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Noviembre\RRHH\"/>
    </mc:Choice>
  </mc:AlternateContent>
  <xr:revisionPtr revIDLastSave="0" documentId="8_{84140DC9-D0A5-4B69-A426-37E09FB9F899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'COMP.SEG.'!$A$1:$K$178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" i="94" l="1"/>
  <c r="O6" i="94"/>
  <c r="O8" i="94"/>
  <c r="O9" i="94"/>
  <c r="O7" i="94"/>
  <c r="O59" i="94"/>
  <c r="O29" i="94"/>
  <c r="O33" i="94"/>
  <c r="O71" i="94"/>
  <c r="O50" i="94"/>
  <c r="O30" i="94"/>
  <c r="O39" i="94"/>
  <c r="O20" i="94"/>
  <c r="O46" i="94"/>
  <c r="O40" i="94"/>
  <c r="O92" i="94"/>
  <c r="O93" i="94"/>
  <c r="O95" i="94"/>
  <c r="O96" i="94"/>
  <c r="O21" i="94"/>
  <c r="O61" i="94"/>
  <c r="O97" i="94"/>
  <c r="O87" i="94"/>
  <c r="O70" i="94"/>
  <c r="O26" i="94"/>
  <c r="O75" i="94"/>
  <c r="O62" i="94"/>
  <c r="O76" i="94"/>
  <c r="O91" i="94"/>
  <c r="O51" i="94"/>
  <c r="O63" i="94"/>
  <c r="O27" i="94"/>
  <c r="O86" i="94"/>
  <c r="O88" i="94"/>
  <c r="O98" i="94"/>
  <c r="O34" i="94"/>
  <c r="O35" i="94"/>
  <c r="O42" i="94"/>
  <c r="O77" i="94"/>
  <c r="O48" i="94"/>
  <c r="O67" i="94"/>
  <c r="O49" i="94"/>
  <c r="O74" i="94"/>
  <c r="O64" i="94"/>
  <c r="O41" i="94"/>
  <c r="O31" i="94"/>
  <c r="O90" i="94"/>
  <c r="O78" i="94"/>
  <c r="O94" i="94"/>
  <c r="O22" i="94"/>
  <c r="O52" i="94"/>
  <c r="O36" i="94"/>
  <c r="O17" i="94"/>
  <c r="O18" i="94"/>
  <c r="O37" i="94"/>
  <c r="O58" i="94"/>
  <c r="O19" i="94"/>
  <c r="O47" i="94"/>
  <c r="O60" i="94"/>
  <c r="O32" i="94"/>
  <c r="O56" i="94"/>
  <c r="O53" i="94"/>
  <c r="O79" i="94"/>
  <c r="O65" i="94"/>
  <c r="O80" i="94"/>
  <c r="O43" i="94"/>
  <c r="O66" i="94"/>
  <c r="O85" i="94"/>
  <c r="O16" i="94"/>
  <c r="O72" i="94"/>
  <c r="O81" i="94"/>
  <c r="O89" i="94"/>
  <c r="O54" i="94"/>
  <c r="O57" i="94"/>
  <c r="O82" i="94"/>
  <c r="O68" i="94"/>
  <c r="O38" i="94"/>
  <c r="O83" i="94"/>
  <c r="O73" i="94"/>
  <c r="O55" i="94"/>
  <c r="O44" i="94"/>
  <c r="O24" i="94"/>
  <c r="O25" i="94"/>
  <c r="O23" i="94"/>
  <c r="O84" i="94"/>
  <c r="O69" i="94"/>
  <c r="O28" i="94"/>
  <c r="O45" i="94"/>
  <c r="O1016" i="94"/>
  <c r="O902" i="94"/>
  <c r="O919" i="94"/>
  <c r="O881" i="94"/>
  <c r="O1017" i="94"/>
  <c r="O903" i="94"/>
  <c r="O920" i="94"/>
  <c r="O921" i="94"/>
  <c r="O922" i="94"/>
  <c r="O904" i="94"/>
  <c r="O923" i="94"/>
  <c r="O924" i="94"/>
  <c r="O925" i="94"/>
  <c r="O926" i="94"/>
  <c r="O927" i="94"/>
  <c r="O928" i="94"/>
  <c r="O929" i="94"/>
  <c r="O905" i="94"/>
  <c r="O906" i="94"/>
  <c r="O1028" i="94"/>
  <c r="O930" i="94"/>
  <c r="O931" i="94"/>
  <c r="O907" i="94"/>
  <c r="O932" i="94"/>
  <c r="O894" i="94"/>
  <c r="O933" i="94"/>
  <c r="O934" i="94"/>
  <c r="O935" i="94"/>
  <c r="O883" i="94"/>
  <c r="O880" i="94"/>
  <c r="O1027" i="94"/>
  <c r="O936" i="94"/>
  <c r="O937" i="94"/>
  <c r="O896" i="94"/>
  <c r="O938" i="94"/>
  <c r="O939" i="94"/>
  <c r="O882" i="94"/>
  <c r="O940" i="94"/>
  <c r="O1018" i="94"/>
  <c r="O941" i="94"/>
  <c r="O942" i="94"/>
  <c r="O943" i="94"/>
  <c r="O908" i="94"/>
  <c r="O909" i="94"/>
  <c r="O944" i="94"/>
  <c r="O945" i="94"/>
  <c r="O1019" i="94"/>
  <c r="O910" i="94"/>
  <c r="O946" i="94"/>
  <c r="O887" i="94"/>
  <c r="O947" i="94"/>
  <c r="O948" i="94"/>
  <c r="O897" i="94"/>
  <c r="O949" i="94"/>
  <c r="O950" i="94"/>
  <c r="O951" i="94"/>
  <c r="O952" i="94"/>
  <c r="O884" i="94"/>
  <c r="O953" i="94"/>
  <c r="O954" i="94"/>
  <c r="O1029" i="94"/>
  <c r="O888" i="94"/>
  <c r="O955" i="94"/>
  <c r="O889" i="94"/>
  <c r="O911" i="94"/>
  <c r="O898" i="94"/>
  <c r="O956" i="94"/>
  <c r="O1020" i="94"/>
  <c r="O1030" i="94"/>
  <c r="O957" i="94"/>
  <c r="O958" i="94"/>
  <c r="O1015" i="94"/>
  <c r="O959" i="94"/>
  <c r="O960" i="94"/>
  <c r="O1031" i="94"/>
  <c r="O890" i="94"/>
  <c r="O961" i="94"/>
  <c r="O962" i="94"/>
  <c r="O963" i="94"/>
  <c r="O1021" i="94"/>
  <c r="O899" i="94"/>
  <c r="O964" i="94"/>
  <c r="O1022" i="94"/>
  <c r="O965" i="94"/>
  <c r="O966" i="94"/>
  <c r="O967" i="94"/>
  <c r="O968" i="94"/>
  <c r="O891" i="94"/>
  <c r="O1023" i="94"/>
  <c r="O969" i="94"/>
  <c r="O970" i="94"/>
  <c r="O900" i="94"/>
  <c r="O971" i="94"/>
  <c r="O972" i="94"/>
  <c r="O973" i="94"/>
  <c r="O892" i="94"/>
  <c r="O1032" i="94"/>
  <c r="O1033" i="94"/>
  <c r="O974" i="94"/>
  <c r="O886" i="94"/>
  <c r="O975" i="94"/>
  <c r="O1034" i="94"/>
  <c r="O976" i="94"/>
  <c r="O912" i="94"/>
  <c r="O977" i="94"/>
  <c r="O1035" i="94"/>
  <c r="O978" i="94"/>
  <c r="O979" i="94"/>
  <c r="O980" i="94"/>
  <c r="O981" i="94"/>
  <c r="O982" i="94"/>
  <c r="O983" i="94"/>
  <c r="O893" i="94"/>
  <c r="O984" i="94"/>
  <c r="O985" i="94"/>
  <c r="O986" i="94"/>
  <c r="O987" i="94"/>
  <c r="O988" i="94"/>
  <c r="O989" i="94"/>
  <c r="O990" i="94"/>
  <c r="O991" i="94"/>
  <c r="O992" i="94"/>
  <c r="O993" i="94"/>
  <c r="O1024" i="94"/>
  <c r="O994" i="94"/>
  <c r="O995" i="94"/>
  <c r="O996" i="94"/>
  <c r="O997" i="94"/>
  <c r="O901" i="94"/>
  <c r="O998" i="94"/>
  <c r="O918" i="94"/>
  <c r="O999" i="94"/>
  <c r="O885" i="94"/>
  <c r="O913" i="94"/>
  <c r="O1000" i="94"/>
  <c r="O1001" i="94"/>
  <c r="O914" i="94"/>
  <c r="O1002" i="94"/>
  <c r="O1003" i="94"/>
  <c r="O915" i="94"/>
  <c r="O1025" i="94"/>
  <c r="O1004" i="94"/>
  <c r="O1036" i="94"/>
  <c r="O916" i="94"/>
  <c r="O895" i="94"/>
  <c r="O1005" i="94"/>
  <c r="O1006" i="94"/>
  <c r="O1007" i="94"/>
  <c r="O1008" i="94"/>
  <c r="O1009" i="94"/>
  <c r="O917" i="94"/>
  <c r="O1010" i="94"/>
  <c r="O1011" i="94"/>
  <c r="O1012" i="94"/>
  <c r="O1026" i="94"/>
  <c r="O1013" i="94"/>
  <c r="O1014" i="94"/>
  <c r="O1065" i="94"/>
  <c r="O1062" i="94"/>
  <c r="O1064" i="94"/>
  <c r="O1067" i="94"/>
  <c r="O1063" i="94"/>
  <c r="O1066" i="94"/>
  <c r="O1326" i="94"/>
  <c r="O1327" i="94"/>
  <c r="O1328" i="94"/>
  <c r="O1329" i="94"/>
  <c r="O1330" i="94"/>
  <c r="O1331" i="94"/>
  <c r="O1332" i="94"/>
  <c r="O1037" i="94"/>
  <c r="O1041" i="94"/>
  <c r="O1038" i="94"/>
  <c r="O1039" i="94"/>
  <c r="O1040" i="94"/>
  <c r="O99" i="94"/>
  <c r="O100" i="94"/>
  <c r="O1068" i="94"/>
  <c r="O103" i="94"/>
  <c r="O104" i="94"/>
  <c r="O102" i="94"/>
  <c r="O101" i="94"/>
  <c r="O105" i="94"/>
  <c r="O106" i="94"/>
  <c r="O1069" i="94"/>
  <c r="O1071" i="94"/>
  <c r="O1070" i="94"/>
  <c r="O1072" i="94"/>
  <c r="O107" i="94"/>
  <c r="O116" i="94"/>
  <c r="O115" i="94"/>
  <c r="O108" i="94"/>
  <c r="O114" i="94"/>
  <c r="O109" i="94"/>
  <c r="O125" i="94"/>
  <c r="O120" i="94"/>
  <c r="O124" i="94"/>
  <c r="O117" i="94"/>
  <c r="O123" i="94"/>
  <c r="O126" i="94"/>
  <c r="O111" i="94"/>
  <c r="O118" i="94"/>
  <c r="O112" i="94"/>
  <c r="O113" i="94"/>
  <c r="O119" i="94"/>
  <c r="O121" i="94"/>
  <c r="O127" i="94"/>
  <c r="O128" i="94"/>
  <c r="O129" i="94"/>
  <c r="O130" i="94"/>
  <c r="O110" i="94"/>
  <c r="O131" i="94"/>
  <c r="O132" i="94"/>
  <c r="O133" i="94"/>
  <c r="O122" i="94"/>
  <c r="O134" i="94"/>
  <c r="O135" i="94"/>
  <c r="O870" i="94"/>
  <c r="O1077" i="94"/>
  <c r="O1078" i="94"/>
  <c r="O1076" i="94"/>
  <c r="O1075" i="94"/>
  <c r="O1079" i="94"/>
  <c r="O1074" i="94"/>
  <c r="O1080" i="94"/>
  <c r="O1073" i="94"/>
  <c r="O1081" i="94"/>
  <c r="O139" i="94"/>
  <c r="O137" i="94"/>
  <c r="O138" i="94"/>
  <c r="O136" i="94"/>
  <c r="O857" i="94"/>
  <c r="O856" i="94"/>
  <c r="O1082" i="94"/>
  <c r="O1086" i="94"/>
  <c r="O1083" i="94"/>
  <c r="O1085" i="94"/>
  <c r="O1084" i="94"/>
  <c r="O1087" i="94"/>
  <c r="O140" i="94"/>
  <c r="O1088" i="94"/>
  <c r="O148" i="94"/>
  <c r="O145" i="94"/>
  <c r="O146" i="94"/>
  <c r="O149" i="94"/>
  <c r="O142" i="94"/>
  <c r="O143" i="94"/>
  <c r="O141" i="94"/>
  <c r="O144" i="94"/>
  <c r="O147" i="94"/>
  <c r="O150" i="94"/>
  <c r="O1091" i="94"/>
  <c r="O1089" i="94"/>
  <c r="O1090" i="94"/>
  <c r="O155" i="94"/>
  <c r="O151" i="94"/>
  <c r="O154" i="94"/>
  <c r="O152" i="94"/>
  <c r="O153" i="94"/>
  <c r="O156" i="94"/>
  <c r="O1043" i="94"/>
  <c r="O1044" i="94"/>
  <c r="O1094" i="94"/>
  <c r="O1093" i="94"/>
  <c r="O1092" i="94"/>
  <c r="O158" i="94"/>
  <c r="O159" i="94"/>
  <c r="O164" i="94"/>
  <c r="O157" i="94"/>
  <c r="O166" i="94"/>
  <c r="O167" i="94"/>
  <c r="O165" i="94"/>
  <c r="O162" i="94"/>
  <c r="O168" i="94"/>
  <c r="O163" i="94"/>
  <c r="O169" i="94"/>
  <c r="O160" i="94"/>
  <c r="O161" i="94"/>
  <c r="O871" i="94"/>
  <c r="O872" i="94"/>
  <c r="O873" i="94"/>
  <c r="O874" i="94"/>
  <c r="O875" i="94"/>
  <c r="O876" i="94"/>
  <c r="O1095" i="94"/>
  <c r="O181" i="94"/>
  <c r="O174" i="94"/>
  <c r="O186" i="94"/>
  <c r="O185" i="94"/>
  <c r="O170" i="94"/>
  <c r="O177" i="94"/>
  <c r="O179" i="94"/>
  <c r="O182" i="94"/>
  <c r="O171" i="94"/>
  <c r="O175" i="94"/>
  <c r="O184" i="94"/>
  <c r="O183" i="94"/>
  <c r="O176" i="94"/>
  <c r="O172" i="94"/>
  <c r="O173" i="94"/>
  <c r="O178" i="94"/>
  <c r="O180" i="94"/>
  <c r="O1096" i="94"/>
  <c r="O189" i="94"/>
  <c r="O192" i="94"/>
  <c r="O193" i="94"/>
  <c r="O190" i="94"/>
  <c r="O191" i="94"/>
  <c r="O203" i="94"/>
  <c r="O204" i="94"/>
  <c r="O194" i="94"/>
  <c r="O195" i="94"/>
  <c r="O196" i="94"/>
  <c r="O197" i="94"/>
  <c r="O202" i="94"/>
  <c r="O205" i="94"/>
  <c r="O206" i="94"/>
  <c r="O198" i="94"/>
  <c r="O207" i="94"/>
  <c r="O199" i="94"/>
  <c r="O200" i="94"/>
  <c r="O208" i="94"/>
  <c r="O187" i="94"/>
  <c r="O201" i="94"/>
  <c r="O188" i="94"/>
  <c r="O1097" i="94"/>
  <c r="O209" i="94"/>
  <c r="O214" i="94"/>
  <c r="O210" i="94"/>
  <c r="O212" i="94"/>
  <c r="O211" i="94"/>
  <c r="O213" i="94"/>
  <c r="O215" i="94"/>
  <c r="O1098" i="94"/>
  <c r="O228" i="94"/>
  <c r="O229" i="94"/>
  <c r="O231" i="94"/>
  <c r="O235" i="94"/>
  <c r="O232" i="94"/>
  <c r="O220" i="94"/>
  <c r="O221" i="94"/>
  <c r="O233" i="94"/>
  <c r="O222" i="94"/>
  <c r="O234" i="94"/>
  <c r="O217" i="94"/>
  <c r="O227" i="94"/>
  <c r="O216" i="94"/>
  <c r="O218" i="94"/>
  <c r="O223" i="94"/>
  <c r="O224" i="94"/>
  <c r="O225" i="94"/>
  <c r="O219" i="94"/>
  <c r="O226" i="94"/>
  <c r="O230" i="94"/>
  <c r="O236" i="94"/>
  <c r="O238" i="94"/>
  <c r="O240" i="94"/>
  <c r="O237" i="94"/>
  <c r="O239" i="94"/>
  <c r="O241" i="94"/>
  <c r="O1045" i="94"/>
  <c r="O1100" i="94"/>
  <c r="O1101" i="94"/>
  <c r="O1102" i="94"/>
  <c r="O1104" i="94"/>
  <c r="O1103" i="94"/>
  <c r="O1099" i="94"/>
  <c r="O10" i="94"/>
  <c r="O242" i="94"/>
  <c r="O245" i="94"/>
  <c r="O244" i="94"/>
  <c r="O243" i="94"/>
  <c r="O1106" i="94"/>
  <c r="O1109" i="94"/>
  <c r="O1107" i="94"/>
  <c r="O1105" i="94"/>
  <c r="O1108" i="94"/>
  <c r="O248" i="94"/>
  <c r="O247" i="94"/>
  <c r="O249" i="94"/>
  <c r="O251" i="94"/>
  <c r="O250" i="94"/>
  <c r="O246" i="94"/>
  <c r="O1110" i="94"/>
  <c r="O1112" i="94"/>
  <c r="O1113" i="94"/>
  <c r="O1111" i="94"/>
  <c r="O253" i="94"/>
  <c r="O252" i="94"/>
  <c r="O1046" i="94"/>
  <c r="O1114" i="94"/>
  <c r="O1115" i="94"/>
  <c r="O255" i="94"/>
  <c r="O254" i="94"/>
  <c r="O1047" i="94"/>
  <c r="O1048" i="94"/>
  <c r="O1116" i="94"/>
  <c r="O11" i="94"/>
  <c r="O12" i="94"/>
  <c r="O13" i="94"/>
  <c r="O14" i="94"/>
  <c r="O256" i="94"/>
  <c r="O1117" i="94"/>
  <c r="O1333" i="94"/>
  <c r="O1334" i="94"/>
  <c r="O257" i="94"/>
  <c r="O259" i="94"/>
  <c r="O258" i="94"/>
  <c r="O1118" i="94"/>
  <c r="O1119" i="94"/>
  <c r="O262" i="94"/>
  <c r="O260" i="94"/>
  <c r="O261" i="94"/>
  <c r="O263" i="94"/>
  <c r="O858" i="94"/>
  <c r="O1124" i="94"/>
  <c r="O1120" i="94"/>
  <c r="O1121" i="94"/>
  <c r="O1122" i="94"/>
  <c r="O1123" i="94"/>
  <c r="O270" i="94"/>
  <c r="O269" i="94"/>
  <c r="O278" i="94"/>
  <c r="O273" i="94"/>
  <c r="O272" i="94"/>
  <c r="O283" i="94"/>
  <c r="O266" i="94"/>
  <c r="O282" i="94"/>
  <c r="O267" i="94"/>
  <c r="O274" i="94"/>
  <c r="O279" i="94"/>
  <c r="O271" i="94"/>
  <c r="O275" i="94"/>
  <c r="O276" i="94"/>
  <c r="O280" i="94"/>
  <c r="O277" i="94"/>
  <c r="O281" i="94"/>
  <c r="O264" i="94"/>
  <c r="O268" i="94"/>
  <c r="O265" i="94"/>
  <c r="O859" i="94"/>
  <c r="O1133" i="94"/>
  <c r="O1128" i="94"/>
  <c r="O1127" i="94"/>
  <c r="O1134" i="94"/>
  <c r="O1135" i="94"/>
  <c r="O1126" i="94"/>
  <c r="O1130" i="94"/>
  <c r="O1125" i="94"/>
  <c r="O1129" i="94"/>
  <c r="O1136" i="94"/>
  <c r="O1131" i="94"/>
  <c r="O1132" i="94"/>
  <c r="O286" i="94"/>
  <c r="O287" i="94"/>
  <c r="O288" i="94"/>
  <c r="O284" i="94"/>
  <c r="O285" i="94"/>
  <c r="O860" i="94"/>
  <c r="O862" i="94"/>
  <c r="O861" i="94"/>
  <c r="O1139" i="94"/>
  <c r="O1137" i="94"/>
  <c r="O1140" i="94"/>
  <c r="O1141" i="94"/>
  <c r="O1138" i="94"/>
  <c r="O1142" i="94"/>
  <c r="O1143" i="94"/>
  <c r="O289" i="94"/>
  <c r="O869" i="94"/>
  <c r="O1049" i="94"/>
  <c r="O290" i="94"/>
  <c r="O1050" i="94"/>
  <c r="O1144" i="94"/>
  <c r="O292" i="94"/>
  <c r="O291" i="94"/>
  <c r="O293" i="94"/>
  <c r="O1042" i="94"/>
  <c r="O1146" i="94"/>
  <c r="O1145" i="94"/>
  <c r="O297" i="94"/>
  <c r="O301" i="94"/>
  <c r="O296" i="94"/>
  <c r="O302" i="94"/>
  <c r="O303" i="94"/>
  <c r="O304" i="94"/>
  <c r="O298" i="94"/>
  <c r="O294" i="94"/>
  <c r="O299" i="94"/>
  <c r="O305" i="94"/>
  <c r="O306" i="94"/>
  <c r="O295" i="94"/>
  <c r="O307" i="94"/>
  <c r="O308" i="94"/>
  <c r="O300" i="94"/>
  <c r="O863" i="94"/>
  <c r="O864" i="94"/>
  <c r="O877" i="94"/>
  <c r="O1052" i="94"/>
  <c r="O1051" i="94"/>
  <c r="O1148" i="94"/>
  <c r="O1149" i="94"/>
  <c r="O1147" i="94"/>
  <c r="O1150" i="94"/>
  <c r="O309" i="94"/>
  <c r="O310" i="94"/>
  <c r="O311" i="94"/>
  <c r="O1053" i="94"/>
  <c r="O1151" i="94"/>
  <c r="O312" i="94"/>
  <c r="O1152" i="94"/>
  <c r="O313" i="94"/>
  <c r="O314" i="94"/>
  <c r="O1153" i="94"/>
  <c r="O1154" i="94"/>
  <c r="O316" i="94"/>
  <c r="O317" i="94"/>
  <c r="O315" i="94"/>
  <c r="O1158" i="94"/>
  <c r="O1160" i="94"/>
  <c r="O1155" i="94"/>
  <c r="O1157" i="94"/>
  <c r="O1159" i="94"/>
  <c r="O1156" i="94"/>
  <c r="O318" i="94"/>
  <c r="O1162" i="94"/>
  <c r="O1161" i="94"/>
  <c r="O365" i="94"/>
  <c r="O368" i="94"/>
  <c r="O335" i="94"/>
  <c r="O366" i="94"/>
  <c r="O345" i="94"/>
  <c r="O323" i="94"/>
  <c r="O328" i="94"/>
  <c r="O376" i="94"/>
  <c r="O361" i="94"/>
  <c r="O367" i="94"/>
  <c r="O377" i="94"/>
  <c r="O375" i="94"/>
  <c r="O329" i="94"/>
  <c r="O362" i="94"/>
  <c r="O332" i="94"/>
  <c r="O355" i="94"/>
  <c r="O378" i="94"/>
  <c r="O346" i="94"/>
  <c r="O379" i="94"/>
  <c r="O357" i="94"/>
  <c r="O347" i="94"/>
  <c r="O327" i="94"/>
  <c r="O380" i="94"/>
  <c r="O333" i="94"/>
  <c r="O371" i="94"/>
  <c r="O322" i="94"/>
  <c r="O381" i="94"/>
  <c r="O334" i="94"/>
  <c r="O369" i="94"/>
  <c r="O325" i="94"/>
  <c r="O341" i="94"/>
  <c r="O382" i="94"/>
  <c r="O320" i="94"/>
  <c r="O383" i="94"/>
  <c r="O336" i="94"/>
  <c r="O384" i="94"/>
  <c r="O363" i="94"/>
  <c r="O326" i="94"/>
  <c r="O342" i="94"/>
  <c r="O348" i="94"/>
  <c r="O349" i="94"/>
  <c r="O370" i="94"/>
  <c r="O337" i="94"/>
  <c r="O350" i="94"/>
  <c r="O351" i="94"/>
  <c r="O324" i="94"/>
  <c r="O352" i="94"/>
  <c r="O330" i="94"/>
  <c r="O338" i="94"/>
  <c r="O373" i="94"/>
  <c r="O321" i="94"/>
  <c r="O339" i="94"/>
  <c r="O385" i="94"/>
  <c r="O386" i="94"/>
  <c r="O344" i="94"/>
  <c r="O387" i="94"/>
  <c r="O372" i="94"/>
  <c r="O358" i="94"/>
  <c r="O319" i="94"/>
  <c r="O374" i="94"/>
  <c r="O343" i="94"/>
  <c r="O356" i="94"/>
  <c r="O359" i="94"/>
  <c r="O340" i="94"/>
  <c r="O360" i="94"/>
  <c r="O364" i="94"/>
  <c r="O388" i="94"/>
  <c r="O353" i="94"/>
  <c r="O331" i="94"/>
  <c r="O354" i="94"/>
  <c r="O389" i="94"/>
  <c r="O865" i="94"/>
  <c r="O878" i="94"/>
  <c r="O1054" i="94"/>
  <c r="O1055" i="94"/>
  <c r="O1056" i="94"/>
  <c r="O1182" i="94"/>
  <c r="O1173" i="94"/>
  <c r="O1187" i="94"/>
  <c r="O1171" i="94"/>
  <c r="O1174" i="94"/>
  <c r="O1175" i="94"/>
  <c r="O1191" i="94"/>
  <c r="O1165" i="94"/>
  <c r="O1188" i="94"/>
  <c r="O1163" i="94"/>
  <c r="O1192" i="94"/>
  <c r="O1193" i="94"/>
  <c r="O1176" i="94"/>
  <c r="O1183" i="94"/>
  <c r="O1164" i="94"/>
  <c r="O1190" i="94"/>
  <c r="O1177" i="94"/>
  <c r="O1170" i="94"/>
  <c r="O1178" i="94"/>
  <c r="O1168" i="94"/>
  <c r="O1166" i="94"/>
  <c r="O1169" i="94"/>
  <c r="O1167" i="94"/>
  <c r="O1194" i="94"/>
  <c r="O1172" i="94"/>
  <c r="O1186" i="94"/>
  <c r="O1184" i="94"/>
  <c r="O1185" i="94"/>
  <c r="O1179" i="94"/>
  <c r="O1180" i="94"/>
  <c r="O1181" i="94"/>
  <c r="O1189" i="94"/>
  <c r="O469" i="94"/>
  <c r="O441" i="94"/>
  <c r="O442" i="94"/>
  <c r="O439" i="94"/>
  <c r="O443" i="94"/>
  <c r="O394" i="94"/>
  <c r="O418" i="94"/>
  <c r="O393" i="94"/>
  <c r="O402" i="94"/>
  <c r="O419" i="94"/>
  <c r="O408" i="94"/>
  <c r="O437" i="94"/>
  <c r="O420" i="94"/>
  <c r="O444" i="94"/>
  <c r="O413" i="94"/>
  <c r="O445" i="94"/>
  <c r="O400" i="94"/>
  <c r="O446" i="94"/>
  <c r="O430" i="94"/>
  <c r="O447" i="94"/>
  <c r="O414" i="94"/>
  <c r="O448" i="94"/>
  <c r="O449" i="94"/>
  <c r="O432" i="94"/>
  <c r="O403" i="94"/>
  <c r="O421" i="94"/>
  <c r="O415" i="94"/>
  <c r="O409" i="94"/>
  <c r="O434" i="94"/>
  <c r="O450" i="94"/>
  <c r="O451" i="94"/>
  <c r="O435" i="94"/>
  <c r="O452" i="94"/>
  <c r="O422" i="94"/>
  <c r="O404" i="94"/>
  <c r="O410" i="94"/>
  <c r="O423" i="94"/>
  <c r="O406" i="94"/>
  <c r="O424" i="94"/>
  <c r="O395" i="94"/>
  <c r="O453" i="94"/>
  <c r="O454" i="94"/>
  <c r="O455" i="94"/>
  <c r="O456" i="94"/>
  <c r="O457" i="94"/>
  <c r="O390" i="94"/>
  <c r="O425" i="94"/>
  <c r="O416" i="94"/>
  <c r="O431" i="94"/>
  <c r="O470" i="94"/>
  <c r="O458" i="94"/>
  <c r="O459" i="94"/>
  <c r="O426" i="94"/>
  <c r="O427" i="94"/>
  <c r="O433" i="94"/>
  <c r="O460" i="94"/>
  <c r="O396" i="94"/>
  <c r="O411" i="94"/>
  <c r="O412" i="94"/>
  <c r="O405" i="94"/>
  <c r="O399" i="94"/>
  <c r="O428" i="94"/>
  <c r="O461" i="94"/>
  <c r="O462" i="94"/>
  <c r="O392" i="94"/>
  <c r="O463" i="94"/>
  <c r="O401" i="94"/>
  <c r="O464" i="94"/>
  <c r="O398" i="94"/>
  <c r="O436" i="94"/>
  <c r="O440" i="94"/>
  <c r="O438" i="94"/>
  <c r="O465" i="94"/>
  <c r="O429" i="94"/>
  <c r="O466" i="94"/>
  <c r="O467" i="94"/>
  <c r="O407" i="94"/>
  <c r="O468" i="94"/>
  <c r="O391" i="94"/>
  <c r="O417" i="94"/>
  <c r="O397" i="94"/>
  <c r="O1058" i="94"/>
  <c r="O1057" i="94"/>
  <c r="O1195" i="94"/>
  <c r="O1197" i="94"/>
  <c r="O1196" i="94"/>
  <c r="O507" i="94"/>
  <c r="O478" i="94"/>
  <c r="O479" i="94"/>
  <c r="O509" i="94"/>
  <c r="O502" i="94"/>
  <c r="O510" i="94"/>
  <c r="O488" i="94"/>
  <c r="O471" i="94"/>
  <c r="O497" i="94"/>
  <c r="O472" i="94"/>
  <c r="O511" i="94"/>
  <c r="O516" i="94"/>
  <c r="O512" i="94"/>
  <c r="O495" i="94"/>
  <c r="O503" i="94"/>
  <c r="O480" i="94"/>
  <c r="O486" i="94"/>
  <c r="O504" i="94"/>
  <c r="O481" i="94"/>
  <c r="O489" i="94"/>
  <c r="O505" i="94"/>
  <c r="O490" i="94"/>
  <c r="O482" i="94"/>
  <c r="O513" i="94"/>
  <c r="O491" i="94"/>
  <c r="O477" i="94"/>
  <c r="O492" i="94"/>
  <c r="O475" i="94"/>
  <c r="O498" i="94"/>
  <c r="O517" i="94"/>
  <c r="O483" i="94"/>
  <c r="O499" i="94"/>
  <c r="O484" i="94"/>
  <c r="O493" i="94"/>
  <c r="O487" i="94"/>
  <c r="O514" i="94"/>
  <c r="O506" i="94"/>
  <c r="O494" i="94"/>
  <c r="O508" i="94"/>
  <c r="O500" i="94"/>
  <c r="O496" i="94"/>
  <c r="O515" i="94"/>
  <c r="O501" i="94"/>
  <c r="O473" i="94"/>
  <c r="O476" i="94"/>
  <c r="O474" i="94"/>
  <c r="O485" i="94"/>
  <c r="O1200" i="94"/>
  <c r="O1206" i="94"/>
  <c r="O1198" i="94"/>
  <c r="O1199" i="94"/>
  <c r="O1201" i="94"/>
  <c r="O1202" i="94"/>
  <c r="O1204" i="94"/>
  <c r="O1205" i="94"/>
  <c r="O1203" i="94"/>
  <c r="O1207" i="94"/>
  <c r="O544" i="94"/>
  <c r="O550" i="94"/>
  <c r="O542" i="94"/>
  <c r="O522" i="94"/>
  <c r="O527" i="94"/>
  <c r="O523" i="94"/>
  <c r="O534" i="94"/>
  <c r="O546" i="94"/>
  <c r="O536" i="94"/>
  <c r="O518" i="94"/>
  <c r="O520" i="94"/>
  <c r="O551" i="94"/>
  <c r="O528" i="94"/>
  <c r="O521" i="94"/>
  <c r="O552" i="94"/>
  <c r="O519" i="94"/>
  <c r="O529" i="94"/>
  <c r="O537" i="94"/>
  <c r="O553" i="94"/>
  <c r="O554" i="94"/>
  <c r="O547" i="94"/>
  <c r="O543" i="94"/>
  <c r="O524" i="94"/>
  <c r="O538" i="94"/>
  <c r="O555" i="94"/>
  <c r="O556" i="94"/>
  <c r="O530" i="94"/>
  <c r="O557" i="94"/>
  <c r="O545" i="94"/>
  <c r="O539" i="94"/>
  <c r="O540" i="94"/>
  <c r="O558" i="94"/>
  <c r="O533" i="94"/>
  <c r="O559" i="94"/>
  <c r="O525" i="94"/>
  <c r="O560" i="94"/>
  <c r="O531" i="94"/>
  <c r="O535" i="94"/>
  <c r="O526" i="94"/>
  <c r="O561" i="94"/>
  <c r="O541" i="94"/>
  <c r="O562" i="94"/>
  <c r="O548" i="94"/>
  <c r="O563" i="94"/>
  <c r="O564" i="94"/>
  <c r="O565" i="94"/>
  <c r="O549" i="94"/>
  <c r="O532" i="94"/>
  <c r="O566" i="94"/>
  <c r="O1211" i="94"/>
  <c r="O1212" i="94"/>
  <c r="O1213" i="94"/>
  <c r="O1210" i="94"/>
  <c r="O1208" i="94"/>
  <c r="O1214" i="94"/>
  <c r="O1209" i="94"/>
  <c r="O593" i="94"/>
  <c r="O580" i="94"/>
  <c r="O582" i="94"/>
  <c r="O586" i="94"/>
  <c r="O574" i="94"/>
  <c r="O579" i="94"/>
  <c r="O581" i="94"/>
  <c r="O596" i="94"/>
  <c r="O597" i="94"/>
  <c r="O588" i="94"/>
  <c r="O571" i="94"/>
  <c r="O572" i="94"/>
  <c r="O587" i="94"/>
  <c r="O589" i="94"/>
  <c r="O594" i="94"/>
  <c r="O583" i="94"/>
  <c r="O567" i="94"/>
  <c r="O575" i="94"/>
  <c r="O569" i="94"/>
  <c r="O576" i="94"/>
  <c r="O590" i="94"/>
  <c r="O584" i="94"/>
  <c r="O598" i="94"/>
  <c r="O599" i="94"/>
  <c r="O595" i="94"/>
  <c r="O577" i="94"/>
  <c r="O604" i="94"/>
  <c r="O591" i="94"/>
  <c r="O600" i="94"/>
  <c r="O585" i="94"/>
  <c r="O578" i="94"/>
  <c r="O601" i="94"/>
  <c r="O603" i="94"/>
  <c r="O570" i="94"/>
  <c r="O568" i="94"/>
  <c r="O602" i="94"/>
  <c r="O573" i="94"/>
  <c r="O592" i="94"/>
  <c r="O866" i="94"/>
  <c r="O1219" i="94"/>
  <c r="O1220" i="94"/>
  <c r="O1217" i="94"/>
  <c r="O1218" i="94"/>
  <c r="O1221" i="94"/>
  <c r="O1215" i="94"/>
  <c r="O1222" i="94"/>
  <c r="O1224" i="94"/>
  <c r="O1223" i="94"/>
  <c r="O1216" i="94"/>
  <c r="O606" i="94"/>
  <c r="O605" i="94"/>
  <c r="O607" i="94"/>
  <c r="O1225" i="94"/>
  <c r="O608" i="94"/>
  <c r="O609" i="94"/>
  <c r="O1226" i="94"/>
  <c r="O612" i="94"/>
  <c r="O611" i="94"/>
  <c r="O610" i="94"/>
  <c r="O613" i="94"/>
  <c r="O1227" i="94"/>
  <c r="O627" i="94"/>
  <c r="O638" i="94"/>
  <c r="O628" i="94"/>
  <c r="O647" i="94"/>
  <c r="O629" i="94"/>
  <c r="O630" i="94"/>
  <c r="O631" i="94"/>
  <c r="O648" i="94"/>
  <c r="O617" i="94"/>
  <c r="O639" i="94"/>
  <c r="O632" i="94"/>
  <c r="O623" i="94"/>
  <c r="O626" i="94"/>
  <c r="O640" i="94"/>
  <c r="O619" i="94"/>
  <c r="O633" i="94"/>
  <c r="O649" i="94"/>
  <c r="O644" i="94"/>
  <c r="O641" i="94"/>
  <c r="O646" i="94"/>
  <c r="O615" i="94"/>
  <c r="O634" i="94"/>
  <c r="O621" i="94"/>
  <c r="O624" i="94"/>
  <c r="O614" i="94"/>
  <c r="O622" i="94"/>
  <c r="O616" i="94"/>
  <c r="O642" i="94"/>
  <c r="O635" i="94"/>
  <c r="O620" i="94"/>
  <c r="O636" i="94"/>
  <c r="O643" i="94"/>
  <c r="O645" i="94"/>
  <c r="O625" i="94"/>
  <c r="O637" i="94"/>
  <c r="O618" i="94"/>
  <c r="O1229" i="94"/>
  <c r="O1230" i="94"/>
  <c r="O1228" i="94"/>
  <c r="O1231" i="94"/>
  <c r="O1232" i="94"/>
  <c r="O650" i="94"/>
  <c r="O1233" i="94"/>
  <c r="O659" i="94"/>
  <c r="O654" i="94"/>
  <c r="O658" i="94"/>
  <c r="O657" i="94"/>
  <c r="O653" i="94"/>
  <c r="O660" i="94"/>
  <c r="O651" i="94"/>
  <c r="O652" i="94"/>
  <c r="O661" i="94"/>
  <c r="O655" i="94"/>
  <c r="O656" i="94"/>
  <c r="O1059" i="94"/>
  <c r="O1235" i="94"/>
  <c r="O1234" i="94"/>
  <c r="O1236" i="94"/>
  <c r="O15" i="94"/>
  <c r="O699" i="94"/>
  <c r="O690" i="94"/>
  <c r="O691" i="94"/>
  <c r="O743" i="94"/>
  <c r="O698" i="94"/>
  <c r="O706" i="94"/>
  <c r="O717" i="94"/>
  <c r="O700" i="94"/>
  <c r="O724" i="94"/>
  <c r="O727" i="94"/>
  <c r="O719" i="94"/>
  <c r="O728" i="94"/>
  <c r="O692" i="94"/>
  <c r="O671" i="94"/>
  <c r="O693" i="94"/>
  <c r="O679" i="94"/>
  <c r="O725" i="94"/>
  <c r="O701" i="94"/>
  <c r="O729" i="94"/>
  <c r="O720" i="94"/>
  <c r="O707" i="94"/>
  <c r="O730" i="94"/>
  <c r="O731" i="94"/>
  <c r="O708" i="94"/>
  <c r="O669" i="94"/>
  <c r="O685" i="94"/>
  <c r="O662" i="94"/>
  <c r="O718" i="94"/>
  <c r="O709" i="94"/>
  <c r="O710" i="94"/>
  <c r="O732" i="94"/>
  <c r="O733" i="94"/>
  <c r="O694" i="94"/>
  <c r="O672" i="94"/>
  <c r="O663" i="94"/>
  <c r="O702" i="94"/>
  <c r="O667" i="94"/>
  <c r="O721" i="94"/>
  <c r="O722" i="94"/>
  <c r="O723" i="94"/>
  <c r="O695" i="94"/>
  <c r="O711" i="94"/>
  <c r="O703" i="94"/>
  <c r="O712" i="94"/>
  <c r="O668" i="94"/>
  <c r="O665" i="94"/>
  <c r="O704" i="94"/>
  <c r="O666" i="94"/>
  <c r="O734" i="94"/>
  <c r="O735" i="94"/>
  <c r="O736" i="94"/>
  <c r="O676" i="94"/>
  <c r="O726" i="94"/>
  <c r="O697" i="94"/>
  <c r="O677" i="94"/>
  <c r="O680" i="94"/>
  <c r="O686" i="94"/>
  <c r="O681" i="94"/>
  <c r="O682" i="94"/>
  <c r="O678" i="94"/>
  <c r="O687" i="94"/>
  <c r="O705" i="94"/>
  <c r="O737" i="94"/>
  <c r="O696" i="94"/>
  <c r="O673" i="94"/>
  <c r="O683" i="94"/>
  <c r="O684" i="94"/>
  <c r="O713" i="94"/>
  <c r="O674" i="94"/>
  <c r="O738" i="94"/>
  <c r="O714" i="94"/>
  <c r="O739" i="94"/>
  <c r="O740" i="94"/>
  <c r="O670" i="94"/>
  <c r="O664" i="94"/>
  <c r="O741" i="94"/>
  <c r="O688" i="94"/>
  <c r="O675" i="94"/>
  <c r="O715" i="94"/>
  <c r="O716" i="94"/>
  <c r="O689" i="94"/>
  <c r="O742" i="94"/>
  <c r="O1243" i="94"/>
  <c r="O1237" i="94"/>
  <c r="O1239" i="94"/>
  <c r="O1241" i="94"/>
  <c r="O1244" i="94"/>
  <c r="O1240" i="94"/>
  <c r="O1238" i="94"/>
  <c r="O1245" i="94"/>
  <c r="O1242" i="94"/>
  <c r="O1247" i="94"/>
  <c r="O1248" i="94"/>
  <c r="O1249" i="94"/>
  <c r="O1250" i="94"/>
  <c r="O1246" i="94"/>
  <c r="O744" i="94"/>
  <c r="O745" i="94"/>
  <c r="O748" i="94"/>
  <c r="O746" i="94"/>
  <c r="O747" i="94"/>
  <c r="O1252" i="94"/>
  <c r="O1251" i="94"/>
  <c r="O753" i="94"/>
  <c r="O750" i="94"/>
  <c r="O751" i="94"/>
  <c r="O757" i="94"/>
  <c r="O752" i="94"/>
  <c r="O754" i="94"/>
  <c r="O749" i="94"/>
  <c r="O755" i="94"/>
  <c r="O756" i="94"/>
  <c r="O758" i="94"/>
  <c r="O867" i="94"/>
  <c r="O1255" i="94"/>
  <c r="O1253" i="94"/>
  <c r="O1254" i="94"/>
  <c r="O1256" i="94"/>
  <c r="O759" i="94"/>
  <c r="O760" i="94"/>
  <c r="O762" i="94"/>
  <c r="O763" i="94"/>
  <c r="O761" i="94"/>
  <c r="O1060" i="94"/>
  <c r="O1260" i="94"/>
  <c r="O1258" i="94"/>
  <c r="O1259" i="94"/>
  <c r="O1257" i="94"/>
  <c r="O1335" i="94"/>
  <c r="O766" i="94"/>
  <c r="O767" i="94"/>
  <c r="O764" i="94"/>
  <c r="O765" i="94"/>
  <c r="O1261" i="94"/>
  <c r="O773" i="94"/>
  <c r="O772" i="94"/>
  <c r="O771" i="94"/>
  <c r="O770" i="94"/>
  <c r="O768" i="94"/>
  <c r="O769" i="94"/>
  <c r="O1262" i="94"/>
  <c r="O775" i="94"/>
  <c r="O779" i="94"/>
  <c r="O778" i="94"/>
  <c r="O776" i="94"/>
  <c r="O774" i="94"/>
  <c r="O777" i="94"/>
  <c r="O868" i="94"/>
  <c r="O1264" i="94"/>
  <c r="O1263" i="94"/>
  <c r="O1265" i="94"/>
  <c r="O780" i="94"/>
  <c r="O1266" i="94"/>
  <c r="O1267" i="94"/>
  <c r="O785" i="94"/>
  <c r="O782" i="94"/>
  <c r="O783" i="94"/>
  <c r="O784" i="94"/>
  <c r="O786" i="94"/>
  <c r="O781" i="94"/>
  <c r="O1268" i="94"/>
  <c r="O1269" i="94"/>
  <c r="O1270" i="94"/>
  <c r="O790" i="94"/>
  <c r="O789" i="94"/>
  <c r="O787" i="94"/>
  <c r="O791" i="94"/>
  <c r="O788" i="94"/>
  <c r="O879" i="94"/>
  <c r="O792" i="94"/>
  <c r="O796" i="94"/>
  <c r="O793" i="94"/>
  <c r="O794" i="94"/>
  <c r="O797" i="94"/>
  <c r="O795" i="94"/>
  <c r="O1272" i="94"/>
  <c r="O1271" i="94"/>
  <c r="O799" i="94"/>
  <c r="O798" i="94"/>
  <c r="O1273" i="94"/>
  <c r="O801" i="94"/>
  <c r="O800" i="94"/>
  <c r="O1276" i="94"/>
  <c r="O1275" i="94"/>
  <c r="O1274" i="94"/>
  <c r="O1277" i="94"/>
  <c r="O1278" i="94"/>
  <c r="O819" i="94"/>
  <c r="O820" i="94"/>
  <c r="O808" i="94"/>
  <c r="O806" i="94"/>
  <c r="O809" i="94"/>
  <c r="O821" i="94"/>
  <c r="O810" i="94"/>
  <c r="O805" i="94"/>
  <c r="O822" i="94"/>
  <c r="O816" i="94"/>
  <c r="O811" i="94"/>
  <c r="O807" i="94"/>
  <c r="O812" i="94"/>
  <c r="O824" i="94"/>
  <c r="O813" i="94"/>
  <c r="O814" i="94"/>
  <c r="O804" i="94"/>
  <c r="O815" i="94"/>
  <c r="O803" i="94"/>
  <c r="O817" i="94"/>
  <c r="O823" i="94"/>
  <c r="O818" i="94"/>
  <c r="O802" i="94"/>
  <c r="O1281" i="94"/>
  <c r="O1280" i="94"/>
  <c r="O1279" i="94"/>
  <c r="O1282" i="94"/>
  <c r="O835" i="94"/>
  <c r="O834" i="94"/>
  <c r="O829" i="94"/>
  <c r="O836" i="94"/>
  <c r="O830" i="94"/>
  <c r="O831" i="94"/>
  <c r="O825" i="94"/>
  <c r="O837" i="94"/>
  <c r="O827" i="94"/>
  <c r="O828" i="94"/>
  <c r="O826" i="94"/>
  <c r="O832" i="94"/>
  <c r="O833" i="94"/>
  <c r="O1061" i="94"/>
  <c r="O1285" i="94"/>
  <c r="O1284" i="94"/>
  <c r="O1283" i="94"/>
  <c r="O1286" i="94"/>
  <c r="O839" i="94"/>
  <c r="O840" i="94"/>
  <c r="O845" i="94"/>
  <c r="O847" i="94"/>
  <c r="O841" i="94"/>
  <c r="O843" i="94"/>
  <c r="O846" i="94"/>
  <c r="O844" i="94"/>
  <c r="O842" i="94"/>
  <c r="O838" i="94"/>
  <c r="O1308" i="94"/>
  <c r="O1294" i="94"/>
  <c r="O1288" i="94"/>
  <c r="O1295" i="94"/>
  <c r="O1301" i="94"/>
  <c r="O1296" i="94"/>
  <c r="O1304" i="94"/>
  <c r="O1307" i="94"/>
  <c r="O1291" i="94"/>
  <c r="O1297" i="94"/>
  <c r="O1305" i="94"/>
  <c r="O1302" i="94"/>
  <c r="O1298" i="94"/>
  <c r="O1287" i="94"/>
  <c r="O1303" i="94"/>
  <c r="O1289" i="94"/>
  <c r="O1306" i="94"/>
  <c r="O1292" i="94"/>
  <c r="O1293" i="94"/>
  <c r="O1299" i="94"/>
  <c r="O1300" i="94"/>
  <c r="O1290" i="94"/>
  <c r="O855" i="94"/>
  <c r="O848" i="94"/>
  <c r="O849" i="94"/>
  <c r="O850" i="94"/>
  <c r="O851" i="94"/>
  <c r="O852" i="94"/>
  <c r="O853" i="94"/>
  <c r="O854" i="94"/>
  <c r="O1324" i="94"/>
  <c r="O1315" i="94"/>
  <c r="O1322" i="94"/>
  <c r="O1316" i="94"/>
  <c r="O1323" i="94"/>
  <c r="O1310" i="94"/>
  <c r="O1317" i="94"/>
  <c r="O1318" i="94"/>
  <c r="O1312" i="94"/>
  <c r="O1309" i="94"/>
  <c r="O1313" i="94"/>
  <c r="O1314" i="94"/>
  <c r="O1319" i="94"/>
  <c r="O1311" i="94"/>
  <c r="O1320" i="94"/>
  <c r="O1321" i="94"/>
  <c r="O1325" i="94"/>
  <c r="N5" i="94"/>
  <c r="N6" i="94"/>
  <c r="N8" i="94"/>
  <c r="N9" i="94"/>
  <c r="N7" i="94"/>
  <c r="N59" i="94"/>
  <c r="N29" i="94"/>
  <c r="N33" i="94"/>
  <c r="N71" i="94"/>
  <c r="N50" i="94"/>
  <c r="N30" i="94"/>
  <c r="N39" i="94"/>
  <c r="N20" i="94"/>
  <c r="N46" i="94"/>
  <c r="N40" i="94"/>
  <c r="N92" i="94"/>
  <c r="N93" i="94"/>
  <c r="N95" i="94"/>
  <c r="N96" i="94"/>
  <c r="N21" i="94"/>
  <c r="N61" i="94"/>
  <c r="N97" i="94"/>
  <c r="N87" i="94"/>
  <c r="N70" i="94"/>
  <c r="N26" i="94"/>
  <c r="N75" i="94"/>
  <c r="N62" i="94"/>
  <c r="N76" i="94"/>
  <c r="N91" i="94"/>
  <c r="N51" i="94"/>
  <c r="N63" i="94"/>
  <c r="N27" i="94"/>
  <c r="N86" i="94"/>
  <c r="N88" i="94"/>
  <c r="N98" i="94"/>
  <c r="N34" i="94"/>
  <c r="N35" i="94"/>
  <c r="N42" i="94"/>
  <c r="N77" i="94"/>
  <c r="N48" i="94"/>
  <c r="N67" i="94"/>
  <c r="N49" i="94"/>
  <c r="N74" i="94"/>
  <c r="N64" i="94"/>
  <c r="N41" i="94"/>
  <c r="N31" i="94"/>
  <c r="N90" i="94"/>
  <c r="N78" i="94"/>
  <c r="N94" i="94"/>
  <c r="N22" i="94"/>
  <c r="N52" i="94"/>
  <c r="N36" i="94"/>
  <c r="N17" i="94"/>
  <c r="N18" i="94"/>
  <c r="N37" i="94"/>
  <c r="N58" i="94"/>
  <c r="N19" i="94"/>
  <c r="N47" i="94"/>
  <c r="N60" i="94"/>
  <c r="N32" i="94"/>
  <c r="N56" i="94"/>
  <c r="N53" i="94"/>
  <c r="N79" i="94"/>
  <c r="N65" i="94"/>
  <c r="N80" i="94"/>
  <c r="N43" i="94"/>
  <c r="N66" i="94"/>
  <c r="N85" i="94"/>
  <c r="N16" i="94"/>
  <c r="N72" i="94"/>
  <c r="N81" i="94"/>
  <c r="N89" i="94"/>
  <c r="N54" i="94"/>
  <c r="N57" i="94"/>
  <c r="N82" i="94"/>
  <c r="N68" i="94"/>
  <c r="N38" i="94"/>
  <c r="N83" i="94"/>
  <c r="N73" i="94"/>
  <c r="N55" i="94"/>
  <c r="N44" i="94"/>
  <c r="N24" i="94"/>
  <c r="N25" i="94"/>
  <c r="N23" i="94"/>
  <c r="N84" i="94"/>
  <c r="N69" i="94"/>
  <c r="N28" i="94"/>
  <c r="N45" i="94"/>
  <c r="N1016" i="94"/>
  <c r="N902" i="94"/>
  <c r="N919" i="94"/>
  <c r="N881" i="94"/>
  <c r="N1017" i="94"/>
  <c r="N903" i="94"/>
  <c r="N920" i="94"/>
  <c r="N921" i="94"/>
  <c r="N922" i="94"/>
  <c r="N904" i="94"/>
  <c r="N923" i="94"/>
  <c r="N924" i="94"/>
  <c r="N925" i="94"/>
  <c r="N926" i="94"/>
  <c r="N927" i="94"/>
  <c r="N928" i="94"/>
  <c r="N929" i="94"/>
  <c r="N905" i="94"/>
  <c r="N906" i="94"/>
  <c r="N1028" i="94"/>
  <c r="N930" i="94"/>
  <c r="N931" i="94"/>
  <c r="N907" i="94"/>
  <c r="N932" i="94"/>
  <c r="N894" i="94"/>
  <c r="N933" i="94"/>
  <c r="N934" i="94"/>
  <c r="N935" i="94"/>
  <c r="N883" i="94"/>
  <c r="N880" i="94"/>
  <c r="N1027" i="94"/>
  <c r="N936" i="94"/>
  <c r="N937" i="94"/>
  <c r="N896" i="94"/>
  <c r="N938" i="94"/>
  <c r="N939" i="94"/>
  <c r="N882" i="94"/>
  <c r="N940" i="94"/>
  <c r="N1018" i="94"/>
  <c r="N941" i="94"/>
  <c r="N942" i="94"/>
  <c r="N943" i="94"/>
  <c r="N908" i="94"/>
  <c r="N909" i="94"/>
  <c r="N944" i="94"/>
  <c r="N945" i="94"/>
  <c r="N1019" i="94"/>
  <c r="N910" i="94"/>
  <c r="N946" i="94"/>
  <c r="N887" i="94"/>
  <c r="N947" i="94"/>
  <c r="N948" i="94"/>
  <c r="N897" i="94"/>
  <c r="N949" i="94"/>
  <c r="N950" i="94"/>
  <c r="N951" i="94"/>
  <c r="N952" i="94"/>
  <c r="N884" i="94"/>
  <c r="N953" i="94"/>
  <c r="N954" i="94"/>
  <c r="N1029" i="94"/>
  <c r="N888" i="94"/>
  <c r="N955" i="94"/>
  <c r="N889" i="94"/>
  <c r="N911" i="94"/>
  <c r="N898" i="94"/>
  <c r="N956" i="94"/>
  <c r="N1020" i="94"/>
  <c r="N1030" i="94"/>
  <c r="N957" i="94"/>
  <c r="N958" i="94"/>
  <c r="N1015" i="94"/>
  <c r="N959" i="94"/>
  <c r="N960" i="94"/>
  <c r="N1031" i="94"/>
  <c r="N890" i="94"/>
  <c r="N961" i="94"/>
  <c r="N962" i="94"/>
  <c r="N963" i="94"/>
  <c r="N1021" i="94"/>
  <c r="N899" i="94"/>
  <c r="N964" i="94"/>
  <c r="N1022" i="94"/>
  <c r="N965" i="94"/>
  <c r="N966" i="94"/>
  <c r="N967" i="94"/>
  <c r="N968" i="94"/>
  <c r="N891" i="94"/>
  <c r="N1023" i="94"/>
  <c r="N969" i="94"/>
  <c r="N970" i="94"/>
  <c r="N900" i="94"/>
  <c r="N971" i="94"/>
  <c r="N972" i="94"/>
  <c r="N973" i="94"/>
  <c r="N892" i="94"/>
  <c r="N1032" i="94"/>
  <c r="N1033" i="94"/>
  <c r="N974" i="94"/>
  <c r="N886" i="94"/>
  <c r="N975" i="94"/>
  <c r="N1034" i="94"/>
  <c r="N976" i="94"/>
  <c r="N912" i="94"/>
  <c r="N977" i="94"/>
  <c r="N1035" i="94"/>
  <c r="N978" i="94"/>
  <c r="N979" i="94"/>
  <c r="N980" i="94"/>
  <c r="N981" i="94"/>
  <c r="N982" i="94"/>
  <c r="N983" i="94"/>
  <c r="N893" i="94"/>
  <c r="N984" i="94"/>
  <c r="N985" i="94"/>
  <c r="N986" i="94"/>
  <c r="N987" i="94"/>
  <c r="N988" i="94"/>
  <c r="N989" i="94"/>
  <c r="N990" i="94"/>
  <c r="N991" i="94"/>
  <c r="N992" i="94"/>
  <c r="N993" i="94"/>
  <c r="N1024" i="94"/>
  <c r="N994" i="94"/>
  <c r="N995" i="94"/>
  <c r="N996" i="94"/>
  <c r="N997" i="94"/>
  <c r="N901" i="94"/>
  <c r="N998" i="94"/>
  <c r="N918" i="94"/>
  <c r="N999" i="94"/>
  <c r="N885" i="94"/>
  <c r="N913" i="94"/>
  <c r="N1000" i="94"/>
  <c r="N1001" i="94"/>
  <c r="N914" i="94"/>
  <c r="N1002" i="94"/>
  <c r="N1003" i="94"/>
  <c r="N915" i="94"/>
  <c r="N1025" i="94"/>
  <c r="N1004" i="94"/>
  <c r="N1036" i="94"/>
  <c r="N916" i="94"/>
  <c r="N895" i="94"/>
  <c r="N1005" i="94"/>
  <c r="N1006" i="94"/>
  <c r="N1007" i="94"/>
  <c r="N1008" i="94"/>
  <c r="N1009" i="94"/>
  <c r="N917" i="94"/>
  <c r="N1010" i="94"/>
  <c r="N1011" i="94"/>
  <c r="N1012" i="94"/>
  <c r="N1026" i="94"/>
  <c r="N1013" i="94"/>
  <c r="N1014" i="94"/>
  <c r="N1065" i="94"/>
  <c r="N1062" i="94"/>
  <c r="N1064" i="94"/>
  <c r="N1067" i="94"/>
  <c r="N1063" i="94"/>
  <c r="N1066" i="94"/>
  <c r="N1326" i="94"/>
  <c r="N1327" i="94"/>
  <c r="N1328" i="94"/>
  <c r="N1329" i="94"/>
  <c r="N1330" i="94"/>
  <c r="N1331" i="94"/>
  <c r="N1332" i="94"/>
  <c r="N1037" i="94"/>
  <c r="N1041" i="94"/>
  <c r="N1038" i="94"/>
  <c r="N1039" i="94"/>
  <c r="N1040" i="94"/>
  <c r="N99" i="94"/>
  <c r="N100" i="94"/>
  <c r="N1068" i="94"/>
  <c r="N103" i="94"/>
  <c r="N104" i="94"/>
  <c r="N102" i="94"/>
  <c r="N101" i="94"/>
  <c r="N105" i="94"/>
  <c r="N106" i="94"/>
  <c r="N1069" i="94"/>
  <c r="N1071" i="94"/>
  <c r="N1070" i="94"/>
  <c r="N1072" i="94"/>
  <c r="N107" i="94"/>
  <c r="N116" i="94"/>
  <c r="N115" i="94"/>
  <c r="N108" i="94"/>
  <c r="N114" i="94"/>
  <c r="N109" i="94"/>
  <c r="N125" i="94"/>
  <c r="N120" i="94"/>
  <c r="N124" i="94"/>
  <c r="N117" i="94"/>
  <c r="N123" i="94"/>
  <c r="N126" i="94"/>
  <c r="N111" i="94"/>
  <c r="N118" i="94"/>
  <c r="N112" i="94"/>
  <c r="N113" i="94"/>
  <c r="N119" i="94"/>
  <c r="N121" i="94"/>
  <c r="N127" i="94"/>
  <c r="N128" i="94"/>
  <c r="N129" i="94"/>
  <c r="N130" i="94"/>
  <c r="N110" i="94"/>
  <c r="N131" i="94"/>
  <c r="N132" i="94"/>
  <c r="N133" i="94"/>
  <c r="N122" i="94"/>
  <c r="N134" i="94"/>
  <c r="N135" i="94"/>
  <c r="N870" i="94"/>
  <c r="N1077" i="94"/>
  <c r="N1078" i="94"/>
  <c r="N1076" i="94"/>
  <c r="N1075" i="94"/>
  <c r="N1079" i="94"/>
  <c r="N1074" i="94"/>
  <c r="N1080" i="94"/>
  <c r="N1073" i="94"/>
  <c r="N1081" i="94"/>
  <c r="N139" i="94"/>
  <c r="N137" i="94"/>
  <c r="N138" i="94"/>
  <c r="N136" i="94"/>
  <c r="N857" i="94"/>
  <c r="N856" i="94"/>
  <c r="N1082" i="94"/>
  <c r="N1086" i="94"/>
  <c r="N1083" i="94"/>
  <c r="N1085" i="94"/>
  <c r="N1084" i="94"/>
  <c r="N1087" i="94"/>
  <c r="N140" i="94"/>
  <c r="N1088" i="94"/>
  <c r="N148" i="94"/>
  <c r="N145" i="94"/>
  <c r="N146" i="94"/>
  <c r="N149" i="94"/>
  <c r="N142" i="94"/>
  <c r="N143" i="94"/>
  <c r="N141" i="94"/>
  <c r="N144" i="94"/>
  <c r="N147" i="94"/>
  <c r="N150" i="94"/>
  <c r="N1091" i="94"/>
  <c r="N1089" i="94"/>
  <c r="N1090" i="94"/>
  <c r="N155" i="94"/>
  <c r="N151" i="94"/>
  <c r="N154" i="94"/>
  <c r="N152" i="94"/>
  <c r="N153" i="94"/>
  <c r="N156" i="94"/>
  <c r="N1043" i="94"/>
  <c r="N1044" i="94"/>
  <c r="N1094" i="94"/>
  <c r="N1093" i="94"/>
  <c r="N1092" i="94"/>
  <c r="N158" i="94"/>
  <c r="N159" i="94"/>
  <c r="N164" i="94"/>
  <c r="N157" i="94"/>
  <c r="N166" i="94"/>
  <c r="N167" i="94"/>
  <c r="N165" i="94"/>
  <c r="N162" i="94"/>
  <c r="N168" i="94"/>
  <c r="N163" i="94"/>
  <c r="N169" i="94"/>
  <c r="N160" i="94"/>
  <c r="N161" i="94"/>
  <c r="N871" i="94"/>
  <c r="N872" i="94"/>
  <c r="N873" i="94"/>
  <c r="N874" i="94"/>
  <c r="N875" i="94"/>
  <c r="N876" i="94"/>
  <c r="N1095" i="94"/>
  <c r="N181" i="94"/>
  <c r="N174" i="94"/>
  <c r="N186" i="94"/>
  <c r="N185" i="94"/>
  <c r="N170" i="94"/>
  <c r="N177" i="94"/>
  <c r="N179" i="94"/>
  <c r="N182" i="94"/>
  <c r="N171" i="94"/>
  <c r="N175" i="94"/>
  <c r="N184" i="94"/>
  <c r="N183" i="94"/>
  <c r="N176" i="94"/>
  <c r="N172" i="94"/>
  <c r="N173" i="94"/>
  <c r="N178" i="94"/>
  <c r="N180" i="94"/>
  <c r="N1096" i="94"/>
  <c r="N189" i="94"/>
  <c r="N192" i="94"/>
  <c r="N193" i="94"/>
  <c r="N190" i="94"/>
  <c r="N191" i="94"/>
  <c r="N203" i="94"/>
  <c r="N204" i="94"/>
  <c r="N194" i="94"/>
  <c r="N195" i="94"/>
  <c r="N196" i="94"/>
  <c r="N197" i="94"/>
  <c r="N202" i="94"/>
  <c r="N205" i="94"/>
  <c r="N206" i="94"/>
  <c r="N198" i="94"/>
  <c r="N207" i="94"/>
  <c r="N199" i="94"/>
  <c r="N200" i="94"/>
  <c r="N208" i="94"/>
  <c r="N187" i="94"/>
  <c r="N201" i="94"/>
  <c r="N188" i="94"/>
  <c r="N1097" i="94"/>
  <c r="N209" i="94"/>
  <c r="N214" i="94"/>
  <c r="N210" i="94"/>
  <c r="N212" i="94"/>
  <c r="N211" i="94"/>
  <c r="N213" i="94"/>
  <c r="N215" i="94"/>
  <c r="N1098" i="94"/>
  <c r="N228" i="94"/>
  <c r="N229" i="94"/>
  <c r="N231" i="94"/>
  <c r="N235" i="94"/>
  <c r="N232" i="94"/>
  <c r="N220" i="94"/>
  <c r="N221" i="94"/>
  <c r="N233" i="94"/>
  <c r="N222" i="94"/>
  <c r="N234" i="94"/>
  <c r="N217" i="94"/>
  <c r="N227" i="94"/>
  <c r="N216" i="94"/>
  <c r="N218" i="94"/>
  <c r="N223" i="94"/>
  <c r="N224" i="94"/>
  <c r="N225" i="94"/>
  <c r="N219" i="94"/>
  <c r="N226" i="94"/>
  <c r="N230" i="94"/>
  <c r="N236" i="94"/>
  <c r="N238" i="94"/>
  <c r="N240" i="94"/>
  <c r="N237" i="94"/>
  <c r="N239" i="94"/>
  <c r="N241" i="94"/>
  <c r="N1045" i="94"/>
  <c r="N1100" i="94"/>
  <c r="N1101" i="94"/>
  <c r="N1102" i="94"/>
  <c r="N1104" i="94"/>
  <c r="N1103" i="94"/>
  <c r="N1099" i="94"/>
  <c r="N10" i="94"/>
  <c r="N242" i="94"/>
  <c r="N245" i="94"/>
  <c r="N244" i="94"/>
  <c r="N243" i="94"/>
  <c r="N1106" i="94"/>
  <c r="N1109" i="94"/>
  <c r="N1107" i="94"/>
  <c r="N1105" i="94"/>
  <c r="N1108" i="94"/>
  <c r="N248" i="94"/>
  <c r="N247" i="94"/>
  <c r="N249" i="94"/>
  <c r="N251" i="94"/>
  <c r="N250" i="94"/>
  <c r="N246" i="94"/>
  <c r="N1110" i="94"/>
  <c r="N1112" i="94"/>
  <c r="N1113" i="94"/>
  <c r="N1111" i="94"/>
  <c r="N253" i="94"/>
  <c r="N252" i="94"/>
  <c r="N1046" i="94"/>
  <c r="N1114" i="94"/>
  <c r="N1115" i="94"/>
  <c r="N255" i="94"/>
  <c r="N254" i="94"/>
  <c r="N1047" i="94"/>
  <c r="N1048" i="94"/>
  <c r="N1116" i="94"/>
  <c r="N11" i="94"/>
  <c r="N12" i="94"/>
  <c r="N13" i="94"/>
  <c r="N14" i="94"/>
  <c r="N256" i="94"/>
  <c r="N1117" i="94"/>
  <c r="N1333" i="94"/>
  <c r="N1334" i="94"/>
  <c r="N257" i="94"/>
  <c r="N259" i="94"/>
  <c r="N258" i="94"/>
  <c r="N1118" i="94"/>
  <c r="N1119" i="94"/>
  <c r="N262" i="94"/>
  <c r="N260" i="94"/>
  <c r="N261" i="94"/>
  <c r="N263" i="94"/>
  <c r="N858" i="94"/>
  <c r="N1124" i="94"/>
  <c r="N1120" i="94"/>
  <c r="N1121" i="94"/>
  <c r="N1122" i="94"/>
  <c r="N1123" i="94"/>
  <c r="N270" i="94"/>
  <c r="N269" i="94"/>
  <c r="N278" i="94"/>
  <c r="N273" i="94"/>
  <c r="N272" i="94"/>
  <c r="N283" i="94"/>
  <c r="N266" i="94"/>
  <c r="N282" i="94"/>
  <c r="N267" i="94"/>
  <c r="N274" i="94"/>
  <c r="N279" i="94"/>
  <c r="N271" i="94"/>
  <c r="N275" i="94"/>
  <c r="N276" i="94"/>
  <c r="N280" i="94"/>
  <c r="N277" i="94"/>
  <c r="N281" i="94"/>
  <c r="N264" i="94"/>
  <c r="N268" i="94"/>
  <c r="N265" i="94"/>
  <c r="N859" i="94"/>
  <c r="N1133" i="94"/>
  <c r="N1128" i="94"/>
  <c r="N1127" i="94"/>
  <c r="N1134" i="94"/>
  <c r="N1135" i="94"/>
  <c r="N1126" i="94"/>
  <c r="N1130" i="94"/>
  <c r="N1125" i="94"/>
  <c r="N1129" i="94"/>
  <c r="N1136" i="94"/>
  <c r="N1131" i="94"/>
  <c r="N1132" i="94"/>
  <c r="N286" i="94"/>
  <c r="N287" i="94"/>
  <c r="N288" i="94"/>
  <c r="N284" i="94"/>
  <c r="N285" i="94"/>
  <c r="N860" i="94"/>
  <c r="N862" i="94"/>
  <c r="N861" i="94"/>
  <c r="N1139" i="94"/>
  <c r="N1137" i="94"/>
  <c r="N1140" i="94"/>
  <c r="N1141" i="94"/>
  <c r="N1138" i="94"/>
  <c r="N1142" i="94"/>
  <c r="N1143" i="94"/>
  <c r="N289" i="94"/>
  <c r="N869" i="94"/>
  <c r="N1049" i="94"/>
  <c r="N290" i="94"/>
  <c r="N1050" i="94"/>
  <c r="N1144" i="94"/>
  <c r="N292" i="94"/>
  <c r="N291" i="94"/>
  <c r="N293" i="94"/>
  <c r="N1042" i="94"/>
  <c r="N1146" i="94"/>
  <c r="N1145" i="94"/>
  <c r="N297" i="94"/>
  <c r="N301" i="94"/>
  <c r="N296" i="94"/>
  <c r="N302" i="94"/>
  <c r="N303" i="94"/>
  <c r="N304" i="94"/>
  <c r="N298" i="94"/>
  <c r="N294" i="94"/>
  <c r="N299" i="94"/>
  <c r="N305" i="94"/>
  <c r="N306" i="94"/>
  <c r="N295" i="94"/>
  <c r="N307" i="94"/>
  <c r="N308" i="94"/>
  <c r="N300" i="94"/>
  <c r="N863" i="94"/>
  <c r="N864" i="94"/>
  <c r="N877" i="94"/>
  <c r="N1052" i="94"/>
  <c r="N1051" i="94"/>
  <c r="N1148" i="94"/>
  <c r="N1149" i="94"/>
  <c r="N1147" i="94"/>
  <c r="N1150" i="94"/>
  <c r="N309" i="94"/>
  <c r="N310" i="94"/>
  <c r="N311" i="94"/>
  <c r="N1053" i="94"/>
  <c r="N1151" i="94"/>
  <c r="N312" i="94"/>
  <c r="N1152" i="94"/>
  <c r="N313" i="94"/>
  <c r="N314" i="94"/>
  <c r="N1153" i="94"/>
  <c r="N1154" i="94"/>
  <c r="N316" i="94"/>
  <c r="N317" i="94"/>
  <c r="N315" i="94"/>
  <c r="N1158" i="94"/>
  <c r="N1160" i="94"/>
  <c r="N1155" i="94"/>
  <c r="N1157" i="94"/>
  <c r="N1159" i="94"/>
  <c r="N1156" i="94"/>
  <c r="N318" i="94"/>
  <c r="N1162" i="94"/>
  <c r="N1161" i="94"/>
  <c r="N365" i="94"/>
  <c r="N368" i="94"/>
  <c r="N335" i="94"/>
  <c r="N366" i="94"/>
  <c r="N345" i="94"/>
  <c r="N323" i="94"/>
  <c r="N328" i="94"/>
  <c r="N376" i="94"/>
  <c r="N361" i="94"/>
  <c r="N367" i="94"/>
  <c r="N377" i="94"/>
  <c r="N375" i="94"/>
  <c r="N329" i="94"/>
  <c r="N362" i="94"/>
  <c r="N332" i="94"/>
  <c r="N355" i="94"/>
  <c r="N378" i="94"/>
  <c r="N346" i="94"/>
  <c r="N379" i="94"/>
  <c r="N357" i="94"/>
  <c r="N347" i="94"/>
  <c r="N327" i="94"/>
  <c r="N380" i="94"/>
  <c r="N333" i="94"/>
  <c r="N371" i="94"/>
  <c r="N322" i="94"/>
  <c r="N381" i="94"/>
  <c r="N334" i="94"/>
  <c r="N369" i="94"/>
  <c r="N325" i="94"/>
  <c r="N341" i="94"/>
  <c r="N382" i="94"/>
  <c r="N320" i="94"/>
  <c r="N383" i="94"/>
  <c r="N336" i="94"/>
  <c r="N384" i="94"/>
  <c r="N363" i="94"/>
  <c r="N326" i="94"/>
  <c r="N342" i="94"/>
  <c r="N348" i="94"/>
  <c r="N349" i="94"/>
  <c r="N370" i="94"/>
  <c r="N337" i="94"/>
  <c r="N350" i="94"/>
  <c r="N351" i="94"/>
  <c r="N324" i="94"/>
  <c r="N352" i="94"/>
  <c r="N330" i="94"/>
  <c r="N338" i="94"/>
  <c r="N373" i="94"/>
  <c r="N321" i="94"/>
  <c r="N339" i="94"/>
  <c r="N385" i="94"/>
  <c r="N386" i="94"/>
  <c r="N344" i="94"/>
  <c r="N387" i="94"/>
  <c r="N372" i="94"/>
  <c r="N358" i="94"/>
  <c r="N319" i="94"/>
  <c r="N374" i="94"/>
  <c r="N343" i="94"/>
  <c r="N356" i="94"/>
  <c r="N359" i="94"/>
  <c r="N340" i="94"/>
  <c r="N360" i="94"/>
  <c r="N364" i="94"/>
  <c r="N388" i="94"/>
  <c r="N353" i="94"/>
  <c r="N331" i="94"/>
  <c r="N354" i="94"/>
  <c r="N389" i="94"/>
  <c r="N865" i="94"/>
  <c r="N878" i="94"/>
  <c r="N1054" i="94"/>
  <c r="N1055" i="94"/>
  <c r="N1056" i="94"/>
  <c r="N1182" i="94"/>
  <c r="N1173" i="94"/>
  <c r="N1187" i="94"/>
  <c r="N1171" i="94"/>
  <c r="N1174" i="94"/>
  <c r="N1175" i="94"/>
  <c r="N1191" i="94"/>
  <c r="N1165" i="94"/>
  <c r="N1188" i="94"/>
  <c r="N1163" i="94"/>
  <c r="N1192" i="94"/>
  <c r="N1193" i="94"/>
  <c r="N1176" i="94"/>
  <c r="N1183" i="94"/>
  <c r="N1164" i="94"/>
  <c r="N1190" i="94"/>
  <c r="N1177" i="94"/>
  <c r="N1170" i="94"/>
  <c r="N1178" i="94"/>
  <c r="N1168" i="94"/>
  <c r="N1166" i="94"/>
  <c r="N1169" i="94"/>
  <c r="N1167" i="94"/>
  <c r="N1194" i="94"/>
  <c r="N1172" i="94"/>
  <c r="N1186" i="94"/>
  <c r="N1184" i="94"/>
  <c r="N1185" i="94"/>
  <c r="N1179" i="94"/>
  <c r="N1180" i="94"/>
  <c r="N1181" i="94"/>
  <c r="N1189" i="94"/>
  <c r="N469" i="94"/>
  <c r="N441" i="94"/>
  <c r="N442" i="94"/>
  <c r="N439" i="94"/>
  <c r="N443" i="94"/>
  <c r="N394" i="94"/>
  <c r="N418" i="94"/>
  <c r="N393" i="94"/>
  <c r="N402" i="94"/>
  <c r="N419" i="94"/>
  <c r="N408" i="94"/>
  <c r="N437" i="94"/>
  <c r="N420" i="94"/>
  <c r="N444" i="94"/>
  <c r="N413" i="94"/>
  <c r="N445" i="94"/>
  <c r="N400" i="94"/>
  <c r="N446" i="94"/>
  <c r="N430" i="94"/>
  <c r="N447" i="94"/>
  <c r="N414" i="94"/>
  <c r="N448" i="94"/>
  <c r="N449" i="94"/>
  <c r="N432" i="94"/>
  <c r="N403" i="94"/>
  <c r="N421" i="94"/>
  <c r="N415" i="94"/>
  <c r="N409" i="94"/>
  <c r="N434" i="94"/>
  <c r="N450" i="94"/>
  <c r="N451" i="94"/>
  <c r="N435" i="94"/>
  <c r="N452" i="94"/>
  <c r="N422" i="94"/>
  <c r="N404" i="94"/>
  <c r="N410" i="94"/>
  <c r="N423" i="94"/>
  <c r="N406" i="94"/>
  <c r="N424" i="94"/>
  <c r="N395" i="94"/>
  <c r="N453" i="94"/>
  <c r="N454" i="94"/>
  <c r="N455" i="94"/>
  <c r="N456" i="94"/>
  <c r="N457" i="94"/>
  <c r="N390" i="94"/>
  <c r="N425" i="94"/>
  <c r="N416" i="94"/>
  <c r="N431" i="94"/>
  <c r="N470" i="94"/>
  <c r="N458" i="94"/>
  <c r="N459" i="94"/>
  <c r="N426" i="94"/>
  <c r="N427" i="94"/>
  <c r="N433" i="94"/>
  <c r="N460" i="94"/>
  <c r="N396" i="94"/>
  <c r="N411" i="94"/>
  <c r="N412" i="94"/>
  <c r="N405" i="94"/>
  <c r="N399" i="94"/>
  <c r="N428" i="94"/>
  <c r="N461" i="94"/>
  <c r="N462" i="94"/>
  <c r="N392" i="94"/>
  <c r="N463" i="94"/>
  <c r="N401" i="94"/>
  <c r="N464" i="94"/>
  <c r="N398" i="94"/>
  <c r="N436" i="94"/>
  <c r="N440" i="94"/>
  <c r="N438" i="94"/>
  <c r="N465" i="94"/>
  <c r="N429" i="94"/>
  <c r="N466" i="94"/>
  <c r="N467" i="94"/>
  <c r="N407" i="94"/>
  <c r="N468" i="94"/>
  <c r="N391" i="94"/>
  <c r="N417" i="94"/>
  <c r="N397" i="94"/>
  <c r="N1058" i="94"/>
  <c r="N1057" i="94"/>
  <c r="N1195" i="94"/>
  <c r="N1197" i="94"/>
  <c r="N1196" i="94"/>
  <c r="N507" i="94"/>
  <c r="N478" i="94"/>
  <c r="N479" i="94"/>
  <c r="N509" i="94"/>
  <c r="N502" i="94"/>
  <c r="N510" i="94"/>
  <c r="N488" i="94"/>
  <c r="N471" i="94"/>
  <c r="N497" i="94"/>
  <c r="N472" i="94"/>
  <c r="N511" i="94"/>
  <c r="N516" i="94"/>
  <c r="N512" i="94"/>
  <c r="N495" i="94"/>
  <c r="N503" i="94"/>
  <c r="N480" i="94"/>
  <c r="N486" i="94"/>
  <c r="N504" i="94"/>
  <c r="N481" i="94"/>
  <c r="N489" i="94"/>
  <c r="N505" i="94"/>
  <c r="N490" i="94"/>
  <c r="N482" i="94"/>
  <c r="N513" i="94"/>
  <c r="N491" i="94"/>
  <c r="N477" i="94"/>
  <c r="N492" i="94"/>
  <c r="N475" i="94"/>
  <c r="N498" i="94"/>
  <c r="N517" i="94"/>
  <c r="N483" i="94"/>
  <c r="N499" i="94"/>
  <c r="N484" i="94"/>
  <c r="N493" i="94"/>
  <c r="N487" i="94"/>
  <c r="N514" i="94"/>
  <c r="N506" i="94"/>
  <c r="N494" i="94"/>
  <c r="N508" i="94"/>
  <c r="N500" i="94"/>
  <c r="N496" i="94"/>
  <c r="N515" i="94"/>
  <c r="N501" i="94"/>
  <c r="N473" i="94"/>
  <c r="N476" i="94"/>
  <c r="N474" i="94"/>
  <c r="N485" i="94"/>
  <c r="N1200" i="94"/>
  <c r="N1206" i="94"/>
  <c r="N1198" i="94"/>
  <c r="N1199" i="94"/>
  <c r="N1201" i="94"/>
  <c r="N1202" i="94"/>
  <c r="N1204" i="94"/>
  <c r="N1205" i="94"/>
  <c r="N1203" i="94"/>
  <c r="N1207" i="94"/>
  <c r="N544" i="94"/>
  <c r="N550" i="94"/>
  <c r="N542" i="94"/>
  <c r="N522" i="94"/>
  <c r="N527" i="94"/>
  <c r="N523" i="94"/>
  <c r="N534" i="94"/>
  <c r="N546" i="94"/>
  <c r="N536" i="94"/>
  <c r="N518" i="94"/>
  <c r="N520" i="94"/>
  <c r="N551" i="94"/>
  <c r="N528" i="94"/>
  <c r="N521" i="94"/>
  <c r="N552" i="94"/>
  <c r="N519" i="94"/>
  <c r="N529" i="94"/>
  <c r="N537" i="94"/>
  <c r="N553" i="94"/>
  <c r="N554" i="94"/>
  <c r="N547" i="94"/>
  <c r="N543" i="94"/>
  <c r="N524" i="94"/>
  <c r="N538" i="94"/>
  <c r="N555" i="94"/>
  <c r="N556" i="94"/>
  <c r="N530" i="94"/>
  <c r="N557" i="94"/>
  <c r="N545" i="94"/>
  <c r="N539" i="94"/>
  <c r="N540" i="94"/>
  <c r="N558" i="94"/>
  <c r="N533" i="94"/>
  <c r="N559" i="94"/>
  <c r="N525" i="94"/>
  <c r="N560" i="94"/>
  <c r="N531" i="94"/>
  <c r="N535" i="94"/>
  <c r="N526" i="94"/>
  <c r="N561" i="94"/>
  <c r="N541" i="94"/>
  <c r="N562" i="94"/>
  <c r="N548" i="94"/>
  <c r="N563" i="94"/>
  <c r="N564" i="94"/>
  <c r="N565" i="94"/>
  <c r="N549" i="94"/>
  <c r="N532" i="94"/>
  <c r="N566" i="94"/>
  <c r="N1211" i="94"/>
  <c r="N1212" i="94"/>
  <c r="N1213" i="94"/>
  <c r="N1210" i="94"/>
  <c r="N1208" i="94"/>
  <c r="N1214" i="94"/>
  <c r="N1209" i="94"/>
  <c r="N593" i="94"/>
  <c r="N580" i="94"/>
  <c r="N582" i="94"/>
  <c r="N586" i="94"/>
  <c r="N574" i="94"/>
  <c r="N579" i="94"/>
  <c r="N581" i="94"/>
  <c r="N596" i="94"/>
  <c r="N597" i="94"/>
  <c r="N588" i="94"/>
  <c r="N571" i="94"/>
  <c r="N572" i="94"/>
  <c r="N587" i="94"/>
  <c r="N589" i="94"/>
  <c r="N594" i="94"/>
  <c r="N583" i="94"/>
  <c r="N567" i="94"/>
  <c r="N575" i="94"/>
  <c r="N569" i="94"/>
  <c r="N576" i="94"/>
  <c r="N590" i="94"/>
  <c r="N584" i="94"/>
  <c r="N598" i="94"/>
  <c r="N599" i="94"/>
  <c r="N595" i="94"/>
  <c r="N577" i="94"/>
  <c r="N604" i="94"/>
  <c r="N591" i="94"/>
  <c r="N600" i="94"/>
  <c r="N585" i="94"/>
  <c r="N578" i="94"/>
  <c r="N601" i="94"/>
  <c r="N603" i="94"/>
  <c r="N570" i="94"/>
  <c r="N568" i="94"/>
  <c r="N602" i="94"/>
  <c r="N573" i="94"/>
  <c r="N592" i="94"/>
  <c r="N866" i="94"/>
  <c r="N1219" i="94"/>
  <c r="N1220" i="94"/>
  <c r="N1217" i="94"/>
  <c r="N1218" i="94"/>
  <c r="N1221" i="94"/>
  <c r="N1215" i="94"/>
  <c r="N1222" i="94"/>
  <c r="N1224" i="94"/>
  <c r="N1223" i="94"/>
  <c r="N1216" i="94"/>
  <c r="N606" i="94"/>
  <c r="N605" i="94"/>
  <c r="N607" i="94"/>
  <c r="N1225" i="94"/>
  <c r="N608" i="94"/>
  <c r="N609" i="94"/>
  <c r="N1226" i="94"/>
  <c r="N612" i="94"/>
  <c r="N611" i="94"/>
  <c r="N610" i="94"/>
  <c r="N613" i="94"/>
  <c r="N1227" i="94"/>
  <c r="N627" i="94"/>
  <c r="N638" i="94"/>
  <c r="N628" i="94"/>
  <c r="N647" i="94"/>
  <c r="N629" i="94"/>
  <c r="N630" i="94"/>
  <c r="N631" i="94"/>
  <c r="N648" i="94"/>
  <c r="N617" i="94"/>
  <c r="N639" i="94"/>
  <c r="N632" i="94"/>
  <c r="N623" i="94"/>
  <c r="N626" i="94"/>
  <c r="N640" i="94"/>
  <c r="N619" i="94"/>
  <c r="N633" i="94"/>
  <c r="N649" i="94"/>
  <c r="N644" i="94"/>
  <c r="N641" i="94"/>
  <c r="N646" i="94"/>
  <c r="N615" i="94"/>
  <c r="N634" i="94"/>
  <c r="N621" i="94"/>
  <c r="N624" i="94"/>
  <c r="N614" i="94"/>
  <c r="N622" i="94"/>
  <c r="N616" i="94"/>
  <c r="N642" i="94"/>
  <c r="N635" i="94"/>
  <c r="N620" i="94"/>
  <c r="N636" i="94"/>
  <c r="N643" i="94"/>
  <c r="N645" i="94"/>
  <c r="N625" i="94"/>
  <c r="N637" i="94"/>
  <c r="N618" i="94"/>
  <c r="N1229" i="94"/>
  <c r="N1230" i="94"/>
  <c r="N1228" i="94"/>
  <c r="N1231" i="94"/>
  <c r="N1232" i="94"/>
  <c r="N650" i="94"/>
  <c r="N1233" i="94"/>
  <c r="N659" i="94"/>
  <c r="N654" i="94"/>
  <c r="N658" i="94"/>
  <c r="N657" i="94"/>
  <c r="N653" i="94"/>
  <c r="N660" i="94"/>
  <c r="N651" i="94"/>
  <c r="N652" i="94"/>
  <c r="N661" i="94"/>
  <c r="N655" i="94"/>
  <c r="N656" i="94"/>
  <c r="N1059" i="94"/>
  <c r="N1235" i="94"/>
  <c r="N1234" i="94"/>
  <c r="N1236" i="94"/>
  <c r="N15" i="94"/>
  <c r="N699" i="94"/>
  <c r="N690" i="94"/>
  <c r="N691" i="94"/>
  <c r="N743" i="94"/>
  <c r="N698" i="94"/>
  <c r="N706" i="94"/>
  <c r="N717" i="94"/>
  <c r="N700" i="94"/>
  <c r="N724" i="94"/>
  <c r="N727" i="94"/>
  <c r="N719" i="94"/>
  <c r="N728" i="94"/>
  <c r="N692" i="94"/>
  <c r="N671" i="94"/>
  <c r="N693" i="94"/>
  <c r="N679" i="94"/>
  <c r="N725" i="94"/>
  <c r="N701" i="94"/>
  <c r="N729" i="94"/>
  <c r="N720" i="94"/>
  <c r="N707" i="94"/>
  <c r="N730" i="94"/>
  <c r="N731" i="94"/>
  <c r="N708" i="94"/>
  <c r="N669" i="94"/>
  <c r="N685" i="94"/>
  <c r="N662" i="94"/>
  <c r="N718" i="94"/>
  <c r="N709" i="94"/>
  <c r="N710" i="94"/>
  <c r="N732" i="94"/>
  <c r="N733" i="94"/>
  <c r="N694" i="94"/>
  <c r="N672" i="94"/>
  <c r="N663" i="94"/>
  <c r="N702" i="94"/>
  <c r="N667" i="94"/>
  <c r="N721" i="94"/>
  <c r="N722" i="94"/>
  <c r="N723" i="94"/>
  <c r="N695" i="94"/>
  <c r="N711" i="94"/>
  <c r="N703" i="94"/>
  <c r="N712" i="94"/>
  <c r="N668" i="94"/>
  <c r="N665" i="94"/>
  <c r="N704" i="94"/>
  <c r="N666" i="94"/>
  <c r="N734" i="94"/>
  <c r="N735" i="94"/>
  <c r="N736" i="94"/>
  <c r="N676" i="94"/>
  <c r="N726" i="94"/>
  <c r="N697" i="94"/>
  <c r="N677" i="94"/>
  <c r="N680" i="94"/>
  <c r="N686" i="94"/>
  <c r="N681" i="94"/>
  <c r="N682" i="94"/>
  <c r="N678" i="94"/>
  <c r="N687" i="94"/>
  <c r="N705" i="94"/>
  <c r="N737" i="94"/>
  <c r="N696" i="94"/>
  <c r="N673" i="94"/>
  <c r="N683" i="94"/>
  <c r="N684" i="94"/>
  <c r="N713" i="94"/>
  <c r="N674" i="94"/>
  <c r="N738" i="94"/>
  <c r="N714" i="94"/>
  <c r="N739" i="94"/>
  <c r="N740" i="94"/>
  <c r="N670" i="94"/>
  <c r="N664" i="94"/>
  <c r="N741" i="94"/>
  <c r="N688" i="94"/>
  <c r="N675" i="94"/>
  <c r="N715" i="94"/>
  <c r="N716" i="94"/>
  <c r="N689" i="94"/>
  <c r="N742" i="94"/>
  <c r="N1243" i="94"/>
  <c r="N1237" i="94"/>
  <c r="N1239" i="94"/>
  <c r="N1241" i="94"/>
  <c r="N1244" i="94"/>
  <c r="N1240" i="94"/>
  <c r="N1238" i="94"/>
  <c r="N1245" i="94"/>
  <c r="N1242" i="94"/>
  <c r="N1247" i="94"/>
  <c r="N1248" i="94"/>
  <c r="N1249" i="94"/>
  <c r="N1250" i="94"/>
  <c r="N1246" i="94"/>
  <c r="N744" i="94"/>
  <c r="N745" i="94"/>
  <c r="N748" i="94"/>
  <c r="N746" i="94"/>
  <c r="N747" i="94"/>
  <c r="N1252" i="94"/>
  <c r="N1251" i="94"/>
  <c r="N753" i="94"/>
  <c r="N750" i="94"/>
  <c r="N751" i="94"/>
  <c r="N757" i="94"/>
  <c r="N752" i="94"/>
  <c r="N754" i="94"/>
  <c r="N749" i="94"/>
  <c r="N755" i="94"/>
  <c r="N756" i="94"/>
  <c r="N758" i="94"/>
  <c r="N867" i="94"/>
  <c r="N1255" i="94"/>
  <c r="N1253" i="94"/>
  <c r="N1254" i="94"/>
  <c r="N1256" i="94"/>
  <c r="N759" i="94"/>
  <c r="N760" i="94"/>
  <c r="N762" i="94"/>
  <c r="N763" i="94"/>
  <c r="N761" i="94"/>
  <c r="N1060" i="94"/>
  <c r="N1260" i="94"/>
  <c r="N1258" i="94"/>
  <c r="N1259" i="94"/>
  <c r="N1257" i="94"/>
  <c r="N1335" i="94"/>
  <c r="N766" i="94"/>
  <c r="N767" i="94"/>
  <c r="N764" i="94"/>
  <c r="N765" i="94"/>
  <c r="N1261" i="94"/>
  <c r="N773" i="94"/>
  <c r="N772" i="94"/>
  <c r="N771" i="94"/>
  <c r="N770" i="94"/>
  <c r="N768" i="94"/>
  <c r="N769" i="94"/>
  <c r="N1262" i="94"/>
  <c r="N775" i="94"/>
  <c r="N779" i="94"/>
  <c r="N778" i="94"/>
  <c r="N776" i="94"/>
  <c r="N774" i="94"/>
  <c r="N777" i="94"/>
  <c r="N868" i="94"/>
  <c r="N1264" i="94"/>
  <c r="N1263" i="94"/>
  <c r="N1265" i="94"/>
  <c r="N780" i="94"/>
  <c r="N1266" i="94"/>
  <c r="N1267" i="94"/>
  <c r="N785" i="94"/>
  <c r="N782" i="94"/>
  <c r="N783" i="94"/>
  <c r="N784" i="94"/>
  <c r="N786" i="94"/>
  <c r="N781" i="94"/>
  <c r="N1268" i="94"/>
  <c r="N1269" i="94"/>
  <c r="N1270" i="94"/>
  <c r="N790" i="94"/>
  <c r="N789" i="94"/>
  <c r="N787" i="94"/>
  <c r="N791" i="94"/>
  <c r="N788" i="94"/>
  <c r="N879" i="94"/>
  <c r="N792" i="94"/>
  <c r="N796" i="94"/>
  <c r="N793" i="94"/>
  <c r="N794" i="94"/>
  <c r="N797" i="94"/>
  <c r="N795" i="94"/>
  <c r="N1272" i="94"/>
  <c r="N1271" i="94"/>
  <c r="N799" i="94"/>
  <c r="N798" i="94"/>
  <c r="N1273" i="94"/>
  <c r="N801" i="94"/>
  <c r="N800" i="94"/>
  <c r="N1276" i="94"/>
  <c r="N1275" i="94"/>
  <c r="N1274" i="94"/>
  <c r="N1277" i="94"/>
  <c r="N1278" i="94"/>
  <c r="N819" i="94"/>
  <c r="N820" i="94"/>
  <c r="N808" i="94"/>
  <c r="N806" i="94"/>
  <c r="N809" i="94"/>
  <c r="N821" i="94"/>
  <c r="N810" i="94"/>
  <c r="N805" i="94"/>
  <c r="N822" i="94"/>
  <c r="N816" i="94"/>
  <c r="N811" i="94"/>
  <c r="N807" i="94"/>
  <c r="N812" i="94"/>
  <c r="N824" i="94"/>
  <c r="N813" i="94"/>
  <c r="N814" i="94"/>
  <c r="N804" i="94"/>
  <c r="N815" i="94"/>
  <c r="N803" i="94"/>
  <c r="N817" i="94"/>
  <c r="N823" i="94"/>
  <c r="N818" i="94"/>
  <c r="N802" i="94"/>
  <c r="N1281" i="94"/>
  <c r="N1280" i="94"/>
  <c r="N1279" i="94"/>
  <c r="N1282" i="94"/>
  <c r="N835" i="94"/>
  <c r="N834" i="94"/>
  <c r="N829" i="94"/>
  <c r="N836" i="94"/>
  <c r="N830" i="94"/>
  <c r="N831" i="94"/>
  <c r="N825" i="94"/>
  <c r="N837" i="94"/>
  <c r="N827" i="94"/>
  <c r="N828" i="94"/>
  <c r="N826" i="94"/>
  <c r="N832" i="94"/>
  <c r="N833" i="94"/>
  <c r="N1061" i="94"/>
  <c r="N1285" i="94"/>
  <c r="N1284" i="94"/>
  <c r="N1283" i="94"/>
  <c r="N1286" i="94"/>
  <c r="N839" i="94"/>
  <c r="N840" i="94"/>
  <c r="N845" i="94"/>
  <c r="N847" i="94"/>
  <c r="N841" i="94"/>
  <c r="N843" i="94"/>
  <c r="N846" i="94"/>
  <c r="N844" i="94"/>
  <c r="N842" i="94"/>
  <c r="N838" i="94"/>
  <c r="N1308" i="94"/>
  <c r="N1294" i="94"/>
  <c r="N1288" i="94"/>
  <c r="N1295" i="94"/>
  <c r="N1301" i="94"/>
  <c r="N1296" i="94"/>
  <c r="N1304" i="94"/>
  <c r="N1307" i="94"/>
  <c r="N1291" i="94"/>
  <c r="N1297" i="94"/>
  <c r="N1305" i="94"/>
  <c r="N1302" i="94"/>
  <c r="N1298" i="94"/>
  <c r="N1287" i="94"/>
  <c r="N1303" i="94"/>
  <c r="N1289" i="94"/>
  <c r="N1306" i="94"/>
  <c r="N1292" i="94"/>
  <c r="N1293" i="94"/>
  <c r="N1299" i="94"/>
  <c r="N1300" i="94"/>
  <c r="N1290" i="94"/>
  <c r="N855" i="94"/>
  <c r="N848" i="94"/>
  <c r="N849" i="94"/>
  <c r="N850" i="94"/>
  <c r="N851" i="94"/>
  <c r="N852" i="94"/>
  <c r="N853" i="94"/>
  <c r="N854" i="94"/>
  <c r="N1324" i="94"/>
  <c r="N1315" i="94"/>
  <c r="N1322" i="94"/>
  <c r="N1316" i="94"/>
  <c r="N1323" i="94"/>
  <c r="N1310" i="94"/>
  <c r="N1317" i="94"/>
  <c r="N1318" i="94"/>
  <c r="N1312" i="94"/>
  <c r="N1309" i="94"/>
  <c r="N1313" i="94"/>
  <c r="N1314" i="94"/>
  <c r="N1319" i="94"/>
  <c r="N1311" i="94"/>
  <c r="N1320" i="94"/>
  <c r="N1321" i="94"/>
  <c r="N1325" i="94"/>
  <c r="M5" i="94"/>
  <c r="M6" i="94"/>
  <c r="M8" i="94"/>
  <c r="M9" i="94"/>
  <c r="M7" i="94"/>
  <c r="M59" i="94"/>
  <c r="M29" i="94"/>
  <c r="M33" i="94"/>
  <c r="M71" i="94"/>
  <c r="M50" i="94"/>
  <c r="M30" i="94"/>
  <c r="M39" i="94"/>
  <c r="M20" i="94"/>
  <c r="M46" i="94"/>
  <c r="M40" i="94"/>
  <c r="M92" i="94"/>
  <c r="M93" i="94"/>
  <c r="M95" i="94"/>
  <c r="M96" i="94"/>
  <c r="M21" i="94"/>
  <c r="M61" i="94"/>
  <c r="M97" i="94"/>
  <c r="M87" i="94"/>
  <c r="M70" i="94"/>
  <c r="M26" i="94"/>
  <c r="M75" i="94"/>
  <c r="M62" i="94"/>
  <c r="M76" i="94"/>
  <c r="M91" i="94"/>
  <c r="M51" i="94"/>
  <c r="M63" i="94"/>
  <c r="M27" i="94"/>
  <c r="M86" i="94"/>
  <c r="M88" i="94"/>
  <c r="M98" i="94"/>
  <c r="M34" i="94"/>
  <c r="M35" i="94"/>
  <c r="M42" i="94"/>
  <c r="M77" i="94"/>
  <c r="M48" i="94"/>
  <c r="M67" i="94"/>
  <c r="M49" i="94"/>
  <c r="M74" i="94"/>
  <c r="M64" i="94"/>
  <c r="M41" i="94"/>
  <c r="M31" i="94"/>
  <c r="M90" i="94"/>
  <c r="M78" i="94"/>
  <c r="M94" i="94"/>
  <c r="M22" i="94"/>
  <c r="M52" i="94"/>
  <c r="M36" i="94"/>
  <c r="M17" i="94"/>
  <c r="M18" i="94"/>
  <c r="M37" i="94"/>
  <c r="M58" i="94"/>
  <c r="M19" i="94"/>
  <c r="M47" i="94"/>
  <c r="M60" i="94"/>
  <c r="M32" i="94"/>
  <c r="M56" i="94"/>
  <c r="M53" i="94"/>
  <c r="M79" i="94"/>
  <c r="M65" i="94"/>
  <c r="M80" i="94"/>
  <c r="M43" i="94"/>
  <c r="M66" i="94"/>
  <c r="M85" i="94"/>
  <c r="M16" i="94"/>
  <c r="M72" i="94"/>
  <c r="M81" i="94"/>
  <c r="M89" i="94"/>
  <c r="M54" i="94"/>
  <c r="M57" i="94"/>
  <c r="M82" i="94"/>
  <c r="M68" i="94"/>
  <c r="M38" i="94"/>
  <c r="M83" i="94"/>
  <c r="M73" i="94"/>
  <c r="M55" i="94"/>
  <c r="M44" i="94"/>
  <c r="M24" i="94"/>
  <c r="M25" i="94"/>
  <c r="M23" i="94"/>
  <c r="M84" i="94"/>
  <c r="M69" i="94"/>
  <c r="M28" i="94"/>
  <c r="M45" i="94"/>
  <c r="M1016" i="94"/>
  <c r="M902" i="94"/>
  <c r="M919" i="94"/>
  <c r="M881" i="94"/>
  <c r="M1017" i="94"/>
  <c r="M903" i="94"/>
  <c r="M920" i="94"/>
  <c r="M921" i="94"/>
  <c r="M922" i="94"/>
  <c r="M904" i="94"/>
  <c r="M923" i="94"/>
  <c r="M924" i="94"/>
  <c r="M925" i="94"/>
  <c r="M926" i="94"/>
  <c r="M927" i="94"/>
  <c r="M928" i="94"/>
  <c r="M929" i="94"/>
  <c r="M905" i="94"/>
  <c r="M906" i="94"/>
  <c r="M1028" i="94"/>
  <c r="M930" i="94"/>
  <c r="M931" i="94"/>
  <c r="M907" i="94"/>
  <c r="M932" i="94"/>
  <c r="M894" i="94"/>
  <c r="M933" i="94"/>
  <c r="M934" i="94"/>
  <c r="M935" i="94"/>
  <c r="M883" i="94"/>
  <c r="M880" i="94"/>
  <c r="M1027" i="94"/>
  <c r="M936" i="94"/>
  <c r="M937" i="94"/>
  <c r="M896" i="94"/>
  <c r="M938" i="94"/>
  <c r="M939" i="94"/>
  <c r="M882" i="94"/>
  <c r="M940" i="94"/>
  <c r="M1018" i="94"/>
  <c r="M941" i="94"/>
  <c r="M942" i="94"/>
  <c r="M943" i="94"/>
  <c r="M908" i="94"/>
  <c r="M909" i="94"/>
  <c r="M944" i="94"/>
  <c r="M945" i="94"/>
  <c r="M1019" i="94"/>
  <c r="M910" i="94"/>
  <c r="M946" i="94"/>
  <c r="M887" i="94"/>
  <c r="M947" i="94"/>
  <c r="M948" i="94"/>
  <c r="M897" i="94"/>
  <c r="M949" i="94"/>
  <c r="M950" i="94"/>
  <c r="M951" i="94"/>
  <c r="M952" i="94"/>
  <c r="M884" i="94"/>
  <c r="M953" i="94"/>
  <c r="M954" i="94"/>
  <c r="M1029" i="94"/>
  <c r="M888" i="94"/>
  <c r="M955" i="94"/>
  <c r="M889" i="94"/>
  <c r="M911" i="94"/>
  <c r="M898" i="94"/>
  <c r="M956" i="94"/>
  <c r="M1020" i="94"/>
  <c r="M1030" i="94"/>
  <c r="M957" i="94"/>
  <c r="M958" i="94"/>
  <c r="M1015" i="94"/>
  <c r="M959" i="94"/>
  <c r="M960" i="94"/>
  <c r="M1031" i="94"/>
  <c r="M890" i="94"/>
  <c r="M961" i="94"/>
  <c r="M962" i="94"/>
  <c r="M963" i="94"/>
  <c r="M1021" i="94"/>
  <c r="M899" i="94"/>
  <c r="M964" i="94"/>
  <c r="M1022" i="94"/>
  <c r="M965" i="94"/>
  <c r="M966" i="94"/>
  <c r="M967" i="94"/>
  <c r="M968" i="94"/>
  <c r="M891" i="94"/>
  <c r="M1023" i="94"/>
  <c r="M969" i="94"/>
  <c r="M970" i="94"/>
  <c r="M900" i="94"/>
  <c r="M971" i="94"/>
  <c r="M972" i="94"/>
  <c r="M973" i="94"/>
  <c r="M892" i="94"/>
  <c r="M1032" i="94"/>
  <c r="M1033" i="94"/>
  <c r="M974" i="94"/>
  <c r="M886" i="94"/>
  <c r="M975" i="94"/>
  <c r="M1034" i="94"/>
  <c r="M976" i="94"/>
  <c r="M912" i="94"/>
  <c r="M977" i="94"/>
  <c r="M1035" i="94"/>
  <c r="M978" i="94"/>
  <c r="M979" i="94"/>
  <c r="M980" i="94"/>
  <c r="M981" i="94"/>
  <c r="M982" i="94"/>
  <c r="M983" i="94"/>
  <c r="M893" i="94"/>
  <c r="M984" i="94"/>
  <c r="M985" i="94"/>
  <c r="M986" i="94"/>
  <c r="M987" i="94"/>
  <c r="M988" i="94"/>
  <c r="M989" i="94"/>
  <c r="M990" i="94"/>
  <c r="M991" i="94"/>
  <c r="M992" i="94"/>
  <c r="M993" i="94"/>
  <c r="M1024" i="94"/>
  <c r="M994" i="94"/>
  <c r="M995" i="94"/>
  <c r="M996" i="94"/>
  <c r="M997" i="94"/>
  <c r="M901" i="94"/>
  <c r="M998" i="94"/>
  <c r="M918" i="94"/>
  <c r="M999" i="94"/>
  <c r="M885" i="94"/>
  <c r="M913" i="94"/>
  <c r="M1000" i="94"/>
  <c r="M1001" i="94"/>
  <c r="M914" i="94"/>
  <c r="M1002" i="94"/>
  <c r="M1003" i="94"/>
  <c r="M915" i="94"/>
  <c r="M1025" i="94"/>
  <c r="M1004" i="94"/>
  <c r="M1036" i="94"/>
  <c r="M916" i="94"/>
  <c r="M895" i="94"/>
  <c r="M1005" i="94"/>
  <c r="M1006" i="94"/>
  <c r="M1007" i="94"/>
  <c r="M1008" i="94"/>
  <c r="M1009" i="94"/>
  <c r="M917" i="94"/>
  <c r="M1010" i="94"/>
  <c r="M1011" i="94"/>
  <c r="M1012" i="94"/>
  <c r="M1026" i="94"/>
  <c r="M1013" i="94"/>
  <c r="M1014" i="94"/>
  <c r="M1065" i="94"/>
  <c r="M1062" i="94"/>
  <c r="M1064" i="94"/>
  <c r="M1067" i="94"/>
  <c r="M1063" i="94"/>
  <c r="M1066" i="94"/>
  <c r="M1326" i="94"/>
  <c r="M1327" i="94"/>
  <c r="M1328" i="94"/>
  <c r="M1329" i="94"/>
  <c r="M1330" i="94"/>
  <c r="M1331" i="94"/>
  <c r="M1332" i="94"/>
  <c r="M1037" i="94"/>
  <c r="M1041" i="94"/>
  <c r="M1038" i="94"/>
  <c r="M1039" i="94"/>
  <c r="M1040" i="94"/>
  <c r="M99" i="94"/>
  <c r="M100" i="94"/>
  <c r="M1068" i="94"/>
  <c r="M103" i="94"/>
  <c r="M104" i="94"/>
  <c r="M102" i="94"/>
  <c r="M101" i="94"/>
  <c r="M105" i="94"/>
  <c r="M106" i="94"/>
  <c r="M1069" i="94"/>
  <c r="M1071" i="94"/>
  <c r="M1070" i="94"/>
  <c r="M1072" i="94"/>
  <c r="M107" i="94"/>
  <c r="M116" i="94"/>
  <c r="M115" i="94"/>
  <c r="M108" i="94"/>
  <c r="M114" i="94"/>
  <c r="M109" i="94"/>
  <c r="M125" i="94"/>
  <c r="M120" i="94"/>
  <c r="M124" i="94"/>
  <c r="M117" i="94"/>
  <c r="M123" i="94"/>
  <c r="M126" i="94"/>
  <c r="M111" i="94"/>
  <c r="M118" i="94"/>
  <c r="M112" i="94"/>
  <c r="M113" i="94"/>
  <c r="M119" i="94"/>
  <c r="M121" i="94"/>
  <c r="M127" i="94"/>
  <c r="M128" i="94"/>
  <c r="M129" i="94"/>
  <c r="M130" i="94"/>
  <c r="M110" i="94"/>
  <c r="M131" i="94"/>
  <c r="M132" i="94"/>
  <c r="M133" i="94"/>
  <c r="M122" i="94"/>
  <c r="M134" i="94"/>
  <c r="M135" i="94"/>
  <c r="M870" i="94"/>
  <c r="M1077" i="94"/>
  <c r="M1078" i="94"/>
  <c r="M1076" i="94"/>
  <c r="M1075" i="94"/>
  <c r="M1079" i="94"/>
  <c r="M1074" i="94"/>
  <c r="M1080" i="94"/>
  <c r="M1073" i="94"/>
  <c r="M1081" i="94"/>
  <c r="M139" i="94"/>
  <c r="M137" i="94"/>
  <c r="M138" i="94"/>
  <c r="M136" i="94"/>
  <c r="M857" i="94"/>
  <c r="M856" i="94"/>
  <c r="M1082" i="94"/>
  <c r="M1086" i="94"/>
  <c r="M1083" i="94"/>
  <c r="M1085" i="94"/>
  <c r="M1084" i="94"/>
  <c r="M1087" i="94"/>
  <c r="M140" i="94"/>
  <c r="M1088" i="94"/>
  <c r="M148" i="94"/>
  <c r="M145" i="94"/>
  <c r="M146" i="94"/>
  <c r="M149" i="94"/>
  <c r="M142" i="94"/>
  <c r="M143" i="94"/>
  <c r="M141" i="94"/>
  <c r="M144" i="94"/>
  <c r="M147" i="94"/>
  <c r="M150" i="94"/>
  <c r="M1091" i="94"/>
  <c r="M1089" i="94"/>
  <c r="M1090" i="94"/>
  <c r="M155" i="94"/>
  <c r="M151" i="94"/>
  <c r="M154" i="94"/>
  <c r="M152" i="94"/>
  <c r="M153" i="94"/>
  <c r="M156" i="94"/>
  <c r="M1043" i="94"/>
  <c r="M1044" i="94"/>
  <c r="M1094" i="94"/>
  <c r="M1093" i="94"/>
  <c r="M1092" i="94"/>
  <c r="M158" i="94"/>
  <c r="M159" i="94"/>
  <c r="M164" i="94"/>
  <c r="M157" i="94"/>
  <c r="M166" i="94"/>
  <c r="M167" i="94"/>
  <c r="M165" i="94"/>
  <c r="M162" i="94"/>
  <c r="M168" i="94"/>
  <c r="M163" i="94"/>
  <c r="M169" i="94"/>
  <c r="M160" i="94"/>
  <c r="M161" i="94"/>
  <c r="M871" i="94"/>
  <c r="M872" i="94"/>
  <c r="M873" i="94"/>
  <c r="M874" i="94"/>
  <c r="M875" i="94"/>
  <c r="M876" i="94"/>
  <c r="M1095" i="94"/>
  <c r="M181" i="94"/>
  <c r="M174" i="94"/>
  <c r="M186" i="94"/>
  <c r="M185" i="94"/>
  <c r="M170" i="94"/>
  <c r="M177" i="94"/>
  <c r="M179" i="94"/>
  <c r="M182" i="94"/>
  <c r="M171" i="94"/>
  <c r="M175" i="94"/>
  <c r="M184" i="94"/>
  <c r="M183" i="94"/>
  <c r="M176" i="94"/>
  <c r="M172" i="94"/>
  <c r="M173" i="94"/>
  <c r="M178" i="94"/>
  <c r="M180" i="94"/>
  <c r="M1096" i="94"/>
  <c r="M189" i="94"/>
  <c r="M192" i="94"/>
  <c r="M193" i="94"/>
  <c r="M190" i="94"/>
  <c r="M191" i="94"/>
  <c r="M203" i="94"/>
  <c r="M204" i="94"/>
  <c r="M194" i="94"/>
  <c r="M195" i="94"/>
  <c r="M196" i="94"/>
  <c r="M197" i="94"/>
  <c r="M202" i="94"/>
  <c r="M205" i="94"/>
  <c r="M206" i="94"/>
  <c r="M198" i="94"/>
  <c r="M207" i="94"/>
  <c r="M199" i="94"/>
  <c r="M200" i="94"/>
  <c r="M208" i="94"/>
  <c r="M187" i="94"/>
  <c r="M201" i="94"/>
  <c r="M188" i="94"/>
  <c r="M1097" i="94"/>
  <c r="M209" i="94"/>
  <c r="M214" i="94"/>
  <c r="M210" i="94"/>
  <c r="M212" i="94"/>
  <c r="M211" i="94"/>
  <c r="M213" i="94"/>
  <c r="M215" i="94"/>
  <c r="M1098" i="94"/>
  <c r="M228" i="94"/>
  <c r="M229" i="94"/>
  <c r="M231" i="94"/>
  <c r="M235" i="94"/>
  <c r="M232" i="94"/>
  <c r="M220" i="94"/>
  <c r="M221" i="94"/>
  <c r="M233" i="94"/>
  <c r="M222" i="94"/>
  <c r="M234" i="94"/>
  <c r="M217" i="94"/>
  <c r="M227" i="94"/>
  <c r="M216" i="94"/>
  <c r="M218" i="94"/>
  <c r="M223" i="94"/>
  <c r="M224" i="94"/>
  <c r="M225" i="94"/>
  <c r="M219" i="94"/>
  <c r="M226" i="94"/>
  <c r="M230" i="94"/>
  <c r="M236" i="94"/>
  <c r="M238" i="94"/>
  <c r="M240" i="94"/>
  <c r="M237" i="94"/>
  <c r="M239" i="94"/>
  <c r="M241" i="94"/>
  <c r="M1045" i="94"/>
  <c r="M1100" i="94"/>
  <c r="M1101" i="94"/>
  <c r="M1102" i="94"/>
  <c r="M1104" i="94"/>
  <c r="M1103" i="94"/>
  <c r="M1099" i="94"/>
  <c r="M10" i="94"/>
  <c r="M242" i="94"/>
  <c r="M245" i="94"/>
  <c r="M244" i="94"/>
  <c r="M243" i="94"/>
  <c r="M1106" i="94"/>
  <c r="M1109" i="94"/>
  <c r="M1107" i="94"/>
  <c r="M1105" i="94"/>
  <c r="M1108" i="94"/>
  <c r="M248" i="94"/>
  <c r="M247" i="94"/>
  <c r="M249" i="94"/>
  <c r="M251" i="94"/>
  <c r="M250" i="94"/>
  <c r="M246" i="94"/>
  <c r="M1110" i="94"/>
  <c r="M1112" i="94"/>
  <c r="M1113" i="94"/>
  <c r="M1111" i="94"/>
  <c r="M253" i="94"/>
  <c r="M252" i="94"/>
  <c r="M1046" i="94"/>
  <c r="M1114" i="94"/>
  <c r="M1115" i="94"/>
  <c r="M255" i="94"/>
  <c r="M254" i="94"/>
  <c r="M1047" i="94"/>
  <c r="M1048" i="94"/>
  <c r="M1116" i="94"/>
  <c r="M11" i="94"/>
  <c r="M12" i="94"/>
  <c r="M13" i="94"/>
  <c r="M14" i="94"/>
  <c r="M256" i="94"/>
  <c r="M1117" i="94"/>
  <c r="M1333" i="94"/>
  <c r="M1334" i="94"/>
  <c r="M257" i="94"/>
  <c r="M259" i="94"/>
  <c r="M258" i="94"/>
  <c r="M1118" i="94"/>
  <c r="M1119" i="94"/>
  <c r="M262" i="94"/>
  <c r="M260" i="94"/>
  <c r="M261" i="94"/>
  <c r="M263" i="94"/>
  <c r="M858" i="94"/>
  <c r="M1124" i="94"/>
  <c r="M1120" i="94"/>
  <c r="M1121" i="94"/>
  <c r="M1122" i="94"/>
  <c r="M1123" i="94"/>
  <c r="M270" i="94"/>
  <c r="M269" i="94"/>
  <c r="M278" i="94"/>
  <c r="M273" i="94"/>
  <c r="M272" i="94"/>
  <c r="M283" i="94"/>
  <c r="M266" i="94"/>
  <c r="M282" i="94"/>
  <c r="M267" i="94"/>
  <c r="M274" i="94"/>
  <c r="M279" i="94"/>
  <c r="M271" i="94"/>
  <c r="M275" i="94"/>
  <c r="M276" i="94"/>
  <c r="M280" i="94"/>
  <c r="M277" i="94"/>
  <c r="M281" i="94"/>
  <c r="M264" i="94"/>
  <c r="M268" i="94"/>
  <c r="M265" i="94"/>
  <c r="M859" i="94"/>
  <c r="M1133" i="94"/>
  <c r="M1128" i="94"/>
  <c r="M1127" i="94"/>
  <c r="M1134" i="94"/>
  <c r="M1135" i="94"/>
  <c r="M1126" i="94"/>
  <c r="M1130" i="94"/>
  <c r="M1125" i="94"/>
  <c r="M1129" i="94"/>
  <c r="M1136" i="94"/>
  <c r="M1131" i="94"/>
  <c r="M1132" i="94"/>
  <c r="M286" i="94"/>
  <c r="M287" i="94"/>
  <c r="M288" i="94"/>
  <c r="M284" i="94"/>
  <c r="M285" i="94"/>
  <c r="M860" i="94"/>
  <c r="M862" i="94"/>
  <c r="M861" i="94"/>
  <c r="M1139" i="94"/>
  <c r="M1137" i="94"/>
  <c r="M1140" i="94"/>
  <c r="M1141" i="94"/>
  <c r="M1138" i="94"/>
  <c r="M1142" i="94"/>
  <c r="M1143" i="94"/>
  <c r="M289" i="94"/>
  <c r="M869" i="94"/>
  <c r="M1049" i="94"/>
  <c r="M290" i="94"/>
  <c r="M1050" i="94"/>
  <c r="M1144" i="94"/>
  <c r="M292" i="94"/>
  <c r="M291" i="94"/>
  <c r="M293" i="94"/>
  <c r="M1042" i="94"/>
  <c r="M1146" i="94"/>
  <c r="M1145" i="94"/>
  <c r="M297" i="94"/>
  <c r="M301" i="94"/>
  <c r="M296" i="94"/>
  <c r="M302" i="94"/>
  <c r="M303" i="94"/>
  <c r="M304" i="94"/>
  <c r="M298" i="94"/>
  <c r="M294" i="94"/>
  <c r="M299" i="94"/>
  <c r="M305" i="94"/>
  <c r="M306" i="94"/>
  <c r="M295" i="94"/>
  <c r="M307" i="94"/>
  <c r="M308" i="94"/>
  <c r="M300" i="94"/>
  <c r="M863" i="94"/>
  <c r="M864" i="94"/>
  <c r="M877" i="94"/>
  <c r="M1052" i="94"/>
  <c r="M1051" i="94"/>
  <c r="M1148" i="94"/>
  <c r="M1149" i="94"/>
  <c r="M1147" i="94"/>
  <c r="M1150" i="94"/>
  <c r="M309" i="94"/>
  <c r="M310" i="94"/>
  <c r="M311" i="94"/>
  <c r="M1053" i="94"/>
  <c r="M1151" i="94"/>
  <c r="M312" i="94"/>
  <c r="M1152" i="94"/>
  <c r="M313" i="94"/>
  <c r="M314" i="94"/>
  <c r="M1153" i="94"/>
  <c r="M1154" i="94"/>
  <c r="M316" i="94"/>
  <c r="M317" i="94"/>
  <c r="M315" i="94"/>
  <c r="M1158" i="94"/>
  <c r="M1160" i="94"/>
  <c r="M1155" i="94"/>
  <c r="M1157" i="94"/>
  <c r="M1159" i="94"/>
  <c r="M1156" i="94"/>
  <c r="M318" i="94"/>
  <c r="M1162" i="94"/>
  <c r="M1161" i="94"/>
  <c r="M365" i="94"/>
  <c r="M368" i="94"/>
  <c r="M335" i="94"/>
  <c r="M366" i="94"/>
  <c r="M345" i="94"/>
  <c r="M323" i="94"/>
  <c r="M328" i="94"/>
  <c r="M376" i="94"/>
  <c r="M361" i="94"/>
  <c r="M367" i="94"/>
  <c r="M377" i="94"/>
  <c r="M375" i="94"/>
  <c r="M329" i="94"/>
  <c r="M362" i="94"/>
  <c r="M332" i="94"/>
  <c r="M355" i="94"/>
  <c r="M378" i="94"/>
  <c r="M346" i="94"/>
  <c r="M379" i="94"/>
  <c r="M357" i="94"/>
  <c r="M347" i="94"/>
  <c r="M327" i="94"/>
  <c r="M380" i="94"/>
  <c r="M333" i="94"/>
  <c r="M371" i="94"/>
  <c r="M322" i="94"/>
  <c r="M381" i="94"/>
  <c r="M334" i="94"/>
  <c r="M369" i="94"/>
  <c r="M325" i="94"/>
  <c r="M341" i="94"/>
  <c r="M382" i="94"/>
  <c r="M320" i="94"/>
  <c r="M383" i="94"/>
  <c r="M336" i="94"/>
  <c r="M384" i="94"/>
  <c r="M363" i="94"/>
  <c r="M326" i="94"/>
  <c r="M342" i="94"/>
  <c r="M348" i="94"/>
  <c r="M349" i="94"/>
  <c r="M370" i="94"/>
  <c r="M337" i="94"/>
  <c r="M350" i="94"/>
  <c r="M351" i="94"/>
  <c r="M324" i="94"/>
  <c r="M352" i="94"/>
  <c r="M330" i="94"/>
  <c r="M338" i="94"/>
  <c r="M373" i="94"/>
  <c r="M321" i="94"/>
  <c r="M339" i="94"/>
  <c r="M385" i="94"/>
  <c r="M386" i="94"/>
  <c r="M344" i="94"/>
  <c r="M387" i="94"/>
  <c r="M372" i="94"/>
  <c r="M358" i="94"/>
  <c r="M319" i="94"/>
  <c r="M374" i="94"/>
  <c r="M343" i="94"/>
  <c r="M356" i="94"/>
  <c r="M359" i="94"/>
  <c r="M340" i="94"/>
  <c r="M360" i="94"/>
  <c r="M364" i="94"/>
  <c r="M388" i="94"/>
  <c r="M353" i="94"/>
  <c r="M331" i="94"/>
  <c r="M354" i="94"/>
  <c r="M389" i="94"/>
  <c r="M865" i="94"/>
  <c r="M878" i="94"/>
  <c r="M1054" i="94"/>
  <c r="M1055" i="94"/>
  <c r="M1056" i="94"/>
  <c r="M1182" i="94"/>
  <c r="M1173" i="94"/>
  <c r="M1187" i="94"/>
  <c r="M1171" i="94"/>
  <c r="M1174" i="94"/>
  <c r="M1175" i="94"/>
  <c r="M1191" i="94"/>
  <c r="M1165" i="94"/>
  <c r="M1188" i="94"/>
  <c r="M1163" i="94"/>
  <c r="M1192" i="94"/>
  <c r="M1193" i="94"/>
  <c r="M1176" i="94"/>
  <c r="M1183" i="94"/>
  <c r="M1164" i="94"/>
  <c r="M1190" i="94"/>
  <c r="M1177" i="94"/>
  <c r="M1170" i="94"/>
  <c r="M1178" i="94"/>
  <c r="M1168" i="94"/>
  <c r="M1166" i="94"/>
  <c r="M1169" i="94"/>
  <c r="M1167" i="94"/>
  <c r="M1194" i="94"/>
  <c r="M1172" i="94"/>
  <c r="M1186" i="94"/>
  <c r="M1184" i="94"/>
  <c r="M1185" i="94"/>
  <c r="M1179" i="94"/>
  <c r="M1180" i="94"/>
  <c r="M1181" i="94"/>
  <c r="M1189" i="94"/>
  <c r="M469" i="94"/>
  <c r="M441" i="94"/>
  <c r="M442" i="94"/>
  <c r="M439" i="94"/>
  <c r="M443" i="94"/>
  <c r="M394" i="94"/>
  <c r="M418" i="94"/>
  <c r="M393" i="94"/>
  <c r="M402" i="94"/>
  <c r="M419" i="94"/>
  <c r="M408" i="94"/>
  <c r="M437" i="94"/>
  <c r="M420" i="94"/>
  <c r="M444" i="94"/>
  <c r="M413" i="94"/>
  <c r="M445" i="94"/>
  <c r="M400" i="94"/>
  <c r="M446" i="94"/>
  <c r="M430" i="94"/>
  <c r="M447" i="94"/>
  <c r="M414" i="94"/>
  <c r="M448" i="94"/>
  <c r="M449" i="94"/>
  <c r="M432" i="94"/>
  <c r="M403" i="94"/>
  <c r="M421" i="94"/>
  <c r="M415" i="94"/>
  <c r="M409" i="94"/>
  <c r="M434" i="94"/>
  <c r="M450" i="94"/>
  <c r="M451" i="94"/>
  <c r="M435" i="94"/>
  <c r="M452" i="94"/>
  <c r="M422" i="94"/>
  <c r="M404" i="94"/>
  <c r="M410" i="94"/>
  <c r="M423" i="94"/>
  <c r="M406" i="94"/>
  <c r="M424" i="94"/>
  <c r="M395" i="94"/>
  <c r="M453" i="94"/>
  <c r="M454" i="94"/>
  <c r="M455" i="94"/>
  <c r="M456" i="94"/>
  <c r="M457" i="94"/>
  <c r="M390" i="94"/>
  <c r="M425" i="94"/>
  <c r="M416" i="94"/>
  <c r="M431" i="94"/>
  <c r="M470" i="94"/>
  <c r="M458" i="94"/>
  <c r="M459" i="94"/>
  <c r="M426" i="94"/>
  <c r="M427" i="94"/>
  <c r="M433" i="94"/>
  <c r="M460" i="94"/>
  <c r="M396" i="94"/>
  <c r="M411" i="94"/>
  <c r="M412" i="94"/>
  <c r="M405" i="94"/>
  <c r="M399" i="94"/>
  <c r="M428" i="94"/>
  <c r="M461" i="94"/>
  <c r="M462" i="94"/>
  <c r="M392" i="94"/>
  <c r="M463" i="94"/>
  <c r="M401" i="94"/>
  <c r="M464" i="94"/>
  <c r="M398" i="94"/>
  <c r="M436" i="94"/>
  <c r="M440" i="94"/>
  <c r="M438" i="94"/>
  <c r="M465" i="94"/>
  <c r="M429" i="94"/>
  <c r="M466" i="94"/>
  <c r="M467" i="94"/>
  <c r="M407" i="94"/>
  <c r="M468" i="94"/>
  <c r="M391" i="94"/>
  <c r="M417" i="94"/>
  <c r="M397" i="94"/>
  <c r="M1058" i="94"/>
  <c r="M1057" i="94"/>
  <c r="M1195" i="94"/>
  <c r="M1197" i="94"/>
  <c r="M1196" i="94"/>
  <c r="M507" i="94"/>
  <c r="M478" i="94"/>
  <c r="M479" i="94"/>
  <c r="M509" i="94"/>
  <c r="M502" i="94"/>
  <c r="M510" i="94"/>
  <c r="M488" i="94"/>
  <c r="M471" i="94"/>
  <c r="M497" i="94"/>
  <c r="M472" i="94"/>
  <c r="M511" i="94"/>
  <c r="M516" i="94"/>
  <c r="M512" i="94"/>
  <c r="M495" i="94"/>
  <c r="M503" i="94"/>
  <c r="M480" i="94"/>
  <c r="M486" i="94"/>
  <c r="M504" i="94"/>
  <c r="M481" i="94"/>
  <c r="M489" i="94"/>
  <c r="M505" i="94"/>
  <c r="M490" i="94"/>
  <c r="M482" i="94"/>
  <c r="M513" i="94"/>
  <c r="M491" i="94"/>
  <c r="M477" i="94"/>
  <c r="M492" i="94"/>
  <c r="M475" i="94"/>
  <c r="M498" i="94"/>
  <c r="M517" i="94"/>
  <c r="M483" i="94"/>
  <c r="M499" i="94"/>
  <c r="M484" i="94"/>
  <c r="M493" i="94"/>
  <c r="M487" i="94"/>
  <c r="M514" i="94"/>
  <c r="M506" i="94"/>
  <c r="M494" i="94"/>
  <c r="M508" i="94"/>
  <c r="M500" i="94"/>
  <c r="M496" i="94"/>
  <c r="M515" i="94"/>
  <c r="M501" i="94"/>
  <c r="M473" i="94"/>
  <c r="M476" i="94"/>
  <c r="M474" i="94"/>
  <c r="M485" i="94"/>
  <c r="M1200" i="94"/>
  <c r="M1206" i="94"/>
  <c r="M1198" i="94"/>
  <c r="M1199" i="94"/>
  <c r="M1201" i="94"/>
  <c r="M1202" i="94"/>
  <c r="M1204" i="94"/>
  <c r="M1205" i="94"/>
  <c r="M1203" i="94"/>
  <c r="M1207" i="94"/>
  <c r="M544" i="94"/>
  <c r="M550" i="94"/>
  <c r="M542" i="94"/>
  <c r="M522" i="94"/>
  <c r="M527" i="94"/>
  <c r="M523" i="94"/>
  <c r="M534" i="94"/>
  <c r="M546" i="94"/>
  <c r="M536" i="94"/>
  <c r="M518" i="94"/>
  <c r="M520" i="94"/>
  <c r="M551" i="94"/>
  <c r="M528" i="94"/>
  <c r="M521" i="94"/>
  <c r="M552" i="94"/>
  <c r="M519" i="94"/>
  <c r="M529" i="94"/>
  <c r="M537" i="94"/>
  <c r="M553" i="94"/>
  <c r="M554" i="94"/>
  <c r="M547" i="94"/>
  <c r="M543" i="94"/>
  <c r="M524" i="94"/>
  <c r="M538" i="94"/>
  <c r="M555" i="94"/>
  <c r="M556" i="94"/>
  <c r="M530" i="94"/>
  <c r="M557" i="94"/>
  <c r="M545" i="94"/>
  <c r="M539" i="94"/>
  <c r="M540" i="94"/>
  <c r="M558" i="94"/>
  <c r="M533" i="94"/>
  <c r="M559" i="94"/>
  <c r="M525" i="94"/>
  <c r="M560" i="94"/>
  <c r="M531" i="94"/>
  <c r="M535" i="94"/>
  <c r="M526" i="94"/>
  <c r="M561" i="94"/>
  <c r="M541" i="94"/>
  <c r="M562" i="94"/>
  <c r="M548" i="94"/>
  <c r="M563" i="94"/>
  <c r="M564" i="94"/>
  <c r="M565" i="94"/>
  <c r="M549" i="94"/>
  <c r="M532" i="94"/>
  <c r="M566" i="94"/>
  <c r="M1211" i="94"/>
  <c r="M1212" i="94"/>
  <c r="M1213" i="94"/>
  <c r="M1210" i="94"/>
  <c r="M1208" i="94"/>
  <c r="M1214" i="94"/>
  <c r="M1209" i="94"/>
  <c r="M593" i="94"/>
  <c r="M580" i="94"/>
  <c r="M582" i="94"/>
  <c r="M586" i="94"/>
  <c r="M574" i="94"/>
  <c r="M579" i="94"/>
  <c r="M581" i="94"/>
  <c r="M596" i="94"/>
  <c r="M597" i="94"/>
  <c r="M588" i="94"/>
  <c r="M571" i="94"/>
  <c r="M572" i="94"/>
  <c r="M587" i="94"/>
  <c r="M589" i="94"/>
  <c r="M594" i="94"/>
  <c r="M583" i="94"/>
  <c r="M567" i="94"/>
  <c r="M575" i="94"/>
  <c r="M569" i="94"/>
  <c r="M576" i="94"/>
  <c r="M590" i="94"/>
  <c r="M584" i="94"/>
  <c r="M598" i="94"/>
  <c r="M599" i="94"/>
  <c r="M595" i="94"/>
  <c r="M577" i="94"/>
  <c r="M604" i="94"/>
  <c r="M591" i="94"/>
  <c r="M600" i="94"/>
  <c r="M585" i="94"/>
  <c r="M578" i="94"/>
  <c r="M601" i="94"/>
  <c r="M603" i="94"/>
  <c r="M570" i="94"/>
  <c r="M568" i="94"/>
  <c r="M602" i="94"/>
  <c r="M573" i="94"/>
  <c r="M592" i="94"/>
  <c r="M866" i="94"/>
  <c r="M1219" i="94"/>
  <c r="M1220" i="94"/>
  <c r="M1217" i="94"/>
  <c r="M1218" i="94"/>
  <c r="M1221" i="94"/>
  <c r="M1215" i="94"/>
  <c r="M1222" i="94"/>
  <c r="M1224" i="94"/>
  <c r="M1223" i="94"/>
  <c r="M1216" i="94"/>
  <c r="M606" i="94"/>
  <c r="M605" i="94"/>
  <c r="M607" i="94"/>
  <c r="M1225" i="94"/>
  <c r="M608" i="94"/>
  <c r="M609" i="94"/>
  <c r="M1226" i="94"/>
  <c r="M612" i="94"/>
  <c r="M611" i="94"/>
  <c r="M610" i="94"/>
  <c r="M613" i="94"/>
  <c r="M1227" i="94"/>
  <c r="M627" i="94"/>
  <c r="M638" i="94"/>
  <c r="M628" i="94"/>
  <c r="M647" i="94"/>
  <c r="M629" i="94"/>
  <c r="M630" i="94"/>
  <c r="M631" i="94"/>
  <c r="M648" i="94"/>
  <c r="M617" i="94"/>
  <c r="M639" i="94"/>
  <c r="M632" i="94"/>
  <c r="M623" i="94"/>
  <c r="M626" i="94"/>
  <c r="M640" i="94"/>
  <c r="M619" i="94"/>
  <c r="M633" i="94"/>
  <c r="M649" i="94"/>
  <c r="M644" i="94"/>
  <c r="M641" i="94"/>
  <c r="M646" i="94"/>
  <c r="M615" i="94"/>
  <c r="M634" i="94"/>
  <c r="M621" i="94"/>
  <c r="M624" i="94"/>
  <c r="M614" i="94"/>
  <c r="M622" i="94"/>
  <c r="M616" i="94"/>
  <c r="M642" i="94"/>
  <c r="M635" i="94"/>
  <c r="M620" i="94"/>
  <c r="M636" i="94"/>
  <c r="M643" i="94"/>
  <c r="M645" i="94"/>
  <c r="M625" i="94"/>
  <c r="M637" i="94"/>
  <c r="M618" i="94"/>
  <c r="M1229" i="94"/>
  <c r="M1230" i="94"/>
  <c r="M1228" i="94"/>
  <c r="M1231" i="94"/>
  <c r="M1232" i="94"/>
  <c r="M650" i="94"/>
  <c r="M1233" i="94"/>
  <c r="M659" i="94"/>
  <c r="M654" i="94"/>
  <c r="M658" i="94"/>
  <c r="M657" i="94"/>
  <c r="M653" i="94"/>
  <c r="M660" i="94"/>
  <c r="M651" i="94"/>
  <c r="M652" i="94"/>
  <c r="M661" i="94"/>
  <c r="M655" i="94"/>
  <c r="M656" i="94"/>
  <c r="M1059" i="94"/>
  <c r="M1235" i="94"/>
  <c r="M1234" i="94"/>
  <c r="M1236" i="94"/>
  <c r="M15" i="94"/>
  <c r="M699" i="94"/>
  <c r="M690" i="94"/>
  <c r="M691" i="94"/>
  <c r="M743" i="94"/>
  <c r="M698" i="94"/>
  <c r="M706" i="94"/>
  <c r="M717" i="94"/>
  <c r="M700" i="94"/>
  <c r="M724" i="94"/>
  <c r="M727" i="94"/>
  <c r="M719" i="94"/>
  <c r="M728" i="94"/>
  <c r="M692" i="94"/>
  <c r="M671" i="94"/>
  <c r="M693" i="94"/>
  <c r="M679" i="94"/>
  <c r="M725" i="94"/>
  <c r="M701" i="94"/>
  <c r="M729" i="94"/>
  <c r="M720" i="94"/>
  <c r="M707" i="94"/>
  <c r="M730" i="94"/>
  <c r="M731" i="94"/>
  <c r="M708" i="94"/>
  <c r="M669" i="94"/>
  <c r="M685" i="94"/>
  <c r="M662" i="94"/>
  <c r="M718" i="94"/>
  <c r="M709" i="94"/>
  <c r="M710" i="94"/>
  <c r="M732" i="94"/>
  <c r="M733" i="94"/>
  <c r="M694" i="94"/>
  <c r="M672" i="94"/>
  <c r="M663" i="94"/>
  <c r="M702" i="94"/>
  <c r="M667" i="94"/>
  <c r="M721" i="94"/>
  <c r="M722" i="94"/>
  <c r="M723" i="94"/>
  <c r="M695" i="94"/>
  <c r="M711" i="94"/>
  <c r="M703" i="94"/>
  <c r="M712" i="94"/>
  <c r="M668" i="94"/>
  <c r="M665" i="94"/>
  <c r="M704" i="94"/>
  <c r="M666" i="94"/>
  <c r="M734" i="94"/>
  <c r="M735" i="94"/>
  <c r="M736" i="94"/>
  <c r="M676" i="94"/>
  <c r="M726" i="94"/>
  <c r="M697" i="94"/>
  <c r="M677" i="94"/>
  <c r="M680" i="94"/>
  <c r="M686" i="94"/>
  <c r="M681" i="94"/>
  <c r="M682" i="94"/>
  <c r="M678" i="94"/>
  <c r="M687" i="94"/>
  <c r="M705" i="94"/>
  <c r="M737" i="94"/>
  <c r="M696" i="94"/>
  <c r="M673" i="94"/>
  <c r="M683" i="94"/>
  <c r="M684" i="94"/>
  <c r="M713" i="94"/>
  <c r="M674" i="94"/>
  <c r="M738" i="94"/>
  <c r="M714" i="94"/>
  <c r="M739" i="94"/>
  <c r="M740" i="94"/>
  <c r="M670" i="94"/>
  <c r="M664" i="94"/>
  <c r="M741" i="94"/>
  <c r="M688" i="94"/>
  <c r="M675" i="94"/>
  <c r="M715" i="94"/>
  <c r="M716" i="94"/>
  <c r="M689" i="94"/>
  <c r="M742" i="94"/>
  <c r="M1243" i="94"/>
  <c r="M1237" i="94"/>
  <c r="M1239" i="94"/>
  <c r="M1241" i="94"/>
  <c r="M1244" i="94"/>
  <c r="M1240" i="94"/>
  <c r="M1238" i="94"/>
  <c r="M1245" i="94"/>
  <c r="M1242" i="94"/>
  <c r="M1247" i="94"/>
  <c r="M1248" i="94"/>
  <c r="M1249" i="94"/>
  <c r="M1250" i="94"/>
  <c r="M1246" i="94"/>
  <c r="M744" i="94"/>
  <c r="M745" i="94"/>
  <c r="M748" i="94"/>
  <c r="M746" i="94"/>
  <c r="M747" i="94"/>
  <c r="M1252" i="94"/>
  <c r="M1251" i="94"/>
  <c r="M753" i="94"/>
  <c r="M750" i="94"/>
  <c r="M751" i="94"/>
  <c r="M757" i="94"/>
  <c r="M752" i="94"/>
  <c r="M754" i="94"/>
  <c r="M749" i="94"/>
  <c r="M755" i="94"/>
  <c r="M756" i="94"/>
  <c r="M758" i="94"/>
  <c r="M867" i="94"/>
  <c r="M1255" i="94"/>
  <c r="M1253" i="94"/>
  <c r="M1254" i="94"/>
  <c r="M1256" i="94"/>
  <c r="M759" i="94"/>
  <c r="M760" i="94"/>
  <c r="M762" i="94"/>
  <c r="M763" i="94"/>
  <c r="M761" i="94"/>
  <c r="M1060" i="94"/>
  <c r="M1260" i="94"/>
  <c r="M1258" i="94"/>
  <c r="M1259" i="94"/>
  <c r="M1257" i="94"/>
  <c r="M1335" i="94"/>
  <c r="M766" i="94"/>
  <c r="M767" i="94"/>
  <c r="M764" i="94"/>
  <c r="M765" i="94"/>
  <c r="M1261" i="94"/>
  <c r="M773" i="94"/>
  <c r="M772" i="94"/>
  <c r="M771" i="94"/>
  <c r="M770" i="94"/>
  <c r="M768" i="94"/>
  <c r="M769" i="94"/>
  <c r="M1262" i="94"/>
  <c r="M775" i="94"/>
  <c r="M779" i="94"/>
  <c r="M778" i="94"/>
  <c r="M776" i="94"/>
  <c r="M774" i="94"/>
  <c r="M777" i="94"/>
  <c r="M868" i="94"/>
  <c r="M1264" i="94"/>
  <c r="M1263" i="94"/>
  <c r="M1265" i="94"/>
  <c r="M780" i="94"/>
  <c r="M1266" i="94"/>
  <c r="M1267" i="94"/>
  <c r="M785" i="94"/>
  <c r="M782" i="94"/>
  <c r="M783" i="94"/>
  <c r="M784" i="94"/>
  <c r="M786" i="94"/>
  <c r="M781" i="94"/>
  <c r="M1268" i="94"/>
  <c r="M1269" i="94"/>
  <c r="M1270" i="94"/>
  <c r="M790" i="94"/>
  <c r="M789" i="94"/>
  <c r="M787" i="94"/>
  <c r="M791" i="94"/>
  <c r="M788" i="94"/>
  <c r="M879" i="94"/>
  <c r="M792" i="94"/>
  <c r="M796" i="94"/>
  <c r="M793" i="94"/>
  <c r="M794" i="94"/>
  <c r="M797" i="94"/>
  <c r="M795" i="94"/>
  <c r="M1272" i="94"/>
  <c r="M1271" i="94"/>
  <c r="M799" i="94"/>
  <c r="M798" i="94"/>
  <c r="M1273" i="94"/>
  <c r="M801" i="94"/>
  <c r="M800" i="94"/>
  <c r="M1276" i="94"/>
  <c r="M1275" i="94"/>
  <c r="M1274" i="94"/>
  <c r="M1277" i="94"/>
  <c r="M1278" i="94"/>
  <c r="M819" i="94"/>
  <c r="M820" i="94"/>
  <c r="M808" i="94"/>
  <c r="M806" i="94"/>
  <c r="M809" i="94"/>
  <c r="M821" i="94"/>
  <c r="M810" i="94"/>
  <c r="M805" i="94"/>
  <c r="M822" i="94"/>
  <c r="M816" i="94"/>
  <c r="M811" i="94"/>
  <c r="M807" i="94"/>
  <c r="M812" i="94"/>
  <c r="M824" i="94"/>
  <c r="M813" i="94"/>
  <c r="M814" i="94"/>
  <c r="M804" i="94"/>
  <c r="M815" i="94"/>
  <c r="M803" i="94"/>
  <c r="M817" i="94"/>
  <c r="M823" i="94"/>
  <c r="M818" i="94"/>
  <c r="M802" i="94"/>
  <c r="M1281" i="94"/>
  <c r="M1280" i="94"/>
  <c r="M1279" i="94"/>
  <c r="M1282" i="94"/>
  <c r="M835" i="94"/>
  <c r="M834" i="94"/>
  <c r="M829" i="94"/>
  <c r="M836" i="94"/>
  <c r="M830" i="94"/>
  <c r="M831" i="94"/>
  <c r="M825" i="94"/>
  <c r="M837" i="94"/>
  <c r="M827" i="94"/>
  <c r="M828" i="94"/>
  <c r="M826" i="94"/>
  <c r="M832" i="94"/>
  <c r="M833" i="94"/>
  <c r="M1061" i="94"/>
  <c r="M1285" i="94"/>
  <c r="M1284" i="94"/>
  <c r="M1283" i="94"/>
  <c r="M1286" i="94"/>
  <c r="M839" i="94"/>
  <c r="M840" i="94"/>
  <c r="M845" i="94"/>
  <c r="M847" i="94"/>
  <c r="M841" i="94"/>
  <c r="M843" i="94"/>
  <c r="M846" i="94"/>
  <c r="M844" i="94"/>
  <c r="M842" i="94"/>
  <c r="M838" i="94"/>
  <c r="M1308" i="94"/>
  <c r="M1294" i="94"/>
  <c r="M1288" i="94"/>
  <c r="M1295" i="94"/>
  <c r="M1301" i="94"/>
  <c r="M1296" i="94"/>
  <c r="M1304" i="94"/>
  <c r="M1307" i="94"/>
  <c r="M1291" i="94"/>
  <c r="M1297" i="94"/>
  <c r="M1305" i="94"/>
  <c r="M1302" i="94"/>
  <c r="M1298" i="94"/>
  <c r="M1287" i="94"/>
  <c r="M1303" i="94"/>
  <c r="M1289" i="94"/>
  <c r="M1306" i="94"/>
  <c r="M1292" i="94"/>
  <c r="M1293" i="94"/>
  <c r="M1299" i="94"/>
  <c r="M1300" i="94"/>
  <c r="M1290" i="94"/>
  <c r="M855" i="94"/>
  <c r="M848" i="94"/>
  <c r="M849" i="94"/>
  <c r="M850" i="94"/>
  <c r="M851" i="94"/>
  <c r="M852" i="94"/>
  <c r="M853" i="94"/>
  <c r="M854" i="94"/>
  <c r="M1324" i="94"/>
  <c r="M1315" i="94"/>
  <c r="M1322" i="94"/>
  <c r="M1316" i="94"/>
  <c r="M1323" i="94"/>
  <c r="M1310" i="94"/>
  <c r="M1317" i="94"/>
  <c r="M1318" i="94"/>
  <c r="M1312" i="94"/>
  <c r="M1309" i="94"/>
  <c r="M1313" i="94"/>
  <c r="M1314" i="94"/>
  <c r="M1319" i="94"/>
  <c r="M1311" i="94"/>
  <c r="M1320" i="94"/>
  <c r="M1321" i="94"/>
  <c r="M1325" i="94"/>
  <c r="L5" i="94"/>
  <c r="L6" i="94"/>
  <c r="L8" i="94"/>
  <c r="L9" i="94"/>
  <c r="L7" i="94"/>
  <c r="L59" i="94"/>
  <c r="L29" i="94"/>
  <c r="L33" i="94"/>
  <c r="L71" i="94"/>
  <c r="L50" i="94"/>
  <c r="L30" i="94"/>
  <c r="L39" i="94"/>
  <c r="L20" i="94"/>
  <c r="L46" i="94"/>
  <c r="L40" i="94"/>
  <c r="L92" i="94"/>
  <c r="L93" i="94"/>
  <c r="L95" i="94"/>
  <c r="L96" i="94"/>
  <c r="L21" i="94"/>
  <c r="L61" i="94"/>
  <c r="L97" i="94"/>
  <c r="L87" i="94"/>
  <c r="L70" i="94"/>
  <c r="L26" i="94"/>
  <c r="L75" i="94"/>
  <c r="L62" i="94"/>
  <c r="L76" i="94"/>
  <c r="L91" i="94"/>
  <c r="L51" i="94"/>
  <c r="L63" i="94"/>
  <c r="L27" i="94"/>
  <c r="L86" i="94"/>
  <c r="L88" i="94"/>
  <c r="L98" i="94"/>
  <c r="L34" i="94"/>
  <c r="L35" i="94"/>
  <c r="L42" i="94"/>
  <c r="L77" i="94"/>
  <c r="L48" i="94"/>
  <c r="L67" i="94"/>
  <c r="L49" i="94"/>
  <c r="L74" i="94"/>
  <c r="L64" i="94"/>
  <c r="L41" i="94"/>
  <c r="L31" i="94"/>
  <c r="L90" i="94"/>
  <c r="L78" i="94"/>
  <c r="L94" i="94"/>
  <c r="L22" i="94"/>
  <c r="L52" i="94"/>
  <c r="L36" i="94"/>
  <c r="L17" i="94"/>
  <c r="L18" i="94"/>
  <c r="L37" i="94"/>
  <c r="L58" i="94"/>
  <c r="L19" i="94"/>
  <c r="L47" i="94"/>
  <c r="L60" i="94"/>
  <c r="L32" i="94"/>
  <c r="L56" i="94"/>
  <c r="L53" i="94"/>
  <c r="L79" i="94"/>
  <c r="L65" i="94"/>
  <c r="L80" i="94"/>
  <c r="L43" i="94"/>
  <c r="L66" i="94"/>
  <c r="L85" i="94"/>
  <c r="L16" i="94"/>
  <c r="L72" i="94"/>
  <c r="L81" i="94"/>
  <c r="L89" i="94"/>
  <c r="L54" i="94"/>
  <c r="L57" i="94"/>
  <c r="L82" i="94"/>
  <c r="L68" i="94"/>
  <c r="L38" i="94"/>
  <c r="L83" i="94"/>
  <c r="L73" i="94"/>
  <c r="L55" i="94"/>
  <c r="L44" i="94"/>
  <c r="L24" i="94"/>
  <c r="L25" i="94"/>
  <c r="L23" i="94"/>
  <c r="L84" i="94"/>
  <c r="L69" i="94"/>
  <c r="L28" i="94"/>
  <c r="L45" i="94"/>
  <c r="L1016" i="94"/>
  <c r="L902" i="94"/>
  <c r="L919" i="94"/>
  <c r="L881" i="94"/>
  <c r="L1017" i="94"/>
  <c r="L903" i="94"/>
  <c r="L920" i="94"/>
  <c r="L921" i="94"/>
  <c r="L922" i="94"/>
  <c r="L904" i="94"/>
  <c r="L923" i="94"/>
  <c r="L924" i="94"/>
  <c r="L925" i="94"/>
  <c r="L926" i="94"/>
  <c r="L927" i="94"/>
  <c r="L928" i="94"/>
  <c r="L929" i="94"/>
  <c r="L905" i="94"/>
  <c r="L906" i="94"/>
  <c r="L1028" i="94"/>
  <c r="L930" i="94"/>
  <c r="L931" i="94"/>
  <c r="L907" i="94"/>
  <c r="L932" i="94"/>
  <c r="L894" i="94"/>
  <c r="L933" i="94"/>
  <c r="L934" i="94"/>
  <c r="L935" i="94"/>
  <c r="L883" i="94"/>
  <c r="L880" i="94"/>
  <c r="L1027" i="94"/>
  <c r="L936" i="94"/>
  <c r="L937" i="94"/>
  <c r="L896" i="94"/>
  <c r="L938" i="94"/>
  <c r="L939" i="94"/>
  <c r="L882" i="94"/>
  <c r="L940" i="94"/>
  <c r="L1018" i="94"/>
  <c r="L941" i="94"/>
  <c r="L942" i="94"/>
  <c r="L943" i="94"/>
  <c r="L908" i="94"/>
  <c r="L909" i="94"/>
  <c r="L944" i="94"/>
  <c r="L945" i="94"/>
  <c r="L1019" i="94"/>
  <c r="L910" i="94"/>
  <c r="L946" i="94"/>
  <c r="L887" i="94"/>
  <c r="L947" i="94"/>
  <c r="L948" i="94"/>
  <c r="L897" i="94"/>
  <c r="L949" i="94"/>
  <c r="L950" i="94"/>
  <c r="L951" i="94"/>
  <c r="L952" i="94"/>
  <c r="L884" i="94"/>
  <c r="L953" i="94"/>
  <c r="L954" i="94"/>
  <c r="L1029" i="94"/>
  <c r="L888" i="94"/>
  <c r="L955" i="94"/>
  <c r="L889" i="94"/>
  <c r="L911" i="94"/>
  <c r="L898" i="94"/>
  <c r="L956" i="94"/>
  <c r="L1020" i="94"/>
  <c r="L1030" i="94"/>
  <c r="L957" i="94"/>
  <c r="L958" i="94"/>
  <c r="L1015" i="94"/>
  <c r="L959" i="94"/>
  <c r="L960" i="94"/>
  <c r="L1031" i="94"/>
  <c r="L890" i="94"/>
  <c r="L961" i="94"/>
  <c r="L962" i="94"/>
  <c r="L963" i="94"/>
  <c r="L1021" i="94"/>
  <c r="L899" i="94"/>
  <c r="L964" i="94"/>
  <c r="L1022" i="94"/>
  <c r="L965" i="94"/>
  <c r="L966" i="94"/>
  <c r="L967" i="94"/>
  <c r="L968" i="94"/>
  <c r="L891" i="94"/>
  <c r="L1023" i="94"/>
  <c r="L969" i="94"/>
  <c r="L970" i="94"/>
  <c r="L900" i="94"/>
  <c r="L971" i="94"/>
  <c r="L972" i="94"/>
  <c r="L973" i="94"/>
  <c r="L892" i="94"/>
  <c r="L1032" i="94"/>
  <c r="L1033" i="94"/>
  <c r="L974" i="94"/>
  <c r="L886" i="94"/>
  <c r="L975" i="94"/>
  <c r="L1034" i="94"/>
  <c r="L976" i="94"/>
  <c r="L912" i="94"/>
  <c r="L977" i="94"/>
  <c r="L1035" i="94"/>
  <c r="L978" i="94"/>
  <c r="L979" i="94"/>
  <c r="L980" i="94"/>
  <c r="L981" i="94"/>
  <c r="L982" i="94"/>
  <c r="L983" i="94"/>
  <c r="L893" i="94"/>
  <c r="L984" i="94"/>
  <c r="L985" i="94"/>
  <c r="L986" i="94"/>
  <c r="L987" i="94"/>
  <c r="L988" i="94"/>
  <c r="L989" i="94"/>
  <c r="L990" i="94"/>
  <c r="L991" i="94"/>
  <c r="L992" i="94"/>
  <c r="L993" i="94"/>
  <c r="L1024" i="94"/>
  <c r="L994" i="94"/>
  <c r="L995" i="94"/>
  <c r="L996" i="94"/>
  <c r="L997" i="94"/>
  <c r="L901" i="94"/>
  <c r="L998" i="94"/>
  <c r="L918" i="94"/>
  <c r="L999" i="94"/>
  <c r="L885" i="94"/>
  <c r="L913" i="94"/>
  <c r="L1000" i="94"/>
  <c r="L1001" i="94"/>
  <c r="L914" i="94"/>
  <c r="L1002" i="94"/>
  <c r="L1003" i="94"/>
  <c r="L915" i="94"/>
  <c r="L1025" i="94"/>
  <c r="L1004" i="94"/>
  <c r="L1036" i="94"/>
  <c r="L916" i="94"/>
  <c r="L895" i="94"/>
  <c r="L1005" i="94"/>
  <c r="L1006" i="94"/>
  <c r="L1007" i="94"/>
  <c r="L1008" i="94"/>
  <c r="L1009" i="94"/>
  <c r="L917" i="94"/>
  <c r="L1010" i="94"/>
  <c r="L1011" i="94"/>
  <c r="L1012" i="94"/>
  <c r="L1026" i="94"/>
  <c r="L1013" i="94"/>
  <c r="L1014" i="94"/>
  <c r="L1065" i="94"/>
  <c r="L1062" i="94"/>
  <c r="L1064" i="94"/>
  <c r="L1067" i="94"/>
  <c r="L1063" i="94"/>
  <c r="L1066" i="94"/>
  <c r="L1326" i="94"/>
  <c r="L1327" i="94"/>
  <c r="L1328" i="94"/>
  <c r="L1329" i="94"/>
  <c r="L1330" i="94"/>
  <c r="L1331" i="94"/>
  <c r="L1332" i="94"/>
  <c r="L1037" i="94"/>
  <c r="L1041" i="94"/>
  <c r="L1038" i="94"/>
  <c r="L1039" i="94"/>
  <c r="L1040" i="94"/>
  <c r="L99" i="94"/>
  <c r="L100" i="94"/>
  <c r="L1068" i="94"/>
  <c r="L103" i="94"/>
  <c r="L104" i="94"/>
  <c r="L102" i="94"/>
  <c r="L101" i="94"/>
  <c r="L105" i="94"/>
  <c r="L106" i="94"/>
  <c r="L1069" i="94"/>
  <c r="L1071" i="94"/>
  <c r="L1070" i="94"/>
  <c r="L1072" i="94"/>
  <c r="L107" i="94"/>
  <c r="L116" i="94"/>
  <c r="L115" i="94"/>
  <c r="L108" i="94"/>
  <c r="L114" i="94"/>
  <c r="L109" i="94"/>
  <c r="L125" i="94"/>
  <c r="L120" i="94"/>
  <c r="L124" i="94"/>
  <c r="L117" i="94"/>
  <c r="L123" i="94"/>
  <c r="L126" i="94"/>
  <c r="L111" i="94"/>
  <c r="L118" i="94"/>
  <c r="L112" i="94"/>
  <c r="L113" i="94"/>
  <c r="L119" i="94"/>
  <c r="L121" i="94"/>
  <c r="L127" i="94"/>
  <c r="L128" i="94"/>
  <c r="L129" i="94"/>
  <c r="L130" i="94"/>
  <c r="L110" i="94"/>
  <c r="L131" i="94"/>
  <c r="L132" i="94"/>
  <c r="L133" i="94"/>
  <c r="L122" i="94"/>
  <c r="L134" i="94"/>
  <c r="L135" i="94"/>
  <c r="L870" i="94"/>
  <c r="L1077" i="94"/>
  <c r="L1078" i="94"/>
  <c r="L1076" i="94"/>
  <c r="L1075" i="94"/>
  <c r="L1079" i="94"/>
  <c r="L1074" i="94"/>
  <c r="L1080" i="94"/>
  <c r="L1073" i="94"/>
  <c r="L1081" i="94"/>
  <c r="L139" i="94"/>
  <c r="L137" i="94"/>
  <c r="L138" i="94"/>
  <c r="L136" i="94"/>
  <c r="L857" i="94"/>
  <c r="L856" i="94"/>
  <c r="L1082" i="94"/>
  <c r="L1086" i="94"/>
  <c r="L1083" i="94"/>
  <c r="L1085" i="94"/>
  <c r="L1084" i="94"/>
  <c r="L1087" i="94"/>
  <c r="L140" i="94"/>
  <c r="L1088" i="94"/>
  <c r="L148" i="94"/>
  <c r="L145" i="94"/>
  <c r="L146" i="94"/>
  <c r="L149" i="94"/>
  <c r="L142" i="94"/>
  <c r="L143" i="94"/>
  <c r="L141" i="94"/>
  <c r="L144" i="94"/>
  <c r="L147" i="94"/>
  <c r="L150" i="94"/>
  <c r="L1091" i="94"/>
  <c r="L1089" i="94"/>
  <c r="L1090" i="94"/>
  <c r="L155" i="94"/>
  <c r="L151" i="94"/>
  <c r="L154" i="94"/>
  <c r="L152" i="94"/>
  <c r="L153" i="94"/>
  <c r="L156" i="94"/>
  <c r="L1043" i="94"/>
  <c r="L1044" i="94"/>
  <c r="L1094" i="94"/>
  <c r="L1093" i="94"/>
  <c r="L1092" i="94"/>
  <c r="L158" i="94"/>
  <c r="L159" i="94"/>
  <c r="L164" i="94"/>
  <c r="L157" i="94"/>
  <c r="L166" i="94"/>
  <c r="L167" i="94"/>
  <c r="L165" i="94"/>
  <c r="L162" i="94"/>
  <c r="L168" i="94"/>
  <c r="L163" i="94"/>
  <c r="L169" i="94"/>
  <c r="L160" i="94"/>
  <c r="L161" i="94"/>
  <c r="L871" i="94"/>
  <c r="L872" i="94"/>
  <c r="L873" i="94"/>
  <c r="L874" i="94"/>
  <c r="L875" i="94"/>
  <c r="L876" i="94"/>
  <c r="L1095" i="94"/>
  <c r="L181" i="94"/>
  <c r="L174" i="94"/>
  <c r="L186" i="94"/>
  <c r="L185" i="94"/>
  <c r="L170" i="94"/>
  <c r="L177" i="94"/>
  <c r="L179" i="94"/>
  <c r="L182" i="94"/>
  <c r="L171" i="94"/>
  <c r="L175" i="94"/>
  <c r="L184" i="94"/>
  <c r="L183" i="94"/>
  <c r="L176" i="94"/>
  <c r="L172" i="94"/>
  <c r="L173" i="94"/>
  <c r="L178" i="94"/>
  <c r="L180" i="94"/>
  <c r="L1096" i="94"/>
  <c r="L189" i="94"/>
  <c r="L192" i="94"/>
  <c r="L193" i="94"/>
  <c r="L190" i="94"/>
  <c r="L191" i="94"/>
  <c r="L203" i="94"/>
  <c r="L204" i="94"/>
  <c r="L194" i="94"/>
  <c r="L195" i="94"/>
  <c r="L196" i="94"/>
  <c r="L197" i="94"/>
  <c r="L202" i="94"/>
  <c r="L205" i="94"/>
  <c r="L206" i="94"/>
  <c r="L198" i="94"/>
  <c r="L207" i="94"/>
  <c r="L199" i="94"/>
  <c r="L200" i="94"/>
  <c r="L208" i="94"/>
  <c r="L187" i="94"/>
  <c r="L201" i="94"/>
  <c r="L188" i="94"/>
  <c r="L1097" i="94"/>
  <c r="L209" i="94"/>
  <c r="L214" i="94"/>
  <c r="L210" i="94"/>
  <c r="L212" i="94"/>
  <c r="L211" i="94"/>
  <c r="L213" i="94"/>
  <c r="L215" i="94"/>
  <c r="L1098" i="94"/>
  <c r="L228" i="94"/>
  <c r="L229" i="94"/>
  <c r="L231" i="94"/>
  <c r="L235" i="94"/>
  <c r="L232" i="94"/>
  <c r="L220" i="94"/>
  <c r="L221" i="94"/>
  <c r="L233" i="94"/>
  <c r="L222" i="94"/>
  <c r="L234" i="94"/>
  <c r="L217" i="94"/>
  <c r="L227" i="94"/>
  <c r="L216" i="94"/>
  <c r="L218" i="94"/>
  <c r="L223" i="94"/>
  <c r="L224" i="94"/>
  <c r="L225" i="94"/>
  <c r="L219" i="94"/>
  <c r="L226" i="94"/>
  <c r="L230" i="94"/>
  <c r="L236" i="94"/>
  <c r="L238" i="94"/>
  <c r="L240" i="94"/>
  <c r="L237" i="94"/>
  <c r="L239" i="94"/>
  <c r="L241" i="94"/>
  <c r="L1045" i="94"/>
  <c r="L1100" i="94"/>
  <c r="L1101" i="94"/>
  <c r="L1102" i="94"/>
  <c r="L1104" i="94"/>
  <c r="L1103" i="94"/>
  <c r="L1099" i="94"/>
  <c r="L10" i="94"/>
  <c r="L242" i="94"/>
  <c r="L245" i="94"/>
  <c r="L244" i="94"/>
  <c r="L243" i="94"/>
  <c r="L1106" i="94"/>
  <c r="L1109" i="94"/>
  <c r="L1107" i="94"/>
  <c r="L1105" i="94"/>
  <c r="L1108" i="94"/>
  <c r="L248" i="94"/>
  <c r="L247" i="94"/>
  <c r="L249" i="94"/>
  <c r="L251" i="94"/>
  <c r="L250" i="94"/>
  <c r="L246" i="94"/>
  <c r="L1110" i="94"/>
  <c r="L1112" i="94"/>
  <c r="L1113" i="94"/>
  <c r="L1111" i="94"/>
  <c r="L253" i="94"/>
  <c r="L252" i="94"/>
  <c r="L1046" i="94"/>
  <c r="L1114" i="94"/>
  <c r="L1115" i="94"/>
  <c r="L255" i="94"/>
  <c r="L254" i="94"/>
  <c r="L1047" i="94"/>
  <c r="L1048" i="94"/>
  <c r="L1116" i="94"/>
  <c r="L11" i="94"/>
  <c r="L12" i="94"/>
  <c r="L13" i="94"/>
  <c r="L14" i="94"/>
  <c r="L256" i="94"/>
  <c r="L1117" i="94"/>
  <c r="L1333" i="94"/>
  <c r="L1334" i="94"/>
  <c r="L257" i="94"/>
  <c r="L259" i="94"/>
  <c r="L258" i="94"/>
  <c r="L1118" i="94"/>
  <c r="L1119" i="94"/>
  <c r="L262" i="94"/>
  <c r="L260" i="94"/>
  <c r="L261" i="94"/>
  <c r="L263" i="94"/>
  <c r="L858" i="94"/>
  <c r="L1124" i="94"/>
  <c r="L1120" i="94"/>
  <c r="L1121" i="94"/>
  <c r="L1122" i="94"/>
  <c r="L1123" i="94"/>
  <c r="L270" i="94"/>
  <c r="L269" i="94"/>
  <c r="L278" i="94"/>
  <c r="L273" i="94"/>
  <c r="L272" i="94"/>
  <c r="L283" i="94"/>
  <c r="L266" i="94"/>
  <c r="L282" i="94"/>
  <c r="L267" i="94"/>
  <c r="L274" i="94"/>
  <c r="L279" i="94"/>
  <c r="L271" i="94"/>
  <c r="L275" i="94"/>
  <c r="L276" i="94"/>
  <c r="L280" i="94"/>
  <c r="L277" i="94"/>
  <c r="L281" i="94"/>
  <c r="L264" i="94"/>
  <c r="L268" i="94"/>
  <c r="L265" i="94"/>
  <c r="L859" i="94"/>
  <c r="L1133" i="94"/>
  <c r="L1128" i="94"/>
  <c r="L1127" i="94"/>
  <c r="L1134" i="94"/>
  <c r="L1135" i="94"/>
  <c r="L1126" i="94"/>
  <c r="L1130" i="94"/>
  <c r="L1125" i="94"/>
  <c r="L1129" i="94"/>
  <c r="L1136" i="94"/>
  <c r="L1131" i="94"/>
  <c r="L1132" i="94"/>
  <c r="L286" i="94"/>
  <c r="L287" i="94"/>
  <c r="L288" i="94"/>
  <c r="L284" i="94"/>
  <c r="L285" i="94"/>
  <c r="L860" i="94"/>
  <c r="L862" i="94"/>
  <c r="L861" i="94"/>
  <c r="L1139" i="94"/>
  <c r="L1137" i="94"/>
  <c r="L1140" i="94"/>
  <c r="L1141" i="94"/>
  <c r="L1138" i="94"/>
  <c r="L1142" i="94"/>
  <c r="L1143" i="94"/>
  <c r="L289" i="94"/>
  <c r="L869" i="94"/>
  <c r="L1049" i="94"/>
  <c r="L290" i="94"/>
  <c r="L1050" i="94"/>
  <c r="L1144" i="94"/>
  <c r="L292" i="94"/>
  <c r="L291" i="94"/>
  <c r="L293" i="94"/>
  <c r="L1042" i="94"/>
  <c r="L1146" i="94"/>
  <c r="L1145" i="94"/>
  <c r="L297" i="94"/>
  <c r="L301" i="94"/>
  <c r="L296" i="94"/>
  <c r="L302" i="94"/>
  <c r="L303" i="94"/>
  <c r="L304" i="94"/>
  <c r="L298" i="94"/>
  <c r="L294" i="94"/>
  <c r="L299" i="94"/>
  <c r="L305" i="94"/>
  <c r="L306" i="94"/>
  <c r="L295" i="94"/>
  <c r="L307" i="94"/>
  <c r="L308" i="94"/>
  <c r="L300" i="94"/>
  <c r="L863" i="94"/>
  <c r="L864" i="94"/>
  <c r="L877" i="94"/>
  <c r="L1052" i="94"/>
  <c r="L1051" i="94"/>
  <c r="L1148" i="94"/>
  <c r="L1149" i="94"/>
  <c r="L1147" i="94"/>
  <c r="L1150" i="94"/>
  <c r="L309" i="94"/>
  <c r="L310" i="94"/>
  <c r="L311" i="94"/>
  <c r="L1053" i="94"/>
  <c r="L1151" i="94"/>
  <c r="L312" i="94"/>
  <c r="L1152" i="94"/>
  <c r="L313" i="94"/>
  <c r="L314" i="94"/>
  <c r="L1153" i="94"/>
  <c r="L1154" i="94"/>
  <c r="L316" i="94"/>
  <c r="L317" i="94"/>
  <c r="L315" i="94"/>
  <c r="L1158" i="94"/>
  <c r="L1160" i="94"/>
  <c r="L1155" i="94"/>
  <c r="L1157" i="94"/>
  <c r="L1159" i="94"/>
  <c r="L1156" i="94"/>
  <c r="L318" i="94"/>
  <c r="L1162" i="94"/>
  <c r="L1161" i="94"/>
  <c r="L365" i="94"/>
  <c r="L368" i="94"/>
  <c r="L335" i="94"/>
  <c r="L366" i="94"/>
  <c r="L345" i="94"/>
  <c r="L323" i="94"/>
  <c r="L328" i="94"/>
  <c r="L376" i="94"/>
  <c r="L361" i="94"/>
  <c r="L367" i="94"/>
  <c r="L377" i="94"/>
  <c r="L375" i="94"/>
  <c r="L329" i="94"/>
  <c r="L362" i="94"/>
  <c r="L332" i="94"/>
  <c r="L355" i="94"/>
  <c r="L378" i="94"/>
  <c r="L346" i="94"/>
  <c r="L379" i="94"/>
  <c r="L357" i="94"/>
  <c r="L347" i="94"/>
  <c r="L327" i="94"/>
  <c r="L380" i="94"/>
  <c r="L333" i="94"/>
  <c r="L371" i="94"/>
  <c r="L322" i="94"/>
  <c r="L381" i="94"/>
  <c r="L334" i="94"/>
  <c r="L369" i="94"/>
  <c r="L325" i="94"/>
  <c r="L341" i="94"/>
  <c r="L382" i="94"/>
  <c r="L320" i="94"/>
  <c r="L383" i="94"/>
  <c r="L336" i="94"/>
  <c r="L384" i="94"/>
  <c r="L363" i="94"/>
  <c r="L326" i="94"/>
  <c r="L342" i="94"/>
  <c r="L348" i="94"/>
  <c r="L349" i="94"/>
  <c r="L370" i="94"/>
  <c r="L337" i="94"/>
  <c r="L350" i="94"/>
  <c r="L351" i="94"/>
  <c r="L324" i="94"/>
  <c r="L352" i="94"/>
  <c r="L330" i="94"/>
  <c r="L338" i="94"/>
  <c r="L373" i="94"/>
  <c r="L321" i="94"/>
  <c r="L339" i="94"/>
  <c r="L385" i="94"/>
  <c r="L386" i="94"/>
  <c r="L344" i="94"/>
  <c r="L387" i="94"/>
  <c r="L372" i="94"/>
  <c r="L358" i="94"/>
  <c r="L319" i="94"/>
  <c r="L374" i="94"/>
  <c r="L343" i="94"/>
  <c r="L356" i="94"/>
  <c r="L359" i="94"/>
  <c r="L340" i="94"/>
  <c r="L360" i="94"/>
  <c r="L364" i="94"/>
  <c r="L388" i="94"/>
  <c r="L353" i="94"/>
  <c r="L331" i="94"/>
  <c r="L354" i="94"/>
  <c r="L389" i="94"/>
  <c r="L865" i="94"/>
  <c r="L878" i="94"/>
  <c r="L1054" i="94"/>
  <c r="L1055" i="94"/>
  <c r="L1056" i="94"/>
  <c r="L1182" i="94"/>
  <c r="L1173" i="94"/>
  <c r="L1187" i="94"/>
  <c r="L1171" i="94"/>
  <c r="L1174" i="94"/>
  <c r="L1175" i="94"/>
  <c r="L1191" i="94"/>
  <c r="L1165" i="94"/>
  <c r="L1188" i="94"/>
  <c r="L1163" i="94"/>
  <c r="L1192" i="94"/>
  <c r="L1193" i="94"/>
  <c r="L1176" i="94"/>
  <c r="L1183" i="94"/>
  <c r="L1164" i="94"/>
  <c r="L1190" i="94"/>
  <c r="L1177" i="94"/>
  <c r="L1170" i="94"/>
  <c r="L1178" i="94"/>
  <c r="L1168" i="94"/>
  <c r="L1166" i="94"/>
  <c r="L1169" i="94"/>
  <c r="L1167" i="94"/>
  <c r="L1194" i="94"/>
  <c r="L1172" i="94"/>
  <c r="L1186" i="94"/>
  <c r="L1184" i="94"/>
  <c r="L1185" i="94"/>
  <c r="L1179" i="94"/>
  <c r="L1180" i="94"/>
  <c r="L1181" i="94"/>
  <c r="L1189" i="94"/>
  <c r="L469" i="94"/>
  <c r="L441" i="94"/>
  <c r="L442" i="94"/>
  <c r="L439" i="94"/>
  <c r="L443" i="94"/>
  <c r="L394" i="94"/>
  <c r="L418" i="94"/>
  <c r="L393" i="94"/>
  <c r="L402" i="94"/>
  <c r="L419" i="94"/>
  <c r="L408" i="94"/>
  <c r="L437" i="94"/>
  <c r="L420" i="94"/>
  <c r="L444" i="94"/>
  <c r="L413" i="94"/>
  <c r="L445" i="94"/>
  <c r="L400" i="94"/>
  <c r="L446" i="94"/>
  <c r="L430" i="94"/>
  <c r="L447" i="94"/>
  <c r="L414" i="94"/>
  <c r="L448" i="94"/>
  <c r="L449" i="94"/>
  <c r="L432" i="94"/>
  <c r="L403" i="94"/>
  <c r="L421" i="94"/>
  <c r="L415" i="94"/>
  <c r="L409" i="94"/>
  <c r="L434" i="94"/>
  <c r="L450" i="94"/>
  <c r="L451" i="94"/>
  <c r="L435" i="94"/>
  <c r="L452" i="94"/>
  <c r="L422" i="94"/>
  <c r="L404" i="94"/>
  <c r="L410" i="94"/>
  <c r="L423" i="94"/>
  <c r="L406" i="94"/>
  <c r="L424" i="94"/>
  <c r="L395" i="94"/>
  <c r="L453" i="94"/>
  <c r="L454" i="94"/>
  <c r="L455" i="94"/>
  <c r="L456" i="94"/>
  <c r="L457" i="94"/>
  <c r="L390" i="94"/>
  <c r="L425" i="94"/>
  <c r="L416" i="94"/>
  <c r="L431" i="94"/>
  <c r="L470" i="94"/>
  <c r="L458" i="94"/>
  <c r="L459" i="94"/>
  <c r="L426" i="94"/>
  <c r="L427" i="94"/>
  <c r="L433" i="94"/>
  <c r="L460" i="94"/>
  <c r="L396" i="94"/>
  <c r="L411" i="94"/>
  <c r="L412" i="94"/>
  <c r="L405" i="94"/>
  <c r="L399" i="94"/>
  <c r="L428" i="94"/>
  <c r="L461" i="94"/>
  <c r="L462" i="94"/>
  <c r="L392" i="94"/>
  <c r="L463" i="94"/>
  <c r="L401" i="94"/>
  <c r="L464" i="94"/>
  <c r="L398" i="94"/>
  <c r="L436" i="94"/>
  <c r="L440" i="94"/>
  <c r="L438" i="94"/>
  <c r="L465" i="94"/>
  <c r="L429" i="94"/>
  <c r="L466" i="94"/>
  <c r="L467" i="94"/>
  <c r="L407" i="94"/>
  <c r="L468" i="94"/>
  <c r="L391" i="94"/>
  <c r="L417" i="94"/>
  <c r="L397" i="94"/>
  <c r="L1058" i="94"/>
  <c r="L1057" i="94"/>
  <c r="L1195" i="94"/>
  <c r="L1197" i="94"/>
  <c r="L1196" i="94"/>
  <c r="L507" i="94"/>
  <c r="L478" i="94"/>
  <c r="L479" i="94"/>
  <c r="L509" i="94"/>
  <c r="L502" i="94"/>
  <c r="L510" i="94"/>
  <c r="L488" i="94"/>
  <c r="L471" i="94"/>
  <c r="L497" i="94"/>
  <c r="L472" i="94"/>
  <c r="L511" i="94"/>
  <c r="L516" i="94"/>
  <c r="L512" i="94"/>
  <c r="L495" i="94"/>
  <c r="L503" i="94"/>
  <c r="L480" i="94"/>
  <c r="L486" i="94"/>
  <c r="L504" i="94"/>
  <c r="L481" i="94"/>
  <c r="L489" i="94"/>
  <c r="L505" i="94"/>
  <c r="L490" i="94"/>
  <c r="L482" i="94"/>
  <c r="L513" i="94"/>
  <c r="L491" i="94"/>
  <c r="L477" i="94"/>
  <c r="L492" i="94"/>
  <c r="L475" i="94"/>
  <c r="L498" i="94"/>
  <c r="L517" i="94"/>
  <c r="L483" i="94"/>
  <c r="L499" i="94"/>
  <c r="L484" i="94"/>
  <c r="L493" i="94"/>
  <c r="L487" i="94"/>
  <c r="L514" i="94"/>
  <c r="L506" i="94"/>
  <c r="L494" i="94"/>
  <c r="L508" i="94"/>
  <c r="L500" i="94"/>
  <c r="L496" i="94"/>
  <c r="L515" i="94"/>
  <c r="L501" i="94"/>
  <c r="L473" i="94"/>
  <c r="L476" i="94"/>
  <c r="L474" i="94"/>
  <c r="L485" i="94"/>
  <c r="L1200" i="94"/>
  <c r="L1206" i="94"/>
  <c r="L1198" i="94"/>
  <c r="L1199" i="94"/>
  <c r="L1201" i="94"/>
  <c r="L1202" i="94"/>
  <c r="L1204" i="94"/>
  <c r="L1205" i="94"/>
  <c r="L1203" i="94"/>
  <c r="L1207" i="94"/>
  <c r="L544" i="94"/>
  <c r="L550" i="94"/>
  <c r="L542" i="94"/>
  <c r="L522" i="94"/>
  <c r="L527" i="94"/>
  <c r="L523" i="94"/>
  <c r="L534" i="94"/>
  <c r="L546" i="94"/>
  <c r="L536" i="94"/>
  <c r="L518" i="94"/>
  <c r="L520" i="94"/>
  <c r="L551" i="94"/>
  <c r="L528" i="94"/>
  <c r="L521" i="94"/>
  <c r="L552" i="94"/>
  <c r="L519" i="94"/>
  <c r="L529" i="94"/>
  <c r="L537" i="94"/>
  <c r="L553" i="94"/>
  <c r="L554" i="94"/>
  <c r="L547" i="94"/>
  <c r="L543" i="94"/>
  <c r="L524" i="94"/>
  <c r="L538" i="94"/>
  <c r="L555" i="94"/>
  <c r="L556" i="94"/>
  <c r="L530" i="94"/>
  <c r="L557" i="94"/>
  <c r="L545" i="94"/>
  <c r="L539" i="94"/>
  <c r="L540" i="94"/>
  <c r="L558" i="94"/>
  <c r="L533" i="94"/>
  <c r="L559" i="94"/>
  <c r="L525" i="94"/>
  <c r="L560" i="94"/>
  <c r="L531" i="94"/>
  <c r="L535" i="94"/>
  <c r="L526" i="94"/>
  <c r="L561" i="94"/>
  <c r="L541" i="94"/>
  <c r="L562" i="94"/>
  <c r="L548" i="94"/>
  <c r="L563" i="94"/>
  <c r="L564" i="94"/>
  <c r="L565" i="94"/>
  <c r="L549" i="94"/>
  <c r="L532" i="94"/>
  <c r="L566" i="94"/>
  <c r="L1211" i="94"/>
  <c r="L1212" i="94"/>
  <c r="L1213" i="94"/>
  <c r="L1210" i="94"/>
  <c r="L1208" i="94"/>
  <c r="L1214" i="94"/>
  <c r="L1209" i="94"/>
  <c r="L593" i="94"/>
  <c r="L580" i="94"/>
  <c r="L582" i="94"/>
  <c r="L586" i="94"/>
  <c r="L574" i="94"/>
  <c r="L579" i="94"/>
  <c r="L581" i="94"/>
  <c r="L596" i="94"/>
  <c r="L597" i="94"/>
  <c r="L588" i="94"/>
  <c r="L571" i="94"/>
  <c r="L572" i="94"/>
  <c r="L587" i="94"/>
  <c r="L589" i="94"/>
  <c r="L594" i="94"/>
  <c r="L583" i="94"/>
  <c r="L567" i="94"/>
  <c r="L575" i="94"/>
  <c r="L569" i="94"/>
  <c r="L576" i="94"/>
  <c r="L590" i="94"/>
  <c r="L584" i="94"/>
  <c r="L598" i="94"/>
  <c r="L599" i="94"/>
  <c r="L595" i="94"/>
  <c r="L577" i="94"/>
  <c r="L604" i="94"/>
  <c r="L591" i="94"/>
  <c r="L600" i="94"/>
  <c r="L585" i="94"/>
  <c r="L578" i="94"/>
  <c r="L601" i="94"/>
  <c r="L603" i="94"/>
  <c r="L570" i="94"/>
  <c r="L568" i="94"/>
  <c r="L602" i="94"/>
  <c r="L573" i="94"/>
  <c r="L592" i="94"/>
  <c r="L866" i="94"/>
  <c r="L1219" i="94"/>
  <c r="L1220" i="94"/>
  <c r="L1217" i="94"/>
  <c r="L1218" i="94"/>
  <c r="L1221" i="94"/>
  <c r="L1215" i="94"/>
  <c r="L1222" i="94"/>
  <c r="L1224" i="94"/>
  <c r="L1223" i="94"/>
  <c r="L1216" i="94"/>
  <c r="L606" i="94"/>
  <c r="L605" i="94"/>
  <c r="L607" i="94"/>
  <c r="L1225" i="94"/>
  <c r="L608" i="94"/>
  <c r="L609" i="94"/>
  <c r="L1226" i="94"/>
  <c r="L612" i="94"/>
  <c r="L611" i="94"/>
  <c r="L610" i="94"/>
  <c r="L613" i="94"/>
  <c r="L1227" i="94"/>
  <c r="L627" i="94"/>
  <c r="L638" i="94"/>
  <c r="L628" i="94"/>
  <c r="L647" i="94"/>
  <c r="L629" i="94"/>
  <c r="L630" i="94"/>
  <c r="L631" i="94"/>
  <c r="L648" i="94"/>
  <c r="L617" i="94"/>
  <c r="L639" i="94"/>
  <c r="L632" i="94"/>
  <c r="L623" i="94"/>
  <c r="L626" i="94"/>
  <c r="L640" i="94"/>
  <c r="L619" i="94"/>
  <c r="L633" i="94"/>
  <c r="L649" i="94"/>
  <c r="L644" i="94"/>
  <c r="L641" i="94"/>
  <c r="L646" i="94"/>
  <c r="L615" i="94"/>
  <c r="L634" i="94"/>
  <c r="L621" i="94"/>
  <c r="L624" i="94"/>
  <c r="L614" i="94"/>
  <c r="L622" i="94"/>
  <c r="L616" i="94"/>
  <c r="L642" i="94"/>
  <c r="L635" i="94"/>
  <c r="L620" i="94"/>
  <c r="L636" i="94"/>
  <c r="L643" i="94"/>
  <c r="L645" i="94"/>
  <c r="L625" i="94"/>
  <c r="L637" i="94"/>
  <c r="L618" i="94"/>
  <c r="L1229" i="94"/>
  <c r="L1230" i="94"/>
  <c r="L1228" i="94"/>
  <c r="L1231" i="94"/>
  <c r="L1232" i="94"/>
  <c r="L650" i="94"/>
  <c r="L1233" i="94"/>
  <c r="L659" i="94"/>
  <c r="L654" i="94"/>
  <c r="L658" i="94"/>
  <c r="L657" i="94"/>
  <c r="L653" i="94"/>
  <c r="L660" i="94"/>
  <c r="L651" i="94"/>
  <c r="L652" i="94"/>
  <c r="L661" i="94"/>
  <c r="L655" i="94"/>
  <c r="L656" i="94"/>
  <c r="L1059" i="94"/>
  <c r="L1235" i="94"/>
  <c r="L1234" i="94"/>
  <c r="L1236" i="94"/>
  <c r="L15" i="94"/>
  <c r="L699" i="94"/>
  <c r="L690" i="94"/>
  <c r="L691" i="94"/>
  <c r="L743" i="94"/>
  <c r="L698" i="94"/>
  <c r="L706" i="94"/>
  <c r="L717" i="94"/>
  <c r="L700" i="94"/>
  <c r="L724" i="94"/>
  <c r="L727" i="94"/>
  <c r="L719" i="94"/>
  <c r="L728" i="94"/>
  <c r="L692" i="94"/>
  <c r="L671" i="94"/>
  <c r="L693" i="94"/>
  <c r="L679" i="94"/>
  <c r="L725" i="94"/>
  <c r="L701" i="94"/>
  <c r="L729" i="94"/>
  <c r="L720" i="94"/>
  <c r="L707" i="94"/>
  <c r="L730" i="94"/>
  <c r="L731" i="94"/>
  <c r="L708" i="94"/>
  <c r="L669" i="94"/>
  <c r="L685" i="94"/>
  <c r="L662" i="94"/>
  <c r="L718" i="94"/>
  <c r="L709" i="94"/>
  <c r="L710" i="94"/>
  <c r="L732" i="94"/>
  <c r="L733" i="94"/>
  <c r="L694" i="94"/>
  <c r="L672" i="94"/>
  <c r="L663" i="94"/>
  <c r="L702" i="94"/>
  <c r="L667" i="94"/>
  <c r="L721" i="94"/>
  <c r="L722" i="94"/>
  <c r="L723" i="94"/>
  <c r="L695" i="94"/>
  <c r="L711" i="94"/>
  <c r="L703" i="94"/>
  <c r="L712" i="94"/>
  <c r="L668" i="94"/>
  <c r="L665" i="94"/>
  <c r="L704" i="94"/>
  <c r="L666" i="94"/>
  <c r="L734" i="94"/>
  <c r="L735" i="94"/>
  <c r="L736" i="94"/>
  <c r="L676" i="94"/>
  <c r="L726" i="94"/>
  <c r="L697" i="94"/>
  <c r="L677" i="94"/>
  <c r="L680" i="94"/>
  <c r="L686" i="94"/>
  <c r="L681" i="94"/>
  <c r="L682" i="94"/>
  <c r="L678" i="94"/>
  <c r="L687" i="94"/>
  <c r="L705" i="94"/>
  <c r="L737" i="94"/>
  <c r="L696" i="94"/>
  <c r="L673" i="94"/>
  <c r="L683" i="94"/>
  <c r="L684" i="94"/>
  <c r="L713" i="94"/>
  <c r="L674" i="94"/>
  <c r="L738" i="94"/>
  <c r="L714" i="94"/>
  <c r="L739" i="94"/>
  <c r="L740" i="94"/>
  <c r="L670" i="94"/>
  <c r="L664" i="94"/>
  <c r="L741" i="94"/>
  <c r="L688" i="94"/>
  <c r="L675" i="94"/>
  <c r="L715" i="94"/>
  <c r="L716" i="94"/>
  <c r="L689" i="94"/>
  <c r="L742" i="94"/>
  <c r="L1243" i="94"/>
  <c r="L1237" i="94"/>
  <c r="L1239" i="94"/>
  <c r="L1241" i="94"/>
  <c r="L1244" i="94"/>
  <c r="L1240" i="94"/>
  <c r="L1238" i="94"/>
  <c r="L1245" i="94"/>
  <c r="L1242" i="94"/>
  <c r="L1247" i="94"/>
  <c r="L1248" i="94"/>
  <c r="L1249" i="94"/>
  <c r="L1250" i="94"/>
  <c r="L1246" i="94"/>
  <c r="L744" i="94"/>
  <c r="L745" i="94"/>
  <c r="L748" i="94"/>
  <c r="L746" i="94"/>
  <c r="L747" i="94"/>
  <c r="L1252" i="94"/>
  <c r="L1251" i="94"/>
  <c r="L753" i="94"/>
  <c r="L750" i="94"/>
  <c r="L751" i="94"/>
  <c r="L757" i="94"/>
  <c r="L752" i="94"/>
  <c r="L754" i="94"/>
  <c r="L749" i="94"/>
  <c r="L755" i="94"/>
  <c r="L756" i="94"/>
  <c r="L758" i="94"/>
  <c r="L867" i="94"/>
  <c r="L1255" i="94"/>
  <c r="L1253" i="94"/>
  <c r="L1254" i="94"/>
  <c r="L1256" i="94"/>
  <c r="L759" i="94"/>
  <c r="L760" i="94"/>
  <c r="L762" i="94"/>
  <c r="L763" i="94"/>
  <c r="L761" i="94"/>
  <c r="L1060" i="94"/>
  <c r="L1260" i="94"/>
  <c r="L1258" i="94"/>
  <c r="L1259" i="94"/>
  <c r="L1257" i="94"/>
  <c r="L1335" i="94"/>
  <c r="L766" i="94"/>
  <c r="L767" i="94"/>
  <c r="L764" i="94"/>
  <c r="L765" i="94"/>
  <c r="L1261" i="94"/>
  <c r="L773" i="94"/>
  <c r="L772" i="94"/>
  <c r="L771" i="94"/>
  <c r="L770" i="94"/>
  <c r="L768" i="94"/>
  <c r="L769" i="94"/>
  <c r="L1262" i="94"/>
  <c r="L775" i="94"/>
  <c r="L779" i="94"/>
  <c r="L778" i="94"/>
  <c r="L776" i="94"/>
  <c r="L774" i="94"/>
  <c r="L777" i="94"/>
  <c r="L868" i="94"/>
  <c r="L1264" i="94"/>
  <c r="L1263" i="94"/>
  <c r="L1265" i="94"/>
  <c r="L780" i="94"/>
  <c r="L1266" i="94"/>
  <c r="L1267" i="94"/>
  <c r="L785" i="94"/>
  <c r="L782" i="94"/>
  <c r="L783" i="94"/>
  <c r="L784" i="94"/>
  <c r="L786" i="94"/>
  <c r="L781" i="94"/>
  <c r="L1268" i="94"/>
  <c r="L1269" i="94"/>
  <c r="L1270" i="94"/>
  <c r="L790" i="94"/>
  <c r="L789" i="94"/>
  <c r="L787" i="94"/>
  <c r="L791" i="94"/>
  <c r="L788" i="94"/>
  <c r="L879" i="94"/>
  <c r="L792" i="94"/>
  <c r="L796" i="94"/>
  <c r="L793" i="94"/>
  <c r="L794" i="94"/>
  <c r="L797" i="94"/>
  <c r="L795" i="94"/>
  <c r="L1272" i="94"/>
  <c r="L1271" i="94"/>
  <c r="L799" i="94"/>
  <c r="L798" i="94"/>
  <c r="L1273" i="94"/>
  <c r="L801" i="94"/>
  <c r="L800" i="94"/>
  <c r="L1276" i="94"/>
  <c r="L1275" i="94"/>
  <c r="L1274" i="94"/>
  <c r="L1277" i="94"/>
  <c r="L1278" i="94"/>
  <c r="L819" i="94"/>
  <c r="L820" i="94"/>
  <c r="L808" i="94"/>
  <c r="L806" i="94"/>
  <c r="L809" i="94"/>
  <c r="L821" i="94"/>
  <c r="L810" i="94"/>
  <c r="L805" i="94"/>
  <c r="L822" i="94"/>
  <c r="L816" i="94"/>
  <c r="L811" i="94"/>
  <c r="L807" i="94"/>
  <c r="L812" i="94"/>
  <c r="L824" i="94"/>
  <c r="L813" i="94"/>
  <c r="L814" i="94"/>
  <c r="L804" i="94"/>
  <c r="L815" i="94"/>
  <c r="L803" i="94"/>
  <c r="L817" i="94"/>
  <c r="L823" i="94"/>
  <c r="L818" i="94"/>
  <c r="L802" i="94"/>
  <c r="L1281" i="94"/>
  <c r="L1280" i="94"/>
  <c r="L1279" i="94"/>
  <c r="L1282" i="94"/>
  <c r="L835" i="94"/>
  <c r="L834" i="94"/>
  <c r="L829" i="94"/>
  <c r="L836" i="94"/>
  <c r="L830" i="94"/>
  <c r="L831" i="94"/>
  <c r="L825" i="94"/>
  <c r="L837" i="94"/>
  <c r="L827" i="94"/>
  <c r="L828" i="94"/>
  <c r="L826" i="94"/>
  <c r="L832" i="94"/>
  <c r="L833" i="94"/>
  <c r="L1061" i="94"/>
  <c r="L1285" i="94"/>
  <c r="L1284" i="94"/>
  <c r="L1283" i="94"/>
  <c r="L1286" i="94"/>
  <c r="L839" i="94"/>
  <c r="L840" i="94"/>
  <c r="L845" i="94"/>
  <c r="L847" i="94"/>
  <c r="L841" i="94"/>
  <c r="L843" i="94"/>
  <c r="L846" i="94"/>
  <c r="L844" i="94"/>
  <c r="L842" i="94"/>
  <c r="L838" i="94"/>
  <c r="L1308" i="94"/>
  <c r="L1294" i="94"/>
  <c r="L1288" i="94"/>
  <c r="L1295" i="94"/>
  <c r="L1301" i="94"/>
  <c r="L1296" i="94"/>
  <c r="L1304" i="94"/>
  <c r="L1307" i="94"/>
  <c r="L1291" i="94"/>
  <c r="L1297" i="94"/>
  <c r="L1305" i="94"/>
  <c r="L1302" i="94"/>
  <c r="L1298" i="94"/>
  <c r="L1287" i="94"/>
  <c r="L1303" i="94"/>
  <c r="L1289" i="94"/>
  <c r="L1306" i="94"/>
  <c r="L1292" i="94"/>
  <c r="L1293" i="94"/>
  <c r="L1299" i="94"/>
  <c r="L1300" i="94"/>
  <c r="L1290" i="94"/>
  <c r="L855" i="94"/>
  <c r="L848" i="94"/>
  <c r="L849" i="94"/>
  <c r="L850" i="94"/>
  <c r="L851" i="94"/>
  <c r="L852" i="94"/>
  <c r="L853" i="94"/>
  <c r="L854" i="94"/>
  <c r="L1324" i="94"/>
  <c r="L1315" i="94"/>
  <c r="L1322" i="94"/>
  <c r="L1316" i="94"/>
  <c r="L1323" i="94"/>
  <c r="L1310" i="94"/>
  <c r="L1317" i="94"/>
  <c r="L1318" i="94"/>
  <c r="L1312" i="94"/>
  <c r="L1309" i="94"/>
  <c r="L1313" i="94"/>
  <c r="L1314" i="94"/>
  <c r="L1319" i="94"/>
  <c r="L1311" i="94"/>
  <c r="L1320" i="94"/>
  <c r="L1321" i="94"/>
  <c r="L1325" i="94"/>
  <c r="K5" i="94"/>
  <c r="K6" i="94"/>
  <c r="K8" i="94"/>
  <c r="K9" i="94"/>
  <c r="K7" i="94"/>
  <c r="K59" i="94"/>
  <c r="K29" i="94"/>
  <c r="K33" i="94"/>
  <c r="K71" i="94"/>
  <c r="K50" i="94"/>
  <c r="K30" i="94"/>
  <c r="K39" i="94"/>
  <c r="K20" i="94"/>
  <c r="K46" i="94"/>
  <c r="K40" i="94"/>
  <c r="K92" i="94"/>
  <c r="K93" i="94"/>
  <c r="K95" i="94"/>
  <c r="K96" i="94"/>
  <c r="K21" i="94"/>
  <c r="K61" i="94"/>
  <c r="K97" i="94"/>
  <c r="K87" i="94"/>
  <c r="K70" i="94"/>
  <c r="K26" i="94"/>
  <c r="K75" i="94"/>
  <c r="K62" i="94"/>
  <c r="K76" i="94"/>
  <c r="K91" i="94"/>
  <c r="K51" i="94"/>
  <c r="K63" i="94"/>
  <c r="K27" i="94"/>
  <c r="K86" i="94"/>
  <c r="K88" i="94"/>
  <c r="K98" i="94"/>
  <c r="K34" i="94"/>
  <c r="K35" i="94"/>
  <c r="K42" i="94"/>
  <c r="K77" i="94"/>
  <c r="K48" i="94"/>
  <c r="K67" i="94"/>
  <c r="K49" i="94"/>
  <c r="K74" i="94"/>
  <c r="K64" i="94"/>
  <c r="K41" i="94"/>
  <c r="K31" i="94"/>
  <c r="K90" i="94"/>
  <c r="K78" i="94"/>
  <c r="K94" i="94"/>
  <c r="K22" i="94"/>
  <c r="K52" i="94"/>
  <c r="K36" i="94"/>
  <c r="K17" i="94"/>
  <c r="K18" i="94"/>
  <c r="K37" i="94"/>
  <c r="K58" i="94"/>
  <c r="K19" i="94"/>
  <c r="K47" i="94"/>
  <c r="K60" i="94"/>
  <c r="K32" i="94"/>
  <c r="K56" i="94"/>
  <c r="K53" i="94"/>
  <c r="K79" i="94"/>
  <c r="K65" i="94"/>
  <c r="K80" i="94"/>
  <c r="K43" i="94"/>
  <c r="K66" i="94"/>
  <c r="K85" i="94"/>
  <c r="K16" i="94"/>
  <c r="K72" i="94"/>
  <c r="K81" i="94"/>
  <c r="K89" i="94"/>
  <c r="K54" i="94"/>
  <c r="K57" i="94"/>
  <c r="K82" i="94"/>
  <c r="K68" i="94"/>
  <c r="K38" i="94"/>
  <c r="K83" i="94"/>
  <c r="K73" i="94"/>
  <c r="K55" i="94"/>
  <c r="K44" i="94"/>
  <c r="K24" i="94"/>
  <c r="K25" i="94"/>
  <c r="K23" i="94"/>
  <c r="K84" i="94"/>
  <c r="K69" i="94"/>
  <c r="K28" i="94"/>
  <c r="K45" i="94"/>
  <c r="K1016" i="94"/>
  <c r="K902" i="94"/>
  <c r="K919" i="94"/>
  <c r="K881" i="94"/>
  <c r="K1017" i="94"/>
  <c r="K903" i="94"/>
  <c r="K920" i="94"/>
  <c r="K921" i="94"/>
  <c r="K922" i="94"/>
  <c r="K904" i="94"/>
  <c r="K923" i="94"/>
  <c r="K924" i="94"/>
  <c r="K925" i="94"/>
  <c r="K926" i="94"/>
  <c r="K927" i="94"/>
  <c r="K928" i="94"/>
  <c r="K929" i="94"/>
  <c r="K905" i="94"/>
  <c r="K906" i="94"/>
  <c r="K1028" i="94"/>
  <c r="K930" i="94"/>
  <c r="K931" i="94"/>
  <c r="K907" i="94"/>
  <c r="K932" i="94"/>
  <c r="K894" i="94"/>
  <c r="K933" i="94"/>
  <c r="K934" i="94"/>
  <c r="K935" i="94"/>
  <c r="K883" i="94"/>
  <c r="K880" i="94"/>
  <c r="K1027" i="94"/>
  <c r="K936" i="94"/>
  <c r="K937" i="94"/>
  <c r="K896" i="94"/>
  <c r="K938" i="94"/>
  <c r="K939" i="94"/>
  <c r="K882" i="94"/>
  <c r="K940" i="94"/>
  <c r="K1018" i="94"/>
  <c r="K941" i="94"/>
  <c r="K942" i="94"/>
  <c r="K943" i="94"/>
  <c r="K908" i="94"/>
  <c r="K909" i="94"/>
  <c r="K944" i="94"/>
  <c r="K945" i="94"/>
  <c r="K1019" i="94"/>
  <c r="K910" i="94"/>
  <c r="K946" i="94"/>
  <c r="K887" i="94"/>
  <c r="K947" i="94"/>
  <c r="K948" i="94"/>
  <c r="K897" i="94"/>
  <c r="K949" i="94"/>
  <c r="K950" i="94"/>
  <c r="K951" i="94"/>
  <c r="K952" i="94"/>
  <c r="K884" i="94"/>
  <c r="K953" i="94"/>
  <c r="K954" i="94"/>
  <c r="K1029" i="94"/>
  <c r="K888" i="94"/>
  <c r="K955" i="94"/>
  <c r="K889" i="94"/>
  <c r="K911" i="94"/>
  <c r="K898" i="94"/>
  <c r="K956" i="94"/>
  <c r="K1020" i="94"/>
  <c r="K1030" i="94"/>
  <c r="K957" i="94"/>
  <c r="K958" i="94"/>
  <c r="K1015" i="94"/>
  <c r="K959" i="94"/>
  <c r="K960" i="94"/>
  <c r="K1031" i="94"/>
  <c r="K890" i="94"/>
  <c r="K961" i="94"/>
  <c r="K962" i="94"/>
  <c r="K963" i="94"/>
  <c r="K1021" i="94"/>
  <c r="K899" i="94"/>
  <c r="K964" i="94"/>
  <c r="K1022" i="94"/>
  <c r="K965" i="94"/>
  <c r="K966" i="94"/>
  <c r="K967" i="94"/>
  <c r="K968" i="94"/>
  <c r="K891" i="94"/>
  <c r="K1023" i="94"/>
  <c r="K969" i="94"/>
  <c r="K970" i="94"/>
  <c r="K900" i="94"/>
  <c r="K971" i="94"/>
  <c r="K972" i="94"/>
  <c r="K973" i="94"/>
  <c r="K892" i="94"/>
  <c r="K1032" i="94"/>
  <c r="K1033" i="94"/>
  <c r="K974" i="94"/>
  <c r="K886" i="94"/>
  <c r="K975" i="94"/>
  <c r="K1034" i="94"/>
  <c r="K976" i="94"/>
  <c r="K912" i="94"/>
  <c r="K977" i="94"/>
  <c r="K1035" i="94"/>
  <c r="K978" i="94"/>
  <c r="K979" i="94"/>
  <c r="K980" i="94"/>
  <c r="K981" i="94"/>
  <c r="K982" i="94"/>
  <c r="K983" i="94"/>
  <c r="K893" i="94"/>
  <c r="K984" i="94"/>
  <c r="K985" i="94"/>
  <c r="K986" i="94"/>
  <c r="K987" i="94"/>
  <c r="K988" i="94"/>
  <c r="K989" i="94"/>
  <c r="K990" i="94"/>
  <c r="K991" i="94"/>
  <c r="K992" i="94"/>
  <c r="K993" i="94"/>
  <c r="K1024" i="94"/>
  <c r="K994" i="94"/>
  <c r="K995" i="94"/>
  <c r="K996" i="94"/>
  <c r="K997" i="94"/>
  <c r="K901" i="94"/>
  <c r="K998" i="94"/>
  <c r="K918" i="94"/>
  <c r="K999" i="94"/>
  <c r="K885" i="94"/>
  <c r="K913" i="94"/>
  <c r="K1000" i="94"/>
  <c r="K1001" i="94"/>
  <c r="K914" i="94"/>
  <c r="K1002" i="94"/>
  <c r="K1003" i="94"/>
  <c r="K915" i="94"/>
  <c r="K1025" i="94"/>
  <c r="K1004" i="94"/>
  <c r="K1036" i="94"/>
  <c r="K916" i="94"/>
  <c r="K895" i="94"/>
  <c r="K1005" i="94"/>
  <c r="K1006" i="94"/>
  <c r="K1007" i="94"/>
  <c r="K1008" i="94"/>
  <c r="K1009" i="94"/>
  <c r="K917" i="94"/>
  <c r="K1010" i="94"/>
  <c r="K1011" i="94"/>
  <c r="K1012" i="94"/>
  <c r="K1026" i="94"/>
  <c r="K1013" i="94"/>
  <c r="K1014" i="94"/>
  <c r="K1065" i="94"/>
  <c r="K1062" i="94"/>
  <c r="K1064" i="94"/>
  <c r="K1067" i="94"/>
  <c r="K1063" i="94"/>
  <c r="K1066" i="94"/>
  <c r="K1326" i="94"/>
  <c r="K1327" i="94"/>
  <c r="K1328" i="94"/>
  <c r="K1329" i="94"/>
  <c r="K1330" i="94"/>
  <c r="K1331" i="94"/>
  <c r="K1332" i="94"/>
  <c r="K1037" i="94"/>
  <c r="K1041" i="94"/>
  <c r="K1038" i="94"/>
  <c r="K1039" i="94"/>
  <c r="K1040" i="94"/>
  <c r="K99" i="94"/>
  <c r="K100" i="94"/>
  <c r="K1068" i="94"/>
  <c r="K103" i="94"/>
  <c r="K104" i="94"/>
  <c r="K102" i="94"/>
  <c r="K101" i="94"/>
  <c r="K105" i="94"/>
  <c r="K106" i="94"/>
  <c r="K1069" i="94"/>
  <c r="K1071" i="94"/>
  <c r="K1070" i="94"/>
  <c r="K1072" i="94"/>
  <c r="K107" i="94"/>
  <c r="K116" i="94"/>
  <c r="K115" i="94"/>
  <c r="K108" i="94"/>
  <c r="K114" i="94"/>
  <c r="K109" i="94"/>
  <c r="K125" i="94"/>
  <c r="K120" i="94"/>
  <c r="K124" i="94"/>
  <c r="K117" i="94"/>
  <c r="K123" i="94"/>
  <c r="K126" i="94"/>
  <c r="K111" i="94"/>
  <c r="K118" i="94"/>
  <c r="K112" i="94"/>
  <c r="K113" i="94"/>
  <c r="K119" i="94"/>
  <c r="K121" i="94"/>
  <c r="K127" i="94"/>
  <c r="K128" i="94"/>
  <c r="K129" i="94"/>
  <c r="K130" i="94"/>
  <c r="K110" i="94"/>
  <c r="K131" i="94"/>
  <c r="K132" i="94"/>
  <c r="K133" i="94"/>
  <c r="K122" i="94"/>
  <c r="K134" i="94"/>
  <c r="K135" i="94"/>
  <c r="K870" i="94"/>
  <c r="K1077" i="94"/>
  <c r="K1078" i="94"/>
  <c r="K1076" i="94"/>
  <c r="K1075" i="94"/>
  <c r="K1079" i="94"/>
  <c r="K1074" i="94"/>
  <c r="K1080" i="94"/>
  <c r="K1073" i="94"/>
  <c r="K1081" i="94"/>
  <c r="K139" i="94"/>
  <c r="K137" i="94"/>
  <c r="K138" i="94"/>
  <c r="K136" i="94"/>
  <c r="K857" i="94"/>
  <c r="K856" i="94"/>
  <c r="K1082" i="94"/>
  <c r="K1086" i="94"/>
  <c r="K1083" i="94"/>
  <c r="K1085" i="94"/>
  <c r="K1084" i="94"/>
  <c r="K1087" i="94"/>
  <c r="K140" i="94"/>
  <c r="K1088" i="94"/>
  <c r="K148" i="94"/>
  <c r="K145" i="94"/>
  <c r="K146" i="94"/>
  <c r="K149" i="94"/>
  <c r="K142" i="94"/>
  <c r="K143" i="94"/>
  <c r="K141" i="94"/>
  <c r="K144" i="94"/>
  <c r="K147" i="94"/>
  <c r="K150" i="94"/>
  <c r="K1091" i="94"/>
  <c r="K1089" i="94"/>
  <c r="K1090" i="94"/>
  <c r="K155" i="94"/>
  <c r="K151" i="94"/>
  <c r="K154" i="94"/>
  <c r="K152" i="94"/>
  <c r="K153" i="94"/>
  <c r="K156" i="94"/>
  <c r="K1043" i="94"/>
  <c r="K1044" i="94"/>
  <c r="K1094" i="94"/>
  <c r="K1093" i="94"/>
  <c r="K1092" i="94"/>
  <c r="K158" i="94"/>
  <c r="K159" i="94"/>
  <c r="K164" i="94"/>
  <c r="K157" i="94"/>
  <c r="K166" i="94"/>
  <c r="K167" i="94"/>
  <c r="K165" i="94"/>
  <c r="K162" i="94"/>
  <c r="K168" i="94"/>
  <c r="K163" i="94"/>
  <c r="K169" i="94"/>
  <c r="K160" i="94"/>
  <c r="K161" i="94"/>
  <c r="K871" i="94"/>
  <c r="K872" i="94"/>
  <c r="K873" i="94"/>
  <c r="K874" i="94"/>
  <c r="K875" i="94"/>
  <c r="K876" i="94"/>
  <c r="K1095" i="94"/>
  <c r="K181" i="94"/>
  <c r="K174" i="94"/>
  <c r="K186" i="94"/>
  <c r="K185" i="94"/>
  <c r="K170" i="94"/>
  <c r="K177" i="94"/>
  <c r="K179" i="94"/>
  <c r="K182" i="94"/>
  <c r="K171" i="94"/>
  <c r="K175" i="94"/>
  <c r="K184" i="94"/>
  <c r="K183" i="94"/>
  <c r="K176" i="94"/>
  <c r="K172" i="94"/>
  <c r="K173" i="94"/>
  <c r="K178" i="94"/>
  <c r="K180" i="94"/>
  <c r="K1096" i="94"/>
  <c r="K189" i="94"/>
  <c r="K192" i="94"/>
  <c r="K193" i="94"/>
  <c r="K190" i="94"/>
  <c r="K191" i="94"/>
  <c r="K203" i="94"/>
  <c r="K204" i="94"/>
  <c r="K194" i="94"/>
  <c r="K195" i="94"/>
  <c r="K196" i="94"/>
  <c r="K197" i="94"/>
  <c r="K202" i="94"/>
  <c r="K205" i="94"/>
  <c r="K206" i="94"/>
  <c r="K198" i="94"/>
  <c r="K207" i="94"/>
  <c r="K199" i="94"/>
  <c r="K200" i="94"/>
  <c r="K208" i="94"/>
  <c r="K187" i="94"/>
  <c r="K201" i="94"/>
  <c r="K188" i="94"/>
  <c r="K1097" i="94"/>
  <c r="K209" i="94"/>
  <c r="K214" i="94"/>
  <c r="K210" i="94"/>
  <c r="K212" i="94"/>
  <c r="K211" i="94"/>
  <c r="K213" i="94"/>
  <c r="K215" i="94"/>
  <c r="K1098" i="94"/>
  <c r="K228" i="94"/>
  <c r="K229" i="94"/>
  <c r="K231" i="94"/>
  <c r="K235" i="94"/>
  <c r="K232" i="94"/>
  <c r="K220" i="94"/>
  <c r="K221" i="94"/>
  <c r="K233" i="94"/>
  <c r="K222" i="94"/>
  <c r="K234" i="94"/>
  <c r="K217" i="94"/>
  <c r="K227" i="94"/>
  <c r="K216" i="94"/>
  <c r="K218" i="94"/>
  <c r="K223" i="94"/>
  <c r="K224" i="94"/>
  <c r="K225" i="94"/>
  <c r="K219" i="94"/>
  <c r="K226" i="94"/>
  <c r="K230" i="94"/>
  <c r="K236" i="94"/>
  <c r="K238" i="94"/>
  <c r="K240" i="94"/>
  <c r="K237" i="94"/>
  <c r="K239" i="94"/>
  <c r="K241" i="94"/>
  <c r="K1045" i="94"/>
  <c r="K1100" i="94"/>
  <c r="K1101" i="94"/>
  <c r="K1102" i="94"/>
  <c r="K1104" i="94"/>
  <c r="K1103" i="94"/>
  <c r="K1099" i="94"/>
  <c r="K10" i="94"/>
  <c r="K242" i="94"/>
  <c r="K245" i="94"/>
  <c r="K244" i="94"/>
  <c r="K243" i="94"/>
  <c r="K1106" i="94"/>
  <c r="K1109" i="94"/>
  <c r="K1107" i="94"/>
  <c r="K1105" i="94"/>
  <c r="K1108" i="94"/>
  <c r="K248" i="94"/>
  <c r="K247" i="94"/>
  <c r="K249" i="94"/>
  <c r="K251" i="94"/>
  <c r="K250" i="94"/>
  <c r="K246" i="94"/>
  <c r="K1110" i="94"/>
  <c r="K1112" i="94"/>
  <c r="K1113" i="94"/>
  <c r="K1111" i="94"/>
  <c r="K253" i="94"/>
  <c r="K252" i="94"/>
  <c r="K1046" i="94"/>
  <c r="K1114" i="94"/>
  <c r="K1115" i="94"/>
  <c r="K255" i="94"/>
  <c r="K254" i="94"/>
  <c r="K1047" i="94"/>
  <c r="K1048" i="94"/>
  <c r="K1116" i="94"/>
  <c r="K11" i="94"/>
  <c r="K12" i="94"/>
  <c r="K13" i="94"/>
  <c r="K14" i="94"/>
  <c r="K256" i="94"/>
  <c r="K1117" i="94"/>
  <c r="K1333" i="94"/>
  <c r="K1334" i="94"/>
  <c r="K257" i="94"/>
  <c r="K259" i="94"/>
  <c r="K258" i="94"/>
  <c r="K1118" i="94"/>
  <c r="K1119" i="94"/>
  <c r="K262" i="94"/>
  <c r="K260" i="94"/>
  <c r="K261" i="94"/>
  <c r="K263" i="94"/>
  <c r="K858" i="94"/>
  <c r="K1124" i="94"/>
  <c r="K1120" i="94"/>
  <c r="K1121" i="94"/>
  <c r="K1122" i="94"/>
  <c r="K1123" i="94"/>
  <c r="K270" i="94"/>
  <c r="K269" i="94"/>
  <c r="K278" i="94"/>
  <c r="K273" i="94"/>
  <c r="K272" i="94"/>
  <c r="K283" i="94"/>
  <c r="K266" i="94"/>
  <c r="K282" i="94"/>
  <c r="K267" i="94"/>
  <c r="K274" i="94"/>
  <c r="K279" i="94"/>
  <c r="K271" i="94"/>
  <c r="K275" i="94"/>
  <c r="K276" i="94"/>
  <c r="K280" i="94"/>
  <c r="K277" i="94"/>
  <c r="K281" i="94"/>
  <c r="K264" i="94"/>
  <c r="K268" i="94"/>
  <c r="K265" i="94"/>
  <c r="K859" i="94"/>
  <c r="K1133" i="94"/>
  <c r="K1128" i="94"/>
  <c r="K1127" i="94"/>
  <c r="K1134" i="94"/>
  <c r="K1135" i="94"/>
  <c r="K1126" i="94"/>
  <c r="K1130" i="94"/>
  <c r="K1125" i="94"/>
  <c r="K1129" i="94"/>
  <c r="K1136" i="94"/>
  <c r="K1131" i="94"/>
  <c r="K1132" i="94"/>
  <c r="K286" i="94"/>
  <c r="K287" i="94"/>
  <c r="K288" i="94"/>
  <c r="K284" i="94"/>
  <c r="K285" i="94"/>
  <c r="K860" i="94"/>
  <c r="K862" i="94"/>
  <c r="K861" i="94"/>
  <c r="K1139" i="94"/>
  <c r="K1137" i="94"/>
  <c r="K1140" i="94"/>
  <c r="K1141" i="94"/>
  <c r="K1138" i="94"/>
  <c r="K1142" i="94"/>
  <c r="K1143" i="94"/>
  <c r="K289" i="94"/>
  <c r="K869" i="94"/>
  <c r="K1049" i="94"/>
  <c r="K290" i="94"/>
  <c r="K1050" i="94"/>
  <c r="K1144" i="94"/>
  <c r="K292" i="94"/>
  <c r="K291" i="94"/>
  <c r="K293" i="94"/>
  <c r="K1042" i="94"/>
  <c r="K1146" i="94"/>
  <c r="K1145" i="94"/>
  <c r="K297" i="94"/>
  <c r="K301" i="94"/>
  <c r="K296" i="94"/>
  <c r="K302" i="94"/>
  <c r="K303" i="94"/>
  <c r="K304" i="94"/>
  <c r="K298" i="94"/>
  <c r="K294" i="94"/>
  <c r="K299" i="94"/>
  <c r="K305" i="94"/>
  <c r="K306" i="94"/>
  <c r="K295" i="94"/>
  <c r="K307" i="94"/>
  <c r="K308" i="94"/>
  <c r="K300" i="94"/>
  <c r="K863" i="94"/>
  <c r="K864" i="94"/>
  <c r="K877" i="94"/>
  <c r="K1052" i="94"/>
  <c r="K1051" i="94"/>
  <c r="K1148" i="94"/>
  <c r="K1149" i="94"/>
  <c r="K1147" i="94"/>
  <c r="K1150" i="94"/>
  <c r="K309" i="94"/>
  <c r="K310" i="94"/>
  <c r="K311" i="94"/>
  <c r="K1053" i="94"/>
  <c r="K1151" i="94"/>
  <c r="K312" i="94"/>
  <c r="K1152" i="94"/>
  <c r="K313" i="94"/>
  <c r="K314" i="94"/>
  <c r="K1153" i="94"/>
  <c r="K1154" i="94"/>
  <c r="K316" i="94"/>
  <c r="K317" i="94"/>
  <c r="K315" i="94"/>
  <c r="K1158" i="94"/>
  <c r="K1160" i="94"/>
  <c r="K1155" i="94"/>
  <c r="K1157" i="94"/>
  <c r="K1159" i="94"/>
  <c r="K1156" i="94"/>
  <c r="K318" i="94"/>
  <c r="K1162" i="94"/>
  <c r="K1161" i="94"/>
  <c r="K365" i="94"/>
  <c r="K368" i="94"/>
  <c r="K335" i="94"/>
  <c r="K366" i="94"/>
  <c r="K345" i="94"/>
  <c r="K323" i="94"/>
  <c r="K328" i="94"/>
  <c r="K376" i="94"/>
  <c r="K361" i="94"/>
  <c r="K367" i="94"/>
  <c r="K377" i="94"/>
  <c r="K375" i="94"/>
  <c r="K329" i="94"/>
  <c r="K362" i="94"/>
  <c r="K332" i="94"/>
  <c r="K355" i="94"/>
  <c r="K378" i="94"/>
  <c r="K346" i="94"/>
  <c r="K379" i="94"/>
  <c r="K357" i="94"/>
  <c r="K347" i="94"/>
  <c r="K327" i="94"/>
  <c r="K380" i="94"/>
  <c r="K333" i="94"/>
  <c r="K371" i="94"/>
  <c r="K322" i="94"/>
  <c r="K381" i="94"/>
  <c r="K334" i="94"/>
  <c r="K369" i="94"/>
  <c r="K325" i="94"/>
  <c r="K341" i="94"/>
  <c r="K382" i="94"/>
  <c r="K320" i="94"/>
  <c r="K383" i="94"/>
  <c r="K336" i="94"/>
  <c r="K384" i="94"/>
  <c r="K363" i="94"/>
  <c r="K326" i="94"/>
  <c r="K342" i="94"/>
  <c r="K348" i="94"/>
  <c r="K349" i="94"/>
  <c r="K370" i="94"/>
  <c r="K337" i="94"/>
  <c r="K350" i="94"/>
  <c r="K351" i="94"/>
  <c r="K324" i="94"/>
  <c r="K352" i="94"/>
  <c r="K330" i="94"/>
  <c r="K338" i="94"/>
  <c r="K373" i="94"/>
  <c r="K321" i="94"/>
  <c r="K339" i="94"/>
  <c r="K385" i="94"/>
  <c r="K386" i="94"/>
  <c r="K344" i="94"/>
  <c r="K387" i="94"/>
  <c r="K372" i="94"/>
  <c r="K358" i="94"/>
  <c r="K319" i="94"/>
  <c r="K374" i="94"/>
  <c r="K343" i="94"/>
  <c r="K356" i="94"/>
  <c r="K359" i="94"/>
  <c r="K340" i="94"/>
  <c r="K360" i="94"/>
  <c r="K364" i="94"/>
  <c r="K388" i="94"/>
  <c r="K353" i="94"/>
  <c r="K331" i="94"/>
  <c r="K354" i="94"/>
  <c r="K389" i="94"/>
  <c r="K865" i="94"/>
  <c r="K878" i="94"/>
  <c r="K1054" i="94"/>
  <c r="K1055" i="94"/>
  <c r="K1056" i="94"/>
  <c r="K1182" i="94"/>
  <c r="K1173" i="94"/>
  <c r="K1187" i="94"/>
  <c r="K1171" i="94"/>
  <c r="K1174" i="94"/>
  <c r="K1175" i="94"/>
  <c r="K1191" i="94"/>
  <c r="K1165" i="94"/>
  <c r="K1188" i="94"/>
  <c r="K1163" i="94"/>
  <c r="K1192" i="94"/>
  <c r="K1193" i="94"/>
  <c r="K1176" i="94"/>
  <c r="K1183" i="94"/>
  <c r="K1164" i="94"/>
  <c r="K1190" i="94"/>
  <c r="K1177" i="94"/>
  <c r="K1170" i="94"/>
  <c r="K1178" i="94"/>
  <c r="K1168" i="94"/>
  <c r="K1166" i="94"/>
  <c r="K1169" i="94"/>
  <c r="K1167" i="94"/>
  <c r="K1194" i="94"/>
  <c r="K1172" i="94"/>
  <c r="K1186" i="94"/>
  <c r="K1184" i="94"/>
  <c r="K1185" i="94"/>
  <c r="K1179" i="94"/>
  <c r="K1180" i="94"/>
  <c r="K1181" i="94"/>
  <c r="K1189" i="94"/>
  <c r="K469" i="94"/>
  <c r="K441" i="94"/>
  <c r="K442" i="94"/>
  <c r="K439" i="94"/>
  <c r="K443" i="94"/>
  <c r="K394" i="94"/>
  <c r="K418" i="94"/>
  <c r="K393" i="94"/>
  <c r="K402" i="94"/>
  <c r="K419" i="94"/>
  <c r="K408" i="94"/>
  <c r="K437" i="94"/>
  <c r="K420" i="94"/>
  <c r="K444" i="94"/>
  <c r="K413" i="94"/>
  <c r="K445" i="94"/>
  <c r="K400" i="94"/>
  <c r="K446" i="94"/>
  <c r="K430" i="94"/>
  <c r="K447" i="94"/>
  <c r="K414" i="94"/>
  <c r="K448" i="94"/>
  <c r="K449" i="94"/>
  <c r="K432" i="94"/>
  <c r="K403" i="94"/>
  <c r="K421" i="94"/>
  <c r="K415" i="94"/>
  <c r="K409" i="94"/>
  <c r="K434" i="94"/>
  <c r="K450" i="94"/>
  <c r="K451" i="94"/>
  <c r="K435" i="94"/>
  <c r="K452" i="94"/>
  <c r="K422" i="94"/>
  <c r="K404" i="94"/>
  <c r="K410" i="94"/>
  <c r="K423" i="94"/>
  <c r="K406" i="94"/>
  <c r="K424" i="94"/>
  <c r="K395" i="94"/>
  <c r="K453" i="94"/>
  <c r="K454" i="94"/>
  <c r="K455" i="94"/>
  <c r="K456" i="94"/>
  <c r="K457" i="94"/>
  <c r="K390" i="94"/>
  <c r="K425" i="94"/>
  <c r="K416" i="94"/>
  <c r="K431" i="94"/>
  <c r="K470" i="94"/>
  <c r="K458" i="94"/>
  <c r="K459" i="94"/>
  <c r="K426" i="94"/>
  <c r="K427" i="94"/>
  <c r="K433" i="94"/>
  <c r="K460" i="94"/>
  <c r="K396" i="94"/>
  <c r="K411" i="94"/>
  <c r="K412" i="94"/>
  <c r="K405" i="94"/>
  <c r="K399" i="94"/>
  <c r="K428" i="94"/>
  <c r="K461" i="94"/>
  <c r="K462" i="94"/>
  <c r="K392" i="94"/>
  <c r="K463" i="94"/>
  <c r="K401" i="94"/>
  <c r="K464" i="94"/>
  <c r="K398" i="94"/>
  <c r="K436" i="94"/>
  <c r="K440" i="94"/>
  <c r="K438" i="94"/>
  <c r="K465" i="94"/>
  <c r="K429" i="94"/>
  <c r="K466" i="94"/>
  <c r="K467" i="94"/>
  <c r="K407" i="94"/>
  <c r="K468" i="94"/>
  <c r="K391" i="94"/>
  <c r="K417" i="94"/>
  <c r="K397" i="94"/>
  <c r="K1058" i="94"/>
  <c r="K1057" i="94"/>
  <c r="K1195" i="94"/>
  <c r="K1197" i="94"/>
  <c r="K1196" i="94"/>
  <c r="K507" i="94"/>
  <c r="K478" i="94"/>
  <c r="K479" i="94"/>
  <c r="K509" i="94"/>
  <c r="K502" i="94"/>
  <c r="K510" i="94"/>
  <c r="K488" i="94"/>
  <c r="K471" i="94"/>
  <c r="K497" i="94"/>
  <c r="K472" i="94"/>
  <c r="K511" i="94"/>
  <c r="K516" i="94"/>
  <c r="K512" i="94"/>
  <c r="K495" i="94"/>
  <c r="K503" i="94"/>
  <c r="K480" i="94"/>
  <c r="K486" i="94"/>
  <c r="K504" i="94"/>
  <c r="K481" i="94"/>
  <c r="K489" i="94"/>
  <c r="K505" i="94"/>
  <c r="K490" i="94"/>
  <c r="K482" i="94"/>
  <c r="K513" i="94"/>
  <c r="K491" i="94"/>
  <c r="K477" i="94"/>
  <c r="K492" i="94"/>
  <c r="K475" i="94"/>
  <c r="K498" i="94"/>
  <c r="K517" i="94"/>
  <c r="K483" i="94"/>
  <c r="K499" i="94"/>
  <c r="K484" i="94"/>
  <c r="K493" i="94"/>
  <c r="K487" i="94"/>
  <c r="K514" i="94"/>
  <c r="K506" i="94"/>
  <c r="K494" i="94"/>
  <c r="K508" i="94"/>
  <c r="K500" i="94"/>
  <c r="K496" i="94"/>
  <c r="K515" i="94"/>
  <c r="K501" i="94"/>
  <c r="K473" i="94"/>
  <c r="K476" i="94"/>
  <c r="K474" i="94"/>
  <c r="K485" i="94"/>
  <c r="K1200" i="94"/>
  <c r="K1206" i="94"/>
  <c r="K1198" i="94"/>
  <c r="K1199" i="94"/>
  <c r="K1201" i="94"/>
  <c r="K1202" i="94"/>
  <c r="K1204" i="94"/>
  <c r="K1205" i="94"/>
  <c r="K1203" i="94"/>
  <c r="K1207" i="94"/>
  <c r="K544" i="94"/>
  <c r="K550" i="94"/>
  <c r="K542" i="94"/>
  <c r="K522" i="94"/>
  <c r="K527" i="94"/>
  <c r="K523" i="94"/>
  <c r="K534" i="94"/>
  <c r="K546" i="94"/>
  <c r="K536" i="94"/>
  <c r="K518" i="94"/>
  <c r="K520" i="94"/>
  <c r="K551" i="94"/>
  <c r="K528" i="94"/>
  <c r="K521" i="94"/>
  <c r="K552" i="94"/>
  <c r="K519" i="94"/>
  <c r="K529" i="94"/>
  <c r="K537" i="94"/>
  <c r="K553" i="94"/>
  <c r="K554" i="94"/>
  <c r="K547" i="94"/>
  <c r="K543" i="94"/>
  <c r="K524" i="94"/>
  <c r="K538" i="94"/>
  <c r="K555" i="94"/>
  <c r="K556" i="94"/>
  <c r="K530" i="94"/>
  <c r="K557" i="94"/>
  <c r="K545" i="94"/>
  <c r="K539" i="94"/>
  <c r="K540" i="94"/>
  <c r="K558" i="94"/>
  <c r="K533" i="94"/>
  <c r="K559" i="94"/>
  <c r="K525" i="94"/>
  <c r="K560" i="94"/>
  <c r="K531" i="94"/>
  <c r="K535" i="94"/>
  <c r="K526" i="94"/>
  <c r="K561" i="94"/>
  <c r="K541" i="94"/>
  <c r="K562" i="94"/>
  <c r="K548" i="94"/>
  <c r="K563" i="94"/>
  <c r="K564" i="94"/>
  <c r="K565" i="94"/>
  <c r="K549" i="94"/>
  <c r="K532" i="94"/>
  <c r="K566" i="94"/>
  <c r="K1211" i="94"/>
  <c r="K1212" i="94"/>
  <c r="K1213" i="94"/>
  <c r="K1210" i="94"/>
  <c r="K1208" i="94"/>
  <c r="K1214" i="94"/>
  <c r="K1209" i="94"/>
  <c r="K593" i="94"/>
  <c r="K580" i="94"/>
  <c r="K582" i="94"/>
  <c r="K586" i="94"/>
  <c r="K574" i="94"/>
  <c r="K579" i="94"/>
  <c r="K581" i="94"/>
  <c r="K596" i="94"/>
  <c r="K597" i="94"/>
  <c r="K588" i="94"/>
  <c r="K571" i="94"/>
  <c r="K572" i="94"/>
  <c r="K587" i="94"/>
  <c r="K589" i="94"/>
  <c r="K594" i="94"/>
  <c r="K583" i="94"/>
  <c r="K567" i="94"/>
  <c r="K575" i="94"/>
  <c r="K569" i="94"/>
  <c r="K576" i="94"/>
  <c r="K590" i="94"/>
  <c r="K584" i="94"/>
  <c r="K598" i="94"/>
  <c r="K599" i="94"/>
  <c r="K595" i="94"/>
  <c r="K577" i="94"/>
  <c r="K604" i="94"/>
  <c r="K591" i="94"/>
  <c r="K600" i="94"/>
  <c r="K585" i="94"/>
  <c r="K578" i="94"/>
  <c r="K601" i="94"/>
  <c r="K603" i="94"/>
  <c r="K570" i="94"/>
  <c r="K568" i="94"/>
  <c r="K602" i="94"/>
  <c r="K573" i="94"/>
  <c r="K592" i="94"/>
  <c r="K866" i="94"/>
  <c r="K1219" i="94"/>
  <c r="K1220" i="94"/>
  <c r="K1217" i="94"/>
  <c r="K1218" i="94"/>
  <c r="K1221" i="94"/>
  <c r="K1215" i="94"/>
  <c r="K1222" i="94"/>
  <c r="K1224" i="94"/>
  <c r="K1223" i="94"/>
  <c r="K1216" i="94"/>
  <c r="K606" i="94"/>
  <c r="K605" i="94"/>
  <c r="K607" i="94"/>
  <c r="K1225" i="94"/>
  <c r="K608" i="94"/>
  <c r="K609" i="94"/>
  <c r="K1226" i="94"/>
  <c r="K612" i="94"/>
  <c r="K611" i="94"/>
  <c r="K610" i="94"/>
  <c r="K613" i="94"/>
  <c r="K1227" i="94"/>
  <c r="K627" i="94"/>
  <c r="K638" i="94"/>
  <c r="K628" i="94"/>
  <c r="K647" i="94"/>
  <c r="K629" i="94"/>
  <c r="K630" i="94"/>
  <c r="K631" i="94"/>
  <c r="K648" i="94"/>
  <c r="K617" i="94"/>
  <c r="K639" i="94"/>
  <c r="K632" i="94"/>
  <c r="K623" i="94"/>
  <c r="K626" i="94"/>
  <c r="K640" i="94"/>
  <c r="K619" i="94"/>
  <c r="K633" i="94"/>
  <c r="K649" i="94"/>
  <c r="K644" i="94"/>
  <c r="K641" i="94"/>
  <c r="K646" i="94"/>
  <c r="K615" i="94"/>
  <c r="K634" i="94"/>
  <c r="K621" i="94"/>
  <c r="K624" i="94"/>
  <c r="K614" i="94"/>
  <c r="K622" i="94"/>
  <c r="K616" i="94"/>
  <c r="K642" i="94"/>
  <c r="K635" i="94"/>
  <c r="K620" i="94"/>
  <c r="K636" i="94"/>
  <c r="K643" i="94"/>
  <c r="K645" i="94"/>
  <c r="K625" i="94"/>
  <c r="K637" i="94"/>
  <c r="K618" i="94"/>
  <c r="K1229" i="94"/>
  <c r="K1230" i="94"/>
  <c r="K1228" i="94"/>
  <c r="K1231" i="94"/>
  <c r="K1232" i="94"/>
  <c r="K650" i="94"/>
  <c r="K1233" i="94"/>
  <c r="K659" i="94"/>
  <c r="K654" i="94"/>
  <c r="K658" i="94"/>
  <c r="K657" i="94"/>
  <c r="K653" i="94"/>
  <c r="K660" i="94"/>
  <c r="K651" i="94"/>
  <c r="K652" i="94"/>
  <c r="K661" i="94"/>
  <c r="K655" i="94"/>
  <c r="K656" i="94"/>
  <c r="K1059" i="94"/>
  <c r="K1235" i="94"/>
  <c r="K1234" i="94"/>
  <c r="K1236" i="94"/>
  <c r="K15" i="94"/>
  <c r="K699" i="94"/>
  <c r="K690" i="94"/>
  <c r="K691" i="94"/>
  <c r="K743" i="94"/>
  <c r="K698" i="94"/>
  <c r="K706" i="94"/>
  <c r="K717" i="94"/>
  <c r="K700" i="94"/>
  <c r="K724" i="94"/>
  <c r="K727" i="94"/>
  <c r="K719" i="94"/>
  <c r="K728" i="94"/>
  <c r="K692" i="94"/>
  <c r="K671" i="94"/>
  <c r="K693" i="94"/>
  <c r="K679" i="94"/>
  <c r="K725" i="94"/>
  <c r="K701" i="94"/>
  <c r="K729" i="94"/>
  <c r="K720" i="94"/>
  <c r="K707" i="94"/>
  <c r="K730" i="94"/>
  <c r="K731" i="94"/>
  <c r="K708" i="94"/>
  <c r="K669" i="94"/>
  <c r="K685" i="94"/>
  <c r="K662" i="94"/>
  <c r="K718" i="94"/>
  <c r="K709" i="94"/>
  <c r="K710" i="94"/>
  <c r="K732" i="94"/>
  <c r="K733" i="94"/>
  <c r="K694" i="94"/>
  <c r="K672" i="94"/>
  <c r="K663" i="94"/>
  <c r="K702" i="94"/>
  <c r="K667" i="94"/>
  <c r="K721" i="94"/>
  <c r="K722" i="94"/>
  <c r="K723" i="94"/>
  <c r="K695" i="94"/>
  <c r="K711" i="94"/>
  <c r="K703" i="94"/>
  <c r="K712" i="94"/>
  <c r="K668" i="94"/>
  <c r="K665" i="94"/>
  <c r="K704" i="94"/>
  <c r="K666" i="94"/>
  <c r="K734" i="94"/>
  <c r="K735" i="94"/>
  <c r="K736" i="94"/>
  <c r="K676" i="94"/>
  <c r="K726" i="94"/>
  <c r="K697" i="94"/>
  <c r="K677" i="94"/>
  <c r="K680" i="94"/>
  <c r="K686" i="94"/>
  <c r="K681" i="94"/>
  <c r="K682" i="94"/>
  <c r="K678" i="94"/>
  <c r="K687" i="94"/>
  <c r="K705" i="94"/>
  <c r="K737" i="94"/>
  <c r="K696" i="94"/>
  <c r="K673" i="94"/>
  <c r="K683" i="94"/>
  <c r="K684" i="94"/>
  <c r="K713" i="94"/>
  <c r="K674" i="94"/>
  <c r="K738" i="94"/>
  <c r="K714" i="94"/>
  <c r="K739" i="94"/>
  <c r="K740" i="94"/>
  <c r="K670" i="94"/>
  <c r="K664" i="94"/>
  <c r="K741" i="94"/>
  <c r="K688" i="94"/>
  <c r="K675" i="94"/>
  <c r="K715" i="94"/>
  <c r="K716" i="94"/>
  <c r="K689" i="94"/>
  <c r="K742" i="94"/>
  <c r="K1243" i="94"/>
  <c r="K1237" i="94"/>
  <c r="K1239" i="94"/>
  <c r="K1241" i="94"/>
  <c r="K1244" i="94"/>
  <c r="K1240" i="94"/>
  <c r="K1238" i="94"/>
  <c r="K1245" i="94"/>
  <c r="K1242" i="94"/>
  <c r="K1247" i="94"/>
  <c r="K1248" i="94"/>
  <c r="K1249" i="94"/>
  <c r="K1250" i="94"/>
  <c r="K1246" i="94"/>
  <c r="K744" i="94"/>
  <c r="K745" i="94"/>
  <c r="K748" i="94"/>
  <c r="K746" i="94"/>
  <c r="K747" i="94"/>
  <c r="K1252" i="94"/>
  <c r="K1251" i="94"/>
  <c r="K753" i="94"/>
  <c r="K750" i="94"/>
  <c r="K751" i="94"/>
  <c r="K757" i="94"/>
  <c r="K752" i="94"/>
  <c r="K754" i="94"/>
  <c r="K749" i="94"/>
  <c r="K755" i="94"/>
  <c r="K756" i="94"/>
  <c r="K758" i="94"/>
  <c r="K867" i="94"/>
  <c r="K1255" i="94"/>
  <c r="K1253" i="94"/>
  <c r="K1254" i="94"/>
  <c r="K1256" i="94"/>
  <c r="K759" i="94"/>
  <c r="K760" i="94"/>
  <c r="K762" i="94"/>
  <c r="K763" i="94"/>
  <c r="K761" i="94"/>
  <c r="K1060" i="94"/>
  <c r="K1260" i="94"/>
  <c r="K1258" i="94"/>
  <c r="K1259" i="94"/>
  <c r="K1257" i="94"/>
  <c r="K1335" i="94"/>
  <c r="K766" i="94"/>
  <c r="K767" i="94"/>
  <c r="K764" i="94"/>
  <c r="K765" i="94"/>
  <c r="K1261" i="94"/>
  <c r="K773" i="94"/>
  <c r="K772" i="94"/>
  <c r="K771" i="94"/>
  <c r="K770" i="94"/>
  <c r="K768" i="94"/>
  <c r="K769" i="94"/>
  <c r="K1262" i="94"/>
  <c r="K775" i="94"/>
  <c r="K779" i="94"/>
  <c r="K778" i="94"/>
  <c r="K776" i="94"/>
  <c r="K774" i="94"/>
  <c r="K777" i="94"/>
  <c r="K868" i="94"/>
  <c r="K1264" i="94"/>
  <c r="K1263" i="94"/>
  <c r="K1265" i="94"/>
  <c r="K780" i="94"/>
  <c r="K1266" i="94"/>
  <c r="K1267" i="94"/>
  <c r="K785" i="94"/>
  <c r="K782" i="94"/>
  <c r="K783" i="94"/>
  <c r="K784" i="94"/>
  <c r="K786" i="94"/>
  <c r="K781" i="94"/>
  <c r="K1268" i="94"/>
  <c r="K1269" i="94"/>
  <c r="K1270" i="94"/>
  <c r="K790" i="94"/>
  <c r="K789" i="94"/>
  <c r="K787" i="94"/>
  <c r="K791" i="94"/>
  <c r="K788" i="94"/>
  <c r="K879" i="94"/>
  <c r="K792" i="94"/>
  <c r="K796" i="94"/>
  <c r="K793" i="94"/>
  <c r="K794" i="94"/>
  <c r="K797" i="94"/>
  <c r="K795" i="94"/>
  <c r="K1272" i="94"/>
  <c r="K1271" i="94"/>
  <c r="K799" i="94"/>
  <c r="K798" i="94"/>
  <c r="K1273" i="94"/>
  <c r="K801" i="94"/>
  <c r="K800" i="94"/>
  <c r="K1276" i="94"/>
  <c r="K1275" i="94"/>
  <c r="K1274" i="94"/>
  <c r="K1277" i="94"/>
  <c r="K1278" i="94"/>
  <c r="K819" i="94"/>
  <c r="K820" i="94"/>
  <c r="K808" i="94"/>
  <c r="K806" i="94"/>
  <c r="K809" i="94"/>
  <c r="K821" i="94"/>
  <c r="K810" i="94"/>
  <c r="K805" i="94"/>
  <c r="K822" i="94"/>
  <c r="K816" i="94"/>
  <c r="K811" i="94"/>
  <c r="K807" i="94"/>
  <c r="K812" i="94"/>
  <c r="K824" i="94"/>
  <c r="K813" i="94"/>
  <c r="K814" i="94"/>
  <c r="K804" i="94"/>
  <c r="K815" i="94"/>
  <c r="K803" i="94"/>
  <c r="K817" i="94"/>
  <c r="K823" i="94"/>
  <c r="K818" i="94"/>
  <c r="K802" i="94"/>
  <c r="K1281" i="94"/>
  <c r="K1280" i="94"/>
  <c r="K1279" i="94"/>
  <c r="K1282" i="94"/>
  <c r="K835" i="94"/>
  <c r="K834" i="94"/>
  <c r="K829" i="94"/>
  <c r="K836" i="94"/>
  <c r="K830" i="94"/>
  <c r="K831" i="94"/>
  <c r="K825" i="94"/>
  <c r="K837" i="94"/>
  <c r="K827" i="94"/>
  <c r="K828" i="94"/>
  <c r="K826" i="94"/>
  <c r="K832" i="94"/>
  <c r="K833" i="94"/>
  <c r="K1061" i="94"/>
  <c r="K1285" i="94"/>
  <c r="K1284" i="94"/>
  <c r="K1283" i="94"/>
  <c r="K1286" i="94"/>
  <c r="K839" i="94"/>
  <c r="K840" i="94"/>
  <c r="K845" i="94"/>
  <c r="K847" i="94"/>
  <c r="K841" i="94"/>
  <c r="K843" i="94"/>
  <c r="K846" i="94"/>
  <c r="K844" i="94"/>
  <c r="K842" i="94"/>
  <c r="K838" i="94"/>
  <c r="K1308" i="94"/>
  <c r="K1294" i="94"/>
  <c r="K1288" i="94"/>
  <c r="K1295" i="94"/>
  <c r="K1301" i="94"/>
  <c r="K1296" i="94"/>
  <c r="K1304" i="94"/>
  <c r="K1307" i="94"/>
  <c r="K1291" i="94"/>
  <c r="K1297" i="94"/>
  <c r="K1305" i="94"/>
  <c r="K1302" i="94"/>
  <c r="K1298" i="94"/>
  <c r="K1287" i="94"/>
  <c r="K1303" i="94"/>
  <c r="K1289" i="94"/>
  <c r="K1306" i="94"/>
  <c r="K1292" i="94"/>
  <c r="K1293" i="94"/>
  <c r="K1299" i="94"/>
  <c r="K1300" i="94"/>
  <c r="K1290" i="94"/>
  <c r="K855" i="94"/>
  <c r="K848" i="94"/>
  <c r="K849" i="94"/>
  <c r="K850" i="94"/>
  <c r="K851" i="94"/>
  <c r="K852" i="94"/>
  <c r="K853" i="94"/>
  <c r="K854" i="94"/>
  <c r="K1324" i="94"/>
  <c r="K1315" i="94"/>
  <c r="K1322" i="94"/>
  <c r="K1316" i="94"/>
  <c r="K1323" i="94"/>
  <c r="K1310" i="94"/>
  <c r="K1317" i="94"/>
  <c r="K1318" i="94"/>
  <c r="K1312" i="94"/>
  <c r="K1309" i="94"/>
  <c r="K1313" i="94"/>
  <c r="K1314" i="94"/>
  <c r="K1319" i="94"/>
  <c r="K1311" i="94"/>
  <c r="K1320" i="94"/>
  <c r="K1321" i="94"/>
  <c r="K1325" i="94"/>
  <c r="J1325" i="94"/>
  <c r="J1321" i="94"/>
  <c r="J1320" i="94"/>
  <c r="J1311" i="94"/>
  <c r="J1319" i="94"/>
  <c r="J1314" i="94"/>
  <c r="J1313" i="94"/>
  <c r="J1309" i="94"/>
  <c r="J1312" i="94"/>
  <c r="J1318" i="94"/>
  <c r="J1317" i="94"/>
  <c r="J1310" i="94"/>
  <c r="J1323" i="94"/>
  <c r="J1316" i="94"/>
  <c r="J1322" i="94"/>
  <c r="J1315" i="94"/>
  <c r="J1324" i="94"/>
  <c r="J854" i="94"/>
  <c r="J853" i="94"/>
  <c r="J852" i="94"/>
  <c r="J851" i="94"/>
  <c r="J850" i="94"/>
  <c r="J849" i="94"/>
  <c r="J848" i="94"/>
  <c r="J855" i="94"/>
  <c r="J1290" i="94"/>
  <c r="J1300" i="94"/>
  <c r="J1299" i="94"/>
  <c r="J1293" i="94"/>
  <c r="J1292" i="94"/>
  <c r="J1306" i="94"/>
  <c r="J1289" i="94"/>
  <c r="J1303" i="94"/>
  <c r="J1287" i="94"/>
  <c r="J1298" i="94"/>
  <c r="J1302" i="94"/>
  <c r="J1305" i="94"/>
  <c r="J1297" i="94"/>
  <c r="J1291" i="94"/>
  <c r="J1307" i="94"/>
  <c r="J1304" i="94"/>
  <c r="J1296" i="94"/>
  <c r="J1301" i="94"/>
  <c r="J1295" i="94"/>
  <c r="J1288" i="94"/>
  <c r="J1294" i="94"/>
  <c r="J1308" i="94"/>
  <c r="J838" i="94"/>
  <c r="J842" i="94"/>
  <c r="J844" i="94"/>
  <c r="J846" i="94"/>
  <c r="J843" i="94"/>
  <c r="J841" i="94"/>
  <c r="J847" i="94"/>
  <c r="J845" i="94"/>
  <c r="J840" i="94"/>
  <c r="J839" i="94"/>
  <c r="J1286" i="94"/>
  <c r="J1283" i="94"/>
  <c r="J1284" i="94"/>
  <c r="J1285" i="94"/>
  <c r="J1061" i="94"/>
  <c r="J833" i="94"/>
  <c r="J832" i="94"/>
  <c r="J826" i="94"/>
  <c r="J828" i="94"/>
  <c r="J827" i="94"/>
  <c r="J837" i="94"/>
  <c r="J825" i="94"/>
  <c r="J831" i="94"/>
  <c r="J830" i="94"/>
  <c r="J836" i="94"/>
  <c r="J829" i="94"/>
  <c r="J834" i="94"/>
  <c r="J835" i="94"/>
  <c r="J1282" i="94"/>
  <c r="J1279" i="94"/>
  <c r="J1280" i="94"/>
  <c r="J1281" i="94"/>
  <c r="J802" i="94"/>
  <c r="J818" i="94"/>
  <c r="J823" i="94"/>
  <c r="J817" i="94"/>
  <c r="J803" i="94"/>
  <c r="J815" i="94"/>
  <c r="J804" i="94"/>
  <c r="J814" i="94"/>
  <c r="J813" i="94"/>
  <c r="J824" i="94"/>
  <c r="J812" i="94"/>
  <c r="J807" i="94"/>
  <c r="J811" i="94"/>
  <c r="J816" i="94"/>
  <c r="J822" i="94"/>
  <c r="J805" i="94"/>
  <c r="J810" i="94"/>
  <c r="J821" i="94"/>
  <c r="J809" i="94"/>
  <c r="J806" i="94"/>
  <c r="J808" i="94"/>
  <c r="J820" i="94"/>
  <c r="J819" i="94"/>
  <c r="J1278" i="94"/>
  <c r="J1277" i="94"/>
  <c r="J1274" i="94"/>
  <c r="J1275" i="94"/>
  <c r="J1276" i="94"/>
  <c r="J800" i="94"/>
  <c r="J801" i="94"/>
  <c r="J1273" i="94"/>
  <c r="J798" i="94"/>
  <c r="J799" i="94"/>
  <c r="J1271" i="94"/>
  <c r="J1272" i="94"/>
  <c r="J795" i="94"/>
  <c r="J797" i="94"/>
  <c r="J794" i="94"/>
  <c r="J793" i="94"/>
  <c r="J796" i="94"/>
  <c r="J792" i="94"/>
  <c r="J879" i="94"/>
  <c r="J788" i="94"/>
  <c r="J791" i="94"/>
  <c r="J787" i="94"/>
  <c r="J789" i="94"/>
  <c r="J790" i="94"/>
  <c r="J1270" i="94"/>
  <c r="J1269" i="94"/>
  <c r="J1268" i="94"/>
  <c r="J781" i="94"/>
  <c r="J786" i="94"/>
  <c r="J784" i="94"/>
  <c r="J783" i="94"/>
  <c r="J782" i="94"/>
  <c r="J785" i="94"/>
  <c r="J1267" i="94"/>
  <c r="J1266" i="94"/>
  <c r="J780" i="94"/>
  <c r="J1265" i="94"/>
  <c r="J1263" i="94"/>
  <c r="J1264" i="94"/>
  <c r="J868" i="94"/>
  <c r="J777" i="94"/>
  <c r="J774" i="94"/>
  <c r="J776" i="94"/>
  <c r="J778" i="94"/>
  <c r="J779" i="94"/>
  <c r="J775" i="94"/>
  <c r="J1262" i="94"/>
  <c r="J769" i="94"/>
  <c r="J768" i="94"/>
  <c r="J770" i="94"/>
  <c r="J771" i="94"/>
  <c r="J772" i="94"/>
  <c r="J773" i="94"/>
  <c r="J1261" i="94"/>
  <c r="J765" i="94"/>
  <c r="J764" i="94"/>
  <c r="J767" i="94"/>
  <c r="J766" i="94"/>
  <c r="J1335" i="94"/>
  <c r="J1257" i="94"/>
  <c r="J1259" i="94"/>
  <c r="J1258" i="94"/>
  <c r="J1260" i="94"/>
  <c r="J1060" i="94"/>
  <c r="J761" i="94"/>
  <c r="J763" i="94"/>
  <c r="J762" i="94"/>
  <c r="J760" i="94"/>
  <c r="J759" i="94"/>
  <c r="J1256" i="94"/>
  <c r="J1254" i="94"/>
  <c r="J1253" i="94"/>
  <c r="J1255" i="94"/>
  <c r="J867" i="94"/>
  <c r="J758" i="94"/>
  <c r="J756" i="94"/>
  <c r="J755" i="94"/>
  <c r="J749" i="94"/>
  <c r="J754" i="94"/>
  <c r="J752" i="94"/>
  <c r="J757" i="94"/>
  <c r="J751" i="94"/>
  <c r="J750" i="94"/>
  <c r="J753" i="94"/>
  <c r="J1251" i="94"/>
  <c r="J1252" i="94"/>
  <c r="J747" i="94"/>
  <c r="J746" i="94"/>
  <c r="J748" i="94"/>
  <c r="J745" i="94"/>
  <c r="J744" i="94"/>
  <c r="J1246" i="94"/>
  <c r="J1250" i="94"/>
  <c r="J1249" i="94"/>
  <c r="J1248" i="94"/>
  <c r="J1247" i="94"/>
  <c r="J1242" i="94"/>
  <c r="J1245" i="94"/>
  <c r="J1238" i="94"/>
  <c r="J1240" i="94"/>
  <c r="J1244" i="94"/>
  <c r="J1241" i="94"/>
  <c r="J1239" i="94"/>
  <c r="J1237" i="94"/>
  <c r="J1243" i="94"/>
  <c r="J742" i="94"/>
  <c r="J689" i="94"/>
  <c r="J716" i="94"/>
  <c r="J715" i="94"/>
  <c r="J675" i="94"/>
  <c r="J688" i="94"/>
  <c r="J741" i="94"/>
  <c r="J664" i="94"/>
  <c r="J670" i="94"/>
  <c r="J740" i="94"/>
  <c r="J739" i="94"/>
  <c r="J714" i="94"/>
  <c r="J738" i="94"/>
  <c r="J674" i="94"/>
  <c r="J713" i="94"/>
  <c r="J684" i="94"/>
  <c r="J683" i="94"/>
  <c r="J673" i="94"/>
  <c r="J696" i="94"/>
  <c r="J737" i="94"/>
  <c r="J705" i="94"/>
  <c r="J687" i="94"/>
  <c r="J678" i="94"/>
  <c r="J682" i="94"/>
  <c r="J681" i="94"/>
  <c r="J686" i="94"/>
  <c r="J680" i="94"/>
  <c r="J677" i="94"/>
  <c r="J697" i="94"/>
  <c r="J726" i="94"/>
  <c r="J676" i="94"/>
  <c r="J736" i="94"/>
  <c r="J735" i="94"/>
  <c r="J734" i="94"/>
  <c r="J666" i="94"/>
  <c r="J704" i="94"/>
  <c r="J665" i="94"/>
  <c r="J668" i="94"/>
  <c r="J712" i="94"/>
  <c r="J703" i="94"/>
  <c r="J711" i="94"/>
  <c r="J695" i="94"/>
  <c r="J723" i="94"/>
  <c r="J722" i="94"/>
  <c r="J721" i="94"/>
  <c r="J667" i="94"/>
  <c r="J702" i="94"/>
  <c r="J663" i="94"/>
  <c r="J672" i="94"/>
  <c r="J694" i="94"/>
  <c r="J733" i="94"/>
  <c r="J732" i="94"/>
  <c r="J710" i="94"/>
  <c r="J709" i="94"/>
  <c r="J718" i="94"/>
  <c r="J662" i="94"/>
  <c r="J685" i="94"/>
  <c r="J669" i="94"/>
  <c r="J708" i="94"/>
  <c r="J731" i="94"/>
  <c r="J730" i="94"/>
  <c r="J707" i="94"/>
  <c r="J720" i="94"/>
  <c r="J729" i="94"/>
  <c r="J701" i="94"/>
  <c r="J725" i="94"/>
  <c r="J679" i="94"/>
  <c r="J693" i="94"/>
  <c r="J671" i="94"/>
  <c r="J692" i="94"/>
  <c r="J728" i="94"/>
  <c r="J719" i="94"/>
  <c r="J727" i="94"/>
  <c r="J724" i="94"/>
  <c r="J700" i="94"/>
  <c r="J717" i="94"/>
  <c r="J706" i="94"/>
  <c r="J698" i="94"/>
  <c r="J743" i="94"/>
  <c r="J691" i="94"/>
  <c r="J690" i="94"/>
  <c r="J699" i="94"/>
  <c r="J15" i="94"/>
  <c r="J1236" i="94"/>
  <c r="J1234" i="94"/>
  <c r="J1235" i="94"/>
  <c r="J1059" i="94"/>
  <c r="J656" i="94"/>
  <c r="J655" i="94"/>
  <c r="J661" i="94"/>
  <c r="J652" i="94"/>
  <c r="J651" i="94"/>
  <c r="J660" i="94"/>
  <c r="J653" i="94"/>
  <c r="J657" i="94"/>
  <c r="J658" i="94"/>
  <c r="J654" i="94"/>
  <c r="J659" i="94"/>
  <c r="J1233" i="94"/>
  <c r="J650" i="94"/>
  <c r="J1232" i="94"/>
  <c r="J1231" i="94"/>
  <c r="J1228" i="94"/>
  <c r="J1230" i="94"/>
  <c r="J1229" i="94"/>
  <c r="J618" i="94"/>
  <c r="J637" i="94"/>
  <c r="J625" i="94"/>
  <c r="J645" i="94"/>
  <c r="J643" i="94"/>
  <c r="J636" i="94"/>
  <c r="J620" i="94"/>
  <c r="J635" i="94"/>
  <c r="J642" i="94"/>
  <c r="J616" i="94"/>
  <c r="J622" i="94"/>
  <c r="J614" i="94"/>
  <c r="J624" i="94"/>
  <c r="J621" i="94"/>
  <c r="J634" i="94"/>
  <c r="J615" i="94"/>
  <c r="J646" i="94"/>
  <c r="J641" i="94"/>
  <c r="J644" i="94"/>
  <c r="J649" i="94"/>
  <c r="J633" i="94"/>
  <c r="J619" i="94"/>
  <c r="J640" i="94"/>
  <c r="J626" i="94"/>
  <c r="J623" i="94"/>
  <c r="J632" i="94"/>
  <c r="J639" i="94"/>
  <c r="J617" i="94"/>
  <c r="J648" i="94"/>
  <c r="J631" i="94"/>
  <c r="J630" i="94"/>
  <c r="J629" i="94"/>
  <c r="J647" i="94"/>
  <c r="J628" i="94"/>
  <c r="J638" i="94"/>
  <c r="J627" i="94"/>
  <c r="J1227" i="94"/>
  <c r="J613" i="94"/>
  <c r="J610" i="94"/>
  <c r="J611" i="94"/>
  <c r="J612" i="94"/>
  <c r="J1226" i="94"/>
  <c r="J609" i="94"/>
  <c r="J608" i="94"/>
  <c r="J1225" i="94"/>
  <c r="J607" i="94"/>
  <c r="J605" i="94"/>
  <c r="J606" i="94"/>
  <c r="J1216" i="94"/>
  <c r="J1223" i="94"/>
  <c r="J1224" i="94"/>
  <c r="J1222" i="94"/>
  <c r="J1215" i="94"/>
  <c r="J1221" i="94"/>
  <c r="J1218" i="94"/>
  <c r="J1217" i="94"/>
  <c r="J1220" i="94"/>
  <c r="J1219" i="94"/>
  <c r="J866" i="94"/>
  <c r="J592" i="94"/>
  <c r="J573" i="94"/>
  <c r="J602" i="94"/>
  <c r="J568" i="94"/>
  <c r="J570" i="94"/>
  <c r="J603" i="94"/>
  <c r="J601" i="94"/>
  <c r="J578" i="94"/>
  <c r="J585" i="94"/>
  <c r="J600" i="94"/>
  <c r="J591" i="94"/>
  <c r="J604" i="94"/>
  <c r="J577" i="94"/>
  <c r="J595" i="94"/>
  <c r="J599" i="94"/>
  <c r="J598" i="94"/>
  <c r="J584" i="94"/>
  <c r="J590" i="94"/>
  <c r="J576" i="94"/>
  <c r="J569" i="94"/>
  <c r="J575" i="94"/>
  <c r="J567" i="94"/>
  <c r="J583" i="94"/>
  <c r="J594" i="94"/>
  <c r="J589" i="94"/>
  <c r="J587" i="94"/>
  <c r="J572" i="94"/>
  <c r="J571" i="94"/>
  <c r="J588" i="94"/>
  <c r="J597" i="94"/>
  <c r="J596" i="94"/>
  <c r="J581" i="94"/>
  <c r="J579" i="94"/>
  <c r="J574" i="94"/>
  <c r="J586" i="94"/>
  <c r="J582" i="94"/>
  <c r="J580" i="94"/>
  <c r="J593" i="94"/>
  <c r="J1209" i="94"/>
  <c r="J1214" i="94"/>
  <c r="J1208" i="94"/>
  <c r="J1210" i="94"/>
  <c r="J1213" i="94"/>
  <c r="J1212" i="94"/>
  <c r="J1211" i="94"/>
  <c r="J566" i="94"/>
  <c r="J532" i="94"/>
  <c r="J549" i="94"/>
  <c r="J565" i="94"/>
  <c r="J564" i="94"/>
  <c r="J563" i="94"/>
  <c r="J548" i="94"/>
  <c r="J562" i="94"/>
  <c r="J541" i="94"/>
  <c r="J561" i="94"/>
  <c r="J526" i="94"/>
  <c r="J535" i="94"/>
  <c r="J531" i="94"/>
  <c r="J560" i="94"/>
  <c r="J525" i="94"/>
  <c r="J559" i="94"/>
  <c r="J533" i="94"/>
  <c r="J558" i="94"/>
  <c r="J540" i="94"/>
  <c r="J539" i="94"/>
  <c r="J545" i="94"/>
  <c r="J557" i="94"/>
  <c r="J530" i="94"/>
  <c r="J556" i="94"/>
  <c r="J555" i="94"/>
  <c r="J538" i="94"/>
  <c r="J524" i="94"/>
  <c r="J543" i="94"/>
  <c r="J547" i="94"/>
  <c r="J554" i="94"/>
  <c r="J553" i="94"/>
  <c r="J537" i="94"/>
  <c r="J529" i="94"/>
  <c r="J519" i="94"/>
  <c r="J552" i="94"/>
  <c r="J521" i="94"/>
  <c r="J528" i="94"/>
  <c r="J551" i="94"/>
  <c r="J520" i="94"/>
  <c r="J518" i="94"/>
  <c r="J536" i="94"/>
  <c r="J546" i="94"/>
  <c r="J534" i="94"/>
  <c r="J523" i="94"/>
  <c r="J527" i="94"/>
  <c r="J522" i="94"/>
  <c r="J542" i="94"/>
  <c r="J550" i="94"/>
  <c r="J544" i="94"/>
  <c r="J1207" i="94"/>
  <c r="J1203" i="94"/>
  <c r="J1205" i="94"/>
  <c r="J1204" i="94"/>
  <c r="J1202" i="94"/>
  <c r="J1201" i="94"/>
  <c r="J1199" i="94"/>
  <c r="J1198" i="94"/>
  <c r="J1206" i="94"/>
  <c r="J1200" i="94"/>
  <c r="J485" i="94"/>
  <c r="J474" i="94"/>
  <c r="J476" i="94"/>
  <c r="J473" i="94"/>
  <c r="J501" i="94"/>
  <c r="J515" i="94"/>
  <c r="J496" i="94"/>
  <c r="J500" i="94"/>
  <c r="J508" i="94"/>
  <c r="J494" i="94"/>
  <c r="J506" i="94"/>
  <c r="J514" i="94"/>
  <c r="J487" i="94"/>
  <c r="J493" i="94"/>
  <c r="J484" i="94"/>
  <c r="J499" i="94"/>
  <c r="J483" i="94"/>
  <c r="J517" i="94"/>
  <c r="J498" i="94"/>
  <c r="J475" i="94"/>
  <c r="J492" i="94"/>
  <c r="J477" i="94"/>
  <c r="J491" i="94"/>
  <c r="J513" i="94"/>
  <c r="J482" i="94"/>
  <c r="J490" i="94"/>
  <c r="J505" i="94"/>
  <c r="J489" i="94"/>
  <c r="J481" i="94"/>
  <c r="J504" i="94"/>
  <c r="J486" i="94"/>
  <c r="J480" i="94"/>
  <c r="J503" i="94"/>
  <c r="J495" i="94"/>
  <c r="J512" i="94"/>
  <c r="J516" i="94"/>
  <c r="J511" i="94"/>
  <c r="J472" i="94"/>
  <c r="J497" i="94"/>
  <c r="J471" i="94"/>
  <c r="J488" i="94"/>
  <c r="J510" i="94"/>
  <c r="J502" i="94"/>
  <c r="J509" i="94"/>
  <c r="J479" i="94"/>
  <c r="J478" i="94"/>
  <c r="J507" i="94"/>
  <c r="J1196" i="94"/>
  <c r="J1197" i="94"/>
  <c r="J1195" i="94"/>
  <c r="J1057" i="94"/>
  <c r="J1058" i="94"/>
  <c r="J397" i="94"/>
  <c r="J417" i="94"/>
  <c r="J391" i="94"/>
  <c r="J468" i="94"/>
  <c r="J407" i="94"/>
  <c r="J467" i="94"/>
  <c r="J466" i="94"/>
  <c r="J429" i="94"/>
  <c r="J465" i="94"/>
  <c r="J438" i="94"/>
  <c r="J440" i="94"/>
  <c r="J436" i="94"/>
  <c r="J398" i="94"/>
  <c r="J464" i="94"/>
  <c r="J401" i="94"/>
  <c r="J463" i="94"/>
  <c r="J392" i="94"/>
  <c r="J462" i="94"/>
  <c r="J461" i="94"/>
  <c r="J428" i="94"/>
  <c r="J399" i="94"/>
  <c r="J405" i="94"/>
  <c r="J412" i="94"/>
  <c r="J411" i="94"/>
  <c r="J396" i="94"/>
  <c r="J460" i="94"/>
  <c r="J433" i="94"/>
  <c r="J427" i="94"/>
  <c r="J426" i="94"/>
  <c r="J459" i="94"/>
  <c r="J458" i="94"/>
  <c r="J470" i="94"/>
  <c r="J431" i="94"/>
  <c r="J416" i="94"/>
  <c r="J425" i="94"/>
  <c r="J390" i="94"/>
  <c r="J457" i="94"/>
  <c r="J456" i="94"/>
  <c r="J455" i="94"/>
  <c r="J454" i="94"/>
  <c r="J453" i="94"/>
  <c r="J395" i="94"/>
  <c r="J424" i="94"/>
  <c r="J406" i="94"/>
  <c r="J423" i="94"/>
  <c r="J410" i="94"/>
  <c r="J404" i="94"/>
  <c r="J422" i="94"/>
  <c r="J452" i="94"/>
  <c r="J435" i="94"/>
  <c r="J451" i="94"/>
  <c r="J450" i="94"/>
  <c r="J434" i="94"/>
  <c r="J409" i="94"/>
  <c r="J415" i="94"/>
  <c r="J421" i="94"/>
  <c r="J403" i="94"/>
  <c r="J432" i="94"/>
  <c r="J449" i="94"/>
  <c r="J448" i="94"/>
  <c r="J414" i="94"/>
  <c r="J447" i="94"/>
  <c r="J430" i="94"/>
  <c r="J446" i="94"/>
  <c r="J400" i="94"/>
  <c r="J445" i="94"/>
  <c r="J413" i="94"/>
  <c r="J444" i="94"/>
  <c r="J420" i="94"/>
  <c r="J437" i="94"/>
  <c r="J408" i="94"/>
  <c r="J419" i="94"/>
  <c r="J402" i="94"/>
  <c r="J393" i="94"/>
  <c r="J418" i="94"/>
  <c r="J394" i="94"/>
  <c r="J443" i="94"/>
  <c r="J439" i="94"/>
  <c r="J442" i="94"/>
  <c r="J441" i="94"/>
  <c r="J469" i="94"/>
  <c r="J1189" i="94"/>
  <c r="J1181" i="94"/>
  <c r="J1180" i="94"/>
  <c r="J1179" i="94"/>
  <c r="J1185" i="94"/>
  <c r="J1184" i="94"/>
  <c r="J1186" i="94"/>
  <c r="J1172" i="94"/>
  <c r="J1194" i="94"/>
  <c r="J1167" i="94"/>
  <c r="J1169" i="94"/>
  <c r="J1166" i="94"/>
  <c r="J1168" i="94"/>
  <c r="J1178" i="94"/>
  <c r="J1170" i="94"/>
  <c r="J1177" i="94"/>
  <c r="J1190" i="94"/>
  <c r="J1164" i="94"/>
  <c r="J1183" i="94"/>
  <c r="J1176" i="94"/>
  <c r="J1193" i="94"/>
  <c r="J1192" i="94"/>
  <c r="J1163" i="94"/>
  <c r="J1188" i="94"/>
  <c r="J1165" i="94"/>
  <c r="J1191" i="94"/>
  <c r="J1175" i="94"/>
  <c r="J1174" i="94"/>
  <c r="J1171" i="94"/>
  <c r="J1187" i="94"/>
  <c r="J1173" i="94"/>
  <c r="J1182" i="94"/>
  <c r="J1056" i="94"/>
  <c r="J1055" i="94"/>
  <c r="J1054" i="94"/>
  <c r="J878" i="94"/>
  <c r="J865" i="94"/>
  <c r="J389" i="94"/>
  <c r="J354" i="94"/>
  <c r="J331" i="94"/>
  <c r="J353" i="94"/>
  <c r="J388" i="94"/>
  <c r="J364" i="94"/>
  <c r="J360" i="94"/>
  <c r="J340" i="94"/>
  <c r="J359" i="94"/>
  <c r="J356" i="94"/>
  <c r="J343" i="94"/>
  <c r="J374" i="94"/>
  <c r="J319" i="94"/>
  <c r="J358" i="94"/>
  <c r="J372" i="94"/>
  <c r="J387" i="94"/>
  <c r="J344" i="94"/>
  <c r="J386" i="94"/>
  <c r="J385" i="94"/>
  <c r="J339" i="94"/>
  <c r="J321" i="94"/>
  <c r="J373" i="94"/>
  <c r="J338" i="94"/>
  <c r="J330" i="94"/>
  <c r="J352" i="94"/>
  <c r="J324" i="94"/>
  <c r="J351" i="94"/>
  <c r="J350" i="94"/>
  <c r="J337" i="94"/>
  <c r="J370" i="94"/>
  <c r="J349" i="94"/>
  <c r="J348" i="94"/>
  <c r="J342" i="94"/>
  <c r="J326" i="94"/>
  <c r="J363" i="94"/>
  <c r="J384" i="94"/>
  <c r="J336" i="94"/>
  <c r="J383" i="94"/>
  <c r="J320" i="94"/>
  <c r="J382" i="94"/>
  <c r="J341" i="94"/>
  <c r="J325" i="94"/>
  <c r="J369" i="94"/>
  <c r="J334" i="94"/>
  <c r="J381" i="94"/>
  <c r="J322" i="94"/>
  <c r="J371" i="94"/>
  <c r="J333" i="94"/>
  <c r="J380" i="94"/>
  <c r="J327" i="94"/>
  <c r="J347" i="94"/>
  <c r="J357" i="94"/>
  <c r="J379" i="94"/>
  <c r="J346" i="94"/>
  <c r="J378" i="94"/>
  <c r="J355" i="94"/>
  <c r="J332" i="94"/>
  <c r="J362" i="94"/>
  <c r="J329" i="94"/>
  <c r="J375" i="94"/>
  <c r="J377" i="94"/>
  <c r="J367" i="94"/>
  <c r="J361" i="94"/>
  <c r="J376" i="94"/>
  <c r="J328" i="94"/>
  <c r="J323" i="94"/>
  <c r="J345" i="94"/>
  <c r="J366" i="94"/>
  <c r="J335" i="94"/>
  <c r="J368" i="94"/>
  <c r="J365" i="94"/>
  <c r="J1161" i="94"/>
  <c r="J1162" i="94"/>
  <c r="J318" i="94"/>
  <c r="J1156" i="94"/>
  <c r="J1159" i="94"/>
  <c r="J1157" i="94"/>
  <c r="J1155" i="94"/>
  <c r="J1160" i="94"/>
  <c r="J1158" i="94"/>
  <c r="J315" i="94"/>
  <c r="J317" i="94"/>
  <c r="J316" i="94"/>
  <c r="J1154" i="94"/>
  <c r="J1153" i="94"/>
  <c r="J314" i="94"/>
  <c r="J313" i="94"/>
  <c r="J1152" i="94"/>
  <c r="J312" i="94"/>
  <c r="J1151" i="94"/>
  <c r="J1053" i="94"/>
  <c r="J311" i="94"/>
  <c r="J310" i="94"/>
  <c r="J309" i="94"/>
  <c r="J1150" i="94"/>
  <c r="J1147" i="94"/>
  <c r="J1149" i="94"/>
  <c r="J1148" i="94"/>
  <c r="J1051" i="94"/>
  <c r="J1052" i="94"/>
  <c r="J877" i="94"/>
  <c r="J864" i="94"/>
  <c r="J863" i="94"/>
  <c r="J300" i="94"/>
  <c r="J308" i="94"/>
  <c r="J307" i="94"/>
  <c r="J295" i="94"/>
  <c r="J306" i="94"/>
  <c r="J305" i="94"/>
  <c r="J299" i="94"/>
  <c r="J294" i="94"/>
  <c r="J298" i="94"/>
  <c r="J304" i="94"/>
  <c r="J303" i="94"/>
  <c r="J302" i="94"/>
  <c r="J296" i="94"/>
  <c r="J301" i="94"/>
  <c r="J297" i="94"/>
  <c r="J1145" i="94"/>
  <c r="J1146" i="94"/>
  <c r="J1042" i="94"/>
  <c r="J293" i="94"/>
  <c r="J291" i="94"/>
  <c r="J292" i="94"/>
  <c r="J1144" i="94"/>
  <c r="J1050" i="94"/>
  <c r="J290" i="94"/>
  <c r="J1049" i="94"/>
  <c r="J869" i="94"/>
  <c r="J289" i="94"/>
  <c r="J1143" i="94"/>
  <c r="J1142" i="94"/>
  <c r="J1138" i="94"/>
  <c r="J1141" i="94"/>
  <c r="J1140" i="94"/>
  <c r="J1137" i="94"/>
  <c r="J1139" i="94"/>
  <c r="J861" i="94"/>
  <c r="J862" i="94"/>
  <c r="J860" i="94"/>
  <c r="J285" i="94"/>
  <c r="J284" i="94"/>
  <c r="J288" i="94"/>
  <c r="J287" i="94"/>
  <c r="J286" i="94"/>
  <c r="J1132" i="94"/>
  <c r="J1131" i="94"/>
  <c r="J1136" i="94"/>
  <c r="J1129" i="94"/>
  <c r="J1125" i="94"/>
  <c r="J1130" i="94"/>
  <c r="J1126" i="94"/>
  <c r="J1135" i="94"/>
  <c r="J1134" i="94"/>
  <c r="J1127" i="94"/>
  <c r="J1128" i="94"/>
  <c r="J1133" i="94"/>
  <c r="J859" i="94"/>
  <c r="J265" i="94"/>
  <c r="J268" i="94"/>
  <c r="J264" i="94"/>
  <c r="J281" i="94"/>
  <c r="J277" i="94"/>
  <c r="J280" i="94"/>
  <c r="J276" i="94"/>
  <c r="J275" i="94"/>
  <c r="J271" i="94"/>
  <c r="J279" i="94"/>
  <c r="J274" i="94"/>
  <c r="J267" i="94"/>
  <c r="J282" i="94"/>
  <c r="J266" i="94"/>
  <c r="J283" i="94"/>
  <c r="J272" i="94"/>
  <c r="J273" i="94"/>
  <c r="J278" i="94"/>
  <c r="J269" i="94"/>
  <c r="J270" i="94"/>
  <c r="J1123" i="94"/>
  <c r="J1122" i="94"/>
  <c r="J1121" i="94"/>
  <c r="J1120" i="94"/>
  <c r="J1124" i="94"/>
  <c r="J858" i="94"/>
  <c r="J263" i="94"/>
  <c r="J261" i="94"/>
  <c r="J260" i="94"/>
  <c r="J262" i="94"/>
  <c r="J1119" i="94"/>
  <c r="J1118" i="94"/>
  <c r="J258" i="94"/>
  <c r="J259" i="94"/>
  <c r="J257" i="94"/>
  <c r="J1334" i="94"/>
  <c r="J1333" i="94"/>
  <c r="J1117" i="94"/>
  <c r="J256" i="94"/>
  <c r="J14" i="94"/>
  <c r="J13" i="94"/>
  <c r="J12" i="94"/>
  <c r="J11" i="94"/>
  <c r="J1116" i="94"/>
  <c r="J1048" i="94"/>
  <c r="J1047" i="94"/>
  <c r="J254" i="94"/>
  <c r="J255" i="94"/>
  <c r="J1115" i="94"/>
  <c r="J1114" i="94"/>
  <c r="J1046" i="94"/>
  <c r="J252" i="94"/>
  <c r="J253" i="94"/>
  <c r="J1111" i="94"/>
  <c r="J1113" i="94"/>
  <c r="J1112" i="94"/>
  <c r="J1110" i="94"/>
  <c r="J246" i="94"/>
  <c r="J250" i="94"/>
  <c r="J251" i="94"/>
  <c r="J249" i="94"/>
  <c r="J247" i="94"/>
  <c r="J248" i="94"/>
  <c r="J1108" i="94"/>
  <c r="J1105" i="94"/>
  <c r="J1107" i="94"/>
  <c r="J1109" i="94"/>
  <c r="J1106" i="94"/>
  <c r="J243" i="94"/>
  <c r="J244" i="94"/>
  <c r="J245" i="94"/>
  <c r="J242" i="94"/>
  <c r="J10" i="94"/>
  <c r="J1099" i="94"/>
  <c r="J1103" i="94"/>
  <c r="J1104" i="94"/>
  <c r="J1102" i="94"/>
  <c r="J1101" i="94"/>
  <c r="J1100" i="94"/>
  <c r="J1045" i="94"/>
  <c r="J241" i="94"/>
  <c r="J239" i="94"/>
  <c r="J237" i="94"/>
  <c r="J240" i="94"/>
  <c r="J238" i="94"/>
  <c r="J236" i="94"/>
  <c r="J230" i="94"/>
  <c r="J226" i="94"/>
  <c r="J219" i="94"/>
  <c r="J225" i="94"/>
  <c r="J224" i="94"/>
  <c r="J223" i="94"/>
  <c r="J218" i="94"/>
  <c r="J216" i="94"/>
  <c r="J227" i="94"/>
  <c r="J217" i="94"/>
  <c r="J234" i="94"/>
  <c r="J222" i="94"/>
  <c r="J233" i="94"/>
  <c r="J221" i="94"/>
  <c r="J220" i="94"/>
  <c r="J232" i="94"/>
  <c r="J235" i="94"/>
  <c r="J231" i="94"/>
  <c r="J229" i="94"/>
  <c r="J228" i="94"/>
  <c r="J1098" i="94"/>
  <c r="J215" i="94"/>
  <c r="J213" i="94"/>
  <c r="J211" i="94"/>
  <c r="J212" i="94"/>
  <c r="J210" i="94"/>
  <c r="J214" i="94"/>
  <c r="J209" i="94"/>
  <c r="J1097" i="94"/>
  <c r="J188" i="94"/>
  <c r="J201" i="94"/>
  <c r="J187" i="94"/>
  <c r="J208" i="94"/>
  <c r="J200" i="94"/>
  <c r="J199" i="94"/>
  <c r="J207" i="94"/>
  <c r="J198" i="94"/>
  <c r="J206" i="94"/>
  <c r="J205" i="94"/>
  <c r="J202" i="94"/>
  <c r="J197" i="94"/>
  <c r="J196" i="94"/>
  <c r="J195" i="94"/>
  <c r="J194" i="94"/>
  <c r="J204" i="94"/>
  <c r="J203" i="94"/>
  <c r="J191" i="94"/>
  <c r="J190" i="94"/>
  <c r="J193" i="94"/>
  <c r="J192" i="94"/>
  <c r="J189" i="94"/>
  <c r="J1096" i="94"/>
  <c r="J180" i="94"/>
  <c r="J178" i="94"/>
  <c r="J173" i="94"/>
  <c r="J172" i="94"/>
  <c r="J176" i="94"/>
  <c r="J183" i="94"/>
  <c r="J184" i="94"/>
  <c r="J175" i="94"/>
  <c r="J171" i="94"/>
  <c r="J182" i="94"/>
  <c r="J179" i="94"/>
  <c r="J177" i="94"/>
  <c r="J170" i="94"/>
  <c r="J185" i="94"/>
  <c r="J186" i="94"/>
  <c r="J174" i="94"/>
  <c r="J181" i="94"/>
  <c r="J1095" i="94"/>
  <c r="J876" i="94"/>
  <c r="J875" i="94"/>
  <c r="J874" i="94"/>
  <c r="J873" i="94"/>
  <c r="J872" i="94"/>
  <c r="J871" i="94"/>
  <c r="J161" i="94"/>
  <c r="J160" i="94"/>
  <c r="J169" i="94"/>
  <c r="J163" i="94"/>
  <c r="J168" i="94"/>
  <c r="J162" i="94"/>
  <c r="J165" i="94"/>
  <c r="J167" i="94"/>
  <c r="J166" i="94"/>
  <c r="J157" i="94"/>
  <c r="J164" i="94"/>
  <c r="J159" i="94"/>
  <c r="J158" i="94"/>
  <c r="J1092" i="94"/>
  <c r="J1093" i="94"/>
  <c r="J1094" i="94"/>
  <c r="J1044" i="94"/>
  <c r="J1043" i="94"/>
  <c r="J156" i="94"/>
  <c r="J153" i="94"/>
  <c r="J152" i="94"/>
  <c r="J154" i="94"/>
  <c r="J151" i="94"/>
  <c r="J155" i="94"/>
  <c r="J1090" i="94"/>
  <c r="J1089" i="94"/>
  <c r="J1091" i="94"/>
  <c r="J150" i="94"/>
  <c r="J147" i="94"/>
  <c r="J144" i="94"/>
  <c r="J141" i="94"/>
  <c r="J143" i="94"/>
  <c r="J142" i="94"/>
  <c r="J149" i="94"/>
  <c r="J146" i="94"/>
  <c r="J145" i="94"/>
  <c r="J148" i="94"/>
  <c r="J1088" i="94"/>
  <c r="J140" i="94"/>
  <c r="J1087" i="94"/>
  <c r="J1084" i="94"/>
  <c r="J1085" i="94"/>
  <c r="J1083" i="94"/>
  <c r="J1086" i="94"/>
  <c r="J1082" i="94"/>
  <c r="J856" i="94"/>
  <c r="J857" i="94"/>
  <c r="J136" i="94"/>
  <c r="J138" i="94"/>
  <c r="J137" i="94"/>
  <c r="J139" i="94"/>
  <c r="J1081" i="94"/>
  <c r="J1073" i="94"/>
  <c r="J1080" i="94"/>
  <c r="J1074" i="94"/>
  <c r="J1079" i="94"/>
  <c r="J1075" i="94"/>
  <c r="J1076" i="94"/>
  <c r="J1078" i="94"/>
  <c r="J1077" i="94"/>
  <c r="J870" i="94"/>
  <c r="J135" i="94"/>
  <c r="J134" i="94"/>
  <c r="J122" i="94"/>
  <c r="J133" i="94"/>
  <c r="J132" i="94"/>
  <c r="J131" i="94"/>
  <c r="J110" i="94"/>
  <c r="J130" i="94"/>
  <c r="J129" i="94"/>
  <c r="J128" i="94"/>
  <c r="J127" i="94"/>
  <c r="J121" i="94"/>
  <c r="J119" i="94"/>
  <c r="J113" i="94"/>
  <c r="J112" i="94"/>
  <c r="J118" i="94"/>
  <c r="J111" i="94"/>
  <c r="J126" i="94"/>
  <c r="J123" i="94"/>
  <c r="J117" i="94"/>
  <c r="J124" i="94"/>
  <c r="J120" i="94"/>
  <c r="J125" i="94"/>
  <c r="J109" i="94"/>
  <c r="J114" i="94"/>
  <c r="J108" i="94"/>
  <c r="J115" i="94"/>
  <c r="J116" i="94"/>
  <c r="J107" i="94"/>
  <c r="J1072" i="94"/>
  <c r="J1070" i="94"/>
  <c r="J1071" i="94"/>
  <c r="J1069" i="94"/>
  <c r="J106" i="94"/>
  <c r="J105" i="94"/>
  <c r="J101" i="94"/>
  <c r="J102" i="94"/>
  <c r="J104" i="94"/>
  <c r="J103" i="94"/>
  <c r="J1068" i="94"/>
  <c r="J100" i="94"/>
  <c r="J99" i="94"/>
  <c r="J1040" i="94"/>
  <c r="J1039" i="94"/>
  <c r="J1038" i="94"/>
  <c r="J1041" i="94"/>
  <c r="J1037" i="94"/>
  <c r="J1332" i="94"/>
  <c r="J1331" i="94"/>
  <c r="J1330" i="94"/>
  <c r="J1329" i="94"/>
  <c r="J1328" i="94"/>
  <c r="J1327" i="94"/>
  <c r="J1326" i="94"/>
  <c r="J1066" i="94"/>
  <c r="J1063" i="94"/>
  <c r="J1067" i="94"/>
  <c r="J1064" i="94"/>
  <c r="J1062" i="94"/>
  <c r="J1065" i="94"/>
  <c r="J1014" i="94"/>
  <c r="J1013" i="94"/>
  <c r="J1026" i="94"/>
  <c r="J1012" i="94"/>
  <c r="J1011" i="94"/>
  <c r="J1010" i="94"/>
  <c r="J917" i="94"/>
  <c r="J1009" i="94"/>
  <c r="J1008" i="94"/>
  <c r="J1007" i="94"/>
  <c r="J1006" i="94"/>
  <c r="J1005" i="94"/>
  <c r="J895" i="94"/>
  <c r="J916" i="94"/>
  <c r="J1036" i="94"/>
  <c r="J1004" i="94"/>
  <c r="J1025" i="94"/>
  <c r="J915" i="94"/>
  <c r="J1003" i="94"/>
  <c r="J1002" i="94"/>
  <c r="J914" i="94"/>
  <c r="J1001" i="94"/>
  <c r="J1000" i="94"/>
  <c r="J913" i="94"/>
  <c r="J885" i="94"/>
  <c r="J999" i="94"/>
  <c r="J918" i="94"/>
  <c r="J998" i="94"/>
  <c r="J901" i="94"/>
  <c r="J997" i="94"/>
  <c r="J996" i="94"/>
  <c r="J995" i="94"/>
  <c r="J994" i="94"/>
  <c r="J1024" i="94"/>
  <c r="J993" i="94"/>
  <c r="J992" i="94"/>
  <c r="J991" i="94"/>
  <c r="J990" i="94"/>
  <c r="J989" i="94"/>
  <c r="J988" i="94"/>
  <c r="J987" i="94"/>
  <c r="J986" i="94"/>
  <c r="J985" i="94"/>
  <c r="J984" i="94"/>
  <c r="J893" i="94"/>
  <c r="J983" i="94"/>
  <c r="J982" i="94"/>
  <c r="J981" i="94"/>
  <c r="J980" i="94"/>
  <c r="J979" i="94"/>
  <c r="J978" i="94"/>
  <c r="J1035" i="94"/>
  <c r="J977" i="94"/>
  <c r="J912" i="94"/>
  <c r="J976" i="94"/>
  <c r="J1034" i="94"/>
  <c r="J975" i="94"/>
  <c r="J886" i="94"/>
  <c r="J974" i="94"/>
  <c r="J1033" i="94"/>
  <c r="J1032" i="94"/>
  <c r="J892" i="94"/>
  <c r="J973" i="94"/>
  <c r="J972" i="94"/>
  <c r="J971" i="94"/>
  <c r="J900" i="94"/>
  <c r="J970" i="94"/>
  <c r="J969" i="94"/>
  <c r="J1023" i="94"/>
  <c r="J891" i="94"/>
  <c r="J968" i="94"/>
  <c r="J967" i="94"/>
  <c r="J966" i="94"/>
  <c r="J965" i="94"/>
  <c r="J1022" i="94"/>
  <c r="J964" i="94"/>
  <c r="J899" i="94"/>
  <c r="J1021" i="94"/>
  <c r="J963" i="94"/>
  <c r="J962" i="94"/>
  <c r="J961" i="94"/>
  <c r="J890" i="94"/>
  <c r="J1031" i="94"/>
  <c r="J960" i="94"/>
  <c r="J959" i="94"/>
  <c r="J1015" i="94"/>
  <c r="J958" i="94"/>
  <c r="J957" i="94"/>
  <c r="J1030" i="94"/>
  <c r="J1020" i="94"/>
  <c r="J956" i="94"/>
  <c r="J898" i="94"/>
  <c r="J911" i="94"/>
  <c r="J889" i="94"/>
  <c r="J955" i="94"/>
  <c r="J888" i="94"/>
  <c r="J1029" i="94"/>
  <c r="J954" i="94"/>
  <c r="J953" i="94"/>
  <c r="J884" i="94"/>
  <c r="J952" i="94"/>
  <c r="J951" i="94"/>
  <c r="J950" i="94"/>
  <c r="J949" i="94"/>
  <c r="J897" i="94"/>
  <c r="J948" i="94"/>
  <c r="J947" i="94"/>
  <c r="J887" i="94"/>
  <c r="J946" i="94"/>
  <c r="J910" i="94"/>
  <c r="J1019" i="94"/>
  <c r="J945" i="94"/>
  <c r="J944" i="94"/>
  <c r="J909" i="94"/>
  <c r="J908" i="94"/>
  <c r="J943" i="94"/>
  <c r="J942" i="94"/>
  <c r="J941" i="94"/>
  <c r="J1018" i="94"/>
  <c r="J940" i="94"/>
  <c r="J882" i="94"/>
  <c r="J939" i="94"/>
  <c r="J938" i="94"/>
  <c r="J896" i="94"/>
  <c r="J937" i="94"/>
  <c r="J936" i="94"/>
  <c r="J1027" i="94"/>
  <c r="J880" i="94"/>
  <c r="J883" i="94"/>
  <c r="J935" i="94"/>
  <c r="J934" i="94"/>
  <c r="J933" i="94"/>
  <c r="J894" i="94"/>
  <c r="J932" i="94"/>
  <c r="J907" i="94"/>
  <c r="J931" i="94"/>
  <c r="J930" i="94"/>
  <c r="J1028" i="94"/>
  <c r="J906" i="94"/>
  <c r="J905" i="94"/>
  <c r="J929" i="94"/>
  <c r="J928" i="94"/>
  <c r="J927" i="94"/>
  <c r="J926" i="94"/>
  <c r="J925" i="94"/>
  <c r="J924" i="94"/>
  <c r="J923" i="94"/>
  <c r="J904" i="94"/>
  <c r="J922" i="94"/>
  <c r="J921" i="94"/>
  <c r="J920" i="94"/>
  <c r="J903" i="94"/>
  <c r="J1017" i="94"/>
  <c r="J881" i="94"/>
  <c r="J919" i="94"/>
  <c r="J902" i="94"/>
  <c r="J1016" i="94"/>
  <c r="J45" i="94"/>
  <c r="J28" i="94"/>
  <c r="J69" i="94"/>
  <c r="J84" i="94"/>
  <c r="J23" i="94"/>
  <c r="J25" i="94"/>
  <c r="J24" i="94"/>
  <c r="J44" i="94"/>
  <c r="J55" i="94"/>
  <c r="J73" i="94"/>
  <c r="J83" i="94"/>
  <c r="J38" i="94"/>
  <c r="J68" i="94"/>
  <c r="J82" i="94"/>
  <c r="J57" i="94"/>
  <c r="J54" i="94"/>
  <c r="J89" i="94"/>
  <c r="J81" i="94"/>
  <c r="J72" i="94"/>
  <c r="J16" i="94"/>
  <c r="J85" i="94"/>
  <c r="J66" i="94"/>
  <c r="J43" i="94"/>
  <c r="J80" i="94"/>
  <c r="J65" i="94"/>
  <c r="J79" i="94"/>
  <c r="J53" i="94"/>
  <c r="J56" i="94"/>
  <c r="J32" i="94"/>
  <c r="J60" i="94"/>
  <c r="J47" i="94"/>
  <c r="J19" i="94"/>
  <c r="J58" i="94"/>
  <c r="J37" i="94"/>
  <c r="J18" i="94"/>
  <c r="J17" i="94"/>
  <c r="J36" i="94"/>
  <c r="J52" i="94"/>
  <c r="J22" i="94"/>
  <c r="J94" i="94"/>
  <c r="J78" i="94"/>
  <c r="J90" i="94"/>
  <c r="J31" i="94"/>
  <c r="J41" i="94"/>
  <c r="J64" i="94"/>
  <c r="J74" i="94"/>
  <c r="J49" i="94"/>
  <c r="J67" i="94"/>
  <c r="J48" i="94"/>
  <c r="J77" i="94"/>
  <c r="J42" i="94"/>
  <c r="J35" i="94"/>
  <c r="J34" i="94"/>
  <c r="J98" i="94"/>
  <c r="J88" i="94"/>
  <c r="J86" i="94"/>
  <c r="J27" i="94"/>
  <c r="J63" i="94"/>
  <c r="J51" i="94"/>
  <c r="J91" i="94"/>
  <c r="J76" i="94"/>
  <c r="J62" i="94"/>
  <c r="J75" i="94"/>
  <c r="J26" i="94"/>
  <c r="J70" i="94"/>
  <c r="J87" i="94"/>
  <c r="J97" i="94"/>
  <c r="J61" i="94"/>
  <c r="J21" i="94"/>
  <c r="J96" i="94"/>
  <c r="J95" i="94"/>
  <c r="J93" i="94"/>
  <c r="J92" i="94"/>
  <c r="J40" i="94"/>
  <c r="J46" i="94"/>
  <c r="J20" i="94"/>
  <c r="J39" i="94"/>
  <c r="J30" i="94"/>
  <c r="J50" i="94"/>
  <c r="J71" i="94"/>
  <c r="J33" i="94"/>
  <c r="J29" i="94"/>
  <c r="J59" i="94"/>
  <c r="J7" i="94"/>
  <c r="J9" i="94"/>
  <c r="J8" i="94"/>
  <c r="J6" i="94"/>
  <c r="J5" i="94"/>
  <c r="C76" i="84"/>
  <c r="C75" i="84"/>
  <c r="A4" i="86"/>
  <c r="C1268" i="94" s="1"/>
  <c r="A5" i="86"/>
  <c r="C179" i="94" s="1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C355" i="94" l="1"/>
  <c r="C145" i="94"/>
  <c r="C1010" i="94"/>
  <c r="C976" i="94"/>
  <c r="C817" i="94"/>
  <c r="C846" i="94"/>
  <c r="C57" i="94"/>
  <c r="C210" i="94"/>
  <c r="C848" i="94"/>
  <c r="C736" i="94"/>
  <c r="C730" i="94"/>
  <c r="C391" i="94"/>
  <c r="C947" i="94"/>
  <c r="C236" i="94"/>
  <c r="C40" i="94"/>
  <c r="C186" i="94"/>
  <c r="C142" i="94"/>
  <c r="C70" i="94"/>
  <c r="C1219" i="94"/>
  <c r="C920" i="94"/>
  <c r="C217" i="94"/>
  <c r="C1048" i="94"/>
  <c r="C1008" i="94"/>
  <c r="C1181" i="94"/>
  <c r="C201" i="94"/>
  <c r="C196" i="94"/>
  <c r="C567" i="94"/>
  <c r="C887" i="94"/>
  <c r="C535" i="94"/>
  <c r="C933" i="94"/>
  <c r="C399" i="94"/>
  <c r="C407" i="94"/>
  <c r="C1146" i="94"/>
  <c r="C102" i="94"/>
  <c r="C304" i="94"/>
  <c r="C801" i="94"/>
  <c r="C1188" i="94"/>
  <c r="C265" i="94"/>
  <c r="C1017" i="94"/>
  <c r="C1163" i="94"/>
  <c r="C1269" i="94"/>
  <c r="C1001" i="94"/>
  <c r="C797" i="94"/>
  <c r="C245" i="94"/>
  <c r="C778" i="94"/>
  <c r="C654" i="94"/>
  <c r="C10" i="94"/>
  <c r="C38" i="94"/>
  <c r="C1179" i="94"/>
  <c r="C216" i="94"/>
  <c r="C499" i="94"/>
  <c r="C1186" i="94"/>
  <c r="C449" i="94"/>
  <c r="C819" i="94"/>
  <c r="C1299" i="94"/>
  <c r="C1213" i="94"/>
  <c r="C174" i="94"/>
  <c r="C613" i="94"/>
  <c r="C106" i="94"/>
  <c r="C173" i="94"/>
  <c r="C766" i="94"/>
  <c r="C830" i="94"/>
  <c r="C361" i="94"/>
  <c r="C921" i="94"/>
  <c r="C469" i="94"/>
  <c r="C177" i="94"/>
  <c r="C856" i="94"/>
  <c r="C823" i="94"/>
  <c r="C1002" i="94"/>
  <c r="C913" i="94"/>
  <c r="C540" i="94"/>
  <c r="C957" i="94"/>
  <c r="C1052" i="94"/>
  <c r="C530" i="94"/>
  <c r="C393" i="94"/>
  <c r="C136" i="94"/>
  <c r="C1292" i="94"/>
  <c r="C712" i="94"/>
  <c r="C809" i="94"/>
  <c r="C230" i="94"/>
  <c r="C184" i="94"/>
  <c r="C280" i="94"/>
  <c r="C279" i="94"/>
  <c r="E279" i="94" s="1"/>
  <c r="C360" i="94"/>
  <c r="C497" i="94"/>
  <c r="C1088" i="94"/>
  <c r="C935" i="94"/>
  <c r="E935" i="94" s="1"/>
  <c r="C1011" i="94"/>
  <c r="C618" i="94"/>
  <c r="C602" i="94"/>
  <c r="C1084" i="94"/>
  <c r="C805" i="94"/>
  <c r="C1230" i="94"/>
  <c r="C484" i="94"/>
  <c r="C1049" i="94"/>
  <c r="C1136" i="94"/>
  <c r="C1303" i="94"/>
  <c r="E1303" i="94" s="1"/>
  <c r="C1232" i="94"/>
  <c r="E1232" i="94" s="1"/>
  <c r="C825" i="94"/>
  <c r="C250" i="94"/>
  <c r="C388" i="94"/>
  <c r="C289" i="94"/>
  <c r="C926" i="94"/>
  <c r="C1073" i="94"/>
  <c r="E1073" i="94" s="1"/>
  <c r="C1156" i="94"/>
  <c r="C1325" i="94"/>
  <c r="C353" i="94"/>
  <c r="C143" i="94"/>
  <c r="C327" i="94"/>
  <c r="F327" i="94" s="1"/>
  <c r="Q327" i="94" s="1"/>
  <c r="C155" i="94"/>
  <c r="D155" i="94" s="1"/>
  <c r="C891" i="94"/>
  <c r="C662" i="94"/>
  <c r="C906" i="94"/>
  <c r="C107" i="94"/>
  <c r="C1014" i="94"/>
  <c r="C549" i="94"/>
  <c r="C991" i="94"/>
  <c r="E991" i="94" s="1"/>
  <c r="C1034" i="94"/>
  <c r="C713" i="94"/>
  <c r="C523" i="94"/>
  <c r="C1227" i="94"/>
  <c r="E1227" i="94" s="1"/>
  <c r="C493" i="94"/>
  <c r="C120" i="94"/>
  <c r="C111" i="94"/>
  <c r="C1241" i="94"/>
  <c r="C208" i="94"/>
  <c r="C285" i="94"/>
  <c r="C389" i="94"/>
  <c r="D389" i="94" s="1"/>
  <c r="C841" i="94"/>
  <c r="C78" i="94"/>
  <c r="C103" i="94"/>
  <c r="C85" i="94"/>
  <c r="C333" i="94"/>
  <c r="C381" i="94"/>
  <c r="E381" i="94" s="1"/>
  <c r="C163" i="94"/>
  <c r="C364" i="94"/>
  <c r="C151" i="94"/>
  <c r="C571" i="94"/>
  <c r="E571" i="94" s="1"/>
  <c r="C229" i="94"/>
  <c r="D229" i="94" s="1"/>
  <c r="C1016" i="94"/>
  <c r="E1016" i="94" s="1"/>
  <c r="C708" i="94"/>
  <c r="C660" i="94"/>
  <c r="C695" i="94"/>
  <c r="C672" i="94"/>
  <c r="E672" i="94" s="1"/>
  <c r="C1040" i="94"/>
  <c r="C738" i="94"/>
  <c r="F738" i="94" s="1"/>
  <c r="Q738" i="94" s="1"/>
  <c r="C122" i="94"/>
  <c r="C225" i="94"/>
  <c r="C995" i="94"/>
  <c r="C473" i="94"/>
  <c r="C746" i="94"/>
  <c r="C81" i="94"/>
  <c r="E81" i="94" s="1"/>
  <c r="C704" i="94"/>
  <c r="C1135" i="94"/>
  <c r="C1323" i="94"/>
  <c r="C1256" i="94"/>
  <c r="C483" i="94"/>
  <c r="C1110" i="94"/>
  <c r="F1110" i="94" s="1"/>
  <c r="Q1110" i="94" s="1"/>
  <c r="C1197" i="94"/>
  <c r="C942" i="94"/>
  <c r="C1050" i="94"/>
  <c r="C1231" i="94"/>
  <c r="C1074" i="94"/>
  <c r="C898" i="94"/>
  <c r="E898" i="94" s="1"/>
  <c r="C365" i="94"/>
  <c r="C576" i="94"/>
  <c r="C793" i="94"/>
  <c r="C1024" i="94"/>
  <c r="C533" i="94"/>
  <c r="C939" i="94"/>
  <c r="E939" i="94" s="1"/>
  <c r="C1236" i="94"/>
  <c r="C1185" i="94"/>
  <c r="C1192" i="94"/>
  <c r="C1298" i="94"/>
  <c r="E1298" i="94" s="1"/>
  <c r="C589" i="94"/>
  <c r="C160" i="94"/>
  <c r="F160" i="94" s="1"/>
  <c r="Q160" i="94" s="1"/>
  <c r="C124" i="94"/>
  <c r="C643" i="94"/>
  <c r="C998" i="94"/>
  <c r="C479" i="94"/>
  <c r="C989" i="94"/>
  <c r="D989" i="94" s="1"/>
  <c r="C1132" i="94"/>
  <c r="E1132" i="94" s="1"/>
  <c r="C585" i="94"/>
  <c r="E585" i="94" s="1"/>
  <c r="C703" i="94"/>
  <c r="C601" i="94"/>
  <c r="C67" i="94"/>
  <c r="C1131" i="94"/>
  <c r="D1131" i="94" s="1"/>
  <c r="C1071" i="94"/>
  <c r="D1071" i="94" s="1"/>
  <c r="C1114" i="94"/>
  <c r="C580" i="94"/>
  <c r="C418" i="94"/>
  <c r="C603" i="94"/>
  <c r="C971" i="94"/>
  <c r="C1260" i="94"/>
  <c r="D1260" i="94" s="1"/>
  <c r="C1261" i="94"/>
  <c r="E1261" i="94" s="1"/>
  <c r="C605" i="94"/>
  <c r="C1124" i="94"/>
  <c r="C518" i="94"/>
  <c r="C538" i="94"/>
  <c r="C127" i="94"/>
  <c r="D127" i="94" s="1"/>
  <c r="C880" i="94"/>
  <c r="C1320" i="94"/>
  <c r="C1172" i="94"/>
  <c r="C1113" i="94"/>
  <c r="E1113" i="94" s="1"/>
  <c r="C1286" i="94"/>
  <c r="F1286" i="94" s="1"/>
  <c r="Q1286" i="94" s="1"/>
  <c r="C619" i="94"/>
  <c r="E619" i="94" s="1"/>
  <c r="C543" i="94"/>
  <c r="C146" i="94"/>
  <c r="C176" i="94"/>
  <c r="C928" i="94"/>
  <c r="C56" i="94"/>
  <c r="C831" i="94"/>
  <c r="C42" i="94"/>
  <c r="C166" i="94"/>
  <c r="C303" i="94"/>
  <c r="C762" i="94"/>
  <c r="C319" i="94"/>
  <c r="C211" i="94"/>
  <c r="F211" i="94" s="1"/>
  <c r="Q211" i="94" s="1"/>
  <c r="C343" i="94"/>
  <c r="C162" i="94"/>
  <c r="C706" i="94"/>
  <c r="C894" i="94"/>
  <c r="C868" i="94"/>
  <c r="C700" i="94"/>
  <c r="C1036" i="94"/>
  <c r="C1022" i="94"/>
  <c r="C696" i="94"/>
  <c r="C354" i="94"/>
  <c r="C992" i="94"/>
  <c r="C858" i="94"/>
  <c r="D858" i="94" s="1"/>
  <c r="C664" i="94"/>
  <c r="C637" i="94"/>
  <c r="C999" i="94"/>
  <c r="C463" i="94"/>
  <c r="C1054" i="94"/>
  <c r="C932" i="94"/>
  <c r="F932" i="94" s="1"/>
  <c r="Q932" i="94" s="1"/>
  <c r="C382" i="94"/>
  <c r="C1248" i="94"/>
  <c r="C556" i="94"/>
  <c r="E556" i="94" s="1"/>
  <c r="C1077" i="94"/>
  <c r="E1077" i="94" s="1"/>
  <c r="C1316" i="94"/>
  <c r="C904" i="94"/>
  <c r="C816" i="94"/>
  <c r="C1046" i="94"/>
  <c r="C804" i="94"/>
  <c r="C555" i="94"/>
  <c r="C1301" i="94"/>
  <c r="C482" i="94"/>
  <c r="F482" i="94" s="1"/>
  <c r="Q482" i="94" s="1"/>
  <c r="C910" i="94"/>
  <c r="C1065" i="94"/>
  <c r="C500" i="94"/>
  <c r="C1297" i="94"/>
  <c r="C1283" i="94"/>
  <c r="C11" i="94"/>
  <c r="C1228" i="94"/>
  <c r="E1228" i="94" s="1"/>
  <c r="C1151" i="94"/>
  <c r="C458" i="94"/>
  <c r="C923" i="94"/>
  <c r="F923" i="94" s="1"/>
  <c r="Q923" i="94" s="1"/>
  <c r="C528" i="94"/>
  <c r="C1171" i="94"/>
  <c r="E1171" i="94" s="1"/>
  <c r="C22" i="94"/>
  <c r="B25" i="94"/>
  <c r="C29" i="94"/>
  <c r="C550" i="94"/>
  <c r="C542" i="94"/>
  <c r="D542" i="94" s="1"/>
  <c r="C437" i="94"/>
  <c r="E437" i="94" s="1"/>
  <c r="C273" i="94"/>
  <c r="C318" i="94"/>
  <c r="C36" i="94"/>
  <c r="C18" i="94"/>
  <c r="C80" i="94"/>
  <c r="D80" i="94" s="1"/>
  <c r="C525" i="94"/>
  <c r="F525" i="94" s="1"/>
  <c r="Q525" i="94" s="1"/>
  <c r="C761" i="94"/>
  <c r="C178" i="94"/>
  <c r="C839" i="94"/>
  <c r="C426" i="94"/>
  <c r="C110" i="94"/>
  <c r="E110" i="94" s="1"/>
  <c r="C1157" i="94"/>
  <c r="E1157" i="94" s="1"/>
  <c r="C322" i="94"/>
  <c r="C666" i="94"/>
  <c r="C460" i="94"/>
  <c r="C655" i="94"/>
  <c r="C842" i="94"/>
  <c r="E842" i="94" s="1"/>
  <c r="C91" i="94"/>
  <c r="D91" i="94" s="1"/>
  <c r="C109" i="94"/>
  <c r="C349" i="94"/>
  <c r="C1067" i="94"/>
  <c r="C237" i="94"/>
  <c r="C686" i="94"/>
  <c r="F686" i="94" s="1"/>
  <c r="Q686" i="94" s="1"/>
  <c r="C64" i="94"/>
  <c r="D64" i="94" s="1"/>
  <c r="C599" i="94"/>
  <c r="C462" i="94"/>
  <c r="C104" i="94"/>
  <c r="E104" i="94" s="1"/>
  <c r="C168" i="94"/>
  <c r="C677" i="94"/>
  <c r="D677" i="94" s="1"/>
  <c r="C520" i="94"/>
  <c r="F520" i="94" s="1"/>
  <c r="Q520" i="94" s="1"/>
  <c r="C65" i="94"/>
  <c r="C557" i="94"/>
  <c r="C854" i="94"/>
  <c r="C246" i="94"/>
  <c r="C310" i="94"/>
  <c r="D310" i="94" s="1"/>
  <c r="C911" i="94"/>
  <c r="E911" i="94" s="1"/>
  <c r="C47" i="94"/>
  <c r="C260" i="94"/>
  <c r="C909" i="94"/>
  <c r="C232" i="94"/>
  <c r="C644" i="94"/>
  <c r="D644" i="94" s="1"/>
  <c r="C1148" i="94"/>
  <c r="E1148" i="94" s="1"/>
  <c r="C450" i="94"/>
  <c r="C733" i="94"/>
  <c r="C231" i="94"/>
  <c r="C1161" i="94"/>
  <c r="C489" i="94"/>
  <c r="E489" i="94" s="1"/>
  <c r="C117" i="94"/>
  <c r="D117" i="94" s="1"/>
  <c r="C189" i="94"/>
  <c r="C233" i="94"/>
  <c r="C317" i="94"/>
  <c r="C404" i="94"/>
  <c r="E404" i="94" s="1"/>
  <c r="C390" i="94"/>
  <c r="F390" i="94" s="1"/>
  <c r="Q390" i="94" s="1"/>
  <c r="C622" i="94"/>
  <c r="D622" i="94" s="1"/>
  <c r="C315" i="94"/>
  <c r="C886" i="94"/>
  <c r="C401" i="94"/>
  <c r="E401" i="94" s="1"/>
  <c r="C1321" i="94"/>
  <c r="C563" i="94"/>
  <c r="D563" i="94" s="1"/>
  <c r="C638" i="94"/>
  <c r="D638" i="94" s="1"/>
  <c r="C775" i="94"/>
  <c r="C653" i="94"/>
  <c r="C298" i="94"/>
  <c r="C1018" i="94"/>
  <c r="E1018" i="94" s="1"/>
  <c r="C794" i="94"/>
  <c r="F794" i="94" s="1"/>
  <c r="Q794" i="94" s="1"/>
  <c r="C667" i="94"/>
  <c r="D667" i="94" s="1"/>
  <c r="C363" i="94"/>
  <c r="C202" i="94"/>
  <c r="C813" i="94"/>
  <c r="E813" i="94" s="1"/>
  <c r="C338" i="94"/>
  <c r="C1141" i="94"/>
  <c r="D1141" i="94" s="1"/>
  <c r="C1170" i="94"/>
  <c r="D1170" i="94" s="1"/>
  <c r="C1107" i="94"/>
  <c r="C1191" i="94"/>
  <c r="C1296" i="94"/>
  <c r="E1296" i="94" s="1"/>
  <c r="C1310" i="94"/>
  <c r="E1310" i="94" s="1"/>
  <c r="C1202" i="94"/>
  <c r="F1202" i="94" s="1"/>
  <c r="Q1202" i="94" s="1"/>
  <c r="C1086" i="94"/>
  <c r="F1086" i="94" s="1"/>
  <c r="Q1086" i="94" s="1"/>
  <c r="C661" i="94"/>
  <c r="C1063" i="94"/>
  <c r="C6" i="94"/>
  <c r="C441" i="94"/>
  <c r="C30" i="94"/>
  <c r="F30" i="94" s="1"/>
  <c r="Q30" i="94" s="1"/>
  <c r="C1187" i="94"/>
  <c r="D1187" i="94" s="1"/>
  <c r="C582" i="94"/>
  <c r="C362" i="94"/>
  <c r="C945" i="94"/>
  <c r="C218" i="94"/>
  <c r="C787" i="94"/>
  <c r="F787" i="94" s="1"/>
  <c r="Q787" i="94" s="1"/>
  <c r="C1312" i="94"/>
  <c r="D1312" i="94" s="1"/>
  <c r="C494" i="94"/>
  <c r="C54" i="94"/>
  <c r="C73" i="94"/>
  <c r="C149" i="94"/>
  <c r="C1274" i="94"/>
  <c r="F1274" i="94" s="1"/>
  <c r="Q1274" i="94" s="1"/>
  <c r="C465" i="94"/>
  <c r="F465" i="94" s="1"/>
  <c r="Q465" i="94" s="1"/>
  <c r="C60" i="94"/>
  <c r="C369" i="94"/>
  <c r="C807" i="94"/>
  <c r="C295" i="94"/>
  <c r="C161" i="94"/>
  <c r="C561" i="94"/>
  <c r="D561" i="94" s="1"/>
  <c r="C889" i="94"/>
  <c r="C732" i="94"/>
  <c r="C647" i="94"/>
  <c r="C651" i="94"/>
  <c r="C1222" i="94"/>
  <c r="C607" i="94"/>
  <c r="D607" i="94" s="1"/>
  <c r="C810" i="94"/>
  <c r="C121" i="94"/>
  <c r="C89" i="94"/>
  <c r="C624" i="94"/>
  <c r="E624" i="94" s="1"/>
  <c r="C258" i="94"/>
  <c r="E258" i="94" s="1"/>
  <c r="C680" i="94"/>
  <c r="E680" i="94" s="1"/>
  <c r="C380" i="94"/>
  <c r="C1271" i="94"/>
  <c r="C147" i="94"/>
  <c r="C705" i="94"/>
  <c r="C982" i="94"/>
  <c r="D982" i="94" s="1"/>
  <c r="C58" i="94"/>
  <c r="D58" i="94" s="1"/>
  <c r="C924" i="94"/>
  <c r="C753" i="94"/>
  <c r="C931" i="94"/>
  <c r="C335" i="94"/>
  <c r="C164" i="94"/>
  <c r="E164" i="94" s="1"/>
  <c r="C182" i="94"/>
  <c r="F182" i="94" s="1"/>
  <c r="Q182" i="94" s="1"/>
  <c r="C1125" i="94"/>
  <c r="C726" i="94"/>
  <c r="C442" i="94"/>
  <c r="C96" i="94"/>
  <c r="C953" i="94"/>
  <c r="E953" i="94" s="1"/>
  <c r="C615" i="94"/>
  <c r="D615" i="94" s="1"/>
  <c r="C699" i="94"/>
  <c r="C1139" i="94"/>
  <c r="C432" i="94"/>
  <c r="C90" i="94"/>
  <c r="C294" i="94"/>
  <c r="C697" i="94"/>
  <c r="F697" i="94" s="1"/>
  <c r="Q697" i="94" s="1"/>
  <c r="C539" i="94"/>
  <c r="C600" i="94"/>
  <c r="C255" i="94"/>
  <c r="C1330" i="94"/>
  <c r="C501" i="94"/>
  <c r="D501" i="94" s="1"/>
  <c r="C838" i="94"/>
  <c r="E838" i="94" s="1"/>
  <c r="C439" i="94"/>
  <c r="C835" i="94"/>
  <c r="C626" i="94"/>
  <c r="C371" i="94"/>
  <c r="E371" i="94" s="1"/>
  <c r="C943" i="94"/>
  <c r="C954" i="94"/>
  <c r="E954" i="94" s="1"/>
  <c r="C1019" i="94"/>
  <c r="C1147" i="94"/>
  <c r="C1307" i="94"/>
  <c r="C470" i="94"/>
  <c r="C1023" i="94"/>
  <c r="D1023" i="94" s="1"/>
  <c r="C1317" i="94"/>
  <c r="E1317" i="94" s="1"/>
  <c r="C1240" i="94"/>
  <c r="C1119" i="94"/>
  <c r="C1218" i="94"/>
  <c r="C1215" i="94"/>
  <c r="E1215" i="94" s="1"/>
  <c r="C1304" i="94"/>
  <c r="F1304" i="94" s="1"/>
  <c r="Q1304" i="94" s="1"/>
  <c r="C1285" i="94"/>
  <c r="F1285" i="94" s="1"/>
  <c r="Q1285" i="94" s="1"/>
  <c r="C1318" i="94"/>
  <c r="E1318" i="94" s="1"/>
  <c r="C1194" i="94"/>
  <c r="C1246" i="94"/>
  <c r="C8" i="94"/>
  <c r="E8" i="94" s="1"/>
  <c r="C368" i="94"/>
  <c r="E368" i="94" s="1"/>
  <c r="C659" i="94"/>
  <c r="D659" i="94" s="1"/>
  <c r="C717" i="94"/>
  <c r="C214" i="94"/>
  <c r="C588" i="94"/>
  <c r="C88" i="94"/>
  <c r="C1068" i="94"/>
  <c r="C352" i="94"/>
  <c r="D352" i="94" s="1"/>
  <c r="C312" i="94"/>
  <c r="E312" i="94" s="1"/>
  <c r="C305" i="94"/>
  <c r="C874" i="94"/>
  <c r="C1332" i="94"/>
  <c r="C709" i="94"/>
  <c r="F709" i="94" s="1"/>
  <c r="Q709" i="94" s="1"/>
  <c r="C748" i="94"/>
  <c r="E748" i="94" s="1"/>
  <c r="C394" i="94"/>
  <c r="C832" i="94"/>
  <c r="C873" i="94"/>
  <c r="C734" i="94"/>
  <c r="C359" i="94"/>
  <c r="E359" i="94" s="1"/>
  <c r="C438" i="94"/>
  <c r="E438" i="94" s="1"/>
  <c r="C307" i="94"/>
  <c r="C610" i="94"/>
  <c r="C251" i="94"/>
  <c r="C866" i="94"/>
  <c r="C955" i="94"/>
  <c r="C330" i="94"/>
  <c r="F330" i="94" s="1"/>
  <c r="Q330" i="94" s="1"/>
  <c r="C249" i="94"/>
  <c r="C481" i="94"/>
  <c r="C970" i="94"/>
  <c r="C744" i="94"/>
  <c r="C183" i="94"/>
  <c r="E183" i="94" s="1"/>
  <c r="C614" i="94"/>
  <c r="F614" i="94" s="1"/>
  <c r="Q614" i="94" s="1"/>
  <c r="C853" i="94"/>
  <c r="C1335" i="94"/>
  <c r="C431" i="94"/>
  <c r="C344" i="94"/>
  <c r="C780" i="94"/>
  <c r="C82" i="94"/>
  <c r="D82" i="94" s="1"/>
  <c r="C419" i="94"/>
  <c r="C512" i="94"/>
  <c r="C87" i="94"/>
  <c r="C144" i="94"/>
  <c r="C834" i="94"/>
  <c r="E834" i="94" s="1"/>
  <c r="C140" i="94"/>
  <c r="E140" i="94" s="1"/>
  <c r="C649" i="94"/>
  <c r="C776" i="94"/>
  <c r="C137" i="94"/>
  <c r="C181" i="94"/>
  <c r="C31" i="94"/>
  <c r="E31" i="94" s="1"/>
  <c r="C486" i="94"/>
  <c r="F486" i="94" s="1"/>
  <c r="Q486" i="94" s="1"/>
  <c r="C552" i="94"/>
  <c r="E552" i="94" s="1"/>
  <c r="C248" i="94"/>
  <c r="C447" i="94"/>
  <c r="C757" i="94"/>
  <c r="C505" i="94"/>
  <c r="F505" i="94" s="1"/>
  <c r="Q505" i="94" s="1"/>
  <c r="C342" i="94"/>
  <c r="D342" i="94" s="1"/>
  <c r="C676" i="94"/>
  <c r="C387" i="94"/>
  <c r="E387" i="94" s="1"/>
  <c r="C788" i="94"/>
  <c r="C977" i="94"/>
  <c r="C893" i="94"/>
  <c r="D893" i="94" s="1"/>
  <c r="C68" i="94"/>
  <c r="E68" i="94" s="1"/>
  <c r="C564" i="94"/>
  <c r="E564" i="94" s="1"/>
  <c r="C792" i="94"/>
  <c r="C617" i="94"/>
  <c r="C596" i="94"/>
  <c r="C287" i="94"/>
  <c r="D287" i="94" s="1"/>
  <c r="C503" i="94"/>
  <c r="F503" i="94" s="1"/>
  <c r="Q503" i="94" s="1"/>
  <c r="C409" i="94"/>
  <c r="C123" i="94"/>
  <c r="E123" i="94" s="1"/>
  <c r="C244" i="94"/>
  <c r="C966" i="94"/>
  <c r="C487" i="94"/>
  <c r="D487" i="94" s="1"/>
  <c r="C900" i="94"/>
  <c r="F900" i="94" s="1"/>
  <c r="Q900" i="94" s="1"/>
  <c r="C1177" i="94"/>
  <c r="E1177" i="94" s="1"/>
  <c r="C1214" i="94"/>
  <c r="C1254" i="94"/>
  <c r="C1247" i="94"/>
  <c r="C1149" i="94"/>
  <c r="D1149" i="94" s="1"/>
  <c r="C1129" i="94"/>
  <c r="F1129" i="94" s="1"/>
  <c r="Q1129" i="94" s="1"/>
  <c r="C1106" i="94"/>
  <c r="C1166" i="94"/>
  <c r="C1287" i="94"/>
  <c r="C1265" i="94"/>
  <c r="C1229" i="94"/>
  <c r="C1225" i="94"/>
  <c r="F1225" i="94" s="1"/>
  <c r="Q1225" i="94" s="1"/>
  <c r="C33" i="94"/>
  <c r="C903" i="94"/>
  <c r="C93" i="94"/>
  <c r="C95" i="94"/>
  <c r="C347" i="94"/>
  <c r="C1327" i="94"/>
  <c r="E1327" i="94" s="1"/>
  <c r="C37" i="94"/>
  <c r="C969" i="94"/>
  <c r="C150" i="94"/>
  <c r="C1042" i="94"/>
  <c r="C239" i="94"/>
  <c r="C714" i="94"/>
  <c r="D714" i="94" s="1"/>
  <c r="C256" i="94"/>
  <c r="C625" i="94"/>
  <c r="C698" i="94"/>
  <c r="C988" i="94"/>
  <c r="C611" i="94"/>
  <c r="C19" i="94"/>
  <c r="F19" i="94" s="1"/>
  <c r="Q19" i="94" s="1"/>
  <c r="C1331" i="94"/>
  <c r="C758" i="94"/>
  <c r="C592" i="94"/>
  <c r="C366" i="94"/>
  <c r="C504" i="94"/>
  <c r="C1038" i="94"/>
  <c r="D1038" i="94" s="1"/>
  <c r="C227" i="94"/>
  <c r="C32" i="94"/>
  <c r="C415" i="94"/>
  <c r="C1137" i="94"/>
  <c r="C635" i="94"/>
  <c r="C1082" i="94"/>
  <c r="F1082" i="94" s="1"/>
  <c r="Q1082" i="94" s="1"/>
  <c r="C275" i="94"/>
  <c r="C665" i="94"/>
  <c r="C119" i="94"/>
  <c r="C49" i="94"/>
  <c r="C967" i="94"/>
  <c r="C844" i="94"/>
  <c r="D844" i="94" s="1"/>
  <c r="C461" i="94"/>
  <c r="C740" i="94"/>
  <c r="C586" i="94"/>
  <c r="C884" i="94"/>
  <c r="C302" i="94"/>
  <c r="C192" i="94"/>
  <c r="F192" i="94" s="1"/>
  <c r="Q192" i="94" s="1"/>
  <c r="C796" i="94"/>
  <c r="C238" i="94"/>
  <c r="C940" i="94"/>
  <c r="C521" i="94"/>
  <c r="C896" i="94"/>
  <c r="C241" i="94"/>
  <c r="D241" i="94" s="1"/>
  <c r="C1075" i="94"/>
  <c r="C612" i="94"/>
  <c r="C627" i="94"/>
  <c r="C242" i="94"/>
  <c r="C414" i="94"/>
  <c r="C86" i="94"/>
  <c r="F86" i="94" s="1"/>
  <c r="Q86" i="94" s="1"/>
  <c r="C1266" i="94"/>
  <c r="C652" i="94"/>
  <c r="C650" i="94"/>
  <c r="C678" i="94"/>
  <c r="C1032" i="94"/>
  <c r="C673" i="94"/>
  <c r="D673" i="94" s="1"/>
  <c r="C340" i="94"/>
  <c r="C1333" i="94"/>
  <c r="C1189" i="94"/>
  <c r="C724" i="94"/>
  <c r="C377" i="94"/>
  <c r="C1217" i="94"/>
  <c r="C772" i="94"/>
  <c r="C908" i="94"/>
  <c r="C165" i="94"/>
  <c r="C1328" i="94"/>
  <c r="E1328" i="94" s="1"/>
  <c r="C1015" i="94"/>
  <c r="E1015" i="94" s="1"/>
  <c r="C824" i="94"/>
  <c r="E824" i="94" s="1"/>
  <c r="C1140" i="94"/>
  <c r="C1115" i="94"/>
  <c r="C1122" i="94"/>
  <c r="C1302" i="94"/>
  <c r="C1324" i="94"/>
  <c r="C1126" i="94"/>
  <c r="F1126" i="94" s="1"/>
  <c r="Q1126" i="94" s="1"/>
  <c r="C867" i="94"/>
  <c r="C1267" i="94"/>
  <c r="C1196" i="94"/>
  <c r="C1253" i="94"/>
  <c r="C1216" i="94"/>
  <c r="F1216" i="94" s="1"/>
  <c r="Q1216" i="94" s="1"/>
  <c r="C1080" i="94"/>
  <c r="E1080" i="94" s="1"/>
  <c r="C902" i="94"/>
  <c r="C693" i="94"/>
  <c r="C1021" i="94"/>
  <c r="C306" i="94"/>
  <c r="C459" i="94"/>
  <c r="F459" i="94" s="1"/>
  <c r="Q459" i="94" s="1"/>
  <c r="C907" i="94"/>
  <c r="D907" i="94" s="1"/>
  <c r="C1282" i="94"/>
  <c r="C718" i="94"/>
  <c r="C964" i="94"/>
  <c r="C113" i="94"/>
  <c r="C284" i="94"/>
  <c r="F284" i="94" s="1"/>
  <c r="Q284" i="94" s="1"/>
  <c r="C514" i="94"/>
  <c r="F514" i="94" s="1"/>
  <c r="Q514" i="94" s="1"/>
  <c r="C206" i="94"/>
  <c r="C721" i="94"/>
  <c r="C657" i="94"/>
  <c r="C1198" i="94"/>
  <c r="C944" i="94"/>
  <c r="F944" i="94" s="1"/>
  <c r="Q944" i="94" s="1"/>
  <c r="C623" i="94"/>
  <c r="F623" i="94" s="1"/>
  <c r="Q623" i="94" s="1"/>
  <c r="C1112" i="94"/>
  <c r="E1112" i="94" s="1"/>
  <c r="C636" i="94"/>
  <c r="C764" i="94"/>
  <c r="C262" i="94"/>
  <c r="E262" i="94" s="1"/>
  <c r="C663" i="94"/>
  <c r="D663" i="94" s="1"/>
  <c r="C406" i="94"/>
  <c r="F406" i="94" s="1"/>
  <c r="Q406" i="94" s="1"/>
  <c r="C224" i="94"/>
  <c r="C1178" i="94"/>
  <c r="C1263" i="94"/>
  <c r="C1097" i="94"/>
  <c r="E1097" i="94" s="1"/>
  <c r="C1130" i="94"/>
  <c r="F1130" i="94" s="1"/>
  <c r="Q1130" i="94" s="1"/>
  <c r="C52" i="94"/>
  <c r="C1120" i="94"/>
  <c r="C1306" i="94"/>
  <c r="C859" i="94"/>
  <c r="C5" i="94"/>
  <c r="E5" i="94" s="1"/>
  <c r="C997" i="94"/>
  <c r="C1203" i="94"/>
  <c r="D1203" i="94" s="1"/>
  <c r="C116" i="94"/>
  <c r="C763" i="94"/>
  <c r="C959" i="94"/>
  <c r="C1045" i="94"/>
  <c r="D1045" i="94" s="1"/>
  <c r="C311" i="94"/>
  <c r="C374" i="94"/>
  <c r="C1059" i="94"/>
  <c r="C134" i="94"/>
  <c r="C1091" i="94"/>
  <c r="C1127" i="94"/>
  <c r="E1127" i="94" s="1"/>
  <c r="C1233" i="94"/>
  <c r="F1233" i="94" s="1"/>
  <c r="Q1233" i="94" s="1"/>
  <c r="C821" i="94"/>
  <c r="F821" i="94" s="1"/>
  <c r="Q821" i="94" s="1"/>
  <c r="C1155" i="94"/>
  <c r="C395" i="94"/>
  <c r="C1211" i="94"/>
  <c r="C1031" i="94"/>
  <c r="F1031" i="94" s="1"/>
  <c r="Q1031" i="94" s="1"/>
  <c r="C443" i="94"/>
  <c r="C847" i="94"/>
  <c r="C1062" i="94"/>
  <c r="C1030" i="94"/>
  <c r="C17" i="94"/>
  <c r="C799" i="94"/>
  <c r="E799" i="94" s="1"/>
  <c r="C1244" i="94"/>
  <c r="C968" i="94"/>
  <c r="E968" i="94" s="1"/>
  <c r="C339" i="94"/>
  <c r="C1051" i="94"/>
  <c r="C1259" i="94"/>
  <c r="C526" i="94"/>
  <c r="D526" i="94" s="1"/>
  <c r="C152" i="94"/>
  <c r="F152" i="94" s="1"/>
  <c r="Q152" i="94" s="1"/>
  <c r="C1159" i="94"/>
  <c r="C66" i="94"/>
  <c r="C452" i="94"/>
  <c r="C430" i="94"/>
  <c r="C422" i="94"/>
  <c r="E422" i="94" s="1"/>
  <c r="C553" i="94"/>
  <c r="C949" i="94"/>
  <c r="C948" i="94"/>
  <c r="C1252" i="94"/>
  <c r="C471" i="94"/>
  <c r="C454" i="94"/>
  <c r="F454" i="94" s="1"/>
  <c r="Q454" i="94" s="1"/>
  <c r="C435" i="94"/>
  <c r="C455" i="94"/>
  <c r="E455" i="94" s="1"/>
  <c r="C1167" i="94"/>
  <c r="C1264" i="94"/>
  <c r="C477" i="94"/>
  <c r="E477" i="94" s="1"/>
  <c r="C786" i="94"/>
  <c r="E786" i="94" s="1"/>
  <c r="C411" i="94"/>
  <c r="F411" i="94" s="1"/>
  <c r="Q411" i="94" s="1"/>
  <c r="C879" i="94"/>
  <c r="E879" i="94" s="1"/>
  <c r="C490" i="94"/>
  <c r="C681" i="94"/>
  <c r="C392" i="94"/>
  <c r="C1153" i="94"/>
  <c r="D1153" i="94" s="1"/>
  <c r="C956" i="94"/>
  <c r="C1291" i="94"/>
  <c r="E1291" i="94" s="1"/>
  <c r="C558" i="94"/>
  <c r="C72" i="94"/>
  <c r="C912" i="94"/>
  <c r="E912" i="94" s="1"/>
  <c r="C496" i="94"/>
  <c r="E496" i="94" s="1"/>
  <c r="C918" i="94"/>
  <c r="C1066" i="94"/>
  <c r="C895" i="94"/>
  <c r="E895" i="94" s="1"/>
  <c r="C1098" i="94"/>
  <c r="C739" i="94"/>
  <c r="C429" i="94"/>
  <c r="E429" i="94" s="1"/>
  <c r="C994" i="94"/>
  <c r="F994" i="94" s="1"/>
  <c r="Q994" i="94" s="1"/>
  <c r="C674" i="94"/>
  <c r="C466" i="94"/>
  <c r="D466" i="94" s="1"/>
  <c r="C1257" i="94"/>
  <c r="C1003" i="94"/>
  <c r="E1003" i="94" s="1"/>
  <c r="C1319" i="94"/>
  <c r="C1025" i="94"/>
  <c r="C1004" i="94"/>
  <c r="C1245" i="94"/>
  <c r="C13" i="94"/>
  <c r="C1262" i="94"/>
  <c r="D1262" i="94" s="1"/>
  <c r="C417" i="94"/>
  <c r="E417" i="94" s="1"/>
  <c r="C24" i="94"/>
  <c r="C566" i="94"/>
  <c r="C715" i="94"/>
  <c r="E715" i="94" s="1"/>
  <c r="C811" i="94"/>
  <c r="C268" i="94"/>
  <c r="C1173" i="94"/>
  <c r="C1243" i="94"/>
  <c r="C1078" i="94"/>
  <c r="C14" i="94"/>
  <c r="D14" i="94" s="1"/>
  <c r="C1020" i="94"/>
  <c r="C1308" i="94"/>
  <c r="D1308" i="94" s="1"/>
  <c r="C719" i="94"/>
  <c r="E719" i="94" s="1"/>
  <c r="C934" i="94"/>
  <c r="C516" i="94"/>
  <c r="C725" i="94"/>
  <c r="C878" i="94"/>
  <c r="C1041" i="94"/>
  <c r="C221" i="94"/>
  <c r="C472" i="94"/>
  <c r="F472" i="94" s="1"/>
  <c r="Q472" i="94" s="1"/>
  <c r="C759" i="94"/>
  <c r="E759" i="94" s="1"/>
  <c r="C502" i="94"/>
  <c r="E502" i="94" s="1"/>
  <c r="C379" i="94"/>
  <c r="C290" i="94"/>
  <c r="F290" i="94" s="1"/>
  <c r="Q290" i="94" s="1"/>
  <c r="C851" i="94"/>
  <c r="E851" i="94" s="1"/>
  <c r="C351" i="94"/>
  <c r="F351" i="94" s="1"/>
  <c r="Q351" i="94" s="1"/>
  <c r="C620" i="94"/>
  <c r="C645" i="94"/>
  <c r="D645" i="94" s="1"/>
  <c r="C259" i="94"/>
  <c r="C220" i="94"/>
  <c r="C195" i="94"/>
  <c r="C277" i="94"/>
  <c r="C105" i="94"/>
  <c r="E105" i="94" s="1"/>
  <c r="C288" i="94"/>
  <c r="F288" i="94" s="1"/>
  <c r="Q288" i="94" s="1"/>
  <c r="C100" i="94"/>
  <c r="C375" i="94"/>
  <c r="F375" i="94" s="1"/>
  <c r="Q375" i="94" s="1"/>
  <c r="C191" i="94"/>
  <c r="E191" i="94" s="1"/>
  <c r="C240" i="94"/>
  <c r="C35" i="94"/>
  <c r="C291" i="94"/>
  <c r="E291" i="94" s="1"/>
  <c r="C213" i="94"/>
  <c r="C292" i="94"/>
  <c r="C167" i="94"/>
  <c r="C269" i="94"/>
  <c r="F269" i="94" s="1"/>
  <c r="Q269" i="94" s="1"/>
  <c r="C203" i="94"/>
  <c r="E203" i="94" s="1"/>
  <c r="C646" i="94"/>
  <c r="D646" i="94" s="1"/>
  <c r="C621" i="94"/>
  <c r="C808" i="94"/>
  <c r="D808" i="94" s="1"/>
  <c r="C641" i="94"/>
  <c r="E641" i="94" s="1"/>
  <c r="C77" i="94"/>
  <c r="C770" i="94"/>
  <c r="C755" i="94"/>
  <c r="C300" i="94"/>
  <c r="C69" i="94"/>
  <c r="C843" i="94"/>
  <c r="F843" i="94" s="1"/>
  <c r="Q843" i="94" s="1"/>
  <c r="C507" i="94"/>
  <c r="D507" i="94" s="1"/>
  <c r="C400" i="94"/>
  <c r="F400" i="94" s="1"/>
  <c r="Q400" i="94" s="1"/>
  <c r="C965" i="94"/>
  <c r="C446" i="94"/>
  <c r="C690" i="94"/>
  <c r="C710" i="94"/>
  <c r="D710" i="94" s="1"/>
  <c r="C101" i="94"/>
  <c r="C683" i="94"/>
  <c r="E683" i="94" s="1"/>
  <c r="C981" i="94"/>
  <c r="C850" i="94"/>
  <c r="C885" i="94"/>
  <c r="C852" i="94"/>
  <c r="D852" i="94" s="1"/>
  <c r="C774" i="94"/>
  <c r="C577" i="94"/>
  <c r="C94" i="94"/>
  <c r="C877" i="94"/>
  <c r="C278" i="94"/>
  <c r="C108" i="94"/>
  <c r="D108" i="94" s="1"/>
  <c r="C125" i="94"/>
  <c r="C50" i="94"/>
  <c r="E50" i="94" s="1"/>
  <c r="C785" i="94"/>
  <c r="C783" i="94"/>
  <c r="C276" i="94"/>
  <c r="C1309" i="94"/>
  <c r="D1309" i="94" s="1"/>
  <c r="C55" i="94"/>
  <c r="C1281" i="94"/>
  <c r="F1281" i="94" s="1"/>
  <c r="Q1281" i="94" s="1"/>
  <c r="C1212" i="94"/>
  <c r="C261" i="94"/>
  <c r="C1121" i="94"/>
  <c r="C1118" i="94"/>
  <c r="D1118" i="94" s="1"/>
  <c r="C1109" i="94"/>
  <c r="C1289" i="94"/>
  <c r="E1289" i="94" s="1"/>
  <c r="C1164" i="94"/>
  <c r="E1164" i="94" s="1"/>
  <c r="C1208" i="94"/>
  <c r="C865" i="94"/>
  <c r="C1313" i="94"/>
  <c r="E1313" i="94" s="1"/>
  <c r="C1251" i="94"/>
  <c r="D1251" i="94" s="1"/>
  <c r="C12" i="94"/>
  <c r="E12" i="94" s="1"/>
  <c r="C990" i="94"/>
  <c r="C468" i="94"/>
  <c r="C1322" i="94"/>
  <c r="C1183" i="94"/>
  <c r="E1183" i="94" s="1"/>
  <c r="C554" i="94"/>
  <c r="E554" i="94" s="1"/>
  <c r="C1104" i="94"/>
  <c r="E1104" i="94" s="1"/>
  <c r="C128" i="94"/>
  <c r="E128" i="94" s="1"/>
  <c r="C508" i="94"/>
  <c r="C922" i="94"/>
  <c r="C1270" i="94"/>
  <c r="E1270" i="94" s="1"/>
  <c r="C628" i="94"/>
  <c r="E628" i="94" s="1"/>
  <c r="C929" i="94"/>
  <c r="E929" i="94" s="1"/>
  <c r="C1165" i="94"/>
  <c r="E1165" i="94" s="1"/>
  <c r="C587" i="94"/>
  <c r="C1201" i="94"/>
  <c r="E1201" i="94" s="1"/>
  <c r="C961" i="94"/>
  <c r="E961" i="94" s="1"/>
  <c r="C272" i="94"/>
  <c r="C1060" i="94"/>
  <c r="E1060" i="94" s="1"/>
  <c r="C1133" i="94"/>
  <c r="E1133" i="94" s="1"/>
  <c r="C784" i="94"/>
  <c r="C410" i="94"/>
  <c r="E410" i="94" s="1"/>
  <c r="C537" i="94"/>
  <c r="C197" i="94"/>
  <c r="E197" i="94" s="1"/>
  <c r="C812" i="94"/>
  <c r="E812" i="94" s="1"/>
  <c r="C1150" i="94"/>
  <c r="C591" i="94"/>
  <c r="C1044" i="94"/>
  <c r="E1044" i="94" s="1"/>
  <c r="C892" i="94"/>
  <c r="E892" i="94" s="1"/>
  <c r="C207" i="94"/>
  <c r="E207" i="94" s="1"/>
  <c r="C1226" i="94"/>
  <c r="D1226" i="94" s="1"/>
  <c r="C1072" i="94"/>
  <c r="D1072" i="94" s="1"/>
  <c r="C570" i="94"/>
  <c r="C974" i="94"/>
  <c r="E974" i="94" s="1"/>
  <c r="C498" i="94"/>
  <c r="C519" i="94"/>
  <c r="C453" i="94"/>
  <c r="D453" i="94" s="1"/>
  <c r="C337" i="94"/>
  <c r="F337" i="94" s="1"/>
  <c r="Q337" i="94" s="1"/>
  <c r="C1064" i="94"/>
  <c r="C175" i="94"/>
  <c r="F175" i="94" s="1"/>
  <c r="Q175" i="94" s="1"/>
  <c r="C1095" i="94"/>
  <c r="F1095" i="94" s="1"/>
  <c r="Q1095" i="94" s="1"/>
  <c r="C1134" i="94"/>
  <c r="C593" i="94"/>
  <c r="E593" i="94" s="1"/>
  <c r="C1210" i="94"/>
  <c r="D1210" i="94" s="1"/>
  <c r="C456" i="94"/>
  <c r="C506" i="94"/>
  <c r="F506" i="94" s="1"/>
  <c r="Q506" i="94" s="1"/>
  <c r="C511" i="94"/>
  <c r="C529" i="94"/>
  <c r="C1069" i="94"/>
  <c r="F1069" i="94" s="1"/>
  <c r="Q1069" i="94" s="1"/>
  <c r="C1090" i="94"/>
  <c r="E1090" i="94" s="1"/>
  <c r="C480" i="94"/>
  <c r="C427" i="94"/>
  <c r="C421" i="94"/>
  <c r="F421" i="94" s="1"/>
  <c r="Q421" i="94" s="1"/>
  <c r="C326" i="94"/>
  <c r="D326" i="94" s="1"/>
  <c r="C633" i="94"/>
  <c r="C958" i="94"/>
  <c r="D958" i="94" s="1"/>
  <c r="C524" i="94"/>
  <c r="C428" i="94"/>
  <c r="C578" i="94"/>
  <c r="E578" i="94" s="1"/>
  <c r="C356" i="94"/>
  <c r="C1205" i="94"/>
  <c r="D1205" i="94" s="1"/>
  <c r="C781" i="94"/>
  <c r="F781" i="94" s="1"/>
  <c r="Q781" i="94" s="1"/>
  <c r="C568" i="94"/>
  <c r="C243" i="94"/>
  <c r="E243" i="94" s="1"/>
  <c r="C1300" i="94"/>
  <c r="D1300" i="94" s="1"/>
  <c r="C1000" i="94"/>
  <c r="D1000" i="94" s="1"/>
  <c r="C548" i="94"/>
  <c r="E548" i="94" s="1"/>
  <c r="C1142" i="94"/>
  <c r="D1142" i="94" s="1"/>
  <c r="C756" i="94"/>
  <c r="C914" i="94"/>
  <c r="C132" i="94"/>
  <c r="F132" i="94" s="1"/>
  <c r="Q132" i="94" s="1"/>
  <c r="C7" i="94"/>
  <c r="D7" i="94" s="1"/>
  <c r="C187" i="94"/>
  <c r="F187" i="94" s="1"/>
  <c r="Q187" i="94" s="1"/>
  <c r="C875" i="94"/>
  <c r="E875" i="94" s="1"/>
  <c r="C688" i="94"/>
  <c r="C901" i="94"/>
  <c r="E901" i="94" s="1"/>
  <c r="C1277" i="94"/>
  <c r="E1277" i="94" s="1"/>
  <c r="C675" i="94"/>
  <c r="C1009" i="94"/>
  <c r="E1009" i="94" s="1"/>
  <c r="C716" i="94"/>
  <c r="D716" i="94" s="1"/>
  <c r="C689" i="94"/>
  <c r="C126" i="94"/>
  <c r="D126" i="94" s="1"/>
  <c r="C679" i="94"/>
  <c r="C1176" i="94"/>
  <c r="C790" i="94"/>
  <c r="F790" i="94" s="1"/>
  <c r="Q790" i="94" s="1"/>
  <c r="C574" i="94"/>
  <c r="E574" i="94" s="1"/>
  <c r="C941" i="94"/>
  <c r="C993" i="94"/>
  <c r="C488" i="94"/>
  <c r="C692" i="94"/>
  <c r="D692" i="94" s="1"/>
  <c r="C727" i="94"/>
  <c r="C820" i="94"/>
  <c r="F820" i="94" s="1"/>
  <c r="Q820" i="94" s="1"/>
  <c r="C544" i="94"/>
  <c r="C1326" i="94"/>
  <c r="C522" i="94"/>
  <c r="E522" i="94" s="1"/>
  <c r="C367" i="94"/>
  <c r="C669" i="94"/>
  <c r="E669" i="94" s="1"/>
  <c r="C720" i="94"/>
  <c r="E720" i="94" s="1"/>
  <c r="C376" i="94"/>
  <c r="C115" i="94"/>
  <c r="F115" i="94" s="1"/>
  <c r="Q115" i="94" s="1"/>
  <c r="C594" i="94"/>
  <c r="C829" i="94"/>
  <c r="C223" i="94"/>
  <c r="F223" i="94" s="1"/>
  <c r="Q223" i="94" s="1"/>
  <c r="C749" i="94"/>
  <c r="F749" i="94" s="1"/>
  <c r="Q749" i="94" s="1"/>
  <c r="C433" i="94"/>
  <c r="C199" i="94"/>
  <c r="E199" i="94" s="1"/>
  <c r="C21" i="94"/>
  <c r="F21" i="94" s="1"/>
  <c r="Q21" i="94" s="1"/>
  <c r="C283" i="94"/>
  <c r="F283" i="94" s="1"/>
  <c r="Q283" i="94" s="1"/>
  <c r="C345" i="94"/>
  <c r="E345" i="94" s="1"/>
  <c r="C281" i="94"/>
  <c r="F281" i="94" s="1"/>
  <c r="Q281" i="94" s="1"/>
  <c r="C321" i="94"/>
  <c r="C92" i="94"/>
  <c r="C771" i="94"/>
  <c r="E771" i="94" s="1"/>
  <c r="C26" i="94"/>
  <c r="C267" i="94"/>
  <c r="E267" i="94" s="1"/>
  <c r="C334" i="94"/>
  <c r="F334" i="94" s="1"/>
  <c r="Q334" i="94" s="1"/>
  <c r="C754" i="94"/>
  <c r="C194" i="94"/>
  <c r="F194" i="94" s="1"/>
  <c r="Q194" i="94" s="1"/>
  <c r="C297" i="94"/>
  <c r="C629" i="94"/>
  <c r="C383" i="94"/>
  <c r="F383" i="94" s="1"/>
  <c r="Q383" i="94" s="1"/>
  <c r="C630" i="94"/>
  <c r="F630" i="94" s="1"/>
  <c r="Q630" i="94" s="1"/>
  <c r="C752" i="94"/>
  <c r="C271" i="94"/>
  <c r="C384" i="94"/>
  <c r="F384" i="94" s="1"/>
  <c r="Q384" i="94" s="1"/>
  <c r="C97" i="94"/>
  <c r="C274" i="94"/>
  <c r="E274" i="94" s="1"/>
  <c r="C48" i="94"/>
  <c r="D48" i="94" s="1"/>
  <c r="C768" i="94"/>
  <c r="C252" i="94"/>
  <c r="C84" i="94"/>
  <c r="C765" i="94"/>
  <c r="C871" i="94"/>
  <c r="E871" i="94" s="1"/>
  <c r="C701" i="94"/>
  <c r="C434" i="94"/>
  <c r="C222" i="94"/>
  <c r="C1128" i="94"/>
  <c r="C938" i="94"/>
  <c r="F938" i="94" s="1"/>
  <c r="Q938" i="94" s="1"/>
  <c r="C79" i="94"/>
  <c r="D79" i="94" s="1"/>
  <c r="C684" i="94"/>
  <c r="C130" i="94"/>
  <c r="C293" i="94"/>
  <c r="C180" i="94"/>
  <c r="E180" i="94" s="1"/>
  <c r="C899" i="94"/>
  <c r="F899" i="94" s="1"/>
  <c r="Q899" i="94" s="1"/>
  <c r="C373" i="94"/>
  <c r="D373" i="94" s="1"/>
  <c r="C372" i="94"/>
  <c r="C350" i="94"/>
  <c r="C777" i="94"/>
  <c r="C341" i="94"/>
  <c r="C445" i="94"/>
  <c r="F445" i="94" s="1"/>
  <c r="Q445" i="94" s="1"/>
  <c r="C157" i="94"/>
  <c r="E157" i="94" s="1"/>
  <c r="C870" i="94"/>
  <c r="C148" i="94"/>
  <c r="C1101" i="94"/>
  <c r="C547" i="94"/>
  <c r="D547" i="94" s="1"/>
  <c r="C1329" i="94"/>
  <c r="E1329" i="94" s="1"/>
  <c r="C308" i="94"/>
  <c r="F308" i="94" s="1"/>
  <c r="Q308" i="94" s="1"/>
  <c r="C190" i="94"/>
  <c r="C702" i="94"/>
  <c r="C960" i="94"/>
  <c r="E960" i="94" s="1"/>
  <c r="C1105" i="94"/>
  <c r="C1162" i="94"/>
  <c r="E1162" i="94" s="1"/>
  <c r="C1275" i="94"/>
  <c r="D1275" i="94" s="1"/>
  <c r="C1279" i="94"/>
  <c r="E1279" i="94" s="1"/>
  <c r="C860" i="94"/>
  <c r="C1280" i="94"/>
  <c r="E1280" i="94" s="1"/>
  <c r="C1223" i="94"/>
  <c r="D1223" i="94" s="1"/>
  <c r="C862" i="94"/>
  <c r="D862" i="94" s="1"/>
  <c r="C1111" i="94"/>
  <c r="E1111" i="94" s="1"/>
  <c r="C1207" i="94"/>
  <c r="E1207" i="94" s="1"/>
  <c r="C802" i="94"/>
  <c r="C869" i="94"/>
  <c r="E869" i="94" s="1"/>
  <c r="C546" i="94"/>
  <c r="C492" i="94"/>
  <c r="D492" i="94" s="1"/>
  <c r="C1089" i="94"/>
  <c r="E1089" i="94" s="1"/>
  <c r="C595" i="94"/>
  <c r="C560" i="94"/>
  <c r="C1238" i="94"/>
  <c r="C112" i="94"/>
  <c r="E112" i="94" s="1"/>
  <c r="C1047" i="94"/>
  <c r="F1047" i="94" s="1"/>
  <c r="Q1047" i="94" s="1"/>
  <c r="C1200" i="94"/>
  <c r="E1200" i="94" s="1"/>
  <c r="C597" i="94"/>
  <c r="E597" i="94" s="1"/>
  <c r="C403" i="94"/>
  <c r="C495" i="94"/>
  <c r="E495" i="94" s="1"/>
  <c r="C253" i="94"/>
  <c r="D253" i="94" s="1"/>
  <c r="C559" i="94"/>
  <c r="D559" i="94" s="1"/>
  <c r="C572" i="94"/>
  <c r="E572" i="94" s="1"/>
  <c r="C604" i="94"/>
  <c r="E604" i="94" s="1"/>
  <c r="C328" i="94"/>
  <c r="C897" i="94"/>
  <c r="E897" i="94" s="1"/>
  <c r="C1255" i="94"/>
  <c r="E1255" i="94" s="1"/>
  <c r="C1094" i="94"/>
  <c r="D1094" i="94" s="1"/>
  <c r="C890" i="94"/>
  <c r="E890" i="94" s="1"/>
  <c r="C1102" i="94"/>
  <c r="C1144" i="94"/>
  <c r="C1169" i="94"/>
  <c r="D1169" i="94" s="1"/>
  <c r="C1152" i="94"/>
  <c r="F1152" i="94" s="1"/>
  <c r="Q1152" i="94" s="1"/>
  <c r="C803" i="94"/>
  <c r="C1138" i="94"/>
  <c r="C1057" i="94"/>
  <c r="D1057" i="94" s="1"/>
  <c r="C1154" i="94"/>
  <c r="C1311" i="94"/>
  <c r="D1311" i="94" s="1"/>
  <c r="C1096" i="94"/>
  <c r="C1193" i="94"/>
  <c r="C1295" i="94"/>
  <c r="F1295" i="94" s="1"/>
  <c r="Q1295" i="94" s="1"/>
  <c r="C815" i="94"/>
  <c r="F815" i="94" s="1"/>
  <c r="Q815" i="94" s="1"/>
  <c r="C828" i="94"/>
  <c r="C1184" i="94"/>
  <c r="D1184" i="94" s="1"/>
  <c r="C1190" i="94"/>
  <c r="C584" i="94"/>
  <c r="C798" i="94"/>
  <c r="F798" i="94" s="1"/>
  <c r="Q798" i="94" s="1"/>
  <c r="C905" i="94"/>
  <c r="D905" i="94" s="1"/>
  <c r="C1273" i="94"/>
  <c r="C457" i="94"/>
  <c r="D457" i="94" s="1"/>
  <c r="C531" i="94"/>
  <c r="F531" i="94" s="1"/>
  <c r="Q531" i="94" s="1"/>
  <c r="C1288" i="94"/>
  <c r="C822" i="94"/>
  <c r="C950" i="94"/>
  <c r="F950" i="94" s="1"/>
  <c r="Q950" i="94" s="1"/>
  <c r="C975" i="94"/>
  <c r="C551" i="94"/>
  <c r="E551" i="94" s="1"/>
  <c r="C536" i="94"/>
  <c r="E536" i="94" s="1"/>
  <c r="C983" i="94"/>
  <c r="C464" i="94"/>
  <c r="F464" i="94" s="1"/>
  <c r="Q464" i="94" s="1"/>
  <c r="C694" i="94"/>
  <c r="F694" i="94" s="1"/>
  <c r="Q694" i="94" s="1"/>
  <c r="C424" i="94"/>
  <c r="C800" i="94"/>
  <c r="F800" i="94" s="1"/>
  <c r="Q800" i="94" s="1"/>
  <c r="C1035" i="94"/>
  <c r="C1250" i="94"/>
  <c r="C1070" i="94"/>
  <c r="C541" i="94"/>
  <c r="D541" i="94" s="1"/>
  <c r="C1334" i="94"/>
  <c r="C515" i="94"/>
  <c r="D515" i="94" s="1"/>
  <c r="C987" i="94"/>
  <c r="C562" i="94"/>
  <c r="C1180" i="94"/>
  <c r="F1180" i="94" s="1"/>
  <c r="Q1180" i="94" s="1"/>
  <c r="C741" i="94"/>
  <c r="F741" i="94" s="1"/>
  <c r="Q741" i="94" s="1"/>
  <c r="C864" i="94"/>
  <c r="C861" i="94"/>
  <c r="D861" i="94" s="1"/>
  <c r="C263" i="94"/>
  <c r="F263" i="94" s="1"/>
  <c r="Q263" i="94" s="1"/>
  <c r="C1006" i="94"/>
  <c r="C996" i="94"/>
  <c r="C984" i="94"/>
  <c r="D984" i="94" s="1"/>
  <c r="C986" i="94"/>
  <c r="C476" i="94"/>
  <c r="E476" i="94" s="1"/>
  <c r="C436" i="94"/>
  <c r="E436" i="94" s="1"/>
  <c r="C440" i="94"/>
  <c r="E440" i="94" s="1"/>
  <c r="C747" i="94"/>
  <c r="F747" i="94" s="1"/>
  <c r="Q747" i="94" s="1"/>
  <c r="C917" i="94"/>
  <c r="E917" i="94" s="1"/>
  <c r="C1026" i="94"/>
  <c r="C397" i="94"/>
  <c r="F397" i="94" s="1"/>
  <c r="Q397" i="94" s="1"/>
  <c r="C742" i="94"/>
  <c r="D742" i="94" s="1"/>
  <c r="C951" i="94"/>
  <c r="D951" i="94" s="1"/>
  <c r="C1108" i="94"/>
  <c r="C606" i="94"/>
  <c r="F606" i="94" s="1"/>
  <c r="Q606" i="94" s="1"/>
  <c r="C1294" i="94"/>
  <c r="C711" i="94"/>
  <c r="D711" i="94" s="1"/>
  <c r="C1235" i="94"/>
  <c r="F1235" i="94" s="1"/>
  <c r="Q1235" i="94" s="1"/>
  <c r="C937" i="94"/>
  <c r="C581" i="94"/>
  <c r="E581" i="94" s="1"/>
  <c r="C927" i="94"/>
  <c r="D927" i="94" s="1"/>
  <c r="C1195" i="94"/>
  <c r="C632" i="94"/>
  <c r="D632" i="94" s="1"/>
  <c r="C648" i="94"/>
  <c r="D648" i="94" s="1"/>
  <c r="C1206" i="94"/>
  <c r="D1206" i="94" s="1"/>
  <c r="C1174" i="94"/>
  <c r="F1174" i="94" s="1"/>
  <c r="Q1174" i="94" s="1"/>
  <c r="C685" i="94"/>
  <c r="F685" i="94" s="1"/>
  <c r="Q685" i="94" s="1"/>
  <c r="C39" i="94"/>
  <c r="C658" i="94"/>
  <c r="D658" i="94" s="1"/>
  <c r="C671" i="94"/>
  <c r="D671" i="94" s="1"/>
  <c r="C691" i="94"/>
  <c r="C872" i="94"/>
  <c r="C370" i="94"/>
  <c r="F370" i="94" s="1"/>
  <c r="Q370" i="94" s="1"/>
  <c r="C416" i="94"/>
  <c r="C386" i="94"/>
  <c r="D386" i="94" s="1"/>
  <c r="C200" i="94"/>
  <c r="F200" i="94" s="1"/>
  <c r="Q200" i="94" s="1"/>
  <c r="C63" i="94"/>
  <c r="E63" i="94" s="1"/>
  <c r="C62" i="94"/>
  <c r="E62" i="94" s="1"/>
  <c r="C159" i="94"/>
  <c r="D159" i="94" s="1"/>
  <c r="C270" i="94"/>
  <c r="C53" i="94"/>
  <c r="D53" i="94" s="1"/>
  <c r="C314" i="94"/>
  <c r="F314" i="94" s="1"/>
  <c r="Q314" i="94" s="1"/>
  <c r="C228" i="94"/>
  <c r="D228" i="94" s="1"/>
  <c r="C247" i="94"/>
  <c r="C286" i="94"/>
  <c r="F286" i="94" s="1"/>
  <c r="Q286" i="94" s="1"/>
  <c r="C296" i="94"/>
  <c r="C257" i="94"/>
  <c r="D257" i="94" s="1"/>
  <c r="C46" i="94"/>
  <c r="D46" i="94" s="1"/>
  <c r="C640" i="94"/>
  <c r="C309" i="94"/>
  <c r="F309" i="94" s="1"/>
  <c r="Q309" i="94" s="1"/>
  <c r="C336" i="94"/>
  <c r="F336" i="94" s="1"/>
  <c r="Q336" i="94" s="1"/>
  <c r="C185" i="94"/>
  <c r="C837" i="94"/>
  <c r="E837" i="94" s="1"/>
  <c r="C827" i="94"/>
  <c r="E827" i="94" s="1"/>
  <c r="C348" i="94"/>
  <c r="C378" i="94"/>
  <c r="D378" i="94" s="1"/>
  <c r="C171" i="94"/>
  <c r="F171" i="94" s="1"/>
  <c r="Q171" i="94" s="1"/>
  <c r="C212" i="94"/>
  <c r="C331" i="94"/>
  <c r="D331" i="94" s="1"/>
  <c r="C25" i="94"/>
  <c r="D25" i="94" s="1"/>
  <c r="C769" i="94"/>
  <c r="C28" i="94"/>
  <c r="C687" i="94"/>
  <c r="C98" i="94"/>
  <c r="C1123" i="94"/>
  <c r="C1182" i="94"/>
  <c r="D1182" i="94" s="1"/>
  <c r="C323" i="94"/>
  <c r="F323" i="94" s="1"/>
  <c r="Q323" i="94" s="1"/>
  <c r="C952" i="94"/>
  <c r="C43" i="94"/>
  <c r="C876" i="94"/>
  <c r="C855" i="94"/>
  <c r="F855" i="94" s="1"/>
  <c r="Q855" i="94" s="1"/>
  <c r="C425" i="94"/>
  <c r="D425" i="94" s="1"/>
  <c r="C729" i="94"/>
  <c r="F729" i="94" s="1"/>
  <c r="Q729" i="94" s="1"/>
  <c r="C329" i="94"/>
  <c r="C849" i="94"/>
  <c r="C41" i="94"/>
  <c r="C138" i="94"/>
  <c r="D138" i="94" s="1"/>
  <c r="C545" i="94"/>
  <c r="D545" i="94" s="1"/>
  <c r="C806" i="94"/>
  <c r="F806" i="94" s="1"/>
  <c r="Q806" i="94" s="1"/>
  <c r="C845" i="94"/>
  <c r="C882" i="94"/>
  <c r="D882" i="94" s="1"/>
  <c r="C925" i="94"/>
  <c r="C357" i="94"/>
  <c r="D357" i="94" s="1"/>
  <c r="C1221" i="94"/>
  <c r="D1221" i="94" s="1"/>
  <c r="C324" i="94"/>
  <c r="C980" i="94"/>
  <c r="D980" i="94" s="1"/>
  <c r="C818" i="94"/>
  <c r="E818" i="94" s="1"/>
  <c r="C282" i="94"/>
  <c r="C451" i="94"/>
  <c r="E451" i="94" s="1"/>
  <c r="C169" i="94"/>
  <c r="D169" i="94" s="1"/>
  <c r="C1103" i="94"/>
  <c r="F1103" i="94" s="1"/>
  <c r="Q1103" i="94" s="1"/>
  <c r="C1237" i="94"/>
  <c r="E1237" i="94" s="1"/>
  <c r="C1305" i="94"/>
  <c r="E1305" i="94" s="1"/>
  <c r="C1099" i="94"/>
  <c r="C1239" i="94"/>
  <c r="D1239" i="94" s="1"/>
  <c r="C1087" i="94"/>
  <c r="E1087" i="94" s="1"/>
  <c r="C1258" i="94"/>
  <c r="E1258" i="94" s="1"/>
  <c r="C1085" i="94"/>
  <c r="F1085" i="94" s="1"/>
  <c r="Q1085" i="94" s="1"/>
  <c r="C1092" i="94"/>
  <c r="C1056" i="94"/>
  <c r="C83" i="94"/>
  <c r="C1234" i="94"/>
  <c r="E1234" i="94" s="1"/>
  <c r="C1175" i="94"/>
  <c r="D1175" i="94" s="1"/>
  <c r="C475" i="94"/>
  <c r="F475" i="94" s="1"/>
  <c r="Q475" i="94" s="1"/>
  <c r="C616" i="94"/>
  <c r="C1043" i="94"/>
  <c r="C412" i="94"/>
  <c r="E412" i="94" s="1"/>
  <c r="C1033" i="94"/>
  <c r="D1033" i="94" s="1"/>
  <c r="C1278" i="94"/>
  <c r="D1278" i="94" s="1"/>
  <c r="C405" i="94"/>
  <c r="F405" i="94" s="1"/>
  <c r="Q405" i="94" s="1"/>
  <c r="C631" i="94"/>
  <c r="C448" i="94"/>
  <c r="C1027" i="94"/>
  <c r="C1160" i="94"/>
  <c r="E1160" i="94" s="1"/>
  <c r="C789" i="94"/>
  <c r="C1249" i="94"/>
  <c r="F1249" i="94" s="1"/>
  <c r="Q1249" i="94" s="1"/>
  <c r="C139" i="94"/>
  <c r="E139" i="94" s="1"/>
  <c r="C1224" i="94"/>
  <c r="C534" i="94"/>
  <c r="C325" i="94"/>
  <c r="E325" i="94" s="1"/>
  <c r="C1029" i="94"/>
  <c r="D1029" i="94" s="1"/>
  <c r="C1079" i="94"/>
  <c r="D1079" i="94" s="1"/>
  <c r="C962" i="94"/>
  <c r="C598" i="94"/>
  <c r="C1145" i="94"/>
  <c r="C1117" i="94"/>
  <c r="F1117" i="94" s="1"/>
  <c r="Q1117" i="94" s="1"/>
  <c r="C1083" i="94"/>
  <c r="C16" i="94"/>
  <c r="F16" i="94" s="1"/>
  <c r="Q16" i="94" s="1"/>
  <c r="C1058" i="94"/>
  <c r="C1061" i="94"/>
  <c r="C1055" i="94"/>
  <c r="E1055" i="94" s="1"/>
  <c r="C478" i="94"/>
  <c r="E478" i="94" s="1"/>
  <c r="C402" i="94"/>
  <c r="C517" i="94"/>
  <c r="D517" i="94" s="1"/>
  <c r="C118" i="94"/>
  <c r="C510" i="94"/>
  <c r="C1116" i="94"/>
  <c r="E1116" i="94" s="1"/>
  <c r="C1100" i="94"/>
  <c r="D1100" i="94" s="1"/>
  <c r="C358" i="94"/>
  <c r="F358" i="94" s="1"/>
  <c r="Q358" i="94" s="1"/>
  <c r="C919" i="94"/>
  <c r="F919" i="94" s="1"/>
  <c r="Q919" i="94" s="1"/>
  <c r="C509" i="94"/>
  <c r="C1076" i="94"/>
  <c r="C1039" i="94"/>
  <c r="F1039" i="94" s="1"/>
  <c r="Q1039" i="94" s="1"/>
  <c r="C767" i="94"/>
  <c r="D767" i="94" s="1"/>
  <c r="C1053" i="94"/>
  <c r="C883" i="94"/>
  <c r="E883" i="94" s="1"/>
  <c r="C423" i="94"/>
  <c r="E423" i="94" s="1"/>
  <c r="C1276" i="94"/>
  <c r="C1314" i="94"/>
  <c r="C74" i="94"/>
  <c r="E74" i="94" s="1"/>
  <c r="C670" i="94"/>
  <c r="C583" i="94"/>
  <c r="E583" i="94" s="1"/>
  <c r="C413" i="94"/>
  <c r="E413" i="94" s="1"/>
  <c r="C575" i="94"/>
  <c r="C745" i="94"/>
  <c r="F745" i="94" s="1"/>
  <c r="Q745" i="94" s="1"/>
  <c r="C682" i="94"/>
  <c r="E682" i="94" s="1"/>
  <c r="C978" i="94"/>
  <c r="D978" i="94" s="1"/>
  <c r="C979" i="94"/>
  <c r="C737" i="94"/>
  <c r="C226" i="94"/>
  <c r="C863" i="94"/>
  <c r="C916" i="94"/>
  <c r="C44" i="94"/>
  <c r="C1005" i="94"/>
  <c r="F1005" i="94" s="1"/>
  <c r="Q1005" i="94" s="1"/>
  <c r="C131" i="94"/>
  <c r="C254" i="94"/>
  <c r="C99" i="94"/>
  <c r="C656" i="94"/>
  <c r="D656" i="94" s="1"/>
  <c r="C9" i="94"/>
  <c r="C1209" i="94"/>
  <c r="F1209" i="94" s="1"/>
  <c r="Q1209" i="94" s="1"/>
  <c r="C915" i="94"/>
  <c r="C609" i="94"/>
  <c r="C985" i="94"/>
  <c r="E985" i="94" s="1"/>
  <c r="C532" i="94"/>
  <c r="C1242" i="94"/>
  <c r="C219" i="94"/>
  <c r="D219" i="94" s="1"/>
  <c r="C135" i="94"/>
  <c r="C1290" i="94"/>
  <c r="C1013" i="94"/>
  <c r="E1013" i="94" s="1"/>
  <c r="C1012" i="94"/>
  <c r="E1012" i="94" s="1"/>
  <c r="C668" i="94"/>
  <c r="F668" i="94" s="1"/>
  <c r="Q668" i="94" s="1"/>
  <c r="C972" i="94"/>
  <c r="D972" i="94" s="1"/>
  <c r="C973" i="94"/>
  <c r="C1199" i="94"/>
  <c r="C114" i="94"/>
  <c r="C467" i="94"/>
  <c r="E467" i="94" s="1"/>
  <c r="C707" i="94"/>
  <c r="D707" i="94" s="1"/>
  <c r="C1272" i="94"/>
  <c r="E1272" i="94" s="1"/>
  <c r="C1037" i="94"/>
  <c r="D1037" i="94" s="1"/>
  <c r="C579" i="94"/>
  <c r="C1315" i="94"/>
  <c r="D1315" i="94" s="1"/>
  <c r="C930" i="94"/>
  <c r="E930" i="94" s="1"/>
  <c r="C408" i="94"/>
  <c r="D408" i="94" s="1"/>
  <c r="C1028" i="94"/>
  <c r="D1028" i="94" s="1"/>
  <c r="C193" i="94"/>
  <c r="F193" i="94" s="1"/>
  <c r="Q193" i="94" s="1"/>
  <c r="C59" i="94"/>
  <c r="C20" i="94"/>
  <c r="F20" i="94" s="1"/>
  <c r="Q20" i="94" s="1"/>
  <c r="C728" i="94"/>
  <c r="E728" i="94" s="1"/>
  <c r="C857" i="94"/>
  <c r="F857" i="94" s="1"/>
  <c r="Q857" i="94" s="1"/>
  <c r="C731" i="94"/>
  <c r="C75" i="94"/>
  <c r="F75" i="94" s="1"/>
  <c r="Q75" i="94" s="1"/>
  <c r="C735" i="94"/>
  <c r="C642" i="94"/>
  <c r="D642" i="94" s="1"/>
  <c r="C205" i="94"/>
  <c r="E205" i="94" s="1"/>
  <c r="C156" i="94"/>
  <c r="D156" i="94" s="1"/>
  <c r="C71" i="94"/>
  <c r="E71" i="94" s="1"/>
  <c r="C779" i="94"/>
  <c r="E779" i="94" s="1"/>
  <c r="C332" i="94"/>
  <c r="C750" i="94"/>
  <c r="D750" i="94" s="1"/>
  <c r="C826" i="94"/>
  <c r="E826" i="94" s="1"/>
  <c r="C235" i="94"/>
  <c r="D235" i="94" s="1"/>
  <c r="C760" i="94"/>
  <c r="D760" i="94" s="1"/>
  <c r="C751" i="94"/>
  <c r="D751" i="94" s="1"/>
  <c r="C301" i="94"/>
  <c r="C170" i="94"/>
  <c r="E170" i="94" s="1"/>
  <c r="C773" i="94"/>
  <c r="D773" i="94" s="1"/>
  <c r="C158" i="94"/>
  <c r="C266" i="94"/>
  <c r="D266" i="94" s="1"/>
  <c r="C840" i="94"/>
  <c r="D840" i="94" s="1"/>
  <c r="C639" i="94"/>
  <c r="C836" i="94"/>
  <c r="F836" i="94" s="1"/>
  <c r="Q836" i="94" s="1"/>
  <c r="C234" i="94"/>
  <c r="E234" i="94" s="1"/>
  <c r="C634" i="94"/>
  <c r="D634" i="94" s="1"/>
  <c r="C172" i="94"/>
  <c r="C316" i="94"/>
  <c r="F316" i="94" s="1"/>
  <c r="Q316" i="94" s="1"/>
  <c r="C313" i="94"/>
  <c r="C51" i="94"/>
  <c r="E51" i="94" s="1"/>
  <c r="C833" i="94"/>
  <c r="E833" i="94" s="1"/>
  <c r="C23" i="94"/>
  <c r="C188" i="94"/>
  <c r="D188" i="94" s="1"/>
  <c r="C45" i="94"/>
  <c r="C420" i="94"/>
  <c r="C814" i="94"/>
  <c r="D814" i="94" s="1"/>
  <c r="C27" i="94"/>
  <c r="D27" i="94" s="1"/>
  <c r="C215" i="94"/>
  <c r="C346" i="94"/>
  <c r="F346" i="94" s="1"/>
  <c r="Q346" i="94" s="1"/>
  <c r="C141" i="94"/>
  <c r="C209" i="94"/>
  <c r="C61" i="94"/>
  <c r="C76" i="94"/>
  <c r="D76" i="94" s="1"/>
  <c r="C299" i="94"/>
  <c r="F299" i="94" s="1"/>
  <c r="Q299" i="94" s="1"/>
  <c r="C204" i="94"/>
  <c r="E204" i="94" s="1"/>
  <c r="C198" i="94"/>
  <c r="E198" i="94" s="1"/>
  <c r="C34" i="94"/>
  <c r="C1220" i="94"/>
  <c r="E1220" i="94" s="1"/>
  <c r="C15" i="94"/>
  <c r="D15" i="94" s="1"/>
  <c r="C782" i="94"/>
  <c r="F782" i="94" s="1"/>
  <c r="Q782" i="94" s="1"/>
  <c r="C743" i="94"/>
  <c r="F743" i="94" s="1"/>
  <c r="Q743" i="94" s="1"/>
  <c r="C1007" i="94"/>
  <c r="E1007" i="94" s="1"/>
  <c r="C398" i="94"/>
  <c r="C881" i="94"/>
  <c r="F881" i="94" s="1"/>
  <c r="Q881" i="94" s="1"/>
  <c r="C573" i="94"/>
  <c r="F573" i="94" s="1"/>
  <c r="Q573" i="94" s="1"/>
  <c r="C474" i="94"/>
  <c r="C153" i="94"/>
  <c r="E153" i="94" s="1"/>
  <c r="C133" i="94"/>
  <c r="C795" i="94"/>
  <c r="C1081" i="94"/>
  <c r="E1081" i="94" s="1"/>
  <c r="C129" i="94"/>
  <c r="D129" i="94" s="1"/>
  <c r="C385" i="94"/>
  <c r="C444" i="94"/>
  <c r="E444" i="94" s="1"/>
  <c r="C723" i="94"/>
  <c r="C590" i="94"/>
  <c r="C963" i="94"/>
  <c r="E963" i="94" s="1"/>
  <c r="C491" i="94"/>
  <c r="D491" i="94" s="1"/>
  <c r="C1158" i="94"/>
  <c r="C1204" i="94"/>
  <c r="F1204" i="94" s="1"/>
  <c r="Q1204" i="94" s="1"/>
  <c r="C888" i="94"/>
  <c r="C1293" i="94"/>
  <c r="C396" i="94"/>
  <c r="F396" i="94" s="1"/>
  <c r="Q396" i="94" s="1"/>
  <c r="C791" i="94"/>
  <c r="D791" i="94" s="1"/>
  <c r="C513" i="94"/>
  <c r="E513" i="94" s="1"/>
  <c r="C946" i="94"/>
  <c r="D946" i="94" s="1"/>
  <c r="C936" i="94"/>
  <c r="E936" i="94" s="1"/>
  <c r="C527" i="94"/>
  <c r="C1284" i="94"/>
  <c r="D1284" i="94" s="1"/>
  <c r="C608" i="94"/>
  <c r="D608" i="94" s="1"/>
  <c r="C485" i="94"/>
  <c r="F485" i="94" s="1"/>
  <c r="Q485" i="94" s="1"/>
  <c r="C1143" i="94"/>
  <c r="F1143" i="94" s="1"/>
  <c r="Q1143" i="94" s="1"/>
  <c r="C1093" i="94"/>
  <c r="E1093" i="94" s="1"/>
  <c r="C1168" i="94"/>
  <c r="C154" i="94"/>
  <c r="E154" i="94" s="1"/>
  <c r="C565" i="94"/>
  <c r="F565" i="94" s="1"/>
  <c r="Q565" i="94" s="1"/>
  <c r="C320" i="94"/>
  <c r="E320" i="94" s="1"/>
  <c r="C722" i="94"/>
  <c r="F722" i="94" s="1"/>
  <c r="Q722" i="94" s="1"/>
  <c r="C569" i="94"/>
  <c r="E569" i="94" s="1"/>
  <c r="C264" i="94"/>
  <c r="B84" i="94"/>
  <c r="E313" i="94"/>
  <c r="E1102" i="94"/>
  <c r="E403" i="94"/>
  <c r="E560" i="94"/>
  <c r="E860" i="94"/>
  <c r="E6" i="94"/>
  <c r="E1063" i="94"/>
  <c r="E639" i="94"/>
  <c r="E270" i="94"/>
  <c r="E1195" i="94"/>
  <c r="E142" i="94"/>
  <c r="E364" i="94"/>
  <c r="F151" i="94"/>
  <c r="Q151" i="94" s="1"/>
  <c r="E1219" i="94"/>
  <c r="E920" i="94"/>
  <c r="D660" i="94"/>
  <c r="E660" i="94"/>
  <c r="E1048" i="94"/>
  <c r="E1181" i="94"/>
  <c r="E913" i="94"/>
  <c r="E1248" i="94"/>
  <c r="E1052" i="94"/>
  <c r="E1186" i="94"/>
  <c r="E576" i="94"/>
  <c r="E1297" i="94"/>
  <c r="E1292" i="94"/>
  <c r="E360" i="94"/>
  <c r="E497" i="94"/>
  <c r="E1088" i="94"/>
  <c r="E1011" i="94"/>
  <c r="E1002" i="94"/>
  <c r="E265" i="94"/>
  <c r="E703" i="94"/>
  <c r="E1017" i="94"/>
  <c r="E887" i="94"/>
  <c r="E484" i="94"/>
  <c r="E817" i="94"/>
  <c r="E605" i="94"/>
  <c r="D1269" i="94"/>
  <c r="E1039" i="94"/>
  <c r="E1061" i="94"/>
  <c r="E598" i="94"/>
  <c r="E1224" i="94"/>
  <c r="E448" i="94"/>
  <c r="E1056" i="94"/>
  <c r="E1146" i="94"/>
  <c r="E1178" i="94"/>
  <c r="E57" i="94"/>
  <c r="E1166" i="94"/>
  <c r="E190" i="94"/>
  <c r="E202" i="94"/>
  <c r="E298" i="94"/>
  <c r="E886" i="94"/>
  <c r="E318" i="94"/>
  <c r="D1290" i="94"/>
  <c r="F1290" i="94"/>
  <c r="Q1290" i="94" s="1"/>
  <c r="E1290" i="94"/>
  <c r="D609" i="94"/>
  <c r="F609" i="94"/>
  <c r="Q609" i="94" s="1"/>
  <c r="E609" i="94"/>
  <c r="D254" i="94"/>
  <c r="F254" i="94"/>
  <c r="Q254" i="94" s="1"/>
  <c r="D226" i="94"/>
  <c r="F226" i="94"/>
  <c r="Q226" i="94" s="1"/>
  <c r="D212" i="94"/>
  <c r="F212" i="94"/>
  <c r="Q212" i="94" s="1"/>
  <c r="D185" i="94"/>
  <c r="F185" i="94"/>
  <c r="Q185" i="94" s="1"/>
  <c r="D296" i="94"/>
  <c r="F296" i="94"/>
  <c r="Q296" i="94" s="1"/>
  <c r="D270" i="94"/>
  <c r="F270" i="94"/>
  <c r="Q270" i="94" s="1"/>
  <c r="F159" i="94"/>
  <c r="Q159" i="94" s="1"/>
  <c r="D416" i="94"/>
  <c r="F416" i="94"/>
  <c r="Q416" i="94" s="1"/>
  <c r="D39" i="94"/>
  <c r="F39" i="94"/>
  <c r="Q39" i="94" s="1"/>
  <c r="E632" i="94"/>
  <c r="D1195" i="94"/>
  <c r="F1195" i="94"/>
  <c r="Q1195" i="94" s="1"/>
  <c r="D1294" i="94"/>
  <c r="F1294" i="94"/>
  <c r="Q1294" i="94" s="1"/>
  <c r="D1026" i="94"/>
  <c r="F1026" i="94"/>
  <c r="Q1026" i="94" s="1"/>
  <c r="F476" i="94"/>
  <c r="Q476" i="94" s="1"/>
  <c r="D986" i="94"/>
  <c r="F986" i="94"/>
  <c r="Q986" i="94" s="1"/>
  <c r="E986" i="94"/>
  <c r="D864" i="94"/>
  <c r="F864" i="94"/>
  <c r="Q864" i="94" s="1"/>
  <c r="E864" i="94"/>
  <c r="F515" i="94"/>
  <c r="Q515" i="94" s="1"/>
  <c r="D1334" i="94"/>
  <c r="F1334" i="94"/>
  <c r="Q1334" i="94" s="1"/>
  <c r="E1334" i="94"/>
  <c r="D800" i="94"/>
  <c r="D424" i="94"/>
  <c r="F424" i="94"/>
  <c r="Q424" i="94" s="1"/>
  <c r="E424" i="94"/>
  <c r="D975" i="94"/>
  <c r="F975" i="94"/>
  <c r="Q975" i="94" s="1"/>
  <c r="E457" i="94"/>
  <c r="D1273" i="94"/>
  <c r="F1273" i="94"/>
  <c r="Q1273" i="94" s="1"/>
  <c r="F1184" i="94"/>
  <c r="Q1184" i="94" s="1"/>
  <c r="E1184" i="94"/>
  <c r="D828" i="94"/>
  <c r="F828" i="94"/>
  <c r="Q828" i="94" s="1"/>
  <c r="E828" i="94"/>
  <c r="F1311" i="94"/>
  <c r="Q1311" i="94" s="1"/>
  <c r="E1311" i="94"/>
  <c r="D1154" i="94"/>
  <c r="F1154" i="94"/>
  <c r="Q1154" i="94" s="1"/>
  <c r="E1154" i="94"/>
  <c r="F1169" i="94"/>
  <c r="Q1169" i="94" s="1"/>
  <c r="E975" i="94"/>
  <c r="F958" i="94"/>
  <c r="Q958" i="94" s="1"/>
  <c r="D480" i="94"/>
  <c r="E480" i="94"/>
  <c r="F480" i="94"/>
  <c r="Q480" i="94" s="1"/>
  <c r="D506" i="94"/>
  <c r="E506" i="94"/>
  <c r="D1064" i="94"/>
  <c r="F1064" i="94"/>
  <c r="Q1064" i="94" s="1"/>
  <c r="E1064" i="94"/>
  <c r="D974" i="94"/>
  <c r="D570" i="94"/>
  <c r="F570" i="94"/>
  <c r="Q570" i="94" s="1"/>
  <c r="E570" i="94"/>
  <c r="F1072" i="94"/>
  <c r="Q1072" i="94" s="1"/>
  <c r="E212" i="94"/>
  <c r="E185" i="94"/>
  <c r="E296" i="94"/>
  <c r="E39" i="94"/>
  <c r="E1026" i="94"/>
  <c r="E741" i="94"/>
  <c r="E254" i="94"/>
  <c r="D252" i="94"/>
  <c r="F252" i="94"/>
  <c r="Q252" i="94" s="1"/>
  <c r="E252" i="94"/>
  <c r="D768" i="94"/>
  <c r="F768" i="94"/>
  <c r="Q768" i="94" s="1"/>
  <c r="E768" i="94"/>
  <c r="D271" i="94"/>
  <c r="F271" i="94"/>
  <c r="Q271" i="94" s="1"/>
  <c r="E271" i="94"/>
  <c r="D752" i="94"/>
  <c r="F752" i="94"/>
  <c r="Q752" i="94" s="1"/>
  <c r="E752" i="94"/>
  <c r="D630" i="94"/>
  <c r="E630" i="94"/>
  <c r="D194" i="94"/>
  <c r="E194" i="94"/>
  <c r="D754" i="94"/>
  <c r="F754" i="94"/>
  <c r="Q754" i="94" s="1"/>
  <c r="E754" i="94"/>
  <c r="D334" i="94"/>
  <c r="E334" i="94"/>
  <c r="D92" i="94"/>
  <c r="F92" i="94"/>
  <c r="Q92" i="94" s="1"/>
  <c r="E92" i="94"/>
  <c r="D321" i="94"/>
  <c r="F321" i="94"/>
  <c r="Q321" i="94" s="1"/>
  <c r="E321" i="94"/>
  <c r="D281" i="94"/>
  <c r="D199" i="94"/>
  <c r="F199" i="94"/>
  <c r="Q199" i="94" s="1"/>
  <c r="D433" i="94"/>
  <c r="F433" i="94"/>
  <c r="Q433" i="94" s="1"/>
  <c r="E433" i="94"/>
  <c r="D115" i="94"/>
  <c r="E115" i="94"/>
  <c r="D376" i="94"/>
  <c r="F376" i="94"/>
  <c r="Q376" i="94" s="1"/>
  <c r="E376" i="94"/>
  <c r="F720" i="94"/>
  <c r="Q720" i="94" s="1"/>
  <c r="D1326" i="94"/>
  <c r="F1326" i="94"/>
  <c r="Q1326" i="94" s="1"/>
  <c r="E1326" i="94"/>
  <c r="D544" i="94"/>
  <c r="F544" i="94"/>
  <c r="Q544" i="94" s="1"/>
  <c r="E544" i="94"/>
  <c r="D820" i="94"/>
  <c r="D993" i="94"/>
  <c r="F993" i="94"/>
  <c r="Q993" i="94" s="1"/>
  <c r="E993" i="94"/>
  <c r="D941" i="94"/>
  <c r="F941" i="94"/>
  <c r="Q941" i="94" s="1"/>
  <c r="E941" i="94"/>
  <c r="D574" i="94"/>
  <c r="F126" i="94"/>
  <c r="Q126" i="94" s="1"/>
  <c r="E126" i="94"/>
  <c r="D689" i="94"/>
  <c r="F689" i="94"/>
  <c r="Q689" i="94" s="1"/>
  <c r="E689" i="94"/>
  <c r="E716" i="94"/>
  <c r="D901" i="94"/>
  <c r="F901" i="94"/>
  <c r="Q901" i="94" s="1"/>
  <c r="D688" i="94"/>
  <c r="F688" i="94"/>
  <c r="Q688" i="94" s="1"/>
  <c r="E688" i="94"/>
  <c r="D875" i="94"/>
  <c r="F875" i="94"/>
  <c r="Q875" i="94" s="1"/>
  <c r="D914" i="94"/>
  <c r="F914" i="94"/>
  <c r="Q914" i="94" s="1"/>
  <c r="D756" i="94"/>
  <c r="E756" i="94"/>
  <c r="F756" i="94"/>
  <c r="Q756" i="94" s="1"/>
  <c r="F1142" i="94"/>
  <c r="Q1142" i="94" s="1"/>
  <c r="D243" i="94"/>
  <c r="F243" i="94"/>
  <c r="Q243" i="94" s="1"/>
  <c r="D568" i="94"/>
  <c r="F568" i="94"/>
  <c r="Q568" i="94" s="1"/>
  <c r="E568" i="94"/>
  <c r="D781" i="94"/>
  <c r="E781" i="94"/>
  <c r="D428" i="94"/>
  <c r="F428" i="94"/>
  <c r="Q428" i="94" s="1"/>
  <c r="E428" i="94"/>
  <c r="D524" i="94"/>
  <c r="F524" i="94"/>
  <c r="Q524" i="94" s="1"/>
  <c r="E524" i="94"/>
  <c r="D427" i="94"/>
  <c r="F427" i="94"/>
  <c r="Q427" i="94" s="1"/>
  <c r="E427" i="94"/>
  <c r="D1090" i="94"/>
  <c r="F1090" i="94"/>
  <c r="Q1090" i="94" s="1"/>
  <c r="D456" i="94"/>
  <c r="F456" i="94"/>
  <c r="Q456" i="94" s="1"/>
  <c r="E456" i="94"/>
  <c r="F1210" i="94"/>
  <c r="Q1210" i="94" s="1"/>
  <c r="E1210" i="94"/>
  <c r="D175" i="94"/>
  <c r="D337" i="94"/>
  <c r="D69" i="94"/>
  <c r="F69" i="94"/>
  <c r="Q69" i="94" s="1"/>
  <c r="E69" i="94"/>
  <c r="D300" i="94"/>
  <c r="F300" i="94"/>
  <c r="Q300" i="94" s="1"/>
  <c r="E300" i="94"/>
  <c r="D755" i="94"/>
  <c r="F755" i="94"/>
  <c r="Q755" i="94" s="1"/>
  <c r="E755" i="94"/>
  <c r="F808" i="94"/>
  <c r="Q808" i="94" s="1"/>
  <c r="E808" i="94"/>
  <c r="D621" i="94"/>
  <c r="F621" i="94"/>
  <c r="Q621" i="94" s="1"/>
  <c r="E621" i="94"/>
  <c r="F646" i="94"/>
  <c r="Q646" i="94" s="1"/>
  <c r="D292" i="94"/>
  <c r="F292" i="94"/>
  <c r="Q292" i="94" s="1"/>
  <c r="E292" i="94"/>
  <c r="D213" i="94"/>
  <c r="F213" i="94"/>
  <c r="Q213" i="94" s="1"/>
  <c r="E213" i="94"/>
  <c r="D291" i="94"/>
  <c r="F291" i="94"/>
  <c r="Q291" i="94" s="1"/>
  <c r="D375" i="94"/>
  <c r="E375" i="94"/>
  <c r="D100" i="94"/>
  <c r="F100" i="94"/>
  <c r="Q100" i="94" s="1"/>
  <c r="E100" i="94"/>
  <c r="D288" i="94"/>
  <c r="E288" i="94"/>
  <c r="D220" i="94"/>
  <c r="F220" i="94"/>
  <c r="Q220" i="94" s="1"/>
  <c r="E220" i="94"/>
  <c r="D259" i="94"/>
  <c r="F259" i="94"/>
  <c r="Q259" i="94" s="1"/>
  <c r="E259" i="94"/>
  <c r="F645" i="94"/>
  <c r="Q645" i="94" s="1"/>
  <c r="E645" i="94"/>
  <c r="D290" i="94"/>
  <c r="E290" i="94"/>
  <c r="D379" i="94"/>
  <c r="F379" i="94"/>
  <c r="Q379" i="94" s="1"/>
  <c r="E379" i="94"/>
  <c r="D502" i="94"/>
  <c r="F502" i="94"/>
  <c r="Q502" i="94" s="1"/>
  <c r="D1041" i="94"/>
  <c r="F1041" i="94"/>
  <c r="Q1041" i="94" s="1"/>
  <c r="E1041" i="94"/>
  <c r="D878" i="94"/>
  <c r="F878" i="94"/>
  <c r="Q878" i="94" s="1"/>
  <c r="E878" i="94"/>
  <c r="D725" i="94"/>
  <c r="F725" i="94"/>
  <c r="Q725" i="94" s="1"/>
  <c r="E725" i="94"/>
  <c r="D719" i="94"/>
  <c r="F1308" i="94"/>
  <c r="Q1308" i="94" s="1"/>
  <c r="E1308" i="94"/>
  <c r="D1020" i="94"/>
  <c r="F1020" i="94"/>
  <c r="Q1020" i="94" s="1"/>
  <c r="E1020" i="94"/>
  <c r="F14" i="94"/>
  <c r="Q14" i="94" s="1"/>
  <c r="E14" i="94"/>
  <c r="D268" i="94"/>
  <c r="F268" i="94"/>
  <c r="Q268" i="94" s="1"/>
  <c r="E268" i="94"/>
  <c r="D811" i="94"/>
  <c r="F811" i="94"/>
  <c r="Q811" i="94" s="1"/>
  <c r="E811" i="94"/>
  <c r="D715" i="94"/>
  <c r="F715" i="94"/>
  <c r="Q715" i="94" s="1"/>
  <c r="F1262" i="94"/>
  <c r="Q1262" i="94" s="1"/>
  <c r="E1262" i="94"/>
  <c r="D13" i="94"/>
  <c r="F13" i="94"/>
  <c r="Q13" i="94" s="1"/>
  <c r="E13" i="94"/>
  <c r="D1245" i="94"/>
  <c r="F1245" i="94"/>
  <c r="Q1245" i="94" s="1"/>
  <c r="E1245" i="94"/>
  <c r="D1003" i="94"/>
  <c r="F1003" i="94"/>
  <c r="Q1003" i="94" s="1"/>
  <c r="D1257" i="94"/>
  <c r="F1257" i="94"/>
  <c r="Q1257" i="94" s="1"/>
  <c r="E1257" i="94"/>
  <c r="F466" i="94"/>
  <c r="Q466" i="94" s="1"/>
  <c r="E466" i="94"/>
  <c r="D739" i="94"/>
  <c r="F739" i="94"/>
  <c r="Q739" i="94" s="1"/>
  <c r="E739" i="94"/>
  <c r="D1098" i="94"/>
  <c r="F1098" i="94"/>
  <c r="Q1098" i="94" s="1"/>
  <c r="E1098" i="94"/>
  <c r="D895" i="94"/>
  <c r="F895" i="94"/>
  <c r="Q895" i="94" s="1"/>
  <c r="D912" i="94"/>
  <c r="F912" i="94"/>
  <c r="Q912" i="94" s="1"/>
  <c r="D72" i="94"/>
  <c r="F72" i="94"/>
  <c r="Q72" i="94" s="1"/>
  <c r="E72" i="94"/>
  <c r="D558" i="94"/>
  <c r="F558" i="94"/>
  <c r="Q558" i="94" s="1"/>
  <c r="E558" i="94"/>
  <c r="D392" i="94"/>
  <c r="F392" i="94"/>
  <c r="Q392" i="94" s="1"/>
  <c r="E392" i="94"/>
  <c r="D681" i="94"/>
  <c r="F681" i="94"/>
  <c r="Q681" i="94" s="1"/>
  <c r="E681" i="94"/>
  <c r="D490" i="94"/>
  <c r="F490" i="94"/>
  <c r="Q490" i="94" s="1"/>
  <c r="E490" i="94"/>
  <c r="F786" i="94"/>
  <c r="Q786" i="94" s="1"/>
  <c r="D477" i="94"/>
  <c r="F477" i="94"/>
  <c r="Q477" i="94" s="1"/>
  <c r="D1264" i="94"/>
  <c r="F1264" i="94"/>
  <c r="Q1264" i="94" s="1"/>
  <c r="E1264" i="94"/>
  <c r="D1167" i="94"/>
  <c r="F1167" i="94"/>
  <c r="Q1167" i="94" s="1"/>
  <c r="E1167" i="94"/>
  <c r="D471" i="94"/>
  <c r="F471" i="94"/>
  <c r="Q471" i="94" s="1"/>
  <c r="E471" i="94"/>
  <c r="D1252" i="94"/>
  <c r="F1252" i="94"/>
  <c r="Q1252" i="94" s="1"/>
  <c r="E1252" i="94"/>
  <c r="D948" i="94"/>
  <c r="F948" i="94"/>
  <c r="Q948" i="94" s="1"/>
  <c r="E948" i="94"/>
  <c r="D430" i="94"/>
  <c r="F430" i="94"/>
  <c r="Q430" i="94" s="1"/>
  <c r="E430" i="94"/>
  <c r="D452" i="94"/>
  <c r="F452" i="94"/>
  <c r="Q452" i="94" s="1"/>
  <c r="E452" i="94"/>
  <c r="D66" i="94"/>
  <c r="F66" i="94"/>
  <c r="Q66" i="94" s="1"/>
  <c r="E66" i="94"/>
  <c r="E526" i="94"/>
  <c r="D1259" i="94"/>
  <c r="F1259" i="94"/>
  <c r="Q1259" i="94" s="1"/>
  <c r="E1259" i="94"/>
  <c r="D1051" i="94"/>
  <c r="F1051" i="94"/>
  <c r="Q1051" i="94" s="1"/>
  <c r="E1051" i="94"/>
  <c r="D339" i="94"/>
  <c r="F339" i="94"/>
  <c r="Q339" i="94" s="1"/>
  <c r="E339" i="94"/>
  <c r="D17" i="94"/>
  <c r="F17" i="94"/>
  <c r="Q17" i="94" s="1"/>
  <c r="E17" i="94"/>
  <c r="D1030" i="94"/>
  <c r="F1030" i="94"/>
  <c r="Q1030" i="94" s="1"/>
  <c r="E1030" i="94"/>
  <c r="D1062" i="94"/>
  <c r="F1062" i="94"/>
  <c r="Q1062" i="94" s="1"/>
  <c r="E1062" i="94"/>
  <c r="D1031" i="94"/>
  <c r="D1211" i="94"/>
  <c r="F1211" i="94"/>
  <c r="Q1211" i="94" s="1"/>
  <c r="E1211" i="94"/>
  <c r="D395" i="94"/>
  <c r="F395" i="94"/>
  <c r="Q395" i="94" s="1"/>
  <c r="E395" i="94"/>
  <c r="D1155" i="94"/>
  <c r="F1155" i="94"/>
  <c r="Q1155" i="94" s="1"/>
  <c r="E1155" i="94"/>
  <c r="D1127" i="94"/>
  <c r="D1091" i="94"/>
  <c r="F1091" i="94"/>
  <c r="Q1091" i="94" s="1"/>
  <c r="E1091" i="94"/>
  <c r="D134" i="94"/>
  <c r="E134" i="94"/>
  <c r="F134" i="94"/>
  <c r="Q134" i="94" s="1"/>
  <c r="D1059" i="94"/>
  <c r="F1059" i="94"/>
  <c r="Q1059" i="94" s="1"/>
  <c r="E1059" i="94"/>
  <c r="F1045" i="94"/>
  <c r="Q1045" i="94" s="1"/>
  <c r="D959" i="94"/>
  <c r="F959" i="94"/>
  <c r="Q959" i="94" s="1"/>
  <c r="E959" i="94"/>
  <c r="D763" i="94"/>
  <c r="F763" i="94"/>
  <c r="Q763" i="94" s="1"/>
  <c r="E763" i="94"/>
  <c r="D116" i="94"/>
  <c r="E116" i="94"/>
  <c r="F116" i="94"/>
  <c r="Q116" i="94" s="1"/>
  <c r="F5" i="94"/>
  <c r="Q5" i="94" s="1"/>
  <c r="D859" i="94"/>
  <c r="F859" i="94"/>
  <c r="Q859" i="94" s="1"/>
  <c r="E859" i="94"/>
  <c r="D1306" i="94"/>
  <c r="F1306" i="94"/>
  <c r="Q1306" i="94" s="1"/>
  <c r="E1306" i="94"/>
  <c r="D1120" i="94"/>
  <c r="F1120" i="94"/>
  <c r="Q1120" i="94" s="1"/>
  <c r="E1120" i="94"/>
  <c r="D1099" i="94"/>
  <c r="F1099" i="94"/>
  <c r="Q1099" i="94" s="1"/>
  <c r="E1099" i="94"/>
  <c r="D1151" i="94"/>
  <c r="F1151" i="94"/>
  <c r="Q1151" i="94" s="1"/>
  <c r="E1151" i="94"/>
  <c r="D1305" i="94"/>
  <c r="F1305" i="94"/>
  <c r="Q1305" i="94" s="1"/>
  <c r="D1213" i="94"/>
  <c r="F1213" i="94"/>
  <c r="Q1213" i="94" s="1"/>
  <c r="E1213" i="94"/>
  <c r="E1118" i="94"/>
  <c r="D1298" i="94"/>
  <c r="F1298" i="94"/>
  <c r="Q1298" i="94" s="1"/>
  <c r="D1121" i="94"/>
  <c r="F1121" i="94"/>
  <c r="Q1121" i="94" s="1"/>
  <c r="E1121" i="94"/>
  <c r="D458" i="94"/>
  <c r="F458" i="94"/>
  <c r="Q458" i="94" s="1"/>
  <c r="E458" i="94"/>
  <c r="D261" i="94"/>
  <c r="F261" i="94"/>
  <c r="Q261" i="94" s="1"/>
  <c r="E261" i="94"/>
  <c r="D712" i="94"/>
  <c r="F712" i="94"/>
  <c r="Q712" i="94" s="1"/>
  <c r="E712" i="94"/>
  <c r="D451" i="94"/>
  <c r="D1212" i="94"/>
  <c r="F1212" i="94"/>
  <c r="Q1212" i="94" s="1"/>
  <c r="E1212" i="94"/>
  <c r="D282" i="94"/>
  <c r="F282" i="94"/>
  <c r="Q282" i="94" s="1"/>
  <c r="E282" i="94"/>
  <c r="D923" i="94"/>
  <c r="E923" i="94"/>
  <c r="D818" i="94"/>
  <c r="F818" i="94"/>
  <c r="Q818" i="94" s="1"/>
  <c r="D208" i="94"/>
  <c r="F208" i="94"/>
  <c r="Q208" i="94" s="1"/>
  <c r="E208" i="94"/>
  <c r="D160" i="94"/>
  <c r="E160" i="94"/>
  <c r="D276" i="94"/>
  <c r="F276" i="94"/>
  <c r="Q276" i="94" s="1"/>
  <c r="E276" i="94"/>
  <c r="D783" i="94"/>
  <c r="F783" i="94"/>
  <c r="Q783" i="94" s="1"/>
  <c r="E783" i="94"/>
  <c r="D174" i="94"/>
  <c r="F174" i="94"/>
  <c r="Q174" i="94" s="1"/>
  <c r="E174" i="94"/>
  <c r="E357" i="94"/>
  <c r="D785" i="94"/>
  <c r="F785" i="94"/>
  <c r="Q785" i="94" s="1"/>
  <c r="E785" i="94"/>
  <c r="D124" i="94"/>
  <c r="F124" i="94"/>
  <c r="Q124" i="94" s="1"/>
  <c r="E124" i="94"/>
  <c r="D925" i="94"/>
  <c r="F925" i="94"/>
  <c r="Q925" i="94" s="1"/>
  <c r="E925" i="94"/>
  <c r="F882" i="94"/>
  <c r="Q882" i="94" s="1"/>
  <c r="D809" i="94"/>
  <c r="F809" i="94"/>
  <c r="Q809" i="94" s="1"/>
  <c r="E809" i="94"/>
  <c r="F108" i="94"/>
  <c r="Q108" i="94" s="1"/>
  <c r="D250" i="94"/>
  <c r="F250" i="94"/>
  <c r="Q250" i="94" s="1"/>
  <c r="E250" i="94"/>
  <c r="D278" i="94"/>
  <c r="F278" i="94"/>
  <c r="Q278" i="94" s="1"/>
  <c r="E278" i="94"/>
  <c r="D643" i="94"/>
  <c r="F643" i="94"/>
  <c r="Q643" i="94" s="1"/>
  <c r="E643" i="94"/>
  <c r="D877" i="94"/>
  <c r="F877" i="94"/>
  <c r="Q877" i="94" s="1"/>
  <c r="E877" i="94"/>
  <c r="D176" i="94"/>
  <c r="F176" i="94"/>
  <c r="Q176" i="94" s="1"/>
  <c r="E176" i="94"/>
  <c r="E138" i="94"/>
  <c r="D94" i="94"/>
  <c r="F94" i="94"/>
  <c r="Q94" i="94" s="1"/>
  <c r="E94" i="94"/>
  <c r="D22" i="94"/>
  <c r="F22" i="94"/>
  <c r="Q22" i="94" s="1"/>
  <c r="E22" i="94"/>
  <c r="D41" i="94"/>
  <c r="F41" i="94"/>
  <c r="Q41" i="94" s="1"/>
  <c r="E41" i="94"/>
  <c r="D849" i="94"/>
  <c r="F849" i="94"/>
  <c r="Q849" i="94" s="1"/>
  <c r="E849" i="94"/>
  <c r="D285" i="94"/>
  <c r="F285" i="94"/>
  <c r="Q285" i="94" s="1"/>
  <c r="E285" i="94"/>
  <c r="F852" i="94"/>
  <c r="Q852" i="94" s="1"/>
  <c r="D179" i="94"/>
  <c r="F179" i="94"/>
  <c r="Q179" i="94" s="1"/>
  <c r="E179" i="94"/>
  <c r="D885" i="94"/>
  <c r="F885" i="94"/>
  <c r="Q885" i="94" s="1"/>
  <c r="E885" i="94"/>
  <c r="D998" i="94"/>
  <c r="F998" i="94"/>
  <c r="Q998" i="94" s="1"/>
  <c r="E998" i="94"/>
  <c r="D850" i="94"/>
  <c r="F850" i="94"/>
  <c r="Q850" i="94" s="1"/>
  <c r="E850" i="94"/>
  <c r="D928" i="94"/>
  <c r="F928" i="94"/>
  <c r="Q928" i="94" s="1"/>
  <c r="E928" i="94"/>
  <c r="D855" i="94"/>
  <c r="E855" i="94"/>
  <c r="D981" i="94"/>
  <c r="F981" i="94"/>
  <c r="Q981" i="94" s="1"/>
  <c r="E981" i="94"/>
  <c r="D797" i="94"/>
  <c r="F797" i="94"/>
  <c r="Q797" i="94" s="1"/>
  <c r="E797" i="94"/>
  <c r="D876" i="94"/>
  <c r="F876" i="94"/>
  <c r="Q876" i="94" s="1"/>
  <c r="E876" i="94"/>
  <c r="D264" i="94"/>
  <c r="F264" i="94"/>
  <c r="Q264" i="94" s="1"/>
  <c r="E264" i="94"/>
  <c r="D43" i="94"/>
  <c r="F43" i="94"/>
  <c r="Q43" i="94" s="1"/>
  <c r="E43" i="94"/>
  <c r="D613" i="94"/>
  <c r="F613" i="94"/>
  <c r="Q613" i="94" s="1"/>
  <c r="E613" i="94"/>
  <c r="F710" i="94"/>
  <c r="Q710" i="94" s="1"/>
  <c r="D1268" i="94"/>
  <c r="F1268" i="94"/>
  <c r="Q1268" i="94" s="1"/>
  <c r="E1268" i="94"/>
  <c r="D690" i="94"/>
  <c r="F690" i="94"/>
  <c r="Q690" i="94" s="1"/>
  <c r="E690" i="94"/>
  <c r="D479" i="94"/>
  <c r="F479" i="94"/>
  <c r="Q479" i="94" s="1"/>
  <c r="E479" i="94"/>
  <c r="E286" i="94"/>
  <c r="E685" i="94"/>
  <c r="E175" i="94"/>
  <c r="E1169" i="94"/>
  <c r="F660" i="94"/>
  <c r="Q660" i="94" s="1"/>
  <c r="E159" i="94"/>
  <c r="E20" i="94"/>
  <c r="E927" i="94"/>
  <c r="D236" i="94"/>
  <c r="F236" i="94"/>
  <c r="Q236" i="94" s="1"/>
  <c r="E236" i="94"/>
  <c r="F389" i="94"/>
  <c r="Q389" i="94" s="1"/>
  <c r="D353" i="94"/>
  <c r="F353" i="94"/>
  <c r="Q353" i="94" s="1"/>
  <c r="E353" i="94"/>
  <c r="D841" i="94"/>
  <c r="F841" i="94"/>
  <c r="Q841" i="94" s="1"/>
  <c r="E841" i="94"/>
  <c r="D40" i="94"/>
  <c r="F40" i="94"/>
  <c r="Q40" i="94" s="1"/>
  <c r="E40" i="94"/>
  <c r="D78" i="94"/>
  <c r="F78" i="94"/>
  <c r="Q78" i="94" s="1"/>
  <c r="E78" i="94"/>
  <c r="D42" i="94"/>
  <c r="F42" i="94"/>
  <c r="Q42" i="94" s="1"/>
  <c r="E42" i="94"/>
  <c r="D143" i="94"/>
  <c r="F143" i="94"/>
  <c r="Q143" i="94" s="1"/>
  <c r="E143" i="94"/>
  <c r="D103" i="94"/>
  <c r="F103" i="94"/>
  <c r="Q103" i="94" s="1"/>
  <c r="E103" i="94"/>
  <c r="D166" i="94"/>
  <c r="F166" i="94"/>
  <c r="Q166" i="94" s="1"/>
  <c r="E166" i="94"/>
  <c r="D186" i="94"/>
  <c r="F186" i="94"/>
  <c r="Q186" i="94" s="1"/>
  <c r="E186" i="94"/>
  <c r="D85" i="94"/>
  <c r="F85" i="94"/>
  <c r="Q85" i="94" s="1"/>
  <c r="E85" i="94"/>
  <c r="D303" i="94"/>
  <c r="F303" i="94"/>
  <c r="Q303" i="94" s="1"/>
  <c r="E303" i="94"/>
  <c r="D327" i="94"/>
  <c r="E327" i="94"/>
  <c r="D762" i="94"/>
  <c r="F762" i="94"/>
  <c r="Q762" i="94" s="1"/>
  <c r="E762" i="94"/>
  <c r="D142" i="94"/>
  <c r="F142" i="94"/>
  <c r="Q142" i="94" s="1"/>
  <c r="D381" i="94"/>
  <c r="F381" i="94"/>
  <c r="Q381" i="94" s="1"/>
  <c r="F155" i="94"/>
  <c r="Q155" i="94" s="1"/>
  <c r="D163" i="94"/>
  <c r="F163" i="94"/>
  <c r="Q163" i="94" s="1"/>
  <c r="E163" i="94"/>
  <c r="D70" i="94"/>
  <c r="F70" i="94"/>
  <c r="Q70" i="94" s="1"/>
  <c r="D364" i="94"/>
  <c r="F364" i="94"/>
  <c r="Q364" i="94" s="1"/>
  <c r="D343" i="94"/>
  <c r="F343" i="94"/>
  <c r="Q343" i="94" s="1"/>
  <c r="E343" i="94"/>
  <c r="D891" i="94"/>
  <c r="F891" i="94"/>
  <c r="Q891" i="94" s="1"/>
  <c r="E891" i="94"/>
  <c r="D151" i="94"/>
  <c r="E151" i="94"/>
  <c r="D162" i="94"/>
  <c r="F162" i="94"/>
  <c r="Q162" i="94" s="1"/>
  <c r="E162" i="94"/>
  <c r="D1219" i="94"/>
  <c r="F1219" i="94"/>
  <c r="Q1219" i="94" s="1"/>
  <c r="D571" i="94"/>
  <c r="F571" i="94"/>
  <c r="Q571" i="94" s="1"/>
  <c r="D706" i="94"/>
  <c r="F706" i="94"/>
  <c r="Q706" i="94" s="1"/>
  <c r="E706" i="94"/>
  <c r="D662" i="94"/>
  <c r="F662" i="94"/>
  <c r="Q662" i="94" s="1"/>
  <c r="E662" i="94"/>
  <c r="D894" i="94"/>
  <c r="F894" i="94"/>
  <c r="Q894" i="94" s="1"/>
  <c r="E894" i="94"/>
  <c r="D920" i="94"/>
  <c r="F920" i="94"/>
  <c r="Q920" i="94" s="1"/>
  <c r="D1016" i="94"/>
  <c r="F1016" i="94"/>
  <c r="Q1016" i="94" s="1"/>
  <c r="D906" i="94"/>
  <c r="F906" i="94"/>
  <c r="Q906" i="94" s="1"/>
  <c r="E906" i="94"/>
  <c r="D708" i="94"/>
  <c r="F708" i="94"/>
  <c r="Q708" i="94" s="1"/>
  <c r="E708" i="94"/>
  <c r="D217" i="94"/>
  <c r="F217" i="94"/>
  <c r="Q217" i="94" s="1"/>
  <c r="D1036" i="94"/>
  <c r="F1036" i="94"/>
  <c r="Q1036" i="94" s="1"/>
  <c r="E1036" i="94"/>
  <c r="D107" i="94"/>
  <c r="F107" i="94"/>
  <c r="Q107" i="94" s="1"/>
  <c r="E107" i="94"/>
  <c r="D695" i="94"/>
  <c r="F695" i="94"/>
  <c r="Q695" i="94" s="1"/>
  <c r="E695" i="94"/>
  <c r="D1022" i="94"/>
  <c r="F1022" i="94"/>
  <c r="Q1022" i="94" s="1"/>
  <c r="E1022" i="94"/>
  <c r="D1048" i="94"/>
  <c r="F1048" i="94"/>
  <c r="Q1048" i="94" s="1"/>
  <c r="D672" i="94"/>
  <c r="F672" i="94"/>
  <c r="Q672" i="94" s="1"/>
  <c r="D696" i="94"/>
  <c r="F696" i="94"/>
  <c r="Q696" i="94" s="1"/>
  <c r="E696" i="94"/>
  <c r="D1014" i="94"/>
  <c r="F1014" i="94"/>
  <c r="Q1014" i="94" s="1"/>
  <c r="E1014" i="94"/>
  <c r="D354" i="94"/>
  <c r="F354" i="94"/>
  <c r="Q354" i="94" s="1"/>
  <c r="D1008" i="94"/>
  <c r="F1008" i="94"/>
  <c r="Q1008" i="94" s="1"/>
  <c r="E1008" i="94"/>
  <c r="D738" i="94"/>
  <c r="E738" i="94"/>
  <c r="D549" i="94"/>
  <c r="F549" i="94"/>
  <c r="Q549" i="94" s="1"/>
  <c r="E549" i="94"/>
  <c r="D122" i="94"/>
  <c r="F122" i="94"/>
  <c r="Q122" i="94" s="1"/>
  <c r="E122" i="94"/>
  <c r="D1181" i="94"/>
  <c r="F1181" i="94"/>
  <c r="Q1181" i="94" s="1"/>
  <c r="D225" i="94"/>
  <c r="F225" i="94"/>
  <c r="Q225" i="94" s="1"/>
  <c r="E225" i="94"/>
  <c r="D664" i="94"/>
  <c r="F664" i="94"/>
  <c r="Q664" i="94" s="1"/>
  <c r="E664" i="94"/>
  <c r="D991" i="94"/>
  <c r="F991" i="94"/>
  <c r="Q991" i="94" s="1"/>
  <c r="D995" i="94"/>
  <c r="F995" i="94"/>
  <c r="Q995" i="94" s="1"/>
  <c r="E995" i="94"/>
  <c r="D637" i="94"/>
  <c r="F637" i="94"/>
  <c r="Q637" i="94" s="1"/>
  <c r="E637" i="94"/>
  <c r="D1179" i="94"/>
  <c r="F1179" i="94"/>
  <c r="Q1179" i="94" s="1"/>
  <c r="D473" i="94"/>
  <c r="F473" i="94"/>
  <c r="Q473" i="94" s="1"/>
  <c r="E473" i="94"/>
  <c r="D999" i="94"/>
  <c r="F999" i="94"/>
  <c r="Q999" i="94" s="1"/>
  <c r="E999" i="94"/>
  <c r="D913" i="94"/>
  <c r="F913" i="94"/>
  <c r="Q913" i="94" s="1"/>
  <c r="D463" i="94"/>
  <c r="F463" i="94"/>
  <c r="Q463" i="94" s="1"/>
  <c r="E463" i="94"/>
  <c r="D1034" i="94"/>
  <c r="F1034" i="94"/>
  <c r="Q1034" i="94" s="1"/>
  <c r="E1034" i="94"/>
  <c r="D81" i="94"/>
  <c r="F81" i="94"/>
  <c r="Q81" i="94" s="1"/>
  <c r="D216" i="94"/>
  <c r="F216" i="94"/>
  <c r="Q216" i="94" s="1"/>
  <c r="E216" i="94"/>
  <c r="D704" i="94"/>
  <c r="F704" i="94"/>
  <c r="Q704" i="94" s="1"/>
  <c r="E704" i="94"/>
  <c r="D932" i="94"/>
  <c r="D540" i="94"/>
  <c r="F540" i="94"/>
  <c r="Q540" i="94" s="1"/>
  <c r="E540" i="94"/>
  <c r="D1135" i="94"/>
  <c r="F1135" i="94"/>
  <c r="Q1135" i="94" s="1"/>
  <c r="D382" i="94"/>
  <c r="F382" i="94"/>
  <c r="Q382" i="94" s="1"/>
  <c r="E382" i="94"/>
  <c r="D713" i="94"/>
  <c r="F713" i="94"/>
  <c r="Q713" i="94" s="1"/>
  <c r="E713" i="94"/>
  <c r="D1323" i="94"/>
  <c r="F1323" i="94"/>
  <c r="Q1323" i="94" s="1"/>
  <c r="E1323" i="94"/>
  <c r="D1248" i="94"/>
  <c r="F1248" i="94"/>
  <c r="Q1248" i="94" s="1"/>
  <c r="D499" i="94"/>
  <c r="F499" i="94"/>
  <c r="Q499" i="94" s="1"/>
  <c r="E499" i="94"/>
  <c r="D1256" i="94"/>
  <c r="F1256" i="94"/>
  <c r="Q1256" i="94" s="1"/>
  <c r="E1256" i="94"/>
  <c r="D556" i="94"/>
  <c r="F556" i="94"/>
  <c r="Q556" i="94" s="1"/>
  <c r="D957" i="94"/>
  <c r="F957" i="94"/>
  <c r="Q957" i="94" s="1"/>
  <c r="E957" i="94"/>
  <c r="F483" i="94"/>
  <c r="Q483" i="94" s="1"/>
  <c r="D1077" i="94"/>
  <c r="F1077" i="94"/>
  <c r="Q1077" i="94" s="1"/>
  <c r="D523" i="94"/>
  <c r="F523" i="94"/>
  <c r="Q523" i="94" s="1"/>
  <c r="E523" i="94"/>
  <c r="D1110" i="94"/>
  <c r="E1110" i="94"/>
  <c r="D947" i="94"/>
  <c r="F947" i="94"/>
  <c r="Q947" i="94" s="1"/>
  <c r="E947" i="94"/>
  <c r="D1197" i="94"/>
  <c r="F1197" i="94"/>
  <c r="Q1197" i="94" s="1"/>
  <c r="E1197" i="94"/>
  <c r="D1052" i="94"/>
  <c r="F1052" i="94"/>
  <c r="Q1052" i="94" s="1"/>
  <c r="D942" i="94"/>
  <c r="F942" i="94"/>
  <c r="Q942" i="94" s="1"/>
  <c r="E942" i="94"/>
  <c r="D816" i="94"/>
  <c r="F816" i="94"/>
  <c r="Q816" i="94" s="1"/>
  <c r="E816" i="94"/>
  <c r="D1227" i="94"/>
  <c r="F1227" i="94"/>
  <c r="Q1227" i="94" s="1"/>
  <c r="D1050" i="94"/>
  <c r="F1050" i="94"/>
  <c r="Q1050" i="94" s="1"/>
  <c r="E1050" i="94"/>
  <c r="D1046" i="94"/>
  <c r="F1046" i="94"/>
  <c r="Q1046" i="94" s="1"/>
  <c r="E1046" i="94"/>
  <c r="D1186" i="94"/>
  <c r="F1186" i="94"/>
  <c r="Q1186" i="94" s="1"/>
  <c r="D1231" i="94"/>
  <c r="F1231" i="94"/>
  <c r="Q1231" i="94" s="1"/>
  <c r="E1231" i="94"/>
  <c r="D804" i="94"/>
  <c r="F804" i="94"/>
  <c r="Q804" i="94" s="1"/>
  <c r="E804" i="94"/>
  <c r="D530" i="94"/>
  <c r="F530" i="94"/>
  <c r="Q530" i="94" s="1"/>
  <c r="D555" i="94"/>
  <c r="F555" i="94"/>
  <c r="Q555" i="94" s="1"/>
  <c r="E555" i="94"/>
  <c r="D493" i="94"/>
  <c r="F493" i="94"/>
  <c r="Q493" i="94" s="1"/>
  <c r="E493" i="94"/>
  <c r="D898" i="94"/>
  <c r="F898" i="94"/>
  <c r="Q898" i="94" s="1"/>
  <c r="D449" i="94"/>
  <c r="F449" i="94"/>
  <c r="Q449" i="94" s="1"/>
  <c r="E449" i="94"/>
  <c r="D365" i="94"/>
  <c r="F365" i="94"/>
  <c r="Q365" i="94" s="1"/>
  <c r="E365" i="94"/>
  <c r="D482" i="94"/>
  <c r="D393" i="94"/>
  <c r="F393" i="94"/>
  <c r="Q393" i="94" s="1"/>
  <c r="E393" i="94"/>
  <c r="D576" i="94"/>
  <c r="F576" i="94"/>
  <c r="Q576" i="94" s="1"/>
  <c r="D910" i="94"/>
  <c r="F910" i="94"/>
  <c r="Q910" i="94" s="1"/>
  <c r="E910" i="94"/>
  <c r="D120" i="94"/>
  <c r="F120" i="94"/>
  <c r="Q120" i="94" s="1"/>
  <c r="E120" i="94"/>
  <c r="D793" i="94"/>
  <c r="F793" i="94"/>
  <c r="Q793" i="94" s="1"/>
  <c r="E793" i="94"/>
  <c r="D1065" i="94"/>
  <c r="F1065" i="94"/>
  <c r="Q1065" i="94" s="1"/>
  <c r="E1065" i="94"/>
  <c r="D819" i="94"/>
  <c r="F819" i="94"/>
  <c r="Q819" i="94" s="1"/>
  <c r="E819" i="94"/>
  <c r="D1024" i="94"/>
  <c r="F1024" i="94"/>
  <c r="Q1024" i="94" s="1"/>
  <c r="E1024" i="94"/>
  <c r="D500" i="94"/>
  <c r="F500" i="94"/>
  <c r="Q500" i="94" s="1"/>
  <c r="E500" i="94"/>
  <c r="D136" i="94"/>
  <c r="F136" i="94"/>
  <c r="Q136" i="94" s="1"/>
  <c r="E136" i="94"/>
  <c r="D1297" i="94"/>
  <c r="F1297" i="94"/>
  <c r="Q1297" i="94" s="1"/>
  <c r="D111" i="94"/>
  <c r="F111" i="94"/>
  <c r="Q111" i="94" s="1"/>
  <c r="E111" i="94"/>
  <c r="D939" i="94"/>
  <c r="F939" i="94"/>
  <c r="Q939" i="94" s="1"/>
  <c r="D1299" i="94"/>
  <c r="F1299" i="94"/>
  <c r="Q1299" i="94" s="1"/>
  <c r="E1299" i="94"/>
  <c r="D1236" i="94"/>
  <c r="F1236" i="94"/>
  <c r="Q1236" i="94" s="1"/>
  <c r="E1236" i="94"/>
  <c r="D1292" i="94"/>
  <c r="F1292" i="94"/>
  <c r="Q1292" i="94" s="1"/>
  <c r="D1185" i="94"/>
  <c r="F1185" i="94"/>
  <c r="Q1185" i="94" s="1"/>
  <c r="E1185" i="94"/>
  <c r="D1228" i="94"/>
  <c r="F1228" i="94"/>
  <c r="Q1228" i="94" s="1"/>
  <c r="D1241" i="94"/>
  <c r="F1241" i="94"/>
  <c r="Q1241" i="94" s="1"/>
  <c r="E1241" i="94"/>
  <c r="D1192" i="94"/>
  <c r="F1192" i="94"/>
  <c r="Q1192" i="94" s="1"/>
  <c r="E1192" i="94"/>
  <c r="F1080" i="94"/>
  <c r="Q1080" i="94" s="1"/>
  <c r="D1253" i="94"/>
  <c r="F1253" i="94"/>
  <c r="Q1253" i="94" s="1"/>
  <c r="E1253" i="94"/>
  <c r="D1196" i="94"/>
  <c r="F1196" i="94"/>
  <c r="Q1196" i="94" s="1"/>
  <c r="E1196" i="94"/>
  <c r="D1267" i="94"/>
  <c r="F1267" i="94"/>
  <c r="Q1267" i="94" s="1"/>
  <c r="E1267" i="94"/>
  <c r="D867" i="94"/>
  <c r="F867" i="94"/>
  <c r="Q867" i="94" s="1"/>
  <c r="E867" i="94"/>
  <c r="D1302" i="94"/>
  <c r="F1302" i="94"/>
  <c r="Q1302" i="94" s="1"/>
  <c r="E1302" i="94"/>
  <c r="D1122" i="94"/>
  <c r="F1122" i="94"/>
  <c r="Q1122" i="94" s="1"/>
  <c r="E1122" i="94"/>
  <c r="D1115" i="94"/>
  <c r="F1115" i="94"/>
  <c r="Q1115" i="94" s="1"/>
  <c r="E1115" i="94"/>
  <c r="D1140" i="94"/>
  <c r="F1140" i="94"/>
  <c r="Q1140" i="94" s="1"/>
  <c r="E1140" i="94"/>
  <c r="D1328" i="94"/>
  <c r="F1328" i="94"/>
  <c r="Q1328" i="94" s="1"/>
  <c r="D165" i="94"/>
  <c r="F165" i="94"/>
  <c r="Q165" i="94" s="1"/>
  <c r="E165" i="94"/>
  <c r="D908" i="94"/>
  <c r="F908" i="94"/>
  <c r="Q908" i="94" s="1"/>
  <c r="E908" i="94"/>
  <c r="D772" i="94"/>
  <c r="F772" i="94"/>
  <c r="Q772" i="94" s="1"/>
  <c r="E772" i="94"/>
  <c r="D724" i="94"/>
  <c r="F724" i="94"/>
  <c r="Q724" i="94" s="1"/>
  <c r="E724" i="94"/>
  <c r="D1189" i="94"/>
  <c r="F1189" i="94"/>
  <c r="Q1189" i="94" s="1"/>
  <c r="E1189" i="94"/>
  <c r="D1333" i="94"/>
  <c r="F1333" i="94"/>
  <c r="Q1333" i="94" s="1"/>
  <c r="E1333" i="94"/>
  <c r="D340" i="94"/>
  <c r="F340" i="94"/>
  <c r="Q340" i="94" s="1"/>
  <c r="E340" i="94"/>
  <c r="F673" i="94"/>
  <c r="Q673" i="94" s="1"/>
  <c r="D678" i="94"/>
  <c r="F678" i="94"/>
  <c r="Q678" i="94" s="1"/>
  <c r="D650" i="94"/>
  <c r="F650" i="94"/>
  <c r="Q650" i="94" s="1"/>
  <c r="E650" i="94"/>
  <c r="D652" i="94"/>
  <c r="F652" i="94"/>
  <c r="Q652" i="94" s="1"/>
  <c r="E652" i="94"/>
  <c r="D1266" i="94"/>
  <c r="F1266" i="94"/>
  <c r="Q1266" i="94" s="1"/>
  <c r="E1266" i="94"/>
  <c r="D242" i="94"/>
  <c r="F242" i="94"/>
  <c r="Q242" i="94" s="1"/>
  <c r="E242" i="94"/>
  <c r="D627" i="94"/>
  <c r="F627" i="94"/>
  <c r="Q627" i="94" s="1"/>
  <c r="E627" i="94"/>
  <c r="D612" i="94"/>
  <c r="F612" i="94"/>
  <c r="Q612" i="94" s="1"/>
  <c r="E612" i="94"/>
  <c r="D1075" i="94"/>
  <c r="F1075" i="94"/>
  <c r="Q1075" i="94" s="1"/>
  <c r="E1075" i="94"/>
  <c r="D521" i="94"/>
  <c r="F521" i="94"/>
  <c r="Q521" i="94" s="1"/>
  <c r="E521" i="94"/>
  <c r="D940" i="94"/>
  <c r="F940" i="94"/>
  <c r="Q940" i="94" s="1"/>
  <c r="E940" i="94"/>
  <c r="D238" i="94"/>
  <c r="F238" i="94"/>
  <c r="Q238" i="94" s="1"/>
  <c r="E238" i="94"/>
  <c r="D796" i="94"/>
  <c r="F796" i="94"/>
  <c r="Q796" i="94" s="1"/>
  <c r="E796" i="94"/>
  <c r="E192" i="94"/>
  <c r="D884" i="94"/>
  <c r="F884" i="94"/>
  <c r="Q884" i="94" s="1"/>
  <c r="E884" i="94"/>
  <c r="D586" i="94"/>
  <c r="F586" i="94"/>
  <c r="Q586" i="94" s="1"/>
  <c r="E586" i="94"/>
  <c r="D740" i="94"/>
  <c r="F740" i="94"/>
  <c r="Q740" i="94" s="1"/>
  <c r="E740" i="94"/>
  <c r="D461" i="94"/>
  <c r="F461" i="94"/>
  <c r="Q461" i="94" s="1"/>
  <c r="E461" i="94"/>
  <c r="D49" i="94"/>
  <c r="F49" i="94"/>
  <c r="Q49" i="94" s="1"/>
  <c r="E49" i="94"/>
  <c r="D119" i="94"/>
  <c r="F119" i="94"/>
  <c r="Q119" i="94" s="1"/>
  <c r="E119" i="94"/>
  <c r="D665" i="94"/>
  <c r="F665" i="94"/>
  <c r="Q665" i="94" s="1"/>
  <c r="E665" i="94"/>
  <c r="D275" i="94"/>
  <c r="F275" i="94"/>
  <c r="Q275" i="94" s="1"/>
  <c r="E275" i="94"/>
  <c r="D1137" i="94"/>
  <c r="F1137" i="94"/>
  <c r="Q1137" i="94" s="1"/>
  <c r="E1137" i="94"/>
  <c r="D415" i="94"/>
  <c r="F415" i="94"/>
  <c r="Q415" i="94" s="1"/>
  <c r="E415" i="94"/>
  <c r="D32" i="94"/>
  <c r="F32" i="94"/>
  <c r="Q32" i="94" s="1"/>
  <c r="E32" i="94"/>
  <c r="D227" i="94"/>
  <c r="F227" i="94"/>
  <c r="Q227" i="94" s="1"/>
  <c r="E227" i="94"/>
  <c r="E1038" i="94"/>
  <c r="D366" i="94"/>
  <c r="F366" i="94"/>
  <c r="Q366" i="94" s="1"/>
  <c r="E366" i="94"/>
  <c r="D592" i="94"/>
  <c r="F592" i="94"/>
  <c r="Q592" i="94" s="1"/>
  <c r="E592" i="94"/>
  <c r="D758" i="94"/>
  <c r="F758" i="94"/>
  <c r="Q758" i="94" s="1"/>
  <c r="E758" i="94"/>
  <c r="D1331" i="94"/>
  <c r="F1331" i="94"/>
  <c r="Q1331" i="94" s="1"/>
  <c r="E1331" i="94"/>
  <c r="D988" i="94"/>
  <c r="F988" i="94"/>
  <c r="Q988" i="94" s="1"/>
  <c r="E988" i="94"/>
  <c r="D698" i="94"/>
  <c r="F698" i="94"/>
  <c r="Q698" i="94" s="1"/>
  <c r="E698" i="94"/>
  <c r="D625" i="94"/>
  <c r="F625" i="94"/>
  <c r="Q625" i="94" s="1"/>
  <c r="E625" i="94"/>
  <c r="D256" i="94"/>
  <c r="F256" i="94"/>
  <c r="Q256" i="94" s="1"/>
  <c r="E256" i="94"/>
  <c r="D1042" i="94"/>
  <c r="F1042" i="94"/>
  <c r="Q1042" i="94" s="1"/>
  <c r="E1042" i="94"/>
  <c r="D150" i="94"/>
  <c r="F150" i="94"/>
  <c r="Q150" i="94" s="1"/>
  <c r="D969" i="94"/>
  <c r="F969" i="94"/>
  <c r="Q969" i="94" s="1"/>
  <c r="E969" i="94"/>
  <c r="D37" i="94"/>
  <c r="F37" i="94"/>
  <c r="Q37" i="94" s="1"/>
  <c r="E37" i="94"/>
  <c r="D95" i="94"/>
  <c r="F95" i="94"/>
  <c r="Q95" i="94" s="1"/>
  <c r="E95" i="94"/>
  <c r="D93" i="94"/>
  <c r="F93" i="94"/>
  <c r="Q93" i="94" s="1"/>
  <c r="E93" i="94"/>
  <c r="D903" i="94"/>
  <c r="F903" i="94"/>
  <c r="Q903" i="94" s="1"/>
  <c r="E903" i="94"/>
  <c r="D33" i="94"/>
  <c r="F33" i="94"/>
  <c r="Q33" i="94" s="1"/>
  <c r="E33" i="94"/>
  <c r="D1225" i="94"/>
  <c r="E171" i="94"/>
  <c r="E336" i="94"/>
  <c r="E70" i="94"/>
  <c r="E416" i="94"/>
  <c r="E217" i="94"/>
  <c r="E1294" i="94"/>
  <c r="E354" i="94"/>
  <c r="E914" i="94"/>
  <c r="E1179" i="94"/>
  <c r="E226" i="94"/>
  <c r="E800" i="94"/>
  <c r="E1135" i="94"/>
  <c r="E1273" i="94"/>
  <c r="E1057" i="94"/>
  <c r="E530" i="94"/>
  <c r="E678" i="94"/>
  <c r="E150" i="94"/>
  <c r="D45" i="94"/>
  <c r="F45" i="94"/>
  <c r="Q45" i="94" s="1"/>
  <c r="D313" i="94"/>
  <c r="F313" i="94"/>
  <c r="Q313" i="94" s="1"/>
  <c r="D639" i="94"/>
  <c r="F639" i="94"/>
  <c r="Q639" i="94" s="1"/>
  <c r="D301" i="94"/>
  <c r="F301" i="94"/>
  <c r="Q301" i="94" s="1"/>
  <c r="E301" i="94"/>
  <c r="D332" i="94"/>
  <c r="F332" i="94"/>
  <c r="Q332" i="94" s="1"/>
  <c r="E332" i="94"/>
  <c r="D735" i="94"/>
  <c r="F735" i="94"/>
  <c r="Q735" i="94" s="1"/>
  <c r="E735" i="94"/>
  <c r="D59" i="94"/>
  <c r="F59" i="94"/>
  <c r="Q59" i="94" s="1"/>
  <c r="E59" i="94"/>
  <c r="D579" i="94"/>
  <c r="F579" i="94"/>
  <c r="Q579" i="94" s="1"/>
  <c r="E579" i="94"/>
  <c r="D1272" i="94"/>
  <c r="D1199" i="94"/>
  <c r="F1199" i="94"/>
  <c r="Q1199" i="94" s="1"/>
  <c r="E1199" i="94"/>
  <c r="D973" i="94"/>
  <c r="F973" i="94"/>
  <c r="Q973" i="94" s="1"/>
  <c r="E973" i="94"/>
  <c r="D1013" i="94"/>
  <c r="D135" i="94"/>
  <c r="F135" i="94"/>
  <c r="Q135" i="94" s="1"/>
  <c r="E135" i="94"/>
  <c r="D985" i="94"/>
  <c r="F985" i="94"/>
  <c r="Q985" i="94" s="1"/>
  <c r="D915" i="94"/>
  <c r="F915" i="94"/>
  <c r="Q915" i="94" s="1"/>
  <c r="E915" i="94"/>
  <c r="D99" i="94"/>
  <c r="F99" i="94"/>
  <c r="Q99" i="94" s="1"/>
  <c r="E99" i="94"/>
  <c r="D131" i="94"/>
  <c r="F131" i="94"/>
  <c r="Q131" i="94" s="1"/>
  <c r="E131" i="94"/>
  <c r="D863" i="94"/>
  <c r="F863" i="94"/>
  <c r="Q863" i="94" s="1"/>
  <c r="E863" i="94"/>
  <c r="D737" i="94"/>
  <c r="F737" i="94"/>
  <c r="Q737" i="94" s="1"/>
  <c r="E737" i="94"/>
  <c r="D575" i="94"/>
  <c r="F575" i="94"/>
  <c r="Q575" i="94" s="1"/>
  <c r="E575" i="94"/>
  <c r="D413" i="94"/>
  <c r="F413" i="94"/>
  <c r="Q413" i="94" s="1"/>
  <c r="D1314" i="94"/>
  <c r="F1314" i="94"/>
  <c r="Q1314" i="94" s="1"/>
  <c r="E1314" i="94"/>
  <c r="D1276" i="94"/>
  <c r="F1276" i="94"/>
  <c r="Q1276" i="94" s="1"/>
  <c r="E1276" i="94"/>
  <c r="D423" i="94"/>
  <c r="F423" i="94"/>
  <c r="Q423" i="94" s="1"/>
  <c r="D1039" i="94"/>
  <c r="D1076" i="94"/>
  <c r="F1076" i="94"/>
  <c r="Q1076" i="94" s="1"/>
  <c r="E1076" i="94"/>
  <c r="D509" i="94"/>
  <c r="F509" i="94"/>
  <c r="Q509" i="94" s="1"/>
  <c r="E509" i="94"/>
  <c r="D1116" i="94"/>
  <c r="D510" i="94"/>
  <c r="F510" i="94"/>
  <c r="Q510" i="94" s="1"/>
  <c r="E510" i="94"/>
  <c r="D118" i="94"/>
  <c r="F118" i="94"/>
  <c r="Q118" i="94" s="1"/>
  <c r="E118" i="94"/>
  <c r="D106" i="94"/>
  <c r="F106" i="94"/>
  <c r="Q106" i="94" s="1"/>
  <c r="E106" i="94"/>
  <c r="D230" i="94"/>
  <c r="F230" i="94"/>
  <c r="Q230" i="94" s="1"/>
  <c r="E230" i="94"/>
  <c r="D388" i="94"/>
  <c r="F388" i="94"/>
  <c r="Q388" i="94" s="1"/>
  <c r="E388" i="94"/>
  <c r="D210" i="94"/>
  <c r="F210" i="94"/>
  <c r="Q210" i="94" s="1"/>
  <c r="E210" i="94"/>
  <c r="D173" i="94"/>
  <c r="F173" i="94"/>
  <c r="Q173" i="94" s="1"/>
  <c r="E173" i="94"/>
  <c r="D184" i="94"/>
  <c r="F184" i="94"/>
  <c r="Q184" i="94" s="1"/>
  <c r="E184" i="94"/>
  <c r="D141" i="94"/>
  <c r="F141" i="94"/>
  <c r="Q141" i="94" s="1"/>
  <c r="E141" i="94"/>
  <c r="D304" i="94"/>
  <c r="F304" i="94"/>
  <c r="Q304" i="94" s="1"/>
  <c r="E304" i="94"/>
  <c r="D245" i="94"/>
  <c r="F245" i="94"/>
  <c r="Q245" i="94" s="1"/>
  <c r="E245" i="94"/>
  <c r="D209" i="94"/>
  <c r="F209" i="94"/>
  <c r="Q209" i="94" s="1"/>
  <c r="E209" i="94"/>
  <c r="D766" i="94"/>
  <c r="F766" i="94"/>
  <c r="Q766" i="94" s="1"/>
  <c r="E766" i="94"/>
  <c r="D280" i="94"/>
  <c r="F280" i="94"/>
  <c r="Q280" i="94" s="1"/>
  <c r="E280" i="94"/>
  <c r="D355" i="94"/>
  <c r="F355" i="94"/>
  <c r="Q355" i="94" s="1"/>
  <c r="E355" i="94"/>
  <c r="D848" i="94"/>
  <c r="F848" i="94"/>
  <c r="Q848" i="94" s="1"/>
  <c r="E848" i="94"/>
  <c r="D830" i="94"/>
  <c r="F830" i="94"/>
  <c r="Q830" i="94" s="1"/>
  <c r="E830" i="94"/>
  <c r="D279" i="94"/>
  <c r="F279" i="94"/>
  <c r="Q279" i="94" s="1"/>
  <c r="D289" i="94"/>
  <c r="F289" i="94"/>
  <c r="Q289" i="94" s="1"/>
  <c r="E289" i="94"/>
  <c r="D778" i="94"/>
  <c r="F778" i="94"/>
  <c r="Q778" i="94" s="1"/>
  <c r="E778" i="94"/>
  <c r="D361" i="94"/>
  <c r="F361" i="94"/>
  <c r="Q361" i="94" s="1"/>
  <c r="E361" i="94"/>
  <c r="D360" i="94"/>
  <c r="F360" i="94"/>
  <c r="Q360" i="94" s="1"/>
  <c r="D198" i="94"/>
  <c r="F198" i="94"/>
  <c r="Q198" i="94" s="1"/>
  <c r="D801" i="94"/>
  <c r="F801" i="94"/>
  <c r="Q801" i="94" s="1"/>
  <c r="E801" i="94"/>
  <c r="D736" i="94"/>
  <c r="E736" i="94"/>
  <c r="F736" i="94"/>
  <c r="Q736" i="94" s="1"/>
  <c r="D34" i="94"/>
  <c r="F34" i="94"/>
  <c r="Q34" i="94" s="1"/>
  <c r="E34" i="94"/>
  <c r="D921" i="94"/>
  <c r="F921" i="94"/>
  <c r="Q921" i="94" s="1"/>
  <c r="E921" i="94"/>
  <c r="D497" i="94"/>
  <c r="F497" i="94"/>
  <c r="Q497" i="94" s="1"/>
  <c r="F1220" i="94"/>
  <c r="Q1220" i="94" s="1"/>
  <c r="D145" i="94"/>
  <c r="F145" i="94"/>
  <c r="Q145" i="94" s="1"/>
  <c r="E145" i="94"/>
  <c r="D654" i="94"/>
  <c r="F654" i="94"/>
  <c r="Q654" i="94" s="1"/>
  <c r="E654" i="94"/>
  <c r="D469" i="94"/>
  <c r="F469" i="94"/>
  <c r="Q469" i="94" s="1"/>
  <c r="E469" i="94"/>
  <c r="D1088" i="94"/>
  <c r="F1088" i="94"/>
  <c r="Q1088" i="94" s="1"/>
  <c r="D926" i="94"/>
  <c r="F926" i="94"/>
  <c r="Q926" i="94" s="1"/>
  <c r="E926" i="94"/>
  <c r="D730" i="94"/>
  <c r="F730" i="94"/>
  <c r="Q730" i="94" s="1"/>
  <c r="E730" i="94"/>
  <c r="D177" i="94"/>
  <c r="F177" i="94"/>
  <c r="Q177" i="94" s="1"/>
  <c r="E177" i="94"/>
  <c r="D935" i="94"/>
  <c r="F935" i="94"/>
  <c r="Q935" i="94" s="1"/>
  <c r="D1007" i="94"/>
  <c r="F1007" i="94"/>
  <c r="Q1007" i="94" s="1"/>
  <c r="D1188" i="94"/>
  <c r="F1188" i="94"/>
  <c r="Q1188" i="94" s="1"/>
  <c r="E1188" i="94"/>
  <c r="D10" i="94"/>
  <c r="F10" i="94"/>
  <c r="Q10" i="94" s="1"/>
  <c r="E10" i="94"/>
  <c r="D398" i="94"/>
  <c r="F398" i="94"/>
  <c r="Q398" i="94" s="1"/>
  <c r="E398" i="94"/>
  <c r="D856" i="94"/>
  <c r="F856" i="94"/>
  <c r="Q856" i="94" s="1"/>
  <c r="E856" i="94"/>
  <c r="D1011" i="94"/>
  <c r="F1011" i="94"/>
  <c r="Q1011" i="94" s="1"/>
  <c r="D1010" i="94"/>
  <c r="F1010" i="94"/>
  <c r="Q1010" i="94" s="1"/>
  <c r="E1010" i="94"/>
  <c r="D391" i="94"/>
  <c r="F391" i="94"/>
  <c r="Q391" i="94" s="1"/>
  <c r="E391" i="94"/>
  <c r="D823" i="94"/>
  <c r="F823" i="94"/>
  <c r="Q823" i="94" s="1"/>
  <c r="D618" i="94"/>
  <c r="F618" i="94"/>
  <c r="Q618" i="94" s="1"/>
  <c r="E618" i="94"/>
  <c r="D1073" i="94"/>
  <c r="F1073" i="94"/>
  <c r="Q1073" i="94" s="1"/>
  <c r="D38" i="94"/>
  <c r="F38" i="94"/>
  <c r="Q38" i="94" s="1"/>
  <c r="E38" i="94"/>
  <c r="D1002" i="94"/>
  <c r="F1002" i="94"/>
  <c r="Q1002" i="94" s="1"/>
  <c r="D602" i="94"/>
  <c r="F602" i="94"/>
  <c r="Q602" i="94" s="1"/>
  <c r="E602" i="94"/>
  <c r="D133" i="94"/>
  <c r="F133" i="94"/>
  <c r="Q133" i="94" s="1"/>
  <c r="E133" i="94"/>
  <c r="D265" i="94"/>
  <c r="F265" i="94"/>
  <c r="Q265" i="94" s="1"/>
  <c r="D1001" i="94"/>
  <c r="F1001" i="94"/>
  <c r="Q1001" i="94" s="1"/>
  <c r="E1001" i="94"/>
  <c r="D795" i="94"/>
  <c r="F795" i="94"/>
  <c r="Q795" i="94" s="1"/>
  <c r="E795" i="94"/>
  <c r="D201" i="94"/>
  <c r="F201" i="94"/>
  <c r="Q201" i="94" s="1"/>
  <c r="E201" i="94"/>
  <c r="D1084" i="94"/>
  <c r="F1084" i="94"/>
  <c r="Q1084" i="94" s="1"/>
  <c r="E1084" i="94"/>
  <c r="D1132" i="94"/>
  <c r="F1132" i="94"/>
  <c r="Q1132" i="94" s="1"/>
  <c r="D976" i="94"/>
  <c r="F976" i="94"/>
  <c r="Q976" i="94" s="1"/>
  <c r="E976" i="94"/>
  <c r="D585" i="94"/>
  <c r="F585" i="94"/>
  <c r="Q585" i="94" s="1"/>
  <c r="D196" i="94"/>
  <c r="F196" i="94"/>
  <c r="Q196" i="94" s="1"/>
  <c r="E196" i="94"/>
  <c r="D703" i="94"/>
  <c r="F703" i="94"/>
  <c r="Q703" i="94" s="1"/>
  <c r="D805" i="94"/>
  <c r="F805" i="94"/>
  <c r="Q805" i="94" s="1"/>
  <c r="E805" i="94"/>
  <c r="D601" i="94"/>
  <c r="F601" i="94"/>
  <c r="Q601" i="94" s="1"/>
  <c r="E601" i="94"/>
  <c r="D723" i="94"/>
  <c r="F723" i="94"/>
  <c r="Q723" i="94" s="1"/>
  <c r="D1156" i="94"/>
  <c r="F1156" i="94"/>
  <c r="Q1156" i="94" s="1"/>
  <c r="E1156" i="94"/>
  <c r="D67" i="94"/>
  <c r="F67" i="94"/>
  <c r="Q67" i="94" s="1"/>
  <c r="E67" i="94"/>
  <c r="D590" i="94"/>
  <c r="F590" i="94"/>
  <c r="Q590" i="94" s="1"/>
  <c r="E590" i="94"/>
  <c r="D567" i="94"/>
  <c r="F567" i="94"/>
  <c r="Q567" i="94" s="1"/>
  <c r="E567" i="94"/>
  <c r="D1230" i="94"/>
  <c r="F1230" i="94"/>
  <c r="Q1230" i="94" s="1"/>
  <c r="E1230" i="94"/>
  <c r="F1071" i="94"/>
  <c r="Q1071" i="94" s="1"/>
  <c r="D1017" i="94"/>
  <c r="F1017" i="94"/>
  <c r="Q1017" i="94" s="1"/>
  <c r="D1114" i="94"/>
  <c r="F1114" i="94"/>
  <c r="Q1114" i="94" s="1"/>
  <c r="E1114" i="94"/>
  <c r="E45" i="94"/>
  <c r="E316" i="94"/>
  <c r="E840" i="94"/>
  <c r="E370" i="94"/>
  <c r="E1315" i="94"/>
  <c r="E606" i="94"/>
  <c r="E823" i="94"/>
  <c r="E984" i="94"/>
  <c r="E958" i="94"/>
  <c r="E723" i="94"/>
  <c r="D887" i="94"/>
  <c r="F887" i="94"/>
  <c r="Q887" i="94" s="1"/>
  <c r="D580" i="94"/>
  <c r="F580" i="94"/>
  <c r="Q580" i="94" s="1"/>
  <c r="D484" i="94"/>
  <c r="F484" i="94"/>
  <c r="Q484" i="94" s="1"/>
  <c r="D418" i="94"/>
  <c r="F418" i="94"/>
  <c r="Q418" i="94" s="1"/>
  <c r="D888" i="94"/>
  <c r="F888" i="94"/>
  <c r="Q888" i="94" s="1"/>
  <c r="D817" i="94"/>
  <c r="F817" i="94"/>
  <c r="Q817" i="94" s="1"/>
  <c r="D603" i="94"/>
  <c r="F603" i="94"/>
  <c r="Q603" i="94" s="1"/>
  <c r="D1293" i="94"/>
  <c r="F1293" i="94"/>
  <c r="Q1293" i="94" s="1"/>
  <c r="E1293" i="94"/>
  <c r="D535" i="94"/>
  <c r="F535" i="94"/>
  <c r="Q535" i="94" s="1"/>
  <c r="D1049" i="94"/>
  <c r="F1049" i="94"/>
  <c r="Q1049" i="94" s="1"/>
  <c r="D1325" i="94"/>
  <c r="F1325" i="94"/>
  <c r="Q1325" i="94" s="1"/>
  <c r="D1261" i="94"/>
  <c r="F1261" i="94"/>
  <c r="Q1261" i="94" s="1"/>
  <c r="D933" i="94"/>
  <c r="F933" i="94"/>
  <c r="Q933" i="94" s="1"/>
  <c r="D605" i="94"/>
  <c r="F605" i="94"/>
  <c r="Q605" i="94" s="1"/>
  <c r="D1136" i="94"/>
  <c r="F1136" i="94"/>
  <c r="Q1136" i="94" s="1"/>
  <c r="D1124" i="94"/>
  <c r="F1124" i="94"/>
  <c r="Q1124" i="94" s="1"/>
  <c r="D936" i="94"/>
  <c r="F936" i="94"/>
  <c r="Q936" i="94" s="1"/>
  <c r="D1163" i="94"/>
  <c r="F1163" i="94"/>
  <c r="Q1163" i="94" s="1"/>
  <c r="D518" i="94"/>
  <c r="F518" i="94"/>
  <c r="Q518" i="94" s="1"/>
  <c r="E518" i="94"/>
  <c r="D527" i="94"/>
  <c r="F527" i="94"/>
  <c r="Q527" i="94" s="1"/>
  <c r="E527" i="94"/>
  <c r="D399" i="94"/>
  <c r="F399" i="94"/>
  <c r="Q399" i="94" s="1"/>
  <c r="F1284" i="94"/>
  <c r="Q1284" i="94" s="1"/>
  <c r="D1303" i="94"/>
  <c r="F1303" i="94"/>
  <c r="Q1303" i="94" s="1"/>
  <c r="F127" i="94"/>
  <c r="Q127" i="94" s="1"/>
  <c r="D846" i="94"/>
  <c r="F846" i="94"/>
  <c r="Q846" i="94" s="1"/>
  <c r="D880" i="94"/>
  <c r="F880" i="94"/>
  <c r="Q880" i="94" s="1"/>
  <c r="D407" i="94"/>
  <c r="F407" i="94"/>
  <c r="Q407" i="94" s="1"/>
  <c r="D1320" i="94"/>
  <c r="F1320" i="94"/>
  <c r="Q1320" i="94" s="1"/>
  <c r="E1320" i="94"/>
  <c r="D1232" i="94"/>
  <c r="F1232" i="94"/>
  <c r="Q1232" i="94" s="1"/>
  <c r="D1172" i="94"/>
  <c r="F1172" i="94"/>
  <c r="Q1172" i="94" s="1"/>
  <c r="D1093" i="94"/>
  <c r="F1093" i="94"/>
  <c r="Q1093" i="94" s="1"/>
  <c r="D1265" i="94"/>
  <c r="F1265" i="94"/>
  <c r="Q1265" i="94" s="1"/>
  <c r="E1265" i="94"/>
  <c r="D1287" i="94"/>
  <c r="F1287" i="94"/>
  <c r="Q1287" i="94" s="1"/>
  <c r="D1166" i="94"/>
  <c r="F1166" i="94"/>
  <c r="Q1166" i="94" s="1"/>
  <c r="D1106" i="94"/>
  <c r="F1106" i="94"/>
  <c r="Q1106" i="94" s="1"/>
  <c r="D1129" i="94"/>
  <c r="D1247" i="94"/>
  <c r="F1247" i="94"/>
  <c r="Q1247" i="94" s="1"/>
  <c r="E1247" i="94"/>
  <c r="D1254" i="94"/>
  <c r="F1254" i="94"/>
  <c r="Q1254" i="94" s="1"/>
  <c r="E1254" i="94"/>
  <c r="D1214" i="94"/>
  <c r="F1214" i="94"/>
  <c r="Q1214" i="94" s="1"/>
  <c r="D1177" i="94"/>
  <c r="F1177" i="94"/>
  <c r="Q1177" i="94" s="1"/>
  <c r="D900" i="94"/>
  <c r="D966" i="94"/>
  <c r="F966" i="94"/>
  <c r="Q966" i="94" s="1"/>
  <c r="E966" i="94"/>
  <c r="D244" i="94"/>
  <c r="F244" i="94"/>
  <c r="Q244" i="94" s="1"/>
  <c r="E244" i="94"/>
  <c r="D123" i="94"/>
  <c r="F123" i="94"/>
  <c r="Q123" i="94" s="1"/>
  <c r="D409" i="94"/>
  <c r="F409" i="94"/>
  <c r="Q409" i="94" s="1"/>
  <c r="D503" i="94"/>
  <c r="D596" i="94"/>
  <c r="F596" i="94"/>
  <c r="Q596" i="94" s="1"/>
  <c r="E596" i="94"/>
  <c r="D617" i="94"/>
  <c r="F617" i="94"/>
  <c r="Q617" i="94" s="1"/>
  <c r="E617" i="94"/>
  <c r="D792" i="94"/>
  <c r="F792" i="94"/>
  <c r="Q792" i="94" s="1"/>
  <c r="D564" i="94"/>
  <c r="F564" i="94"/>
  <c r="Q564" i="94" s="1"/>
  <c r="D68" i="94"/>
  <c r="D977" i="94"/>
  <c r="E977" i="94"/>
  <c r="D788" i="94"/>
  <c r="F788" i="94"/>
  <c r="Q788" i="94" s="1"/>
  <c r="E788" i="94"/>
  <c r="D387" i="94"/>
  <c r="F387" i="94"/>
  <c r="Q387" i="94" s="1"/>
  <c r="D676" i="94"/>
  <c r="F676" i="94"/>
  <c r="Q676" i="94" s="1"/>
  <c r="F342" i="94"/>
  <c r="Q342" i="94" s="1"/>
  <c r="D757" i="94"/>
  <c r="F757" i="94"/>
  <c r="Q757" i="94" s="1"/>
  <c r="E757" i="94"/>
  <c r="D447" i="94"/>
  <c r="F447" i="94"/>
  <c r="Q447" i="94" s="1"/>
  <c r="E447" i="94"/>
  <c r="D248" i="94"/>
  <c r="F248" i="94"/>
  <c r="Q248" i="94" s="1"/>
  <c r="E248" i="94"/>
  <c r="D552" i="94"/>
  <c r="F552" i="94"/>
  <c r="Q552" i="94" s="1"/>
  <c r="D486" i="94"/>
  <c r="D181" i="94"/>
  <c r="F181" i="94"/>
  <c r="Q181" i="94" s="1"/>
  <c r="E181" i="94"/>
  <c r="D137" i="94"/>
  <c r="F137" i="94"/>
  <c r="Q137" i="94" s="1"/>
  <c r="F776" i="94"/>
  <c r="Q776" i="94" s="1"/>
  <c r="E776" i="94"/>
  <c r="D649" i="94"/>
  <c r="F649" i="94"/>
  <c r="Q649" i="94" s="1"/>
  <c r="E649" i="94"/>
  <c r="D144" i="94"/>
  <c r="F144" i="94"/>
  <c r="Q144" i="94" s="1"/>
  <c r="D87" i="94"/>
  <c r="F87" i="94"/>
  <c r="Q87" i="94" s="1"/>
  <c r="E87" i="94"/>
  <c r="D512" i="94"/>
  <c r="F512" i="94"/>
  <c r="Q512" i="94" s="1"/>
  <c r="E512" i="94"/>
  <c r="D419" i="94"/>
  <c r="F419" i="94"/>
  <c r="Q419" i="94" s="1"/>
  <c r="E419" i="94"/>
  <c r="E82" i="94"/>
  <c r="D344" i="94"/>
  <c r="F344" i="94"/>
  <c r="Q344" i="94" s="1"/>
  <c r="E344" i="94"/>
  <c r="D431" i="94"/>
  <c r="F431" i="94"/>
  <c r="Q431" i="94" s="1"/>
  <c r="E431" i="94"/>
  <c r="D1335" i="94"/>
  <c r="F1335" i="94"/>
  <c r="Q1335" i="94" s="1"/>
  <c r="E1335" i="94"/>
  <c r="D853" i="94"/>
  <c r="F853" i="94"/>
  <c r="Q853" i="94" s="1"/>
  <c r="E853" i="94"/>
  <c r="E614" i="94"/>
  <c r="D744" i="94"/>
  <c r="F744" i="94"/>
  <c r="Q744" i="94" s="1"/>
  <c r="E744" i="94"/>
  <c r="D970" i="94"/>
  <c r="F970" i="94"/>
  <c r="Q970" i="94" s="1"/>
  <c r="E970" i="94"/>
  <c r="D481" i="94"/>
  <c r="F481" i="94"/>
  <c r="Q481" i="94" s="1"/>
  <c r="E481" i="94"/>
  <c r="D249" i="94"/>
  <c r="F249" i="94"/>
  <c r="Q249" i="94" s="1"/>
  <c r="D330" i="94"/>
  <c r="D866" i="94"/>
  <c r="F866" i="94"/>
  <c r="Q866" i="94" s="1"/>
  <c r="E866" i="94"/>
  <c r="D251" i="94"/>
  <c r="F251" i="94"/>
  <c r="Q251" i="94" s="1"/>
  <c r="E251" i="94"/>
  <c r="D610" i="94"/>
  <c r="F610" i="94"/>
  <c r="Q610" i="94" s="1"/>
  <c r="E610" i="94"/>
  <c r="D307" i="94"/>
  <c r="F307" i="94"/>
  <c r="Q307" i="94" s="1"/>
  <c r="E307" i="94"/>
  <c r="F438" i="94"/>
  <c r="Q438" i="94" s="1"/>
  <c r="D734" i="94"/>
  <c r="F734" i="94"/>
  <c r="Q734" i="94" s="1"/>
  <c r="E734" i="94"/>
  <c r="D873" i="94"/>
  <c r="F873" i="94"/>
  <c r="Q873" i="94" s="1"/>
  <c r="E873" i="94"/>
  <c r="D832" i="94"/>
  <c r="F832" i="94"/>
  <c r="Q832" i="94" s="1"/>
  <c r="E832" i="94"/>
  <c r="D394" i="94"/>
  <c r="F394" i="94"/>
  <c r="Q394" i="94" s="1"/>
  <c r="E394" i="94"/>
  <c r="D1332" i="94"/>
  <c r="F1332" i="94"/>
  <c r="Q1332" i="94" s="1"/>
  <c r="E1332" i="94"/>
  <c r="D874" i="94"/>
  <c r="F874" i="94"/>
  <c r="Q874" i="94" s="1"/>
  <c r="E874" i="94"/>
  <c r="D305" i="94"/>
  <c r="F305" i="94"/>
  <c r="Q305" i="94" s="1"/>
  <c r="E305" i="94"/>
  <c r="D312" i="94"/>
  <c r="F312" i="94"/>
  <c r="Q312" i="94" s="1"/>
  <c r="E352" i="94"/>
  <c r="D88" i="94"/>
  <c r="F88" i="94"/>
  <c r="Q88" i="94" s="1"/>
  <c r="E88" i="94"/>
  <c r="D588" i="94"/>
  <c r="F588" i="94"/>
  <c r="Q588" i="94" s="1"/>
  <c r="E588" i="94"/>
  <c r="D214" i="94"/>
  <c r="F214" i="94"/>
  <c r="Q214" i="94" s="1"/>
  <c r="E214" i="94"/>
  <c r="D717" i="94"/>
  <c r="F717" i="94"/>
  <c r="Q717" i="94" s="1"/>
  <c r="E717" i="94"/>
  <c r="E659" i="94"/>
  <c r="E535" i="94"/>
  <c r="E1049" i="94"/>
  <c r="E1124" i="94"/>
  <c r="E880" i="94"/>
  <c r="E407" i="94"/>
  <c r="E900" i="94"/>
  <c r="F1269" i="94"/>
  <c r="Q1269" i="94" s="1"/>
  <c r="F478" i="94"/>
  <c r="Q478" i="94" s="1"/>
  <c r="D1055" i="94"/>
  <c r="F1055" i="94"/>
  <c r="Q1055" i="94" s="1"/>
  <c r="D1061" i="94"/>
  <c r="F1061" i="94"/>
  <c r="Q1061" i="94" s="1"/>
  <c r="D1058" i="94"/>
  <c r="F1058" i="94"/>
  <c r="Q1058" i="94" s="1"/>
  <c r="E16" i="94"/>
  <c r="D1117" i="94"/>
  <c r="D1145" i="94"/>
  <c r="F1145" i="94"/>
  <c r="Q1145" i="94" s="1"/>
  <c r="D598" i="94"/>
  <c r="F598" i="94"/>
  <c r="Q598" i="94" s="1"/>
  <c r="D962" i="94"/>
  <c r="F962" i="94"/>
  <c r="Q962" i="94" s="1"/>
  <c r="D534" i="94"/>
  <c r="F534" i="94"/>
  <c r="Q534" i="94" s="1"/>
  <c r="D1224" i="94"/>
  <c r="F1224" i="94"/>
  <c r="Q1224" i="94" s="1"/>
  <c r="D139" i="94"/>
  <c r="F139" i="94"/>
  <c r="Q139" i="94" s="1"/>
  <c r="D1027" i="94"/>
  <c r="F1027" i="94"/>
  <c r="Q1027" i="94" s="1"/>
  <c r="D448" i="94"/>
  <c r="F448" i="94"/>
  <c r="Q448" i="94" s="1"/>
  <c r="D631" i="94"/>
  <c r="F631" i="94"/>
  <c r="Q631" i="94" s="1"/>
  <c r="E631" i="94"/>
  <c r="D405" i="94"/>
  <c r="D412" i="94"/>
  <c r="F412" i="94"/>
  <c r="Q412" i="94" s="1"/>
  <c r="D1043" i="94"/>
  <c r="F1043" i="94"/>
  <c r="Q1043" i="94" s="1"/>
  <c r="D616" i="94"/>
  <c r="F616" i="94"/>
  <c r="Q616" i="94" s="1"/>
  <c r="E616" i="94"/>
  <c r="E475" i="94"/>
  <c r="D1234" i="94"/>
  <c r="F1234" i="94"/>
  <c r="Q1234" i="94" s="1"/>
  <c r="D83" i="94"/>
  <c r="F83" i="94"/>
  <c r="Q83" i="94" s="1"/>
  <c r="D1056" i="94"/>
  <c r="F1056" i="94"/>
  <c r="Q1056" i="94" s="1"/>
  <c r="D1092" i="94"/>
  <c r="F1092" i="94"/>
  <c r="Q1092" i="94" s="1"/>
  <c r="E1092" i="94"/>
  <c r="F1087" i="94"/>
  <c r="Q1087" i="94" s="1"/>
  <c r="D8" i="94"/>
  <c r="F8" i="94"/>
  <c r="Q8" i="94" s="1"/>
  <c r="D1246" i="94"/>
  <c r="F1246" i="94"/>
  <c r="Q1246" i="94" s="1"/>
  <c r="E1246" i="94"/>
  <c r="D1194" i="94"/>
  <c r="F1194" i="94"/>
  <c r="Q1194" i="94" s="1"/>
  <c r="E1194" i="94"/>
  <c r="D1318" i="94"/>
  <c r="F1318" i="94"/>
  <c r="Q1318" i="94" s="1"/>
  <c r="D1285" i="94"/>
  <c r="D1215" i="94"/>
  <c r="F1215" i="94"/>
  <c r="Q1215" i="94" s="1"/>
  <c r="D1218" i="94"/>
  <c r="F1218" i="94"/>
  <c r="Q1218" i="94" s="1"/>
  <c r="E1218" i="94"/>
  <c r="D1119" i="94"/>
  <c r="F1119" i="94"/>
  <c r="Q1119" i="94" s="1"/>
  <c r="E1119" i="94"/>
  <c r="D1240" i="94"/>
  <c r="F1240" i="94"/>
  <c r="Q1240" i="94" s="1"/>
  <c r="E1240" i="94"/>
  <c r="D470" i="94"/>
  <c r="F470" i="94"/>
  <c r="Q470" i="94" s="1"/>
  <c r="D1307" i="94"/>
  <c r="F1307" i="94"/>
  <c r="Q1307" i="94" s="1"/>
  <c r="E1307" i="94"/>
  <c r="D1147" i="94"/>
  <c r="F1147" i="94"/>
  <c r="Q1147" i="94" s="1"/>
  <c r="E1147" i="94"/>
  <c r="D1019" i="94"/>
  <c r="F1019" i="94"/>
  <c r="Q1019" i="94" s="1"/>
  <c r="E1019" i="94"/>
  <c r="F954" i="94"/>
  <c r="Q954" i="94" s="1"/>
  <c r="D371" i="94"/>
  <c r="F371" i="94"/>
  <c r="Q371" i="94" s="1"/>
  <c r="D626" i="94"/>
  <c r="F626" i="94"/>
  <c r="Q626" i="94" s="1"/>
  <c r="E626" i="94"/>
  <c r="D835" i="94"/>
  <c r="F835" i="94"/>
  <c r="Q835" i="94" s="1"/>
  <c r="E835" i="94"/>
  <c r="D439" i="94"/>
  <c r="F439" i="94"/>
  <c r="Q439" i="94" s="1"/>
  <c r="E439" i="94"/>
  <c r="D838" i="94"/>
  <c r="D1330" i="94"/>
  <c r="F1330" i="94"/>
  <c r="Q1330" i="94" s="1"/>
  <c r="D255" i="94"/>
  <c r="E255" i="94"/>
  <c r="D600" i="94"/>
  <c r="F600" i="94"/>
  <c r="Q600" i="94" s="1"/>
  <c r="E600" i="94"/>
  <c r="D539" i="94"/>
  <c r="F539" i="94"/>
  <c r="Q539" i="94" s="1"/>
  <c r="E539" i="94"/>
  <c r="D90" i="94"/>
  <c r="E90" i="94"/>
  <c r="F90" i="94"/>
  <c r="Q90" i="94" s="1"/>
  <c r="D432" i="94"/>
  <c r="F432" i="94"/>
  <c r="Q432" i="94" s="1"/>
  <c r="E432" i="94"/>
  <c r="D1139" i="94"/>
  <c r="F1139" i="94"/>
  <c r="Q1139" i="94" s="1"/>
  <c r="D699" i="94"/>
  <c r="F699" i="94"/>
  <c r="Q699" i="94" s="1"/>
  <c r="E699" i="94"/>
  <c r="F615" i="94"/>
  <c r="Q615" i="94" s="1"/>
  <c r="D96" i="94"/>
  <c r="F96" i="94"/>
  <c r="Q96" i="94" s="1"/>
  <c r="D442" i="94"/>
  <c r="F442" i="94"/>
  <c r="Q442" i="94" s="1"/>
  <c r="E442" i="94"/>
  <c r="D726" i="94"/>
  <c r="F726" i="94"/>
  <c r="Q726" i="94" s="1"/>
  <c r="E726" i="94"/>
  <c r="D1125" i="94"/>
  <c r="F1125" i="94"/>
  <c r="Q1125" i="94" s="1"/>
  <c r="E1125" i="94"/>
  <c r="E182" i="94"/>
  <c r="D335" i="94"/>
  <c r="F335" i="94"/>
  <c r="Q335" i="94" s="1"/>
  <c r="E335" i="94"/>
  <c r="D931" i="94"/>
  <c r="F931" i="94"/>
  <c r="Q931" i="94" s="1"/>
  <c r="E931" i="94"/>
  <c r="D753" i="94"/>
  <c r="F753" i="94"/>
  <c r="Q753" i="94" s="1"/>
  <c r="E753" i="94"/>
  <c r="D924" i="94"/>
  <c r="F924" i="94"/>
  <c r="Q924" i="94" s="1"/>
  <c r="E924" i="94"/>
  <c r="E58" i="94"/>
  <c r="D705" i="94"/>
  <c r="F705" i="94"/>
  <c r="Q705" i="94" s="1"/>
  <c r="D147" i="94"/>
  <c r="F147" i="94"/>
  <c r="Q147" i="94" s="1"/>
  <c r="E147" i="94"/>
  <c r="D1271" i="94"/>
  <c r="F1271" i="94"/>
  <c r="Q1271" i="94" s="1"/>
  <c r="E1271" i="94"/>
  <c r="D380" i="94"/>
  <c r="F380" i="94"/>
  <c r="Q380" i="94" s="1"/>
  <c r="E380" i="94"/>
  <c r="D680" i="94"/>
  <c r="D624" i="94"/>
  <c r="F624" i="94"/>
  <c r="Q624" i="94" s="1"/>
  <c r="D89" i="94"/>
  <c r="F89" i="94"/>
  <c r="Q89" i="94" s="1"/>
  <c r="E89" i="94"/>
  <c r="D121" i="94"/>
  <c r="F121" i="94"/>
  <c r="Q121" i="94" s="1"/>
  <c r="E121" i="94"/>
  <c r="D810" i="94"/>
  <c r="F810" i="94"/>
  <c r="Q810" i="94" s="1"/>
  <c r="E810" i="94"/>
  <c r="F607" i="94"/>
  <c r="Q607" i="94" s="1"/>
  <c r="D651" i="94"/>
  <c r="F651" i="94"/>
  <c r="Q651" i="94" s="1"/>
  <c r="E651" i="94"/>
  <c r="D647" i="94"/>
  <c r="F647" i="94"/>
  <c r="Q647" i="94" s="1"/>
  <c r="E647" i="94"/>
  <c r="D732" i="94"/>
  <c r="F732" i="94"/>
  <c r="Q732" i="94" s="1"/>
  <c r="E732" i="94"/>
  <c r="D889" i="94"/>
  <c r="F889" i="94"/>
  <c r="Q889" i="94" s="1"/>
  <c r="E889" i="94"/>
  <c r="F561" i="94"/>
  <c r="Q561" i="94" s="1"/>
  <c r="D161" i="94"/>
  <c r="D295" i="94"/>
  <c r="F295" i="94"/>
  <c r="Q295" i="94" s="1"/>
  <c r="E295" i="94"/>
  <c r="D807" i="94"/>
  <c r="F807" i="94"/>
  <c r="Q807" i="94" s="1"/>
  <c r="E807" i="94"/>
  <c r="D369" i="94"/>
  <c r="F369" i="94"/>
  <c r="Q369" i="94" s="1"/>
  <c r="E369" i="94"/>
  <c r="D60" i="94"/>
  <c r="F60" i="94"/>
  <c r="Q60" i="94" s="1"/>
  <c r="E60" i="94"/>
  <c r="D465" i="94"/>
  <c r="D149" i="94"/>
  <c r="F149" i="94"/>
  <c r="Q149" i="94" s="1"/>
  <c r="D73" i="94"/>
  <c r="F73" i="94"/>
  <c r="Q73" i="94" s="1"/>
  <c r="E73" i="94"/>
  <c r="D54" i="94"/>
  <c r="F54" i="94"/>
  <c r="Q54" i="94" s="1"/>
  <c r="E54" i="94"/>
  <c r="D494" i="94"/>
  <c r="F494" i="94"/>
  <c r="Q494" i="94" s="1"/>
  <c r="E494" i="94"/>
  <c r="F1312" i="94"/>
  <c r="Q1312" i="94" s="1"/>
  <c r="D218" i="94"/>
  <c r="F218" i="94"/>
  <c r="Q218" i="94" s="1"/>
  <c r="E218" i="94"/>
  <c r="D945" i="94"/>
  <c r="F945" i="94"/>
  <c r="Q945" i="94" s="1"/>
  <c r="E945" i="94"/>
  <c r="D362" i="94"/>
  <c r="F362" i="94"/>
  <c r="Q362" i="94" s="1"/>
  <c r="E362" i="94"/>
  <c r="D582" i="94"/>
  <c r="F582" i="94"/>
  <c r="Q582" i="94" s="1"/>
  <c r="E582" i="94"/>
  <c r="F1187" i="94"/>
  <c r="Q1187" i="94" s="1"/>
  <c r="D30" i="94"/>
  <c r="D441" i="94"/>
  <c r="F441" i="94"/>
  <c r="Q441" i="94" s="1"/>
  <c r="E441" i="94"/>
  <c r="D697" i="94"/>
  <c r="E888" i="94"/>
  <c r="E1145" i="94"/>
  <c r="E1325" i="94"/>
  <c r="E933" i="94"/>
  <c r="E399" i="94"/>
  <c r="E1284" i="94"/>
  <c r="E83" i="94"/>
  <c r="E1287" i="94"/>
  <c r="E1106" i="94"/>
  <c r="E409" i="94"/>
  <c r="E676" i="94"/>
  <c r="E96" i="94"/>
  <c r="E705" i="94"/>
  <c r="E249" i="94"/>
  <c r="F1239" i="94"/>
  <c r="Q1239" i="94" s="1"/>
  <c r="D1144" i="94"/>
  <c r="F1144" i="94"/>
  <c r="Q1144" i="94" s="1"/>
  <c r="D1102" i="94"/>
  <c r="F1102" i="94"/>
  <c r="Q1102" i="94" s="1"/>
  <c r="D1255" i="94"/>
  <c r="F1255" i="94"/>
  <c r="Q1255" i="94" s="1"/>
  <c r="D897" i="94"/>
  <c r="F897" i="94"/>
  <c r="Q897" i="94" s="1"/>
  <c r="D328" i="94"/>
  <c r="F328" i="94"/>
  <c r="Q328" i="94" s="1"/>
  <c r="D604" i="94"/>
  <c r="F604" i="94"/>
  <c r="Q604" i="94" s="1"/>
  <c r="F253" i="94"/>
  <c r="Q253" i="94" s="1"/>
  <c r="E253" i="94"/>
  <c r="D495" i="94"/>
  <c r="F495" i="94"/>
  <c r="Q495" i="94" s="1"/>
  <c r="D403" i="94"/>
  <c r="F403" i="94"/>
  <c r="Q403" i="94" s="1"/>
  <c r="D597" i="94"/>
  <c r="F597" i="94"/>
  <c r="Q597" i="94" s="1"/>
  <c r="D112" i="94"/>
  <c r="F112" i="94"/>
  <c r="Q112" i="94" s="1"/>
  <c r="D1238" i="94"/>
  <c r="F1238" i="94"/>
  <c r="Q1238" i="94" s="1"/>
  <c r="D560" i="94"/>
  <c r="F560" i="94"/>
  <c r="Q560" i="94" s="1"/>
  <c r="D595" i="94"/>
  <c r="F595" i="94"/>
  <c r="Q595" i="94" s="1"/>
  <c r="D1089" i="94"/>
  <c r="D546" i="94"/>
  <c r="F546" i="94"/>
  <c r="Q546" i="94" s="1"/>
  <c r="E546" i="94"/>
  <c r="D869" i="94"/>
  <c r="F869" i="94"/>
  <c r="Q869" i="94" s="1"/>
  <c r="D802" i="94"/>
  <c r="F802" i="94"/>
  <c r="Q802" i="94" s="1"/>
  <c r="D1207" i="94"/>
  <c r="F1207" i="94"/>
  <c r="Q1207" i="94" s="1"/>
  <c r="F1111" i="94"/>
  <c r="Q1111" i="94" s="1"/>
  <c r="E1223" i="94"/>
  <c r="D1280" i="94"/>
  <c r="F1280" i="94"/>
  <c r="Q1280" i="94" s="1"/>
  <c r="D860" i="94"/>
  <c r="F860" i="94"/>
  <c r="Q860" i="94" s="1"/>
  <c r="D6" i="94"/>
  <c r="F6" i="94"/>
  <c r="Q6" i="94" s="1"/>
  <c r="D1063" i="94"/>
  <c r="F1063" i="94"/>
  <c r="Q1063" i="94" s="1"/>
  <c r="D661" i="94"/>
  <c r="F661" i="94"/>
  <c r="Q661" i="94" s="1"/>
  <c r="E661" i="94"/>
  <c r="D1086" i="94"/>
  <c r="D1202" i="94"/>
  <c r="D1310" i="94"/>
  <c r="F1310" i="94"/>
  <c r="Q1310" i="94" s="1"/>
  <c r="D1296" i="94"/>
  <c r="F1296" i="94"/>
  <c r="Q1296" i="94" s="1"/>
  <c r="D1191" i="94"/>
  <c r="F1191" i="94"/>
  <c r="Q1191" i="94" s="1"/>
  <c r="D1107" i="94"/>
  <c r="F1107" i="94"/>
  <c r="Q1107" i="94" s="1"/>
  <c r="E1107" i="94"/>
  <c r="E1170" i="94"/>
  <c r="D338" i="94"/>
  <c r="F338" i="94"/>
  <c r="Q338" i="94" s="1"/>
  <c r="D813" i="94"/>
  <c r="F813" i="94"/>
  <c r="Q813" i="94" s="1"/>
  <c r="D202" i="94"/>
  <c r="F202" i="94"/>
  <c r="Q202" i="94" s="1"/>
  <c r="D363" i="94"/>
  <c r="F363" i="94"/>
  <c r="Q363" i="94" s="1"/>
  <c r="E363" i="94"/>
  <c r="E667" i="94"/>
  <c r="D794" i="94"/>
  <c r="D1018" i="94"/>
  <c r="F1018" i="94"/>
  <c r="Q1018" i="94" s="1"/>
  <c r="D298" i="94"/>
  <c r="F298" i="94"/>
  <c r="Q298" i="94" s="1"/>
  <c r="D653" i="94"/>
  <c r="F653" i="94"/>
  <c r="Q653" i="94" s="1"/>
  <c r="D775" i="94"/>
  <c r="F775" i="94"/>
  <c r="Q775" i="94" s="1"/>
  <c r="E775" i="94"/>
  <c r="F638" i="94"/>
  <c r="Q638" i="94" s="1"/>
  <c r="D1321" i="94"/>
  <c r="F1321" i="94"/>
  <c r="Q1321" i="94" s="1"/>
  <c r="D401" i="94"/>
  <c r="F401" i="94"/>
  <c r="Q401" i="94" s="1"/>
  <c r="D886" i="94"/>
  <c r="F886" i="94"/>
  <c r="Q886" i="94" s="1"/>
  <c r="D315" i="94"/>
  <c r="F315" i="94"/>
  <c r="Q315" i="94" s="1"/>
  <c r="E315" i="94"/>
  <c r="F622" i="94"/>
  <c r="Q622" i="94" s="1"/>
  <c r="D390" i="94"/>
  <c r="D404" i="94"/>
  <c r="F404" i="94"/>
  <c r="Q404" i="94" s="1"/>
  <c r="D317" i="94"/>
  <c r="F317" i="94"/>
  <c r="Q317" i="94" s="1"/>
  <c r="E317" i="94"/>
  <c r="D233" i="94"/>
  <c r="F233" i="94"/>
  <c r="Q233" i="94" s="1"/>
  <c r="E233" i="94"/>
  <c r="D189" i="94"/>
  <c r="F189" i="94"/>
  <c r="Q189" i="94" s="1"/>
  <c r="E189" i="94"/>
  <c r="F117" i="94"/>
  <c r="Q117" i="94" s="1"/>
  <c r="F489" i="94"/>
  <c r="Q489" i="94" s="1"/>
  <c r="D1161" i="94"/>
  <c r="F1161" i="94"/>
  <c r="Q1161" i="94" s="1"/>
  <c r="E1161" i="94"/>
  <c r="D231" i="94"/>
  <c r="F231" i="94"/>
  <c r="Q231" i="94" s="1"/>
  <c r="E231" i="94"/>
  <c r="D733" i="94"/>
  <c r="F733" i="94"/>
  <c r="Q733" i="94" s="1"/>
  <c r="E733" i="94"/>
  <c r="D450" i="94"/>
  <c r="F450" i="94"/>
  <c r="Q450" i="94" s="1"/>
  <c r="E450" i="94"/>
  <c r="D1148" i="94"/>
  <c r="D232" i="94"/>
  <c r="F232" i="94"/>
  <c r="Q232" i="94" s="1"/>
  <c r="E232" i="94"/>
  <c r="D909" i="94"/>
  <c r="F909" i="94"/>
  <c r="Q909" i="94" s="1"/>
  <c r="E909" i="94"/>
  <c r="D260" i="94"/>
  <c r="F260" i="94"/>
  <c r="Q260" i="94" s="1"/>
  <c r="D47" i="94"/>
  <c r="F47" i="94"/>
  <c r="Q47" i="94" s="1"/>
  <c r="E47" i="94"/>
  <c r="D246" i="94"/>
  <c r="F246" i="94"/>
  <c r="Q246" i="94" s="1"/>
  <c r="E246" i="94"/>
  <c r="D854" i="94"/>
  <c r="F854" i="94"/>
  <c r="Q854" i="94" s="1"/>
  <c r="E854" i="94"/>
  <c r="D557" i="94"/>
  <c r="F557" i="94"/>
  <c r="Q557" i="94" s="1"/>
  <c r="E557" i="94"/>
  <c r="D65" i="94"/>
  <c r="F65" i="94"/>
  <c r="Q65" i="94" s="1"/>
  <c r="E65" i="94"/>
  <c r="D520" i="94"/>
  <c r="D168" i="94"/>
  <c r="F168" i="94"/>
  <c r="Q168" i="94" s="1"/>
  <c r="E168" i="94"/>
  <c r="D104" i="94"/>
  <c r="F104" i="94"/>
  <c r="Q104" i="94" s="1"/>
  <c r="D462" i="94"/>
  <c r="F462" i="94"/>
  <c r="Q462" i="94" s="1"/>
  <c r="E462" i="94"/>
  <c r="D599" i="94"/>
  <c r="F599" i="94"/>
  <c r="Q599" i="94" s="1"/>
  <c r="E599" i="94"/>
  <c r="F64" i="94"/>
  <c r="Q64" i="94" s="1"/>
  <c r="D686" i="94"/>
  <c r="D237" i="94"/>
  <c r="F237" i="94"/>
  <c r="Q237" i="94" s="1"/>
  <c r="E237" i="94"/>
  <c r="D1067" i="94"/>
  <c r="F1067" i="94"/>
  <c r="Q1067" i="94" s="1"/>
  <c r="E1067" i="94"/>
  <c r="D349" i="94"/>
  <c r="F349" i="94"/>
  <c r="Q349" i="94" s="1"/>
  <c r="D109" i="94"/>
  <c r="F109" i="94"/>
  <c r="Q109" i="94" s="1"/>
  <c r="E109" i="94"/>
  <c r="F91" i="94"/>
  <c r="Q91" i="94" s="1"/>
  <c r="F842" i="94"/>
  <c r="Q842" i="94" s="1"/>
  <c r="D655" i="94"/>
  <c r="F655" i="94"/>
  <c r="Q655" i="94" s="1"/>
  <c r="E655" i="94"/>
  <c r="D460" i="94"/>
  <c r="F460" i="94"/>
  <c r="Q460" i="94" s="1"/>
  <c r="E460" i="94"/>
  <c r="D666" i="94"/>
  <c r="F666" i="94"/>
  <c r="Q666" i="94" s="1"/>
  <c r="E666" i="94"/>
  <c r="D322" i="94"/>
  <c r="F322" i="94"/>
  <c r="Q322" i="94" s="1"/>
  <c r="E322" i="94"/>
  <c r="D1157" i="94"/>
  <c r="F110" i="94"/>
  <c r="Q110" i="94" s="1"/>
  <c r="D426" i="94"/>
  <c r="F426" i="94"/>
  <c r="Q426" i="94" s="1"/>
  <c r="E426" i="94"/>
  <c r="D839" i="94"/>
  <c r="F839" i="94"/>
  <c r="Q839" i="94" s="1"/>
  <c r="D178" i="94"/>
  <c r="F178" i="94"/>
  <c r="Q178" i="94" s="1"/>
  <c r="E178" i="94"/>
  <c r="D761" i="94"/>
  <c r="F761" i="94"/>
  <c r="Q761" i="94" s="1"/>
  <c r="E761" i="94"/>
  <c r="D525" i="94"/>
  <c r="E80" i="94"/>
  <c r="D18" i="94"/>
  <c r="F18" i="94"/>
  <c r="Q18" i="94" s="1"/>
  <c r="E18" i="94"/>
  <c r="D36" i="94"/>
  <c r="F36" i="94"/>
  <c r="Q36" i="94" s="1"/>
  <c r="E36" i="94"/>
  <c r="D318" i="94"/>
  <c r="F318" i="94"/>
  <c r="Q318" i="94" s="1"/>
  <c r="D273" i="94"/>
  <c r="F273" i="94"/>
  <c r="Q273" i="94" s="1"/>
  <c r="E273" i="94"/>
  <c r="D437" i="94"/>
  <c r="D550" i="94"/>
  <c r="F550" i="94"/>
  <c r="Q550" i="94" s="1"/>
  <c r="D29" i="94"/>
  <c r="F29" i="94"/>
  <c r="Q29" i="94" s="1"/>
  <c r="E29" i="94"/>
  <c r="D776" i="94"/>
  <c r="E580" i="94"/>
  <c r="E1058" i="94"/>
  <c r="E396" i="94"/>
  <c r="E1144" i="94"/>
  <c r="E534" i="94"/>
  <c r="E1136" i="94"/>
  <c r="E1163" i="94"/>
  <c r="E1043" i="94"/>
  <c r="E802" i="94"/>
  <c r="E1172" i="94"/>
  <c r="E1269" i="94"/>
  <c r="E1214" i="94"/>
  <c r="E338" i="94"/>
  <c r="E792" i="94"/>
  <c r="E1321" i="94"/>
  <c r="E1139" i="94"/>
  <c r="E144" i="94"/>
  <c r="E349" i="94"/>
  <c r="E149" i="94"/>
  <c r="E550" i="94"/>
  <c r="F977" i="94"/>
  <c r="Q977" i="94" s="1"/>
  <c r="D892" i="94"/>
  <c r="F892" i="94"/>
  <c r="Q892" i="94" s="1"/>
  <c r="D1044" i="94"/>
  <c r="F1044" i="94"/>
  <c r="Q1044" i="94" s="1"/>
  <c r="D591" i="94"/>
  <c r="F591" i="94"/>
  <c r="Q591" i="94" s="1"/>
  <c r="E591" i="94"/>
  <c r="D1150" i="94"/>
  <c r="F1150" i="94"/>
  <c r="Q1150" i="94" s="1"/>
  <c r="D812" i="94"/>
  <c r="D537" i="94"/>
  <c r="F537" i="94"/>
  <c r="Q537" i="94" s="1"/>
  <c r="D410" i="94"/>
  <c r="F410" i="94"/>
  <c r="Q410" i="94" s="1"/>
  <c r="D784" i="94"/>
  <c r="F784" i="94"/>
  <c r="Q784" i="94" s="1"/>
  <c r="E784" i="94"/>
  <c r="D1133" i="94"/>
  <c r="F1133" i="94"/>
  <c r="Q1133" i="94" s="1"/>
  <c r="F1060" i="94"/>
  <c r="Q1060" i="94" s="1"/>
  <c r="D1201" i="94"/>
  <c r="F1201" i="94"/>
  <c r="Q1201" i="94" s="1"/>
  <c r="D587" i="94"/>
  <c r="F587" i="94"/>
  <c r="Q587" i="94" s="1"/>
  <c r="E587" i="94"/>
  <c r="D1165" i="94"/>
  <c r="F1165" i="94"/>
  <c r="Q1165" i="94" s="1"/>
  <c r="D1270" i="94"/>
  <c r="F1270" i="94"/>
  <c r="Q1270" i="94" s="1"/>
  <c r="D922" i="94"/>
  <c r="F922" i="94"/>
  <c r="Q922" i="94" s="1"/>
  <c r="E922" i="94"/>
  <c r="D508" i="94"/>
  <c r="F508" i="94"/>
  <c r="Q508" i="94" s="1"/>
  <c r="E508" i="94"/>
  <c r="D128" i="94"/>
  <c r="F128" i="94"/>
  <c r="Q128" i="94" s="1"/>
  <c r="F1183" i="94"/>
  <c r="Q1183" i="94" s="1"/>
  <c r="D1322" i="94"/>
  <c r="F1322" i="94"/>
  <c r="Q1322" i="94" s="1"/>
  <c r="E1322" i="94"/>
  <c r="D468" i="94"/>
  <c r="F468" i="94"/>
  <c r="Q468" i="94" s="1"/>
  <c r="E468" i="94"/>
  <c r="D990" i="94"/>
  <c r="F990" i="94"/>
  <c r="Q990" i="94" s="1"/>
  <c r="D1313" i="94"/>
  <c r="D865" i="94"/>
  <c r="F865" i="94"/>
  <c r="Q865" i="94" s="1"/>
  <c r="E865" i="94"/>
  <c r="D1208" i="94"/>
  <c r="F1208" i="94"/>
  <c r="Q1208" i="94" s="1"/>
  <c r="E1208" i="94"/>
  <c r="D1164" i="94"/>
  <c r="F1164" i="94"/>
  <c r="Q1164" i="94" s="1"/>
  <c r="D1113" i="94"/>
  <c r="F1113" i="94"/>
  <c r="Q1113" i="94" s="1"/>
  <c r="D1279" i="94"/>
  <c r="F1279" i="94"/>
  <c r="Q1279" i="94" s="1"/>
  <c r="D1097" i="94"/>
  <c r="F1097" i="94"/>
  <c r="Q1097" i="94" s="1"/>
  <c r="D1168" i="94"/>
  <c r="F1168" i="94"/>
  <c r="Q1168" i="94" s="1"/>
  <c r="E1168" i="94"/>
  <c r="E1275" i="94"/>
  <c r="D1263" i="94"/>
  <c r="F1263" i="94"/>
  <c r="Q1263" i="94" s="1"/>
  <c r="E1263" i="94"/>
  <c r="D1146" i="94"/>
  <c r="F1146" i="94"/>
  <c r="Q1146" i="94" s="1"/>
  <c r="D1178" i="94"/>
  <c r="F1178" i="94"/>
  <c r="Q1178" i="94" s="1"/>
  <c r="D1286" i="94"/>
  <c r="D1105" i="94"/>
  <c r="F1105" i="94"/>
  <c r="Q1105" i="94" s="1"/>
  <c r="E1105" i="94"/>
  <c r="D224" i="94"/>
  <c r="F224" i="94"/>
  <c r="Q224" i="94" s="1"/>
  <c r="E224" i="94"/>
  <c r="D154" i="94"/>
  <c r="D960" i="94"/>
  <c r="F960" i="94"/>
  <c r="Q960" i="94" s="1"/>
  <c r="D825" i="94"/>
  <c r="F825" i="94"/>
  <c r="Q825" i="94" s="1"/>
  <c r="E825" i="94"/>
  <c r="D702" i="94"/>
  <c r="F702" i="94"/>
  <c r="Q702" i="94" s="1"/>
  <c r="E702" i="94"/>
  <c r="D619" i="94"/>
  <c r="D190" i="94"/>
  <c r="F190" i="94"/>
  <c r="Q190" i="94" s="1"/>
  <c r="D262" i="94"/>
  <c r="F262" i="94"/>
  <c r="Q262" i="94" s="1"/>
  <c r="D308" i="94"/>
  <c r="D764" i="94"/>
  <c r="F764" i="94"/>
  <c r="Q764" i="94" s="1"/>
  <c r="E764" i="94"/>
  <c r="D57" i="94"/>
  <c r="F57" i="94"/>
  <c r="Q57" i="94" s="1"/>
  <c r="D636" i="94"/>
  <c r="F636" i="94"/>
  <c r="Q636" i="94" s="1"/>
  <c r="D543" i="94"/>
  <c r="F543" i="94"/>
  <c r="Q543" i="94" s="1"/>
  <c r="E543" i="94"/>
  <c r="F547" i="94"/>
  <c r="Q547" i="94" s="1"/>
  <c r="E547" i="94"/>
  <c r="D1112" i="94"/>
  <c r="F1112" i="94"/>
  <c r="Q1112" i="94" s="1"/>
  <c r="D1101" i="94"/>
  <c r="F1101" i="94"/>
  <c r="Q1101" i="94" s="1"/>
  <c r="E1101" i="94"/>
  <c r="D623" i="94"/>
  <c r="D102" i="94"/>
  <c r="F102" i="94"/>
  <c r="Q102" i="94" s="1"/>
  <c r="E102" i="94"/>
  <c r="D148" i="94"/>
  <c r="F148" i="94"/>
  <c r="Q148" i="94" s="1"/>
  <c r="E148" i="94"/>
  <c r="D146" i="94"/>
  <c r="F146" i="94"/>
  <c r="Q146" i="94" s="1"/>
  <c r="E146" i="94"/>
  <c r="D870" i="94"/>
  <c r="F870" i="94"/>
  <c r="Q870" i="94" s="1"/>
  <c r="E870" i="94"/>
  <c r="D1198" i="94"/>
  <c r="F1198" i="94"/>
  <c r="Q1198" i="94" s="1"/>
  <c r="E1198" i="94"/>
  <c r="D722" i="94"/>
  <c r="D157" i="94"/>
  <c r="D657" i="94"/>
  <c r="F657" i="94"/>
  <c r="Q657" i="94" s="1"/>
  <c r="E657" i="94"/>
  <c r="D222" i="94"/>
  <c r="F222" i="94"/>
  <c r="Q222" i="94" s="1"/>
  <c r="E222" i="94"/>
  <c r="D721" i="94"/>
  <c r="F721" i="94"/>
  <c r="Q721" i="94" s="1"/>
  <c r="E721" i="94"/>
  <c r="D446" i="94"/>
  <c r="F446" i="94"/>
  <c r="Q446" i="94" s="1"/>
  <c r="E446" i="94"/>
  <c r="D341" i="94"/>
  <c r="F341" i="94"/>
  <c r="Q341" i="94" s="1"/>
  <c r="E341" i="94"/>
  <c r="D206" i="94"/>
  <c r="F206" i="94"/>
  <c r="Q206" i="94" s="1"/>
  <c r="E206" i="94"/>
  <c r="D1123" i="94"/>
  <c r="F1123" i="94"/>
  <c r="Q1123" i="94" s="1"/>
  <c r="E1123" i="94"/>
  <c r="D777" i="94"/>
  <c r="F777" i="94"/>
  <c r="Q777" i="94" s="1"/>
  <c r="E777" i="94"/>
  <c r="D514" i="94"/>
  <c r="D965" i="94"/>
  <c r="F965" i="94"/>
  <c r="Q965" i="94" s="1"/>
  <c r="E965" i="94"/>
  <c r="D350" i="94"/>
  <c r="F350" i="94"/>
  <c r="Q350" i="94" s="1"/>
  <c r="E350" i="94"/>
  <c r="D434" i="94"/>
  <c r="F434" i="94"/>
  <c r="Q434" i="94" s="1"/>
  <c r="E434" i="94"/>
  <c r="D372" i="94"/>
  <c r="F372" i="94"/>
  <c r="Q372" i="94" s="1"/>
  <c r="E372" i="94"/>
  <c r="D113" i="94"/>
  <c r="F113" i="94"/>
  <c r="Q113" i="94" s="1"/>
  <c r="E113" i="94"/>
  <c r="F27" i="94"/>
  <c r="Q27" i="94" s="1"/>
  <c r="E27" i="94"/>
  <c r="E373" i="94"/>
  <c r="D964" i="94"/>
  <c r="F964" i="94"/>
  <c r="Q964" i="94" s="1"/>
  <c r="E964" i="94"/>
  <c r="D98" i="94"/>
  <c r="F98" i="94"/>
  <c r="Q98" i="94" s="1"/>
  <c r="E98" i="94"/>
  <c r="D718" i="94"/>
  <c r="F718" i="94"/>
  <c r="Q718" i="94" s="1"/>
  <c r="E718" i="94"/>
  <c r="E400" i="94"/>
  <c r="D180" i="94"/>
  <c r="F180" i="94"/>
  <c r="Q180" i="94" s="1"/>
  <c r="D1282" i="94"/>
  <c r="F1282" i="94"/>
  <c r="Q1282" i="94" s="1"/>
  <c r="E1282" i="94"/>
  <c r="E814" i="94"/>
  <c r="D293" i="94"/>
  <c r="F293" i="94"/>
  <c r="Q293" i="94" s="1"/>
  <c r="E293" i="94"/>
  <c r="E907" i="94"/>
  <c r="D701" i="94"/>
  <c r="F701" i="94"/>
  <c r="Q701" i="94" s="1"/>
  <c r="E701" i="94"/>
  <c r="D130" i="94"/>
  <c r="F130" i="94"/>
  <c r="Q130" i="94" s="1"/>
  <c r="E130" i="94"/>
  <c r="D684" i="94"/>
  <c r="F684" i="94"/>
  <c r="Q684" i="94" s="1"/>
  <c r="E684" i="94"/>
  <c r="D306" i="94"/>
  <c r="F306" i="94"/>
  <c r="Q306" i="94" s="1"/>
  <c r="E306" i="94"/>
  <c r="D687" i="94"/>
  <c r="F687" i="94"/>
  <c r="Q687" i="94" s="1"/>
  <c r="E687" i="94"/>
  <c r="F79" i="94"/>
  <c r="Q79" i="94" s="1"/>
  <c r="D1021" i="94"/>
  <c r="F1021" i="94"/>
  <c r="Q1021" i="94" s="1"/>
  <c r="E1021" i="94"/>
  <c r="D843" i="94"/>
  <c r="E843" i="94"/>
  <c r="D693" i="94"/>
  <c r="F693" i="94"/>
  <c r="Q693" i="94" s="1"/>
  <c r="E693" i="94"/>
  <c r="D420" i="94"/>
  <c r="F420" i="94"/>
  <c r="Q420" i="94" s="1"/>
  <c r="E420" i="94"/>
  <c r="D1128" i="94"/>
  <c r="F1128" i="94"/>
  <c r="Q1128" i="94" s="1"/>
  <c r="E1128" i="94"/>
  <c r="D902" i="94"/>
  <c r="F902" i="94"/>
  <c r="Q902" i="94" s="1"/>
  <c r="E902" i="94"/>
  <c r="F871" i="94"/>
  <c r="Q871" i="94" s="1"/>
  <c r="E418" i="94"/>
  <c r="E603" i="94"/>
  <c r="E1150" i="94"/>
  <c r="E962" i="94"/>
  <c r="E537" i="94"/>
  <c r="E328" i="94"/>
  <c r="E1027" i="94"/>
  <c r="E1238" i="94"/>
  <c r="E595" i="94"/>
  <c r="E846" i="94"/>
  <c r="E990" i="94"/>
  <c r="E1239" i="94"/>
  <c r="E1129" i="94"/>
  <c r="E1191" i="94"/>
  <c r="E470" i="94"/>
  <c r="E406" i="94"/>
  <c r="E653" i="94"/>
  <c r="E1330" i="94"/>
  <c r="E636" i="94"/>
  <c r="E137" i="94"/>
  <c r="E260" i="94"/>
  <c r="E839" i="94"/>
  <c r="F255" i="94"/>
  <c r="Q255" i="94" s="1"/>
  <c r="B765" i="94"/>
  <c r="B69" i="94"/>
  <c r="B300" i="94"/>
  <c r="P389" i="94"/>
  <c r="G389" i="94"/>
  <c r="B236" i="94"/>
  <c r="H236" i="94" s="1"/>
  <c r="B389" i="94"/>
  <c r="P236" i="94"/>
  <c r="G236" i="94"/>
  <c r="B106" i="94"/>
  <c r="B230" i="94"/>
  <c r="B45" i="94"/>
  <c r="B188" i="94"/>
  <c r="B23" i="94"/>
  <c r="B28" i="94"/>
  <c r="B769" i="94"/>
  <c r="P69" i="94"/>
  <c r="P300" i="94"/>
  <c r="G69" i="94"/>
  <c r="G300" i="94"/>
  <c r="B171" i="4"/>
  <c r="E171" i="4"/>
  <c r="F171" i="4"/>
  <c r="G171" i="4"/>
  <c r="H171" i="4"/>
  <c r="I171" i="4"/>
  <c r="J171" i="4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F716" i="94" l="1"/>
  <c r="Q716" i="94" s="1"/>
  <c r="F574" i="94"/>
  <c r="Q574" i="94" s="1"/>
  <c r="E1028" i="94"/>
  <c r="D284" i="94"/>
  <c r="F1160" i="94"/>
  <c r="Q1160" i="94" s="1"/>
  <c r="E773" i="94"/>
  <c r="F1100" i="94"/>
  <c r="Q1100" i="94" s="1"/>
  <c r="E1117" i="94"/>
  <c r="D565" i="94"/>
  <c r="D1160" i="94"/>
  <c r="F826" i="94"/>
  <c r="Q826" i="94" s="1"/>
  <c r="F76" i="94"/>
  <c r="Q76" i="94" s="1"/>
  <c r="F74" i="94"/>
  <c r="Q74" i="94" s="1"/>
  <c r="H300" i="94"/>
  <c r="D459" i="94"/>
  <c r="F203" i="94"/>
  <c r="Q203" i="94" s="1"/>
  <c r="D429" i="94"/>
  <c r="F1012" i="94"/>
  <c r="Q1012" i="94" s="1"/>
  <c r="E565" i="94"/>
  <c r="F1223" i="94"/>
  <c r="Q1223" i="94" s="1"/>
  <c r="D1087" i="94"/>
  <c r="F1033" i="94"/>
  <c r="Q1033" i="94" s="1"/>
  <c r="F325" i="94"/>
  <c r="Q325" i="94" s="1"/>
  <c r="D478" i="94"/>
  <c r="E608" i="94"/>
  <c r="E346" i="94"/>
  <c r="E767" i="94"/>
  <c r="D74" i="94"/>
  <c r="F682" i="94"/>
  <c r="Q682" i="94" s="1"/>
  <c r="D1012" i="94"/>
  <c r="F205" i="94"/>
  <c r="Q205" i="94" s="1"/>
  <c r="D826" i="94"/>
  <c r="F234" i="94"/>
  <c r="Q234" i="94" s="1"/>
  <c r="E25" i="94"/>
  <c r="E421" i="94"/>
  <c r="F569" i="94"/>
  <c r="Q569" i="94" s="1"/>
  <c r="F526" i="94"/>
  <c r="Q526" i="94" s="1"/>
  <c r="D786" i="94"/>
  <c r="D641" i="94"/>
  <c r="D132" i="94"/>
  <c r="D1183" i="94"/>
  <c r="F961" i="94"/>
  <c r="Q961" i="94" s="1"/>
  <c r="E1033" i="94"/>
  <c r="F1313" i="94"/>
  <c r="Q1313" i="94" s="1"/>
  <c r="D961" i="94"/>
  <c r="D325" i="94"/>
  <c r="F517" i="94"/>
  <c r="Q517" i="94" s="1"/>
  <c r="E491" i="94"/>
  <c r="F767" i="94"/>
  <c r="Q767" i="94" s="1"/>
  <c r="D682" i="94"/>
  <c r="F467" i="94"/>
  <c r="Q467" i="94" s="1"/>
  <c r="F930" i="94"/>
  <c r="Q930" i="94" s="1"/>
  <c r="F728" i="94"/>
  <c r="Q728" i="94" s="1"/>
  <c r="D205" i="94"/>
  <c r="E882" i="94"/>
  <c r="E1309" i="94"/>
  <c r="E169" i="94"/>
  <c r="E1031" i="94"/>
  <c r="F799" i="94"/>
  <c r="Q799" i="94" s="1"/>
  <c r="D417" i="94"/>
  <c r="D720" i="94"/>
  <c r="E749" i="94"/>
  <c r="E281" i="94"/>
  <c r="F48" i="94"/>
  <c r="Q48" i="94" s="1"/>
  <c r="F551" i="94"/>
  <c r="Q551" i="94" s="1"/>
  <c r="D397" i="94"/>
  <c r="E1100" i="94"/>
  <c r="D467" i="94"/>
  <c r="D930" i="94"/>
  <c r="D728" i="94"/>
  <c r="E46" i="94"/>
  <c r="E710" i="94"/>
  <c r="E108" i="94"/>
  <c r="F1309" i="94"/>
  <c r="Q1309" i="94" s="1"/>
  <c r="E1045" i="94"/>
  <c r="F1127" i="94"/>
  <c r="Q1127" i="94" s="1"/>
  <c r="D454" i="94"/>
  <c r="D191" i="94"/>
  <c r="E1182" i="94"/>
  <c r="F771" i="94"/>
  <c r="Q771" i="94" s="1"/>
  <c r="D573" i="94"/>
  <c r="E76" i="94"/>
  <c r="F1182" i="94"/>
  <c r="Q1182" i="94" s="1"/>
  <c r="E852" i="94"/>
  <c r="F1118" i="94"/>
  <c r="Q1118" i="94" s="1"/>
  <c r="D5" i="94"/>
  <c r="F422" i="94"/>
  <c r="Q422" i="94" s="1"/>
  <c r="E1153" i="94"/>
  <c r="D851" i="94"/>
  <c r="F578" i="94"/>
  <c r="Q578" i="94" s="1"/>
  <c r="E383" i="94"/>
  <c r="D1143" i="94"/>
  <c r="E541" i="94"/>
  <c r="D917" i="94"/>
  <c r="F711" i="94"/>
  <c r="Q711" i="94" s="1"/>
  <c r="E658" i="94"/>
  <c r="E53" i="94"/>
  <c r="E172" i="94"/>
  <c r="D172" i="94"/>
  <c r="F845" i="94"/>
  <c r="Q845" i="94" s="1"/>
  <c r="E845" i="94"/>
  <c r="F329" i="94"/>
  <c r="Q329" i="94" s="1"/>
  <c r="E329" i="94"/>
  <c r="F952" i="94"/>
  <c r="Q952" i="94" s="1"/>
  <c r="D952" i="94"/>
  <c r="E952" i="94"/>
  <c r="D1070" i="94"/>
  <c r="F1070" i="94"/>
  <c r="Q1070" i="94" s="1"/>
  <c r="E1070" i="94"/>
  <c r="E727" i="94"/>
  <c r="D727" i="94"/>
  <c r="D50" i="94"/>
  <c r="F50" i="94"/>
  <c r="Q50" i="94" s="1"/>
  <c r="D683" i="94"/>
  <c r="F683" i="94"/>
  <c r="Q683" i="94" s="1"/>
  <c r="E1004" i="94"/>
  <c r="F1004" i="94"/>
  <c r="Q1004" i="94" s="1"/>
  <c r="E1066" i="94"/>
  <c r="F1066" i="94"/>
  <c r="Q1066" i="94" s="1"/>
  <c r="E1159" i="94"/>
  <c r="F1159" i="94"/>
  <c r="Q1159" i="94" s="1"/>
  <c r="E847" i="94"/>
  <c r="D847" i="94"/>
  <c r="E374" i="94"/>
  <c r="F374" i="94"/>
  <c r="Q374" i="94" s="1"/>
  <c r="D374" i="94"/>
  <c r="E52" i="94"/>
  <c r="D52" i="94"/>
  <c r="F52" i="94"/>
  <c r="Q52" i="94" s="1"/>
  <c r="D1217" i="94"/>
  <c r="E1217" i="94"/>
  <c r="D11" i="94"/>
  <c r="E11" i="94"/>
  <c r="F904" i="94"/>
  <c r="Q904" i="94" s="1"/>
  <c r="D904" i="94"/>
  <c r="D831" i="94"/>
  <c r="E831" i="94"/>
  <c r="E342" i="94"/>
  <c r="D871" i="94"/>
  <c r="F373" i="94"/>
  <c r="Q373" i="94" s="1"/>
  <c r="E308" i="94"/>
  <c r="E79" i="94"/>
  <c r="D400" i="94"/>
  <c r="F157" i="94"/>
  <c r="Q157" i="94" s="1"/>
  <c r="D406" i="94"/>
  <c r="D12" i="94"/>
  <c r="D1104" i="94"/>
  <c r="D929" i="94"/>
  <c r="F437" i="94"/>
  <c r="Q437" i="94" s="1"/>
  <c r="F1157" i="94"/>
  <c r="Q1157" i="94" s="1"/>
  <c r="E64" i="94"/>
  <c r="D911" i="94"/>
  <c r="F1148" i="94"/>
  <c r="Q1148" i="94" s="1"/>
  <c r="E622" i="94"/>
  <c r="E638" i="94"/>
  <c r="F1089" i="94"/>
  <c r="Q1089" i="94" s="1"/>
  <c r="D1200" i="94"/>
  <c r="E1312" i="94"/>
  <c r="E561" i="94"/>
  <c r="F680" i="94"/>
  <c r="Q680" i="94" s="1"/>
  <c r="D182" i="94"/>
  <c r="E615" i="94"/>
  <c r="F838" i="94"/>
  <c r="Q838" i="94" s="1"/>
  <c r="D1085" i="94"/>
  <c r="E1079" i="94"/>
  <c r="D16" i="94"/>
  <c r="D748" i="94"/>
  <c r="D614" i="94"/>
  <c r="F444" i="94"/>
  <c r="Q444" i="94" s="1"/>
  <c r="D1081" i="94"/>
  <c r="E743" i="94"/>
  <c r="F204" i="94"/>
  <c r="Q204" i="94" s="1"/>
  <c r="D346" i="94"/>
  <c r="D919" i="94"/>
  <c r="D883" i="94"/>
  <c r="D583" i="94"/>
  <c r="D71" i="94"/>
  <c r="E760" i="94"/>
  <c r="D170" i="94"/>
  <c r="D1327" i="94"/>
  <c r="E714" i="94"/>
  <c r="E1082" i="94"/>
  <c r="E241" i="94"/>
  <c r="F1217" i="94"/>
  <c r="Q1217" i="94" s="1"/>
  <c r="F824" i="94"/>
  <c r="Q824" i="94" s="1"/>
  <c r="F759" i="94"/>
  <c r="Q759" i="94" s="1"/>
  <c r="E836" i="94"/>
  <c r="F760" i="94"/>
  <c r="Q760" i="94" s="1"/>
  <c r="F831" i="94"/>
  <c r="Q831" i="94" s="1"/>
  <c r="F890" i="94"/>
  <c r="Q890" i="94" s="1"/>
  <c r="E946" i="94"/>
  <c r="D743" i="94"/>
  <c r="D1082" i="94"/>
  <c r="F11" i="94"/>
  <c r="Q11" i="94" s="1"/>
  <c r="D1291" i="94"/>
  <c r="D61" i="94"/>
  <c r="E61" i="94"/>
  <c r="F114" i="94"/>
  <c r="Q114" i="94" s="1"/>
  <c r="E114" i="94"/>
  <c r="E514" i="94"/>
  <c r="E722" i="94"/>
  <c r="E623" i="94"/>
  <c r="F1275" i="94"/>
  <c r="Q1275" i="94" s="1"/>
  <c r="E697" i="94"/>
  <c r="E1285" i="94"/>
  <c r="E525" i="94"/>
  <c r="E520" i="94"/>
  <c r="F667" i="94"/>
  <c r="Q667" i="94" s="1"/>
  <c r="F1170" i="94"/>
  <c r="Q1170" i="94" s="1"/>
  <c r="E1086" i="94"/>
  <c r="D1111" i="94"/>
  <c r="D890" i="94"/>
  <c r="E465" i="94"/>
  <c r="F58" i="94"/>
  <c r="Q58" i="94" s="1"/>
  <c r="D954" i="94"/>
  <c r="F1317" i="94"/>
  <c r="Q1317" i="94" s="1"/>
  <c r="E1249" i="94"/>
  <c r="F659" i="94"/>
  <c r="Q659" i="94" s="1"/>
  <c r="D438" i="94"/>
  <c r="F82" i="94"/>
  <c r="Q82" i="94" s="1"/>
  <c r="F140" i="94"/>
  <c r="Q140" i="94" s="1"/>
  <c r="E486" i="94"/>
  <c r="E1143" i="94"/>
  <c r="F946" i="94"/>
  <c r="Q946" i="94" s="1"/>
  <c r="D1204" i="94"/>
  <c r="F963" i="94"/>
  <c r="Q963" i="94" s="1"/>
  <c r="D881" i="94"/>
  <c r="D1220" i="94"/>
  <c r="F51" i="94"/>
  <c r="Q51" i="94" s="1"/>
  <c r="E19" i="94"/>
  <c r="E844" i="94"/>
  <c r="E86" i="94"/>
  <c r="E1126" i="94"/>
  <c r="E482" i="94"/>
  <c r="D1237" i="94"/>
  <c r="F1079" i="94"/>
  <c r="Q1079" i="94" s="1"/>
  <c r="E1204" i="94"/>
  <c r="D444" i="94"/>
  <c r="D204" i="94"/>
  <c r="F714" i="94"/>
  <c r="Q714" i="94" s="1"/>
  <c r="F241" i="94"/>
  <c r="Q241" i="94" s="1"/>
  <c r="D824" i="94"/>
  <c r="F907" i="94"/>
  <c r="Q907" i="94" s="1"/>
  <c r="F814" i="94"/>
  <c r="Q814" i="94" s="1"/>
  <c r="E503" i="94"/>
  <c r="F619" i="94"/>
  <c r="Q619" i="94" s="1"/>
  <c r="F154" i="94"/>
  <c r="Q154" i="94" s="1"/>
  <c r="F812" i="94"/>
  <c r="Q812" i="94" s="1"/>
  <c r="E91" i="94"/>
  <c r="E117" i="94"/>
  <c r="E1187" i="94"/>
  <c r="E607" i="94"/>
  <c r="D1317" i="94"/>
  <c r="E405" i="94"/>
  <c r="D1249" i="94"/>
  <c r="E517" i="94"/>
  <c r="E330" i="94"/>
  <c r="D140" i="94"/>
  <c r="F68" i="94"/>
  <c r="Q68" i="94" s="1"/>
  <c r="E127" i="94"/>
  <c r="D396" i="94"/>
  <c r="E750" i="94"/>
  <c r="E1071" i="94"/>
  <c r="D963" i="94"/>
  <c r="F61" i="94"/>
  <c r="Q61" i="94" s="1"/>
  <c r="F1272" i="94"/>
  <c r="Q1272" i="94" s="1"/>
  <c r="D51" i="94"/>
  <c r="E1225" i="94"/>
  <c r="D19" i="94"/>
  <c r="F844" i="94"/>
  <c r="Q844" i="94" s="1"/>
  <c r="D86" i="94"/>
  <c r="E673" i="94"/>
  <c r="D1126" i="94"/>
  <c r="E904" i="94"/>
  <c r="E932" i="94"/>
  <c r="E642" i="94"/>
  <c r="D329" i="94"/>
  <c r="D845" i="94"/>
  <c r="D455" i="94"/>
  <c r="D153" i="94"/>
  <c r="F153" i="94"/>
  <c r="Q153" i="94" s="1"/>
  <c r="E266" i="94"/>
  <c r="F266" i="94"/>
  <c r="Q266" i="94" s="1"/>
  <c r="D731" i="94"/>
  <c r="E731" i="94"/>
  <c r="D1281" i="94"/>
  <c r="E1281" i="94"/>
  <c r="D577" i="94"/>
  <c r="F577" i="94"/>
  <c r="Q577" i="94" s="1"/>
  <c r="E1078" i="94"/>
  <c r="F1078" i="94"/>
  <c r="Q1078" i="94" s="1"/>
  <c r="D879" i="94"/>
  <c r="F879" i="94"/>
  <c r="Q879" i="94" s="1"/>
  <c r="F949" i="94"/>
  <c r="Q949" i="94" s="1"/>
  <c r="D949" i="94"/>
  <c r="D968" i="94"/>
  <c r="F968" i="94"/>
  <c r="Q968" i="94" s="1"/>
  <c r="D821" i="94"/>
  <c r="E821" i="94"/>
  <c r="F1203" i="94"/>
  <c r="Q1203" i="94" s="1"/>
  <c r="E1203" i="94"/>
  <c r="F1171" i="94"/>
  <c r="Q1171" i="94" s="1"/>
  <c r="D1171" i="94"/>
  <c r="F858" i="94"/>
  <c r="Q858" i="94" s="1"/>
  <c r="E858" i="94"/>
  <c r="D700" i="94"/>
  <c r="F700" i="94"/>
  <c r="Q700" i="94" s="1"/>
  <c r="D211" i="94"/>
  <c r="E211" i="94"/>
  <c r="E1260" i="94"/>
  <c r="F1260" i="94"/>
  <c r="Q1260" i="94" s="1"/>
  <c r="F12" i="94"/>
  <c r="Q12" i="94" s="1"/>
  <c r="F1104" i="94"/>
  <c r="Q1104" i="94" s="1"/>
  <c r="F929" i="94"/>
  <c r="Q929" i="94" s="1"/>
  <c r="D1060" i="94"/>
  <c r="F911" i="94"/>
  <c r="Q911" i="94" s="1"/>
  <c r="F1200" i="94"/>
  <c r="Q1200" i="94" s="1"/>
  <c r="E1085" i="94"/>
  <c r="D475" i="94"/>
  <c r="F352" i="94"/>
  <c r="Q352" i="94" s="1"/>
  <c r="F748" i="94"/>
  <c r="Q748" i="94" s="1"/>
  <c r="E881" i="94"/>
  <c r="F1081" i="94"/>
  <c r="Q1081" i="94" s="1"/>
  <c r="E919" i="94"/>
  <c r="F883" i="94"/>
  <c r="Q883" i="94" s="1"/>
  <c r="F583" i="94"/>
  <c r="Q583" i="94" s="1"/>
  <c r="F1028" i="94"/>
  <c r="Q1028" i="94" s="1"/>
  <c r="F731" i="94"/>
  <c r="Q731" i="94" s="1"/>
  <c r="F71" i="94"/>
  <c r="Q71" i="94" s="1"/>
  <c r="F170" i="94"/>
  <c r="Q170" i="94" s="1"/>
  <c r="F172" i="94"/>
  <c r="Q172" i="94" s="1"/>
  <c r="F1327" i="94"/>
  <c r="Q1327" i="94" s="1"/>
  <c r="F1038" i="94"/>
  <c r="Q1038" i="94" s="1"/>
  <c r="D192" i="94"/>
  <c r="D1080" i="94"/>
  <c r="E700" i="94"/>
  <c r="E577" i="94"/>
  <c r="F105" i="94"/>
  <c r="Q105" i="94" s="1"/>
  <c r="F1116" i="94"/>
  <c r="Q1116" i="94" s="1"/>
  <c r="E155" i="94"/>
  <c r="E389" i="94"/>
  <c r="D569" i="94"/>
  <c r="F451" i="94"/>
  <c r="Q451" i="94" s="1"/>
  <c r="E861" i="94"/>
  <c r="F386" i="94"/>
  <c r="Q386" i="94" s="1"/>
  <c r="F331" i="94"/>
  <c r="Q331" i="94" s="1"/>
  <c r="F779" i="94"/>
  <c r="Q779" i="94" s="1"/>
  <c r="F1013" i="94"/>
  <c r="Q1013" i="94" s="1"/>
  <c r="F138" i="94"/>
  <c r="Q138" i="94" s="1"/>
  <c r="F357" i="94"/>
  <c r="Q357" i="94" s="1"/>
  <c r="E515" i="94"/>
  <c r="F974" i="94"/>
  <c r="Q974" i="94" s="1"/>
  <c r="E815" i="94"/>
  <c r="D551" i="94"/>
  <c r="F658" i="94"/>
  <c r="Q658" i="94" s="1"/>
  <c r="E397" i="94"/>
  <c r="F837" i="94"/>
  <c r="Q837" i="94" s="1"/>
  <c r="D476" i="94"/>
  <c r="E386" i="94"/>
  <c r="F608" i="94"/>
  <c r="Q608" i="94" s="1"/>
  <c r="E791" i="94"/>
  <c r="F491" i="94"/>
  <c r="Q491" i="94" s="1"/>
  <c r="E15" i="94"/>
  <c r="D234" i="94"/>
  <c r="D336" i="94"/>
  <c r="F791" i="94"/>
  <c r="Q791" i="94" s="1"/>
  <c r="E129" i="94"/>
  <c r="F15" i="94"/>
  <c r="Q15" i="94" s="1"/>
  <c r="D422" i="94"/>
  <c r="F1153" i="94"/>
  <c r="Q1153" i="94" s="1"/>
  <c r="E950" i="94"/>
  <c r="E745" i="94"/>
  <c r="F129" i="94"/>
  <c r="Q129" i="94" s="1"/>
  <c r="E573" i="94"/>
  <c r="D384" i="94"/>
  <c r="F905" i="94"/>
  <c r="Q905" i="94" s="1"/>
  <c r="F984" i="94"/>
  <c r="Q984" i="94" s="1"/>
  <c r="E646" i="94"/>
  <c r="E337" i="94"/>
  <c r="E1142" i="94"/>
  <c r="E820" i="94"/>
  <c r="D749" i="94"/>
  <c r="E48" i="94"/>
  <c r="E1072" i="94"/>
  <c r="F1057" i="94"/>
  <c r="Q1057" i="94" s="1"/>
  <c r="E694" i="94"/>
  <c r="D815" i="94"/>
  <c r="F541" i="94"/>
  <c r="Q541" i="94" s="1"/>
  <c r="D741" i="94"/>
  <c r="F917" i="94"/>
  <c r="Q917" i="94" s="1"/>
  <c r="D606" i="94"/>
  <c r="D370" i="94"/>
  <c r="D193" i="94"/>
  <c r="D1152" i="94"/>
  <c r="D171" i="94"/>
  <c r="D20" i="94"/>
  <c r="D316" i="94"/>
  <c r="H69" i="94"/>
  <c r="F628" i="94"/>
  <c r="Q628" i="94" s="1"/>
  <c r="E905" i="94"/>
  <c r="D950" i="94"/>
  <c r="D694" i="94"/>
  <c r="F927" i="94"/>
  <c r="Q927" i="94" s="1"/>
  <c r="D286" i="94"/>
  <c r="E193" i="94"/>
  <c r="D944" i="94"/>
  <c r="E634" i="94"/>
  <c r="D899" i="94"/>
  <c r="F751" i="94"/>
  <c r="Q751" i="94" s="1"/>
  <c r="D1047" i="94"/>
  <c r="F559" i="94"/>
  <c r="Q559" i="94" s="1"/>
  <c r="E1037" i="94"/>
  <c r="F773" i="94"/>
  <c r="Q773" i="94" s="1"/>
  <c r="D938" i="94"/>
  <c r="D445" i="94"/>
  <c r="E862" i="94"/>
  <c r="F197" i="94"/>
  <c r="Q197" i="94" s="1"/>
  <c r="F1175" i="94"/>
  <c r="Q1175" i="94" s="1"/>
  <c r="F1277" i="94"/>
  <c r="Q1277" i="94" s="1"/>
  <c r="E711" i="94"/>
  <c r="D685" i="94"/>
  <c r="D837" i="94"/>
  <c r="D75" i="94"/>
  <c r="D114" i="94"/>
  <c r="D836" i="94"/>
  <c r="E257" i="94"/>
  <c r="D531" i="94"/>
  <c r="F750" i="94"/>
  <c r="Q750" i="94" s="1"/>
  <c r="F1037" i="94"/>
  <c r="Q1037" i="94" s="1"/>
  <c r="D779" i="94"/>
  <c r="F840" i="94"/>
  <c r="Q840" i="94" s="1"/>
  <c r="E75" i="94"/>
  <c r="D485" i="94"/>
  <c r="D263" i="94"/>
  <c r="D745" i="94"/>
  <c r="F1315" i="94"/>
  <c r="Q1315" i="94" s="1"/>
  <c r="E751" i="94"/>
  <c r="D833" i="94"/>
  <c r="F833" i="94"/>
  <c r="Q833" i="94" s="1"/>
  <c r="E532" i="94"/>
  <c r="D532" i="94"/>
  <c r="F656" i="94"/>
  <c r="Q656" i="94" s="1"/>
  <c r="E656" i="94"/>
  <c r="D916" i="94"/>
  <c r="F916" i="94"/>
  <c r="Q916" i="94" s="1"/>
  <c r="D827" i="94"/>
  <c r="F827" i="94"/>
  <c r="Q827" i="94" s="1"/>
  <c r="D200" i="94"/>
  <c r="E200" i="94"/>
  <c r="F671" i="94"/>
  <c r="Q671" i="94" s="1"/>
  <c r="E671" i="94"/>
  <c r="F648" i="94"/>
  <c r="Q648" i="94" s="1"/>
  <c r="E648" i="94"/>
  <c r="D1235" i="94"/>
  <c r="E1235" i="94"/>
  <c r="F742" i="94"/>
  <c r="Q742" i="94" s="1"/>
  <c r="E742" i="94"/>
  <c r="D436" i="94"/>
  <c r="F436" i="94"/>
  <c r="Q436" i="94" s="1"/>
  <c r="F987" i="94"/>
  <c r="Q987" i="94" s="1"/>
  <c r="E987" i="94"/>
  <c r="D1035" i="94"/>
  <c r="E1035" i="94"/>
  <c r="F1035" i="94"/>
  <c r="Q1035" i="94" s="1"/>
  <c r="D536" i="94"/>
  <c r="F536" i="94"/>
  <c r="Q536" i="94" s="1"/>
  <c r="F1190" i="94"/>
  <c r="Q1190" i="94" s="1"/>
  <c r="E1190" i="94"/>
  <c r="D1096" i="94"/>
  <c r="F1096" i="94"/>
  <c r="Q1096" i="94" s="1"/>
  <c r="D84" i="94"/>
  <c r="F84" i="94"/>
  <c r="Q84" i="94" s="1"/>
  <c r="D297" i="94"/>
  <c r="F297" i="94"/>
  <c r="Q297" i="94" s="1"/>
  <c r="D21" i="94"/>
  <c r="E21" i="94"/>
  <c r="D594" i="94"/>
  <c r="F594" i="94"/>
  <c r="Q594" i="94" s="1"/>
  <c r="D488" i="94"/>
  <c r="E488" i="94"/>
  <c r="D679" i="94"/>
  <c r="F679" i="94"/>
  <c r="Q679" i="94" s="1"/>
  <c r="F1300" i="94"/>
  <c r="Q1300" i="94" s="1"/>
  <c r="E1300" i="94"/>
  <c r="D511" i="94"/>
  <c r="E511" i="94"/>
  <c r="D1095" i="94"/>
  <c r="E1095" i="94"/>
  <c r="D498" i="94"/>
  <c r="F498" i="94"/>
  <c r="Q498" i="94" s="1"/>
  <c r="F167" i="94"/>
  <c r="Q167" i="94" s="1"/>
  <c r="E167" i="94"/>
  <c r="F195" i="94"/>
  <c r="Q195" i="94" s="1"/>
  <c r="E195" i="94"/>
  <c r="F221" i="94"/>
  <c r="Q221" i="94" s="1"/>
  <c r="E221" i="94"/>
  <c r="F1173" i="94"/>
  <c r="Q1173" i="94" s="1"/>
  <c r="E1173" i="94"/>
  <c r="F1319" i="94"/>
  <c r="Q1319" i="94" s="1"/>
  <c r="E1319" i="94"/>
  <c r="E425" i="94"/>
  <c r="E545" i="94"/>
  <c r="E1221" i="94"/>
  <c r="E980" i="94"/>
  <c r="F169" i="94"/>
  <c r="Q169" i="94" s="1"/>
  <c r="D578" i="94"/>
  <c r="F548" i="94"/>
  <c r="Q548" i="94" s="1"/>
  <c r="E594" i="94"/>
  <c r="F345" i="94"/>
  <c r="Q345" i="94" s="1"/>
  <c r="D771" i="94"/>
  <c r="D383" i="94"/>
  <c r="E498" i="94"/>
  <c r="F593" i="94"/>
  <c r="Q593" i="94" s="1"/>
  <c r="D1190" i="94"/>
  <c r="D464" i="94"/>
  <c r="D987" i="94"/>
  <c r="E1174" i="94"/>
  <c r="E314" i="94"/>
  <c r="F46" i="94"/>
  <c r="Q46" i="94" s="1"/>
  <c r="F425" i="94"/>
  <c r="Q425" i="94" s="1"/>
  <c r="F545" i="94"/>
  <c r="Q545" i="94" s="1"/>
  <c r="F1221" i="94"/>
  <c r="Q1221" i="94" s="1"/>
  <c r="F980" i="94"/>
  <c r="Q980" i="94" s="1"/>
  <c r="F1289" i="94"/>
  <c r="Q1289" i="94" s="1"/>
  <c r="D1159" i="94"/>
  <c r="E949" i="94"/>
  <c r="E454" i="94"/>
  <c r="F496" i="94"/>
  <c r="Q496" i="94" s="1"/>
  <c r="F511" i="94"/>
  <c r="Q511" i="94" s="1"/>
  <c r="D548" i="94"/>
  <c r="F488" i="94"/>
  <c r="Q488" i="94" s="1"/>
  <c r="F522" i="94"/>
  <c r="Q522" i="94" s="1"/>
  <c r="D345" i="94"/>
  <c r="E453" i="94"/>
  <c r="F453" i="94"/>
  <c r="Q453" i="94" s="1"/>
  <c r="D593" i="94"/>
  <c r="E188" i="94"/>
  <c r="H188" i="94" s="1"/>
  <c r="D1174" i="94"/>
  <c r="D314" i="94"/>
  <c r="E916" i="94"/>
  <c r="E378" i="94"/>
  <c r="F1237" i="94"/>
  <c r="Q1237" i="94" s="1"/>
  <c r="D1289" i="94"/>
  <c r="F847" i="94"/>
  <c r="Q847" i="94" s="1"/>
  <c r="D799" i="94"/>
  <c r="F1291" i="94"/>
  <c r="Q1291" i="94" s="1"/>
  <c r="D496" i="94"/>
  <c r="F429" i="94"/>
  <c r="Q429" i="94" s="1"/>
  <c r="D1319" i="94"/>
  <c r="F417" i="94"/>
  <c r="Q417" i="94" s="1"/>
  <c r="D1173" i="94"/>
  <c r="F719" i="94"/>
  <c r="Q719" i="94" s="1"/>
  <c r="D221" i="94"/>
  <c r="F851" i="94"/>
  <c r="Q851" i="94" s="1"/>
  <c r="D195" i="94"/>
  <c r="F191" i="94"/>
  <c r="Q191" i="94" s="1"/>
  <c r="D167" i="94"/>
  <c r="F641" i="94"/>
  <c r="Q641" i="94" s="1"/>
  <c r="D421" i="94"/>
  <c r="E679" i="94"/>
  <c r="F727" i="94"/>
  <c r="Q727" i="94" s="1"/>
  <c r="D522" i="94"/>
  <c r="E464" i="94"/>
  <c r="E1096" i="94"/>
  <c r="E531" i="94"/>
  <c r="E263" i="94"/>
  <c r="F378" i="94"/>
  <c r="Q378" i="94" s="1"/>
  <c r="F25" i="94"/>
  <c r="Q25" i="94" s="1"/>
  <c r="E972" i="94"/>
  <c r="F972" i="94"/>
  <c r="Q972" i="94" s="1"/>
  <c r="F219" i="94"/>
  <c r="Q219" i="94" s="1"/>
  <c r="E219" i="94"/>
  <c r="E1209" i="94"/>
  <c r="D1209" i="94"/>
  <c r="D1005" i="94"/>
  <c r="E1005" i="94"/>
  <c r="D979" i="94"/>
  <c r="F979" i="94"/>
  <c r="Q979" i="94" s="1"/>
  <c r="E979" i="94"/>
  <c r="D28" i="94"/>
  <c r="F28" i="94"/>
  <c r="Q28" i="94" s="1"/>
  <c r="E28" i="94"/>
  <c r="H28" i="94" s="1"/>
  <c r="E309" i="94"/>
  <c r="D309" i="94"/>
  <c r="D247" i="94"/>
  <c r="F247" i="94"/>
  <c r="Q247" i="94" s="1"/>
  <c r="E247" i="94"/>
  <c r="D62" i="94"/>
  <c r="F62" i="94"/>
  <c r="Q62" i="94" s="1"/>
  <c r="E872" i="94"/>
  <c r="D872" i="94"/>
  <c r="D581" i="94"/>
  <c r="F581" i="94"/>
  <c r="Q581" i="94" s="1"/>
  <c r="E1108" i="94"/>
  <c r="D1108" i="94"/>
  <c r="D747" i="94"/>
  <c r="E747" i="94"/>
  <c r="D996" i="94"/>
  <c r="F996" i="94"/>
  <c r="Q996" i="94" s="1"/>
  <c r="E996" i="94"/>
  <c r="E1180" i="94"/>
  <c r="D1180" i="94"/>
  <c r="D822" i="94"/>
  <c r="F822" i="94"/>
  <c r="Q822" i="94" s="1"/>
  <c r="E822" i="94"/>
  <c r="E798" i="94"/>
  <c r="D798" i="94"/>
  <c r="D1295" i="94"/>
  <c r="E1295" i="94"/>
  <c r="D1138" i="94"/>
  <c r="F1138" i="94"/>
  <c r="Q1138" i="94" s="1"/>
  <c r="E1138" i="94"/>
  <c r="D572" i="94"/>
  <c r="F572" i="94"/>
  <c r="Q572" i="94" s="1"/>
  <c r="D274" i="94"/>
  <c r="F274" i="94"/>
  <c r="Q274" i="94" s="1"/>
  <c r="D267" i="94"/>
  <c r="F267" i="94"/>
  <c r="Q267" i="94" s="1"/>
  <c r="D223" i="94"/>
  <c r="E223" i="94"/>
  <c r="D669" i="94"/>
  <c r="F669" i="94"/>
  <c r="Q669" i="94" s="1"/>
  <c r="E790" i="94"/>
  <c r="D790" i="94"/>
  <c r="D1009" i="94"/>
  <c r="F1009" i="94"/>
  <c r="Q1009" i="94" s="1"/>
  <c r="E187" i="94"/>
  <c r="D187" i="94"/>
  <c r="F1205" i="94"/>
  <c r="Q1205" i="94" s="1"/>
  <c r="E1205" i="94"/>
  <c r="F633" i="94"/>
  <c r="Q633" i="94" s="1"/>
  <c r="E633" i="94"/>
  <c r="D1069" i="94"/>
  <c r="E1069" i="94"/>
  <c r="F1226" i="94"/>
  <c r="Q1226" i="94" s="1"/>
  <c r="E1226" i="94"/>
  <c r="F770" i="94"/>
  <c r="Q770" i="94" s="1"/>
  <c r="E770" i="94"/>
  <c r="F35" i="94"/>
  <c r="Q35" i="94" s="1"/>
  <c r="E35" i="94"/>
  <c r="F620" i="94"/>
  <c r="Q620" i="94" s="1"/>
  <c r="E620" i="94"/>
  <c r="F516" i="94"/>
  <c r="Q516" i="94" s="1"/>
  <c r="E516" i="94"/>
  <c r="F566" i="94"/>
  <c r="Q566" i="94" s="1"/>
  <c r="E566" i="94"/>
  <c r="F674" i="94"/>
  <c r="Q674" i="94" s="1"/>
  <c r="E674" i="94"/>
  <c r="F455" i="94"/>
  <c r="Q455" i="94" s="1"/>
  <c r="D1066" i="94"/>
  <c r="D674" i="94"/>
  <c r="D1004" i="94"/>
  <c r="D566" i="94"/>
  <c r="D1078" i="94"/>
  <c r="D516" i="94"/>
  <c r="D759" i="94"/>
  <c r="D620" i="94"/>
  <c r="D105" i="94"/>
  <c r="D35" i="94"/>
  <c r="D203" i="94"/>
  <c r="D770" i="94"/>
  <c r="D633" i="94"/>
  <c r="E132" i="94"/>
  <c r="D1277" i="94"/>
  <c r="E297" i="94"/>
  <c r="E384" i="94"/>
  <c r="E84" i="94"/>
  <c r="E1152" i="94"/>
  <c r="F1108" i="94"/>
  <c r="Q1108" i="94" s="1"/>
  <c r="F872" i="94"/>
  <c r="Q872" i="94" s="1"/>
  <c r="F532" i="94"/>
  <c r="Q532" i="94" s="1"/>
  <c r="F188" i="94"/>
  <c r="Q188" i="94" s="1"/>
  <c r="F457" i="94"/>
  <c r="Q457" i="94" s="1"/>
  <c r="F861" i="94"/>
  <c r="Q861" i="94" s="1"/>
  <c r="F632" i="94"/>
  <c r="Q632" i="94" s="1"/>
  <c r="F53" i="94"/>
  <c r="Q53" i="94" s="1"/>
  <c r="F257" i="94"/>
  <c r="Q257" i="94" s="1"/>
  <c r="F642" i="94"/>
  <c r="Q642" i="94" s="1"/>
  <c r="E331" i="94"/>
  <c r="E385" i="94"/>
  <c r="D385" i="94"/>
  <c r="F215" i="94"/>
  <c r="Q215" i="94" s="1"/>
  <c r="D215" i="94"/>
  <c r="E215" i="94"/>
  <c r="E1083" i="94"/>
  <c r="D1083" i="94"/>
  <c r="E324" i="94"/>
  <c r="D324" i="94"/>
  <c r="D937" i="94"/>
  <c r="F937" i="94"/>
  <c r="Q937" i="94" s="1"/>
  <c r="D1250" i="94"/>
  <c r="F1250" i="94"/>
  <c r="Q1250" i="94" s="1"/>
  <c r="E26" i="94"/>
  <c r="D26" i="94"/>
  <c r="F26" i="94"/>
  <c r="Q26" i="94" s="1"/>
  <c r="E1176" i="94"/>
  <c r="D1176" i="94"/>
  <c r="F1176" i="94"/>
  <c r="Q1176" i="94" s="1"/>
  <c r="F326" i="94"/>
  <c r="Q326" i="94" s="1"/>
  <c r="E326" i="94"/>
  <c r="D519" i="94"/>
  <c r="F519" i="94"/>
  <c r="Q519" i="94" s="1"/>
  <c r="E519" i="94"/>
  <c r="D272" i="94"/>
  <c r="F272" i="94"/>
  <c r="Q272" i="94" s="1"/>
  <c r="D125" i="94"/>
  <c r="F125" i="94"/>
  <c r="Q125" i="94" s="1"/>
  <c r="E125" i="94"/>
  <c r="E240" i="94"/>
  <c r="D240" i="94"/>
  <c r="E1243" i="94"/>
  <c r="D1243" i="94"/>
  <c r="E435" i="94"/>
  <c r="D435" i="94"/>
  <c r="D1015" i="94"/>
  <c r="F1015" i="94"/>
  <c r="Q1015" i="94" s="1"/>
  <c r="F967" i="94"/>
  <c r="Q967" i="94" s="1"/>
  <c r="E967" i="94"/>
  <c r="D967" i="94"/>
  <c r="D347" i="94"/>
  <c r="F347" i="94"/>
  <c r="Q347" i="94" s="1"/>
  <c r="E347" i="94"/>
  <c r="F893" i="94"/>
  <c r="Q893" i="94" s="1"/>
  <c r="E893" i="94"/>
  <c r="E955" i="94"/>
  <c r="F955" i="94"/>
  <c r="Q955" i="94" s="1"/>
  <c r="D1283" i="94"/>
  <c r="F1283" i="94"/>
  <c r="Q1283" i="94" s="1"/>
  <c r="E1283" i="94"/>
  <c r="D1301" i="94"/>
  <c r="F1301" i="94"/>
  <c r="Q1301" i="94" s="1"/>
  <c r="E1316" i="94"/>
  <c r="D1316" i="94"/>
  <c r="F1316" i="94"/>
  <c r="Q1316" i="94" s="1"/>
  <c r="D1054" i="94"/>
  <c r="F1054" i="94"/>
  <c r="Q1054" i="94" s="1"/>
  <c r="E1054" i="94"/>
  <c r="E992" i="94"/>
  <c r="D992" i="94"/>
  <c r="F992" i="94"/>
  <c r="Q992" i="94" s="1"/>
  <c r="D868" i="94"/>
  <c r="F868" i="94"/>
  <c r="Q868" i="94" s="1"/>
  <c r="E319" i="94"/>
  <c r="D319" i="94"/>
  <c r="D56" i="94"/>
  <c r="F56" i="94"/>
  <c r="Q56" i="94" s="1"/>
  <c r="E56" i="94"/>
  <c r="D538" i="94"/>
  <c r="E538" i="94"/>
  <c r="E971" i="94"/>
  <c r="D971" i="94"/>
  <c r="F971" i="94"/>
  <c r="Q971" i="94" s="1"/>
  <c r="F1131" i="94"/>
  <c r="Q1131" i="94" s="1"/>
  <c r="E1131" i="94"/>
  <c r="E589" i="94"/>
  <c r="D589" i="94"/>
  <c r="D533" i="94"/>
  <c r="F533" i="94"/>
  <c r="Q533" i="94" s="1"/>
  <c r="E533" i="94"/>
  <c r="E1074" i="94"/>
  <c r="D1074" i="94"/>
  <c r="D333" i="94"/>
  <c r="F333" i="94"/>
  <c r="Q333" i="94" s="1"/>
  <c r="E333" i="94"/>
  <c r="E507" i="94"/>
  <c r="F320" i="94"/>
  <c r="Q320" i="94" s="1"/>
  <c r="F1329" i="94"/>
  <c r="Q1329" i="94" s="1"/>
  <c r="D628" i="94"/>
  <c r="D197" i="94"/>
  <c r="F207" i="94"/>
  <c r="Q207" i="94" s="1"/>
  <c r="E1094" i="94"/>
  <c r="E542" i="94"/>
  <c r="F80" i="94"/>
  <c r="Q80" i="94" s="1"/>
  <c r="D110" i="94"/>
  <c r="D842" i="94"/>
  <c r="E644" i="94"/>
  <c r="D489" i="94"/>
  <c r="E563" i="94"/>
  <c r="E1141" i="94"/>
  <c r="F862" i="94"/>
  <c r="Q862" i="94" s="1"/>
  <c r="E1023" i="94"/>
  <c r="F1023" i="94"/>
  <c r="Q1023" i="94" s="1"/>
  <c r="F1083" i="94"/>
  <c r="Q1083" i="94" s="1"/>
  <c r="F634" i="94"/>
  <c r="Q634" i="94" s="1"/>
  <c r="E1301" i="94"/>
  <c r="E283" i="94"/>
  <c r="F324" i="94"/>
  <c r="Q324" i="94" s="1"/>
  <c r="F1243" i="94"/>
  <c r="Q1243" i="94" s="1"/>
  <c r="E474" i="94"/>
  <c r="D474" i="94"/>
  <c r="E23" i="94"/>
  <c r="H23" i="94" s="1"/>
  <c r="D23" i="94"/>
  <c r="F23" i="94"/>
  <c r="Q23" i="94" s="1"/>
  <c r="D158" i="94"/>
  <c r="F158" i="94"/>
  <c r="Q158" i="94" s="1"/>
  <c r="E158" i="94"/>
  <c r="E9" i="94"/>
  <c r="F9" i="94"/>
  <c r="Q9" i="94" s="1"/>
  <c r="F1053" i="94"/>
  <c r="Q1053" i="94" s="1"/>
  <c r="E1053" i="94"/>
  <c r="D789" i="94"/>
  <c r="F789" i="94"/>
  <c r="Q789" i="94" s="1"/>
  <c r="E1103" i="94"/>
  <c r="D1103" i="94"/>
  <c r="E983" i="94"/>
  <c r="D983" i="94"/>
  <c r="F983" i="94"/>
  <c r="Q983" i="94" s="1"/>
  <c r="E803" i="94"/>
  <c r="F803" i="94"/>
  <c r="Q803" i="94" s="1"/>
  <c r="D629" i="94"/>
  <c r="F629" i="94"/>
  <c r="Q629" i="94" s="1"/>
  <c r="E629" i="94"/>
  <c r="F692" i="94"/>
  <c r="Q692" i="94" s="1"/>
  <c r="E692" i="94"/>
  <c r="E356" i="94"/>
  <c r="D356" i="94"/>
  <c r="F356" i="94"/>
  <c r="Q356" i="94" s="1"/>
  <c r="D101" i="94"/>
  <c r="F101" i="94"/>
  <c r="Q101" i="94" s="1"/>
  <c r="E101" i="94"/>
  <c r="E277" i="94"/>
  <c r="D277" i="94"/>
  <c r="E24" i="94"/>
  <c r="D24" i="94"/>
  <c r="E956" i="94"/>
  <c r="D956" i="94"/>
  <c r="E1244" i="94"/>
  <c r="D1244" i="94"/>
  <c r="E997" i="94"/>
  <c r="D997" i="94"/>
  <c r="D1032" i="94"/>
  <c r="F1032" i="94"/>
  <c r="Q1032" i="94" s="1"/>
  <c r="E1032" i="94"/>
  <c r="D635" i="94"/>
  <c r="F635" i="94"/>
  <c r="Q635" i="94" s="1"/>
  <c r="E635" i="94"/>
  <c r="D1229" i="94"/>
  <c r="F1229" i="94"/>
  <c r="Q1229" i="94" s="1"/>
  <c r="E505" i="94"/>
  <c r="D505" i="94"/>
  <c r="D183" i="94"/>
  <c r="F183" i="94"/>
  <c r="Q183" i="94" s="1"/>
  <c r="D368" i="94"/>
  <c r="F368" i="94"/>
  <c r="Q368" i="94" s="1"/>
  <c r="E294" i="94"/>
  <c r="D294" i="94"/>
  <c r="F1222" i="94"/>
  <c r="Q1222" i="94" s="1"/>
  <c r="E1222" i="94"/>
  <c r="E528" i="94"/>
  <c r="D528" i="94"/>
  <c r="E483" i="94"/>
  <c r="D483" i="94"/>
  <c r="F507" i="94"/>
  <c r="Q507" i="94" s="1"/>
  <c r="D320" i="94"/>
  <c r="D1329" i="94"/>
  <c r="E663" i="94"/>
  <c r="F1251" i="94"/>
  <c r="Q1251" i="94" s="1"/>
  <c r="D207" i="94"/>
  <c r="F542" i="94"/>
  <c r="Q542" i="94" s="1"/>
  <c r="F644" i="94"/>
  <c r="Q644" i="94" s="1"/>
  <c r="F563" i="94"/>
  <c r="Q563" i="94" s="1"/>
  <c r="F1141" i="94"/>
  <c r="Q1141" i="94" s="1"/>
  <c r="E492" i="94"/>
  <c r="E789" i="94"/>
  <c r="F474" i="94"/>
  <c r="Q474" i="94" s="1"/>
  <c r="E868" i="94"/>
  <c r="E1000" i="94"/>
  <c r="F589" i="94"/>
  <c r="Q589" i="94" s="1"/>
  <c r="D283" i="94"/>
  <c r="D1158" i="94"/>
  <c r="F1158" i="94"/>
  <c r="Q1158" i="94" s="1"/>
  <c r="E1158" i="94"/>
  <c r="E358" i="94"/>
  <c r="D358" i="94"/>
  <c r="E729" i="94"/>
  <c r="D729" i="94"/>
  <c r="F769" i="94"/>
  <c r="Q769" i="94" s="1"/>
  <c r="E769" i="94"/>
  <c r="D562" i="94"/>
  <c r="F562" i="94"/>
  <c r="Q562" i="94" s="1"/>
  <c r="E562" i="94"/>
  <c r="F584" i="94"/>
  <c r="Q584" i="94" s="1"/>
  <c r="D584" i="94"/>
  <c r="E584" i="94"/>
  <c r="D97" i="94"/>
  <c r="F97" i="94"/>
  <c r="Q97" i="94" s="1"/>
  <c r="E97" i="94"/>
  <c r="E367" i="94"/>
  <c r="D367" i="94"/>
  <c r="F367" i="94"/>
  <c r="Q367" i="94" s="1"/>
  <c r="F7" i="94"/>
  <c r="Q7" i="94" s="1"/>
  <c r="E7" i="94"/>
  <c r="F1134" i="94"/>
  <c r="Q1134" i="94" s="1"/>
  <c r="E1134" i="94"/>
  <c r="D774" i="94"/>
  <c r="F774" i="94"/>
  <c r="Q774" i="94" s="1"/>
  <c r="E774" i="94"/>
  <c r="E269" i="94"/>
  <c r="D269" i="94"/>
  <c r="E934" i="94"/>
  <c r="D934" i="94"/>
  <c r="E918" i="94"/>
  <c r="D918" i="94"/>
  <c r="E152" i="94"/>
  <c r="D152" i="94"/>
  <c r="E311" i="94"/>
  <c r="D311" i="94"/>
  <c r="D377" i="94"/>
  <c r="F377" i="94"/>
  <c r="Q377" i="94" s="1"/>
  <c r="E377" i="94"/>
  <c r="D302" i="94"/>
  <c r="F302" i="94"/>
  <c r="Q302" i="94" s="1"/>
  <c r="E302" i="94"/>
  <c r="D239" i="94"/>
  <c r="F239" i="94"/>
  <c r="Q239" i="94" s="1"/>
  <c r="E239" i="94"/>
  <c r="F287" i="94"/>
  <c r="Q287" i="94" s="1"/>
  <c r="E287" i="94"/>
  <c r="D780" i="94"/>
  <c r="E780" i="94"/>
  <c r="D1068" i="94"/>
  <c r="F1068" i="94"/>
  <c r="Q1068" i="94" s="1"/>
  <c r="E943" i="94"/>
  <c r="D943" i="94"/>
  <c r="D746" i="94"/>
  <c r="E746" i="94"/>
  <c r="E1251" i="94"/>
  <c r="F663" i="94"/>
  <c r="Q663" i="94" s="1"/>
  <c r="F1162" i="94"/>
  <c r="Q1162" i="94" s="1"/>
  <c r="E677" i="94"/>
  <c r="E310" i="94"/>
  <c r="F492" i="94"/>
  <c r="Q492" i="94" s="1"/>
  <c r="F164" i="94"/>
  <c r="Q164" i="94" s="1"/>
  <c r="F501" i="94"/>
  <c r="Q501" i="94" s="1"/>
  <c r="D955" i="94"/>
  <c r="E1229" i="94"/>
  <c r="F538" i="94"/>
  <c r="Q538" i="94" s="1"/>
  <c r="F319" i="94"/>
  <c r="Q319" i="94" s="1"/>
  <c r="F528" i="94"/>
  <c r="Q528" i="94" s="1"/>
  <c r="F311" i="94"/>
  <c r="Q311" i="94" s="1"/>
  <c r="F1244" i="94"/>
  <c r="Q1244" i="94" s="1"/>
  <c r="F435" i="94"/>
  <c r="Q435" i="94" s="1"/>
  <c r="F918" i="94"/>
  <c r="Q918" i="94" s="1"/>
  <c r="F24" i="94"/>
  <c r="Q24" i="94" s="1"/>
  <c r="F240" i="94"/>
  <c r="Q240" i="94" s="1"/>
  <c r="D513" i="94"/>
  <c r="F513" i="94"/>
  <c r="Q513" i="94" s="1"/>
  <c r="E299" i="94"/>
  <c r="D299" i="94"/>
  <c r="E44" i="94"/>
  <c r="D44" i="94"/>
  <c r="F44" i="94"/>
  <c r="Q44" i="94" s="1"/>
  <c r="E402" i="94"/>
  <c r="D402" i="94"/>
  <c r="F402" i="94"/>
  <c r="Q402" i="94" s="1"/>
  <c r="E1278" i="94"/>
  <c r="F1278" i="94"/>
  <c r="Q1278" i="94" s="1"/>
  <c r="E806" i="94"/>
  <c r="D806" i="94"/>
  <c r="F348" i="94"/>
  <c r="Q348" i="94" s="1"/>
  <c r="E348" i="94"/>
  <c r="D1288" i="94"/>
  <c r="F1288" i="94"/>
  <c r="Q1288" i="94" s="1"/>
  <c r="E1288" i="94"/>
  <c r="D675" i="94"/>
  <c r="F675" i="94"/>
  <c r="Q675" i="94" s="1"/>
  <c r="E675" i="94"/>
  <c r="D529" i="94"/>
  <c r="F529" i="94"/>
  <c r="Q529" i="94" s="1"/>
  <c r="E529" i="94"/>
  <c r="D55" i="94"/>
  <c r="F55" i="94"/>
  <c r="Q55" i="94" s="1"/>
  <c r="E55" i="94"/>
  <c r="E77" i="94"/>
  <c r="D77" i="94"/>
  <c r="E472" i="94"/>
  <c r="D472" i="94"/>
  <c r="E994" i="94"/>
  <c r="D994" i="94"/>
  <c r="E553" i="94"/>
  <c r="D553" i="94"/>
  <c r="E1233" i="94"/>
  <c r="D1233" i="94"/>
  <c r="E1324" i="94"/>
  <c r="D1324" i="94"/>
  <c r="D896" i="94"/>
  <c r="F896" i="94"/>
  <c r="Q896" i="94" s="1"/>
  <c r="E896" i="94"/>
  <c r="D611" i="94"/>
  <c r="F611" i="94"/>
  <c r="Q611" i="94" s="1"/>
  <c r="E611" i="94"/>
  <c r="F487" i="94"/>
  <c r="Q487" i="94" s="1"/>
  <c r="E487" i="94"/>
  <c r="D834" i="94"/>
  <c r="F834" i="94"/>
  <c r="Q834" i="94" s="1"/>
  <c r="E709" i="94"/>
  <c r="D709" i="94"/>
  <c r="E1304" i="94"/>
  <c r="D1304" i="94"/>
  <c r="E161" i="94"/>
  <c r="F161" i="94"/>
  <c r="Q161" i="94" s="1"/>
  <c r="D1040" i="94"/>
  <c r="E1040" i="94"/>
  <c r="E559" i="94"/>
  <c r="E938" i="94"/>
  <c r="E459" i="94"/>
  <c r="E899" i="94"/>
  <c r="E284" i="94"/>
  <c r="E445" i="94"/>
  <c r="E944" i="94"/>
  <c r="E1286" i="94"/>
  <c r="D1162" i="94"/>
  <c r="F554" i="94"/>
  <c r="Q554" i="94" s="1"/>
  <c r="E686" i="94"/>
  <c r="F677" i="94"/>
  <c r="Q677" i="94" s="1"/>
  <c r="F310" i="94"/>
  <c r="Q310" i="94" s="1"/>
  <c r="E390" i="94"/>
  <c r="E794" i="94"/>
  <c r="E1202" i="94"/>
  <c r="E1047" i="94"/>
  <c r="F1094" i="94"/>
  <c r="Q1094" i="94" s="1"/>
  <c r="E787" i="94"/>
  <c r="D1222" i="94"/>
  <c r="E982" i="94"/>
  <c r="D164" i="94"/>
  <c r="F294" i="94"/>
  <c r="Q294" i="94" s="1"/>
  <c r="E272" i="94"/>
  <c r="F780" i="94"/>
  <c r="Q780" i="94" s="1"/>
  <c r="F989" i="94"/>
  <c r="Q989" i="94" s="1"/>
  <c r="F746" i="94"/>
  <c r="Q746" i="94" s="1"/>
  <c r="F1324" i="94"/>
  <c r="Q1324" i="94" s="1"/>
  <c r="F1074" i="94"/>
  <c r="Q1074" i="94" s="1"/>
  <c r="F1040" i="94"/>
  <c r="Q1040" i="94" s="1"/>
  <c r="F1000" i="94"/>
  <c r="Q1000" i="94" s="1"/>
  <c r="D803" i="94"/>
  <c r="E1206" i="94"/>
  <c r="E782" i="94"/>
  <c r="D782" i="94"/>
  <c r="D1242" i="94"/>
  <c r="F1242" i="94"/>
  <c r="Q1242" i="94" s="1"/>
  <c r="D670" i="94"/>
  <c r="F670" i="94"/>
  <c r="Q670" i="94" s="1"/>
  <c r="E670" i="94"/>
  <c r="E1029" i="94"/>
  <c r="F1029" i="94"/>
  <c r="Q1029" i="94" s="1"/>
  <c r="D1258" i="94"/>
  <c r="F1258" i="94"/>
  <c r="Q1258" i="94" s="1"/>
  <c r="E323" i="94"/>
  <c r="D323" i="94"/>
  <c r="F640" i="94"/>
  <c r="Q640" i="94" s="1"/>
  <c r="E640" i="94"/>
  <c r="F691" i="94"/>
  <c r="Q691" i="94" s="1"/>
  <c r="D691" i="94"/>
  <c r="E1006" i="94"/>
  <c r="F1006" i="94"/>
  <c r="Q1006" i="94" s="1"/>
  <c r="F1193" i="94"/>
  <c r="Q1193" i="94" s="1"/>
  <c r="D1193" i="94"/>
  <c r="E1193" i="94"/>
  <c r="D765" i="94"/>
  <c r="F765" i="94"/>
  <c r="Q765" i="94" s="1"/>
  <c r="E765" i="94"/>
  <c r="H765" i="94" s="1"/>
  <c r="E829" i="94"/>
  <c r="D829" i="94"/>
  <c r="F829" i="94"/>
  <c r="Q829" i="94" s="1"/>
  <c r="D1109" i="94"/>
  <c r="F1109" i="94"/>
  <c r="Q1109" i="94" s="1"/>
  <c r="E1109" i="94"/>
  <c r="E351" i="94"/>
  <c r="D351" i="94"/>
  <c r="E1025" i="94"/>
  <c r="D1025" i="94"/>
  <c r="E411" i="94"/>
  <c r="D411" i="94"/>
  <c r="E443" i="94"/>
  <c r="D443" i="94"/>
  <c r="E1130" i="94"/>
  <c r="D1130" i="94"/>
  <c r="E1216" i="94"/>
  <c r="D1216" i="94"/>
  <c r="D414" i="94"/>
  <c r="F414" i="94"/>
  <c r="Q414" i="94" s="1"/>
  <c r="E414" i="94"/>
  <c r="D504" i="94"/>
  <c r="F504" i="94"/>
  <c r="Q504" i="94" s="1"/>
  <c r="E504" i="94"/>
  <c r="F1149" i="94"/>
  <c r="Q1149" i="94" s="1"/>
  <c r="E1149" i="94"/>
  <c r="D31" i="94"/>
  <c r="F31" i="94"/>
  <c r="Q31" i="94" s="1"/>
  <c r="F359" i="94"/>
  <c r="Q359" i="94" s="1"/>
  <c r="D359" i="94"/>
  <c r="D953" i="94"/>
  <c r="F953" i="94"/>
  <c r="Q953" i="94" s="1"/>
  <c r="D258" i="94"/>
  <c r="F258" i="94"/>
  <c r="Q258" i="94" s="1"/>
  <c r="E1274" i="94"/>
  <c r="D1274" i="94"/>
  <c r="F229" i="94"/>
  <c r="Q229" i="94" s="1"/>
  <c r="E229" i="94"/>
  <c r="E485" i="94"/>
  <c r="D554" i="94"/>
  <c r="E501" i="94"/>
  <c r="E1175" i="94"/>
  <c r="E30" i="94"/>
  <c r="D787" i="94"/>
  <c r="F982" i="94"/>
  <c r="Q982" i="94" s="1"/>
  <c r="F943" i="94"/>
  <c r="Q943" i="94" s="1"/>
  <c r="E1068" i="94"/>
  <c r="E989" i="94"/>
  <c r="F385" i="94"/>
  <c r="Q385" i="94" s="1"/>
  <c r="D1053" i="94"/>
  <c r="D9" i="94"/>
  <c r="E1242" i="94"/>
  <c r="F997" i="94"/>
  <c r="Q997" i="94" s="1"/>
  <c r="F443" i="94"/>
  <c r="Q443" i="94" s="1"/>
  <c r="F553" i="94"/>
  <c r="Q553" i="94" s="1"/>
  <c r="F956" i="94"/>
  <c r="Q956" i="94" s="1"/>
  <c r="F1025" i="94"/>
  <c r="Q1025" i="94" s="1"/>
  <c r="F934" i="94"/>
  <c r="Q934" i="94" s="1"/>
  <c r="F277" i="94"/>
  <c r="Q277" i="94" s="1"/>
  <c r="F77" i="94"/>
  <c r="Q77" i="94" s="1"/>
  <c r="D1134" i="94"/>
  <c r="D1006" i="94"/>
  <c r="E937" i="94"/>
  <c r="E1250" i="94"/>
  <c r="F951" i="94"/>
  <c r="Q951" i="94" s="1"/>
  <c r="F1206" i="94"/>
  <c r="Q1206" i="94" s="1"/>
  <c r="F63" i="94"/>
  <c r="Q63" i="94" s="1"/>
  <c r="D769" i="94"/>
  <c r="E978" i="94"/>
  <c r="E951" i="94"/>
  <c r="D63" i="94"/>
  <c r="D348" i="94"/>
  <c r="D857" i="94"/>
  <c r="E156" i="94"/>
  <c r="F440" i="94"/>
  <c r="Q440" i="94" s="1"/>
  <c r="E691" i="94"/>
  <c r="D640" i="94"/>
  <c r="D668" i="94"/>
  <c r="E707" i="94"/>
  <c r="D440" i="94"/>
  <c r="F978" i="94"/>
  <c r="Q978" i="94" s="1"/>
  <c r="F707" i="94"/>
  <c r="Q707" i="94" s="1"/>
  <c r="F156" i="94"/>
  <c r="Q156" i="94" s="1"/>
  <c r="E408" i="94"/>
  <c r="E235" i="94"/>
  <c r="E228" i="94"/>
  <c r="F408" i="94"/>
  <c r="Q408" i="94" s="1"/>
  <c r="F235" i="94"/>
  <c r="Q235" i="94" s="1"/>
  <c r="F228" i="94"/>
  <c r="Q228" i="94" s="1"/>
  <c r="E668" i="94"/>
  <c r="E857" i="94"/>
  <c r="H389" i="94"/>
  <c r="I389" i="94" s="1"/>
  <c r="H769" i="94"/>
  <c r="G769" i="94"/>
  <c r="P769" i="94"/>
  <c r="G28" i="94"/>
  <c r="P28" i="94"/>
  <c r="G23" i="94"/>
  <c r="P23" i="94"/>
  <c r="I236" i="94"/>
  <c r="G188" i="94"/>
  <c r="P188" i="94"/>
  <c r="H45" i="94"/>
  <c r="G45" i="94"/>
  <c r="P45" i="94"/>
  <c r="H230" i="94"/>
  <c r="G230" i="94"/>
  <c r="P230" i="94"/>
  <c r="H84" i="94"/>
  <c r="G84" i="94"/>
  <c r="P84" i="94"/>
  <c r="G106" i="94"/>
  <c r="P106" i="94"/>
  <c r="H106" i="94"/>
  <c r="G765" i="94"/>
  <c r="P765" i="94"/>
  <c r="G25" i="94"/>
  <c r="P25" i="94"/>
  <c r="H25" i="94"/>
  <c r="I300" i="94"/>
  <c r="I69" i="94"/>
  <c r="I84" i="94" l="1"/>
  <c r="I23" i="94"/>
  <c r="I106" i="94"/>
  <c r="I230" i="94"/>
  <c r="I45" i="94"/>
  <c r="I765" i="94"/>
  <c r="I28" i="94"/>
  <c r="I769" i="94"/>
  <c r="I188" i="94"/>
  <c r="I25" i="94"/>
  <c r="C74" i="84" l="1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B420" i="94" l="1"/>
  <c r="B260" i="94"/>
  <c r="B232" i="94"/>
  <c r="B347" i="94"/>
  <c r="B623" i="94"/>
  <c r="B714" i="94"/>
  <c r="B1200" i="94"/>
  <c r="B705" i="94"/>
  <c r="B372" i="94"/>
  <c r="B340" i="94"/>
  <c r="B82" i="94"/>
  <c r="B227" i="94"/>
  <c r="B777" i="94"/>
  <c r="B1201" i="94"/>
  <c r="B764" i="94"/>
  <c r="B1065" i="94"/>
  <c r="B179" i="94"/>
  <c r="B809" i="94"/>
  <c r="B552" i="94"/>
  <c r="B182" i="94"/>
  <c r="B680" i="94"/>
  <c r="B698" i="94"/>
  <c r="B673" i="94"/>
  <c r="B93" i="94"/>
  <c r="B961" i="94"/>
  <c r="B284" i="94"/>
  <c r="B125" i="94"/>
  <c r="B168" i="94"/>
  <c r="B1198" i="94"/>
  <c r="B543" i="94"/>
  <c r="B237" i="94"/>
  <c r="B855" i="94"/>
  <c r="B157" i="94"/>
  <c r="B146" i="94"/>
  <c r="B285" i="94"/>
  <c r="B699" i="94"/>
  <c r="B576" i="94"/>
  <c r="B113" i="94"/>
  <c r="B1038" i="94"/>
  <c r="B547" i="94"/>
  <c r="B753" i="94"/>
  <c r="B96" i="94"/>
  <c r="B740" i="94"/>
  <c r="B612" i="94"/>
  <c r="B390" i="94"/>
  <c r="B108" i="94"/>
  <c r="B1165" i="94"/>
  <c r="B889" i="94"/>
  <c r="B1156" i="94"/>
  <c r="B1266" i="94"/>
  <c r="B876" i="94"/>
  <c r="B1225" i="94"/>
  <c r="B306" i="94"/>
  <c r="B896" i="94"/>
  <c r="B686" i="94"/>
  <c r="B783" i="94"/>
  <c r="B437" i="94"/>
  <c r="B909" i="94"/>
  <c r="B431" i="94"/>
  <c r="B255" i="94"/>
  <c r="B723" i="94"/>
  <c r="B454" i="94"/>
  <c r="B80" i="94"/>
  <c r="B246" i="94"/>
  <c r="B489" i="94"/>
  <c r="B964" i="94"/>
  <c r="B504" i="94"/>
  <c r="B717" i="94"/>
  <c r="B1090" i="94"/>
  <c r="B67" i="94"/>
  <c r="B342" i="94"/>
  <c r="B349" i="94"/>
  <c r="B819" i="94"/>
  <c r="B650" i="94"/>
  <c r="B1069" i="94"/>
  <c r="B847" i="94"/>
  <c r="B817" i="94"/>
  <c r="B605" i="94"/>
  <c r="B139" i="94"/>
  <c r="B393" i="94"/>
  <c r="B555" i="94"/>
  <c r="B1057" i="94"/>
  <c r="B1051" i="94"/>
  <c r="B117" i="94"/>
  <c r="B1050" i="94"/>
  <c r="B1083" i="94"/>
  <c r="B478" i="94"/>
  <c r="B1211" i="94"/>
  <c r="B534" i="94"/>
  <c r="B974" i="94"/>
  <c r="B890" i="94"/>
  <c r="B1031" i="94"/>
  <c r="B1147" i="94"/>
  <c r="B1162" i="94"/>
  <c r="B487" i="94"/>
  <c r="B1196" i="94"/>
  <c r="B616" i="94"/>
  <c r="B371" i="94"/>
  <c r="B1212" i="94"/>
  <c r="B763" i="94"/>
  <c r="B1307" i="94"/>
  <c r="B661" i="94"/>
  <c r="B1143" i="94"/>
  <c r="B592" i="94"/>
  <c r="B1203" i="94"/>
  <c r="B794" i="94"/>
  <c r="B1241" i="94"/>
  <c r="B175" i="94"/>
  <c r="B1265" i="94"/>
  <c r="B244" i="94"/>
  <c r="B807" i="94"/>
  <c r="B1071" i="94"/>
  <c r="B1270" i="94"/>
  <c r="B1092" i="94"/>
  <c r="B1256" i="94"/>
  <c r="B111" i="94"/>
  <c r="B1320" i="94"/>
  <c r="B1297" i="94"/>
  <c r="B1236" i="94"/>
  <c r="B702" i="94"/>
  <c r="B5" i="94"/>
  <c r="B1237" i="94"/>
  <c r="B1280" i="94"/>
  <c r="B1229" i="94"/>
  <c r="B595" i="94"/>
  <c r="B1113" i="94"/>
  <c r="B123" i="94"/>
  <c r="B1105" i="94"/>
  <c r="B311" i="94"/>
  <c r="B1273" i="94"/>
  <c r="B561" i="94"/>
  <c r="B1043" i="94"/>
  <c r="B83" i="94"/>
  <c r="B1289" i="94"/>
  <c r="B52" i="94"/>
  <c r="B1177" i="94"/>
  <c r="B724" i="94"/>
  <c r="B1063" i="94"/>
  <c r="B1166" i="94"/>
  <c r="B1120" i="94"/>
  <c r="B128" i="94"/>
  <c r="B951" i="94"/>
  <c r="B679" i="94"/>
  <c r="B1176" i="94"/>
  <c r="B935" i="94"/>
  <c r="B217" i="94"/>
  <c r="B641" i="94"/>
  <c r="B290" i="94"/>
  <c r="B63" i="94"/>
  <c r="B199" i="94"/>
  <c r="B1078" i="94"/>
  <c r="B319" i="94"/>
  <c r="B654" i="94"/>
  <c r="B115" i="94"/>
  <c r="B719" i="94"/>
  <c r="B105" i="94"/>
  <c r="B185" i="94"/>
  <c r="B671" i="94"/>
  <c r="B381" i="94"/>
  <c r="B1037" i="94"/>
  <c r="B634" i="94"/>
  <c r="B857" i="94"/>
  <c r="B76" i="94"/>
  <c r="B107" i="94"/>
  <c r="B754" i="94"/>
  <c r="B367" i="94"/>
  <c r="B383" i="94"/>
  <c r="B321" i="94"/>
  <c r="B469" i="94"/>
  <c r="B766" i="94"/>
  <c r="B40" i="94"/>
  <c r="B203" i="94"/>
  <c r="B167" i="94"/>
  <c r="B296" i="94"/>
  <c r="B259" i="94"/>
  <c r="B848" i="94"/>
  <c r="B662" i="94"/>
  <c r="B1219" i="94"/>
  <c r="B1174" i="94"/>
  <c r="B345" i="94"/>
  <c r="B384" i="94"/>
  <c r="B642" i="94"/>
  <c r="B281" i="94"/>
  <c r="B841" i="94"/>
  <c r="B364" i="94"/>
  <c r="B304" i="94"/>
  <c r="B790" i="94"/>
  <c r="B1294" i="94"/>
  <c r="B681" i="94"/>
  <c r="B1135" i="94"/>
  <c r="B252" i="94"/>
  <c r="B215" i="94"/>
  <c r="B1035" i="94"/>
  <c r="B781" i="94"/>
  <c r="B913" i="94"/>
  <c r="B573" i="94"/>
  <c r="B987" i="94"/>
  <c r="B1098" i="94"/>
  <c r="B800" i="94"/>
  <c r="B1180" i="94"/>
  <c r="B637" i="94"/>
  <c r="B417" i="94"/>
  <c r="B1142" i="94"/>
  <c r="B24" i="94"/>
  <c r="B1013" i="94"/>
  <c r="B664" i="94"/>
  <c r="B9" i="94"/>
  <c r="B132" i="94"/>
  <c r="B1002" i="94"/>
  <c r="B675" i="94"/>
  <c r="B976" i="94"/>
  <c r="B1008" i="94"/>
  <c r="B1034" i="94"/>
  <c r="B356" i="94"/>
  <c r="B397" i="94"/>
  <c r="B476" i="94"/>
  <c r="B558" i="94"/>
  <c r="B618" i="94"/>
  <c r="B1040" i="94"/>
  <c r="B434" i="94"/>
  <c r="B273" i="94"/>
  <c r="B507" i="94"/>
  <c r="B401" i="94"/>
  <c r="B1333" i="94"/>
  <c r="B713" i="94"/>
  <c r="B893" i="94"/>
  <c r="B834" i="94"/>
  <c r="B563" i="94"/>
  <c r="B109" i="94"/>
  <c r="B874" i="94"/>
  <c r="B1224" i="94"/>
  <c r="B365" i="94"/>
  <c r="B591" i="94"/>
  <c r="B325" i="94"/>
  <c r="B261" i="94"/>
  <c r="B1322" i="94"/>
  <c r="B1183" i="94"/>
  <c r="B1129" i="94"/>
  <c r="B1115" i="94"/>
  <c r="B990" i="94"/>
  <c r="B287" i="94"/>
  <c r="B772" i="94"/>
  <c r="B412" i="94"/>
  <c r="B856" i="94"/>
  <c r="B228" i="94"/>
  <c r="B245" i="94"/>
  <c r="B620" i="94"/>
  <c r="B42" i="94"/>
  <c r="B286" i="94"/>
  <c r="B1195" i="94"/>
  <c r="B193" i="94"/>
  <c r="B751" i="94"/>
  <c r="B782" i="94"/>
  <c r="B541" i="94"/>
  <c r="B243" i="94"/>
  <c r="B196" i="94"/>
  <c r="B694" i="94"/>
  <c r="B858" i="94"/>
  <c r="B1245" i="94"/>
  <c r="B403" i="94"/>
  <c r="B79" i="94"/>
  <c r="B950" i="94"/>
  <c r="B95" i="94"/>
  <c r="B693" i="94"/>
  <c r="B514" i="94"/>
  <c r="B452" i="94"/>
  <c r="B732" i="94"/>
  <c r="B879" i="94"/>
  <c r="B465" i="94"/>
  <c r="B249" i="94"/>
  <c r="B1295" i="94"/>
  <c r="B402" i="94"/>
  <c r="B776" i="94"/>
  <c r="B796" i="94"/>
  <c r="B357" i="94"/>
  <c r="B651" i="94"/>
  <c r="B312" i="94"/>
  <c r="B86" i="94"/>
  <c r="B718" i="94"/>
  <c r="B415" i="94"/>
  <c r="B137" i="94"/>
  <c r="B553" i="94"/>
  <c r="B47" i="94"/>
  <c r="B323" i="94"/>
  <c r="B140" i="94"/>
  <c r="B1233" i="94"/>
  <c r="B1171" i="94"/>
  <c r="B1321" i="94"/>
  <c r="B1112" i="94"/>
  <c r="B64" i="94"/>
  <c r="B849" i="94"/>
  <c r="B329" i="94"/>
  <c r="B722" i="94"/>
  <c r="B27" i="94"/>
  <c r="B120" i="94"/>
  <c r="B761" i="94"/>
  <c r="B183" i="94"/>
  <c r="B119" i="94"/>
  <c r="B214" i="94"/>
  <c r="B1197" i="94"/>
  <c r="B479" i="94"/>
  <c r="B687" i="94"/>
  <c r="B459" i="94"/>
  <c r="B450" i="94"/>
  <c r="B1068" i="94"/>
  <c r="B448" i="94"/>
  <c r="B587" i="94"/>
  <c r="B1204" i="94"/>
  <c r="B275" i="94"/>
  <c r="B815" i="94"/>
  <c r="B55" i="94"/>
  <c r="B138" i="94"/>
  <c r="B744" i="94"/>
  <c r="B565" i="94"/>
  <c r="B844" i="94"/>
  <c r="B793" i="94"/>
  <c r="B446" i="94"/>
  <c r="B884" i="94"/>
  <c r="B931" i="94"/>
  <c r="B1248" i="94"/>
  <c r="B845" i="94"/>
  <c r="B797" i="94"/>
  <c r="B305" i="94"/>
  <c r="B248" i="94"/>
  <c r="B944" i="94"/>
  <c r="B1327" i="94"/>
  <c r="B678" i="94"/>
  <c r="B110" i="94"/>
  <c r="B1161" i="94"/>
  <c r="B690" i="94"/>
  <c r="B1052" i="94"/>
  <c r="B89" i="94"/>
  <c r="B887" i="94"/>
  <c r="B1330" i="94"/>
  <c r="B427" i="94"/>
  <c r="B1117" i="94"/>
  <c r="B804" i="94"/>
  <c r="B897" i="94"/>
  <c r="B1074" i="94"/>
  <c r="B1044" i="94"/>
  <c r="B16" i="94"/>
  <c r="B784" i="94"/>
  <c r="B1227" i="94"/>
  <c r="B410" i="94"/>
  <c r="B1159" i="94"/>
  <c r="B1244" i="94"/>
  <c r="B1049" i="94"/>
  <c r="B1102" i="94"/>
  <c r="B1058" i="94"/>
  <c r="B598" i="94"/>
  <c r="B513" i="94"/>
  <c r="B1168" i="94"/>
  <c r="B998" i="94"/>
  <c r="B12" i="94"/>
  <c r="B1292" i="94"/>
  <c r="B1213" i="94"/>
  <c r="B666" i="94"/>
  <c r="B1215" i="94"/>
  <c r="B406" i="94"/>
  <c r="B1230" i="94"/>
  <c r="B1306" i="94"/>
  <c r="B1328" i="94"/>
  <c r="B180" i="94"/>
  <c r="B1216" i="94"/>
  <c r="B775" i="94"/>
  <c r="B224" i="94"/>
  <c r="B907" i="94"/>
  <c r="B169" i="94"/>
  <c r="B655" i="94"/>
  <c r="B1130" i="94"/>
  <c r="B1151" i="94"/>
  <c r="B842" i="94"/>
  <c r="B798" i="94"/>
  <c r="B859" i="94"/>
  <c r="B456" i="94"/>
  <c r="B1080" i="94"/>
  <c r="B1239" i="94"/>
  <c r="B846" i="94"/>
  <c r="B997" i="94"/>
  <c r="B161" i="94"/>
  <c r="B1218" i="94"/>
  <c r="B1099" i="94"/>
  <c r="B1324" i="94"/>
  <c r="B813" i="94"/>
  <c r="B1305" i="94"/>
  <c r="B1192" i="94"/>
  <c r="B475" i="94"/>
  <c r="B470" i="94"/>
  <c r="B425" i="94"/>
  <c r="B1045" i="94"/>
  <c r="B1223" i="94"/>
  <c r="B835" i="94"/>
  <c r="B589" i="94"/>
  <c r="B905" i="94"/>
  <c r="B500" i="94"/>
  <c r="B1296" i="94"/>
  <c r="B626" i="94"/>
  <c r="B939" i="94"/>
  <c r="B6" i="94"/>
  <c r="B1131" i="94"/>
  <c r="B358" i="94"/>
  <c r="B672" i="94"/>
  <c r="B972" i="94"/>
  <c r="B1022" i="94"/>
  <c r="B370" i="94"/>
  <c r="B868" i="94"/>
  <c r="B151" i="94"/>
  <c r="B574" i="94"/>
  <c r="B274" i="94"/>
  <c r="B332" i="94"/>
  <c r="B267" i="94"/>
  <c r="B706" i="94"/>
  <c r="B35" i="94"/>
  <c r="B571" i="94"/>
  <c r="B194" i="94"/>
  <c r="B379" i="94"/>
  <c r="B361" i="94"/>
  <c r="B1028" i="94"/>
  <c r="B333" i="94"/>
  <c r="B240" i="94"/>
  <c r="B177" i="94"/>
  <c r="B171" i="94"/>
  <c r="B840" i="94"/>
  <c r="B61" i="94"/>
  <c r="B291" i="94"/>
  <c r="B343" i="94"/>
  <c r="B229" i="94"/>
  <c r="B658" i="94"/>
  <c r="B930" i="94"/>
  <c r="B172" i="94"/>
  <c r="B336" i="94"/>
  <c r="B1041" i="94"/>
  <c r="B1315" i="94"/>
  <c r="B195" i="94"/>
  <c r="B271" i="94"/>
  <c r="B920" i="94"/>
  <c r="B270" i="94"/>
  <c r="B808" i="94"/>
  <c r="B213" i="94"/>
  <c r="B488" i="94"/>
  <c r="B725" i="94"/>
  <c r="B1206" i="94"/>
  <c r="B78" i="94"/>
  <c r="B872" i="94"/>
  <c r="B299" i="94"/>
  <c r="B386" i="94"/>
  <c r="B301" i="94"/>
  <c r="B632" i="94"/>
  <c r="B326" i="94"/>
  <c r="B601" i="94"/>
  <c r="B331" i="94"/>
  <c r="B56" i="94"/>
  <c r="B978" i="94"/>
  <c r="B1334" i="94"/>
  <c r="B1066" i="94"/>
  <c r="B916" i="94"/>
  <c r="B633" i="94"/>
  <c r="B1300" i="94"/>
  <c r="B1179" i="94"/>
  <c r="B1026" i="94"/>
  <c r="B429" i="94"/>
  <c r="B254" i="94"/>
  <c r="B72" i="94"/>
  <c r="B265" i="94"/>
  <c r="B861" i="94"/>
  <c r="B1010" i="94"/>
  <c r="B602" i="94"/>
  <c r="B1006" i="94"/>
  <c r="B1181" i="94"/>
  <c r="B1153" i="94"/>
  <c r="B689" i="94"/>
  <c r="B984" i="94"/>
  <c r="B575" i="94"/>
  <c r="B875" i="94"/>
  <c r="B737" i="94"/>
  <c r="B129" i="94"/>
  <c r="B901" i="94"/>
  <c r="B463" i="94"/>
  <c r="B440" i="94"/>
  <c r="B567" i="94"/>
  <c r="B1264" i="94"/>
  <c r="B442" i="94"/>
  <c r="B511" i="94"/>
  <c r="B394" i="94"/>
  <c r="B50" i="94"/>
  <c r="B969" i="94"/>
  <c r="B886" i="94"/>
  <c r="B308" i="94"/>
  <c r="B838" i="94"/>
  <c r="B947" i="94"/>
  <c r="B189" i="94"/>
  <c r="B898" i="94"/>
  <c r="B207" i="94"/>
  <c r="B888" i="94"/>
  <c r="B608" i="94"/>
  <c r="B202" i="94"/>
  <c r="B1251" i="94"/>
  <c r="B1263" i="94"/>
  <c r="B814" i="94"/>
  <c r="B1086" i="94"/>
  <c r="B1178" i="94"/>
  <c r="B1109" i="94"/>
  <c r="B165" i="94"/>
  <c r="B1107" i="94"/>
  <c r="B413" i="94"/>
  <c r="B1036" i="94"/>
  <c r="B92" i="94"/>
  <c r="B292" i="94"/>
  <c r="B283" i="94"/>
  <c r="B163" i="94"/>
  <c r="B752" i="94"/>
  <c r="B762" i="94"/>
  <c r="B1020" i="94"/>
  <c r="B805" i="94"/>
  <c r="B918" i="94"/>
  <c r="B956" i="94"/>
  <c r="B444" i="94"/>
  <c r="B1014" i="94"/>
  <c r="B1025" i="94"/>
  <c r="B1242" i="94"/>
  <c r="B910" i="94"/>
  <c r="B925" i="94"/>
  <c r="B164" i="94"/>
  <c r="B29" i="94"/>
  <c r="B1163" i="94"/>
  <c r="B419" i="94"/>
  <c r="B423" i="94"/>
  <c r="B1189" i="94"/>
  <c r="B18" i="94"/>
  <c r="B625" i="94"/>
  <c r="B1276" i="94"/>
  <c r="B839" i="94"/>
  <c r="B512" i="94"/>
  <c r="B37" i="94"/>
  <c r="B1157" i="94"/>
  <c r="B652" i="94"/>
  <c r="B121" i="94"/>
  <c r="B118" i="94"/>
  <c r="B58" i="94"/>
  <c r="B677" i="94"/>
  <c r="B615" i="94"/>
  <c r="B98" i="94"/>
  <c r="B1221" i="94"/>
  <c r="B1332" i="94"/>
  <c r="B498" i="94"/>
  <c r="B1288" i="94"/>
  <c r="B577" i="94"/>
  <c r="B178" i="94"/>
  <c r="B317" i="94"/>
  <c r="B480" i="94"/>
  <c r="B649" i="94"/>
  <c r="B91" i="94"/>
  <c r="B147" i="94"/>
  <c r="B832" i="94"/>
  <c r="B1193" i="94"/>
  <c r="B627" i="94"/>
  <c r="B176" i="94"/>
  <c r="B310" i="94"/>
  <c r="B904" i="94"/>
  <c r="B1067" i="94"/>
  <c r="B510" i="94"/>
  <c r="B550" i="94"/>
  <c r="B902" i="94"/>
  <c r="B422" i="94"/>
  <c r="B945" i="94"/>
  <c r="B614" i="94"/>
  <c r="B1314" i="94"/>
  <c r="B233" i="94"/>
  <c r="B87" i="94"/>
  <c r="B1271" i="94"/>
  <c r="B789" i="94"/>
  <c r="B352" i="94"/>
  <c r="B1274" i="94"/>
  <c r="B967" i="94"/>
  <c r="B628" i="94"/>
  <c r="B631" i="94"/>
  <c r="B231" i="94"/>
  <c r="B582" i="94"/>
  <c r="B461" i="94"/>
  <c r="B218" i="94"/>
  <c r="B1136" i="94"/>
  <c r="B382" i="94"/>
  <c r="B494" i="94"/>
  <c r="B517" i="94"/>
  <c r="B518" i="94"/>
  <c r="B335" i="94"/>
  <c r="B149" i="94"/>
  <c r="B395" i="94"/>
  <c r="B877" i="94"/>
  <c r="B490" i="94"/>
  <c r="B622" i="94"/>
  <c r="B806" i="94"/>
  <c r="B975" i="94"/>
  <c r="B1309" i="94"/>
  <c r="B936" i="94"/>
  <c r="B443" i="94"/>
  <c r="B1144" i="94"/>
  <c r="B803" i="94"/>
  <c r="B339" i="94"/>
  <c r="B197" i="94"/>
  <c r="B526" i="94"/>
  <c r="B1094" i="94"/>
  <c r="B1060" i="94"/>
  <c r="B603" i="94"/>
  <c r="B1152" i="94"/>
  <c r="B1029" i="94"/>
  <c r="B812" i="94"/>
  <c r="B152" i="94"/>
  <c r="B1231" i="94"/>
  <c r="B1260" i="94"/>
  <c r="B537" i="94"/>
  <c r="B17" i="94"/>
  <c r="B560" i="94"/>
  <c r="B439" i="94"/>
  <c r="B792" i="94"/>
  <c r="B1039" i="94"/>
  <c r="B928" i="94"/>
  <c r="B1286" i="94"/>
  <c r="B282" i="94"/>
  <c r="B374" i="94"/>
  <c r="B1185" i="94"/>
  <c r="B960" i="94"/>
  <c r="B1170" i="94"/>
  <c r="B943" i="94"/>
  <c r="B1119" i="94"/>
  <c r="B1167" i="94"/>
  <c r="B1104" i="94"/>
  <c r="B908" i="94"/>
  <c r="B1303" i="94"/>
  <c r="B1316" i="94"/>
  <c r="B338" i="94"/>
  <c r="B523" i="94"/>
  <c r="B653" i="94"/>
  <c r="B399" i="94"/>
  <c r="B860" i="94"/>
  <c r="B1254" i="94"/>
  <c r="B468" i="94"/>
  <c r="B1267" i="94"/>
  <c r="B190" i="94"/>
  <c r="B556" i="94"/>
  <c r="B1302" i="94"/>
  <c r="B1208" i="94"/>
  <c r="B667" i="94"/>
  <c r="B712" i="94"/>
  <c r="B1017" i="94"/>
  <c r="B1019" i="94"/>
  <c r="B1106" i="94"/>
  <c r="B923" i="94"/>
  <c r="B1141" i="94"/>
  <c r="B873" i="94"/>
  <c r="B134" i="94"/>
  <c r="B307" i="94"/>
  <c r="B1076" i="94"/>
  <c r="B1217" i="94"/>
  <c r="B1258" i="94"/>
  <c r="B767" i="94"/>
  <c r="B438" i="94"/>
  <c r="B1275" i="94"/>
  <c r="B948" i="94"/>
  <c r="B451" i="94"/>
  <c r="B492" i="94"/>
  <c r="B407" i="94"/>
  <c r="B696" i="94"/>
  <c r="B1011" i="94"/>
  <c r="B811" i="94"/>
  <c r="B735" i="94"/>
  <c r="B70" i="94"/>
  <c r="B221" i="94"/>
  <c r="B1326" i="94"/>
  <c r="B77" i="94"/>
  <c r="B51" i="94"/>
  <c r="B730" i="94"/>
  <c r="B707" i="94"/>
  <c r="B334" i="94"/>
  <c r="B378" i="94"/>
  <c r="B743" i="94"/>
  <c r="B48" i="94"/>
  <c r="B594" i="94"/>
  <c r="B1173" i="94"/>
  <c r="B606" i="94"/>
  <c r="B669" i="94"/>
  <c r="B26" i="94"/>
  <c r="B830" i="94"/>
  <c r="B836" i="94"/>
  <c r="B433" i="94"/>
  <c r="B257" i="94"/>
  <c r="B851" i="94"/>
  <c r="B289" i="94"/>
  <c r="B941" i="94"/>
  <c r="B59" i="94"/>
  <c r="B53" i="94"/>
  <c r="B313" i="94"/>
  <c r="B408" i="94"/>
  <c r="B1220" i="94"/>
  <c r="B14" i="94"/>
  <c r="B826" i="94"/>
  <c r="B516" i="94"/>
  <c r="B728" i="94"/>
  <c r="B621" i="94"/>
  <c r="B906" i="94"/>
  <c r="B692" i="94"/>
  <c r="B878" i="94"/>
  <c r="B934" i="94"/>
  <c r="B827" i="94"/>
  <c r="B355" i="94"/>
  <c r="B630" i="94"/>
  <c r="B348" i="94"/>
  <c r="B280" i="94"/>
  <c r="B1308" i="94"/>
  <c r="B421" i="94"/>
  <c r="B464" i="94"/>
  <c r="B833" i="94"/>
  <c r="B755" i="94"/>
  <c r="B226" i="94"/>
  <c r="B704" i="94"/>
  <c r="B1291" i="94"/>
  <c r="B1081" i="94"/>
  <c r="B81" i="94"/>
  <c r="B562" i="94"/>
  <c r="B958" i="94"/>
  <c r="B424" i="94"/>
  <c r="B548" i="94"/>
  <c r="B1001" i="94"/>
  <c r="B864" i="94"/>
  <c r="B682" i="94"/>
  <c r="B566" i="94"/>
  <c r="B466" i="94"/>
  <c r="B1250" i="94"/>
  <c r="B1009" i="94"/>
  <c r="B1003" i="94"/>
  <c r="B979" i="94"/>
  <c r="B1054" i="94"/>
  <c r="B917" i="94"/>
  <c r="B912" i="94"/>
  <c r="B986" i="94"/>
  <c r="B1073" i="94"/>
  <c r="B532" i="94"/>
  <c r="B703" i="94"/>
  <c r="B524" i="94"/>
  <c r="B219" i="94"/>
  <c r="B253" i="94"/>
  <c r="B854" i="94"/>
  <c r="B251" i="94"/>
  <c r="B258" i="94"/>
  <c r="B988" i="94"/>
  <c r="B1329" i="94"/>
  <c r="B866" i="94"/>
  <c r="B938" i="94"/>
  <c r="B1096" i="94"/>
  <c r="B222" i="94"/>
  <c r="B597" i="94"/>
  <c r="B1301" i="94"/>
  <c r="B1030" i="94"/>
  <c r="B1138" i="94"/>
  <c r="B1158" i="94"/>
  <c r="B825" i="94"/>
  <c r="B1053" i="94"/>
  <c r="B824" i="94"/>
  <c r="B954" i="94"/>
  <c r="B154" i="94"/>
  <c r="B554" i="94"/>
  <c r="B1149" i="94"/>
  <c r="B922" i="94"/>
  <c r="B1238" i="94"/>
  <c r="B398" i="94"/>
  <c r="B186" i="94"/>
  <c r="B145" i="94"/>
  <c r="B544" i="94"/>
  <c r="B314" i="94"/>
  <c r="B71" i="94"/>
  <c r="B646" i="94"/>
  <c r="B375" i="94"/>
  <c r="B210" i="94"/>
  <c r="B771" i="94"/>
  <c r="B768" i="94"/>
  <c r="B473" i="94"/>
  <c r="B1262" i="94"/>
  <c r="B133" i="94"/>
  <c r="B881" i="94"/>
  <c r="B688" i="94"/>
  <c r="B430" i="94"/>
  <c r="B453" i="94"/>
  <c r="B1249" i="94"/>
  <c r="B324" i="94"/>
  <c r="B586" i="94"/>
  <c r="B949" i="94"/>
  <c r="B73" i="94"/>
  <c r="B529" i="94"/>
  <c r="B955" i="94"/>
  <c r="B192" i="94"/>
  <c r="B599" i="94"/>
  <c r="B911" i="94"/>
  <c r="B418" i="94"/>
  <c r="B757" i="94"/>
  <c r="B590" i="94"/>
  <c r="B721" i="94"/>
  <c r="B1184" i="94"/>
  <c r="B414" i="94"/>
  <c r="B545" i="94"/>
  <c r="B942" i="94"/>
  <c r="B380" i="94"/>
  <c r="B726" i="94"/>
  <c r="B373" i="94"/>
  <c r="B102" i="94"/>
  <c r="B786" i="94"/>
  <c r="B150" i="94"/>
  <c r="B43" i="94"/>
  <c r="B785" i="94"/>
  <c r="B1127" i="94"/>
  <c r="B557" i="94"/>
  <c r="B929" i="94"/>
  <c r="B709" i="94"/>
  <c r="B1148" i="94"/>
  <c r="B242" i="94"/>
  <c r="B899" i="94"/>
  <c r="B1100" i="94"/>
  <c r="B54" i="94"/>
  <c r="B264" i="94"/>
  <c r="B101" i="94"/>
  <c r="B160" i="94"/>
  <c r="B1101" i="94"/>
  <c r="B368" i="94"/>
  <c r="B580" i="94"/>
  <c r="B542" i="94"/>
  <c r="B982" i="94"/>
  <c r="B33" i="94"/>
  <c r="B821" i="94"/>
  <c r="B238" i="94"/>
  <c r="B1139" i="94"/>
  <c r="B1182" i="94"/>
  <c r="B883" i="94"/>
  <c r="B636" i="94"/>
  <c r="B387" i="94"/>
  <c r="B952" i="94"/>
  <c r="B30" i="94"/>
  <c r="B1137" i="94"/>
  <c r="B1160" i="94"/>
  <c r="B697" i="94"/>
  <c r="B404" i="94"/>
  <c r="B525" i="94"/>
  <c r="B484" i="94"/>
  <c r="B647" i="94"/>
  <c r="B1021" i="94"/>
  <c r="B635" i="94"/>
  <c r="B432" i="94"/>
  <c r="B477" i="94"/>
  <c r="B559" i="94"/>
  <c r="B787" i="94"/>
  <c r="B733" i="94"/>
  <c r="B1124" i="94"/>
  <c r="B659" i="94"/>
  <c r="B953" i="94"/>
  <c r="B32" i="94"/>
  <c r="B400" i="94"/>
  <c r="B564" i="94"/>
  <c r="B1293" i="94"/>
  <c r="B1055" i="94"/>
  <c r="B962" i="94"/>
  <c r="B933" i="94"/>
  <c r="B1046" i="94"/>
  <c r="B66" i="94"/>
  <c r="B535" i="94"/>
  <c r="B1061" i="94"/>
  <c r="B1133" i="94"/>
  <c r="B1150" i="94"/>
  <c r="B493" i="94"/>
  <c r="B791" i="94"/>
  <c r="B971" i="94"/>
  <c r="B328" i="94"/>
  <c r="B1255" i="94"/>
  <c r="B482" i="94"/>
  <c r="B1072" i="94"/>
  <c r="B136" i="94"/>
  <c r="B127" i="94"/>
  <c r="B1207" i="94"/>
  <c r="B1134" i="94"/>
  <c r="B1194" i="94"/>
  <c r="B1164" i="94"/>
  <c r="B638" i="94"/>
  <c r="B1282" i="94"/>
  <c r="B1018" i="94"/>
  <c r="B1095" i="94"/>
  <c r="B1246" i="94"/>
  <c r="B538" i="94"/>
  <c r="B966" i="94"/>
  <c r="B405" i="94"/>
  <c r="B483" i="94"/>
  <c r="B959" i="94"/>
  <c r="B8" i="94"/>
  <c r="B363" i="94"/>
  <c r="B1331" i="94"/>
  <c r="B1023" i="94"/>
  <c r="B1047" i="94"/>
  <c r="B1114" i="94"/>
  <c r="B503" i="94"/>
  <c r="B1304" i="94"/>
  <c r="B1111" i="94"/>
  <c r="B1121" i="94"/>
  <c r="B1214" i="94"/>
  <c r="B869" i="94"/>
  <c r="B1284" i="94"/>
  <c r="B1191" i="94"/>
  <c r="B1279" i="94"/>
  <c r="B1089" i="94"/>
  <c r="B596" i="94"/>
  <c r="B1252" i="94"/>
  <c r="B1015" i="94"/>
  <c r="B1085" i="94"/>
  <c r="B1317" i="94"/>
  <c r="B1232" i="94"/>
  <c r="B485" i="94"/>
  <c r="B1283" i="94"/>
  <c r="B457" i="94"/>
  <c r="B377" i="94"/>
  <c r="B508" i="94"/>
  <c r="B1175" i="94"/>
  <c r="B506" i="94"/>
  <c r="B1269" i="94"/>
  <c r="B1202" i="94"/>
  <c r="B867" i="94"/>
  <c r="B611" i="94"/>
  <c r="B1033" i="94"/>
  <c r="B668" i="94"/>
  <c r="B1108" i="94"/>
  <c r="B1048" i="94"/>
  <c r="B736" i="94"/>
  <c r="B927" i="94"/>
  <c r="B467" i="94"/>
  <c r="B711" i="94"/>
  <c r="B351" i="94"/>
  <c r="B209" i="94"/>
  <c r="B376" i="94"/>
  <c r="B279" i="94"/>
  <c r="B779" i="94"/>
  <c r="B760" i="94"/>
  <c r="B158" i="94"/>
  <c r="B937" i="94"/>
  <c r="B198" i="94"/>
  <c r="B234" i="94"/>
  <c r="B1272" i="94"/>
  <c r="B34" i="94"/>
  <c r="B205" i="94"/>
  <c r="B141" i="94"/>
  <c r="B1199" i="94"/>
  <c r="B10" i="94"/>
  <c r="B288" i="94"/>
  <c r="B416" i="94"/>
  <c r="B1235" i="94"/>
  <c r="B691" i="94"/>
  <c r="B759" i="94"/>
  <c r="B695" i="94"/>
  <c r="B645" i="94"/>
  <c r="B200" i="94"/>
  <c r="B926" i="94"/>
  <c r="B159" i="94"/>
  <c r="B502" i="94"/>
  <c r="B100" i="94"/>
  <c r="B277" i="94"/>
  <c r="B247" i="94"/>
  <c r="B629" i="94"/>
  <c r="B235" i="94"/>
  <c r="B820" i="94"/>
  <c r="B269" i="94"/>
  <c r="B801" i="94"/>
  <c r="B1088" i="94"/>
  <c r="B773" i="94"/>
  <c r="B346" i="94"/>
  <c r="B993" i="94"/>
  <c r="B39" i="94"/>
  <c r="B540" i="94"/>
  <c r="B392" i="94"/>
  <c r="B353" i="94"/>
  <c r="B716" i="94"/>
  <c r="B1132" i="94"/>
  <c r="B585" i="94"/>
  <c r="B568" i="94"/>
  <c r="B999" i="94"/>
  <c r="B44" i="94"/>
  <c r="B1005" i="94"/>
  <c r="B739" i="94"/>
  <c r="B131" i="94"/>
  <c r="B741" i="94"/>
  <c r="B995" i="94"/>
  <c r="B99" i="94"/>
  <c r="B991" i="94"/>
  <c r="B216" i="94"/>
  <c r="B914" i="94"/>
  <c r="B225" i="94"/>
  <c r="B385" i="94"/>
  <c r="B496" i="94"/>
  <c r="B915" i="94"/>
  <c r="B747" i="94"/>
  <c r="B1290" i="94"/>
  <c r="B38" i="94"/>
  <c r="B1070" i="94"/>
  <c r="B549" i="94"/>
  <c r="B474" i="94"/>
  <c r="B436" i="94"/>
  <c r="B738" i="94"/>
  <c r="B823" i="94"/>
  <c r="B977" i="94"/>
  <c r="B241" i="94"/>
  <c r="B828" i="94"/>
  <c r="B600" i="94"/>
  <c r="B1128" i="94"/>
  <c r="B426" i="94"/>
  <c r="B1312" i="94"/>
  <c r="B486" i="94"/>
  <c r="B521" i="94"/>
  <c r="B818" i="94"/>
  <c r="B411" i="94"/>
  <c r="B980" i="94"/>
  <c r="B853" i="94"/>
  <c r="B68" i="94"/>
  <c r="B1077" i="94"/>
  <c r="B505" i="94"/>
  <c r="B665" i="94"/>
  <c r="B60" i="94"/>
  <c r="B130" i="94"/>
  <c r="B1116" i="94"/>
  <c r="B569" i="94"/>
  <c r="B449" i="94"/>
  <c r="B572" i="94"/>
  <c r="B1325" i="94"/>
  <c r="B262" i="94"/>
  <c r="B865" i="94"/>
  <c r="B885" i="94"/>
  <c r="B322" i="94"/>
  <c r="B409" i="94"/>
  <c r="B471" i="94"/>
  <c r="B531" i="94"/>
  <c r="B491" i="94"/>
  <c r="B619" i="94"/>
  <c r="B1253" i="94"/>
  <c r="B742" i="94"/>
  <c r="B156" i="94"/>
  <c r="B97" i="94"/>
  <c r="B708" i="94"/>
  <c r="B184" i="94"/>
  <c r="B497" i="94"/>
  <c r="B212" i="94"/>
  <c r="B103" i="94"/>
  <c r="B700" i="94"/>
  <c r="B983" i="94"/>
  <c r="B515" i="94"/>
  <c r="B745" i="94"/>
  <c r="B263" i="94"/>
  <c r="B187" i="94"/>
  <c r="B1277" i="94"/>
  <c r="B903" i="94"/>
  <c r="B320" i="94"/>
  <c r="B870" i="94"/>
  <c r="B31" i="94"/>
  <c r="B684" i="94"/>
  <c r="B144" i="94"/>
  <c r="B852" i="94"/>
  <c r="B441" i="94"/>
  <c r="B462" i="94"/>
  <c r="B208" i="94"/>
  <c r="B22" i="94"/>
  <c r="B644" i="94"/>
  <c r="B788" i="94"/>
  <c r="B539" i="94"/>
  <c r="B607" i="94"/>
  <c r="B341" i="94"/>
  <c r="B1064" i="94"/>
  <c r="B774" i="94"/>
  <c r="B57" i="94"/>
  <c r="B499" i="94"/>
  <c r="B1323" i="94"/>
  <c r="B882" i="94"/>
  <c r="B981" i="94"/>
  <c r="B330" i="94"/>
  <c r="B366" i="94"/>
  <c r="B710" i="94"/>
  <c r="B49" i="94"/>
  <c r="B1222" i="94"/>
  <c r="B501" i="94"/>
  <c r="B276" i="94"/>
  <c r="B350" i="94"/>
  <c r="B701" i="94"/>
  <c r="B843" i="94"/>
  <c r="B318" i="94"/>
  <c r="B362" i="94"/>
  <c r="B519" i="94"/>
  <c r="B624" i="94"/>
  <c r="B90" i="94"/>
  <c r="B302" i="94"/>
  <c r="B1032" i="94"/>
  <c r="B822" i="94"/>
  <c r="B780" i="94"/>
  <c r="B1082" i="94"/>
  <c r="B588" i="94"/>
  <c r="B940" i="94"/>
  <c r="B551" i="94"/>
  <c r="B344" i="94"/>
  <c r="B1123" i="94"/>
  <c r="B810" i="94"/>
  <c r="B94" i="94"/>
  <c r="B148" i="94"/>
  <c r="B729" i="94"/>
  <c r="B657" i="94"/>
  <c r="B495" i="94"/>
  <c r="B970" i="94"/>
  <c r="B88" i="94"/>
  <c r="B174" i="94"/>
  <c r="B181" i="94"/>
  <c r="B748" i="94"/>
  <c r="B36" i="94"/>
  <c r="B74" i="94"/>
  <c r="B676" i="94"/>
  <c r="B527" i="94"/>
  <c r="B104" i="94"/>
  <c r="B528" i="94"/>
  <c r="B965" i="94"/>
  <c r="B481" i="94"/>
  <c r="B1268" i="94"/>
  <c r="B278" i="94"/>
  <c r="B924" i="94"/>
  <c r="B250" i="94"/>
  <c r="B643" i="94"/>
  <c r="B337" i="94"/>
  <c r="B871" i="94"/>
  <c r="B256" i="94"/>
  <c r="B968" i="94"/>
  <c r="B396" i="94"/>
  <c r="B1261" i="94"/>
  <c r="B272" i="94"/>
  <c r="B1145" i="94"/>
  <c r="B1311" i="94"/>
  <c r="B1186" i="94"/>
  <c r="B1259" i="94"/>
  <c r="B604" i="94"/>
  <c r="B799" i="94"/>
  <c r="B1062" i="94"/>
  <c r="B892" i="94"/>
  <c r="B610" i="94"/>
  <c r="B530" i="94"/>
  <c r="B1079" i="94"/>
  <c r="B816" i="94"/>
  <c r="B1154" i="94"/>
  <c r="B1210" i="94"/>
  <c r="B112" i="94"/>
  <c r="B663" i="94"/>
  <c r="B293" i="94"/>
  <c r="B919" i="94"/>
  <c r="B1097" i="94"/>
  <c r="B850" i="94"/>
  <c r="B758" i="94"/>
  <c r="B1310" i="94"/>
  <c r="B1140" i="94"/>
  <c r="B1299" i="94"/>
  <c r="B1278" i="94"/>
  <c r="B1240" i="94"/>
  <c r="B458" i="94"/>
  <c r="B1190" i="94"/>
  <c r="B1281" i="94"/>
  <c r="B880" i="94"/>
  <c r="B455" i="94"/>
  <c r="B1285" i="94"/>
  <c r="B359" i="94"/>
  <c r="B546" i="94"/>
  <c r="B435" i="94"/>
  <c r="B734" i="94"/>
  <c r="B900" i="94"/>
  <c r="B1313" i="94"/>
  <c r="B1110" i="94"/>
  <c r="B369" i="94"/>
  <c r="B1118" i="94"/>
  <c r="B1024" i="94"/>
  <c r="B1298" i="94"/>
  <c r="B19" i="94"/>
  <c r="B11" i="94"/>
  <c r="B460" i="94"/>
  <c r="B1146" i="94"/>
  <c r="B1126" i="94"/>
  <c r="B963" i="94"/>
  <c r="B802" i="94"/>
  <c r="B584" i="94"/>
  <c r="B1093" i="94"/>
  <c r="B1059" i="94"/>
  <c r="B1287" i="94"/>
  <c r="B1228" i="94"/>
  <c r="B1318" i="94"/>
  <c r="B593" i="94"/>
  <c r="B1122" i="94"/>
  <c r="B1172" i="94"/>
  <c r="B1247" i="94"/>
  <c r="B116" i="94"/>
  <c r="B1234" i="94"/>
  <c r="B126" i="94"/>
  <c r="B715" i="94"/>
  <c r="B973" i="94"/>
  <c r="B268" i="94"/>
  <c r="B831" i="94"/>
  <c r="B894" i="94"/>
  <c r="B1007" i="94"/>
  <c r="B220" i="94"/>
  <c r="B581" i="94"/>
  <c r="B303" i="94"/>
  <c r="B20" i="94"/>
  <c r="B15" i="94"/>
  <c r="B143" i="94"/>
  <c r="B639" i="94"/>
  <c r="B749" i="94"/>
  <c r="B211" i="94"/>
  <c r="B114" i="94"/>
  <c r="B309" i="94"/>
  <c r="B640" i="94"/>
  <c r="B648" i="94"/>
  <c r="B1188" i="94"/>
  <c r="B204" i="94"/>
  <c r="B170" i="94"/>
  <c r="B921" i="94"/>
  <c r="B891" i="94"/>
  <c r="B297" i="94"/>
  <c r="B579" i="94"/>
  <c r="B85" i="94"/>
  <c r="B1243" i="94"/>
  <c r="B522" i="94"/>
  <c r="B472" i="94"/>
  <c r="B685" i="94"/>
  <c r="B166" i="94"/>
  <c r="B142" i="94"/>
  <c r="B731" i="94"/>
  <c r="B360" i="94"/>
  <c r="B46" i="94"/>
  <c r="B266" i="94"/>
  <c r="B62" i="94"/>
  <c r="B1016" i="94"/>
  <c r="B720" i="94"/>
  <c r="B162" i="94"/>
  <c r="B75" i="94"/>
  <c r="B327" i="94"/>
  <c r="B223" i="94"/>
  <c r="B660" i="94"/>
  <c r="B727" i="94"/>
  <c r="B583" i="94"/>
  <c r="B536" i="94"/>
  <c r="B670" i="94"/>
  <c r="B770" i="94"/>
  <c r="B1205" i="94"/>
  <c r="B746" i="94"/>
  <c r="B863" i="94"/>
  <c r="B135" i="94"/>
  <c r="B895" i="94"/>
  <c r="B989" i="94"/>
  <c r="B201" i="94"/>
  <c r="B354" i="94"/>
  <c r="B795" i="94"/>
  <c r="B932" i="94"/>
  <c r="B994" i="94"/>
  <c r="B578" i="94"/>
  <c r="B674" i="94"/>
  <c r="B656" i="94"/>
  <c r="B428" i="94"/>
  <c r="B1257" i="94"/>
  <c r="B1209" i="94"/>
  <c r="B7" i="94"/>
  <c r="B153" i="94"/>
  <c r="B1319" i="94"/>
  <c r="B609" i="94"/>
  <c r="B122" i="94"/>
  <c r="B391" i="94"/>
  <c r="B1004" i="94"/>
  <c r="B992" i="94"/>
  <c r="B1012" i="94"/>
  <c r="B13" i="94"/>
  <c r="B520" i="94"/>
  <c r="B1027" i="94"/>
  <c r="B683" i="94"/>
  <c r="B41" i="94"/>
  <c r="B1155" i="94"/>
  <c r="B206" i="94"/>
  <c r="B1075" i="94"/>
  <c r="B1125" i="94"/>
  <c r="B613" i="94"/>
  <c r="B445" i="94"/>
  <c r="B1335" i="94"/>
  <c r="B1187" i="94"/>
  <c r="B294" i="94"/>
  <c r="B65" i="94"/>
  <c r="B239" i="94"/>
  <c r="B1091" i="94"/>
  <c r="B447" i="94"/>
  <c r="B124" i="94"/>
  <c r="B1042" i="94"/>
  <c r="B315" i="94"/>
  <c r="B1169" i="94"/>
  <c r="B1226" i="94"/>
  <c r="B570" i="94"/>
  <c r="B946" i="94"/>
  <c r="B533" i="94"/>
  <c r="B957" i="94"/>
  <c r="B298" i="94"/>
  <c r="B1056" i="94"/>
  <c r="B862" i="94"/>
  <c r="B295" i="94"/>
  <c r="B1087" i="94"/>
  <c r="B509" i="94"/>
  <c r="B617" i="94"/>
  <c r="B1103" i="94"/>
  <c r="B191" i="94"/>
  <c r="B837" i="94"/>
  <c r="B778" i="94"/>
  <c r="B829" i="94"/>
  <c r="B173" i="94"/>
  <c r="B316" i="94"/>
  <c r="B155" i="94"/>
  <c r="B21" i="94"/>
  <c r="B750" i="94"/>
  <c r="B388" i="94"/>
  <c r="B1084" i="94"/>
  <c r="B1000" i="94"/>
  <c r="B756" i="94"/>
  <c r="B996" i="94"/>
  <c r="B985" i="94"/>
  <c r="G423" i="94" l="1"/>
  <c r="G739" i="94"/>
  <c r="G738" i="94"/>
  <c r="G501" i="94"/>
  <c r="G532" i="94"/>
  <c r="G562" i="94"/>
  <c r="G692" i="94"/>
  <c r="G830" i="94"/>
  <c r="G811" i="94"/>
  <c r="G1246" i="94"/>
  <c r="G1153" i="94"/>
  <c r="G56" i="94"/>
  <c r="G195" i="94"/>
  <c r="G171" i="94"/>
  <c r="G1022" i="94"/>
  <c r="G1140" i="94"/>
  <c r="G675" i="94"/>
  <c r="G1098" i="94"/>
  <c r="G296" i="94"/>
  <c r="G857" i="94"/>
  <c r="G1176" i="94"/>
  <c r="G1095" i="94"/>
  <c r="G539" i="94"/>
  <c r="G1262" i="94"/>
  <c r="G700" i="94"/>
  <c r="G71" i="94"/>
  <c r="G97" i="94"/>
  <c r="G1228" i="94"/>
  <c r="G272" i="94"/>
  <c r="G1257" i="94"/>
  <c r="G536" i="94"/>
  <c r="G891" i="94"/>
  <c r="G1007" i="94"/>
  <c r="G1047" i="94"/>
  <c r="G519" i="94"/>
  <c r="G564" i="94"/>
  <c r="G1021" i="94"/>
  <c r="G883" i="94"/>
  <c r="G101" i="94"/>
  <c r="G43" i="94"/>
  <c r="G590" i="94"/>
  <c r="G948" i="94"/>
  <c r="G1302" i="94"/>
  <c r="G1303" i="94"/>
  <c r="G928" i="94"/>
  <c r="G1152" i="94"/>
  <c r="G975" i="94"/>
  <c r="G149" i="94"/>
  <c r="G628" i="94"/>
  <c r="G902" i="94"/>
  <c r="G649" i="94"/>
  <c r="G1045" i="94"/>
  <c r="G981" i="94"/>
  <c r="G416" i="94"/>
  <c r="G38" i="94"/>
  <c r="G1033" i="94"/>
  <c r="G927" i="94"/>
  <c r="G209" i="94"/>
  <c r="G353" i="94"/>
  <c r="G1186" i="94"/>
  <c r="G682" i="94"/>
  <c r="G348" i="94"/>
  <c r="G941" i="94"/>
  <c r="G51" i="94"/>
  <c r="G1284" i="94"/>
  <c r="G729" i="94"/>
  <c r="G129" i="94"/>
  <c r="G1300" i="94"/>
  <c r="G488" i="94"/>
  <c r="G379" i="94"/>
  <c r="G1172" i="94"/>
  <c r="G604" i="94"/>
  <c r="G607" i="94"/>
  <c r="G24" i="94"/>
  <c r="G304" i="94"/>
  <c r="G321" i="94"/>
  <c r="G199" i="94"/>
  <c r="G869" i="94"/>
  <c r="G94" i="94"/>
  <c r="G1014" i="94"/>
  <c r="G388" i="94"/>
  <c r="G1195" i="94"/>
  <c r="G156" i="94"/>
  <c r="G900" i="94"/>
  <c r="G1082" i="94"/>
  <c r="G122" i="94"/>
  <c r="G135" i="94"/>
  <c r="G46" i="94"/>
  <c r="G640" i="94"/>
  <c r="G126" i="94"/>
  <c r="G1207" i="94"/>
  <c r="G66" i="94"/>
  <c r="G1160" i="94"/>
  <c r="G982" i="94"/>
  <c r="G1148" i="94"/>
  <c r="G380" i="94"/>
  <c r="G955" i="94"/>
  <c r="G1106" i="94"/>
  <c r="G860" i="94"/>
  <c r="G1170" i="94"/>
  <c r="G537" i="94"/>
  <c r="G339" i="94"/>
  <c r="G1136" i="94"/>
  <c r="G87" i="94"/>
  <c r="G176" i="94"/>
  <c r="G498" i="94"/>
  <c r="G58" i="94"/>
  <c r="G512" i="94"/>
  <c r="G1296" i="94"/>
  <c r="G993" i="94"/>
  <c r="G995" i="94"/>
  <c r="G734" i="94"/>
  <c r="G277" i="94"/>
  <c r="G269" i="94"/>
  <c r="G346" i="94"/>
  <c r="G657" i="94"/>
  <c r="G158" i="94"/>
  <c r="G979" i="94"/>
  <c r="G755" i="94"/>
  <c r="G14" i="94"/>
  <c r="G48" i="94"/>
  <c r="G1238" i="94"/>
  <c r="G1150" i="94"/>
  <c r="G341" i="94"/>
  <c r="G265" i="94"/>
  <c r="G386" i="94"/>
  <c r="G658" i="94"/>
  <c r="G332" i="94"/>
  <c r="G1118" i="94"/>
  <c r="G148" i="94"/>
  <c r="G476" i="94"/>
  <c r="G215" i="94"/>
  <c r="G345" i="94"/>
  <c r="G105" i="94"/>
  <c r="G1269" i="94"/>
  <c r="G1133" i="94"/>
  <c r="G985" i="94"/>
  <c r="G243" i="94"/>
  <c r="G762" i="94"/>
  <c r="G829" i="94"/>
  <c r="G856" i="94"/>
  <c r="G1097" i="94"/>
  <c r="G852" i="94"/>
  <c r="G932" i="94"/>
  <c r="G75" i="94"/>
  <c r="G472" i="94"/>
  <c r="G143" i="94"/>
  <c r="G485" i="94"/>
  <c r="G643" i="94"/>
  <c r="G733" i="94"/>
  <c r="G1076" i="94"/>
  <c r="G846" i="94"/>
  <c r="G224" i="94"/>
  <c r="G1230" i="94"/>
  <c r="G1102" i="94"/>
  <c r="G1117" i="94"/>
  <c r="G248" i="94"/>
  <c r="G138" i="94"/>
  <c r="G1197" i="94"/>
  <c r="G1321" i="94"/>
  <c r="G651" i="94"/>
  <c r="G95" i="94"/>
  <c r="G1105" i="94"/>
  <c r="G111" i="94"/>
  <c r="G592" i="94"/>
  <c r="G1031" i="94"/>
  <c r="G393" i="94"/>
  <c r="G650" i="94"/>
  <c r="G454" i="94"/>
  <c r="G1266" i="94"/>
  <c r="G113" i="94"/>
  <c r="G284" i="94"/>
  <c r="G1201" i="94"/>
  <c r="G412" i="94"/>
  <c r="G531" i="94"/>
  <c r="G954" i="94"/>
  <c r="G957" i="94"/>
  <c r="G888" i="94"/>
  <c r="G1301" i="94"/>
  <c r="G1116" i="94"/>
  <c r="G308" i="94"/>
  <c r="G1329" i="94"/>
  <c r="G401" i="94"/>
  <c r="G445" i="94"/>
  <c r="G426" i="94"/>
  <c r="G977" i="94"/>
  <c r="G1199" i="94"/>
  <c r="G376" i="94"/>
  <c r="G747" i="94"/>
  <c r="G999" i="94"/>
  <c r="G34" i="94"/>
  <c r="G919" i="94"/>
  <c r="G225" i="94"/>
  <c r="G645" i="94"/>
  <c r="G584" i="94"/>
  <c r="G1290" i="94"/>
  <c r="G100" i="94"/>
  <c r="G611" i="94"/>
  <c r="G474" i="94"/>
  <c r="G235" i="94"/>
  <c r="G1048" i="94"/>
  <c r="G1064" i="94"/>
  <c r="G773" i="94"/>
  <c r="G351" i="94"/>
  <c r="G344" i="94"/>
  <c r="G1073" i="94"/>
  <c r="G1003" i="94"/>
  <c r="G864" i="94"/>
  <c r="G81" i="94"/>
  <c r="G833" i="94"/>
  <c r="G630" i="94"/>
  <c r="G906" i="94"/>
  <c r="G1220" i="94"/>
  <c r="G289" i="94"/>
  <c r="G26" i="94"/>
  <c r="G743" i="94"/>
  <c r="G77" i="94"/>
  <c r="G1011" i="94"/>
  <c r="G1175" i="94"/>
  <c r="G1121" i="94"/>
  <c r="G1282" i="94"/>
  <c r="G535" i="94"/>
  <c r="G551" i="94"/>
  <c r="G208" i="94"/>
  <c r="G737" i="94"/>
  <c r="G1181" i="94"/>
  <c r="G72" i="94"/>
  <c r="G633" i="94"/>
  <c r="G331" i="94"/>
  <c r="G299" i="94"/>
  <c r="G213" i="94"/>
  <c r="G1315" i="94"/>
  <c r="G229" i="94"/>
  <c r="G177" i="94"/>
  <c r="G194" i="94"/>
  <c r="G274" i="94"/>
  <c r="G972" i="94"/>
  <c r="G1318" i="94"/>
  <c r="G1313" i="94"/>
  <c r="G850" i="94"/>
  <c r="G1311" i="94"/>
  <c r="G940" i="94"/>
  <c r="G462" i="94"/>
  <c r="G397" i="94"/>
  <c r="G1002" i="94"/>
  <c r="G1142" i="94"/>
  <c r="G987" i="94"/>
  <c r="G252" i="94"/>
  <c r="G364" i="94"/>
  <c r="G1174" i="94"/>
  <c r="G167" i="94"/>
  <c r="G383" i="94"/>
  <c r="G634" i="94"/>
  <c r="G719" i="94"/>
  <c r="G63" i="94"/>
  <c r="G679" i="94"/>
  <c r="G508" i="94"/>
  <c r="G1111" i="94"/>
  <c r="G638" i="94"/>
  <c r="G1145" i="94"/>
  <c r="G588" i="94"/>
  <c r="G441" i="94"/>
  <c r="G1025" i="94"/>
  <c r="G694" i="94"/>
  <c r="G196" i="94"/>
  <c r="G515" i="94"/>
  <c r="G983" i="94"/>
  <c r="G1020" i="94"/>
  <c r="G193" i="94"/>
  <c r="G646" i="94"/>
  <c r="G173" i="94"/>
  <c r="G708" i="94"/>
  <c r="G92" i="94"/>
  <c r="G228" i="94"/>
  <c r="G398" i="94"/>
  <c r="G1093" i="94"/>
  <c r="G546" i="94"/>
  <c r="G663" i="94"/>
  <c r="G337" i="94"/>
  <c r="G624" i="94"/>
  <c r="G13" i="94"/>
  <c r="G609" i="94"/>
  <c r="G428" i="94"/>
  <c r="G795" i="94"/>
  <c r="G863" i="94"/>
  <c r="G583" i="94"/>
  <c r="G162" i="94"/>
  <c r="G360" i="94"/>
  <c r="G522" i="94"/>
  <c r="G921" i="94"/>
  <c r="G309" i="94"/>
  <c r="G15" i="94"/>
  <c r="G894" i="94"/>
  <c r="G1234" i="94"/>
  <c r="G1085" i="94"/>
  <c r="G363" i="94"/>
  <c r="G1072" i="94"/>
  <c r="G965" i="94"/>
  <c r="G276" i="94"/>
  <c r="G1046" i="94"/>
  <c r="G400" i="94"/>
  <c r="G787" i="94"/>
  <c r="G647" i="94"/>
  <c r="G1137" i="94"/>
  <c r="G1182" i="94"/>
  <c r="G542" i="94"/>
  <c r="G264" i="94"/>
  <c r="G709" i="94"/>
  <c r="G150" i="94"/>
  <c r="G942" i="94"/>
  <c r="G757" i="94"/>
  <c r="G529" i="94"/>
  <c r="G1275" i="94"/>
  <c r="G307" i="94"/>
  <c r="G1019" i="94"/>
  <c r="G556" i="94"/>
  <c r="G399" i="94"/>
  <c r="G908" i="94"/>
  <c r="G960" i="94"/>
  <c r="G1039" i="94"/>
  <c r="G1260" i="94"/>
  <c r="G603" i="94"/>
  <c r="G803" i="94"/>
  <c r="G806" i="94"/>
  <c r="G335" i="94"/>
  <c r="G218" i="94"/>
  <c r="G967" i="94"/>
  <c r="G233" i="94"/>
  <c r="G550" i="94"/>
  <c r="G627" i="94"/>
  <c r="G480" i="94"/>
  <c r="G1332" i="94"/>
  <c r="G118" i="94"/>
  <c r="G839" i="94"/>
  <c r="G419" i="94"/>
  <c r="G500" i="94"/>
  <c r="G425" i="94"/>
  <c r="G1324" i="94"/>
  <c r="G1239" i="94"/>
  <c r="G1151" i="94"/>
  <c r="G775" i="94"/>
  <c r="G406" i="94"/>
  <c r="G998" i="94"/>
  <c r="G1049" i="94"/>
  <c r="G16" i="94"/>
  <c r="G427" i="94"/>
  <c r="G1161" i="94"/>
  <c r="G305" i="94"/>
  <c r="G446" i="94"/>
  <c r="G55" i="94"/>
  <c r="G1068" i="94"/>
  <c r="G214" i="94"/>
  <c r="G722" i="94"/>
  <c r="G1171" i="94"/>
  <c r="G137" i="94"/>
  <c r="G357" i="94"/>
  <c r="G465" i="94"/>
  <c r="G79" i="94"/>
  <c r="G83" i="94"/>
  <c r="G123" i="94"/>
  <c r="G5" i="94"/>
  <c r="G1256" i="94"/>
  <c r="G1265" i="94"/>
  <c r="G1143" i="94"/>
  <c r="G616" i="94"/>
  <c r="G890" i="94"/>
  <c r="G1050" i="94"/>
  <c r="G139" i="94"/>
  <c r="G819" i="94"/>
  <c r="G504" i="94"/>
  <c r="G723" i="94"/>
  <c r="G686" i="94"/>
  <c r="G1156" i="94"/>
  <c r="G740" i="94"/>
  <c r="G576" i="94"/>
  <c r="G237" i="94"/>
  <c r="G961" i="94"/>
  <c r="G552" i="94"/>
  <c r="G777" i="94"/>
  <c r="G1200" i="94"/>
  <c r="G619" i="94"/>
  <c r="G491" i="94"/>
  <c r="G1178" i="94"/>
  <c r="G154" i="94"/>
  <c r="G1129" i="94"/>
  <c r="G298" i="94"/>
  <c r="G202" i="94"/>
  <c r="G262" i="94"/>
  <c r="G591" i="94"/>
  <c r="G1030" i="94"/>
  <c r="G1169" i="94"/>
  <c r="G315" i="94"/>
  <c r="G838" i="94"/>
  <c r="G834" i="94"/>
  <c r="G893" i="94"/>
  <c r="G1077" i="94"/>
  <c r="G68" i="94"/>
  <c r="G511" i="94"/>
  <c r="G1335" i="94"/>
  <c r="G818" i="94"/>
  <c r="G1125" i="94"/>
  <c r="G1128" i="94"/>
  <c r="G1249" i="94"/>
  <c r="G910" i="94"/>
  <c r="G684" i="94"/>
  <c r="G813" i="94"/>
  <c r="G842" i="94"/>
  <c r="G12" i="94"/>
  <c r="G784" i="94"/>
  <c r="G690" i="94"/>
  <c r="G884" i="94"/>
  <c r="G448" i="94"/>
  <c r="G27" i="94"/>
  <c r="G553" i="94"/>
  <c r="G249" i="94"/>
  <c r="G1289" i="94"/>
  <c r="G1237" i="94"/>
  <c r="G244" i="94"/>
  <c r="G371" i="94"/>
  <c r="G1083" i="94"/>
  <c r="G717" i="94"/>
  <c r="G783" i="94"/>
  <c r="G612" i="94"/>
  <c r="G855" i="94"/>
  <c r="G182" i="94"/>
  <c r="G705" i="94"/>
  <c r="G509" i="94"/>
  <c r="G1086" i="94"/>
  <c r="G1183" i="94"/>
  <c r="G608" i="94"/>
  <c r="G365" i="94"/>
  <c r="G1042" i="94"/>
  <c r="G866" i="94"/>
  <c r="G65" i="94"/>
  <c r="G442" i="94"/>
  <c r="G567" i="94"/>
  <c r="G586" i="94"/>
  <c r="G925" i="94"/>
  <c r="G458" i="94"/>
  <c r="G748" i="94"/>
  <c r="G502" i="94"/>
  <c r="G392" i="94"/>
  <c r="G760" i="94"/>
  <c r="G396" i="94"/>
  <c r="G741" i="94"/>
  <c r="G288" i="94"/>
  <c r="G359" i="94"/>
  <c r="G914" i="94"/>
  <c r="G695" i="94"/>
  <c r="G1126" i="94"/>
  <c r="G915" i="94"/>
  <c r="G159" i="94"/>
  <c r="G1202" i="94"/>
  <c r="G549" i="94"/>
  <c r="G629" i="94"/>
  <c r="G1108" i="94"/>
  <c r="G22" i="94"/>
  <c r="G986" i="94"/>
  <c r="G1009" i="94"/>
  <c r="G1001" i="94"/>
  <c r="G1081" i="94"/>
  <c r="G464" i="94"/>
  <c r="G355" i="94"/>
  <c r="G621" i="94"/>
  <c r="G408" i="94"/>
  <c r="G851" i="94"/>
  <c r="G669" i="94"/>
  <c r="G378" i="94"/>
  <c r="G1326" i="94"/>
  <c r="G696" i="94"/>
  <c r="G457" i="94"/>
  <c r="G503" i="94"/>
  <c r="G1194" i="94"/>
  <c r="G968" i="94"/>
  <c r="G1032" i="94"/>
  <c r="G950" i="94"/>
  <c r="G875" i="94"/>
  <c r="G1006" i="94"/>
  <c r="G254" i="94"/>
  <c r="G916" i="94"/>
  <c r="G601" i="94"/>
  <c r="G872" i="94"/>
  <c r="G808" i="94"/>
  <c r="G1041" i="94"/>
  <c r="G343" i="94"/>
  <c r="G240" i="94"/>
  <c r="G571" i="94"/>
  <c r="G574" i="94"/>
  <c r="G672" i="94"/>
  <c r="G1059" i="94"/>
  <c r="G435" i="94"/>
  <c r="G293" i="94"/>
  <c r="G256" i="94"/>
  <c r="G302" i="94"/>
  <c r="G403" i="94"/>
  <c r="G356" i="94"/>
  <c r="G132" i="94"/>
  <c r="G417" i="94"/>
  <c r="G573" i="94"/>
  <c r="G1135" i="94"/>
  <c r="G841" i="94"/>
  <c r="G1219" i="94"/>
  <c r="G203" i="94"/>
  <c r="G367" i="94"/>
  <c r="G1037" i="94"/>
  <c r="G115" i="94"/>
  <c r="G290" i="94"/>
  <c r="G951" i="94"/>
  <c r="G1283" i="94"/>
  <c r="G1114" i="94"/>
  <c r="G1134" i="94"/>
  <c r="G871" i="94"/>
  <c r="G90" i="94"/>
  <c r="G1277" i="94"/>
  <c r="G881" i="94"/>
  <c r="G263" i="94"/>
  <c r="G745" i="94"/>
  <c r="G1084" i="94"/>
  <c r="G805" i="94"/>
  <c r="G751" i="94"/>
  <c r="G375" i="94"/>
  <c r="G316" i="94"/>
  <c r="G184" i="94"/>
  <c r="G292" i="94"/>
  <c r="G245" i="94"/>
  <c r="G186" i="94"/>
  <c r="G1103" i="94"/>
  <c r="G963" i="94"/>
  <c r="G455" i="94"/>
  <c r="G1154" i="94"/>
  <c r="G481" i="94"/>
  <c r="G350" i="94"/>
  <c r="G1012" i="94"/>
  <c r="G1319" i="94"/>
  <c r="G656" i="94"/>
  <c r="G354" i="94"/>
  <c r="G746" i="94"/>
  <c r="G727" i="94"/>
  <c r="G720" i="94"/>
  <c r="G731" i="94"/>
  <c r="G1243" i="94"/>
  <c r="G170" i="94"/>
  <c r="G114" i="94"/>
  <c r="G20" i="94"/>
  <c r="G831" i="94"/>
  <c r="G116" i="94"/>
  <c r="G596" i="94"/>
  <c r="G483" i="94"/>
  <c r="G328" i="94"/>
  <c r="G36" i="94"/>
  <c r="G330" i="94"/>
  <c r="G933" i="94"/>
  <c r="G32" i="94"/>
  <c r="G559" i="94"/>
  <c r="G484" i="94"/>
  <c r="G30" i="94"/>
  <c r="G1139" i="94"/>
  <c r="G580" i="94"/>
  <c r="G54" i="94"/>
  <c r="G929" i="94"/>
  <c r="G786" i="94"/>
  <c r="G545" i="94"/>
  <c r="G418" i="94"/>
  <c r="G73" i="94"/>
  <c r="G438" i="94"/>
  <c r="G134" i="94"/>
  <c r="G1017" i="94"/>
  <c r="G190" i="94"/>
  <c r="G653" i="94"/>
  <c r="G1104" i="94"/>
  <c r="G1185" i="94"/>
  <c r="G792" i="94"/>
  <c r="G1231" i="94"/>
  <c r="G1060" i="94"/>
  <c r="G1144" i="94"/>
  <c r="G622" i="94"/>
  <c r="G518" i="94"/>
  <c r="G461" i="94"/>
  <c r="G1274" i="94"/>
  <c r="G1314" i="94"/>
  <c r="G510" i="94"/>
  <c r="G1193" i="94"/>
  <c r="G317" i="94"/>
  <c r="G1221" i="94"/>
  <c r="G121" i="94"/>
  <c r="G1276" i="94"/>
  <c r="G324" i="94"/>
  <c r="G905" i="94"/>
  <c r="G470" i="94"/>
  <c r="G1099" i="94"/>
  <c r="G1080" i="94"/>
  <c r="G1130" i="94"/>
  <c r="G1216" i="94"/>
  <c r="G1215" i="94"/>
  <c r="G1168" i="94"/>
  <c r="G1244" i="94"/>
  <c r="G1044" i="94"/>
  <c r="G1330" i="94"/>
  <c r="G110" i="94"/>
  <c r="G797" i="94"/>
  <c r="G793" i="94"/>
  <c r="G815" i="94"/>
  <c r="G450" i="94"/>
  <c r="G119" i="94"/>
  <c r="G329" i="94"/>
  <c r="G1233" i="94"/>
  <c r="G415" i="94"/>
  <c r="G796" i="94"/>
  <c r="G879" i="94"/>
  <c r="G1063" i="94"/>
  <c r="G1043" i="94"/>
  <c r="G1113" i="94"/>
  <c r="G702" i="94"/>
  <c r="G1092" i="94"/>
  <c r="G175" i="94"/>
  <c r="G661" i="94"/>
  <c r="G1196" i="94"/>
  <c r="G974" i="94"/>
  <c r="G117" i="94"/>
  <c r="G605" i="94"/>
  <c r="G349" i="94"/>
  <c r="G964" i="94"/>
  <c r="G255" i="94"/>
  <c r="G896" i="94"/>
  <c r="G889" i="94"/>
  <c r="G96" i="94"/>
  <c r="G699" i="94"/>
  <c r="G543" i="94"/>
  <c r="G93" i="94"/>
  <c r="G809" i="94"/>
  <c r="G227" i="94"/>
  <c r="G714" i="94"/>
  <c r="G617" i="94"/>
  <c r="G1109" i="94"/>
  <c r="G554" i="94"/>
  <c r="G862" i="94"/>
  <c r="G1056" i="94"/>
  <c r="G1251" i="94"/>
  <c r="G825" i="94"/>
  <c r="G1158" i="94"/>
  <c r="G1138" i="94"/>
  <c r="G1226" i="94"/>
  <c r="G569" i="94"/>
  <c r="G947" i="94"/>
  <c r="G563" i="94"/>
  <c r="G938" i="94"/>
  <c r="G505" i="94"/>
  <c r="G239" i="94"/>
  <c r="G394" i="94"/>
  <c r="G251" i="94"/>
  <c r="G854" i="94"/>
  <c r="G613" i="94"/>
  <c r="G486" i="94"/>
  <c r="G1155" i="94"/>
  <c r="G430" i="94"/>
  <c r="G683" i="94"/>
  <c r="G31" i="94"/>
  <c r="G216" i="94"/>
  <c r="G1132" i="94"/>
  <c r="G436" i="94"/>
  <c r="G867" i="94"/>
  <c r="G1088" i="94"/>
  <c r="G711" i="94"/>
  <c r="G822" i="94"/>
  <c r="G568" i="94"/>
  <c r="G1272" i="94"/>
  <c r="G112" i="94"/>
  <c r="G131" i="94"/>
  <c r="G10" i="94"/>
  <c r="G880" i="94"/>
  <c r="G991" i="94"/>
  <c r="G691" i="94"/>
  <c r="G1024" i="94"/>
  <c r="G496" i="94"/>
  <c r="G926" i="94"/>
  <c r="G593" i="94"/>
  <c r="G219" i="94"/>
  <c r="G912" i="94"/>
  <c r="G1250" i="94"/>
  <c r="G548" i="94"/>
  <c r="G1291" i="94"/>
  <c r="G421" i="94"/>
  <c r="G827" i="94"/>
  <c r="G728" i="94"/>
  <c r="G313" i="94"/>
  <c r="G257" i="94"/>
  <c r="G606" i="94"/>
  <c r="G334" i="94"/>
  <c r="G221" i="94"/>
  <c r="G407" i="94"/>
  <c r="G1232" i="94"/>
  <c r="G1023" i="94"/>
  <c r="G127" i="94"/>
  <c r="G924" i="94"/>
  <c r="G318" i="94"/>
  <c r="G440" i="94"/>
  <c r="G575" i="94"/>
  <c r="G602" i="94"/>
  <c r="G429" i="94"/>
  <c r="G1066" i="94"/>
  <c r="G326" i="94"/>
  <c r="G78" i="94"/>
  <c r="G270" i="94"/>
  <c r="G336" i="94"/>
  <c r="G291" i="94"/>
  <c r="G333" i="94"/>
  <c r="G35" i="94"/>
  <c r="G151" i="94"/>
  <c r="G358" i="94"/>
  <c r="G802" i="94"/>
  <c r="G1285" i="94"/>
  <c r="G1210" i="94"/>
  <c r="G278" i="94"/>
  <c r="G843" i="94"/>
  <c r="G1040" i="94"/>
  <c r="G1034" i="94"/>
  <c r="G9" i="94"/>
  <c r="G637" i="94"/>
  <c r="G913" i="94"/>
  <c r="G681" i="94"/>
  <c r="G281" i="94"/>
  <c r="G662" i="94"/>
  <c r="G40" i="94"/>
  <c r="G754" i="94"/>
  <c r="G381" i="94"/>
  <c r="G654" i="94"/>
  <c r="G641" i="94"/>
  <c r="G128" i="94"/>
  <c r="G1317" i="94"/>
  <c r="G1331" i="94"/>
  <c r="G136" i="94"/>
  <c r="G1268" i="94"/>
  <c r="G701" i="94"/>
  <c r="G1242" i="94"/>
  <c r="G187" i="94"/>
  <c r="G133" i="94"/>
  <c r="G1000" i="94"/>
  <c r="G918" i="94"/>
  <c r="G782" i="94"/>
  <c r="G210" i="94"/>
  <c r="G155" i="94"/>
  <c r="G497" i="94"/>
  <c r="G283" i="94"/>
  <c r="G620" i="94"/>
  <c r="G145" i="94"/>
  <c r="G191" i="94"/>
  <c r="G1253" i="94"/>
  <c r="G460" i="94"/>
  <c r="G1190" i="94"/>
  <c r="G530" i="94"/>
  <c r="G74" i="94"/>
  <c r="G366" i="94"/>
  <c r="G992" i="94"/>
  <c r="G153" i="94"/>
  <c r="G674" i="94"/>
  <c r="G201" i="94"/>
  <c r="G1205" i="94"/>
  <c r="G660" i="94"/>
  <c r="G1016" i="94"/>
  <c r="G142" i="94"/>
  <c r="G85" i="94"/>
  <c r="G204" i="94"/>
  <c r="G211" i="94"/>
  <c r="G303" i="94"/>
  <c r="G268" i="94"/>
  <c r="G1247" i="94"/>
  <c r="G1191" i="94"/>
  <c r="G538" i="94"/>
  <c r="G493" i="94"/>
  <c r="G495" i="94"/>
  <c r="G774" i="94"/>
  <c r="G962" i="94"/>
  <c r="G953" i="94"/>
  <c r="G477" i="94"/>
  <c r="G525" i="94"/>
  <c r="G952" i="94"/>
  <c r="G238" i="94"/>
  <c r="G368" i="94"/>
  <c r="G1100" i="94"/>
  <c r="G557" i="94"/>
  <c r="G102" i="94"/>
  <c r="G414" i="94"/>
  <c r="G911" i="94"/>
  <c r="G949" i="94"/>
  <c r="G767" i="94"/>
  <c r="G873" i="94"/>
  <c r="G712" i="94"/>
  <c r="G1267" i="94"/>
  <c r="G523" i="94"/>
  <c r="G1167" i="94"/>
  <c r="G374" i="94"/>
  <c r="G439" i="94"/>
  <c r="G152" i="94"/>
  <c r="G1094" i="94"/>
  <c r="G443" i="94"/>
  <c r="G490" i="94"/>
  <c r="G517" i="94"/>
  <c r="G582" i="94"/>
  <c r="G352" i="94"/>
  <c r="G614" i="94"/>
  <c r="G1067" i="94"/>
  <c r="G832" i="94"/>
  <c r="G178" i="94"/>
  <c r="G98" i="94"/>
  <c r="G652" i="94"/>
  <c r="G625" i="94"/>
  <c r="G453" i="94"/>
  <c r="G589" i="94"/>
  <c r="G475" i="94"/>
  <c r="G1218" i="94"/>
  <c r="G456" i="94"/>
  <c r="G655" i="94"/>
  <c r="G180" i="94"/>
  <c r="G666" i="94"/>
  <c r="G513" i="94"/>
  <c r="G1159" i="94"/>
  <c r="G1074" i="94"/>
  <c r="G887" i="94"/>
  <c r="G678" i="94"/>
  <c r="G845" i="94"/>
  <c r="G844" i="94"/>
  <c r="G275" i="94"/>
  <c r="G459" i="94"/>
  <c r="G183" i="94"/>
  <c r="G849" i="94"/>
  <c r="G140" i="94"/>
  <c r="G718" i="94"/>
  <c r="G776" i="94"/>
  <c r="G732" i="94"/>
  <c r="G724" i="94"/>
  <c r="G561" i="94"/>
  <c r="G595" i="94"/>
  <c r="G1236" i="94"/>
  <c r="G1270" i="94"/>
  <c r="G1241" i="94"/>
  <c r="G1307" i="94"/>
  <c r="G487" i="94"/>
  <c r="G534" i="94"/>
  <c r="G1051" i="94"/>
  <c r="G817" i="94"/>
  <c r="G342" i="94"/>
  <c r="G489" i="94"/>
  <c r="G431" i="94"/>
  <c r="G306" i="94"/>
  <c r="G1165" i="94"/>
  <c r="G753" i="94"/>
  <c r="G285" i="94"/>
  <c r="G1198" i="94"/>
  <c r="G673" i="94"/>
  <c r="G179" i="94"/>
  <c r="G82" i="94"/>
  <c r="G623" i="94"/>
  <c r="G165" i="94"/>
  <c r="G1149" i="94"/>
  <c r="G990" i="94"/>
  <c r="G1115" i="94"/>
  <c r="G1263" i="94"/>
  <c r="G1053" i="94"/>
  <c r="G865" i="94"/>
  <c r="G325" i="94"/>
  <c r="G570" i="94"/>
  <c r="G449" i="94"/>
  <c r="G189" i="94"/>
  <c r="G109" i="94"/>
  <c r="G1096" i="94"/>
  <c r="G665" i="94"/>
  <c r="G1091" i="94"/>
  <c r="G50" i="94"/>
  <c r="G258" i="94"/>
  <c r="G1187" i="94"/>
  <c r="G411" i="94"/>
  <c r="G253" i="94"/>
  <c r="G1075" i="94"/>
  <c r="G600" i="94"/>
  <c r="G1163" i="94"/>
  <c r="G241" i="94"/>
  <c r="G870" i="94"/>
  <c r="G759" i="94"/>
  <c r="G198" i="94"/>
  <c r="G820" i="94"/>
  <c r="G1070" i="94"/>
  <c r="G247" i="94"/>
  <c r="G668" i="94"/>
  <c r="G693" i="94"/>
  <c r="G540" i="94"/>
  <c r="G779" i="94"/>
  <c r="G250" i="94"/>
  <c r="G585" i="94"/>
  <c r="G234" i="94"/>
  <c r="G816" i="94"/>
  <c r="G1005" i="94"/>
  <c r="G141" i="94"/>
  <c r="G1299" i="94"/>
  <c r="G99" i="94"/>
  <c r="G1235" i="94"/>
  <c r="G1110" i="94"/>
  <c r="G524" i="94"/>
  <c r="G917" i="94"/>
  <c r="G466" i="94"/>
  <c r="G424" i="94"/>
  <c r="G704" i="94"/>
  <c r="G1308" i="94"/>
  <c r="G934" i="94"/>
  <c r="G516" i="94"/>
  <c r="G53" i="94"/>
  <c r="G433" i="94"/>
  <c r="G1173" i="94"/>
  <c r="G707" i="94"/>
  <c r="G70" i="94"/>
  <c r="G492" i="94"/>
  <c r="G1015" i="94"/>
  <c r="G8" i="94"/>
  <c r="G482" i="94"/>
  <c r="G104" i="94"/>
  <c r="G1222" i="94"/>
  <c r="G463" i="94"/>
  <c r="G984" i="94"/>
  <c r="G1010" i="94"/>
  <c r="G1026" i="94"/>
  <c r="G1334" i="94"/>
  <c r="G632" i="94"/>
  <c r="G1206" i="94"/>
  <c r="G920" i="94"/>
  <c r="G172" i="94"/>
  <c r="G61" i="94"/>
  <c r="G1028" i="94"/>
  <c r="G706" i="94"/>
  <c r="G868" i="94"/>
  <c r="G1131" i="94"/>
  <c r="G1146" i="94"/>
  <c r="G1281" i="94"/>
  <c r="G1079" i="94"/>
  <c r="G527" i="94"/>
  <c r="G49" i="94"/>
  <c r="G618" i="94"/>
  <c r="G1008" i="94"/>
  <c r="G664" i="94"/>
  <c r="G1180" i="94"/>
  <c r="G781" i="94"/>
  <c r="G1294" i="94"/>
  <c r="G642" i="94"/>
  <c r="G848" i="94"/>
  <c r="G766" i="94"/>
  <c r="G107" i="94"/>
  <c r="G671" i="94"/>
  <c r="G319" i="94"/>
  <c r="G217" i="94"/>
  <c r="G1120" i="94"/>
  <c r="G1252" i="94"/>
  <c r="G959" i="94"/>
  <c r="G1255" i="94"/>
  <c r="G676" i="94"/>
  <c r="G710" i="94"/>
  <c r="G1245" i="94"/>
  <c r="G858" i="94"/>
  <c r="G756" i="94"/>
  <c r="G956" i="94"/>
  <c r="G541" i="94"/>
  <c r="G771" i="94"/>
  <c r="G21" i="94"/>
  <c r="G212" i="94"/>
  <c r="G163" i="94"/>
  <c r="G42" i="94"/>
  <c r="G544" i="94"/>
  <c r="G837" i="94"/>
  <c r="G413" i="94"/>
  <c r="G1107" i="94"/>
  <c r="G1298" i="94"/>
  <c r="G1278" i="94"/>
  <c r="G1062" i="94"/>
  <c r="G970" i="94"/>
  <c r="G57" i="94"/>
  <c r="G1004" i="94"/>
  <c r="G7" i="94"/>
  <c r="G578" i="94"/>
  <c r="G989" i="94"/>
  <c r="G770" i="94"/>
  <c r="G223" i="94"/>
  <c r="G62" i="94"/>
  <c r="G166" i="94"/>
  <c r="G579" i="94"/>
  <c r="G1188" i="94"/>
  <c r="G749" i="94"/>
  <c r="G581" i="94"/>
  <c r="G973" i="94"/>
  <c r="G506" i="94"/>
  <c r="G1214" i="94"/>
  <c r="G1018" i="94"/>
  <c r="G1061" i="94"/>
  <c r="G1123" i="94"/>
  <c r="G644" i="94"/>
  <c r="G1055" i="94"/>
  <c r="G659" i="94"/>
  <c r="G432" i="94"/>
  <c r="G404" i="94"/>
  <c r="G387" i="94"/>
  <c r="G821" i="94"/>
  <c r="G1101" i="94"/>
  <c r="G899" i="94"/>
  <c r="G1127" i="94"/>
  <c r="G373" i="94"/>
  <c r="G1184" i="94"/>
  <c r="G599" i="94"/>
  <c r="G347" i="94"/>
  <c r="G1258" i="94"/>
  <c r="G1141" i="94"/>
  <c r="G667" i="94"/>
  <c r="G468" i="94"/>
  <c r="G338" i="94"/>
  <c r="G1119" i="94"/>
  <c r="G282" i="94"/>
  <c r="G560" i="94"/>
  <c r="G812" i="94"/>
  <c r="G526" i="94"/>
  <c r="G936" i="94"/>
  <c r="G877" i="94"/>
  <c r="G494" i="94"/>
  <c r="G231" i="94"/>
  <c r="G789" i="94"/>
  <c r="G945" i="94"/>
  <c r="G904" i="94"/>
  <c r="G147" i="94"/>
  <c r="G577" i="94"/>
  <c r="G615" i="94"/>
  <c r="G1157" i="94"/>
  <c r="G18" i="94"/>
  <c r="G939" i="94"/>
  <c r="G835" i="94"/>
  <c r="G1192" i="94"/>
  <c r="G161" i="94"/>
  <c r="G859" i="94"/>
  <c r="G169" i="94"/>
  <c r="G1328" i="94"/>
  <c r="G1213" i="94"/>
  <c r="G598" i="94"/>
  <c r="G410" i="94"/>
  <c r="G897" i="94"/>
  <c r="G89" i="94"/>
  <c r="G1327" i="94"/>
  <c r="G1248" i="94"/>
  <c r="G565" i="94"/>
  <c r="G1204" i="94"/>
  <c r="G687" i="94"/>
  <c r="G761" i="94"/>
  <c r="G64" i="94"/>
  <c r="G323" i="94"/>
  <c r="G86" i="94"/>
  <c r="G402" i="94"/>
  <c r="G452" i="94"/>
  <c r="G1177" i="94"/>
  <c r="G1273" i="94"/>
  <c r="G1229" i="94"/>
  <c r="G1297" i="94"/>
  <c r="G1071" i="94"/>
  <c r="G794" i="94"/>
  <c r="G763" i="94"/>
  <c r="G1162" i="94"/>
  <c r="G1211" i="94"/>
  <c r="G1057" i="94"/>
  <c r="G847" i="94"/>
  <c r="G67" i="94"/>
  <c r="G246" i="94"/>
  <c r="G909" i="94"/>
  <c r="G1225" i="94"/>
  <c r="G108" i="94"/>
  <c r="G547" i="94"/>
  <c r="G146" i="94"/>
  <c r="G168" i="94"/>
  <c r="G698" i="94"/>
  <c r="G1065" i="94"/>
  <c r="G340" i="94"/>
  <c r="G232" i="94"/>
  <c r="G772" i="94"/>
  <c r="G287" i="94"/>
  <c r="G295" i="94"/>
  <c r="G814" i="94"/>
  <c r="G322" i="94"/>
  <c r="G885" i="94"/>
  <c r="G261" i="94"/>
  <c r="G946" i="94"/>
  <c r="G572" i="94"/>
  <c r="G898" i="94"/>
  <c r="G874" i="94"/>
  <c r="G222" i="94"/>
  <c r="G60" i="94"/>
  <c r="G447" i="94"/>
  <c r="G969" i="94"/>
  <c r="G988" i="94"/>
  <c r="G294" i="94"/>
  <c r="G980" i="94"/>
  <c r="G273" i="94"/>
  <c r="G521" i="94"/>
  <c r="G1312" i="94"/>
  <c r="G41" i="94"/>
  <c r="G29" i="94"/>
  <c r="G1027" i="94"/>
  <c r="G320" i="94"/>
  <c r="G11" i="94"/>
  <c r="G610" i="94"/>
  <c r="G736" i="94"/>
  <c r="G385" i="94"/>
  <c r="G200" i="94"/>
  <c r="G1287" i="94"/>
  <c r="G823" i="94"/>
  <c r="G801" i="94"/>
  <c r="G467" i="94"/>
  <c r="G362" i="94"/>
  <c r="G39" i="94"/>
  <c r="G279" i="94"/>
  <c r="G528" i="94"/>
  <c r="G716" i="94"/>
  <c r="G937" i="94"/>
  <c r="G799" i="94"/>
  <c r="G44" i="94"/>
  <c r="G205" i="94"/>
  <c r="G758" i="94"/>
  <c r="G703" i="94"/>
  <c r="G1054" i="94"/>
  <c r="G566" i="94"/>
  <c r="G958" i="94"/>
  <c r="G226" i="94"/>
  <c r="G280" i="94"/>
  <c r="G878" i="94"/>
  <c r="G826" i="94"/>
  <c r="G59" i="94"/>
  <c r="G836" i="94"/>
  <c r="G594" i="94"/>
  <c r="G730" i="94"/>
  <c r="G735" i="94"/>
  <c r="G451" i="94"/>
  <c r="G1089" i="94"/>
  <c r="G405" i="94"/>
  <c r="G971" i="94"/>
  <c r="G181" i="94"/>
  <c r="G882" i="94"/>
  <c r="G901" i="94"/>
  <c r="G689" i="94"/>
  <c r="G861" i="94"/>
  <c r="G1179" i="94"/>
  <c r="G978" i="94"/>
  <c r="G301" i="94"/>
  <c r="G725" i="94"/>
  <c r="G271" i="94"/>
  <c r="G930" i="94"/>
  <c r="G840" i="94"/>
  <c r="G361" i="94"/>
  <c r="G267" i="94"/>
  <c r="G370" i="94"/>
  <c r="G6" i="94"/>
  <c r="G19" i="94"/>
  <c r="G1240" i="94"/>
  <c r="G892" i="94"/>
  <c r="G174" i="94"/>
  <c r="G1323" i="94"/>
  <c r="G558" i="94"/>
  <c r="G976" i="94"/>
  <c r="G1013" i="94"/>
  <c r="G800" i="94"/>
  <c r="G1035" i="94"/>
  <c r="G790" i="94"/>
  <c r="G384" i="94"/>
  <c r="G259" i="94"/>
  <c r="G469" i="94"/>
  <c r="G76" i="94"/>
  <c r="G185" i="94"/>
  <c r="G1078" i="94"/>
  <c r="G935" i="94"/>
  <c r="G1166" i="94"/>
  <c r="G1279" i="94"/>
  <c r="G966" i="94"/>
  <c r="G791" i="94"/>
  <c r="G88" i="94"/>
  <c r="G499" i="94"/>
  <c r="G688" i="94"/>
  <c r="G996" i="94"/>
  <c r="G444" i="94"/>
  <c r="G473" i="94"/>
  <c r="G768" i="94"/>
  <c r="G750" i="94"/>
  <c r="G103" i="94"/>
  <c r="G752" i="94"/>
  <c r="G286" i="94"/>
  <c r="G314" i="94"/>
  <c r="G778" i="94"/>
  <c r="G1036" i="94"/>
  <c r="G742" i="94"/>
  <c r="G1122" i="94"/>
  <c r="G369" i="94"/>
  <c r="G1310" i="94"/>
  <c r="G1259" i="94"/>
  <c r="G810" i="94"/>
  <c r="G788" i="94"/>
  <c r="G391" i="94"/>
  <c r="G1209" i="94"/>
  <c r="G994" i="94"/>
  <c r="G895" i="94"/>
  <c r="G670" i="94"/>
  <c r="G327" i="94"/>
  <c r="G266" i="94"/>
  <c r="G685" i="94"/>
  <c r="G297" i="94"/>
  <c r="G648" i="94"/>
  <c r="G639" i="94"/>
  <c r="G220" i="94"/>
  <c r="G715" i="94"/>
  <c r="G377" i="94"/>
  <c r="G1304" i="94"/>
  <c r="G1164" i="94"/>
  <c r="G1261" i="94"/>
  <c r="G780" i="94"/>
  <c r="G144" i="94"/>
  <c r="G1293" i="94"/>
  <c r="G1124" i="94"/>
  <c r="G635" i="94"/>
  <c r="G697" i="94"/>
  <c r="G636" i="94"/>
  <c r="G33" i="94"/>
  <c r="G160" i="94"/>
  <c r="G242" i="94"/>
  <c r="G785" i="94"/>
  <c r="G726" i="94"/>
  <c r="G721" i="94"/>
  <c r="G192" i="94"/>
  <c r="G260" i="94"/>
  <c r="G1217" i="94"/>
  <c r="G923" i="94"/>
  <c r="G1208" i="94"/>
  <c r="G1254" i="94"/>
  <c r="G1316" i="94"/>
  <c r="G943" i="94"/>
  <c r="G1286" i="94"/>
  <c r="G17" i="94"/>
  <c r="G1029" i="94"/>
  <c r="G197" i="94"/>
  <c r="G1309" i="94"/>
  <c r="G395" i="94"/>
  <c r="G382" i="94"/>
  <c r="G631" i="94"/>
  <c r="G1271" i="94"/>
  <c r="G422" i="94"/>
  <c r="G310" i="94"/>
  <c r="G91" i="94"/>
  <c r="G1288" i="94"/>
  <c r="G677" i="94"/>
  <c r="G37" i="94"/>
  <c r="G1189" i="94"/>
  <c r="G626" i="94"/>
  <c r="G1223" i="94"/>
  <c r="G1305" i="94"/>
  <c r="G997" i="94"/>
  <c r="G798" i="94"/>
  <c r="G907" i="94"/>
  <c r="G1306" i="94"/>
  <c r="G1292" i="94"/>
  <c r="G1058" i="94"/>
  <c r="G1227" i="94"/>
  <c r="G804" i="94"/>
  <c r="G1052" i="94"/>
  <c r="G944" i="94"/>
  <c r="G931" i="94"/>
  <c r="G744" i="94"/>
  <c r="G587" i="94"/>
  <c r="G479" i="94"/>
  <c r="G120" i="94"/>
  <c r="G1112" i="94"/>
  <c r="G47" i="94"/>
  <c r="G312" i="94"/>
  <c r="G1295" i="94"/>
  <c r="G514" i="94"/>
  <c r="G52" i="94"/>
  <c r="G311" i="94"/>
  <c r="G1280" i="94"/>
  <c r="G1320" i="94"/>
  <c r="G807" i="94"/>
  <c r="G1203" i="94"/>
  <c r="G1212" i="94"/>
  <c r="G1147" i="94"/>
  <c r="G478" i="94"/>
  <c r="G555" i="94"/>
  <c r="G1069" i="94"/>
  <c r="G1090" i="94"/>
  <c r="G80" i="94"/>
  <c r="G437" i="94"/>
  <c r="G876" i="94"/>
  <c r="G390" i="94"/>
  <c r="G1038" i="94"/>
  <c r="G157" i="94"/>
  <c r="G125" i="94"/>
  <c r="G680" i="94"/>
  <c r="G764" i="94"/>
  <c r="G372" i="94"/>
  <c r="G420" i="94"/>
  <c r="G922" i="94"/>
  <c r="G1087" i="94"/>
  <c r="G471" i="94"/>
  <c r="G409" i="94"/>
  <c r="G824" i="94"/>
  <c r="G1322" i="94"/>
  <c r="G533" i="94"/>
  <c r="G1325" i="94"/>
  <c r="G207" i="94"/>
  <c r="G1224" i="94"/>
  <c r="G597" i="94"/>
  <c r="G130" i="94"/>
  <c r="G124" i="94"/>
  <c r="G886" i="94"/>
  <c r="G713" i="94"/>
  <c r="G1333" i="94"/>
  <c r="G853" i="94"/>
  <c r="G507" i="94"/>
  <c r="G1264" i="94"/>
  <c r="G434" i="94"/>
  <c r="G206" i="94"/>
  <c r="G828" i="94"/>
  <c r="G164" i="94"/>
  <c r="G520" i="94"/>
  <c r="G903" i="94"/>
  <c r="P932" i="94"/>
  <c r="H932" i="94"/>
  <c r="P993" i="94"/>
  <c r="H993" i="94"/>
  <c r="I993" i="94" s="1"/>
  <c r="H738" i="94"/>
  <c r="I738" i="94" s="1"/>
  <c r="P738" i="94"/>
  <c r="P501" i="94"/>
  <c r="H501" i="94"/>
  <c r="P657" i="94"/>
  <c r="H657" i="94"/>
  <c r="P1186" i="94"/>
  <c r="H1186" i="94"/>
  <c r="P682" i="94"/>
  <c r="H682" i="94"/>
  <c r="I682" i="94" s="1"/>
  <c r="P692" i="94"/>
  <c r="H692" i="94"/>
  <c r="I692" i="94" s="1"/>
  <c r="P941" i="94"/>
  <c r="H941" i="94"/>
  <c r="I941" i="94" s="1"/>
  <c r="P811" i="94"/>
  <c r="H811" i="94"/>
  <c r="P129" i="94"/>
  <c r="H129" i="94"/>
  <c r="I129" i="94" s="1"/>
  <c r="H1300" i="94"/>
  <c r="I1300" i="94" s="1"/>
  <c r="P1300" i="94"/>
  <c r="H386" i="94"/>
  <c r="P386" i="94"/>
  <c r="P658" i="94"/>
  <c r="H658" i="94"/>
  <c r="I658" i="94" s="1"/>
  <c r="P332" i="94"/>
  <c r="H332" i="94"/>
  <c r="P476" i="94"/>
  <c r="H476" i="94"/>
  <c r="I476" i="94" s="1"/>
  <c r="P1098" i="94"/>
  <c r="H1098" i="94"/>
  <c r="P304" i="94"/>
  <c r="H304" i="94"/>
  <c r="P321" i="94"/>
  <c r="H321" i="94"/>
  <c r="P857" i="94"/>
  <c r="H857" i="94"/>
  <c r="I857" i="94" s="1"/>
  <c r="H1176" i="94"/>
  <c r="P1176" i="94"/>
  <c r="P869" i="94"/>
  <c r="H869" i="94"/>
  <c r="P985" i="94"/>
  <c r="H985" i="94"/>
  <c r="P1262" i="94"/>
  <c r="H1262" i="94"/>
  <c r="P388" i="94"/>
  <c r="H388" i="94"/>
  <c r="I388" i="94" s="1"/>
  <c r="P700" i="94"/>
  <c r="H700" i="94"/>
  <c r="I700" i="94" s="1"/>
  <c r="P1195" i="94"/>
  <c r="H1195" i="94"/>
  <c r="P829" i="94"/>
  <c r="H829" i="94"/>
  <c r="P156" i="94"/>
  <c r="H156" i="94"/>
  <c r="H1228" i="94"/>
  <c r="I1228" i="94" s="1"/>
  <c r="P1228" i="94"/>
  <c r="P1097" i="94"/>
  <c r="H1097" i="94"/>
  <c r="P272" i="94"/>
  <c r="H272" i="94"/>
  <c r="P852" i="94"/>
  <c r="H852" i="94"/>
  <c r="I852" i="94" s="1"/>
  <c r="P135" i="94"/>
  <c r="H135" i="94"/>
  <c r="P536" i="94"/>
  <c r="H536" i="94"/>
  <c r="I536" i="94" s="1"/>
  <c r="P75" i="94"/>
  <c r="H75" i="94"/>
  <c r="I75" i="94" s="1"/>
  <c r="P472" i="94"/>
  <c r="H472" i="94"/>
  <c r="P640" i="94"/>
  <c r="H640" i="94"/>
  <c r="P1007" i="94"/>
  <c r="H1007" i="94"/>
  <c r="I1007" i="94" s="1"/>
  <c r="P485" i="94"/>
  <c r="H485" i="94"/>
  <c r="P1207" i="94"/>
  <c r="H1207" i="94"/>
  <c r="I1207" i="94" s="1"/>
  <c r="P519" i="94"/>
  <c r="H519" i="94"/>
  <c r="P564" i="94"/>
  <c r="H564" i="94"/>
  <c r="P1021" i="94"/>
  <c r="H1021" i="94"/>
  <c r="P883" i="94"/>
  <c r="H883" i="94"/>
  <c r="P101" i="94"/>
  <c r="H101" i="94"/>
  <c r="P43" i="94"/>
  <c r="H43" i="94"/>
  <c r="I43" i="94" s="1"/>
  <c r="P590" i="94"/>
  <c r="H590" i="94"/>
  <c r="P955" i="94"/>
  <c r="H955" i="94"/>
  <c r="P1076" i="94"/>
  <c r="H1076" i="94"/>
  <c r="I1076" i="94" s="1"/>
  <c r="H1302" i="94"/>
  <c r="P1302" i="94"/>
  <c r="P1303" i="94"/>
  <c r="H1303" i="94"/>
  <c r="P928" i="94"/>
  <c r="H928" i="94"/>
  <c r="P1152" i="94"/>
  <c r="H1152" i="94"/>
  <c r="I1152" i="94" s="1"/>
  <c r="P975" i="94"/>
  <c r="H975" i="94"/>
  <c r="P149" i="94"/>
  <c r="H149" i="94"/>
  <c r="P628" i="94"/>
  <c r="H628" i="94"/>
  <c r="P902" i="94"/>
  <c r="H902" i="94"/>
  <c r="P649" i="94"/>
  <c r="H649" i="94"/>
  <c r="I649" i="94" s="1"/>
  <c r="P58" i="94"/>
  <c r="H58" i="94"/>
  <c r="I58" i="94" s="1"/>
  <c r="P423" i="94"/>
  <c r="H423" i="94"/>
  <c r="I423" i="94" s="1"/>
  <c r="P1045" i="94"/>
  <c r="H1045" i="94"/>
  <c r="I1045" i="94" s="1"/>
  <c r="P846" i="94"/>
  <c r="H846" i="94"/>
  <c r="I846" i="94" s="1"/>
  <c r="P224" i="94"/>
  <c r="H224" i="94"/>
  <c r="P12" i="94"/>
  <c r="H12" i="94"/>
  <c r="P784" i="94"/>
  <c r="H784" i="94"/>
  <c r="P690" i="94"/>
  <c r="H690" i="94"/>
  <c r="H884" i="94"/>
  <c r="P884" i="94"/>
  <c r="P448" i="94"/>
  <c r="H448" i="94"/>
  <c r="P27" i="94"/>
  <c r="H27" i="94"/>
  <c r="P553" i="94"/>
  <c r="H553" i="94"/>
  <c r="P249" i="94"/>
  <c r="H249" i="94"/>
  <c r="P1289" i="94"/>
  <c r="H1289" i="94"/>
  <c r="P1237" i="94"/>
  <c r="H1237" i="94"/>
  <c r="P244" i="94"/>
  <c r="H244" i="94"/>
  <c r="P371" i="94"/>
  <c r="H371" i="94"/>
  <c r="P1083" i="94"/>
  <c r="H1083" i="94"/>
  <c r="P650" i="94"/>
  <c r="H650" i="94"/>
  <c r="P454" i="94"/>
  <c r="H454" i="94"/>
  <c r="I454" i="94" s="1"/>
  <c r="P1266" i="94"/>
  <c r="H1266" i="94"/>
  <c r="P113" i="94"/>
  <c r="H113" i="94"/>
  <c r="I113" i="94" s="1"/>
  <c r="P284" i="94"/>
  <c r="H284" i="94"/>
  <c r="I284" i="94" s="1"/>
  <c r="P1201" i="94"/>
  <c r="H1201" i="94"/>
  <c r="I1201" i="94" s="1"/>
  <c r="P412" i="94"/>
  <c r="H412" i="94"/>
  <c r="P531" i="94"/>
  <c r="H531" i="94"/>
  <c r="I531" i="94" s="1"/>
  <c r="P954" i="94"/>
  <c r="H954" i="94"/>
  <c r="P957" i="94"/>
  <c r="H957" i="94"/>
  <c r="P888" i="94"/>
  <c r="H888" i="94"/>
  <c r="I888" i="94" s="1"/>
  <c r="P1301" i="94"/>
  <c r="H1301" i="94"/>
  <c r="P1042" i="94"/>
  <c r="H1042" i="94"/>
  <c r="P866" i="94"/>
  <c r="H866" i="94"/>
  <c r="P65" i="94"/>
  <c r="H65" i="94"/>
  <c r="P442" i="94"/>
  <c r="H442" i="94"/>
  <c r="I442" i="94" s="1"/>
  <c r="P426" i="94"/>
  <c r="H426" i="94"/>
  <c r="P925" i="94"/>
  <c r="H925" i="94"/>
  <c r="H1199" i="94"/>
  <c r="P1199" i="94"/>
  <c r="H376" i="94"/>
  <c r="P376" i="94"/>
  <c r="P747" i="94"/>
  <c r="H747" i="94"/>
  <c r="I747" i="94" s="1"/>
  <c r="P999" i="94"/>
  <c r="H999" i="94"/>
  <c r="H34" i="94"/>
  <c r="P34" i="94"/>
  <c r="P919" i="94"/>
  <c r="H919" i="94"/>
  <c r="H225" i="94"/>
  <c r="P225" i="94"/>
  <c r="P645" i="94"/>
  <c r="H645" i="94"/>
  <c r="P584" i="94"/>
  <c r="H584" i="94"/>
  <c r="I584" i="94" s="1"/>
  <c r="H1290" i="94"/>
  <c r="I1290" i="94" s="1"/>
  <c r="P1290" i="94"/>
  <c r="P100" i="94"/>
  <c r="H100" i="94"/>
  <c r="I100" i="94" s="1"/>
  <c r="P611" i="94"/>
  <c r="H611" i="94"/>
  <c r="H474" i="94"/>
  <c r="I474" i="94" s="1"/>
  <c r="P474" i="94"/>
  <c r="P235" i="94"/>
  <c r="H235" i="94"/>
  <c r="P1048" i="94"/>
  <c r="H1048" i="94"/>
  <c r="P1064" i="94"/>
  <c r="H1064" i="94"/>
  <c r="P773" i="94"/>
  <c r="H773" i="94"/>
  <c r="I773" i="94" s="1"/>
  <c r="P351" i="94"/>
  <c r="H351" i="94"/>
  <c r="P344" i="94"/>
  <c r="H344" i="94"/>
  <c r="P1073" i="94"/>
  <c r="H1073" i="94"/>
  <c r="I1073" i="94" s="1"/>
  <c r="P1003" i="94"/>
  <c r="H1003" i="94"/>
  <c r="P864" i="94"/>
  <c r="H864" i="94"/>
  <c r="P81" i="94"/>
  <c r="H81" i="94"/>
  <c r="I81" i="94" s="1"/>
  <c r="P833" i="94"/>
  <c r="H833" i="94"/>
  <c r="P630" i="94"/>
  <c r="H630" i="94"/>
  <c r="P906" i="94"/>
  <c r="H906" i="94"/>
  <c r="I906" i="94" s="1"/>
  <c r="P1220" i="94"/>
  <c r="H1220" i="94"/>
  <c r="P289" i="94"/>
  <c r="H289" i="94"/>
  <c r="P26" i="94"/>
  <c r="H26" i="94"/>
  <c r="I26" i="94" s="1"/>
  <c r="P743" i="94"/>
  <c r="H743" i="94"/>
  <c r="P77" i="94"/>
  <c r="H77" i="94"/>
  <c r="P1011" i="94"/>
  <c r="H1011" i="94"/>
  <c r="P1175" i="94"/>
  <c r="H1175" i="94"/>
  <c r="P1121" i="94"/>
  <c r="H1121" i="94"/>
  <c r="P1282" i="94"/>
  <c r="H1282" i="94"/>
  <c r="P535" i="94"/>
  <c r="H535" i="94"/>
  <c r="H551" i="94"/>
  <c r="I551" i="94" s="1"/>
  <c r="P551" i="94"/>
  <c r="P208" i="94"/>
  <c r="H208" i="94"/>
  <c r="I208" i="94" s="1"/>
  <c r="P737" i="94"/>
  <c r="H737" i="94"/>
  <c r="P1181" i="94"/>
  <c r="H1181" i="94"/>
  <c r="H72" i="94"/>
  <c r="I72" i="94" s="1"/>
  <c r="P72" i="94"/>
  <c r="H633" i="94"/>
  <c r="P633" i="94"/>
  <c r="H331" i="94"/>
  <c r="P331" i="94"/>
  <c r="H299" i="94"/>
  <c r="I299" i="94" s="1"/>
  <c r="P299" i="94"/>
  <c r="P213" i="94"/>
  <c r="H213" i="94"/>
  <c r="P1315" i="94"/>
  <c r="H1315" i="94"/>
  <c r="P229" i="94"/>
  <c r="H229" i="94"/>
  <c r="I229" i="94" s="1"/>
  <c r="P177" i="94"/>
  <c r="H177" i="94"/>
  <c r="P194" i="94"/>
  <c r="H194" i="94"/>
  <c r="P274" i="94"/>
  <c r="H274" i="94"/>
  <c r="I274" i="94" s="1"/>
  <c r="P972" i="94"/>
  <c r="H972" i="94"/>
  <c r="P1318" i="94"/>
  <c r="H1318" i="94"/>
  <c r="P1313" i="94"/>
  <c r="H1313" i="94"/>
  <c r="P850" i="94"/>
  <c r="H850" i="94"/>
  <c r="P1311" i="94"/>
  <c r="H1311" i="94"/>
  <c r="P940" i="94"/>
  <c r="H940" i="94"/>
  <c r="P462" i="94"/>
  <c r="H462" i="94"/>
  <c r="I462" i="94" s="1"/>
  <c r="P397" i="94"/>
  <c r="H397" i="94"/>
  <c r="P1002" i="94"/>
  <c r="H1002" i="94"/>
  <c r="I1002" i="94" s="1"/>
  <c r="P1142" i="94"/>
  <c r="H1142" i="94"/>
  <c r="P987" i="94"/>
  <c r="H987" i="94"/>
  <c r="P252" i="94"/>
  <c r="H252" i="94"/>
  <c r="I252" i="94" s="1"/>
  <c r="P364" i="94"/>
  <c r="H364" i="94"/>
  <c r="P1174" i="94"/>
  <c r="H1174" i="94"/>
  <c r="H167" i="94"/>
  <c r="I167" i="94" s="1"/>
  <c r="P167" i="94"/>
  <c r="P383" i="94"/>
  <c r="H383" i="94"/>
  <c r="P634" i="94"/>
  <c r="H634" i="94"/>
  <c r="P719" i="94"/>
  <c r="H719" i="94"/>
  <c r="I719" i="94" s="1"/>
  <c r="P63" i="94"/>
  <c r="H63" i="94"/>
  <c r="P679" i="94"/>
  <c r="H679" i="94"/>
  <c r="P508" i="94"/>
  <c r="H508" i="94"/>
  <c r="I508" i="94" s="1"/>
  <c r="P1111" i="94"/>
  <c r="H1111" i="94"/>
  <c r="P638" i="94"/>
  <c r="H638" i="94"/>
  <c r="P1145" i="94"/>
  <c r="H1145" i="94"/>
  <c r="I1145" i="94" s="1"/>
  <c r="P588" i="94"/>
  <c r="H588" i="94"/>
  <c r="P441" i="94"/>
  <c r="H441" i="94"/>
  <c r="P1025" i="94"/>
  <c r="H1025" i="94"/>
  <c r="I1025" i="94" s="1"/>
  <c r="P694" i="94"/>
  <c r="H694" i="94"/>
  <c r="P196" i="94"/>
  <c r="H196" i="94"/>
  <c r="I196" i="94" s="1"/>
  <c r="P515" i="94"/>
  <c r="H515" i="94"/>
  <c r="I515" i="94" s="1"/>
  <c r="P983" i="94"/>
  <c r="H983" i="94"/>
  <c r="P1020" i="94"/>
  <c r="H1020" i="94"/>
  <c r="I1020" i="94" s="1"/>
  <c r="P193" i="94"/>
  <c r="H193" i="94"/>
  <c r="I193" i="94" s="1"/>
  <c r="P646" i="94"/>
  <c r="H646" i="94"/>
  <c r="P173" i="94"/>
  <c r="H173" i="94"/>
  <c r="I173" i="94" s="1"/>
  <c r="P708" i="94"/>
  <c r="H708" i="94"/>
  <c r="I708" i="94" s="1"/>
  <c r="P92" i="94"/>
  <c r="H92" i="94"/>
  <c r="P228" i="94"/>
  <c r="H228" i="94"/>
  <c r="I228" i="94" s="1"/>
  <c r="P398" i="94"/>
  <c r="H398" i="94"/>
  <c r="H1093" i="94"/>
  <c r="P1093" i="94"/>
  <c r="H546" i="94"/>
  <c r="I546" i="94" s="1"/>
  <c r="P546" i="94"/>
  <c r="P663" i="94"/>
  <c r="H663" i="94"/>
  <c r="P337" i="94"/>
  <c r="H337" i="94"/>
  <c r="P624" i="94"/>
  <c r="H624" i="94"/>
  <c r="I624" i="94" s="1"/>
  <c r="P13" i="94"/>
  <c r="H13" i="94"/>
  <c r="I13" i="94" s="1"/>
  <c r="P609" i="94"/>
  <c r="H609" i="94"/>
  <c r="P428" i="94"/>
  <c r="H428" i="94"/>
  <c r="I428" i="94" s="1"/>
  <c r="P795" i="94"/>
  <c r="H795" i="94"/>
  <c r="I795" i="94" s="1"/>
  <c r="P863" i="94"/>
  <c r="H863" i="94"/>
  <c r="P583" i="94"/>
  <c r="H583" i="94"/>
  <c r="I583" i="94" s="1"/>
  <c r="P162" i="94"/>
  <c r="H162" i="94"/>
  <c r="I162" i="94" s="1"/>
  <c r="P360" i="94"/>
  <c r="H360" i="94"/>
  <c r="H522" i="94"/>
  <c r="P522" i="94"/>
  <c r="P921" i="94"/>
  <c r="H921" i="94"/>
  <c r="I921" i="94" s="1"/>
  <c r="P309" i="94"/>
  <c r="H309" i="94"/>
  <c r="P15" i="94"/>
  <c r="H15" i="94"/>
  <c r="I15" i="94" s="1"/>
  <c r="P894" i="94"/>
  <c r="H894" i="94"/>
  <c r="I894" i="94" s="1"/>
  <c r="P1234" i="94"/>
  <c r="H1234" i="94"/>
  <c r="P1085" i="94"/>
  <c r="H1085" i="94"/>
  <c r="P363" i="94"/>
  <c r="H363" i="94"/>
  <c r="P1072" i="94"/>
  <c r="H1072" i="94"/>
  <c r="P965" i="94"/>
  <c r="H965" i="94"/>
  <c r="I965" i="94" s="1"/>
  <c r="P276" i="94"/>
  <c r="H276" i="94"/>
  <c r="P1046" i="94"/>
  <c r="H1046" i="94"/>
  <c r="P400" i="94"/>
  <c r="H400" i="94"/>
  <c r="I400" i="94" s="1"/>
  <c r="P787" i="94"/>
  <c r="H787" i="94"/>
  <c r="P647" i="94"/>
  <c r="H647" i="94"/>
  <c r="P1137" i="94"/>
  <c r="H1137" i="94"/>
  <c r="I1137" i="94" s="1"/>
  <c r="P1182" i="94"/>
  <c r="H1182" i="94"/>
  <c r="P542" i="94"/>
  <c r="H542" i="94"/>
  <c r="P264" i="94"/>
  <c r="H264" i="94"/>
  <c r="P709" i="94"/>
  <c r="H709" i="94"/>
  <c r="P150" i="94"/>
  <c r="H150" i="94"/>
  <c r="P942" i="94"/>
  <c r="H942" i="94"/>
  <c r="I942" i="94" s="1"/>
  <c r="P757" i="94"/>
  <c r="H757" i="94"/>
  <c r="P529" i="94"/>
  <c r="H529" i="94"/>
  <c r="P1275" i="94"/>
  <c r="H1275" i="94"/>
  <c r="P307" i="94"/>
  <c r="H307" i="94"/>
  <c r="P1019" i="94"/>
  <c r="H1019" i="94"/>
  <c r="P556" i="94"/>
  <c r="H556" i="94"/>
  <c r="P399" i="94"/>
  <c r="H399" i="94"/>
  <c r="P908" i="94"/>
  <c r="H908" i="94"/>
  <c r="P960" i="94"/>
  <c r="H960" i="94"/>
  <c r="P1039" i="94"/>
  <c r="H1039" i="94"/>
  <c r="P1260" i="94"/>
  <c r="H1260" i="94"/>
  <c r="P603" i="94"/>
  <c r="H603" i="94"/>
  <c r="I603" i="94" s="1"/>
  <c r="P803" i="94"/>
  <c r="H803" i="94"/>
  <c r="P806" i="94"/>
  <c r="H806" i="94"/>
  <c r="P335" i="94"/>
  <c r="H335" i="94"/>
  <c r="P218" i="94"/>
  <c r="H218" i="94"/>
  <c r="P967" i="94"/>
  <c r="H967" i="94"/>
  <c r="P233" i="94"/>
  <c r="H233" i="94"/>
  <c r="P550" i="94"/>
  <c r="H550" i="94"/>
  <c r="P627" i="94"/>
  <c r="H627" i="94"/>
  <c r="P480" i="94"/>
  <c r="H480" i="94"/>
  <c r="I480" i="94" s="1"/>
  <c r="P1332" i="94"/>
  <c r="H1332" i="94"/>
  <c r="P118" i="94"/>
  <c r="H118" i="94"/>
  <c r="P839" i="94"/>
  <c r="H839" i="94"/>
  <c r="P419" i="94"/>
  <c r="H419" i="94"/>
  <c r="P500" i="94"/>
  <c r="H500" i="94"/>
  <c r="P425" i="94"/>
  <c r="H425" i="94"/>
  <c r="P1324" i="94"/>
  <c r="H1324" i="94"/>
  <c r="P1239" i="94"/>
  <c r="H1239" i="94"/>
  <c r="P1151" i="94"/>
  <c r="H1151" i="94"/>
  <c r="I1151" i="94" s="1"/>
  <c r="P775" i="94"/>
  <c r="H775" i="94"/>
  <c r="P406" i="94"/>
  <c r="H406" i="94"/>
  <c r="P998" i="94"/>
  <c r="H998" i="94"/>
  <c r="P1049" i="94"/>
  <c r="H1049" i="94"/>
  <c r="P16" i="94"/>
  <c r="H16" i="94"/>
  <c r="P427" i="94"/>
  <c r="H427" i="94"/>
  <c r="I427" i="94" s="1"/>
  <c r="P1161" i="94"/>
  <c r="H1161" i="94"/>
  <c r="P305" i="94"/>
  <c r="H305" i="94"/>
  <c r="P446" i="94"/>
  <c r="H446" i="94"/>
  <c r="I446" i="94" s="1"/>
  <c r="P55" i="94"/>
  <c r="H55" i="94"/>
  <c r="P1068" i="94"/>
  <c r="H1068" i="94"/>
  <c r="P214" i="94"/>
  <c r="H214" i="94"/>
  <c r="P722" i="94"/>
  <c r="H722" i="94"/>
  <c r="P1171" i="94"/>
  <c r="H1171" i="94"/>
  <c r="P137" i="94"/>
  <c r="H137" i="94"/>
  <c r="P357" i="94"/>
  <c r="H357" i="94"/>
  <c r="P465" i="94"/>
  <c r="H465" i="94"/>
  <c r="P79" i="94"/>
  <c r="H79" i="94"/>
  <c r="I79" i="94" s="1"/>
  <c r="P83" i="94"/>
  <c r="H83" i="94"/>
  <c r="I83" i="94" s="1"/>
  <c r="P123" i="94"/>
  <c r="H123" i="94"/>
  <c r="P5" i="94"/>
  <c r="H5" i="94"/>
  <c r="P1256" i="94"/>
  <c r="H1256" i="94"/>
  <c r="P1265" i="94"/>
  <c r="H1265" i="94"/>
  <c r="P1143" i="94"/>
  <c r="H1143" i="94"/>
  <c r="I1143" i="94" s="1"/>
  <c r="P616" i="94"/>
  <c r="H616" i="94"/>
  <c r="P890" i="94"/>
  <c r="H890" i="94"/>
  <c r="P1050" i="94"/>
  <c r="H1050" i="94"/>
  <c r="P139" i="94"/>
  <c r="H139" i="94"/>
  <c r="P819" i="94"/>
  <c r="H819" i="94"/>
  <c r="P504" i="94"/>
  <c r="H504" i="94"/>
  <c r="I504" i="94" s="1"/>
  <c r="P723" i="94"/>
  <c r="H723" i="94"/>
  <c r="P686" i="94"/>
  <c r="H686" i="94"/>
  <c r="P1156" i="94"/>
  <c r="H1156" i="94"/>
  <c r="P740" i="94"/>
  <c r="H740" i="94"/>
  <c r="P576" i="94"/>
  <c r="H576" i="94"/>
  <c r="P237" i="94"/>
  <c r="H237" i="94"/>
  <c r="I237" i="94" s="1"/>
  <c r="P961" i="94"/>
  <c r="H961" i="94"/>
  <c r="P552" i="94"/>
  <c r="H552" i="94"/>
  <c r="P777" i="94"/>
  <c r="H777" i="94"/>
  <c r="I777" i="94" s="1"/>
  <c r="P1200" i="94"/>
  <c r="H1200" i="94"/>
  <c r="P619" i="94"/>
  <c r="H619" i="94"/>
  <c r="P491" i="94"/>
  <c r="H491" i="94"/>
  <c r="P1178" i="94"/>
  <c r="H1178" i="94"/>
  <c r="P154" i="94"/>
  <c r="H154" i="94"/>
  <c r="P1129" i="94"/>
  <c r="H1129" i="94"/>
  <c r="P298" i="94"/>
  <c r="H298" i="94"/>
  <c r="P202" i="94"/>
  <c r="H202" i="94"/>
  <c r="P262" i="94"/>
  <c r="H262" i="94"/>
  <c r="P591" i="94"/>
  <c r="H591" i="94"/>
  <c r="P1030" i="94"/>
  <c r="H1030" i="94"/>
  <c r="P1169" i="94"/>
  <c r="H1169" i="94"/>
  <c r="P315" i="94"/>
  <c r="H315" i="94"/>
  <c r="P838" i="94"/>
  <c r="H838" i="94"/>
  <c r="P834" i="94"/>
  <c r="H834" i="94"/>
  <c r="I834" i="94" s="1"/>
  <c r="P893" i="94"/>
  <c r="H893" i="94"/>
  <c r="P1077" i="94"/>
  <c r="H1077" i="94"/>
  <c r="P68" i="94"/>
  <c r="H68" i="94"/>
  <c r="I68" i="94" s="1"/>
  <c r="P511" i="94"/>
  <c r="H511" i="94"/>
  <c r="P1335" i="94"/>
  <c r="H1335" i="94"/>
  <c r="H818" i="94"/>
  <c r="I818" i="94" s="1"/>
  <c r="P818" i="94"/>
  <c r="H1125" i="94"/>
  <c r="I1125" i="94" s="1"/>
  <c r="P1125" i="94"/>
  <c r="H1128" i="94"/>
  <c r="P1128" i="94"/>
  <c r="P1249" i="94"/>
  <c r="H1249" i="94"/>
  <c r="P910" i="94"/>
  <c r="H910" i="94"/>
  <c r="P684" i="94"/>
  <c r="H684" i="94"/>
  <c r="P981" i="94"/>
  <c r="H981" i="94"/>
  <c r="H416" i="94"/>
  <c r="P416" i="94"/>
  <c r="H38" i="94"/>
  <c r="P38" i="94"/>
  <c r="P1033" i="94"/>
  <c r="H1033" i="94"/>
  <c r="I1033" i="94" s="1"/>
  <c r="P927" i="94"/>
  <c r="H927" i="94"/>
  <c r="I927" i="94" s="1"/>
  <c r="P209" i="94"/>
  <c r="H209" i="94"/>
  <c r="P158" i="94"/>
  <c r="H158" i="94"/>
  <c r="I158" i="94" s="1"/>
  <c r="P532" i="94"/>
  <c r="H532" i="94"/>
  <c r="I532" i="94" s="1"/>
  <c r="P562" i="94"/>
  <c r="H562" i="94"/>
  <c r="P348" i="94"/>
  <c r="H348" i="94"/>
  <c r="I348" i="94" s="1"/>
  <c r="P830" i="94"/>
  <c r="H830" i="94"/>
  <c r="I830" i="94" s="1"/>
  <c r="P51" i="94"/>
  <c r="H51" i="94"/>
  <c r="I51" i="94" s="1"/>
  <c r="P1284" i="94"/>
  <c r="H1284" i="94"/>
  <c r="I1284" i="94" s="1"/>
  <c r="P729" i="94"/>
  <c r="H729" i="94"/>
  <c r="P1153" i="94"/>
  <c r="H1153" i="94"/>
  <c r="H56" i="94"/>
  <c r="P56" i="94"/>
  <c r="P195" i="94"/>
  <c r="H195" i="94"/>
  <c r="I195" i="94" s="1"/>
  <c r="P379" i="94"/>
  <c r="H379" i="94"/>
  <c r="I379" i="94" s="1"/>
  <c r="P1172" i="94"/>
  <c r="H1172" i="94"/>
  <c r="I1172" i="94" s="1"/>
  <c r="P1140" i="94"/>
  <c r="H1140" i="94"/>
  <c r="I1140" i="94" s="1"/>
  <c r="P148" i="94"/>
  <c r="H148" i="94"/>
  <c r="P24" i="94"/>
  <c r="H24" i="94"/>
  <c r="I24" i="94" s="1"/>
  <c r="P215" i="94"/>
  <c r="H215" i="94"/>
  <c r="H296" i="94"/>
  <c r="P296" i="94"/>
  <c r="P105" i="94"/>
  <c r="H105" i="94"/>
  <c r="I105" i="94" s="1"/>
  <c r="H199" i="94"/>
  <c r="I199" i="94" s="1"/>
  <c r="P199" i="94"/>
  <c r="P1269" i="94"/>
  <c r="H1269" i="94"/>
  <c r="P1095" i="94"/>
  <c r="H1095" i="94"/>
  <c r="I1095" i="94" s="1"/>
  <c r="P1133" i="94"/>
  <c r="H1133" i="94"/>
  <c r="P539" i="94"/>
  <c r="H539" i="94"/>
  <c r="I539" i="94" s="1"/>
  <c r="P1014" i="94"/>
  <c r="H1014" i="94"/>
  <c r="I1014" i="94" s="1"/>
  <c r="P243" i="94"/>
  <c r="H243" i="94"/>
  <c r="P762" i="94"/>
  <c r="H762" i="94"/>
  <c r="P71" i="94"/>
  <c r="H71" i="94"/>
  <c r="I71" i="94" s="1"/>
  <c r="P97" i="94"/>
  <c r="H97" i="94"/>
  <c r="I97" i="94" s="1"/>
  <c r="P856" i="94"/>
  <c r="H856" i="94"/>
  <c r="H900" i="94"/>
  <c r="P900" i="94"/>
  <c r="P1082" i="94"/>
  <c r="H1082" i="94"/>
  <c r="P122" i="94"/>
  <c r="H122" i="94"/>
  <c r="P1257" i="94"/>
  <c r="H1257" i="94"/>
  <c r="P46" i="94"/>
  <c r="H46" i="94"/>
  <c r="I46" i="94" s="1"/>
  <c r="P891" i="94"/>
  <c r="H891" i="94"/>
  <c r="I891" i="94" s="1"/>
  <c r="P143" i="94"/>
  <c r="H143" i="94"/>
  <c r="I143" i="94" s="1"/>
  <c r="P126" i="94"/>
  <c r="H126" i="94"/>
  <c r="P1047" i="94"/>
  <c r="H1047" i="94"/>
  <c r="I1047" i="94" s="1"/>
  <c r="P643" i="94"/>
  <c r="H643" i="94"/>
  <c r="I643" i="94" s="1"/>
  <c r="P66" i="94"/>
  <c r="H66" i="94"/>
  <c r="I66" i="94" s="1"/>
  <c r="P733" i="94"/>
  <c r="H733" i="94"/>
  <c r="P1160" i="94"/>
  <c r="H1160" i="94"/>
  <c r="P982" i="94"/>
  <c r="H982" i="94"/>
  <c r="I982" i="94" s="1"/>
  <c r="P1148" i="94"/>
  <c r="H1148" i="94"/>
  <c r="P380" i="94"/>
  <c r="H380" i="94"/>
  <c r="P948" i="94"/>
  <c r="H948" i="94"/>
  <c r="H1106" i="94"/>
  <c r="I1106" i="94" s="1"/>
  <c r="P1106" i="94"/>
  <c r="H860" i="94"/>
  <c r="P860" i="94"/>
  <c r="P1170" i="94"/>
  <c r="H1170" i="94"/>
  <c r="P537" i="94"/>
  <c r="H537" i="94"/>
  <c r="P339" i="94"/>
  <c r="H339" i="94"/>
  <c r="P1136" i="94"/>
  <c r="H1136" i="94"/>
  <c r="P87" i="94"/>
  <c r="H87" i="94"/>
  <c r="P176" i="94"/>
  <c r="H176" i="94"/>
  <c r="P498" i="94"/>
  <c r="H498" i="94"/>
  <c r="I498" i="94" s="1"/>
  <c r="P512" i="94"/>
  <c r="H512" i="94"/>
  <c r="P1296" i="94"/>
  <c r="H1296" i="94"/>
  <c r="P813" i="94"/>
  <c r="H813" i="94"/>
  <c r="I813" i="94" s="1"/>
  <c r="P842" i="94"/>
  <c r="H842" i="94"/>
  <c r="P1230" i="94"/>
  <c r="H1230" i="94"/>
  <c r="P1102" i="94"/>
  <c r="H1102" i="94"/>
  <c r="I1102" i="94" s="1"/>
  <c r="P1117" i="94"/>
  <c r="H1117" i="94"/>
  <c r="P248" i="94"/>
  <c r="H248" i="94"/>
  <c r="P138" i="94"/>
  <c r="H138" i="94"/>
  <c r="P1197" i="94"/>
  <c r="H1197" i="94"/>
  <c r="P1321" i="94"/>
  <c r="H1321" i="94"/>
  <c r="I1321" i="94" s="1"/>
  <c r="P651" i="94"/>
  <c r="H651" i="94"/>
  <c r="P95" i="94"/>
  <c r="H95" i="94"/>
  <c r="P1105" i="94"/>
  <c r="H1105" i="94"/>
  <c r="P111" i="94"/>
  <c r="H111" i="94"/>
  <c r="P592" i="94"/>
  <c r="H592" i="94"/>
  <c r="P1031" i="94"/>
  <c r="H1031" i="94"/>
  <c r="I1031" i="94" s="1"/>
  <c r="P393" i="94"/>
  <c r="H393" i="94"/>
  <c r="I393" i="94" s="1"/>
  <c r="P717" i="94"/>
  <c r="H717" i="94"/>
  <c r="P783" i="94"/>
  <c r="H783" i="94"/>
  <c r="I783" i="94" s="1"/>
  <c r="P612" i="94"/>
  <c r="H612" i="94"/>
  <c r="P855" i="94"/>
  <c r="H855" i="94"/>
  <c r="P182" i="94"/>
  <c r="H182" i="94"/>
  <c r="P705" i="94"/>
  <c r="H705" i="94"/>
  <c r="P509" i="94"/>
  <c r="H509" i="94"/>
  <c r="P1086" i="94"/>
  <c r="H1086" i="94"/>
  <c r="I1086" i="94" s="1"/>
  <c r="P1183" i="94"/>
  <c r="H1183" i="94"/>
  <c r="P608" i="94"/>
  <c r="H608" i="94"/>
  <c r="P365" i="94"/>
  <c r="H365" i="94"/>
  <c r="P1116" i="94"/>
  <c r="H1116" i="94"/>
  <c r="P308" i="94"/>
  <c r="H308" i="94"/>
  <c r="I308" i="94" s="1"/>
  <c r="P1329" i="94"/>
  <c r="H1329" i="94"/>
  <c r="I1329" i="94" s="1"/>
  <c r="P401" i="94"/>
  <c r="H401" i="94"/>
  <c r="P445" i="94"/>
  <c r="H445" i="94"/>
  <c r="P567" i="94"/>
  <c r="H567" i="94"/>
  <c r="I567" i="94" s="1"/>
  <c r="P586" i="94"/>
  <c r="H586" i="94"/>
  <c r="H977" i="94"/>
  <c r="P977" i="94"/>
  <c r="H458" i="94"/>
  <c r="I458" i="94" s="1"/>
  <c r="P458" i="94"/>
  <c r="H748" i="94"/>
  <c r="P748" i="94"/>
  <c r="H502" i="94"/>
  <c r="P502" i="94"/>
  <c r="P392" i="94"/>
  <c r="H392" i="94"/>
  <c r="H760" i="94"/>
  <c r="P760" i="94"/>
  <c r="P396" i="94"/>
  <c r="H396" i="94"/>
  <c r="P741" i="94"/>
  <c r="H741" i="94"/>
  <c r="I741" i="94" s="1"/>
  <c r="P288" i="94"/>
  <c r="H288" i="94"/>
  <c r="I288" i="94" s="1"/>
  <c r="P359" i="94"/>
  <c r="H359" i="94"/>
  <c r="H914" i="94"/>
  <c r="I914" i="94" s="1"/>
  <c r="P914" i="94"/>
  <c r="H695" i="94"/>
  <c r="I695" i="94" s="1"/>
  <c r="P695" i="94"/>
  <c r="P1126" i="94"/>
  <c r="H1126" i="94"/>
  <c r="H915" i="94"/>
  <c r="P915" i="94"/>
  <c r="P159" i="94"/>
  <c r="H159" i="94"/>
  <c r="I159" i="94" s="1"/>
  <c r="P1202" i="94"/>
  <c r="H1202" i="94"/>
  <c r="H549" i="94"/>
  <c r="I549" i="94" s="1"/>
  <c r="P549" i="94"/>
  <c r="P629" i="94"/>
  <c r="H629" i="94"/>
  <c r="I629" i="94" s="1"/>
  <c r="P1108" i="94"/>
  <c r="H1108" i="94"/>
  <c r="P22" i="94"/>
  <c r="H22" i="94"/>
  <c r="I22" i="94" s="1"/>
  <c r="P986" i="94"/>
  <c r="H986" i="94"/>
  <c r="P1009" i="94"/>
  <c r="H1009" i="94"/>
  <c r="P1001" i="94"/>
  <c r="H1001" i="94"/>
  <c r="I1001" i="94" s="1"/>
  <c r="P1081" i="94"/>
  <c r="H1081" i="94"/>
  <c r="P464" i="94"/>
  <c r="H464" i="94"/>
  <c r="P355" i="94"/>
  <c r="H355" i="94"/>
  <c r="I355" i="94" s="1"/>
  <c r="P621" i="94"/>
  <c r="H621" i="94"/>
  <c r="P408" i="94"/>
  <c r="H408" i="94"/>
  <c r="P851" i="94"/>
  <c r="H851" i="94"/>
  <c r="I851" i="94" s="1"/>
  <c r="P669" i="94"/>
  <c r="H669" i="94"/>
  <c r="P378" i="94"/>
  <c r="H378" i="94"/>
  <c r="P1326" i="94"/>
  <c r="H1326" i="94"/>
  <c r="P696" i="94"/>
  <c r="H696" i="94"/>
  <c r="P457" i="94"/>
  <c r="H457" i="94"/>
  <c r="P503" i="94"/>
  <c r="H503" i="94"/>
  <c r="P1194" i="94"/>
  <c r="H1194" i="94"/>
  <c r="P968" i="94"/>
  <c r="H968" i="94"/>
  <c r="P1032" i="94"/>
  <c r="H1032" i="94"/>
  <c r="P950" i="94"/>
  <c r="H950" i="94"/>
  <c r="I950" i="94" s="1"/>
  <c r="H875" i="94"/>
  <c r="P875" i="94"/>
  <c r="H1006" i="94"/>
  <c r="I1006" i="94" s="1"/>
  <c r="P1006" i="94"/>
  <c r="H254" i="94"/>
  <c r="P254" i="94"/>
  <c r="H916" i="94"/>
  <c r="I916" i="94" s="1"/>
  <c r="P916" i="94"/>
  <c r="H601" i="94"/>
  <c r="P601" i="94"/>
  <c r="H872" i="94"/>
  <c r="P872" i="94"/>
  <c r="P808" i="94"/>
  <c r="H808" i="94"/>
  <c r="P1041" i="94"/>
  <c r="H1041" i="94"/>
  <c r="I1041" i="94" s="1"/>
  <c r="P343" i="94"/>
  <c r="H343" i="94"/>
  <c r="P240" i="94"/>
  <c r="H240" i="94"/>
  <c r="P571" i="94"/>
  <c r="H571" i="94"/>
  <c r="P574" i="94"/>
  <c r="H574" i="94"/>
  <c r="P672" i="94"/>
  <c r="H672" i="94"/>
  <c r="P1059" i="94"/>
  <c r="H1059" i="94"/>
  <c r="I1059" i="94" s="1"/>
  <c r="P435" i="94"/>
  <c r="H435" i="94"/>
  <c r="P293" i="94"/>
  <c r="H293" i="94"/>
  <c r="P256" i="94"/>
  <c r="H256" i="94"/>
  <c r="P302" i="94"/>
  <c r="H302" i="94"/>
  <c r="P403" i="94"/>
  <c r="H403" i="94"/>
  <c r="P356" i="94"/>
  <c r="H356" i="94"/>
  <c r="I356" i="94" s="1"/>
  <c r="P132" i="94"/>
  <c r="H132" i="94"/>
  <c r="P417" i="94"/>
  <c r="H417" i="94"/>
  <c r="P573" i="94"/>
  <c r="H573" i="94"/>
  <c r="P1135" i="94"/>
  <c r="H1135" i="94"/>
  <c r="P841" i="94"/>
  <c r="H841" i="94"/>
  <c r="P1219" i="94"/>
  <c r="H1219" i="94"/>
  <c r="I1219" i="94" s="1"/>
  <c r="P203" i="94"/>
  <c r="H203" i="94"/>
  <c r="P367" i="94"/>
  <c r="H367" i="94"/>
  <c r="P1037" i="94"/>
  <c r="H1037" i="94"/>
  <c r="P115" i="94"/>
  <c r="H115" i="94"/>
  <c r="P290" i="94"/>
  <c r="H290" i="94"/>
  <c r="P951" i="94"/>
  <c r="H951" i="94"/>
  <c r="P1283" i="94"/>
  <c r="H1283" i="94"/>
  <c r="P1114" i="94"/>
  <c r="H1114" i="94"/>
  <c r="P1134" i="94"/>
  <c r="H1134" i="94"/>
  <c r="P871" i="94"/>
  <c r="H871" i="94"/>
  <c r="P90" i="94"/>
  <c r="H90" i="94"/>
  <c r="P1277" i="94"/>
  <c r="H1277" i="94"/>
  <c r="I1277" i="94" s="1"/>
  <c r="P881" i="94"/>
  <c r="H881" i="94"/>
  <c r="I881" i="94" s="1"/>
  <c r="P263" i="94"/>
  <c r="H263" i="94"/>
  <c r="P745" i="94"/>
  <c r="H745" i="94"/>
  <c r="P1084" i="94"/>
  <c r="H1084" i="94"/>
  <c r="I1084" i="94" s="1"/>
  <c r="P805" i="94"/>
  <c r="H805" i="94"/>
  <c r="P751" i="94"/>
  <c r="H751" i="94"/>
  <c r="I751" i="94" s="1"/>
  <c r="P375" i="94"/>
  <c r="H375" i="94"/>
  <c r="I375" i="94" s="1"/>
  <c r="P316" i="94"/>
  <c r="H316" i="94"/>
  <c r="P184" i="94"/>
  <c r="H184" i="94"/>
  <c r="P292" i="94"/>
  <c r="H292" i="94"/>
  <c r="I292" i="94" s="1"/>
  <c r="P245" i="94"/>
  <c r="H245" i="94"/>
  <c r="P186" i="94"/>
  <c r="H186" i="94"/>
  <c r="I186" i="94" s="1"/>
  <c r="P1103" i="94"/>
  <c r="H1103" i="94"/>
  <c r="I1103" i="94" s="1"/>
  <c r="H963" i="94"/>
  <c r="P963" i="94"/>
  <c r="P455" i="94"/>
  <c r="H455" i="94"/>
  <c r="P1154" i="94"/>
  <c r="H1154" i="94"/>
  <c r="I1154" i="94" s="1"/>
  <c r="P481" i="94"/>
  <c r="H481" i="94"/>
  <c r="P350" i="94"/>
  <c r="H350" i="94"/>
  <c r="I350" i="94" s="1"/>
  <c r="P1012" i="94"/>
  <c r="H1012" i="94"/>
  <c r="I1012" i="94" s="1"/>
  <c r="P1319" i="94"/>
  <c r="H1319" i="94"/>
  <c r="P656" i="94"/>
  <c r="H656" i="94"/>
  <c r="P354" i="94"/>
  <c r="H354" i="94"/>
  <c r="I354" i="94" s="1"/>
  <c r="P746" i="94"/>
  <c r="H746" i="94"/>
  <c r="P727" i="94"/>
  <c r="H727" i="94"/>
  <c r="I727" i="94" s="1"/>
  <c r="P720" i="94"/>
  <c r="H720" i="94"/>
  <c r="I720" i="94" s="1"/>
  <c r="P731" i="94"/>
  <c r="H731" i="94"/>
  <c r="P1243" i="94"/>
  <c r="H1243" i="94"/>
  <c r="H170" i="94"/>
  <c r="I170" i="94" s="1"/>
  <c r="P170" i="94"/>
  <c r="H114" i="94"/>
  <c r="P114" i="94"/>
  <c r="P20" i="94"/>
  <c r="H20" i="94"/>
  <c r="I20" i="94" s="1"/>
  <c r="P831" i="94"/>
  <c r="H831" i="94"/>
  <c r="I831" i="94" s="1"/>
  <c r="P116" i="94"/>
  <c r="H116" i="94"/>
  <c r="P596" i="94"/>
  <c r="H596" i="94"/>
  <c r="P483" i="94"/>
  <c r="H483" i="94"/>
  <c r="I483" i="94" s="1"/>
  <c r="P328" i="94"/>
  <c r="H328" i="94"/>
  <c r="P36" i="94"/>
  <c r="H36" i="94"/>
  <c r="I36" i="94" s="1"/>
  <c r="P330" i="94"/>
  <c r="H330" i="94"/>
  <c r="I330" i="94" s="1"/>
  <c r="P933" i="94"/>
  <c r="H933" i="94"/>
  <c r="P32" i="94"/>
  <c r="H32" i="94"/>
  <c r="P559" i="94"/>
  <c r="H559" i="94"/>
  <c r="I559" i="94" s="1"/>
  <c r="P484" i="94"/>
  <c r="H484" i="94"/>
  <c r="P30" i="94"/>
  <c r="H30" i="94"/>
  <c r="P1139" i="94"/>
  <c r="H1139" i="94"/>
  <c r="I1139" i="94" s="1"/>
  <c r="P580" i="94"/>
  <c r="H580" i="94"/>
  <c r="P54" i="94"/>
  <c r="H54" i="94"/>
  <c r="P929" i="94"/>
  <c r="H929" i="94"/>
  <c r="I929" i="94" s="1"/>
  <c r="P786" i="94"/>
  <c r="H786" i="94"/>
  <c r="P545" i="94"/>
  <c r="H545" i="94"/>
  <c r="P418" i="94"/>
  <c r="H418" i="94"/>
  <c r="P73" i="94"/>
  <c r="H73" i="94"/>
  <c r="P438" i="94"/>
  <c r="H438" i="94"/>
  <c r="P134" i="94"/>
  <c r="H134" i="94"/>
  <c r="I134" i="94" s="1"/>
  <c r="P1017" i="94"/>
  <c r="H1017" i="94"/>
  <c r="P190" i="94"/>
  <c r="H190" i="94"/>
  <c r="P653" i="94"/>
  <c r="H653" i="94"/>
  <c r="I653" i="94" s="1"/>
  <c r="P1104" i="94"/>
  <c r="H1104" i="94"/>
  <c r="P1185" i="94"/>
  <c r="H1185" i="94"/>
  <c r="P792" i="94"/>
  <c r="H792" i="94"/>
  <c r="P1231" i="94"/>
  <c r="H1231" i="94"/>
  <c r="P1060" i="94"/>
  <c r="H1060" i="94"/>
  <c r="P1144" i="94"/>
  <c r="H1144" i="94"/>
  <c r="I1144" i="94" s="1"/>
  <c r="P622" i="94"/>
  <c r="H622" i="94"/>
  <c r="P518" i="94"/>
  <c r="H518" i="94"/>
  <c r="P461" i="94"/>
  <c r="H461" i="94"/>
  <c r="I461" i="94" s="1"/>
  <c r="P1274" i="94"/>
  <c r="H1274" i="94"/>
  <c r="P1314" i="94"/>
  <c r="H1314" i="94"/>
  <c r="I1314" i="94" s="1"/>
  <c r="P510" i="94"/>
  <c r="H510" i="94"/>
  <c r="I510" i="94" s="1"/>
  <c r="P1193" i="94"/>
  <c r="H1193" i="94"/>
  <c r="P317" i="94"/>
  <c r="H317" i="94"/>
  <c r="P1221" i="94"/>
  <c r="H1221" i="94"/>
  <c r="I1221" i="94" s="1"/>
  <c r="P121" i="94"/>
  <c r="H121" i="94"/>
  <c r="P1276" i="94"/>
  <c r="H1276" i="94"/>
  <c r="I1276" i="94" s="1"/>
  <c r="P324" i="94"/>
  <c r="H324" i="94"/>
  <c r="I324" i="94" s="1"/>
  <c r="P905" i="94"/>
  <c r="H905" i="94"/>
  <c r="P470" i="94"/>
  <c r="H470" i="94"/>
  <c r="P1099" i="94"/>
  <c r="H1099" i="94"/>
  <c r="I1099" i="94" s="1"/>
  <c r="P1080" i="94"/>
  <c r="H1080" i="94"/>
  <c r="P1130" i="94"/>
  <c r="H1130" i="94"/>
  <c r="I1130" i="94" s="1"/>
  <c r="P1216" i="94"/>
  <c r="H1216" i="94"/>
  <c r="I1216" i="94" s="1"/>
  <c r="P1215" i="94"/>
  <c r="H1215" i="94"/>
  <c r="P1168" i="94"/>
  <c r="H1168" i="94"/>
  <c r="P1244" i="94"/>
  <c r="H1244" i="94"/>
  <c r="I1244" i="94" s="1"/>
  <c r="P1044" i="94"/>
  <c r="H1044" i="94"/>
  <c r="P1330" i="94"/>
  <c r="H1330" i="94"/>
  <c r="I1330" i="94" s="1"/>
  <c r="P110" i="94"/>
  <c r="H110" i="94"/>
  <c r="H797" i="94"/>
  <c r="P797" i="94"/>
  <c r="P793" i="94"/>
  <c r="H793" i="94"/>
  <c r="P815" i="94"/>
  <c r="H815" i="94"/>
  <c r="I815" i="94" s="1"/>
  <c r="P450" i="94"/>
  <c r="H450" i="94"/>
  <c r="P119" i="94"/>
  <c r="H119" i="94"/>
  <c r="I119" i="94" s="1"/>
  <c r="P329" i="94"/>
  <c r="H329" i="94"/>
  <c r="P1233" i="94"/>
  <c r="H1233" i="94"/>
  <c r="P415" i="94"/>
  <c r="H415" i="94"/>
  <c r="P796" i="94"/>
  <c r="H796" i="94"/>
  <c r="P879" i="94"/>
  <c r="H879" i="94"/>
  <c r="H1063" i="94"/>
  <c r="I1063" i="94" s="1"/>
  <c r="P1063" i="94"/>
  <c r="P1043" i="94"/>
  <c r="H1043" i="94"/>
  <c r="I1043" i="94" s="1"/>
  <c r="P1113" i="94"/>
  <c r="H1113" i="94"/>
  <c r="P702" i="94"/>
  <c r="H702" i="94"/>
  <c r="P1092" i="94"/>
  <c r="H1092" i="94"/>
  <c r="I1092" i="94" s="1"/>
  <c r="P175" i="94"/>
  <c r="H175" i="94"/>
  <c r="P661" i="94"/>
  <c r="H661" i="94"/>
  <c r="I661" i="94" s="1"/>
  <c r="P1196" i="94"/>
  <c r="H1196" i="94"/>
  <c r="I1196" i="94" s="1"/>
  <c r="P974" i="94"/>
  <c r="H974" i="94"/>
  <c r="P117" i="94"/>
  <c r="H117" i="94"/>
  <c r="P605" i="94"/>
  <c r="H605" i="94"/>
  <c r="I605" i="94" s="1"/>
  <c r="P349" i="94"/>
  <c r="H349" i="94"/>
  <c r="P964" i="94"/>
  <c r="H964" i="94"/>
  <c r="P255" i="94"/>
  <c r="H255" i="94"/>
  <c r="I255" i="94" s="1"/>
  <c r="P896" i="94"/>
  <c r="H896" i="94"/>
  <c r="P889" i="94"/>
  <c r="H889" i="94"/>
  <c r="P96" i="94"/>
  <c r="H96" i="94"/>
  <c r="P699" i="94"/>
  <c r="H699" i="94"/>
  <c r="P543" i="94"/>
  <c r="H543" i="94"/>
  <c r="I543" i="94" s="1"/>
  <c r="P93" i="94"/>
  <c r="H93" i="94"/>
  <c r="I93" i="94" s="1"/>
  <c r="P809" i="94"/>
  <c r="H809" i="94"/>
  <c r="P227" i="94"/>
  <c r="H227" i="94"/>
  <c r="P714" i="94"/>
  <c r="H714" i="94"/>
  <c r="P617" i="94"/>
  <c r="H617" i="94"/>
  <c r="P1109" i="94"/>
  <c r="H1109" i="94"/>
  <c r="I1109" i="94" s="1"/>
  <c r="P554" i="94"/>
  <c r="H554" i="94"/>
  <c r="P862" i="94"/>
  <c r="H862" i="94"/>
  <c r="P1056" i="94"/>
  <c r="H1056" i="94"/>
  <c r="P1251" i="94"/>
  <c r="H1251" i="94"/>
  <c r="I1251" i="94" s="1"/>
  <c r="P825" i="94"/>
  <c r="H825" i="94"/>
  <c r="P1158" i="94"/>
  <c r="H1158" i="94"/>
  <c r="I1158" i="94" s="1"/>
  <c r="P1138" i="94"/>
  <c r="H1138" i="94"/>
  <c r="P1226" i="94"/>
  <c r="H1226" i="94"/>
  <c r="P569" i="94"/>
  <c r="H569" i="94"/>
  <c r="P947" i="94"/>
  <c r="H947" i="94"/>
  <c r="I947" i="94" s="1"/>
  <c r="P563" i="94"/>
  <c r="H563" i="94"/>
  <c r="P938" i="94"/>
  <c r="H938" i="94"/>
  <c r="P505" i="94"/>
  <c r="H505" i="94"/>
  <c r="I505" i="94" s="1"/>
  <c r="P239" i="94"/>
  <c r="H239" i="94"/>
  <c r="P394" i="94"/>
  <c r="H394" i="94"/>
  <c r="P251" i="94"/>
  <c r="H251" i="94"/>
  <c r="I251" i="94" s="1"/>
  <c r="P854" i="94"/>
  <c r="H854" i="94"/>
  <c r="P613" i="94"/>
  <c r="H613" i="94"/>
  <c r="I613" i="94" s="1"/>
  <c r="P486" i="94"/>
  <c r="H486" i="94"/>
  <c r="P1155" i="94"/>
  <c r="H1155" i="94"/>
  <c r="P430" i="94"/>
  <c r="H430" i="94"/>
  <c r="P683" i="94"/>
  <c r="H683" i="94"/>
  <c r="I683" i="94" s="1"/>
  <c r="P31" i="94"/>
  <c r="H31" i="94"/>
  <c r="P739" i="94"/>
  <c r="H739" i="94"/>
  <c r="I739" i="94" s="1"/>
  <c r="P995" i="94"/>
  <c r="H995" i="94"/>
  <c r="I995" i="94" s="1"/>
  <c r="P734" i="94"/>
  <c r="H734" i="94"/>
  <c r="P277" i="94"/>
  <c r="H277" i="94"/>
  <c r="I277" i="94" s="1"/>
  <c r="P269" i="94"/>
  <c r="H269" i="94"/>
  <c r="P346" i="94"/>
  <c r="H346" i="94"/>
  <c r="I346" i="94" s="1"/>
  <c r="P353" i="94"/>
  <c r="H353" i="94"/>
  <c r="I353" i="94" s="1"/>
  <c r="P979" i="94"/>
  <c r="H979" i="94"/>
  <c r="I979" i="94" s="1"/>
  <c r="P755" i="94"/>
  <c r="H755" i="94"/>
  <c r="H14" i="94"/>
  <c r="P14" i="94"/>
  <c r="P48" i="94"/>
  <c r="H48" i="94"/>
  <c r="I48" i="94" s="1"/>
  <c r="P1238" i="94"/>
  <c r="H1238" i="94"/>
  <c r="P1246" i="94"/>
  <c r="H1246" i="94"/>
  <c r="I1246" i="94" s="1"/>
  <c r="P1150" i="94"/>
  <c r="H1150" i="94"/>
  <c r="I1150" i="94" s="1"/>
  <c r="P341" i="94"/>
  <c r="H341" i="94"/>
  <c r="I341" i="94" s="1"/>
  <c r="H265" i="94"/>
  <c r="P265" i="94"/>
  <c r="H488" i="94"/>
  <c r="P488" i="94"/>
  <c r="P171" i="94"/>
  <c r="H171" i="94"/>
  <c r="P1022" i="94"/>
  <c r="H1022" i="94"/>
  <c r="P1118" i="94"/>
  <c r="H1118" i="94"/>
  <c r="I1118" i="94" s="1"/>
  <c r="P604" i="94"/>
  <c r="H604" i="94"/>
  <c r="P607" i="94"/>
  <c r="H607" i="94"/>
  <c r="I607" i="94" s="1"/>
  <c r="P675" i="94"/>
  <c r="H675" i="94"/>
  <c r="I675" i="94" s="1"/>
  <c r="P345" i="94"/>
  <c r="H345" i="94"/>
  <c r="I345" i="94" s="1"/>
  <c r="P94" i="94"/>
  <c r="H94" i="94"/>
  <c r="P216" i="94"/>
  <c r="H216" i="94"/>
  <c r="I216" i="94" s="1"/>
  <c r="P1132" i="94"/>
  <c r="H1132" i="94"/>
  <c r="P436" i="94"/>
  <c r="H436" i="94"/>
  <c r="H867" i="94"/>
  <c r="P867" i="94"/>
  <c r="P1088" i="94"/>
  <c r="H1088" i="94"/>
  <c r="I1088" i="94" s="1"/>
  <c r="H711" i="94"/>
  <c r="P711" i="94"/>
  <c r="P822" i="94"/>
  <c r="H822" i="94"/>
  <c r="P568" i="94"/>
  <c r="H568" i="94"/>
  <c r="I568" i="94" s="1"/>
  <c r="P1272" i="94"/>
  <c r="H1272" i="94"/>
  <c r="P112" i="94"/>
  <c r="H112" i="94"/>
  <c r="P131" i="94"/>
  <c r="H131" i="94"/>
  <c r="P10" i="94"/>
  <c r="H10" i="94"/>
  <c r="I10" i="94" s="1"/>
  <c r="P880" i="94"/>
  <c r="H880" i="94"/>
  <c r="I880" i="94" s="1"/>
  <c r="P991" i="94"/>
  <c r="H991" i="94"/>
  <c r="I991" i="94" s="1"/>
  <c r="P691" i="94"/>
  <c r="H691" i="94"/>
  <c r="P1024" i="94"/>
  <c r="H1024" i="94"/>
  <c r="H496" i="94"/>
  <c r="I496" i="94" s="1"/>
  <c r="P496" i="94"/>
  <c r="P926" i="94"/>
  <c r="H926" i="94"/>
  <c r="P593" i="94"/>
  <c r="H593" i="94"/>
  <c r="I593" i="94" s="1"/>
  <c r="P219" i="94"/>
  <c r="H219" i="94"/>
  <c r="P912" i="94"/>
  <c r="H912" i="94"/>
  <c r="P1250" i="94"/>
  <c r="H1250" i="94"/>
  <c r="P548" i="94"/>
  <c r="H548" i="94"/>
  <c r="P1291" i="94"/>
  <c r="H1291" i="94"/>
  <c r="I1291" i="94" s="1"/>
  <c r="P421" i="94"/>
  <c r="H421" i="94"/>
  <c r="I421" i="94" s="1"/>
  <c r="P827" i="94"/>
  <c r="H827" i="94"/>
  <c r="P728" i="94"/>
  <c r="H728" i="94"/>
  <c r="P313" i="94"/>
  <c r="H313" i="94"/>
  <c r="P257" i="94"/>
  <c r="H257" i="94"/>
  <c r="P606" i="94"/>
  <c r="H606" i="94"/>
  <c r="I606" i="94" s="1"/>
  <c r="P334" i="94"/>
  <c r="H334" i="94"/>
  <c r="I334" i="94" s="1"/>
  <c r="P221" i="94"/>
  <c r="H221" i="94"/>
  <c r="P407" i="94"/>
  <c r="H407" i="94"/>
  <c r="P1232" i="94"/>
  <c r="H1232" i="94"/>
  <c r="P1023" i="94"/>
  <c r="H1023" i="94"/>
  <c r="I1023" i="94" s="1"/>
  <c r="P127" i="94"/>
  <c r="H127" i="94"/>
  <c r="I127" i="94" s="1"/>
  <c r="H924" i="94"/>
  <c r="I924" i="94" s="1"/>
  <c r="P924" i="94"/>
  <c r="P318" i="94"/>
  <c r="H318" i="94"/>
  <c r="I318" i="94" s="1"/>
  <c r="P440" i="94"/>
  <c r="H440" i="94"/>
  <c r="P575" i="94"/>
  <c r="H575" i="94"/>
  <c r="P602" i="94"/>
  <c r="H602" i="94"/>
  <c r="H429" i="94"/>
  <c r="P429" i="94"/>
  <c r="H1066" i="94"/>
  <c r="I1066" i="94" s="1"/>
  <c r="P1066" i="94"/>
  <c r="H326" i="94"/>
  <c r="P326" i="94"/>
  <c r="H78" i="94"/>
  <c r="P78" i="94"/>
  <c r="P270" i="94"/>
  <c r="H270" i="94"/>
  <c r="P336" i="94"/>
  <c r="H336" i="94"/>
  <c r="P291" i="94"/>
  <c r="H291" i="94"/>
  <c r="I291" i="94" s="1"/>
  <c r="P333" i="94"/>
  <c r="H333" i="94"/>
  <c r="I333" i="94" s="1"/>
  <c r="P35" i="94"/>
  <c r="H35" i="94"/>
  <c r="P151" i="94"/>
  <c r="H151" i="94"/>
  <c r="P358" i="94"/>
  <c r="H358" i="94"/>
  <c r="P802" i="94"/>
  <c r="H802" i="94"/>
  <c r="I802" i="94" s="1"/>
  <c r="P1285" i="94"/>
  <c r="H1285" i="94"/>
  <c r="P1210" i="94"/>
  <c r="H1210" i="94"/>
  <c r="I1210" i="94" s="1"/>
  <c r="P278" i="94"/>
  <c r="H278" i="94"/>
  <c r="P843" i="94"/>
  <c r="H843" i="94"/>
  <c r="P1040" i="94"/>
  <c r="H1040" i="94"/>
  <c r="P1034" i="94"/>
  <c r="H1034" i="94"/>
  <c r="P9" i="94"/>
  <c r="H9" i="94"/>
  <c r="I9" i="94" s="1"/>
  <c r="P637" i="94"/>
  <c r="H637" i="94"/>
  <c r="I637" i="94" s="1"/>
  <c r="P913" i="94"/>
  <c r="H913" i="94"/>
  <c r="P681" i="94"/>
  <c r="H681" i="94"/>
  <c r="P281" i="94"/>
  <c r="H281" i="94"/>
  <c r="P662" i="94"/>
  <c r="H662" i="94"/>
  <c r="P40" i="94"/>
  <c r="H40" i="94"/>
  <c r="I40" i="94" s="1"/>
  <c r="P754" i="94"/>
  <c r="H754" i="94"/>
  <c r="I754" i="94" s="1"/>
  <c r="P381" i="94"/>
  <c r="H381" i="94"/>
  <c r="H654" i="94"/>
  <c r="P654" i="94"/>
  <c r="H641" i="94"/>
  <c r="P641" i="94"/>
  <c r="H128" i="94"/>
  <c r="P128" i="94"/>
  <c r="P1317" i="94"/>
  <c r="H1317" i="94"/>
  <c r="I1317" i="94" s="1"/>
  <c r="P1331" i="94"/>
  <c r="H1331" i="94"/>
  <c r="I1331" i="94" s="1"/>
  <c r="P136" i="94"/>
  <c r="H136" i="94"/>
  <c r="P1268" i="94"/>
  <c r="H1268" i="94"/>
  <c r="P701" i="94"/>
  <c r="H701" i="94"/>
  <c r="P1242" i="94"/>
  <c r="H1242" i="94"/>
  <c r="P187" i="94"/>
  <c r="H187" i="94"/>
  <c r="I187" i="94" s="1"/>
  <c r="P133" i="94"/>
  <c r="H133" i="94"/>
  <c r="I133" i="94" s="1"/>
  <c r="P1000" i="94"/>
  <c r="H1000" i="94"/>
  <c r="P918" i="94"/>
  <c r="H918" i="94"/>
  <c r="P782" i="94"/>
  <c r="H782" i="94"/>
  <c r="P210" i="94"/>
  <c r="H210" i="94"/>
  <c r="P155" i="94"/>
  <c r="H155" i="94"/>
  <c r="I155" i="94" s="1"/>
  <c r="P497" i="94"/>
  <c r="H497" i="94"/>
  <c r="I497" i="94" s="1"/>
  <c r="P283" i="94"/>
  <c r="H283" i="94"/>
  <c r="P620" i="94"/>
  <c r="H620" i="94"/>
  <c r="P145" i="94"/>
  <c r="H145" i="94"/>
  <c r="P191" i="94"/>
  <c r="H191" i="94"/>
  <c r="P1253" i="94"/>
  <c r="H1253" i="94"/>
  <c r="I1253" i="94" s="1"/>
  <c r="H460" i="94"/>
  <c r="P460" i="94"/>
  <c r="P1190" i="94"/>
  <c r="H1190" i="94"/>
  <c r="I1190" i="94" s="1"/>
  <c r="P530" i="94"/>
  <c r="H530" i="94"/>
  <c r="P74" i="94"/>
  <c r="H74" i="94"/>
  <c r="P366" i="94"/>
  <c r="H366" i="94"/>
  <c r="P992" i="94"/>
  <c r="H992" i="94"/>
  <c r="I992" i="94" s="1"/>
  <c r="P153" i="94"/>
  <c r="H153" i="94"/>
  <c r="I153" i="94" s="1"/>
  <c r="P674" i="94"/>
  <c r="H674" i="94"/>
  <c r="P201" i="94"/>
  <c r="H201" i="94"/>
  <c r="P1205" i="94"/>
  <c r="H1205" i="94"/>
  <c r="P660" i="94"/>
  <c r="H660" i="94"/>
  <c r="P1016" i="94"/>
  <c r="H1016" i="94"/>
  <c r="I1016" i="94" s="1"/>
  <c r="P142" i="94"/>
  <c r="H142" i="94"/>
  <c r="I142" i="94" s="1"/>
  <c r="P85" i="94"/>
  <c r="H85" i="94"/>
  <c r="P204" i="94"/>
  <c r="H204" i="94"/>
  <c r="P211" i="94"/>
  <c r="H211" i="94"/>
  <c r="P303" i="94"/>
  <c r="H303" i="94"/>
  <c r="P268" i="94"/>
  <c r="H268" i="94"/>
  <c r="P1247" i="94"/>
  <c r="H1247" i="94"/>
  <c r="I1247" i="94" s="1"/>
  <c r="H1191" i="94"/>
  <c r="I1191" i="94" s="1"/>
  <c r="P1191" i="94"/>
  <c r="P538" i="94"/>
  <c r="H538" i="94"/>
  <c r="P493" i="94"/>
  <c r="H493" i="94"/>
  <c r="P495" i="94"/>
  <c r="H495" i="94"/>
  <c r="P774" i="94"/>
  <c r="H774" i="94"/>
  <c r="I774" i="94" s="1"/>
  <c r="P962" i="94"/>
  <c r="H962" i="94"/>
  <c r="I962" i="94" s="1"/>
  <c r="P953" i="94"/>
  <c r="H953" i="94"/>
  <c r="I953" i="94" s="1"/>
  <c r="P477" i="94"/>
  <c r="H477" i="94"/>
  <c r="P525" i="94"/>
  <c r="H525" i="94"/>
  <c r="P952" i="94"/>
  <c r="H952" i="94"/>
  <c r="I952" i="94" s="1"/>
  <c r="P238" i="94"/>
  <c r="H238" i="94"/>
  <c r="I238" i="94" s="1"/>
  <c r="P368" i="94"/>
  <c r="H368" i="94"/>
  <c r="P1100" i="94"/>
  <c r="H1100" i="94"/>
  <c r="I1100" i="94" s="1"/>
  <c r="P557" i="94"/>
  <c r="H557" i="94"/>
  <c r="P102" i="94"/>
  <c r="H102" i="94"/>
  <c r="P414" i="94"/>
  <c r="H414" i="94"/>
  <c r="I414" i="94" s="1"/>
  <c r="P911" i="94"/>
  <c r="H911" i="94"/>
  <c r="I911" i="94" s="1"/>
  <c r="P949" i="94"/>
  <c r="H949" i="94"/>
  <c r="P767" i="94"/>
  <c r="H767" i="94"/>
  <c r="I767" i="94" s="1"/>
  <c r="H873" i="94"/>
  <c r="P873" i="94"/>
  <c r="H712" i="94"/>
  <c r="P712" i="94"/>
  <c r="H1267" i="94"/>
  <c r="P1267" i="94"/>
  <c r="P523" i="94"/>
  <c r="H523" i="94"/>
  <c r="I523" i="94" s="1"/>
  <c r="P1167" i="94"/>
  <c r="H1167" i="94"/>
  <c r="I1167" i="94" s="1"/>
  <c r="P374" i="94"/>
  <c r="H374" i="94"/>
  <c r="I374" i="94" s="1"/>
  <c r="P439" i="94"/>
  <c r="H439" i="94"/>
  <c r="P152" i="94"/>
  <c r="H152" i="94"/>
  <c r="P1094" i="94"/>
  <c r="H1094" i="94"/>
  <c r="I1094" i="94" s="1"/>
  <c r="P443" i="94"/>
  <c r="H443" i="94"/>
  <c r="I443" i="94" s="1"/>
  <c r="P490" i="94"/>
  <c r="H490" i="94"/>
  <c r="I490" i="94" s="1"/>
  <c r="P517" i="94"/>
  <c r="H517" i="94"/>
  <c r="I517" i="94" s="1"/>
  <c r="P582" i="94"/>
  <c r="H582" i="94"/>
  <c r="P352" i="94"/>
  <c r="H352" i="94"/>
  <c r="P614" i="94"/>
  <c r="H614" i="94"/>
  <c r="I614" i="94" s="1"/>
  <c r="P1067" i="94"/>
  <c r="H1067" i="94"/>
  <c r="I1067" i="94" s="1"/>
  <c r="P832" i="94"/>
  <c r="H832" i="94"/>
  <c r="I832" i="94" s="1"/>
  <c r="P178" i="94"/>
  <c r="H178" i="94"/>
  <c r="P98" i="94"/>
  <c r="H98" i="94"/>
  <c r="P652" i="94"/>
  <c r="H652" i="94"/>
  <c r="P625" i="94"/>
  <c r="H625" i="94"/>
  <c r="P453" i="94"/>
  <c r="H453" i="94"/>
  <c r="I453" i="94" s="1"/>
  <c r="P589" i="94"/>
  <c r="H589" i="94"/>
  <c r="I589" i="94" s="1"/>
  <c r="P475" i="94"/>
  <c r="H475" i="94"/>
  <c r="P1218" i="94"/>
  <c r="H1218" i="94"/>
  <c r="P456" i="94"/>
  <c r="H456" i="94"/>
  <c r="P655" i="94"/>
  <c r="H655" i="94"/>
  <c r="I655" i="94" s="1"/>
  <c r="P180" i="94"/>
  <c r="H180" i="94"/>
  <c r="P666" i="94"/>
  <c r="H666" i="94"/>
  <c r="I666" i="94" s="1"/>
  <c r="P513" i="94"/>
  <c r="H513" i="94"/>
  <c r="I513" i="94" s="1"/>
  <c r="P1159" i="94"/>
  <c r="H1159" i="94"/>
  <c r="P1074" i="94"/>
  <c r="H1074" i="94"/>
  <c r="P887" i="94"/>
  <c r="H887" i="94"/>
  <c r="I887" i="94" s="1"/>
  <c r="P678" i="94"/>
  <c r="H678" i="94"/>
  <c r="I678" i="94" s="1"/>
  <c r="H845" i="94"/>
  <c r="P845" i="94"/>
  <c r="P844" i="94"/>
  <c r="H844" i="94"/>
  <c r="I844" i="94" s="1"/>
  <c r="P275" i="94"/>
  <c r="H275" i="94"/>
  <c r="P459" i="94"/>
  <c r="H459" i="94"/>
  <c r="P183" i="94"/>
  <c r="H183" i="94"/>
  <c r="I183" i="94" s="1"/>
  <c r="P849" i="94"/>
  <c r="H849" i="94"/>
  <c r="I849" i="94" s="1"/>
  <c r="P140" i="94"/>
  <c r="H140" i="94"/>
  <c r="I140" i="94" s="1"/>
  <c r="P718" i="94"/>
  <c r="H718" i="94"/>
  <c r="I718" i="94" s="1"/>
  <c r="P776" i="94"/>
  <c r="H776" i="94"/>
  <c r="P732" i="94"/>
  <c r="H732" i="94"/>
  <c r="P724" i="94"/>
  <c r="H724" i="94"/>
  <c r="P561" i="94"/>
  <c r="H561" i="94"/>
  <c r="P595" i="94"/>
  <c r="H595" i="94"/>
  <c r="P1236" i="94"/>
  <c r="H1236" i="94"/>
  <c r="I1236" i="94" s="1"/>
  <c r="P1270" i="94"/>
  <c r="H1270" i="94"/>
  <c r="P1241" i="94"/>
  <c r="H1241" i="94"/>
  <c r="P1307" i="94"/>
  <c r="H1307" i="94"/>
  <c r="I1307" i="94" s="1"/>
  <c r="P487" i="94"/>
  <c r="H487" i="94"/>
  <c r="I487" i="94" s="1"/>
  <c r="P534" i="94"/>
  <c r="H534" i="94"/>
  <c r="P1051" i="94"/>
  <c r="H1051" i="94"/>
  <c r="I1051" i="94" s="1"/>
  <c r="P817" i="94"/>
  <c r="H817" i="94"/>
  <c r="P342" i="94"/>
  <c r="H342" i="94"/>
  <c r="P489" i="94"/>
  <c r="H489" i="94"/>
  <c r="I489" i="94" s="1"/>
  <c r="P431" i="94"/>
  <c r="H431" i="94"/>
  <c r="I431" i="94" s="1"/>
  <c r="P306" i="94"/>
  <c r="H306" i="94"/>
  <c r="P1165" i="94"/>
  <c r="H1165" i="94"/>
  <c r="I1165" i="94" s="1"/>
  <c r="P753" i="94"/>
  <c r="H753" i="94"/>
  <c r="P285" i="94"/>
  <c r="H285" i="94"/>
  <c r="P1198" i="94"/>
  <c r="H1198" i="94"/>
  <c r="I1198" i="94" s="1"/>
  <c r="P673" i="94"/>
  <c r="H673" i="94"/>
  <c r="I673" i="94" s="1"/>
  <c r="P179" i="94"/>
  <c r="H179" i="94"/>
  <c r="I179" i="94" s="1"/>
  <c r="P82" i="94"/>
  <c r="H82" i="94"/>
  <c r="P623" i="94"/>
  <c r="H623" i="94"/>
  <c r="P165" i="94"/>
  <c r="H165" i="94"/>
  <c r="P1149" i="94"/>
  <c r="H1149" i="94"/>
  <c r="I1149" i="94" s="1"/>
  <c r="P990" i="94"/>
  <c r="H990" i="94"/>
  <c r="I990" i="94" s="1"/>
  <c r="P1115" i="94"/>
  <c r="H1115" i="94"/>
  <c r="I1115" i="94" s="1"/>
  <c r="P1263" i="94"/>
  <c r="H1263" i="94"/>
  <c r="P1053" i="94"/>
  <c r="H1053" i="94"/>
  <c r="P865" i="94"/>
  <c r="H865" i="94"/>
  <c r="P325" i="94"/>
  <c r="H325" i="94"/>
  <c r="I325" i="94" s="1"/>
  <c r="P570" i="94"/>
  <c r="H570" i="94"/>
  <c r="P449" i="94"/>
  <c r="H449" i="94"/>
  <c r="P189" i="94"/>
  <c r="H189" i="94"/>
  <c r="P109" i="94"/>
  <c r="H109" i="94"/>
  <c r="P1096" i="94"/>
  <c r="H1096" i="94"/>
  <c r="P665" i="94"/>
  <c r="H665" i="94"/>
  <c r="I665" i="94" s="1"/>
  <c r="P1091" i="94"/>
  <c r="H1091" i="94"/>
  <c r="I1091" i="94" s="1"/>
  <c r="P50" i="94"/>
  <c r="H50" i="94"/>
  <c r="I50" i="94" s="1"/>
  <c r="P258" i="94"/>
  <c r="H258" i="94"/>
  <c r="I258" i="94" s="1"/>
  <c r="P1187" i="94"/>
  <c r="H1187" i="94"/>
  <c r="P411" i="94"/>
  <c r="H411" i="94"/>
  <c r="P253" i="94"/>
  <c r="H253" i="94"/>
  <c r="I253" i="94" s="1"/>
  <c r="P1075" i="94"/>
  <c r="H1075" i="94"/>
  <c r="I1075" i="94" s="1"/>
  <c r="P600" i="94"/>
  <c r="H600" i="94"/>
  <c r="I600" i="94" s="1"/>
  <c r="P1163" i="94"/>
  <c r="H1163" i="94"/>
  <c r="H241" i="94"/>
  <c r="P241" i="94"/>
  <c r="P870" i="94"/>
  <c r="H870" i="94"/>
  <c r="H759" i="94"/>
  <c r="P759" i="94"/>
  <c r="P820" i="94"/>
  <c r="H820" i="94"/>
  <c r="P247" i="94"/>
  <c r="H247" i="94"/>
  <c r="P693" i="94"/>
  <c r="H693" i="94"/>
  <c r="P540" i="94"/>
  <c r="H540" i="94"/>
  <c r="I540" i="94" s="1"/>
  <c r="P250" i="94"/>
  <c r="H250" i="94"/>
  <c r="I250" i="94" s="1"/>
  <c r="P816" i="94"/>
  <c r="H816" i="94"/>
  <c r="P141" i="94"/>
  <c r="H141" i="94"/>
  <c r="I141" i="94" s="1"/>
  <c r="P99" i="94"/>
  <c r="H99" i="94"/>
  <c r="P1110" i="94"/>
  <c r="H1110" i="94"/>
  <c r="I1110" i="94" s="1"/>
  <c r="P917" i="94"/>
  <c r="H917" i="94"/>
  <c r="I917" i="94" s="1"/>
  <c r="P424" i="94"/>
  <c r="H424" i="94"/>
  <c r="P1308" i="94"/>
  <c r="H1308" i="94"/>
  <c r="P516" i="94"/>
  <c r="H516" i="94"/>
  <c r="I516" i="94" s="1"/>
  <c r="P433" i="94"/>
  <c r="H433" i="94"/>
  <c r="P707" i="94"/>
  <c r="H707" i="94"/>
  <c r="P492" i="94"/>
  <c r="H492" i="94"/>
  <c r="I492" i="94" s="1"/>
  <c r="P8" i="94"/>
  <c r="H8" i="94"/>
  <c r="P104" i="94"/>
  <c r="H104" i="94"/>
  <c r="I104" i="94" s="1"/>
  <c r="P463" i="94"/>
  <c r="H463" i="94"/>
  <c r="I463" i="94" s="1"/>
  <c r="P1010" i="94"/>
  <c r="H1010" i="94"/>
  <c r="H1334" i="94"/>
  <c r="P1334" i="94"/>
  <c r="H1206" i="94"/>
  <c r="I1206" i="94" s="1"/>
  <c r="P1206" i="94"/>
  <c r="P172" i="94"/>
  <c r="H172" i="94"/>
  <c r="P1028" i="94"/>
  <c r="H1028" i="94"/>
  <c r="P868" i="94"/>
  <c r="H868" i="94"/>
  <c r="I868" i="94" s="1"/>
  <c r="P1146" i="94"/>
  <c r="H1146" i="94"/>
  <c r="P1079" i="94"/>
  <c r="H1079" i="94"/>
  <c r="P527" i="94"/>
  <c r="H527" i="94"/>
  <c r="I527" i="94" s="1"/>
  <c r="P618" i="94"/>
  <c r="H618" i="94"/>
  <c r="P1008" i="94"/>
  <c r="H1008" i="94"/>
  <c r="P664" i="94"/>
  <c r="H664" i="94"/>
  <c r="P1180" i="94"/>
  <c r="H1180" i="94"/>
  <c r="P781" i="94"/>
  <c r="H781" i="94"/>
  <c r="P1294" i="94"/>
  <c r="H1294" i="94"/>
  <c r="I1294" i="94" s="1"/>
  <c r="P642" i="94"/>
  <c r="H642" i="94"/>
  <c r="P848" i="94"/>
  <c r="H848" i="94"/>
  <c r="P766" i="94"/>
  <c r="H766" i="94"/>
  <c r="P107" i="94"/>
  <c r="H107" i="94"/>
  <c r="P671" i="94"/>
  <c r="H671" i="94"/>
  <c r="P319" i="94"/>
  <c r="H319" i="94"/>
  <c r="I319" i="94" s="1"/>
  <c r="P217" i="94"/>
  <c r="H217" i="94"/>
  <c r="P1120" i="94"/>
  <c r="H1120" i="94"/>
  <c r="P1252" i="94"/>
  <c r="H1252" i="94"/>
  <c r="P959" i="94"/>
  <c r="H959" i="94"/>
  <c r="P1255" i="94"/>
  <c r="H1255" i="94"/>
  <c r="P676" i="94"/>
  <c r="H676" i="94"/>
  <c r="I676" i="94" s="1"/>
  <c r="P710" i="94"/>
  <c r="H710" i="94"/>
  <c r="I710" i="94" s="1"/>
  <c r="P1245" i="94"/>
  <c r="H1245" i="94"/>
  <c r="P858" i="94"/>
  <c r="H858" i="94"/>
  <c r="P756" i="94"/>
  <c r="H756" i="94"/>
  <c r="P956" i="94"/>
  <c r="H956" i="94"/>
  <c r="P541" i="94"/>
  <c r="H541" i="94"/>
  <c r="I541" i="94" s="1"/>
  <c r="P771" i="94"/>
  <c r="H771" i="94"/>
  <c r="P21" i="94"/>
  <c r="H21" i="94"/>
  <c r="P212" i="94"/>
  <c r="H212" i="94"/>
  <c r="P163" i="94"/>
  <c r="H163" i="94"/>
  <c r="P42" i="94"/>
  <c r="H42" i="94"/>
  <c r="P544" i="94"/>
  <c r="H544" i="94"/>
  <c r="I544" i="94" s="1"/>
  <c r="P837" i="94"/>
  <c r="H837" i="94"/>
  <c r="P413" i="94"/>
  <c r="H413" i="94"/>
  <c r="P1107" i="94"/>
  <c r="H1107" i="94"/>
  <c r="H1298" i="94"/>
  <c r="P1298" i="94"/>
  <c r="P1278" i="94"/>
  <c r="H1278" i="94"/>
  <c r="P1062" i="94"/>
  <c r="H1062" i="94"/>
  <c r="H970" i="94"/>
  <c r="I970" i="94" s="1"/>
  <c r="P970" i="94"/>
  <c r="P57" i="94"/>
  <c r="H57" i="94"/>
  <c r="P1004" i="94"/>
  <c r="H1004" i="94"/>
  <c r="P7" i="94"/>
  <c r="H7" i="94"/>
  <c r="P578" i="94"/>
  <c r="H578" i="94"/>
  <c r="P989" i="94"/>
  <c r="H989" i="94"/>
  <c r="I989" i="94" s="1"/>
  <c r="P770" i="94"/>
  <c r="H770" i="94"/>
  <c r="P223" i="94"/>
  <c r="H223" i="94"/>
  <c r="P62" i="94"/>
  <c r="H62" i="94"/>
  <c r="P166" i="94"/>
  <c r="H166" i="94"/>
  <c r="P579" i="94"/>
  <c r="H579" i="94"/>
  <c r="P1188" i="94"/>
  <c r="H1188" i="94"/>
  <c r="I1188" i="94" s="1"/>
  <c r="P749" i="94"/>
  <c r="H749" i="94"/>
  <c r="P581" i="94"/>
  <c r="H581" i="94"/>
  <c r="P973" i="94"/>
  <c r="H973" i="94"/>
  <c r="H506" i="94"/>
  <c r="P506" i="94"/>
  <c r="P1214" i="94"/>
  <c r="H1214" i="94"/>
  <c r="P1018" i="94"/>
  <c r="H1018" i="94"/>
  <c r="I1018" i="94" s="1"/>
  <c r="P1061" i="94"/>
  <c r="H1061" i="94"/>
  <c r="H1123" i="94"/>
  <c r="P1123" i="94"/>
  <c r="P644" i="94"/>
  <c r="H644" i="94"/>
  <c r="P1055" i="94"/>
  <c r="H1055" i="94"/>
  <c r="P659" i="94"/>
  <c r="H659" i="94"/>
  <c r="P432" i="94"/>
  <c r="H432" i="94"/>
  <c r="P404" i="94"/>
  <c r="H404" i="94"/>
  <c r="P387" i="94"/>
  <c r="H387" i="94"/>
  <c r="P821" i="94"/>
  <c r="H821" i="94"/>
  <c r="P1101" i="94"/>
  <c r="H1101" i="94"/>
  <c r="P899" i="94"/>
  <c r="H899" i="94"/>
  <c r="P1127" i="94"/>
  <c r="H1127" i="94"/>
  <c r="I1127" i="94" s="1"/>
  <c r="P373" i="94"/>
  <c r="H373" i="94"/>
  <c r="P1184" i="94"/>
  <c r="H1184" i="94"/>
  <c r="P599" i="94"/>
  <c r="H599" i="94"/>
  <c r="P347" i="94"/>
  <c r="H347" i="94"/>
  <c r="H1258" i="94"/>
  <c r="P1258" i="94"/>
  <c r="H1141" i="94"/>
  <c r="I1141" i="94" s="1"/>
  <c r="P1141" i="94"/>
  <c r="P667" i="94"/>
  <c r="H667" i="94"/>
  <c r="P468" i="94"/>
  <c r="H468" i="94"/>
  <c r="H338" i="94"/>
  <c r="P338" i="94"/>
  <c r="P1119" i="94"/>
  <c r="H1119" i="94"/>
  <c r="P282" i="94"/>
  <c r="H282" i="94"/>
  <c r="H560" i="94"/>
  <c r="I560" i="94" s="1"/>
  <c r="P560" i="94"/>
  <c r="P812" i="94"/>
  <c r="H812" i="94"/>
  <c r="P526" i="94"/>
  <c r="H526" i="94"/>
  <c r="H936" i="94"/>
  <c r="P936" i="94"/>
  <c r="P877" i="94"/>
  <c r="H877" i="94"/>
  <c r="P494" i="94"/>
  <c r="H494" i="94"/>
  <c r="P231" i="94"/>
  <c r="H231" i="94"/>
  <c r="I231" i="94" s="1"/>
  <c r="P789" i="94"/>
  <c r="H789" i="94"/>
  <c r="P945" i="94"/>
  <c r="H945" i="94"/>
  <c r="P904" i="94"/>
  <c r="H904" i="94"/>
  <c r="P147" i="94"/>
  <c r="H147" i="94"/>
  <c r="P577" i="94"/>
  <c r="H577" i="94"/>
  <c r="P615" i="94"/>
  <c r="H615" i="94"/>
  <c r="I615" i="94" s="1"/>
  <c r="P1157" i="94"/>
  <c r="H1157" i="94"/>
  <c r="P18" i="94"/>
  <c r="H18" i="94"/>
  <c r="P939" i="94"/>
  <c r="H939" i="94"/>
  <c r="P835" i="94"/>
  <c r="H835" i="94"/>
  <c r="P1192" i="94"/>
  <c r="H1192" i="94"/>
  <c r="P161" i="94"/>
  <c r="H161" i="94"/>
  <c r="I161" i="94" s="1"/>
  <c r="P859" i="94"/>
  <c r="H859" i="94"/>
  <c r="P169" i="94"/>
  <c r="H169" i="94"/>
  <c r="P1328" i="94"/>
  <c r="H1328" i="94"/>
  <c r="P1213" i="94"/>
  <c r="H1213" i="94"/>
  <c r="P598" i="94"/>
  <c r="H598" i="94"/>
  <c r="P410" i="94"/>
  <c r="H410" i="94"/>
  <c r="I410" i="94" s="1"/>
  <c r="P897" i="94"/>
  <c r="H897" i="94"/>
  <c r="P89" i="94"/>
  <c r="H89" i="94"/>
  <c r="P1327" i="94"/>
  <c r="H1327" i="94"/>
  <c r="H1248" i="94"/>
  <c r="P1248" i="94"/>
  <c r="P565" i="94"/>
  <c r="H565" i="94"/>
  <c r="P1204" i="94"/>
  <c r="H1204" i="94"/>
  <c r="P687" i="94"/>
  <c r="H687" i="94"/>
  <c r="P761" i="94"/>
  <c r="H761" i="94"/>
  <c r="P64" i="94"/>
  <c r="H64" i="94"/>
  <c r="P323" i="94"/>
  <c r="H323" i="94"/>
  <c r="P86" i="94"/>
  <c r="H86" i="94"/>
  <c r="P402" i="94"/>
  <c r="H402" i="94"/>
  <c r="I402" i="94" s="1"/>
  <c r="P452" i="94"/>
  <c r="H452" i="94"/>
  <c r="P1177" i="94"/>
  <c r="H1177" i="94"/>
  <c r="P1273" i="94"/>
  <c r="H1273" i="94"/>
  <c r="P1229" i="94"/>
  <c r="H1229" i="94"/>
  <c r="P1297" i="94"/>
  <c r="H1297" i="94"/>
  <c r="P1071" i="94"/>
  <c r="H1071" i="94"/>
  <c r="I1071" i="94" s="1"/>
  <c r="P794" i="94"/>
  <c r="H794" i="94"/>
  <c r="P763" i="94"/>
  <c r="H763" i="94"/>
  <c r="P1162" i="94"/>
  <c r="H1162" i="94"/>
  <c r="P1211" i="94"/>
  <c r="H1211" i="94"/>
  <c r="P1057" i="94"/>
  <c r="H1057" i="94"/>
  <c r="P847" i="94"/>
  <c r="H847" i="94"/>
  <c r="I847" i="94" s="1"/>
  <c r="P67" i="94"/>
  <c r="H67" i="94"/>
  <c r="P246" i="94"/>
  <c r="H246" i="94"/>
  <c r="P909" i="94"/>
  <c r="H909" i="94"/>
  <c r="H1225" i="94"/>
  <c r="P1225" i="94"/>
  <c r="P108" i="94"/>
  <c r="H108" i="94"/>
  <c r="P547" i="94"/>
  <c r="H547" i="94"/>
  <c r="I547" i="94" s="1"/>
  <c r="H146" i="94"/>
  <c r="P146" i="94"/>
  <c r="P168" i="94"/>
  <c r="H168" i="94"/>
  <c r="P698" i="94"/>
  <c r="H698" i="94"/>
  <c r="P1065" i="94"/>
  <c r="H1065" i="94"/>
  <c r="P340" i="94"/>
  <c r="H340" i="94"/>
  <c r="P232" i="94"/>
  <c r="H232" i="94"/>
  <c r="I232" i="94" s="1"/>
  <c r="P772" i="94"/>
  <c r="H772" i="94"/>
  <c r="P287" i="94"/>
  <c r="H287" i="94"/>
  <c r="P295" i="94"/>
  <c r="H295" i="94"/>
  <c r="P814" i="94"/>
  <c r="H814" i="94"/>
  <c r="P322" i="94"/>
  <c r="H322" i="94"/>
  <c r="P885" i="94"/>
  <c r="H885" i="94"/>
  <c r="P261" i="94"/>
  <c r="H261" i="94"/>
  <c r="P946" i="94"/>
  <c r="H946" i="94"/>
  <c r="P572" i="94"/>
  <c r="H572" i="94"/>
  <c r="P898" i="94"/>
  <c r="H898" i="94"/>
  <c r="P874" i="94"/>
  <c r="H874" i="94"/>
  <c r="P222" i="94"/>
  <c r="H222" i="94"/>
  <c r="I222" i="94" s="1"/>
  <c r="P60" i="94"/>
  <c r="H60" i="94"/>
  <c r="P447" i="94"/>
  <c r="H447" i="94"/>
  <c r="P969" i="94"/>
  <c r="H969" i="94"/>
  <c r="P988" i="94"/>
  <c r="H988" i="94"/>
  <c r="P294" i="94"/>
  <c r="H294" i="94"/>
  <c r="P980" i="94"/>
  <c r="H980" i="94"/>
  <c r="I980" i="94" s="1"/>
  <c r="H273" i="94"/>
  <c r="P273" i="94"/>
  <c r="H521" i="94"/>
  <c r="I521" i="94" s="1"/>
  <c r="P521" i="94"/>
  <c r="H1312" i="94"/>
  <c r="P1312" i="94"/>
  <c r="H41" i="94"/>
  <c r="P41" i="94"/>
  <c r="P29" i="94"/>
  <c r="H29" i="94"/>
  <c r="P1027" i="94"/>
  <c r="H1027" i="94"/>
  <c r="P320" i="94"/>
  <c r="H320" i="94"/>
  <c r="H198" i="94"/>
  <c r="P198" i="94"/>
  <c r="P1070" i="94"/>
  <c r="H1070" i="94"/>
  <c r="I1070" i="94" s="1"/>
  <c r="H668" i="94"/>
  <c r="P668" i="94"/>
  <c r="P779" i="94"/>
  <c r="H779" i="94"/>
  <c r="I779" i="94" s="1"/>
  <c r="P585" i="94"/>
  <c r="H585" i="94"/>
  <c r="P234" i="94"/>
  <c r="H234" i="94"/>
  <c r="P1005" i="94"/>
  <c r="H1005" i="94"/>
  <c r="P1299" i="94"/>
  <c r="H1299" i="94"/>
  <c r="I1299" i="94" s="1"/>
  <c r="P1235" i="94"/>
  <c r="H1235" i="94"/>
  <c r="P524" i="94"/>
  <c r="H524" i="94"/>
  <c r="P466" i="94"/>
  <c r="H466" i="94"/>
  <c r="I466" i="94" s="1"/>
  <c r="P704" i="94"/>
  <c r="H704" i="94"/>
  <c r="P934" i="94"/>
  <c r="H934" i="94"/>
  <c r="P53" i="94"/>
  <c r="H53" i="94"/>
  <c r="I53" i="94" s="1"/>
  <c r="P1173" i="94"/>
  <c r="H1173" i="94"/>
  <c r="P70" i="94"/>
  <c r="H70" i="94"/>
  <c r="P1015" i="94"/>
  <c r="H1015" i="94"/>
  <c r="P482" i="94"/>
  <c r="H482" i="94"/>
  <c r="H1222" i="94"/>
  <c r="P1222" i="94"/>
  <c r="P984" i="94"/>
  <c r="H984" i="94"/>
  <c r="I984" i="94" s="1"/>
  <c r="H1026" i="94"/>
  <c r="P1026" i="94"/>
  <c r="H632" i="94"/>
  <c r="P632" i="94"/>
  <c r="P920" i="94"/>
  <c r="H920" i="94"/>
  <c r="I920" i="94" s="1"/>
  <c r="P61" i="94"/>
  <c r="H61" i="94"/>
  <c r="P706" i="94"/>
  <c r="H706" i="94"/>
  <c r="P1131" i="94"/>
  <c r="H1131" i="94"/>
  <c r="I1131" i="94" s="1"/>
  <c r="P1281" i="94"/>
  <c r="H1281" i="94"/>
  <c r="P49" i="94"/>
  <c r="H49" i="94"/>
  <c r="I49" i="94" s="1"/>
  <c r="P11" i="94"/>
  <c r="H11" i="94"/>
  <c r="H610" i="94"/>
  <c r="P610" i="94"/>
  <c r="H736" i="94"/>
  <c r="P736" i="94"/>
  <c r="P385" i="94"/>
  <c r="H385" i="94"/>
  <c r="I385" i="94" s="1"/>
  <c r="P200" i="94"/>
  <c r="H200" i="94"/>
  <c r="P1287" i="94"/>
  <c r="H1287" i="94"/>
  <c r="H823" i="94"/>
  <c r="P823" i="94"/>
  <c r="P801" i="94"/>
  <c r="H801" i="94"/>
  <c r="P467" i="94"/>
  <c r="H467" i="94"/>
  <c r="I467" i="94" s="1"/>
  <c r="P362" i="94"/>
  <c r="H362" i="94"/>
  <c r="I362" i="94" s="1"/>
  <c r="P39" i="94"/>
  <c r="H39" i="94"/>
  <c r="P279" i="94"/>
  <c r="H279" i="94"/>
  <c r="I279" i="94" s="1"/>
  <c r="P528" i="94"/>
  <c r="H528" i="94"/>
  <c r="P716" i="94"/>
  <c r="H716" i="94"/>
  <c r="P937" i="94"/>
  <c r="H937" i="94"/>
  <c r="P799" i="94"/>
  <c r="H799" i="94"/>
  <c r="I799" i="94" s="1"/>
  <c r="P44" i="94"/>
  <c r="H44" i="94"/>
  <c r="P205" i="94"/>
  <c r="H205" i="94"/>
  <c r="I205" i="94" s="1"/>
  <c r="P758" i="94"/>
  <c r="H758" i="94"/>
  <c r="P703" i="94"/>
  <c r="H703" i="94"/>
  <c r="P1054" i="94"/>
  <c r="H1054" i="94"/>
  <c r="I1054" i="94" s="1"/>
  <c r="P566" i="94"/>
  <c r="H566" i="94"/>
  <c r="P958" i="94"/>
  <c r="H958" i="94"/>
  <c r="P226" i="94"/>
  <c r="H226" i="94"/>
  <c r="I226" i="94" s="1"/>
  <c r="P280" i="94"/>
  <c r="H280" i="94"/>
  <c r="P878" i="94"/>
  <c r="H878" i="94"/>
  <c r="P826" i="94"/>
  <c r="H826" i="94"/>
  <c r="I826" i="94" s="1"/>
  <c r="H59" i="94"/>
  <c r="P59" i="94"/>
  <c r="P836" i="94"/>
  <c r="H836" i="94"/>
  <c r="P594" i="94"/>
  <c r="H594" i="94"/>
  <c r="I594" i="94" s="1"/>
  <c r="P730" i="94"/>
  <c r="H730" i="94"/>
  <c r="P735" i="94"/>
  <c r="H735" i="94"/>
  <c r="P451" i="94"/>
  <c r="H451" i="94"/>
  <c r="I451" i="94" s="1"/>
  <c r="P1089" i="94"/>
  <c r="H1089" i="94"/>
  <c r="P405" i="94"/>
  <c r="H405" i="94"/>
  <c r="P971" i="94"/>
  <c r="H971" i="94"/>
  <c r="I971" i="94" s="1"/>
  <c r="P181" i="94"/>
  <c r="H181" i="94"/>
  <c r="P882" i="94"/>
  <c r="H882" i="94"/>
  <c r="H901" i="94"/>
  <c r="I901" i="94" s="1"/>
  <c r="P901" i="94"/>
  <c r="H689" i="94"/>
  <c r="P689" i="94"/>
  <c r="H861" i="94"/>
  <c r="I861" i="94" s="1"/>
  <c r="P861" i="94"/>
  <c r="H1179" i="94"/>
  <c r="I1179" i="94" s="1"/>
  <c r="P1179" i="94"/>
  <c r="H978" i="94"/>
  <c r="P978" i="94"/>
  <c r="H301" i="94"/>
  <c r="P301" i="94"/>
  <c r="H725" i="94"/>
  <c r="I725" i="94" s="1"/>
  <c r="P725" i="94"/>
  <c r="P271" i="94"/>
  <c r="H271" i="94"/>
  <c r="P930" i="94"/>
  <c r="H930" i="94"/>
  <c r="P840" i="94"/>
  <c r="H840" i="94"/>
  <c r="I840" i="94" s="1"/>
  <c r="P361" i="94"/>
  <c r="H361" i="94"/>
  <c r="P267" i="94"/>
  <c r="H267" i="94"/>
  <c r="P370" i="94"/>
  <c r="H370" i="94"/>
  <c r="I370" i="94" s="1"/>
  <c r="P6" i="94"/>
  <c r="H6" i="94"/>
  <c r="P19" i="94"/>
  <c r="H19" i="94"/>
  <c r="P1240" i="94"/>
  <c r="H1240" i="94"/>
  <c r="P892" i="94"/>
  <c r="H892" i="94"/>
  <c r="P174" i="94"/>
  <c r="H174" i="94"/>
  <c r="P1323" i="94"/>
  <c r="H1323" i="94"/>
  <c r="I1323" i="94" s="1"/>
  <c r="P558" i="94"/>
  <c r="H558" i="94"/>
  <c r="P976" i="94"/>
  <c r="H976" i="94"/>
  <c r="P1013" i="94"/>
  <c r="H1013" i="94"/>
  <c r="I1013" i="94" s="1"/>
  <c r="P800" i="94"/>
  <c r="H800" i="94"/>
  <c r="P1035" i="94"/>
  <c r="H1035" i="94"/>
  <c r="P790" i="94"/>
  <c r="H790" i="94"/>
  <c r="I790" i="94" s="1"/>
  <c r="P384" i="94"/>
  <c r="H384" i="94"/>
  <c r="P259" i="94"/>
  <c r="H259" i="94"/>
  <c r="P469" i="94"/>
  <c r="H469" i="94"/>
  <c r="I469" i="94" s="1"/>
  <c r="P76" i="94"/>
  <c r="H76" i="94"/>
  <c r="P185" i="94"/>
  <c r="H185" i="94"/>
  <c r="P1078" i="94"/>
  <c r="H1078" i="94"/>
  <c r="I1078" i="94" s="1"/>
  <c r="P935" i="94"/>
  <c r="H935" i="94"/>
  <c r="P1166" i="94"/>
  <c r="H1166" i="94"/>
  <c r="P1279" i="94"/>
  <c r="H1279" i="94"/>
  <c r="P966" i="94"/>
  <c r="H966" i="94"/>
  <c r="P791" i="94"/>
  <c r="H791" i="94"/>
  <c r="P88" i="94"/>
  <c r="H88" i="94"/>
  <c r="P499" i="94"/>
  <c r="H499" i="94"/>
  <c r="I499" i="94" s="1"/>
  <c r="P688" i="94"/>
  <c r="H688" i="94"/>
  <c r="P996" i="94"/>
  <c r="H996" i="94"/>
  <c r="I996" i="94" s="1"/>
  <c r="P444" i="94"/>
  <c r="H444" i="94"/>
  <c r="P473" i="94"/>
  <c r="H473" i="94"/>
  <c r="P768" i="94"/>
  <c r="H768" i="94"/>
  <c r="I768" i="94" s="1"/>
  <c r="P750" i="94"/>
  <c r="H750" i="94"/>
  <c r="P103" i="94"/>
  <c r="H103" i="94"/>
  <c r="P752" i="94"/>
  <c r="H752" i="94"/>
  <c r="I752" i="94" s="1"/>
  <c r="P286" i="94"/>
  <c r="H286" i="94"/>
  <c r="P314" i="94"/>
  <c r="H314" i="94"/>
  <c r="P778" i="94"/>
  <c r="H778" i="94"/>
  <c r="I778" i="94" s="1"/>
  <c r="P1036" i="94"/>
  <c r="H1036" i="94"/>
  <c r="P742" i="94"/>
  <c r="H742" i="94"/>
  <c r="P1122" i="94"/>
  <c r="H1122" i="94"/>
  <c r="I1122" i="94" s="1"/>
  <c r="H369" i="94"/>
  <c r="P369" i="94"/>
  <c r="P1310" i="94"/>
  <c r="H1310" i="94"/>
  <c r="P1259" i="94"/>
  <c r="H1259" i="94"/>
  <c r="I1259" i="94" s="1"/>
  <c r="P810" i="94"/>
  <c r="H810" i="94"/>
  <c r="I810" i="94" s="1"/>
  <c r="P788" i="94"/>
  <c r="H788" i="94"/>
  <c r="P391" i="94"/>
  <c r="H391" i="94"/>
  <c r="I391" i="94" s="1"/>
  <c r="P1209" i="94"/>
  <c r="H1209" i="94"/>
  <c r="P994" i="94"/>
  <c r="H994" i="94"/>
  <c r="P895" i="94"/>
  <c r="H895" i="94"/>
  <c r="I895" i="94" s="1"/>
  <c r="P670" i="94"/>
  <c r="H670" i="94"/>
  <c r="P327" i="94"/>
  <c r="H327" i="94"/>
  <c r="P266" i="94"/>
  <c r="H266" i="94"/>
  <c r="I266" i="94" s="1"/>
  <c r="P685" i="94"/>
  <c r="H685" i="94"/>
  <c r="P297" i="94"/>
  <c r="H297" i="94"/>
  <c r="P648" i="94"/>
  <c r="H648" i="94"/>
  <c r="I648" i="94" s="1"/>
  <c r="P639" i="94"/>
  <c r="H639" i="94"/>
  <c r="P220" i="94"/>
  <c r="H220" i="94"/>
  <c r="P715" i="94"/>
  <c r="H715" i="94"/>
  <c r="H377" i="94"/>
  <c r="P377" i="94"/>
  <c r="H1304" i="94"/>
  <c r="P1304" i="94"/>
  <c r="P1164" i="94"/>
  <c r="H1164" i="94"/>
  <c r="I1164" i="94" s="1"/>
  <c r="P1261" i="94"/>
  <c r="H1261" i="94"/>
  <c r="I1261" i="94" s="1"/>
  <c r="P780" i="94"/>
  <c r="H780" i="94"/>
  <c r="P144" i="94"/>
  <c r="H144" i="94"/>
  <c r="I144" i="94" s="1"/>
  <c r="P1293" i="94"/>
  <c r="H1293" i="94"/>
  <c r="P1124" i="94"/>
  <c r="H1124" i="94"/>
  <c r="P635" i="94"/>
  <c r="H635" i="94"/>
  <c r="I635" i="94" s="1"/>
  <c r="P697" i="94"/>
  <c r="H697" i="94"/>
  <c r="I697" i="94" s="1"/>
  <c r="P636" i="94"/>
  <c r="H636" i="94"/>
  <c r="P33" i="94"/>
  <c r="H33" i="94"/>
  <c r="P160" i="94"/>
  <c r="H160" i="94"/>
  <c r="P242" i="94"/>
  <c r="H242" i="94"/>
  <c r="P785" i="94"/>
  <c r="H785" i="94"/>
  <c r="I785" i="94" s="1"/>
  <c r="P726" i="94"/>
  <c r="H726" i="94"/>
  <c r="I726" i="94" s="1"/>
  <c r="P721" i="94"/>
  <c r="H721" i="94"/>
  <c r="P192" i="94"/>
  <c r="H192" i="94"/>
  <c r="P260" i="94"/>
  <c r="H260" i="94"/>
  <c r="P1217" i="94"/>
  <c r="H1217" i="94"/>
  <c r="P923" i="94"/>
  <c r="H923" i="94"/>
  <c r="I923" i="94" s="1"/>
  <c r="P1208" i="94"/>
  <c r="H1208" i="94"/>
  <c r="I1208" i="94" s="1"/>
  <c r="P1254" i="94"/>
  <c r="H1254" i="94"/>
  <c r="P1316" i="94"/>
  <c r="H1316" i="94"/>
  <c r="I1316" i="94" s="1"/>
  <c r="P943" i="94"/>
  <c r="H943" i="94"/>
  <c r="P1286" i="94"/>
  <c r="H1286" i="94"/>
  <c r="P17" i="94"/>
  <c r="H17" i="94"/>
  <c r="I17" i="94" s="1"/>
  <c r="P1029" i="94"/>
  <c r="H1029" i="94"/>
  <c r="I1029" i="94" s="1"/>
  <c r="P197" i="94"/>
  <c r="H197" i="94"/>
  <c r="P1309" i="94"/>
  <c r="H1309" i="94"/>
  <c r="I1309" i="94" s="1"/>
  <c r="P395" i="94"/>
  <c r="H395" i="94"/>
  <c r="P382" i="94"/>
  <c r="H382" i="94"/>
  <c r="P631" i="94"/>
  <c r="H631" i="94"/>
  <c r="I631" i="94" s="1"/>
  <c r="P1271" i="94"/>
  <c r="H1271" i="94"/>
  <c r="P422" i="94"/>
  <c r="H422" i="94"/>
  <c r="P310" i="94"/>
  <c r="H310" i="94"/>
  <c r="P91" i="94"/>
  <c r="H91" i="94"/>
  <c r="P1288" i="94"/>
  <c r="H1288" i="94"/>
  <c r="P677" i="94"/>
  <c r="H677" i="94"/>
  <c r="I677" i="94" s="1"/>
  <c r="P37" i="94"/>
  <c r="H37" i="94"/>
  <c r="I37" i="94" s="1"/>
  <c r="P1189" i="94"/>
  <c r="H1189" i="94"/>
  <c r="P626" i="94"/>
  <c r="H626" i="94"/>
  <c r="I626" i="94" s="1"/>
  <c r="P1223" i="94"/>
  <c r="H1223" i="94"/>
  <c r="P1305" i="94"/>
  <c r="H1305" i="94"/>
  <c r="P997" i="94"/>
  <c r="H997" i="94"/>
  <c r="I997" i="94" s="1"/>
  <c r="P798" i="94"/>
  <c r="H798" i="94"/>
  <c r="I798" i="94" s="1"/>
  <c r="P907" i="94"/>
  <c r="H907" i="94"/>
  <c r="P1306" i="94"/>
  <c r="H1306" i="94"/>
  <c r="I1306" i="94" s="1"/>
  <c r="P1292" i="94"/>
  <c r="H1292" i="94"/>
  <c r="P1058" i="94"/>
  <c r="H1058" i="94"/>
  <c r="P1227" i="94"/>
  <c r="H1227" i="94"/>
  <c r="P804" i="94"/>
  <c r="H804" i="94"/>
  <c r="I804" i="94" s="1"/>
  <c r="P1052" i="94"/>
  <c r="H1052" i="94"/>
  <c r="P944" i="94"/>
  <c r="H944" i="94"/>
  <c r="I944" i="94" s="1"/>
  <c r="P931" i="94"/>
  <c r="H931" i="94"/>
  <c r="P744" i="94"/>
  <c r="H744" i="94"/>
  <c r="P587" i="94"/>
  <c r="H587" i="94"/>
  <c r="P479" i="94"/>
  <c r="H479" i="94"/>
  <c r="P120" i="94"/>
  <c r="H120" i="94"/>
  <c r="P1112" i="94"/>
  <c r="H1112" i="94"/>
  <c r="I1112" i="94" s="1"/>
  <c r="P47" i="94"/>
  <c r="H47" i="94"/>
  <c r="P312" i="94"/>
  <c r="H312" i="94"/>
  <c r="P1295" i="94"/>
  <c r="H1295" i="94"/>
  <c r="P514" i="94"/>
  <c r="H514" i="94"/>
  <c r="I514" i="94" s="1"/>
  <c r="P52" i="94"/>
  <c r="H52" i="94"/>
  <c r="P311" i="94"/>
  <c r="H311" i="94"/>
  <c r="I311" i="94" s="1"/>
  <c r="P1280" i="94"/>
  <c r="H1280" i="94"/>
  <c r="P1320" i="94"/>
  <c r="H1320" i="94"/>
  <c r="P807" i="94"/>
  <c r="H807" i="94"/>
  <c r="I807" i="94" s="1"/>
  <c r="P1203" i="94"/>
  <c r="H1203" i="94"/>
  <c r="I1203" i="94" s="1"/>
  <c r="P1212" i="94"/>
  <c r="H1212" i="94"/>
  <c r="P1147" i="94"/>
  <c r="H1147" i="94"/>
  <c r="I1147" i="94" s="1"/>
  <c r="P478" i="94"/>
  <c r="H478" i="94"/>
  <c r="P555" i="94"/>
  <c r="H555" i="94"/>
  <c r="P1069" i="94"/>
  <c r="H1069" i="94"/>
  <c r="P1090" i="94"/>
  <c r="H1090" i="94"/>
  <c r="I1090" i="94" s="1"/>
  <c r="P80" i="94"/>
  <c r="H80" i="94"/>
  <c r="P437" i="94"/>
  <c r="H437" i="94"/>
  <c r="P876" i="94"/>
  <c r="H876" i="94"/>
  <c r="P390" i="94"/>
  <c r="H390" i="94"/>
  <c r="P1038" i="94"/>
  <c r="H1038" i="94"/>
  <c r="P157" i="94"/>
  <c r="H157" i="94"/>
  <c r="I157" i="94" s="1"/>
  <c r="P125" i="94"/>
  <c r="H125" i="94"/>
  <c r="P680" i="94"/>
  <c r="H680" i="94"/>
  <c r="I680" i="94" s="1"/>
  <c r="P764" i="94"/>
  <c r="H764" i="94"/>
  <c r="P372" i="94"/>
  <c r="H372" i="94"/>
  <c r="P420" i="94"/>
  <c r="H420" i="94"/>
  <c r="P922" i="94"/>
  <c r="H922" i="94"/>
  <c r="I922" i="94" s="1"/>
  <c r="P1087" i="94"/>
  <c r="H1087" i="94"/>
  <c r="P471" i="94"/>
  <c r="H471" i="94"/>
  <c r="I471" i="94" s="1"/>
  <c r="P409" i="94"/>
  <c r="H409" i="94"/>
  <c r="P824" i="94"/>
  <c r="H824" i="94"/>
  <c r="P1322" i="94"/>
  <c r="H1322" i="94"/>
  <c r="P533" i="94"/>
  <c r="H533" i="94"/>
  <c r="I533" i="94" s="1"/>
  <c r="P1325" i="94"/>
  <c r="H1325" i="94"/>
  <c r="P207" i="94"/>
  <c r="H207" i="94"/>
  <c r="P1224" i="94"/>
  <c r="H1224" i="94"/>
  <c r="P597" i="94"/>
  <c r="H597" i="94"/>
  <c r="P130" i="94"/>
  <c r="H130" i="94"/>
  <c r="I130" i="94" s="1"/>
  <c r="P124" i="94"/>
  <c r="H124" i="94"/>
  <c r="I124" i="94" s="1"/>
  <c r="P886" i="94"/>
  <c r="H886" i="94"/>
  <c r="P713" i="94"/>
  <c r="H713" i="94"/>
  <c r="I713" i="94" s="1"/>
  <c r="P1333" i="94"/>
  <c r="H1333" i="94"/>
  <c r="P853" i="94"/>
  <c r="H853" i="94"/>
  <c r="P507" i="94"/>
  <c r="H507" i="94"/>
  <c r="I507" i="94" s="1"/>
  <c r="P1264" i="94"/>
  <c r="H1264" i="94"/>
  <c r="P434" i="94"/>
  <c r="H434" i="94"/>
  <c r="P206" i="94"/>
  <c r="H206" i="94"/>
  <c r="I206" i="94" s="1"/>
  <c r="P828" i="94"/>
  <c r="H828" i="94"/>
  <c r="P164" i="94"/>
  <c r="H164" i="94"/>
  <c r="P520" i="94"/>
  <c r="H520" i="94"/>
  <c r="I520" i="94" s="1"/>
  <c r="P903" i="94"/>
  <c r="H903" i="94"/>
  <c r="I903" i="94" s="1"/>
  <c r="I146" i="94" l="1"/>
  <c r="I416" i="94"/>
  <c r="I585" i="94"/>
  <c r="I204" i="94"/>
  <c r="I728" i="94"/>
  <c r="I912" i="94"/>
  <c r="I436" i="94"/>
  <c r="I339" i="94"/>
  <c r="I1257" i="94"/>
  <c r="I201" i="94"/>
  <c r="I530" i="94"/>
  <c r="I620" i="94"/>
  <c r="I918" i="94"/>
  <c r="I681" i="94"/>
  <c r="I843" i="94"/>
  <c r="I151" i="94"/>
  <c r="I440" i="94"/>
  <c r="I407" i="94"/>
  <c r="I691" i="94"/>
  <c r="I380" i="94"/>
  <c r="I78" i="94"/>
  <c r="I14" i="94"/>
  <c r="I900" i="94"/>
  <c r="I56" i="94"/>
  <c r="I1146" i="94"/>
  <c r="I172" i="94"/>
  <c r="I1010" i="94"/>
  <c r="I433" i="94"/>
  <c r="I424" i="94"/>
  <c r="I247" i="94"/>
  <c r="I948" i="94"/>
  <c r="I729" i="94"/>
  <c r="I654" i="94"/>
  <c r="I581" i="94"/>
  <c r="I223" i="94"/>
  <c r="I413" i="94"/>
  <c r="I21" i="94"/>
  <c r="I1245" i="94"/>
  <c r="I1120" i="94"/>
  <c r="I848" i="94"/>
  <c r="I1008" i="94"/>
  <c r="I604" i="94"/>
  <c r="I966" i="94"/>
  <c r="I181" i="94"/>
  <c r="I528" i="94"/>
  <c r="I892" i="94"/>
  <c r="I758" i="94"/>
  <c r="I11" i="94"/>
  <c r="I823" i="94"/>
  <c r="I946" i="94"/>
  <c r="I287" i="94"/>
  <c r="I168" i="94"/>
  <c r="I246" i="94"/>
  <c r="I763" i="94"/>
  <c r="I1177" i="94"/>
  <c r="I761" i="94"/>
  <c r="I89" i="94"/>
  <c r="I169" i="94"/>
  <c r="I18" i="94"/>
  <c r="I945" i="94"/>
  <c r="I526" i="94"/>
  <c r="I468" i="94"/>
  <c r="I1184" i="94"/>
  <c r="I387" i="94"/>
  <c r="I70" i="94"/>
  <c r="I1297" i="94"/>
  <c r="I1192" i="94"/>
  <c r="I577" i="94"/>
  <c r="I899" i="94"/>
  <c r="I578" i="94"/>
  <c r="I671" i="94"/>
  <c r="I781" i="94"/>
  <c r="I632" i="94"/>
  <c r="I198" i="94"/>
  <c r="I1258" i="94"/>
  <c r="I875" i="94"/>
  <c r="I502" i="94"/>
  <c r="I884" i="94"/>
  <c r="I706" i="94"/>
  <c r="I524" i="94"/>
  <c r="I874" i="94"/>
  <c r="I340" i="94"/>
  <c r="I86" i="94"/>
  <c r="I565" i="94"/>
  <c r="I494" i="94"/>
  <c r="I1183" i="94"/>
  <c r="I1005" i="94"/>
  <c r="I1057" i="94"/>
  <c r="I429" i="94"/>
  <c r="I711" i="94"/>
  <c r="I934" i="94"/>
  <c r="I294" i="94"/>
  <c r="I322" i="94"/>
  <c r="I598" i="94"/>
  <c r="I282" i="94"/>
  <c r="I579" i="94"/>
  <c r="I42" i="94"/>
  <c r="I956" i="94"/>
  <c r="I1255" i="94"/>
  <c r="I90" i="94"/>
  <c r="I290" i="94"/>
  <c r="I841" i="94"/>
  <c r="I808" i="94"/>
  <c r="I408" i="94"/>
  <c r="I1009" i="94"/>
  <c r="I1202" i="94"/>
  <c r="I684" i="94"/>
  <c r="I1335" i="94"/>
  <c r="I838" i="94"/>
  <c r="I202" i="94"/>
  <c r="I619" i="94"/>
  <c r="I576" i="94"/>
  <c r="I1265" i="94"/>
  <c r="I1068" i="94"/>
  <c r="I16" i="94"/>
  <c r="I1239" i="94"/>
  <c r="I118" i="94"/>
  <c r="I150" i="94"/>
  <c r="I647" i="94"/>
  <c r="I1072" i="94"/>
  <c r="I309" i="94"/>
  <c r="I863" i="94"/>
  <c r="I1237" i="94"/>
  <c r="I1136" i="94"/>
  <c r="I955" i="94"/>
  <c r="I1105" i="94"/>
  <c r="I1296" i="94"/>
  <c r="I1249" i="94"/>
  <c r="I1169" i="94"/>
  <c r="I1129" i="94"/>
  <c r="I1156" i="94"/>
  <c r="I1050" i="94"/>
  <c r="I998" i="94"/>
  <c r="I960" i="94"/>
  <c r="I1275" i="94"/>
  <c r="I1199" i="94"/>
  <c r="I705" i="94"/>
  <c r="I243" i="94"/>
  <c r="I564" i="94"/>
  <c r="I1042" i="94"/>
  <c r="I1262" i="94"/>
  <c r="I367" i="94"/>
  <c r="I417" i="94"/>
  <c r="I240" i="94"/>
  <c r="I378" i="94"/>
  <c r="I464" i="94"/>
  <c r="I396" i="94"/>
  <c r="I1030" i="94"/>
  <c r="I154" i="94"/>
  <c r="I552" i="94"/>
  <c r="I686" i="94"/>
  <c r="I1171" i="94"/>
  <c r="I305" i="94"/>
  <c r="I406" i="94"/>
  <c r="I500" i="94"/>
  <c r="I529" i="94"/>
  <c r="I1046" i="94"/>
  <c r="I1234" i="94"/>
  <c r="I360" i="94"/>
  <c r="I609" i="94"/>
  <c r="I1111" i="94"/>
  <c r="I850" i="94"/>
  <c r="I351" i="94"/>
  <c r="I919" i="94"/>
  <c r="I925" i="94"/>
  <c r="I1083" i="94"/>
  <c r="I553" i="94"/>
  <c r="I12" i="94"/>
  <c r="I1098" i="94"/>
  <c r="I704" i="94"/>
  <c r="I165" i="94"/>
  <c r="I342" i="94"/>
  <c r="I1241" i="94"/>
  <c r="I652" i="94"/>
  <c r="I525" i="94"/>
  <c r="I211" i="94"/>
  <c r="I1205" i="94"/>
  <c r="I145" i="94"/>
  <c r="I1040" i="94"/>
  <c r="I270" i="94"/>
  <c r="I1250" i="94"/>
  <c r="I112" i="94"/>
  <c r="I1304" i="94"/>
  <c r="I301" i="94"/>
  <c r="I1026" i="94"/>
  <c r="I641" i="94"/>
  <c r="I867" i="94"/>
  <c r="I1235" i="94"/>
  <c r="I870" i="94"/>
  <c r="I411" i="94"/>
  <c r="I865" i="94"/>
  <c r="I732" i="94"/>
  <c r="I152" i="94"/>
  <c r="I782" i="94"/>
  <c r="I313" i="94"/>
  <c r="I969" i="94"/>
  <c r="I295" i="94"/>
  <c r="I909" i="94"/>
  <c r="I1273" i="94"/>
  <c r="I64" i="94"/>
  <c r="I1327" i="94"/>
  <c r="I939" i="94"/>
  <c r="I599" i="94"/>
  <c r="I644" i="94"/>
  <c r="I62" i="94"/>
  <c r="I1004" i="94"/>
  <c r="I212" i="94"/>
  <c r="I858" i="94"/>
  <c r="I766" i="94"/>
  <c r="I664" i="94"/>
  <c r="I430" i="94"/>
  <c r="I394" i="94"/>
  <c r="I569" i="94"/>
  <c r="I1056" i="94"/>
  <c r="I227" i="94"/>
  <c r="I889" i="94"/>
  <c r="I117" i="94"/>
  <c r="I702" i="94"/>
  <c r="I415" i="94"/>
  <c r="I793" i="94"/>
  <c r="I1168" i="94"/>
  <c r="I470" i="94"/>
  <c r="I317" i="94"/>
  <c r="I1185" i="94"/>
  <c r="I438" i="94"/>
  <c r="I54" i="94"/>
  <c r="I32" i="94"/>
  <c r="I1243" i="94"/>
  <c r="I656" i="94"/>
  <c r="I184" i="94"/>
  <c r="I745" i="94"/>
  <c r="I1134" i="94"/>
  <c r="I1037" i="94"/>
  <c r="I573" i="94"/>
  <c r="I256" i="94"/>
  <c r="I571" i="94"/>
  <c r="I1032" i="94"/>
  <c r="I1326" i="94"/>
  <c r="I61" i="94"/>
  <c r="I1173" i="94"/>
  <c r="I234" i="94"/>
  <c r="I285" i="94"/>
  <c r="I352" i="94"/>
  <c r="I102" i="94"/>
  <c r="I493" i="94"/>
  <c r="I281" i="94"/>
  <c r="I358" i="94"/>
  <c r="I575" i="94"/>
  <c r="I1312" i="94"/>
  <c r="I338" i="94"/>
  <c r="I601" i="94"/>
  <c r="I30" i="94"/>
  <c r="I902" i="94"/>
  <c r="I1128" i="94"/>
  <c r="I859" i="94"/>
  <c r="I667" i="94"/>
  <c r="I1222" i="94"/>
  <c r="I817" i="94"/>
  <c r="I1159" i="94"/>
  <c r="I439" i="94"/>
  <c r="I239" i="94"/>
  <c r="I809" i="94"/>
  <c r="I896" i="94"/>
  <c r="I797" i="94"/>
  <c r="I905" i="94"/>
  <c r="I933" i="94"/>
  <c r="I455" i="94"/>
  <c r="I871" i="94"/>
  <c r="I403" i="94"/>
  <c r="I1108" i="94"/>
  <c r="I365" i="94"/>
  <c r="I842" i="94"/>
  <c r="I1178" i="94"/>
  <c r="I775" i="94"/>
  <c r="I419" i="94"/>
  <c r="I1182" i="94"/>
  <c r="I972" i="94"/>
  <c r="I1175" i="94"/>
  <c r="I833" i="94"/>
  <c r="I215" i="94"/>
  <c r="I811" i="94"/>
  <c r="I638" i="94"/>
  <c r="I176" i="94"/>
  <c r="I1160" i="94"/>
  <c r="I207" i="94"/>
  <c r="I437" i="94"/>
  <c r="I310" i="94"/>
  <c r="I192" i="94"/>
  <c r="I33" i="94"/>
  <c r="I369" i="94"/>
  <c r="I1089" i="94"/>
  <c r="I1027" i="94"/>
  <c r="I885" i="94"/>
  <c r="I1204" i="94"/>
  <c r="I432" i="94"/>
  <c r="I1281" i="94"/>
  <c r="I1163" i="94"/>
  <c r="I189" i="94"/>
  <c r="I1263" i="94"/>
  <c r="I82" i="94"/>
  <c r="I475" i="94"/>
  <c r="I178" i="94"/>
  <c r="I701" i="94"/>
  <c r="I486" i="94"/>
  <c r="I1138" i="94"/>
  <c r="I554" i="94"/>
  <c r="I329" i="94"/>
  <c r="I110" i="94"/>
  <c r="I418" i="94"/>
  <c r="I963" i="94"/>
  <c r="I302" i="94"/>
  <c r="I672" i="94"/>
  <c r="I457" i="94"/>
  <c r="I244" i="94"/>
  <c r="I448" i="94"/>
  <c r="I262" i="94"/>
  <c r="I491" i="94"/>
  <c r="I214" i="94"/>
  <c r="I839" i="94"/>
  <c r="I233" i="94"/>
  <c r="I556" i="94"/>
  <c r="I1311" i="94"/>
  <c r="I426" i="94"/>
  <c r="I1301" i="94"/>
  <c r="I651" i="94"/>
  <c r="I87" i="94"/>
  <c r="I1082" i="94"/>
  <c r="I120" i="94"/>
  <c r="I1052" i="94"/>
  <c r="I197" i="94"/>
  <c r="I715" i="94"/>
  <c r="I29" i="94"/>
  <c r="I108" i="94"/>
  <c r="I659" i="94"/>
  <c r="I1214" i="94"/>
  <c r="I1062" i="94"/>
  <c r="I482" i="94"/>
  <c r="I449" i="94"/>
  <c r="I306" i="94"/>
  <c r="I534" i="94"/>
  <c r="I595" i="94"/>
  <c r="I845" i="94"/>
  <c r="I949" i="94"/>
  <c r="I368" i="94"/>
  <c r="I1268" i="94"/>
  <c r="I938" i="94"/>
  <c r="I964" i="94"/>
  <c r="I1060" i="94"/>
  <c r="I190" i="94"/>
  <c r="I545" i="94"/>
  <c r="I1114" i="94"/>
  <c r="I612" i="94"/>
  <c r="I819" i="94"/>
  <c r="I465" i="94"/>
  <c r="I967" i="94"/>
  <c r="I1260" i="94"/>
  <c r="I1019" i="94"/>
  <c r="I398" i="94"/>
  <c r="I1011" i="94"/>
  <c r="I445" i="94"/>
  <c r="I1230" i="94"/>
  <c r="I485" i="94"/>
  <c r="I856" i="94"/>
  <c r="I657" i="94"/>
  <c r="I928" i="94"/>
  <c r="I101" i="94"/>
  <c r="I668" i="94"/>
  <c r="I1264" i="94"/>
  <c r="I479" i="94"/>
  <c r="I1271" i="94"/>
  <c r="I882" i="94"/>
  <c r="I1065" i="94"/>
  <c r="I1225" i="94"/>
  <c r="I1229" i="94"/>
  <c r="I1213" i="94"/>
  <c r="I835" i="94"/>
  <c r="I877" i="94"/>
  <c r="I347" i="94"/>
  <c r="I1101" i="94"/>
  <c r="I1055" i="94"/>
  <c r="I570" i="94"/>
  <c r="I561" i="94"/>
  <c r="I180" i="94"/>
  <c r="I460" i="94"/>
  <c r="I1232" i="94"/>
  <c r="I825" i="94"/>
  <c r="I617" i="94"/>
  <c r="I699" i="94"/>
  <c r="I1283" i="94"/>
  <c r="I696" i="94"/>
  <c r="I748" i="94"/>
  <c r="I740" i="94"/>
  <c r="I139" i="94"/>
  <c r="I1324" i="94"/>
  <c r="I1039" i="94"/>
  <c r="I307" i="94"/>
  <c r="I441" i="94"/>
  <c r="I957" i="94"/>
  <c r="I512" i="94"/>
  <c r="I883" i="94"/>
  <c r="I1322" i="94"/>
  <c r="I420" i="94"/>
  <c r="I1038" i="94"/>
  <c r="I1069" i="94"/>
  <c r="I1295" i="94"/>
  <c r="I587" i="94"/>
  <c r="I1227" i="94"/>
  <c r="I742" i="94"/>
  <c r="I1240" i="94"/>
  <c r="I610" i="94"/>
  <c r="I572" i="94"/>
  <c r="I698" i="94"/>
  <c r="I1162" i="94"/>
  <c r="I1328" i="94"/>
  <c r="I904" i="94"/>
  <c r="I936" i="94"/>
  <c r="I821" i="94"/>
  <c r="I1298" i="94"/>
  <c r="I1015" i="94"/>
  <c r="I693" i="94"/>
  <c r="I724" i="94"/>
  <c r="I625" i="94"/>
  <c r="I495" i="94"/>
  <c r="I268" i="94"/>
  <c r="I278" i="94"/>
  <c r="I714" i="94"/>
  <c r="I96" i="94"/>
  <c r="I796" i="94"/>
  <c r="I792" i="94"/>
  <c r="I968" i="94"/>
  <c r="I866" i="94"/>
  <c r="I717" i="94"/>
  <c r="I784" i="94"/>
  <c r="I5" i="94"/>
  <c r="I137" i="94"/>
  <c r="I425" i="94"/>
  <c r="I335" i="94"/>
  <c r="I264" i="94"/>
  <c r="I1085" i="94"/>
  <c r="I588" i="94"/>
  <c r="I679" i="94"/>
  <c r="I331" i="94"/>
  <c r="I1048" i="94"/>
  <c r="I126" i="94"/>
  <c r="I628" i="94"/>
  <c r="I1302" i="94"/>
  <c r="I1022" i="94"/>
  <c r="I273" i="94"/>
  <c r="I597" i="94"/>
  <c r="I1286" i="94"/>
  <c r="I1217" i="94"/>
  <c r="I19" i="94"/>
  <c r="I447" i="94"/>
  <c r="I1123" i="94"/>
  <c r="I973" i="94"/>
  <c r="I1107" i="94"/>
  <c r="I959" i="94"/>
  <c r="I1096" i="94"/>
  <c r="I459" i="94"/>
  <c r="I1074" i="94"/>
  <c r="I456" i="94"/>
  <c r="I712" i="94"/>
  <c r="I366" i="94"/>
  <c r="I518" i="94"/>
  <c r="I596" i="94"/>
  <c r="I951" i="94"/>
  <c r="I1194" i="94"/>
  <c r="I1077" i="94"/>
  <c r="I890" i="94"/>
  <c r="I123" i="94"/>
  <c r="I627" i="94"/>
  <c r="I806" i="94"/>
  <c r="I908" i="94"/>
  <c r="I542" i="94"/>
  <c r="I248" i="94"/>
  <c r="I1133" i="94"/>
  <c r="I1170" i="94"/>
  <c r="I94" i="94"/>
  <c r="I149" i="94"/>
  <c r="I1176" i="94"/>
  <c r="I988" i="94"/>
  <c r="I323" i="94"/>
  <c r="I749" i="94"/>
  <c r="I770" i="94"/>
  <c r="I7" i="94"/>
  <c r="I837" i="94"/>
  <c r="I107" i="94"/>
  <c r="I1180" i="94"/>
  <c r="I41" i="94"/>
  <c r="I1248" i="94"/>
  <c r="I506" i="94"/>
  <c r="I488" i="94"/>
  <c r="I872" i="94"/>
  <c r="I254" i="94"/>
  <c r="I760" i="94"/>
  <c r="I34" i="94"/>
  <c r="I376" i="94"/>
  <c r="I386" i="94"/>
  <c r="I1287" i="94"/>
  <c r="I707" i="94"/>
  <c r="I136" i="94"/>
  <c r="I1238" i="94"/>
  <c r="I755" i="94"/>
  <c r="I734" i="94"/>
  <c r="I31" i="94"/>
  <c r="I854" i="94"/>
  <c r="I563" i="94"/>
  <c r="I349" i="94"/>
  <c r="I175" i="94"/>
  <c r="I879" i="94"/>
  <c r="I450" i="94"/>
  <c r="I1044" i="94"/>
  <c r="I1080" i="94"/>
  <c r="I121" i="94"/>
  <c r="I1274" i="94"/>
  <c r="I1231" i="94"/>
  <c r="I1017" i="94"/>
  <c r="I786" i="94"/>
  <c r="I484" i="94"/>
  <c r="I328" i="94"/>
  <c r="I481" i="94"/>
  <c r="I293" i="94"/>
  <c r="I1126" i="94"/>
  <c r="I359" i="94"/>
  <c r="I592" i="94"/>
  <c r="I1197" i="94"/>
  <c r="I537" i="94"/>
  <c r="I1148" i="94"/>
  <c r="I148" i="94"/>
  <c r="I562" i="94"/>
  <c r="I209" i="94"/>
  <c r="I337" i="94"/>
  <c r="I535" i="94"/>
  <c r="I611" i="94"/>
  <c r="I65" i="94"/>
  <c r="I954" i="94"/>
  <c r="I1266" i="94"/>
  <c r="I1021" i="94"/>
  <c r="I272" i="94"/>
  <c r="I156" i="94"/>
  <c r="I985" i="94"/>
  <c r="I926" i="94"/>
  <c r="I1279" i="94"/>
  <c r="I1278" i="94"/>
  <c r="I1028" i="94"/>
  <c r="I1308" i="94"/>
  <c r="I736" i="94"/>
  <c r="I1334" i="94"/>
  <c r="I759" i="94"/>
  <c r="I1267" i="94"/>
  <c r="I131" i="94"/>
  <c r="I296" i="94"/>
  <c r="I38" i="94"/>
  <c r="I915" i="94"/>
  <c r="I522" i="94"/>
  <c r="I898" i="94"/>
  <c r="I814" i="94"/>
  <c r="I1211" i="94"/>
  <c r="I147" i="94"/>
  <c r="I1119" i="94"/>
  <c r="I166" i="94"/>
  <c r="I163" i="94"/>
  <c r="I771" i="94"/>
  <c r="I756" i="94"/>
  <c r="I217" i="94"/>
  <c r="I642" i="94"/>
  <c r="I618" i="94"/>
  <c r="I8" i="94"/>
  <c r="I822" i="94"/>
  <c r="I115" i="94"/>
  <c r="I203" i="94"/>
  <c r="I1135" i="94"/>
  <c r="I132" i="94"/>
  <c r="I435" i="94"/>
  <c r="I574" i="94"/>
  <c r="I343" i="94"/>
  <c r="I669" i="94"/>
  <c r="I621" i="94"/>
  <c r="I1081" i="94"/>
  <c r="I986" i="94"/>
  <c r="I401" i="94"/>
  <c r="I111" i="94"/>
  <c r="I138" i="94"/>
  <c r="I910" i="94"/>
  <c r="I511" i="94"/>
  <c r="I315" i="94"/>
  <c r="I298" i="94"/>
  <c r="I1200" i="94"/>
  <c r="I1256" i="94"/>
  <c r="I357" i="94"/>
  <c r="I55" i="94"/>
  <c r="I1049" i="94"/>
  <c r="I1332" i="94"/>
  <c r="I218" i="94"/>
  <c r="I709" i="94"/>
  <c r="I787" i="94"/>
  <c r="I363" i="94"/>
  <c r="I663" i="94"/>
  <c r="I1313" i="94"/>
  <c r="I1282" i="94"/>
  <c r="I645" i="94"/>
  <c r="I1289" i="94"/>
  <c r="I690" i="94"/>
  <c r="I224" i="94"/>
  <c r="I1303" i="94"/>
  <c r="I135" i="94"/>
  <c r="I829" i="94"/>
  <c r="I321" i="94"/>
  <c r="I932" i="94"/>
  <c r="I57" i="94"/>
  <c r="I816" i="94"/>
  <c r="I85" i="94"/>
  <c r="I660" i="94"/>
  <c r="I674" i="94"/>
  <c r="I191" i="94"/>
  <c r="I283" i="94"/>
  <c r="I210" i="94"/>
  <c r="I1000" i="94"/>
  <c r="I1242" i="94"/>
  <c r="I381" i="94"/>
  <c r="I662" i="94"/>
  <c r="I913" i="94"/>
  <c r="I1034" i="94"/>
  <c r="I35" i="94"/>
  <c r="I336" i="94"/>
  <c r="I602" i="94"/>
  <c r="I221" i="94"/>
  <c r="I257" i="94"/>
  <c r="I827" i="94"/>
  <c r="I548" i="94"/>
  <c r="I219" i="94"/>
  <c r="I1132" i="94"/>
  <c r="I171" i="94"/>
  <c r="I1155" i="94"/>
  <c r="I1226" i="94"/>
  <c r="I862" i="94"/>
  <c r="I974" i="94"/>
  <c r="I1113" i="94"/>
  <c r="I1233" i="94"/>
  <c r="I1215" i="94"/>
  <c r="I1193" i="94"/>
  <c r="I622" i="94"/>
  <c r="I1104" i="94"/>
  <c r="I73" i="94"/>
  <c r="I580" i="94"/>
  <c r="I116" i="94"/>
  <c r="I731" i="94"/>
  <c r="I746" i="94"/>
  <c r="I1319" i="94"/>
  <c r="I245" i="94"/>
  <c r="I316" i="94"/>
  <c r="I805" i="94"/>
  <c r="I263" i="94"/>
  <c r="I95" i="94"/>
  <c r="I1117" i="94"/>
  <c r="I733" i="94"/>
  <c r="I122" i="94"/>
  <c r="I762" i="94"/>
  <c r="I1269" i="94"/>
  <c r="I1153" i="94"/>
  <c r="I92" i="94"/>
  <c r="I646" i="94"/>
  <c r="I983" i="94"/>
  <c r="I694" i="94"/>
  <c r="I63" i="94"/>
  <c r="I383" i="94"/>
  <c r="I364" i="94"/>
  <c r="I1142" i="94"/>
  <c r="I177" i="94"/>
  <c r="I213" i="94"/>
  <c r="I737" i="94"/>
  <c r="I743" i="94"/>
  <c r="I1220" i="94"/>
  <c r="I1003" i="94"/>
  <c r="I640" i="94"/>
  <c r="I1079" i="94"/>
  <c r="I303" i="94"/>
  <c r="I128" i="94"/>
  <c r="I326" i="94"/>
  <c r="I114" i="94"/>
  <c r="I977" i="94"/>
  <c r="I1093" i="94"/>
  <c r="I633" i="94"/>
  <c r="I361" i="94"/>
  <c r="I280" i="94"/>
  <c r="I820" i="94"/>
  <c r="I1187" i="94"/>
  <c r="I109" i="94"/>
  <c r="I1053" i="94"/>
  <c r="I623" i="94"/>
  <c r="I753" i="94"/>
  <c r="I557" i="94"/>
  <c r="I1272" i="94"/>
  <c r="I503" i="94"/>
  <c r="I392" i="94"/>
  <c r="I182" i="94"/>
  <c r="I981" i="94"/>
  <c r="I412" i="94"/>
  <c r="I650" i="94"/>
  <c r="I590" i="94"/>
  <c r="I519" i="94"/>
  <c r="I1195" i="94"/>
  <c r="I304" i="94"/>
  <c r="I332" i="94"/>
  <c r="I1186" i="94"/>
  <c r="I937" i="94"/>
  <c r="I271" i="94"/>
  <c r="I730" i="94"/>
  <c r="I566" i="94"/>
  <c r="I1252" i="94"/>
  <c r="I1270" i="94"/>
  <c r="I776" i="94"/>
  <c r="I275" i="94"/>
  <c r="I1218" i="94"/>
  <c r="I98" i="94"/>
  <c r="I582" i="94"/>
  <c r="I477" i="94"/>
  <c r="I538" i="94"/>
  <c r="I59" i="94"/>
  <c r="I241" i="94"/>
  <c r="I873" i="94"/>
  <c r="I1285" i="94"/>
  <c r="I265" i="94"/>
  <c r="I860" i="94"/>
  <c r="I225" i="94"/>
  <c r="I320" i="94"/>
  <c r="I60" i="94"/>
  <c r="I261" i="94"/>
  <c r="I772" i="94"/>
  <c r="I67" i="94"/>
  <c r="I794" i="94"/>
  <c r="I452" i="94"/>
  <c r="I687" i="94"/>
  <c r="I897" i="94"/>
  <c r="I1157" i="94"/>
  <c r="I789" i="94"/>
  <c r="I812" i="94"/>
  <c r="I373" i="94"/>
  <c r="I404" i="94"/>
  <c r="I1061" i="94"/>
  <c r="I99" i="94"/>
  <c r="I74" i="94"/>
  <c r="I1024" i="94"/>
  <c r="I269" i="94"/>
  <c r="I586" i="94"/>
  <c r="I1116" i="94"/>
  <c r="I893" i="94"/>
  <c r="I591" i="94"/>
  <c r="I961" i="94"/>
  <c r="I723" i="94"/>
  <c r="I616" i="94"/>
  <c r="I722" i="94"/>
  <c r="I1161" i="94"/>
  <c r="I550" i="94"/>
  <c r="I803" i="94"/>
  <c r="I399" i="94"/>
  <c r="I757" i="94"/>
  <c r="I276" i="94"/>
  <c r="I940" i="94"/>
  <c r="I235" i="94"/>
  <c r="I371" i="94"/>
  <c r="I27" i="94"/>
  <c r="I975" i="94"/>
  <c r="I472" i="94"/>
  <c r="I1097" i="94"/>
  <c r="I869" i="94"/>
  <c r="I501" i="94"/>
  <c r="I88" i="94"/>
  <c r="I1209" i="94"/>
  <c r="I1036" i="94"/>
  <c r="I750" i="94"/>
  <c r="I935" i="94"/>
  <c r="I384" i="94"/>
  <c r="I558" i="94"/>
  <c r="I6" i="94"/>
  <c r="I286" i="94"/>
  <c r="I444" i="94"/>
  <c r="I76" i="94"/>
  <c r="I800" i="94"/>
  <c r="I978" i="94"/>
  <c r="I689" i="94"/>
  <c r="I478" i="94"/>
  <c r="I1280" i="94"/>
  <c r="I47" i="94"/>
  <c r="I931" i="94"/>
  <c r="I1292" i="94"/>
  <c r="I1223" i="94"/>
  <c r="I91" i="94"/>
  <c r="I395" i="94"/>
  <c r="I1293" i="94"/>
  <c r="I685" i="94"/>
  <c r="I828" i="94"/>
  <c r="I1333" i="94"/>
  <c r="I1224" i="94"/>
  <c r="I409" i="94"/>
  <c r="I764" i="94"/>
  <c r="I876" i="94"/>
  <c r="I943" i="94"/>
  <c r="I260" i="94"/>
  <c r="I160" i="94"/>
  <c r="I639" i="94"/>
  <c r="I670" i="94"/>
  <c r="I377" i="94"/>
  <c r="I634" i="94"/>
  <c r="I1174" i="94"/>
  <c r="I987" i="94"/>
  <c r="I397" i="94"/>
  <c r="I1318" i="94"/>
  <c r="I194" i="94"/>
  <c r="I1315" i="94"/>
  <c r="I1181" i="94"/>
  <c r="I1121" i="94"/>
  <c r="I77" i="94"/>
  <c r="I289" i="94"/>
  <c r="I630" i="94"/>
  <c r="I864" i="94"/>
  <c r="I344" i="94"/>
  <c r="I1064" i="94"/>
  <c r="I999" i="94"/>
  <c r="I249" i="94"/>
  <c r="I164" i="94"/>
  <c r="I434" i="94"/>
  <c r="I853" i="94"/>
  <c r="I886" i="94"/>
  <c r="I1325" i="94"/>
  <c r="I824" i="94"/>
  <c r="I1087" i="94"/>
  <c r="I372" i="94"/>
  <c r="I125" i="94"/>
  <c r="I390" i="94"/>
  <c r="I80" i="94"/>
  <c r="I555" i="94"/>
  <c r="I1212" i="94"/>
  <c r="I1320" i="94"/>
  <c r="I52" i="94"/>
  <c r="I312" i="94"/>
  <c r="I744" i="94"/>
  <c r="I1058" i="94"/>
  <c r="I907" i="94"/>
  <c r="I1305" i="94"/>
  <c r="I1189" i="94"/>
  <c r="I1288" i="94"/>
  <c r="I422" i="94"/>
  <c r="I382" i="94"/>
  <c r="I1254" i="94"/>
  <c r="I721" i="94"/>
  <c r="I242" i="94"/>
  <c r="I636" i="94"/>
  <c r="I1124" i="94"/>
  <c r="I780" i="94"/>
  <c r="I220" i="94"/>
  <c r="I297" i="94"/>
  <c r="I327" i="94"/>
  <c r="I994" i="94"/>
  <c r="I788" i="94"/>
  <c r="I1310" i="94"/>
  <c r="I314" i="94"/>
  <c r="I103" i="94"/>
  <c r="I473" i="94"/>
  <c r="I688" i="94"/>
  <c r="I791" i="94"/>
  <c r="I1166" i="94"/>
  <c r="I185" i="94"/>
  <c r="I259" i="94"/>
  <c r="I1035" i="94"/>
  <c r="I976" i="94"/>
  <c r="I174" i="94"/>
  <c r="I267" i="94"/>
  <c r="I930" i="94"/>
  <c r="I405" i="94"/>
  <c r="I735" i="94"/>
  <c r="I836" i="94"/>
  <c r="I878" i="94"/>
  <c r="I958" i="94"/>
  <c r="I703" i="94"/>
  <c r="I44" i="94"/>
  <c r="I716" i="94"/>
  <c r="I39" i="94"/>
  <c r="I801" i="94"/>
  <c r="I200" i="94"/>
  <c r="I608" i="94"/>
  <c r="I509" i="94"/>
  <c r="I855" i="94"/>
</calcChain>
</file>

<file path=xl/sharedStrings.xml><?xml version="1.0" encoding="utf-8"?>
<sst xmlns="http://schemas.openxmlformats.org/spreadsheetml/2006/main" count="54827" uniqueCount="8634">
  <si>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</si>
  <si>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</si>
  <si>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</si>
  <si>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</si>
  <si>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</si>
  <si>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</si>
  <si>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</si>
  <si>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</si>
  <si>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</si>
  <si>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</si>
  <si>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</si>
  <si>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</si>
  <si>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</si>
  <si>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</si>
  <si>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</si>
  <si>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</si>
  <si>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</si>
  <si>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</si>
  <si>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</si>
  <si>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</si>
  <si>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</si>
  <si>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</si>
  <si>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</si>
  <si>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</si>
  <si>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</si>
  <si>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</si>
  <si>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</si>
  <si>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</si>
  <si>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</si>
  <si>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</si>
  <si>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</si>
  <si>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</si>
  <si>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</si>
  <si>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</si>
  <si>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</si>
  <si>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</si>
  <si>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</si>
  <si>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</si>
  <si>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</si>
  <si>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</si>
  <si>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</si>
  <si>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</si>
  <si>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</si>
  <si>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</si>
  <si>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</si>
  <si>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</si>
  <si>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</si>
  <si>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</si>
  <si>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</si>
  <si>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</si>
  <si>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</si>
  <si>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</si>
  <si>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</si>
  <si>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</si>
  <si>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</si>
  <si>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</si>
  <si>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</si>
  <si>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</si>
  <si>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</si>
  <si>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</si>
  <si>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</si>
  <si>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</si>
  <si>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</si>
  <si>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</si>
  <si>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</si>
  <si>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</si>
  <si>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</si>
  <si>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</si>
  <si>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</si>
  <si>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</si>
  <si>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</si>
  <si>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</si>
  <si>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</si>
  <si>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</si>
  <si>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</si>
  <si>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</si>
  <si>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</si>
  <si>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</si>
  <si>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</si>
  <si>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</si>
  <si>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</si>
  <si>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</si>
  <si>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</si>
  <si>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</si>
  <si>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</si>
  <si>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</si>
  <si>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</si>
  <si>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</si>
  <si>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</si>
  <si>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</si>
  <si>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</si>
  <si>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</si>
  <si>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</si>
  <si>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</si>
  <si>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</si>
  <si>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</si>
  <si>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</si>
  <si>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</si>
  <si>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</si>
  <si>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</si>
  <si>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</si>
  <si>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</si>
  <si>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</si>
  <si>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</si>
  <si>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</si>
  <si>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</si>
  <si>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</si>
  <si>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</si>
  <si>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</si>
  <si>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</si>
  <si>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</si>
  <si>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</si>
  <si>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</si>
  <si>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</si>
  <si>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</si>
  <si>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</si>
  <si>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</si>
  <si>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</si>
  <si>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</si>
  <si>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</si>
  <si>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</si>
  <si>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</si>
  <si>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</si>
  <si>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</si>
  <si>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</si>
  <si>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</si>
  <si>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</si>
  <si>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</si>
  <si>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</si>
  <si>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</si>
  <si>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</si>
  <si>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</si>
  <si>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</si>
  <si>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</si>
  <si>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</si>
  <si>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</si>
  <si>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</si>
  <si>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</si>
  <si>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</si>
  <si>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</si>
  <si>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</si>
  <si>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</si>
  <si>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</si>
  <si>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</si>
  <si>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</si>
  <si>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</si>
  <si>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</si>
  <si>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</si>
  <si>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</si>
  <si>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</si>
  <si>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</si>
  <si>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</si>
  <si>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</si>
  <si>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</si>
  <si>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</si>
  <si>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</si>
  <si>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</si>
  <si>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</si>
  <si>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</si>
  <si>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</si>
  <si>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</si>
  <si>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</si>
  <si>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</si>
  <si>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</si>
  <si>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</si>
  <si>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</si>
  <si>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</si>
  <si>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</si>
  <si>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</si>
  <si>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</si>
  <si>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</si>
  <si>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</si>
  <si>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</si>
  <si>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</si>
  <si>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</si>
  <si>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</si>
  <si>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</si>
  <si>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</si>
  <si>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</si>
  <si>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</si>
  <si>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</si>
  <si>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</si>
  <si>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</si>
  <si>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</si>
  <si>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</si>
  <si>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</si>
  <si>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</si>
  <si>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</si>
  <si>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</si>
  <si>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</si>
  <si>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</si>
  <si>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</si>
  <si>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</si>
  <si>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</si>
  <si>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</si>
  <si>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</si>
  <si>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</si>
  <si>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</si>
  <si>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</si>
  <si>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</si>
  <si>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</si>
  <si>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</si>
  <si>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</si>
  <si>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</si>
  <si>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</si>
  <si>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</si>
  <si>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</si>
  <si>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</si>
  <si>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</si>
  <si>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</si>
  <si>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</si>
  <si>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</si>
  <si>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</si>
  <si>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</si>
  <si>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</si>
  <si>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</si>
  <si>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</si>
  <si>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</si>
  <si>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</si>
  <si>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</si>
  <si>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</si>
  <si>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</si>
  <si>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</si>
  <si>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</si>
  <si>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</si>
  <si>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</si>
  <si>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</si>
  <si>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</si>
  <si>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</si>
  <si>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</si>
  <si>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</si>
  <si>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</si>
  <si>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</si>
  <si>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</si>
  <si>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</si>
  <si>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</si>
  <si>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</si>
  <si>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</si>
  <si>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</si>
  <si>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</si>
  <si>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</si>
  <si>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</si>
  <si>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</si>
  <si>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</si>
  <si>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</si>
  <si>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</si>
  <si>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</si>
  <si>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</si>
  <si>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</si>
  <si>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</si>
  <si>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</si>
  <si>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</si>
  <si>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</si>
  <si>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</si>
  <si>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</si>
  <si>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</si>
  <si>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</si>
  <si>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</si>
  <si>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</si>
  <si>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</si>
  <si>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</si>
  <si>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</si>
  <si>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</si>
  <si>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</si>
  <si>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</si>
  <si>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</si>
  <si>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</si>
  <si>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</si>
  <si>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</si>
  <si>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</si>
  <si>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</si>
  <si>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</si>
  <si>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</si>
  <si>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</si>
  <si>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</si>
  <si>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</si>
  <si>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</si>
  <si>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</si>
  <si>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</si>
  <si>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</si>
  <si>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</si>
  <si>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</si>
  <si>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</si>
  <si>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</si>
  <si>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</si>
  <si>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</si>
  <si>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</si>
  <si>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</si>
  <si>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</si>
  <si>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</si>
  <si>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</si>
  <si>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</si>
  <si>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</si>
  <si>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</si>
  <si>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</si>
  <si>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</si>
  <si>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</si>
  <si>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</si>
  <si>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</si>
  <si>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</si>
  <si>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</si>
  <si>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</si>
  <si>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</si>
  <si>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</si>
  <si>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</si>
  <si>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</si>
  <si>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</si>
  <si>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</si>
  <si>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</si>
  <si>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</si>
  <si>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</si>
  <si>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</si>
  <si>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</si>
  <si>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</si>
  <si>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</si>
  <si>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</si>
  <si>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</si>
  <si>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</si>
  <si>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</si>
  <si>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</si>
  <si>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</si>
  <si>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</si>
  <si>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</si>
  <si>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</si>
  <si>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</si>
  <si>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</si>
  <si>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</si>
  <si>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</si>
  <si>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</si>
  <si>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</si>
  <si>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</si>
  <si>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</si>
  <si>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</si>
  <si>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</si>
  <si>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</si>
  <si>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</si>
  <si>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</si>
  <si>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</si>
  <si>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</si>
  <si>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</si>
  <si>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</si>
  <si>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</si>
  <si>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</si>
  <si>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</si>
  <si>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</si>
  <si>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</si>
  <si>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</si>
  <si>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</si>
  <si>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</si>
  <si>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</si>
  <si>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</si>
  <si>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</si>
  <si>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</si>
  <si>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</si>
  <si>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</si>
  <si>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</si>
  <si>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</si>
  <si>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</si>
  <si>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</si>
  <si>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</si>
  <si>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</si>
  <si>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</si>
  <si>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</si>
  <si>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</si>
  <si>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</si>
  <si>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</si>
  <si>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</si>
  <si>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</si>
  <si>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</si>
  <si>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</si>
  <si>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</si>
  <si>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</si>
  <si>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</si>
  <si>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</si>
  <si>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</si>
  <si>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</si>
  <si>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</si>
  <si>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</si>
  <si>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</si>
  <si>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</si>
  <si>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</si>
  <si>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</si>
  <si>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</si>
  <si>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</si>
  <si>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</si>
  <si>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</si>
  <si>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</si>
  <si>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</si>
  <si>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</si>
  <si>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</si>
  <si>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</si>
  <si>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</si>
  <si>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</si>
  <si>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</si>
  <si>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</si>
  <si>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</si>
  <si>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</si>
  <si>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</si>
  <si>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</si>
  <si>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</si>
  <si>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</si>
  <si>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</si>
  <si>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</si>
  <si>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</si>
  <si>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</si>
  <si>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</si>
  <si>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</si>
  <si>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</si>
  <si>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</si>
  <si>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</si>
  <si>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</si>
  <si>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</si>
  <si>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</si>
  <si>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</si>
  <si>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</si>
  <si>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</si>
  <si>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</si>
  <si>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</si>
  <si>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</si>
  <si>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</si>
  <si>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</si>
  <si>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</si>
  <si>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</si>
  <si>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</si>
  <si>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</si>
  <si>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</si>
  <si>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</si>
  <si>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</si>
  <si>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</si>
  <si>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</si>
  <si>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</si>
  <si>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</si>
  <si>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</si>
  <si>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</si>
  <si>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</si>
  <si>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</si>
  <si>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</si>
  <si>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</si>
  <si>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</si>
  <si>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</si>
  <si>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</si>
  <si>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</si>
  <si>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</si>
  <si>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</si>
  <si>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</si>
  <si>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</si>
  <si>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</si>
  <si>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</si>
  <si>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</si>
  <si>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</si>
  <si>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</si>
  <si>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</si>
  <si>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</si>
  <si>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</si>
  <si>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</si>
  <si>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</si>
  <si>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</si>
  <si>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</si>
  <si>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</si>
  <si>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</si>
  <si>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</si>
  <si>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</si>
  <si>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</si>
  <si>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</si>
  <si>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</si>
  <si>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</si>
  <si>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</si>
  <si>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</si>
  <si>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</si>
  <si>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</si>
  <si>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</si>
  <si>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</si>
  <si>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</si>
  <si>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</si>
  <si>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</si>
  <si>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</si>
  <si>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</si>
  <si>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</si>
  <si>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</si>
  <si>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</si>
  <si>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</si>
  <si>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</si>
  <si>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</si>
  <si>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</si>
  <si>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</si>
  <si>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</si>
  <si>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</si>
  <si>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</si>
  <si>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</si>
  <si>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</si>
  <si>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</si>
  <si>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</si>
  <si>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</si>
  <si>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</si>
  <si>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</si>
  <si>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</si>
  <si>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</si>
  <si>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</si>
  <si>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</si>
  <si>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</si>
  <si>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</si>
  <si>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</si>
  <si>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</si>
  <si>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</si>
  <si>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</si>
  <si>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</si>
  <si>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</si>
  <si>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</si>
  <si>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</si>
  <si>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</si>
  <si>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</si>
  <si>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</si>
  <si>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</si>
  <si>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</si>
  <si>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</si>
  <si>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</si>
  <si>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</si>
  <si>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</si>
  <si>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</si>
  <si>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</si>
  <si>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</si>
  <si>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</si>
  <si>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</si>
  <si>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</si>
  <si>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</si>
  <si>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</si>
  <si>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</si>
  <si>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</si>
  <si>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</si>
  <si>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</si>
  <si>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</si>
  <si>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</si>
  <si>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</si>
  <si>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</si>
  <si>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</si>
  <si>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</si>
  <si>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</si>
  <si>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</si>
  <si>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</si>
  <si>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</si>
  <si>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</si>
  <si>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</si>
  <si>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</si>
  <si>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</si>
  <si>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</si>
  <si>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</si>
  <si>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</si>
  <si>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</si>
  <si>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</si>
  <si>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</si>
  <si>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</si>
  <si>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</si>
  <si>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</si>
  <si>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</si>
  <si>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</si>
  <si>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</si>
  <si>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</si>
  <si>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</si>
  <si>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</si>
  <si>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</si>
  <si>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</si>
  <si>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</si>
  <si>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</si>
  <si>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</si>
  <si>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</si>
  <si>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</si>
  <si>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</si>
  <si>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</si>
  <si>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</si>
  <si>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</si>
  <si>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</si>
  <si>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</si>
  <si>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</si>
  <si>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</si>
  <si>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</si>
  <si>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</si>
  <si>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</si>
  <si>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</si>
  <si>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</si>
  <si>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</si>
  <si>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</si>
  <si>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</si>
  <si>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</si>
  <si>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</si>
  <si>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</si>
  <si>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</si>
  <si>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</si>
  <si>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</si>
  <si>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</si>
  <si>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</si>
  <si>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</si>
  <si>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</si>
  <si>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</si>
  <si>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</si>
  <si>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</si>
  <si>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</si>
  <si>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</si>
  <si>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</si>
  <si>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</si>
  <si>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</si>
  <si>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</si>
  <si>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</si>
  <si>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</si>
  <si>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</si>
  <si>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</si>
  <si>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</si>
  <si>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</si>
  <si>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</si>
  <si>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</si>
  <si>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</si>
  <si>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</si>
  <si>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</si>
  <si>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</si>
  <si>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</si>
  <si>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</si>
  <si>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</si>
  <si>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</si>
  <si>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</si>
  <si>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</si>
  <si>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</si>
  <si>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</si>
  <si>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</si>
  <si>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</si>
  <si>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</si>
  <si>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</si>
  <si>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</si>
  <si>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</si>
  <si>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</si>
  <si>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</si>
  <si>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</si>
  <si>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</si>
  <si>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</si>
  <si>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</si>
  <si>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</si>
  <si>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</si>
  <si>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</si>
  <si>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</si>
  <si>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</si>
  <si>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</si>
  <si>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</si>
  <si>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</si>
  <si>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</si>
  <si>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</si>
  <si>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</si>
  <si>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</si>
  <si>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</si>
  <si>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</si>
  <si>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</si>
  <si>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</si>
  <si>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</si>
  <si>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</si>
  <si>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</si>
  <si>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</si>
  <si>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</si>
  <si>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</si>
  <si>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</si>
  <si>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</si>
  <si>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</si>
  <si>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</si>
  <si>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</si>
  <si>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</si>
  <si>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</si>
  <si>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</si>
  <si>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</si>
  <si>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</si>
  <si>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</si>
  <si>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</si>
  <si>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</si>
  <si>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</si>
  <si>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</si>
  <si>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</si>
  <si>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</si>
  <si>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</si>
  <si>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</si>
  <si>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</si>
  <si>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</si>
  <si>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</si>
  <si>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</si>
  <si>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</si>
  <si>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</si>
  <si>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</si>
  <si>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</si>
  <si>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</si>
  <si>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</si>
  <si>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</si>
  <si>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</si>
  <si>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</si>
  <si>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</si>
  <si>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</si>
  <si>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</si>
  <si>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</si>
  <si>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</si>
  <si>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</si>
  <si>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</si>
  <si>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</si>
  <si>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</si>
  <si>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</si>
  <si>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</si>
  <si>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</si>
  <si>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</si>
  <si>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</si>
  <si>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</si>
  <si>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</si>
  <si>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</si>
  <si>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</si>
  <si>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</si>
  <si>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</si>
  <si>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</si>
  <si>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</si>
  <si>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</si>
  <si>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</si>
  <si>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</si>
  <si>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</si>
  <si>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</si>
  <si>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</si>
  <si>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</si>
  <si>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</si>
  <si>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</si>
  <si>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</si>
  <si>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</si>
  <si>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</si>
  <si>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</si>
  <si>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</si>
  <si>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</si>
  <si>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</si>
  <si>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</si>
  <si>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</si>
  <si>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</si>
  <si>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</si>
  <si>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</si>
  <si>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</si>
  <si>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</si>
  <si>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</si>
  <si>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</si>
  <si>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</si>
  <si>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</si>
  <si>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</si>
  <si>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</si>
  <si>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</si>
  <si>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</si>
  <si>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</si>
  <si>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</si>
  <si>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</si>
  <si>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</si>
  <si>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</si>
  <si>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</si>
  <si>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</si>
  <si>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</si>
  <si>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</si>
  <si>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</si>
  <si>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</si>
  <si>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</si>
  <si>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</si>
  <si>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</si>
  <si>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</si>
  <si>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</si>
  <si>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</si>
  <si>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</si>
  <si>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</si>
  <si>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</si>
  <si>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</si>
  <si>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</si>
  <si>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</si>
  <si>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</si>
  <si>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</si>
  <si>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</si>
  <si>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</si>
  <si>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</si>
  <si>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</si>
  <si>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</si>
  <si>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</si>
  <si>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</si>
  <si>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</si>
  <si>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</si>
  <si>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</si>
  <si>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</si>
  <si>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</si>
  <si>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</si>
  <si>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</si>
  <si>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</si>
  <si>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</si>
  <si>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</si>
  <si>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</si>
  <si>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</si>
  <si>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</si>
  <si>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</si>
  <si>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</si>
  <si>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</si>
  <si>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</si>
  <si>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</si>
  <si>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</si>
  <si>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</si>
  <si>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</si>
  <si>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</si>
  <si>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</si>
  <si>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</si>
  <si>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</si>
  <si>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</si>
  <si>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</si>
  <si>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</si>
  <si>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</si>
  <si>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</si>
  <si>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</si>
  <si>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</si>
  <si>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</si>
  <si>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</si>
  <si>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</si>
  <si>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</si>
  <si>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</si>
  <si>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</si>
  <si>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</si>
  <si>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</si>
  <si>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</si>
  <si>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</si>
  <si>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</si>
  <si>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</si>
  <si>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</si>
  <si>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</si>
  <si>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</si>
  <si>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</si>
  <si>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</si>
  <si>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</si>
  <si>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</si>
  <si>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</si>
  <si>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</si>
  <si>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</si>
  <si>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</si>
  <si>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</si>
  <si>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</si>
  <si>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</si>
  <si>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</si>
  <si>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</si>
  <si>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</si>
  <si>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</si>
  <si>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</si>
  <si>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</si>
  <si>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</si>
  <si>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</si>
  <si>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</si>
  <si>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</si>
  <si>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</si>
  <si>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</si>
  <si>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</si>
  <si>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</si>
  <si>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</si>
  <si>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</si>
  <si>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</si>
  <si>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</si>
  <si>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</si>
  <si>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</si>
  <si>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</si>
  <si>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</si>
  <si>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</si>
  <si>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</si>
  <si>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</si>
  <si>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</si>
  <si>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</si>
  <si>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</si>
  <si>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</si>
  <si>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</si>
  <si>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</si>
  <si>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</si>
  <si>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</si>
  <si>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</si>
  <si>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</si>
  <si>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</si>
  <si>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</si>
  <si>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</si>
  <si>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</si>
  <si>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</si>
  <si>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</si>
  <si>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</si>
  <si>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</si>
  <si>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</si>
  <si>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</si>
  <si>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</si>
  <si>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</si>
  <si>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</si>
  <si>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</si>
  <si>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</si>
  <si>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</si>
  <si>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</si>
  <si>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</si>
  <si>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</si>
  <si>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</si>
  <si>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</si>
  <si>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</si>
  <si>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</si>
  <si>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</si>
  <si>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</si>
  <si>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</si>
  <si>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</si>
  <si>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</si>
  <si>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</si>
  <si>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</si>
  <si>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</si>
  <si>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</si>
  <si>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</si>
  <si>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</si>
  <si>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</si>
  <si>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</si>
  <si>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</si>
  <si>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</si>
  <si>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</si>
  <si>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</si>
  <si>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</si>
  <si>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</si>
  <si>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</si>
  <si>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</si>
  <si>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</si>
  <si>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</si>
  <si>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</si>
  <si>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</si>
  <si>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</si>
  <si>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</si>
  <si>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</si>
  <si>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</si>
  <si>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</si>
  <si>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</si>
  <si>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</si>
  <si>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</si>
  <si>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</si>
  <si>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</si>
  <si>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</si>
  <si>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</si>
  <si>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</si>
  <si>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</si>
  <si>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</si>
  <si>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</si>
  <si>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</si>
  <si>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</si>
  <si>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</si>
  <si>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</si>
  <si>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</si>
  <si>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</si>
  <si>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</si>
  <si>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</si>
  <si>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</si>
  <si>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</si>
  <si>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</si>
  <si>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</si>
  <si>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</si>
  <si>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</si>
  <si>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</si>
  <si>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</si>
  <si>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</si>
  <si>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</si>
  <si>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</si>
  <si>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</si>
  <si>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</si>
  <si>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</si>
  <si>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</si>
  <si>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</si>
  <si>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</si>
  <si>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</si>
  <si>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</si>
  <si>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</si>
  <si>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</si>
  <si>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</si>
  <si>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</si>
  <si>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</si>
  <si>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</si>
  <si>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</si>
  <si>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</si>
  <si>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</si>
  <si>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</si>
  <si>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</si>
  <si>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</si>
  <si>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</si>
  <si>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</si>
  <si>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</si>
  <si>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</si>
  <si>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</si>
  <si>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</si>
  <si>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</si>
  <si>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</si>
  <si>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</si>
  <si>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</si>
  <si>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</si>
  <si>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</si>
  <si>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</si>
  <si>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</si>
  <si>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</si>
  <si>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</si>
  <si>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</si>
  <si>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</si>
  <si>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</si>
  <si>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</si>
  <si>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</si>
  <si>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</si>
  <si>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</si>
  <si>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</si>
  <si>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</si>
  <si>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</si>
  <si>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</si>
  <si>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</si>
  <si>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</si>
  <si>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</si>
  <si>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</si>
  <si>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</si>
  <si>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</si>
  <si>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</si>
  <si>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</si>
  <si>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</si>
  <si>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</si>
  <si>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</si>
  <si>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</si>
  <si>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</si>
  <si>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</si>
  <si>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</si>
  <si>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</si>
  <si>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</si>
  <si>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</si>
  <si>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</si>
  <si>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</si>
  <si>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</si>
  <si>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</si>
  <si>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</si>
  <si>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</si>
  <si>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</si>
  <si>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</si>
  <si>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</si>
  <si>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</si>
  <si>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</si>
  <si>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</si>
  <si>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</si>
  <si>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</si>
  <si>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</si>
  <si>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</si>
  <si>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</si>
  <si>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</si>
  <si>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</si>
  <si>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</si>
  <si>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</si>
  <si>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</si>
  <si>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</si>
  <si>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</si>
  <si>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</si>
  <si>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</si>
  <si>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</si>
  <si>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</si>
  <si>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</si>
  <si>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</si>
  <si>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</si>
  <si>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</si>
  <si>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</si>
  <si>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</si>
  <si>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</si>
  <si>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</si>
  <si>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</si>
  <si>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</si>
  <si>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</si>
  <si>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</si>
  <si>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</si>
  <si>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</si>
  <si>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</si>
  <si>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</si>
  <si>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</si>
  <si>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</si>
  <si>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</si>
  <si>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</si>
  <si>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</si>
  <si>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</si>
  <si>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</si>
  <si>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</si>
  <si>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</si>
  <si>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</si>
  <si>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</si>
  <si>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</si>
  <si>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</si>
  <si>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</si>
  <si>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</si>
  <si>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</si>
  <si>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</si>
  <si>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</si>
  <si>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</si>
  <si>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</si>
  <si>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</si>
  <si>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</si>
  <si>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</si>
  <si>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</si>
  <si>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</si>
  <si>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</si>
  <si>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</si>
  <si>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</si>
  <si>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</si>
  <si>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</si>
  <si>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</si>
  <si>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</si>
  <si>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</si>
  <si>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</si>
  <si>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</si>
  <si>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</si>
  <si>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</si>
  <si>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</si>
  <si>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</si>
  <si>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</si>
  <si>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</si>
  <si>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</si>
  <si>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</si>
  <si>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</si>
  <si>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</si>
  <si>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</si>
  <si>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</si>
  <si>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</si>
  <si>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</si>
  <si>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</si>
  <si>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</si>
  <si>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</si>
  <si>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</si>
  <si>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</si>
  <si>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</si>
  <si>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</si>
  <si>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</si>
  <si>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</si>
  <si>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</si>
  <si>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</si>
  <si>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</si>
  <si>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</si>
  <si>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</si>
  <si>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</si>
  <si>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</si>
  <si>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</si>
  <si>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</si>
  <si>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</si>
  <si>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</si>
  <si>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</si>
  <si>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</si>
  <si>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</si>
  <si>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</si>
  <si>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</si>
  <si>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</si>
  <si>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</si>
  <si>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</si>
  <si>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</si>
  <si>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</si>
  <si>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</si>
  <si>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</si>
  <si>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</si>
  <si>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</si>
  <si>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</si>
  <si>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</si>
  <si>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</si>
  <si>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</si>
  <si>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</si>
  <si>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</si>
  <si>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</si>
  <si>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</si>
  <si>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</si>
  <si>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</si>
  <si>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</si>
  <si>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</si>
  <si>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</si>
  <si>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</si>
  <si>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</si>
  <si>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</si>
  <si>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</si>
  <si>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</si>
  <si>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</si>
  <si>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</si>
  <si>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</si>
  <si>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</si>
  <si>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</si>
  <si>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</si>
  <si>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</si>
  <si>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</si>
  <si>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</si>
  <si>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</si>
  <si>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</si>
  <si>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</si>
  <si>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</si>
  <si>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</si>
  <si>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</si>
  <si>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</si>
  <si>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</si>
  <si>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</si>
  <si>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</si>
  <si>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</si>
  <si>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</si>
  <si>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</si>
  <si>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</si>
  <si>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</si>
  <si>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</si>
  <si>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</si>
  <si>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</si>
  <si>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</si>
  <si>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</si>
  <si>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</si>
  <si>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</si>
  <si>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</si>
  <si>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</si>
  <si>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</si>
  <si>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</si>
  <si>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</si>
  <si>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</si>
  <si>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</si>
  <si>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</si>
  <si>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</si>
  <si>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</si>
  <si>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</si>
  <si>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</si>
  <si>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</si>
  <si>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</si>
  <si>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</si>
  <si>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</si>
  <si>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</si>
  <si>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</si>
  <si>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</si>
  <si>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</si>
  <si>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</si>
  <si>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</si>
  <si>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</si>
  <si>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</si>
  <si>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</si>
  <si>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</si>
  <si>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</si>
  <si>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</si>
  <si>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</si>
  <si>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</si>
  <si>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</si>
  <si>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</si>
  <si>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</si>
  <si>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</si>
  <si>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</si>
  <si>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</si>
  <si>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</si>
  <si>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</si>
  <si>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</si>
  <si>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</si>
  <si>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</si>
  <si>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</si>
  <si>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</si>
  <si>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</si>
  <si>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</si>
  <si>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</si>
  <si>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</si>
  <si>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</si>
  <si>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</si>
  <si>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</si>
  <si>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</si>
  <si>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</si>
  <si>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</si>
  <si>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</si>
  <si>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</si>
  <si>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</si>
  <si>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</si>
  <si>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</si>
  <si>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</si>
  <si>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</si>
  <si>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</si>
  <si>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</si>
  <si>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</si>
  <si>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</si>
  <si>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</si>
  <si>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</si>
  <si>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</si>
  <si>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</si>
  <si>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</si>
  <si>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</si>
  <si>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</si>
  <si>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</si>
  <si>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</si>
  <si>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</si>
  <si>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</si>
  <si>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</si>
  <si>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</si>
  <si>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</si>
  <si>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</si>
  <si>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</si>
  <si>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</si>
  <si>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</si>
  <si>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</si>
  <si>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</si>
  <si>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</si>
  <si>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</si>
  <si>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</si>
  <si>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</si>
  <si>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</si>
  <si>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</si>
  <si>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</si>
  <si>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</si>
  <si>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</si>
  <si>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</si>
  <si>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</si>
  <si>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</si>
  <si>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</si>
  <si>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</si>
  <si>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</si>
  <si>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</si>
  <si>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</si>
  <si>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</si>
  <si>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</si>
  <si>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</si>
  <si>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</si>
  <si>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</si>
  <si>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</si>
  <si>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</si>
  <si>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</si>
  <si>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</si>
  <si>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</si>
  <si>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</si>
  <si>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</si>
  <si>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</si>
  <si>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</si>
  <si>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</si>
  <si>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</si>
  <si>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</si>
  <si>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</si>
  <si>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</si>
  <si>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</si>
  <si>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</si>
  <si>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</si>
  <si>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</si>
  <si>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</si>
  <si>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</si>
  <si>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</si>
  <si>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</si>
  <si>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</si>
  <si>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</si>
  <si>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</si>
  <si>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</si>
  <si>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</si>
  <si>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</si>
  <si>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</si>
  <si>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</si>
  <si>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</si>
  <si>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</si>
  <si>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</si>
  <si>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</si>
  <si>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</si>
  <si>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</si>
  <si>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</si>
  <si>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</si>
  <si>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</si>
  <si>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</si>
  <si>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</si>
  <si>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</si>
  <si>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</si>
  <si>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</si>
  <si>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</si>
  <si>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</si>
  <si>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</si>
  <si>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</si>
  <si>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</si>
  <si>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</si>
  <si>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</si>
  <si>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</si>
  <si>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</si>
  <si>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</si>
  <si>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</si>
  <si>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</si>
  <si>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</si>
  <si>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</si>
  <si>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</si>
  <si>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</si>
  <si>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</si>
  <si>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</si>
  <si>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</si>
  <si>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</si>
  <si>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</si>
  <si>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</si>
  <si>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</si>
  <si>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</si>
  <si>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</si>
  <si>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</si>
  <si>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</si>
  <si>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</si>
  <si>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</si>
  <si>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</si>
  <si>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</si>
  <si>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</si>
  <si>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</si>
  <si>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</si>
  <si>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</si>
  <si>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</si>
  <si>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</si>
  <si>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</si>
  <si>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</si>
  <si>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</si>
  <si>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</si>
  <si>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</si>
  <si>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</si>
  <si>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</si>
  <si>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</si>
  <si>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</si>
  <si>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</si>
  <si>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</si>
  <si>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</si>
  <si>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</si>
  <si>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</si>
  <si>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</si>
  <si>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</si>
  <si>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</si>
  <si>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</si>
  <si>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</si>
  <si>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</si>
  <si>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</si>
  <si>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</si>
  <si>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</si>
  <si>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</si>
  <si>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</si>
  <si>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</si>
  <si>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</si>
  <si>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</si>
  <si>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</si>
  <si>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</si>
  <si>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</si>
  <si>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</si>
  <si>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</si>
  <si>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</si>
  <si>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</si>
  <si>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</si>
  <si>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</si>
  <si>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</si>
  <si>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</si>
  <si>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</si>
  <si>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</si>
  <si>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</si>
  <si>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</si>
  <si>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</si>
  <si>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</si>
  <si>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</si>
  <si>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</si>
  <si>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</si>
  <si>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</si>
  <si>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</si>
  <si>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</si>
  <si>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</si>
  <si>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</si>
  <si>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</si>
  <si>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</si>
  <si>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</si>
  <si>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</si>
  <si>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</si>
  <si>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</si>
  <si>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</si>
  <si>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</si>
  <si>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</si>
  <si>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</si>
  <si>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</si>
  <si>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</si>
  <si>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</si>
  <si>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</si>
  <si>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</si>
  <si>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</si>
  <si>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</si>
  <si>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</si>
  <si>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</si>
  <si>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</si>
  <si>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</si>
  <si>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</si>
  <si>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</si>
  <si>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</si>
  <si>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</si>
  <si>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</si>
  <si>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</si>
  <si>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</si>
  <si>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</si>
  <si>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</si>
  <si>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</si>
  <si>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</si>
  <si>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</si>
  <si>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</si>
  <si>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</si>
  <si>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</si>
  <si>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</si>
  <si>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</si>
  <si>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</si>
  <si>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</si>
  <si>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</si>
  <si>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</si>
  <si>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</si>
  <si>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</si>
  <si>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</si>
  <si>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</si>
  <si>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</si>
  <si>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</si>
  <si>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</si>
  <si>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</si>
  <si>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</si>
  <si>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</si>
  <si>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</si>
  <si>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</si>
  <si>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</si>
  <si>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</si>
  <si>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</si>
  <si>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</si>
  <si>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</si>
  <si>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</si>
  <si>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</si>
  <si>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</si>
  <si>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</si>
  <si>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</si>
  <si>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</si>
  <si>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</si>
  <si>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</si>
  <si>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</si>
  <si>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</si>
  <si>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</si>
  <si>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</si>
  <si>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</si>
  <si>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</si>
  <si>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</si>
  <si>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</si>
  <si>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</si>
  <si>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</si>
  <si>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</si>
  <si>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</si>
  <si>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</si>
  <si>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</si>
  <si>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</si>
  <si>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</si>
  <si>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</si>
  <si>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</si>
  <si>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</si>
  <si>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</si>
  <si>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</si>
  <si>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</si>
  <si>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</si>
  <si>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</si>
  <si>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</si>
  <si>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</si>
  <si>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</si>
  <si>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</si>
  <si>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</si>
  <si>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</si>
  <si>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</si>
  <si>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</si>
  <si>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</si>
  <si>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</si>
  <si>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</si>
  <si>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</si>
  <si>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</si>
  <si>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</si>
  <si>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</si>
  <si>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</si>
  <si>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</si>
  <si>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</si>
  <si>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</si>
  <si>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</si>
  <si>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</si>
  <si>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</si>
  <si>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</si>
  <si>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</si>
  <si>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</si>
  <si>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</si>
  <si>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</si>
  <si>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</si>
  <si>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</si>
  <si>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</si>
  <si>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</si>
  <si>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</si>
  <si>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</si>
  <si>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</si>
  <si>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</si>
  <si>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</si>
  <si>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</si>
  <si>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</si>
  <si>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</si>
  <si>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</si>
  <si>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</si>
  <si>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</si>
  <si>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</si>
  <si>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</si>
  <si>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</si>
  <si>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</si>
  <si>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</si>
  <si>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</si>
  <si>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</si>
  <si>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</si>
  <si>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</si>
  <si>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</si>
  <si>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</si>
  <si>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</si>
  <si>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</si>
  <si>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</si>
  <si>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</si>
  <si>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</si>
  <si>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</si>
  <si>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</si>
  <si>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</si>
  <si>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</si>
  <si>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</si>
  <si>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</si>
  <si>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</si>
  <si>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</si>
  <si>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</si>
  <si>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</si>
  <si>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</si>
  <si>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</si>
  <si>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</si>
  <si>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</si>
  <si>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</si>
  <si>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</si>
  <si>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</si>
  <si>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</si>
  <si>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</si>
  <si>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</si>
  <si>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</si>
  <si>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</si>
  <si>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</si>
  <si>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</si>
  <si>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</si>
  <si>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</si>
  <si>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</si>
  <si>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</si>
  <si>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</si>
  <si>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</si>
  <si>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</si>
  <si>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</si>
  <si>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</si>
  <si>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</si>
  <si>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</si>
  <si>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</si>
  <si>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</si>
  <si>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</si>
  <si>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</si>
  <si>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</si>
  <si>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</si>
  <si>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</si>
  <si>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</si>
  <si>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</si>
  <si>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</si>
  <si>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</si>
  <si>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</si>
  <si>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</si>
  <si>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</si>
  <si>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</si>
  <si>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</si>
  <si>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</si>
  <si>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</si>
  <si>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</si>
  <si>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</si>
  <si>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</si>
  <si>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</si>
  <si>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</si>
  <si>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</si>
  <si>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</si>
  <si>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</si>
  <si>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</si>
  <si>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</si>
  <si>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</si>
  <si>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</si>
  <si>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</si>
  <si>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</si>
  <si>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</si>
  <si>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</si>
  <si>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</si>
  <si>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</si>
  <si>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</si>
  <si>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</si>
  <si>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</si>
  <si>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</si>
  <si>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</si>
  <si>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</si>
  <si>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</si>
  <si>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</si>
  <si>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</si>
  <si>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</si>
  <si>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</si>
  <si>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</si>
  <si>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</si>
  <si>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</si>
  <si>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</si>
  <si>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</si>
  <si>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</si>
  <si>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</si>
  <si>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</si>
  <si>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</si>
  <si>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</si>
  <si>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</si>
  <si>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</si>
  <si>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</si>
  <si>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</si>
  <si>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</si>
  <si>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</si>
  <si>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</si>
  <si>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</si>
  <si>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</si>
  <si>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</si>
  <si>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</si>
  <si>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</si>
  <si>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</si>
  <si>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</si>
  <si>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</si>
  <si>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</si>
  <si>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</si>
  <si>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</si>
  <si>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</si>
  <si>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</si>
  <si>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</si>
  <si>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</si>
  <si>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</si>
  <si>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</si>
  <si>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</si>
  <si>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</si>
  <si>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</si>
  <si>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</si>
  <si>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</si>
  <si>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</si>
  <si>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</si>
  <si>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</si>
  <si>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</si>
  <si>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</si>
  <si>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</si>
  <si>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</si>
  <si>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</si>
  <si>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</si>
  <si>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</si>
  <si>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</si>
  <si>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</si>
  <si>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</si>
  <si>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</si>
  <si>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</si>
  <si>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</si>
  <si>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</si>
  <si>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</si>
  <si>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</si>
  <si>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</si>
  <si>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</si>
  <si>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</si>
  <si>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</si>
  <si>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</si>
  <si>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</si>
  <si>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</si>
  <si>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</si>
  <si>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</si>
  <si>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</si>
  <si>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</si>
  <si>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</si>
  <si>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</si>
  <si>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</si>
  <si>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</si>
  <si>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</si>
  <si>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</si>
  <si>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</si>
  <si>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</si>
  <si>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</si>
  <si>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</si>
  <si>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</si>
  <si>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</si>
  <si>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</si>
  <si>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</si>
  <si>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</si>
  <si>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</si>
  <si>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</si>
  <si>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</si>
  <si>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</si>
  <si>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</si>
  <si>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</si>
  <si>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</si>
  <si>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</si>
  <si>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</si>
  <si>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</si>
  <si>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</si>
  <si>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</si>
  <si>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</si>
  <si>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</si>
  <si>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</si>
  <si>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</si>
  <si>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</si>
  <si>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</si>
  <si>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</si>
  <si>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</si>
  <si>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</si>
  <si>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</si>
  <si>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</si>
  <si>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</si>
  <si>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</si>
  <si>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</si>
  <si>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</si>
  <si>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</si>
  <si>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</si>
  <si>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</si>
  <si>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</si>
  <si>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</si>
  <si>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</si>
  <si>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</si>
  <si>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</si>
  <si>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</si>
  <si>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</si>
  <si>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</si>
  <si>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</si>
  <si>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</si>
  <si>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</si>
  <si>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</si>
  <si>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</si>
  <si>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</si>
  <si>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</si>
  <si>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</si>
  <si>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</si>
  <si>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</si>
  <si>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</si>
  <si>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</si>
  <si>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</si>
  <si>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</si>
  <si>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</si>
  <si>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</si>
  <si>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</si>
  <si>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</si>
  <si>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</si>
  <si>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</si>
  <si>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</si>
  <si>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</si>
  <si>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</si>
  <si>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</si>
  <si>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</si>
  <si>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</si>
  <si>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</si>
  <si>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</si>
  <si>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</si>
  <si>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</si>
  <si>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</si>
  <si>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</si>
  <si>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</si>
  <si>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</si>
  <si>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</si>
  <si>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</si>
  <si>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</si>
  <si>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</si>
  <si>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</si>
  <si>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</si>
  <si>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</si>
  <si>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</si>
  <si>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</si>
  <si>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</si>
  <si>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</si>
  <si>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</si>
  <si>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</si>
  <si>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</si>
  <si>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</si>
  <si>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</si>
  <si>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</si>
  <si>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</si>
  <si>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</si>
  <si>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</si>
  <si>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</si>
  <si>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</si>
  <si>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</si>
  <si>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</si>
  <si>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</si>
  <si>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</si>
  <si>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</si>
  <si>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</si>
  <si>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</si>
  <si>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</si>
  <si>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</si>
  <si>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</si>
  <si>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</si>
  <si>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</si>
  <si>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</si>
  <si>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</si>
  <si>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</si>
  <si>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</si>
  <si>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</si>
  <si>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</si>
  <si>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</si>
  <si>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</si>
  <si>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</si>
  <si>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</si>
  <si>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</si>
  <si>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</si>
  <si>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</si>
  <si>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</si>
  <si>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</si>
  <si>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</si>
  <si>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</si>
  <si>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</si>
  <si>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</si>
  <si>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</si>
  <si>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</si>
  <si>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</si>
  <si>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</si>
  <si>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</si>
  <si>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</si>
  <si>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</si>
  <si>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</si>
  <si>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</si>
  <si>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</si>
  <si>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</si>
  <si>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</si>
  <si>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</si>
  <si>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</si>
  <si>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</si>
  <si>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</si>
  <si>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</si>
  <si>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</si>
  <si>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</si>
  <si>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</si>
  <si>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</si>
  <si>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</si>
  <si>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</si>
  <si>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</si>
  <si>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</si>
  <si>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</si>
  <si>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</si>
  <si>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</si>
  <si>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</si>
  <si>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</si>
  <si>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</si>
  <si>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</si>
  <si>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</si>
  <si>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</si>
  <si>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</si>
  <si>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</si>
  <si>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</si>
  <si>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</si>
  <si>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</si>
  <si>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</si>
  <si>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</si>
  <si>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</si>
  <si>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</si>
  <si>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</si>
  <si>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</si>
  <si>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</si>
  <si>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</si>
  <si>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</si>
  <si>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</si>
  <si>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</si>
  <si>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</si>
  <si>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</si>
  <si>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</si>
  <si>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</si>
  <si>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</si>
  <si>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</si>
  <si>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</si>
  <si>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</si>
  <si>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</si>
  <si>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</si>
  <si>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</si>
  <si>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</si>
  <si>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</si>
  <si>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</si>
  <si>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</si>
  <si>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</si>
  <si>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</si>
  <si>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</si>
  <si>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</si>
  <si>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</si>
  <si>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</si>
  <si>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</si>
  <si>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</si>
  <si>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</si>
  <si>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</si>
  <si>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</si>
  <si>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</si>
  <si>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</si>
  <si>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</si>
  <si>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</si>
  <si>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</si>
  <si>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</si>
  <si>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</si>
  <si>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</si>
  <si>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</si>
  <si>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</si>
  <si>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</si>
  <si>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</si>
  <si>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</si>
  <si>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</si>
  <si>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</si>
  <si>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</si>
  <si>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</si>
  <si>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</si>
  <si>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</si>
  <si>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</si>
  <si>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</si>
  <si>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</si>
  <si>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</si>
  <si>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</si>
  <si>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</si>
  <si>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</si>
  <si>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</si>
  <si>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</si>
  <si>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</si>
  <si>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</si>
  <si>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</si>
  <si>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</si>
  <si>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</si>
  <si>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</si>
  <si>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</si>
  <si>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</si>
  <si>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</si>
  <si>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</si>
  <si>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</si>
  <si>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</si>
  <si>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</si>
  <si>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</si>
  <si>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</si>
  <si>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</si>
  <si>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</si>
  <si>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</si>
  <si>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</si>
  <si>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</si>
  <si>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</si>
  <si>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</si>
  <si>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</si>
  <si>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</si>
  <si>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</si>
  <si>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</si>
  <si>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</si>
  <si>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</si>
  <si>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</si>
  <si>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</si>
  <si>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</si>
  <si>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</si>
  <si>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</si>
  <si>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</si>
  <si>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</si>
  <si>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</si>
  <si>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</si>
  <si>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</si>
  <si>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</si>
  <si>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</si>
  <si>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</si>
  <si>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</si>
  <si>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</si>
  <si>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</si>
  <si>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</si>
  <si>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</si>
  <si>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</si>
  <si>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</si>
  <si>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</si>
  <si>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</si>
  <si>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</si>
  <si>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</si>
  <si>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</si>
  <si>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</si>
  <si>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</si>
  <si>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</si>
  <si>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</si>
  <si>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</si>
  <si>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</si>
  <si>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</si>
  <si>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</si>
  <si>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</si>
  <si>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</si>
  <si>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</si>
  <si>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</si>
  <si>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</si>
  <si>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</si>
  <si>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</si>
  <si>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</si>
  <si>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</si>
  <si>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</si>
  <si>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</si>
  <si>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</si>
  <si>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</si>
  <si>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</si>
  <si>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</si>
  <si>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</si>
  <si>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</si>
  <si>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</si>
  <si>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</si>
  <si>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</si>
  <si>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</si>
  <si>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</si>
  <si>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</si>
  <si>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</si>
  <si>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</si>
  <si>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</si>
  <si>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</si>
  <si>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</si>
  <si>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</si>
  <si>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</si>
  <si>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</si>
  <si>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</si>
  <si>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</si>
  <si>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</si>
  <si>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</si>
  <si>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</si>
  <si>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</si>
  <si>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</si>
  <si>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</si>
  <si>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</si>
  <si>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</si>
  <si>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</si>
  <si>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</si>
  <si>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</si>
  <si>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</si>
  <si>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</si>
  <si>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</si>
  <si>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</si>
  <si>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</si>
  <si>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</si>
  <si>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</si>
  <si>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</si>
  <si>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</si>
  <si>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</si>
  <si>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</si>
  <si>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</si>
  <si>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</si>
  <si>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</si>
  <si>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</si>
  <si>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</si>
  <si>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</si>
  <si>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</si>
  <si>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</si>
  <si>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</si>
  <si>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</si>
  <si>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</si>
  <si>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</si>
  <si>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</si>
  <si>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</si>
  <si>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</si>
  <si>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</si>
  <si>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</si>
  <si>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</si>
  <si>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</si>
  <si>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</si>
  <si>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</si>
  <si>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</si>
  <si>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</si>
  <si>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</si>
  <si>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</si>
  <si>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</si>
  <si>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</si>
  <si>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</si>
  <si>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</si>
  <si>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</si>
  <si>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</si>
  <si>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</si>
  <si>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</si>
  <si>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</si>
  <si>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</si>
  <si>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</si>
  <si>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</si>
  <si>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</si>
  <si>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</si>
  <si>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</si>
  <si>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</si>
  <si>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</si>
  <si>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</si>
  <si>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</si>
  <si>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</si>
  <si>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</si>
  <si>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</si>
  <si>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</si>
  <si>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</si>
  <si>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</si>
  <si>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</si>
  <si>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</si>
  <si>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</si>
  <si>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</si>
  <si>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</si>
  <si>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</si>
  <si>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</si>
  <si>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</si>
  <si>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</si>
  <si>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</si>
  <si>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</si>
  <si>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</si>
  <si>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</si>
  <si>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</si>
  <si>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</si>
  <si>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</si>
  <si>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</si>
  <si>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</si>
  <si>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</si>
  <si>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</si>
  <si>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</si>
  <si>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</si>
  <si>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</si>
  <si>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</si>
  <si>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</si>
  <si>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</si>
  <si>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</si>
  <si>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</si>
  <si>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</si>
  <si>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</si>
  <si>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</si>
  <si>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</si>
  <si>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</si>
  <si>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</si>
  <si>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</si>
  <si>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</si>
  <si>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</si>
  <si>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</si>
  <si>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</si>
  <si>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</si>
  <si>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</si>
  <si>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</si>
  <si>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</si>
  <si>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</si>
  <si>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</si>
  <si>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</si>
  <si>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</si>
  <si>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</si>
  <si>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</si>
  <si>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</si>
  <si>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</si>
  <si>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</si>
  <si>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</si>
  <si>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</si>
  <si>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</si>
  <si>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</si>
  <si>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</si>
  <si>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</si>
  <si>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</si>
  <si>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</si>
  <si>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</si>
  <si>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</si>
  <si>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</si>
  <si>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</si>
  <si>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</si>
  <si>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</si>
  <si>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</si>
  <si>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</si>
  <si>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</si>
  <si>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</si>
  <si>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</si>
  <si>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</si>
  <si>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</si>
  <si>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</si>
  <si>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</si>
  <si>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</si>
  <si>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</si>
  <si>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</si>
  <si>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</si>
  <si>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</si>
  <si>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</si>
  <si>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</si>
  <si>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</si>
  <si>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</si>
  <si>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</si>
  <si>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</si>
  <si>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</si>
  <si>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</si>
  <si>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</si>
  <si>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</si>
  <si>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</si>
  <si>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</si>
  <si>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</si>
  <si>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</si>
  <si>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</si>
  <si>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</si>
  <si>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</si>
  <si>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</si>
  <si>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</si>
  <si>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</si>
  <si>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</si>
  <si>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</si>
  <si>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</si>
  <si>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</si>
  <si>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</si>
  <si>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</si>
  <si>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</si>
  <si>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</si>
  <si>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</si>
  <si>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</si>
  <si>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</si>
  <si>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</si>
  <si>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</si>
  <si>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</si>
  <si>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</si>
  <si>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</si>
  <si>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</si>
  <si>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</si>
  <si>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</si>
  <si>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</si>
  <si>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</si>
  <si>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</si>
  <si>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</si>
  <si>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</si>
  <si>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</si>
  <si>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</si>
  <si>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</si>
  <si>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</si>
  <si>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</si>
  <si>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</si>
  <si>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</si>
  <si>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</si>
  <si>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</si>
  <si>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</si>
  <si>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</si>
  <si>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</si>
  <si>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</si>
  <si>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</si>
  <si>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</si>
  <si>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</si>
  <si>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</si>
  <si>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</si>
  <si>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</si>
  <si>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</si>
  <si>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</si>
  <si>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</si>
  <si>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</si>
  <si>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</si>
  <si>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</si>
  <si>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</si>
  <si>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</si>
  <si>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</si>
  <si>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</si>
  <si>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</si>
  <si>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</si>
  <si>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</si>
  <si>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</si>
  <si>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</si>
  <si>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</si>
  <si>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</si>
  <si>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</si>
  <si>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</si>
  <si>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</si>
  <si>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</si>
  <si>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</si>
  <si>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</si>
  <si>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</si>
  <si>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</si>
  <si>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</si>
  <si>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</si>
  <si>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</si>
  <si>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</si>
  <si>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</si>
  <si>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</si>
  <si>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</si>
  <si>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</si>
  <si>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</si>
  <si>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</si>
  <si>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</si>
  <si>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</si>
  <si>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</si>
  <si>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</si>
  <si>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</si>
  <si>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</si>
  <si>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</si>
  <si>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</si>
  <si>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</si>
  <si>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</si>
  <si>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</si>
  <si>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</si>
  <si>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</si>
  <si>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</si>
  <si>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</si>
  <si>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</si>
  <si>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</si>
  <si>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</si>
  <si>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</si>
  <si>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</si>
  <si>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</si>
  <si>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</si>
  <si>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</si>
  <si>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</si>
  <si>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</si>
  <si>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</si>
  <si>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</si>
  <si>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</si>
  <si>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</si>
  <si>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</si>
  <si>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</si>
  <si>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</si>
  <si>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</si>
  <si>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</si>
  <si>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</si>
  <si>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</si>
  <si>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</si>
  <si>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</si>
  <si>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</si>
  <si>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</si>
  <si>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</si>
  <si>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</si>
  <si>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</si>
  <si>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</si>
  <si>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</si>
  <si>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</si>
  <si>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</si>
  <si>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</si>
  <si>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</si>
  <si>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</si>
  <si>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</si>
  <si>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</si>
  <si>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</si>
  <si>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</si>
  <si>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</si>
  <si>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</si>
  <si>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</si>
  <si>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</si>
  <si>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</si>
  <si>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</si>
  <si>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</si>
  <si>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</si>
  <si>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</si>
  <si>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</si>
  <si>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</si>
  <si>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</si>
  <si>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</si>
  <si>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</si>
  <si>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</si>
  <si>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</si>
  <si>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</si>
  <si>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</si>
  <si>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</si>
  <si>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</si>
  <si>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</si>
  <si>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</si>
  <si>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</si>
  <si>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</si>
  <si>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</si>
  <si>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</si>
  <si>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</si>
  <si>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</si>
  <si>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</si>
  <si>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</si>
  <si>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</si>
  <si>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</si>
  <si>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</si>
  <si>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</si>
  <si>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</si>
  <si>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</si>
  <si>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</si>
  <si>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</si>
  <si>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</si>
  <si>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</si>
  <si>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</si>
  <si>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</si>
  <si>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</si>
  <si>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</si>
  <si>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</si>
  <si>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</si>
  <si>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</si>
  <si>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</si>
  <si>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</si>
  <si>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</si>
  <si>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</si>
  <si>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</si>
  <si>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</si>
  <si>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</si>
  <si>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</si>
  <si>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</si>
  <si>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</si>
  <si>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</si>
  <si>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</si>
  <si>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</si>
  <si>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</si>
  <si>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</si>
  <si>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</si>
  <si>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</si>
  <si>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</si>
  <si>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</si>
  <si>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</si>
  <si>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</si>
  <si>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</si>
  <si>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</si>
  <si>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</si>
  <si>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</si>
  <si>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</si>
  <si>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</si>
  <si>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</si>
  <si>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</si>
  <si>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</si>
  <si>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</si>
  <si>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</si>
  <si>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</si>
  <si>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</si>
  <si>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</si>
  <si>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</si>
  <si>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</si>
  <si>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</si>
  <si>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</si>
  <si>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</si>
  <si>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</si>
  <si>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</si>
  <si>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</si>
  <si>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</si>
  <si>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</si>
  <si>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</si>
  <si>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</si>
  <si>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</si>
  <si>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</si>
  <si>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</si>
  <si>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</si>
  <si>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</si>
  <si>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</si>
  <si>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</si>
  <si>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</si>
  <si>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</si>
  <si>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</si>
  <si>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</si>
  <si>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</si>
  <si>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</si>
  <si>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</si>
  <si>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</si>
  <si>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</si>
  <si>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</si>
  <si>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</si>
  <si>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</si>
  <si>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</si>
  <si>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</si>
  <si>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</si>
  <si>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</si>
  <si>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</si>
  <si>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</si>
  <si>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</si>
  <si>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</si>
  <si>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</si>
  <si>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</si>
  <si>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</si>
  <si>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</si>
  <si>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</si>
  <si>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</si>
  <si>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</si>
  <si>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</si>
  <si>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</si>
  <si>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</si>
  <si>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</si>
  <si>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</si>
  <si>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</si>
  <si>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</si>
  <si>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</si>
  <si>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</si>
  <si>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</si>
  <si>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</si>
  <si>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</si>
  <si>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</si>
  <si>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</si>
  <si>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</si>
  <si>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</si>
  <si>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</si>
  <si>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</si>
  <si>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</si>
  <si>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</si>
  <si>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</si>
  <si>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</si>
  <si>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</si>
  <si>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</si>
  <si>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</si>
  <si>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</si>
  <si>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</si>
  <si>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</si>
  <si>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</si>
  <si>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</si>
  <si>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</si>
  <si>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</si>
  <si>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</si>
  <si>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</si>
  <si>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</si>
  <si>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</si>
  <si>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</si>
  <si>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</si>
  <si>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</si>
  <si>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</si>
  <si>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</si>
  <si>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</si>
  <si>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</si>
  <si>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</si>
  <si>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</si>
  <si>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</si>
  <si>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</si>
  <si>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</si>
  <si>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</si>
  <si>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</si>
  <si>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</si>
  <si>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</si>
  <si>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</si>
  <si>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</si>
  <si>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</si>
  <si>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</si>
  <si>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</si>
  <si>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</si>
  <si>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</si>
  <si>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</si>
  <si>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</si>
  <si>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</si>
  <si>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</si>
  <si>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</si>
  <si>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</si>
  <si>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</si>
  <si>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</si>
  <si>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</si>
  <si>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</si>
  <si>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</si>
  <si>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</si>
  <si>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</si>
  <si>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</si>
  <si>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</si>
  <si>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</si>
  <si>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</si>
  <si>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</si>
  <si>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</si>
  <si>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</si>
  <si>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</si>
  <si>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</si>
  <si>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</si>
  <si>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</si>
  <si>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</si>
  <si>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</si>
  <si>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</si>
  <si>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</si>
  <si>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</si>
  <si>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</si>
  <si>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</si>
  <si>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</si>
  <si>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</si>
  <si>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</si>
  <si>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</si>
  <si>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</si>
  <si>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</si>
  <si>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</si>
  <si>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</si>
  <si>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</si>
  <si>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</si>
  <si>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</si>
  <si>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</si>
  <si>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</si>
  <si>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</si>
  <si>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</si>
  <si>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</si>
  <si>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</si>
  <si>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</si>
  <si>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</si>
  <si>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</si>
  <si>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</si>
  <si>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</si>
  <si>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</si>
  <si>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</si>
  <si>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</si>
  <si>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</si>
  <si>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</si>
  <si>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</si>
  <si>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</si>
  <si>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</si>
  <si>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</si>
  <si>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</si>
  <si>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</si>
  <si>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</si>
  <si>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</si>
  <si>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</si>
  <si>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</si>
  <si>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</si>
  <si>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</si>
  <si>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</si>
  <si>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</si>
  <si>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</si>
  <si>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</si>
  <si>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</si>
  <si>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</si>
  <si>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</si>
  <si>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</si>
  <si>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</si>
  <si>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</si>
  <si>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</si>
  <si>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</si>
  <si>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</si>
  <si>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</si>
  <si>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</si>
  <si>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</si>
  <si>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</si>
  <si>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</si>
  <si>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</si>
  <si>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</si>
  <si>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</si>
  <si>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</si>
  <si>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</si>
  <si>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</si>
  <si>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</si>
  <si>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</si>
  <si>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</si>
  <si>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</si>
  <si>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</si>
  <si>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</si>
  <si>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</si>
  <si>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</si>
  <si>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</si>
  <si>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</si>
  <si>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</si>
  <si>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</si>
  <si>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</si>
  <si>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</si>
  <si>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</si>
  <si>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</si>
  <si>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</si>
  <si>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</si>
  <si>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</si>
  <si>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</si>
  <si>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</si>
  <si>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</si>
  <si>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</si>
  <si>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</si>
  <si>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</si>
  <si>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</si>
  <si>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</si>
  <si>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</si>
  <si>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</si>
  <si>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</si>
  <si>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</si>
  <si>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</si>
  <si>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</si>
  <si>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</si>
  <si>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</si>
  <si>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</si>
  <si>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</si>
  <si>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</si>
  <si>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</si>
  <si>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</si>
  <si>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</si>
  <si>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</si>
  <si>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</si>
  <si>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</si>
  <si>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</si>
  <si>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</si>
  <si>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</si>
  <si>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</si>
  <si>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</si>
  <si>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</si>
  <si>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</si>
  <si>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</si>
  <si>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</si>
  <si>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</si>
  <si>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</si>
  <si>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</si>
  <si>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</si>
  <si>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</si>
  <si>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</si>
  <si>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</si>
  <si>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</si>
  <si>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</si>
  <si>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</si>
  <si>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</si>
  <si>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</si>
  <si>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</si>
  <si>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</si>
  <si>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</si>
  <si>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</si>
  <si>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</si>
  <si>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</si>
  <si>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</si>
  <si>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</si>
  <si>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</si>
  <si>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</si>
  <si>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</si>
  <si>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</si>
  <si>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</si>
  <si>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</si>
  <si>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</si>
  <si>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</si>
  <si>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</si>
  <si>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</si>
  <si>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</si>
  <si>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</si>
  <si>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</si>
  <si>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</si>
  <si>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</si>
  <si>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</si>
  <si>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</si>
  <si>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</si>
  <si>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</si>
  <si>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</si>
  <si>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</si>
  <si>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</si>
  <si>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</si>
  <si>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</si>
  <si>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</si>
  <si>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</si>
  <si>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</si>
  <si>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</si>
  <si>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</si>
  <si>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</si>
  <si>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</si>
  <si>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</si>
  <si>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</si>
  <si>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</si>
  <si>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</si>
  <si>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</si>
  <si>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</si>
  <si>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</si>
  <si>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</si>
  <si>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</si>
  <si>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</si>
  <si>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</si>
  <si>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</si>
  <si>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</si>
  <si>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</si>
  <si>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</si>
  <si>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</si>
  <si>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</si>
  <si>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</si>
  <si>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</si>
  <si>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</si>
  <si>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</si>
  <si>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</si>
  <si>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</si>
  <si>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</si>
  <si>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</si>
  <si>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</si>
  <si>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</si>
  <si>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</si>
  <si>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</si>
  <si>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</si>
  <si>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</si>
  <si>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</si>
  <si>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</si>
  <si>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</si>
  <si>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</si>
  <si>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</si>
  <si>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</si>
  <si>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</si>
  <si>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</si>
  <si>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</si>
  <si>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</si>
  <si>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</si>
  <si>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</si>
  <si>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</si>
  <si>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</si>
  <si>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</si>
  <si>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</si>
  <si>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</si>
  <si>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</si>
  <si>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</si>
  <si>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</si>
  <si>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</si>
  <si>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</si>
  <si>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</si>
  <si>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</si>
  <si>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</si>
  <si>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</si>
  <si>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</si>
  <si>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</si>
  <si>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</si>
  <si>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</si>
  <si>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</si>
  <si>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</si>
  <si>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</si>
  <si>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</si>
  <si>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</si>
  <si>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</si>
  <si>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</si>
  <si>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</si>
  <si>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</si>
  <si>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</si>
  <si>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</si>
  <si>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</si>
  <si>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</si>
  <si>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</si>
  <si>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</si>
  <si>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</si>
  <si>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</si>
  <si>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</si>
  <si>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</si>
  <si>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</si>
  <si>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</si>
  <si>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</si>
  <si>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</si>
  <si>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</si>
  <si>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</si>
  <si>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</si>
  <si>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</si>
  <si>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</si>
  <si>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</si>
  <si>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</si>
  <si>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</si>
  <si>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</si>
  <si>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</si>
  <si>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</si>
  <si>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</si>
  <si>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</si>
  <si>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</si>
  <si>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</si>
  <si>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</si>
  <si>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</si>
  <si>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</si>
  <si>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</si>
  <si>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</si>
  <si>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</si>
  <si>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</si>
  <si>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</si>
  <si>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</si>
  <si>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</si>
  <si>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</si>
  <si>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</si>
  <si>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</si>
  <si>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</si>
  <si>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</si>
  <si>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</si>
  <si>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</si>
  <si>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</si>
  <si>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</si>
  <si>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</si>
  <si>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</si>
  <si>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</si>
  <si>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</si>
  <si>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</si>
  <si>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</si>
  <si>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</si>
  <si>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</si>
  <si>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</si>
  <si>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</si>
  <si>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</si>
  <si>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</si>
  <si>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</si>
  <si>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</si>
  <si>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</si>
  <si>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</si>
  <si>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</si>
  <si>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</si>
  <si>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</si>
  <si>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</si>
  <si>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</si>
  <si>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</si>
  <si>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</si>
  <si>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</si>
  <si>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</si>
  <si>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</si>
  <si>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</si>
  <si>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</si>
  <si>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</si>
  <si>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</si>
  <si>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</si>
  <si>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</si>
  <si>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</si>
  <si>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</si>
  <si>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</si>
  <si>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</si>
  <si>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</si>
  <si>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</si>
  <si>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</si>
  <si>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</si>
  <si>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</si>
  <si>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</si>
  <si>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</si>
  <si>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</si>
  <si>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</si>
  <si>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</si>
  <si>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</si>
  <si>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</si>
  <si>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</si>
  <si>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</si>
  <si>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</si>
  <si>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</si>
  <si>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</si>
  <si>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</si>
  <si>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</si>
  <si>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</si>
  <si>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</si>
  <si>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</si>
  <si>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</si>
  <si>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</si>
  <si>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</si>
  <si>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</si>
  <si>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</si>
  <si>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</si>
  <si>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</si>
  <si>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</si>
  <si>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</si>
  <si>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</si>
  <si>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</si>
  <si>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</si>
  <si>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</si>
  <si>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</si>
  <si>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</si>
  <si>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</si>
  <si>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</si>
  <si>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</si>
  <si>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</si>
  <si>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</si>
  <si>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</si>
  <si>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</si>
  <si>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</si>
  <si>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</si>
  <si>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</si>
  <si>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</si>
  <si>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</si>
  <si>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</si>
  <si>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</si>
  <si>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</si>
  <si>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</si>
  <si>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</si>
  <si>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</si>
  <si>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</si>
  <si>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</si>
  <si>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</si>
  <si>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</si>
  <si>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</si>
  <si>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</si>
  <si>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</si>
  <si>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</si>
  <si>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</si>
  <si>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</si>
  <si>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</si>
  <si>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</si>
  <si>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</si>
  <si>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</si>
  <si>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</si>
  <si>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</si>
  <si>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</si>
  <si>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</si>
  <si>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</si>
  <si>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</si>
  <si>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</si>
  <si>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</si>
  <si>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</si>
  <si>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</si>
  <si>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</si>
  <si>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</si>
  <si>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</si>
  <si>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</si>
  <si>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</si>
  <si>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</si>
  <si>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</si>
  <si>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</si>
  <si>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</si>
  <si>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</si>
  <si>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</si>
  <si>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</si>
  <si>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</si>
  <si>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</si>
  <si>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</si>
  <si>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</si>
  <si>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</si>
  <si>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</si>
  <si>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</si>
  <si>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</si>
  <si>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</si>
  <si>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</si>
  <si>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</si>
  <si>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</si>
  <si>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</si>
  <si>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</si>
  <si>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</si>
  <si>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</si>
  <si>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</si>
  <si>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</si>
  <si>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</si>
  <si>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</si>
  <si>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</si>
  <si>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</si>
  <si>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</si>
  <si>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</si>
  <si>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</si>
  <si>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</si>
  <si>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</si>
  <si>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</si>
  <si>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</si>
  <si>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</si>
  <si>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</si>
  <si>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</si>
  <si>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</si>
  <si>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</si>
  <si>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</si>
  <si>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</si>
  <si>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</si>
  <si>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</si>
  <si>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</si>
  <si>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</si>
  <si>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</si>
  <si>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</si>
  <si>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</si>
  <si>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</si>
  <si>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</si>
  <si>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</si>
  <si>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</si>
  <si>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</si>
  <si>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</si>
  <si>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</si>
  <si>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</si>
  <si>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</si>
  <si>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</si>
  <si>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</si>
  <si>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</si>
  <si>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</si>
  <si>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</si>
  <si>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</si>
  <si>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</si>
  <si>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</si>
  <si>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</si>
  <si>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</si>
  <si>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</si>
  <si>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</si>
  <si>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</si>
  <si>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</si>
  <si>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</si>
  <si>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</si>
  <si>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</si>
  <si>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</si>
  <si>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</si>
  <si>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</si>
  <si>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</si>
  <si>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</si>
  <si>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</si>
  <si>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</si>
  <si>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</si>
  <si>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</si>
  <si>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</si>
  <si>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</si>
  <si>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</si>
  <si>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</si>
  <si>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</si>
  <si>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</si>
  <si>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</si>
  <si>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</si>
  <si>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</si>
  <si>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</si>
  <si>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</si>
  <si>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</si>
  <si>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</si>
  <si>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</si>
  <si>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</si>
  <si>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</si>
  <si>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</si>
  <si>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</si>
  <si>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</si>
  <si>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</si>
  <si>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</si>
  <si>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</si>
  <si>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</si>
  <si>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</si>
  <si>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</si>
  <si>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</si>
  <si>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</si>
  <si>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</si>
  <si>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</si>
  <si>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</si>
  <si>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</si>
  <si>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</si>
  <si>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</si>
  <si>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</si>
  <si>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</si>
  <si>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</si>
  <si>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</si>
  <si>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</si>
  <si>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</si>
  <si>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</si>
  <si>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</si>
  <si>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</si>
  <si>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</si>
  <si>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</si>
  <si>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</si>
  <si>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</si>
  <si>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</si>
  <si>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</si>
  <si>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</si>
  <si>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</si>
  <si>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</si>
  <si>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</si>
  <si>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</si>
  <si>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</si>
  <si>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</si>
  <si>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</si>
  <si>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</si>
  <si>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</si>
  <si>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</si>
  <si>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</si>
  <si>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</si>
  <si>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</si>
  <si>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</si>
  <si>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</si>
  <si>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</si>
  <si>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</si>
  <si>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</si>
  <si>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</si>
  <si>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</si>
  <si>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</si>
  <si>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</si>
  <si>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</si>
  <si>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</si>
  <si>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</si>
  <si>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</si>
  <si>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</si>
  <si>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</si>
  <si>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</si>
  <si>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</si>
  <si>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</si>
  <si>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</si>
  <si>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</si>
  <si>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</si>
  <si>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</si>
  <si>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</si>
  <si>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</si>
  <si>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</si>
  <si>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</si>
  <si>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</si>
  <si>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</si>
  <si>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</si>
  <si>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</si>
  <si>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</si>
  <si>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</si>
  <si>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</si>
  <si>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</si>
  <si>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</si>
  <si>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</si>
  <si>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</si>
  <si>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</si>
  <si>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</si>
  <si>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</si>
  <si>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</si>
  <si>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</si>
  <si>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</si>
  <si>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</si>
  <si>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</si>
  <si>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</si>
  <si>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</si>
  <si>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</si>
  <si>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</si>
  <si>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</si>
  <si>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</si>
  <si>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</si>
  <si>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</si>
  <si>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</si>
  <si>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</si>
  <si>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</si>
  <si>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</si>
  <si>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</si>
  <si>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</si>
  <si>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</si>
  <si>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</si>
  <si>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</si>
  <si>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</si>
  <si>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</si>
  <si>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</si>
  <si>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</si>
  <si>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</si>
  <si>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</si>
  <si>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</si>
  <si>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</si>
  <si>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</si>
  <si>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</si>
  <si>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</si>
  <si>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</si>
  <si>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</si>
  <si>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</si>
  <si>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</si>
  <si>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</si>
  <si>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</si>
  <si>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</si>
  <si>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</si>
  <si>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</si>
  <si>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</si>
  <si>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</si>
  <si>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</si>
  <si>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</si>
  <si>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</si>
  <si>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</si>
  <si>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</si>
  <si>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</si>
  <si>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</si>
  <si>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</si>
  <si>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</si>
  <si>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</si>
  <si>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</si>
  <si>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</si>
  <si>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</si>
  <si>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</si>
  <si>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</si>
  <si>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</si>
  <si>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</si>
  <si>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</si>
  <si>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</si>
  <si>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</si>
  <si>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</si>
  <si>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</si>
  <si>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</si>
  <si>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</si>
  <si>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</si>
  <si>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</si>
  <si>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</si>
  <si>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</si>
  <si>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</si>
  <si>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</si>
  <si>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</si>
  <si>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</si>
  <si>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</si>
  <si>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</si>
  <si>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</si>
  <si>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</si>
  <si>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</si>
  <si>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</si>
  <si>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</si>
  <si>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</si>
  <si>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</si>
  <si>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</si>
  <si>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</si>
  <si>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</si>
  <si>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</si>
  <si>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</si>
  <si>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</si>
  <si>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</si>
  <si>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</si>
  <si>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</si>
  <si>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</si>
  <si>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</si>
  <si>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</si>
  <si>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</si>
  <si>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</si>
  <si>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</si>
  <si>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</si>
  <si>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</si>
  <si>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</si>
  <si>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</si>
  <si>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</si>
  <si>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</si>
  <si>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</si>
  <si>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</si>
  <si>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</si>
  <si>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</si>
  <si>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</si>
  <si>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</si>
  <si>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</si>
  <si>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</si>
  <si>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</si>
  <si>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</si>
  <si>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</si>
  <si>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</si>
  <si>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</si>
  <si>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</si>
  <si>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</si>
  <si>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</si>
  <si>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</si>
  <si>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</si>
  <si>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</si>
  <si>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</si>
  <si>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</si>
  <si>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</si>
  <si>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</si>
  <si>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</si>
  <si>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</si>
  <si>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</si>
  <si>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</si>
  <si>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</si>
  <si>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</si>
  <si>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</si>
  <si>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</si>
  <si>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</si>
  <si>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</si>
  <si>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</si>
  <si>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</si>
  <si>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</si>
  <si>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</si>
  <si>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</si>
  <si>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</si>
  <si>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</si>
  <si>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</si>
  <si>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</si>
  <si>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</si>
  <si>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</si>
  <si>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</si>
  <si>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</si>
  <si>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</si>
  <si>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</si>
  <si>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</si>
  <si>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</si>
  <si>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</si>
  <si>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</si>
  <si>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</si>
  <si>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</si>
  <si>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</si>
  <si>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</si>
  <si>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</si>
  <si>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</si>
  <si>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</si>
  <si>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</si>
  <si>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</si>
  <si>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</si>
  <si>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</si>
  <si>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</si>
  <si>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</si>
  <si>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</si>
  <si>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</si>
  <si>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</si>
  <si>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</si>
  <si>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</si>
  <si>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</si>
  <si>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</si>
  <si>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</si>
  <si>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</si>
  <si>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</si>
  <si>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</si>
  <si>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</si>
  <si>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</si>
  <si>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</si>
  <si>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</si>
  <si>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</si>
  <si>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</si>
  <si>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</si>
  <si>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</si>
  <si>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</si>
  <si>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</si>
  <si>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</si>
  <si>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</si>
  <si>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</si>
  <si>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</si>
  <si>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</si>
  <si>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</si>
  <si>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</si>
  <si>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</si>
  <si>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</si>
  <si>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</si>
  <si>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</si>
  <si>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</si>
  <si>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</si>
  <si>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</si>
  <si>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</si>
  <si>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</si>
  <si>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</si>
  <si>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</si>
  <si>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</si>
  <si>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</si>
  <si>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</si>
  <si>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</si>
  <si>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</si>
  <si>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</si>
  <si>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</si>
  <si>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</si>
  <si>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</si>
  <si>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</si>
  <si>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</si>
  <si>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</si>
  <si>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</si>
  <si>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</si>
  <si>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</si>
  <si>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</si>
  <si>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</si>
  <si>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</si>
  <si>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</si>
  <si>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</si>
  <si>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</si>
  <si>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</si>
  <si>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</si>
  <si>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</si>
  <si>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</si>
  <si>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</si>
  <si>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</si>
  <si>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</si>
  <si>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</si>
  <si>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</si>
  <si>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</si>
  <si>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</si>
  <si>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</si>
  <si>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</si>
  <si>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</si>
  <si>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</si>
  <si>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</si>
  <si>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</si>
  <si>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</si>
  <si>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</si>
  <si>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</si>
  <si>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</si>
  <si>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</si>
  <si>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</si>
  <si>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</si>
  <si>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</si>
  <si>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</si>
  <si>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</si>
  <si>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</si>
  <si>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</si>
  <si>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</si>
  <si>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</si>
  <si>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</si>
  <si>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</si>
  <si>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</si>
  <si>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</si>
  <si>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</si>
  <si>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</si>
  <si>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</si>
  <si>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</si>
  <si>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</si>
  <si>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</si>
  <si>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</si>
  <si>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</si>
  <si>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</si>
  <si>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</si>
  <si>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</si>
  <si>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</si>
  <si>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</si>
  <si>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</si>
  <si>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</si>
  <si>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</si>
  <si>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</si>
  <si>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</si>
  <si>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</si>
  <si>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</si>
  <si>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</si>
  <si>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</si>
  <si>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</si>
  <si>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</si>
  <si>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</si>
  <si>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</si>
  <si>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</si>
  <si>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</si>
  <si>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</si>
  <si>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</si>
  <si>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</si>
  <si>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</si>
  <si>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</si>
  <si>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</si>
  <si>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</si>
  <si>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</si>
  <si>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</si>
  <si>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</si>
  <si>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</si>
  <si>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</si>
  <si>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</si>
  <si>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</si>
  <si>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</si>
  <si>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</si>
  <si>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</si>
  <si>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</si>
  <si>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</si>
  <si>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</si>
  <si>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</si>
  <si>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</si>
  <si>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</si>
  <si>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</si>
  <si>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</si>
  <si>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</si>
  <si>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</si>
  <si>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</si>
  <si>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</si>
  <si>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</si>
  <si>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</si>
  <si>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</si>
  <si>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</si>
  <si>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</si>
  <si>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</si>
  <si>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</si>
  <si>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</si>
  <si>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</si>
  <si>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</si>
  <si>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</si>
  <si>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</si>
  <si>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</si>
  <si>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</si>
  <si>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</si>
  <si>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</si>
  <si>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</si>
  <si>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</si>
  <si>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</si>
  <si>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</si>
  <si>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</si>
  <si>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</si>
  <si>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</si>
  <si>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</si>
  <si>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</si>
  <si>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</si>
  <si>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</si>
  <si>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</si>
  <si>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</si>
  <si>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</si>
  <si>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</si>
  <si>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</si>
  <si>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</si>
  <si>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</si>
  <si>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</si>
  <si>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</si>
  <si>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</si>
  <si>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</si>
  <si>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</si>
  <si>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</si>
  <si>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</si>
  <si>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</si>
  <si>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</si>
  <si>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</si>
  <si>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</si>
  <si>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</si>
  <si>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</si>
  <si>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</si>
  <si>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</si>
  <si>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</si>
  <si>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</si>
  <si>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</si>
  <si>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</si>
  <si>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</si>
  <si>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</si>
  <si>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</si>
  <si>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</si>
  <si>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</si>
  <si>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</si>
  <si>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</si>
  <si>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</si>
  <si>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</si>
  <si>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</si>
  <si>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</si>
  <si>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</si>
  <si>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</si>
  <si>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</si>
  <si>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</si>
  <si>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</si>
  <si>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</si>
  <si>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</si>
  <si>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</si>
  <si>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</si>
  <si>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</si>
  <si>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</si>
  <si>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</si>
  <si>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</si>
  <si>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</si>
  <si>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</si>
  <si>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</si>
  <si>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</si>
  <si>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</si>
  <si>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</si>
  <si>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</si>
  <si>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</si>
  <si>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</si>
  <si>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</si>
  <si>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</si>
  <si>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</si>
  <si>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</si>
  <si>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</si>
  <si>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</si>
  <si>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</si>
  <si>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</si>
  <si>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</si>
  <si>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</si>
  <si>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</si>
  <si>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</si>
  <si>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</si>
  <si>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</si>
  <si>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</si>
  <si>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</si>
  <si>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</si>
  <si>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</si>
  <si>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</si>
  <si>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</si>
  <si>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</si>
  <si>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</si>
  <si>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</si>
  <si>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</si>
  <si>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</si>
  <si>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</si>
  <si>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</si>
  <si>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</si>
  <si>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</si>
  <si>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</si>
  <si>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</si>
  <si>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</si>
  <si>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</si>
  <si>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</si>
  <si>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</si>
  <si>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</si>
  <si>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</si>
  <si>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</si>
  <si>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</si>
  <si>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</si>
  <si>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</si>
  <si>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</si>
  <si>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</si>
  <si>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</si>
  <si>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</si>
  <si>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</si>
  <si>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</si>
  <si>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</si>
  <si>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</si>
  <si>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</si>
  <si>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</si>
  <si>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</si>
  <si>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</si>
  <si>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</si>
  <si>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</si>
  <si>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</si>
  <si>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</si>
  <si>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</si>
  <si>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</si>
  <si>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</si>
  <si>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</si>
  <si>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</si>
  <si>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</si>
  <si>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</si>
  <si>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</si>
  <si>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</si>
  <si>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</si>
  <si>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</si>
  <si>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</si>
  <si>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</si>
  <si>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</si>
  <si>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</si>
  <si>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</si>
  <si>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</si>
  <si>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</si>
  <si>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</si>
  <si>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</si>
  <si>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</si>
  <si>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</si>
  <si>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</si>
  <si>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</si>
  <si>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</si>
  <si>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</si>
  <si>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</si>
  <si>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</si>
  <si>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</si>
  <si>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</si>
  <si>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</si>
  <si>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</si>
  <si>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</si>
  <si>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</si>
  <si>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</si>
  <si>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</si>
  <si>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</si>
  <si>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</si>
  <si>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</si>
  <si>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</si>
  <si>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</si>
  <si>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</si>
  <si>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</si>
  <si>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</si>
  <si>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</si>
  <si>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</si>
  <si>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</si>
  <si>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</si>
  <si>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</si>
  <si>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</si>
  <si>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</si>
  <si>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</si>
  <si>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</si>
  <si>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</si>
  <si>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</si>
  <si>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</si>
  <si>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</si>
  <si>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</si>
  <si>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</si>
  <si>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</si>
  <si>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</si>
  <si>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</si>
  <si>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</si>
  <si>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</si>
  <si>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</si>
  <si>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</si>
  <si>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</si>
  <si>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</si>
  <si>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</si>
  <si>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</si>
  <si>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</si>
  <si>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</si>
  <si>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</si>
  <si>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</si>
  <si>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</si>
  <si>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</si>
  <si>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</si>
  <si>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</si>
  <si>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</si>
  <si>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</si>
  <si>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</si>
  <si>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</si>
  <si>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</si>
  <si>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</si>
  <si>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</si>
  <si>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JUAN GABRIEL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</si>
  <si>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</si>
  <si>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</si>
  <si>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</si>
  <si>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</si>
  <si>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</si>
  <si>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</si>
  <si>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</si>
  <si>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</si>
  <si>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</si>
  <si>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</si>
  <si>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</si>
  <si>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</si>
  <si>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</si>
  <si>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</si>
  <si>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</si>
  <si>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</si>
  <si>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</si>
  <si>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</si>
  <si>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</si>
  <si>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</si>
  <si>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</si>
  <si>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</si>
  <si>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</si>
  <si>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</si>
  <si>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</si>
  <si>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</si>
  <si>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</si>
  <si>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</si>
  <si>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</si>
  <si>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</si>
  <si>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</si>
  <si>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</si>
  <si>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</si>
  <si>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</si>
  <si>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</si>
  <si>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</si>
  <si>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</si>
  <si>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</si>
  <si>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</si>
  <si>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</si>
  <si>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</si>
  <si>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</si>
  <si>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</si>
  <si>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</si>
  <si>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</si>
  <si>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</si>
  <si>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</si>
  <si>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</si>
  <si>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</si>
  <si>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</si>
  <si>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</si>
  <si>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</si>
  <si>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</si>
  <si>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</si>
  <si>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</si>
  <si>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</si>
  <si>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</si>
  <si>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</si>
  <si>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</si>
  <si>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</si>
  <si>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</si>
  <si>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</si>
  <si>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</si>
  <si>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</si>
  <si>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</si>
  <si>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</si>
  <si>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</si>
  <si>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</si>
  <si>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</si>
  <si>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</si>
  <si>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</si>
  <si>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</si>
  <si>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</si>
  <si>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ADARIS EMILIO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</si>
  <si>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</si>
  <si>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</si>
  <si>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</si>
  <si>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</si>
  <si>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</si>
  <si>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</si>
  <si>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</si>
  <si>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</si>
  <si>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</si>
  <si>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</si>
  <si>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</si>
  <si>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</si>
  <si>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</si>
  <si>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</si>
  <si>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</si>
  <si>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</si>
  <si>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</si>
  <si>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</si>
  <si>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</si>
  <si>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</si>
  <si>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</si>
  <si>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</si>
  <si>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</si>
  <si>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</si>
  <si>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</si>
  <si>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</si>
  <si>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</si>
  <si>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</si>
  <si>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</si>
  <si>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</si>
  <si>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</si>
  <si>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</si>
  <si>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</si>
  <si>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</si>
  <si>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</si>
  <si>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</si>
  <si>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</si>
  <si>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</si>
  <si>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</si>
  <si>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</si>
  <si>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</si>
  <si>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</si>
  <si>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</si>
  <si>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</si>
  <si>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</si>
  <si>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</si>
  <si>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</si>
  <si>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</si>
  <si>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</si>
  <si>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</si>
  <si>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</si>
  <si>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</si>
  <si>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</si>
  <si>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</si>
  <si>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</si>
  <si>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</si>
  <si>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</si>
  <si>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</si>
  <si>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</si>
  <si>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</si>
  <si>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</si>
  <si>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</si>
  <si>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</si>
  <si>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</si>
  <si>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</si>
  <si>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</si>
  <si>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</si>
  <si>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</si>
  <si>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</si>
  <si>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</si>
  <si>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</si>
  <si>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</si>
  <si>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</si>
  <si>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</si>
  <si>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</si>
  <si>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</si>
  <si>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</si>
  <si>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</si>
  <si>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</si>
  <si>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</si>
  <si>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</si>
  <si>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</si>
  <si>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</si>
  <si>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</si>
  <si>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</si>
  <si>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</si>
  <si>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</si>
  <si>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</si>
  <si>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</si>
  <si>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</si>
  <si>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</si>
  <si>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</si>
  <si>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</si>
  <si>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</si>
  <si>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</si>
  <si>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</si>
  <si>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</si>
  <si>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</si>
  <si>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</si>
  <si>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</si>
  <si>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</si>
  <si>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</si>
  <si>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</si>
  <si>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</si>
  <si>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</si>
  <si>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</si>
  <si>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</si>
  <si>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</si>
  <si>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</si>
  <si>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</si>
  <si>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</si>
  <si>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</si>
  <si>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</si>
  <si>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</si>
  <si>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</si>
  <si>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</si>
  <si>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</si>
  <si>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</si>
  <si>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</si>
  <si>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</si>
  <si>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</si>
  <si>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</si>
  <si>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</si>
  <si>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</si>
  <si>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</si>
  <si>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</si>
  <si>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</si>
  <si>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</si>
  <si>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</si>
  <si>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</si>
  <si>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</si>
  <si>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</si>
  <si>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</si>
  <si>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</si>
  <si>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</si>
  <si>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</si>
  <si>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</si>
  <si>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</si>
  <si>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</si>
  <si>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</si>
  <si>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</si>
  <si>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</si>
  <si>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</si>
  <si>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</si>
  <si>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</si>
  <si>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</si>
  <si>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</si>
  <si>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</si>
  <si>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</si>
  <si>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</si>
  <si>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</si>
  <si>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</si>
  <si>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</si>
  <si>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</si>
  <si>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</si>
  <si>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</si>
  <si>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</si>
  <si>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</si>
  <si>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</si>
  <si>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</si>
  <si>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</si>
  <si>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</si>
  <si>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</si>
  <si>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</si>
  <si>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</si>
  <si>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</si>
  <si>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</si>
  <si>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</si>
  <si>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</si>
  <si>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</si>
  <si>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</si>
  <si>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</si>
  <si>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</si>
  <si>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</si>
  <si>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</si>
  <si>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</si>
  <si>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</si>
  <si>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</si>
  <si>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</si>
  <si>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</si>
  <si>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</si>
  <si>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</si>
  <si>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</si>
  <si>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</si>
  <si>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</si>
  <si>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</si>
  <si>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</si>
  <si>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</si>
  <si>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</si>
  <si>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</si>
  <si>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</si>
  <si>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</si>
  <si>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</si>
  <si>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</si>
  <si>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</si>
  <si>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</si>
  <si>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</si>
  <si>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</si>
  <si>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</si>
  <si>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</si>
  <si>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</si>
  <si>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</si>
  <si>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</si>
  <si>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</si>
  <si>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</si>
  <si>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</si>
  <si>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</si>
  <si>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</si>
  <si>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</si>
  <si>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</si>
  <si>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</si>
  <si>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</si>
  <si>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</si>
  <si>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</si>
  <si>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</si>
  <si>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</si>
  <si>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JOHANNA GISELLE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</si>
  <si>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</si>
  <si>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</si>
  <si>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</si>
  <si>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</si>
  <si>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</si>
  <si>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</si>
  <si>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</si>
  <si>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</si>
  <si>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</si>
  <si>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</si>
  <si>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</si>
  <si>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</si>
  <si>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</si>
  <si>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</si>
  <si>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</si>
  <si>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</si>
  <si>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</si>
  <si>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</si>
  <si>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</si>
  <si>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</si>
  <si>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</si>
  <si>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</si>
  <si>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</si>
  <si>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</si>
  <si>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</si>
  <si>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</si>
  <si>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</si>
  <si>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</si>
  <si>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</si>
  <si>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</si>
  <si>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</si>
  <si>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</si>
  <si>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</si>
  <si>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</si>
  <si>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</si>
  <si>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</si>
  <si>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</si>
  <si>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</si>
  <si>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</si>
  <si>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</si>
  <si>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</si>
  <si>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</si>
  <si>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</si>
  <si>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</si>
  <si>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</si>
  <si>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</si>
  <si>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</si>
  <si>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</si>
  <si>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</si>
  <si>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</si>
  <si>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</si>
  <si>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</si>
  <si>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</si>
  <si>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</si>
  <si>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LENIZA DASSIER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</si>
  <si>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</si>
  <si>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</si>
  <si>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</si>
  <si>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</si>
  <si>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</si>
  <si>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</si>
  <si>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</si>
  <si>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</si>
  <si>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</si>
  <si>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</si>
  <si>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</si>
  <si>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</si>
  <si>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</si>
  <si>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</si>
  <si>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</si>
  <si>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</si>
  <si>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</si>
  <si>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</si>
  <si>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</si>
  <si>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</si>
  <si>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</si>
  <si>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</si>
  <si>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</si>
  <si>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</si>
  <si>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</si>
  <si>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</si>
  <si>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</si>
  <si>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</si>
  <si>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</si>
  <si>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</si>
  <si>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</si>
  <si>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</si>
  <si>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</si>
  <si>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</si>
  <si>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</si>
  <si>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</si>
  <si>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</si>
  <si>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</si>
  <si>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</si>
  <si>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</si>
  <si>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</si>
  <si>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</si>
  <si>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</si>
  <si>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</si>
  <si>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</si>
  <si>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</si>
  <si>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</si>
  <si>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</si>
  <si>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</si>
  <si>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</si>
  <si>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</si>
  <si>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</si>
  <si>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</si>
  <si>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</si>
  <si>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</si>
  <si>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</si>
  <si>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</si>
  <si>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</si>
  <si>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</si>
  <si>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</si>
  <si>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</si>
  <si>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</si>
  <si>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</si>
  <si>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</si>
  <si>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</si>
  <si>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</si>
  <si>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</si>
  <si>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</si>
  <si>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</si>
  <si>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</si>
  <si>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</si>
  <si>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</si>
  <si>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</si>
  <si>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</si>
  <si>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</si>
  <si>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</si>
  <si>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</si>
  <si>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</si>
  <si>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</si>
  <si>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</si>
  <si>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</si>
  <si>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</si>
  <si>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</si>
  <si>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</si>
  <si>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</si>
  <si>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</si>
  <si>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</si>
  <si>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</si>
  <si>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</si>
  <si>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</si>
  <si>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</si>
  <si>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</si>
  <si>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</si>
  <si>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</si>
  <si>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</si>
  <si>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</si>
  <si>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</si>
  <si>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</si>
  <si>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</si>
  <si>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</si>
  <si>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</si>
  <si>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</si>
  <si>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</si>
  <si>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</si>
  <si>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</si>
  <si>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</si>
  <si>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</si>
  <si>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</si>
  <si>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</si>
  <si>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</si>
  <si>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</si>
  <si>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</si>
  <si>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</si>
  <si>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</si>
  <si>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</si>
  <si>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</si>
  <si>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</si>
  <si>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</si>
  <si>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</si>
  <si>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</si>
  <si>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</si>
  <si>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</si>
  <si>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</si>
  <si>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</si>
  <si>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</si>
  <si>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</si>
  <si>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</si>
  <si>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</si>
  <si>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</si>
  <si>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</si>
  <si>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</si>
  <si>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</si>
  <si>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</si>
  <si>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</si>
  <si>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</si>
  <si>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</si>
  <si>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</si>
  <si>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</si>
  <si>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</si>
  <si>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</si>
  <si>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</si>
  <si>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</si>
  <si>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</si>
  <si>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</si>
  <si>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</si>
  <si>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</si>
  <si>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</si>
  <si>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</si>
  <si>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</si>
  <si>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</si>
  <si>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</si>
  <si>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</si>
  <si>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</si>
  <si>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</si>
  <si>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</si>
  <si>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</si>
  <si>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</si>
  <si>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</si>
  <si>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</si>
  <si>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</si>
  <si>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</si>
  <si>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</si>
  <si>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</si>
  <si>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</si>
  <si>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</si>
  <si>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</si>
  <si>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</si>
  <si>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</si>
  <si>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</si>
  <si>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</si>
  <si>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</si>
  <si>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</si>
  <si>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</si>
  <si>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</si>
  <si>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</si>
  <si>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</si>
  <si>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</si>
  <si>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</si>
  <si>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</si>
  <si>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</si>
  <si>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</si>
  <si>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</si>
  <si>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</si>
  <si>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</si>
  <si>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</si>
  <si>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</si>
  <si>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</si>
  <si>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</si>
  <si>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NILKA ELISA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</si>
  <si>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</si>
  <si>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</si>
  <si>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</si>
  <si>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</si>
  <si>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</si>
  <si>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</si>
  <si>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</si>
  <si>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</si>
  <si>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</si>
  <si>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</si>
  <si>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</si>
  <si>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</si>
  <si>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</si>
  <si>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</si>
  <si>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</si>
  <si>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</si>
  <si>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</si>
  <si>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</si>
  <si>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</si>
  <si>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</si>
  <si>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</si>
  <si>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</si>
  <si>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</si>
  <si>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</si>
  <si>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</si>
  <si>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</si>
  <si>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</si>
  <si>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</si>
  <si>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</si>
  <si>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</si>
  <si>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</si>
  <si>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</si>
  <si>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</si>
  <si>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</si>
  <si>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</si>
  <si>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</si>
  <si>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</si>
  <si>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</si>
  <si>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</si>
  <si>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</si>
  <si>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</si>
  <si>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</si>
  <si>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</si>
  <si>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</si>
  <si>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</si>
  <si>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</si>
  <si>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</si>
  <si>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</si>
  <si>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</si>
  <si>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</si>
  <si>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</si>
  <si>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</si>
  <si>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</si>
  <si>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</si>
  <si>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</si>
  <si>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</si>
  <si>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</si>
  <si>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</si>
  <si>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</si>
  <si>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</si>
  <si>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</si>
  <si>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</si>
  <si>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</si>
  <si>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</si>
  <si>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</si>
  <si>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</si>
  <si>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</si>
  <si>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</si>
  <si>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</si>
  <si>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</si>
  <si>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</si>
  <si>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</si>
  <si>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</si>
  <si>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</si>
  <si>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</si>
  <si>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</si>
  <si>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</si>
  <si>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</si>
  <si>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</si>
  <si>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</si>
  <si>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</si>
  <si>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</si>
  <si>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</si>
  <si>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</si>
  <si>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</si>
  <si>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</si>
  <si>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</si>
  <si>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</si>
  <si>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</si>
  <si>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</si>
  <si>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</si>
  <si>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</si>
  <si>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</si>
  <si>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</si>
  <si>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</si>
  <si>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</si>
  <si>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</si>
  <si>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</si>
  <si>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</si>
  <si>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</si>
  <si>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</si>
  <si>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</si>
  <si>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</si>
  <si>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</si>
  <si>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</si>
  <si>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</si>
  <si>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</si>
  <si>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</si>
  <si>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</si>
  <si>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</si>
  <si>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</si>
  <si>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</si>
  <si>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</si>
  <si>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</si>
  <si>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</si>
  <si>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</si>
  <si>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</si>
  <si>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</si>
  <si>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</si>
  <si>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</si>
  <si>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</si>
  <si>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</si>
  <si>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</si>
  <si>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</si>
  <si>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</si>
  <si>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</si>
  <si>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</si>
  <si>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</si>
  <si>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</si>
  <si>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</si>
  <si>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</si>
  <si>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</si>
  <si>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</si>
  <si>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</si>
  <si>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</si>
  <si>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</si>
  <si>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</si>
  <si>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</si>
  <si>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</si>
  <si>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</si>
  <si>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</si>
  <si>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</si>
  <si>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</si>
  <si>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</si>
  <si>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</si>
  <si>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</si>
  <si>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</si>
  <si>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</si>
  <si>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</si>
  <si>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</si>
  <si>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</si>
  <si>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</si>
  <si>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</si>
  <si>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</si>
  <si>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</si>
  <si>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</si>
  <si>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</si>
  <si>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</si>
  <si>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</si>
  <si>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</si>
  <si>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</si>
  <si>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</si>
  <si>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</si>
  <si>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</si>
  <si>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</si>
  <si>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</si>
  <si>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</si>
  <si>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</si>
  <si>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</si>
  <si>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</si>
  <si>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</si>
  <si>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</si>
  <si>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</si>
  <si>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</si>
  <si>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</si>
  <si>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</si>
  <si>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</si>
  <si>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</si>
  <si>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</si>
  <si>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</si>
  <si>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</si>
  <si>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</si>
  <si>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</si>
  <si>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</si>
  <si>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</si>
  <si>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</si>
  <si>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</si>
  <si>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</si>
  <si>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</si>
  <si>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</si>
  <si>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</si>
  <si>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</si>
  <si>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</si>
  <si>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</si>
  <si>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</si>
  <si>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</si>
  <si>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</si>
  <si>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</si>
  <si>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</si>
  <si>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</si>
  <si>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</si>
  <si>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</si>
  <si>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</si>
  <si>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</si>
  <si>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</si>
  <si>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</si>
  <si>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</si>
  <si>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</si>
  <si>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</si>
  <si>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</si>
  <si>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</si>
  <si>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</si>
  <si>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</si>
  <si>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</si>
  <si>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</si>
  <si>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</si>
  <si>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</si>
  <si>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</si>
  <si>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</si>
  <si>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</si>
  <si>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</si>
  <si>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</si>
  <si>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</si>
  <si>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</si>
  <si>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</si>
  <si>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</si>
  <si>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</si>
  <si>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</si>
  <si>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</si>
  <si>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</si>
  <si>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</si>
  <si>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</si>
  <si>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</si>
  <si>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</si>
  <si>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</si>
  <si>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</si>
  <si>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</si>
  <si>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</si>
  <si>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</si>
  <si>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</si>
  <si>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</si>
  <si>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</si>
  <si>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</si>
  <si>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</si>
  <si>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</si>
  <si>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</si>
  <si>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</si>
  <si>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</si>
  <si>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</si>
  <si>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</si>
  <si>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</si>
  <si>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</si>
  <si>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</si>
  <si>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</si>
  <si>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</si>
  <si>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</si>
  <si>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</si>
  <si>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</si>
  <si>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</si>
  <si>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</si>
  <si>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</si>
  <si>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</si>
  <si>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</si>
  <si>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</si>
  <si>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</si>
  <si>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</si>
  <si>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</si>
  <si>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</si>
  <si>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</si>
  <si>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</si>
  <si>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</si>
  <si>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</si>
  <si>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</si>
  <si>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</si>
  <si>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</si>
  <si>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</si>
  <si>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</si>
  <si>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</si>
  <si>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</si>
  <si>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</si>
  <si>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</si>
  <si>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</si>
  <si>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</si>
  <si>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</si>
  <si>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</si>
  <si>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</si>
  <si>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</si>
  <si>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</si>
  <si>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</si>
  <si>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</si>
  <si>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</si>
  <si>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</si>
  <si>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</si>
  <si>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</si>
  <si>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</si>
  <si>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</si>
  <si>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</si>
  <si>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</si>
  <si>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</si>
  <si>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</si>
  <si>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</si>
  <si>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</si>
  <si>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</si>
  <si>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</si>
  <si>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</si>
  <si>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</si>
  <si>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</si>
  <si>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</si>
  <si>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</si>
  <si>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</si>
  <si>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</si>
  <si>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</si>
  <si>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</si>
  <si>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</si>
  <si>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</si>
  <si>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</si>
  <si>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</si>
  <si>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</si>
  <si>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</si>
  <si>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</si>
  <si>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</si>
  <si>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</si>
  <si>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</si>
  <si>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</si>
  <si>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</si>
  <si>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</si>
  <si>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</si>
  <si>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</si>
  <si>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</si>
  <si>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</si>
  <si>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</si>
  <si>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</si>
  <si>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</si>
  <si>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</si>
  <si>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</si>
  <si>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</si>
  <si>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</si>
  <si>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</si>
  <si>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</si>
  <si>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</si>
  <si>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</si>
  <si>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</si>
  <si>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</si>
  <si>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</si>
  <si>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</si>
  <si>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</si>
  <si>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</si>
  <si>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</si>
  <si>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</si>
  <si>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</si>
  <si>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</si>
  <si>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</si>
  <si>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</si>
  <si>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</si>
  <si>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</si>
  <si>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</si>
  <si>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</si>
  <si>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</si>
  <si>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</si>
  <si>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</si>
  <si>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</si>
  <si>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</si>
  <si>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</si>
  <si>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</si>
  <si>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</si>
  <si>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</si>
  <si>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</si>
  <si>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</si>
  <si>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</si>
  <si>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</si>
  <si>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</si>
  <si>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</si>
  <si>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</si>
  <si>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</si>
  <si>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JUAN ALCIBIADES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</si>
  <si>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</si>
  <si>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</si>
  <si>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</si>
  <si>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</si>
  <si>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</si>
  <si>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</si>
  <si>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</si>
  <si>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</si>
  <si>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</si>
  <si>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</si>
  <si>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</si>
  <si>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</si>
  <si>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</si>
  <si>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</si>
  <si>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</si>
  <si>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</si>
  <si>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</si>
  <si>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</si>
  <si>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</si>
  <si>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</si>
  <si>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</si>
  <si>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</si>
  <si>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</si>
  <si>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</si>
  <si>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</si>
  <si>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</si>
  <si>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</si>
  <si>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</si>
  <si>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</si>
  <si>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</si>
  <si>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</si>
  <si>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</si>
  <si>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</si>
  <si>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</si>
  <si>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</si>
  <si>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</si>
  <si>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</si>
  <si>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</si>
  <si>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</si>
  <si>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</si>
  <si>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</si>
  <si>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</si>
  <si>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</si>
  <si>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</si>
  <si>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</si>
  <si>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</si>
  <si>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</si>
  <si>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</si>
  <si>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</si>
  <si>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</si>
  <si>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</si>
  <si>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</si>
  <si>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</si>
  <si>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</si>
  <si>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</si>
  <si>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</si>
  <si>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</si>
  <si>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</si>
  <si>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</si>
  <si>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</si>
  <si>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</si>
  <si>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</si>
  <si>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</si>
  <si>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</si>
  <si>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</si>
  <si>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</si>
  <si>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</si>
  <si>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</si>
  <si>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</si>
  <si>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</si>
  <si>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</si>
  <si>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</si>
  <si>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</si>
  <si>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</si>
  <si>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</si>
  <si>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</si>
  <si>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</si>
  <si>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</si>
  <si>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</si>
  <si>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</si>
  <si>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</si>
  <si>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</si>
  <si>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</si>
  <si>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</si>
  <si>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</si>
  <si>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</si>
  <si>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</si>
  <si>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</si>
  <si>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</si>
  <si>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</si>
  <si>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</si>
  <si>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</si>
  <si>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</si>
  <si>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</si>
  <si>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</si>
  <si>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</si>
  <si>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</si>
  <si>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</si>
  <si>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</si>
  <si>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</si>
  <si>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</si>
  <si>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</si>
  <si>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</si>
  <si>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</si>
  <si>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</si>
  <si>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</si>
  <si>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</si>
  <si>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</si>
  <si>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</si>
  <si>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</si>
  <si>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</si>
  <si>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</si>
  <si>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</si>
  <si>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</si>
  <si>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</si>
  <si>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</si>
  <si>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</si>
  <si>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</si>
  <si>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</si>
  <si>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</si>
  <si>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</si>
  <si>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</si>
  <si>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</si>
  <si>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</si>
  <si>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</si>
  <si>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</si>
  <si>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</si>
  <si>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</si>
  <si>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</si>
  <si>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</si>
  <si>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</si>
  <si>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</si>
  <si>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</si>
  <si>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</si>
  <si>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</si>
  <si>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</si>
  <si>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</si>
  <si>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</si>
  <si>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</si>
  <si>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</si>
  <si>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</si>
  <si>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</si>
  <si>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</si>
  <si>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</si>
  <si>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</si>
  <si>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</si>
  <si>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</si>
  <si>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</si>
  <si>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</si>
  <si>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</si>
  <si>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</si>
  <si>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</si>
  <si>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</si>
  <si>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</si>
  <si>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</si>
  <si>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</si>
  <si>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</si>
  <si>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</si>
  <si>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</si>
  <si>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</si>
  <si>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</si>
  <si>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</si>
  <si>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</si>
  <si>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</si>
  <si>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</si>
  <si>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</si>
  <si>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</si>
  <si>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</si>
  <si>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</si>
  <si>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</si>
  <si>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</si>
  <si>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</si>
  <si>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</si>
  <si>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</si>
  <si>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</si>
  <si>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</si>
  <si>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</si>
  <si>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</si>
  <si>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</si>
  <si>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</si>
  <si>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</si>
  <si>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</si>
  <si>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</si>
  <si>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</si>
  <si>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</si>
  <si>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</si>
  <si>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</si>
  <si>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</si>
  <si>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</si>
  <si>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</si>
  <si>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</si>
  <si>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</si>
  <si>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</si>
  <si>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</si>
  <si>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</si>
  <si>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</si>
  <si>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</si>
  <si>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</si>
  <si>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</si>
  <si>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</si>
  <si>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</si>
  <si>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</si>
  <si>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</si>
  <si>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</si>
  <si>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</si>
  <si>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</si>
  <si>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</si>
  <si>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</si>
  <si>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</si>
  <si>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</si>
  <si>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</si>
  <si>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</si>
  <si>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</si>
  <si>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</si>
  <si>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</si>
  <si>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</si>
  <si>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</si>
  <si>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</si>
  <si>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</si>
  <si>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</si>
  <si>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</si>
  <si>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</si>
  <si>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</si>
  <si>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</si>
  <si>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</si>
  <si>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</si>
  <si>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</si>
  <si>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</si>
  <si>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</si>
  <si>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</si>
  <si>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</si>
  <si>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</si>
  <si>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</si>
  <si>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</si>
  <si>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</si>
  <si>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</si>
  <si>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</si>
  <si>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</si>
  <si>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</si>
  <si>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</si>
  <si>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</si>
  <si>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</si>
  <si>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</si>
  <si>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</si>
  <si>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</si>
  <si>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</si>
  <si>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</si>
  <si>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</si>
  <si>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</si>
  <si>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</si>
  <si>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</si>
  <si>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</si>
  <si>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</si>
  <si>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</si>
  <si>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</si>
  <si>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</si>
  <si>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</si>
  <si>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</si>
  <si>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</si>
  <si>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</si>
  <si>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</si>
  <si>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</si>
  <si>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</si>
  <si>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</si>
  <si>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</si>
  <si>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</si>
  <si>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</si>
  <si>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</si>
  <si>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</si>
  <si>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</si>
  <si>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</si>
  <si>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</si>
  <si>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</si>
  <si>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</si>
  <si>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</si>
  <si>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</si>
  <si>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</si>
  <si>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</si>
  <si>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</si>
  <si>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</si>
  <si>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</si>
  <si>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</si>
  <si>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</si>
  <si>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</si>
  <si>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</si>
  <si>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</si>
  <si>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</si>
  <si>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</si>
  <si>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</si>
  <si>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</si>
  <si>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</si>
  <si>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</si>
  <si>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</si>
  <si>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</si>
  <si>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</si>
  <si>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</si>
  <si>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</si>
  <si>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</si>
  <si>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</si>
  <si>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</si>
  <si>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</si>
  <si>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</si>
  <si>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</si>
  <si>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</si>
  <si>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</si>
  <si>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</si>
  <si>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</si>
  <si>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</si>
  <si>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</si>
  <si>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</si>
  <si>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</si>
  <si>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</si>
  <si>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</si>
  <si>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</si>
  <si>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</si>
  <si>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</si>
  <si>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</si>
  <si>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</si>
  <si>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</si>
  <si>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</si>
  <si>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</si>
  <si>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</si>
  <si>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</si>
  <si>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</si>
  <si>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</si>
  <si>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</si>
  <si>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</si>
  <si>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</si>
  <si>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</si>
  <si>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</si>
  <si>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</si>
  <si>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</si>
  <si>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</si>
  <si>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</si>
  <si>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</si>
  <si>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</si>
  <si>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</si>
  <si>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</si>
  <si>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</si>
  <si>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</si>
  <si>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</si>
  <si>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</si>
  <si>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</si>
  <si>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</si>
  <si>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</si>
  <si>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</si>
  <si>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</si>
  <si>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</si>
  <si>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</si>
  <si>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</si>
  <si>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</si>
  <si>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</si>
  <si>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</si>
  <si>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</si>
  <si>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</si>
  <si>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</si>
  <si>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</si>
  <si>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</si>
  <si>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</si>
  <si>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</si>
  <si>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</si>
  <si>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</si>
  <si>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</si>
  <si>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</si>
  <si>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</si>
  <si>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</si>
  <si>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</si>
  <si>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</si>
  <si>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</si>
  <si>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</si>
  <si>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</si>
  <si>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</si>
  <si>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</si>
  <si>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</si>
  <si>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</si>
  <si>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</si>
  <si>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</si>
  <si>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</si>
  <si>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</si>
  <si>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</si>
  <si>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</si>
  <si>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</si>
  <si>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</si>
  <si>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</si>
  <si>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</si>
  <si>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</si>
  <si>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</si>
  <si>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</si>
  <si>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</si>
  <si>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</si>
  <si>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</si>
  <si>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</si>
  <si>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</si>
  <si>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</si>
  <si>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</si>
  <si>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</si>
  <si>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</si>
  <si>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</si>
  <si>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</si>
  <si>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</si>
  <si>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</si>
  <si>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</si>
  <si>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</si>
  <si>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</si>
  <si>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</si>
  <si>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</si>
  <si>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</si>
  <si>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</si>
  <si>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</si>
  <si>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</si>
  <si>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</si>
  <si>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</si>
  <si>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</si>
  <si>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</si>
  <si>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</si>
  <si>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</si>
  <si>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</si>
  <si>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</si>
  <si>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</si>
  <si>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</si>
  <si>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</si>
  <si>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</si>
  <si>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</si>
  <si>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</si>
  <si>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</si>
  <si>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</si>
  <si>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</si>
  <si>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</si>
  <si>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</si>
  <si>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</si>
  <si>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</si>
  <si>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</si>
  <si>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</si>
  <si>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</si>
  <si>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</si>
  <si>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</si>
  <si>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</si>
  <si>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</si>
  <si>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</si>
  <si>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</si>
  <si>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</si>
  <si>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</si>
  <si>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</si>
  <si>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</si>
  <si>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</si>
  <si>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</si>
  <si>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</si>
  <si>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</si>
  <si>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</si>
  <si>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</si>
  <si>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</si>
  <si>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</si>
  <si>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</si>
  <si>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</si>
  <si>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</si>
  <si>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</si>
  <si>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</si>
  <si>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</si>
  <si>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</si>
  <si>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</si>
  <si>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</si>
  <si>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</si>
  <si>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</si>
  <si>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</si>
  <si>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</si>
  <si>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</si>
  <si>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</si>
  <si>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</si>
  <si>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</si>
  <si>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</si>
  <si>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</si>
  <si>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</si>
  <si>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</si>
  <si>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</si>
  <si>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</si>
  <si>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</si>
  <si>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</si>
  <si>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</si>
  <si>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</si>
  <si>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</si>
  <si>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</si>
  <si>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</si>
  <si>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</si>
  <si>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</si>
  <si>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</si>
  <si>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</si>
  <si>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</si>
  <si>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</si>
  <si>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</si>
  <si>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</si>
  <si>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</si>
  <si>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</si>
  <si>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</si>
  <si>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</si>
  <si>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</si>
  <si>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</si>
  <si>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</si>
  <si>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</si>
  <si>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</si>
  <si>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</si>
  <si>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</si>
  <si>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</si>
  <si>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</si>
  <si>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</si>
  <si>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</si>
  <si>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</si>
  <si>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</si>
  <si>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</si>
  <si>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</si>
  <si>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</si>
  <si>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</si>
  <si>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</si>
  <si>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</si>
  <si>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</si>
  <si>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</si>
  <si>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</si>
  <si>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</si>
  <si>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</si>
  <si>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</si>
  <si>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</si>
  <si>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</si>
  <si>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</si>
  <si>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</si>
  <si>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</si>
  <si>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</si>
  <si>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</si>
  <si>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</si>
  <si>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</si>
  <si>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</si>
  <si>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</si>
  <si>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</si>
  <si>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</si>
  <si>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</si>
  <si>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</si>
  <si>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</si>
  <si>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</si>
  <si>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</si>
  <si>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</si>
  <si>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</si>
  <si>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</si>
  <si>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</si>
  <si>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</si>
  <si>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</si>
  <si>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</si>
  <si>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</si>
  <si>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</si>
  <si>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</si>
  <si>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</si>
  <si>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</si>
  <si>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</si>
  <si>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</si>
  <si>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</si>
  <si>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</si>
  <si>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</si>
  <si>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</si>
  <si>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</si>
  <si>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</si>
  <si>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</si>
  <si>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</si>
  <si>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</si>
  <si>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</si>
  <si>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</si>
  <si>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</si>
  <si>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</si>
  <si>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</si>
  <si>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</si>
  <si>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</si>
  <si>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</si>
  <si>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</si>
  <si>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</si>
  <si>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</si>
  <si>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</si>
  <si>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</si>
  <si>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</si>
  <si>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</si>
  <si>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</si>
  <si>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</si>
  <si>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</si>
  <si>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</si>
  <si>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</si>
  <si>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</si>
  <si>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</si>
  <si>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</si>
  <si>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</si>
  <si>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</si>
  <si>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</si>
  <si>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</si>
  <si>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</si>
  <si>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</si>
  <si>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</si>
  <si>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</si>
  <si>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</si>
  <si>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</si>
  <si>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</si>
  <si>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</si>
  <si>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</si>
  <si>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</si>
  <si>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</si>
  <si>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</si>
  <si>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</si>
  <si>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</si>
  <si>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</si>
  <si>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</si>
  <si>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</si>
  <si>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</si>
  <si>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</si>
  <si>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</si>
  <si>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</si>
  <si>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</si>
  <si>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</si>
  <si>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</si>
  <si>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</si>
  <si>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</si>
  <si>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</si>
  <si>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</si>
  <si>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</si>
  <si>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</si>
  <si>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</si>
  <si>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</si>
  <si>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</si>
  <si>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</si>
  <si>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</si>
  <si>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</si>
  <si>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</si>
  <si>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</si>
  <si>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</si>
  <si>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</si>
  <si>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</si>
  <si>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</si>
  <si>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</si>
  <si>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</si>
  <si>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</si>
  <si>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</si>
  <si>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</si>
  <si>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</si>
  <si>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</si>
  <si>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</si>
  <si>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</si>
  <si>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</si>
  <si>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</si>
  <si>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</si>
  <si>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</si>
  <si>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</si>
  <si>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</si>
  <si>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</si>
  <si>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</si>
  <si>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</si>
  <si>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</si>
  <si>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</si>
  <si>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</si>
  <si>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</si>
  <si>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</si>
  <si>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</si>
  <si>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</si>
  <si>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</si>
  <si>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</si>
  <si>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</si>
  <si>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</si>
  <si>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</si>
  <si>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</si>
  <si>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</si>
  <si>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</si>
  <si>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</si>
  <si>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</si>
  <si>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</si>
  <si>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</si>
  <si>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</si>
  <si>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</si>
  <si>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</si>
  <si>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</si>
  <si>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</si>
  <si>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</si>
  <si>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</si>
  <si>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</si>
  <si>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</si>
  <si>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</si>
  <si>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</si>
  <si>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</si>
  <si>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</si>
  <si>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</si>
  <si>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</si>
  <si>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</si>
  <si>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</si>
  <si>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</si>
  <si>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</si>
  <si>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</si>
  <si>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</si>
  <si>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</si>
  <si>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</si>
  <si>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</si>
  <si>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</si>
  <si>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</si>
  <si>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</si>
  <si>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</si>
  <si>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</si>
  <si>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</si>
  <si>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</si>
  <si>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</si>
  <si>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</si>
  <si>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</si>
  <si>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</si>
  <si>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</si>
  <si>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</si>
  <si>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</si>
  <si>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</si>
  <si>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</si>
  <si>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</si>
  <si>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</si>
  <si>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</si>
  <si>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</si>
  <si>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</si>
  <si>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</si>
  <si>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</si>
  <si>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</si>
  <si>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</si>
  <si>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</si>
  <si>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</si>
  <si>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</si>
  <si>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</si>
  <si>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</si>
  <si>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</si>
  <si>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</si>
  <si>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</si>
  <si>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</si>
  <si>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</si>
  <si>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</si>
  <si>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</si>
  <si>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</si>
  <si>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</si>
  <si>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</si>
  <si>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</si>
  <si>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</si>
  <si>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</si>
  <si>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</si>
  <si>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</si>
  <si>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</si>
  <si>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</si>
  <si>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</si>
  <si>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</si>
  <si>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</si>
  <si>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</si>
  <si>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</si>
  <si>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</si>
  <si>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</si>
  <si>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</si>
  <si>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</si>
  <si>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</si>
  <si>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</si>
  <si>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</si>
  <si>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</si>
  <si>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</si>
  <si>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</si>
  <si>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</si>
  <si>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</si>
  <si>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</si>
  <si>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</si>
  <si>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</si>
  <si>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</si>
  <si>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</si>
  <si>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</si>
  <si>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</si>
  <si>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</si>
  <si>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</si>
  <si>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</si>
  <si>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</si>
  <si>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</si>
  <si>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</si>
  <si>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</si>
  <si>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</si>
  <si>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</si>
  <si>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</si>
  <si>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</si>
  <si>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</si>
  <si>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</si>
  <si>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</si>
  <si>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</si>
  <si>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</si>
  <si>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</si>
  <si>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</si>
  <si>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</si>
  <si>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</si>
  <si>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</si>
  <si>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</si>
  <si>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</si>
  <si>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</si>
  <si>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</si>
  <si>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</si>
  <si>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</si>
  <si>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</si>
  <si>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</si>
  <si>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</si>
  <si>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</si>
  <si>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</si>
  <si>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</si>
  <si>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</si>
  <si>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</si>
  <si>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</si>
  <si>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</si>
  <si>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</si>
  <si>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</si>
  <si>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</si>
  <si>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</si>
  <si>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</si>
  <si>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</si>
  <si>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</si>
  <si>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</si>
  <si>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</si>
  <si>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</si>
  <si>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</si>
  <si>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</si>
  <si>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</si>
  <si>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</si>
  <si>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</si>
  <si>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</si>
  <si>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</si>
  <si>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</si>
  <si>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</si>
  <si>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</si>
  <si>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</si>
  <si>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</si>
  <si>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</si>
  <si>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FRANCISCO MATEO</t>
  </si>
  <si>
    <t>SPENCER LANTIGUA</t>
  </si>
  <si>
    <t>GUZMAN PEREZ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</si>
  <si>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</si>
  <si>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</si>
  <si>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</si>
  <si>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</si>
  <si>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</si>
  <si>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</si>
  <si>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</si>
  <si>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</si>
  <si>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</si>
  <si>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</si>
  <si>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</si>
  <si>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</si>
  <si>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</si>
  <si>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</si>
  <si>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</si>
  <si>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</si>
  <si>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</si>
  <si>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</si>
  <si>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</si>
  <si>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</si>
  <si>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</si>
  <si>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</si>
  <si>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</si>
  <si>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</si>
  <si>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</si>
  <si>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</si>
  <si>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</si>
  <si>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</si>
  <si>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</si>
  <si>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</si>
  <si>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</si>
  <si>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</si>
  <si>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</si>
  <si>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</si>
  <si>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</si>
  <si>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</si>
  <si>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</si>
  <si>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</si>
  <si>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</si>
  <si>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</si>
  <si>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</si>
  <si>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</si>
  <si>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</si>
  <si>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</si>
  <si>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</si>
  <si>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</si>
  <si>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</si>
  <si>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</si>
  <si>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</si>
  <si>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</si>
  <si>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</si>
  <si>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</si>
  <si>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</si>
  <si>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</si>
  <si>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</si>
  <si>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</si>
  <si>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</si>
  <si>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</si>
  <si>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</si>
  <si>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</si>
  <si>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</si>
  <si>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</si>
  <si>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</si>
  <si>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</si>
  <si>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</si>
  <si>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</si>
  <si>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</si>
  <si>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</si>
  <si>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</si>
  <si>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</si>
  <si>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</si>
  <si>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</si>
  <si>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</si>
  <si>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</si>
  <si>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</si>
  <si>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</si>
  <si>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</si>
  <si>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</si>
  <si>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</si>
  <si>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</si>
  <si>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</si>
  <si>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</si>
  <si>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</si>
  <si>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</si>
  <si>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</si>
  <si>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</si>
  <si>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</si>
  <si>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</si>
  <si>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</si>
  <si>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</si>
  <si>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</si>
  <si>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</si>
  <si>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</si>
  <si>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</si>
  <si>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</si>
  <si>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</si>
  <si>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</si>
  <si>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</si>
  <si>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</si>
  <si>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</si>
  <si>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</si>
  <si>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</si>
  <si>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</si>
  <si>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</si>
  <si>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</si>
  <si>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</si>
  <si>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</si>
  <si>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</si>
  <si>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</si>
  <si>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</si>
  <si>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</si>
  <si>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</si>
  <si>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</si>
  <si>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</si>
  <si>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</si>
  <si>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</si>
  <si>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</si>
  <si>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</si>
  <si>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</si>
  <si>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</si>
  <si>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</si>
  <si>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</si>
  <si>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</si>
  <si>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</si>
  <si>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</si>
  <si>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</si>
  <si>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</si>
  <si>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</si>
  <si>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</si>
  <si>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</si>
  <si>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</si>
  <si>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</si>
  <si>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</si>
  <si>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</si>
  <si>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</si>
  <si>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</si>
  <si>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</si>
  <si>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</si>
  <si>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</si>
  <si>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</si>
  <si>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</si>
  <si>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</si>
  <si>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</si>
  <si>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</si>
  <si>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</si>
  <si>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</si>
  <si>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</si>
  <si>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</si>
  <si>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</si>
  <si>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</si>
  <si>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</si>
  <si>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</si>
  <si>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</si>
  <si>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</si>
  <si>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</si>
  <si>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</si>
  <si>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</si>
  <si>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</si>
  <si>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</si>
  <si>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</si>
  <si>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</si>
  <si>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</si>
  <si>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</si>
  <si>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</si>
  <si>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</si>
  <si>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</si>
  <si>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</si>
  <si>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</si>
  <si>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</si>
  <si>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</si>
  <si>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</si>
  <si>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</si>
  <si>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</si>
  <si>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</si>
  <si>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</si>
  <si>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</si>
  <si>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</si>
  <si>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</si>
  <si>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</si>
  <si>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</si>
  <si>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</si>
  <si>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</si>
  <si>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</si>
  <si>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</si>
  <si>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</si>
  <si>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</si>
  <si>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</si>
  <si>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</si>
  <si>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</si>
  <si>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</si>
  <si>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</si>
  <si>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</si>
  <si>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</si>
  <si>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</si>
  <si>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</si>
  <si>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</si>
  <si>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</si>
  <si>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</si>
  <si>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</si>
  <si>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</si>
  <si>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</si>
  <si>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</si>
  <si>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</si>
  <si>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</si>
  <si>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</si>
  <si>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</si>
  <si>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</si>
  <si>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</si>
  <si>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</si>
  <si>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</si>
  <si>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</si>
  <si>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</si>
  <si>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</si>
  <si>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</si>
  <si>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</si>
  <si>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</si>
  <si>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</si>
  <si>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</si>
  <si>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</si>
  <si>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</si>
  <si>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</si>
  <si>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</si>
  <si>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</si>
  <si>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</si>
  <si>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</si>
  <si>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</si>
  <si>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</si>
  <si>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</si>
  <si>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</si>
  <si>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</si>
  <si>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</si>
  <si>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</si>
  <si>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</si>
  <si>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</si>
  <si>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</si>
  <si>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</si>
  <si>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</si>
  <si>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</si>
  <si>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</si>
  <si>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</si>
  <si>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</si>
  <si>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</si>
  <si>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</si>
  <si>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</si>
  <si>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</si>
  <si>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</si>
  <si>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</si>
  <si>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</si>
  <si>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</si>
  <si>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</si>
  <si>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</si>
  <si>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</si>
  <si>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</si>
  <si>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</si>
  <si>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</si>
  <si>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</si>
  <si>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</si>
  <si>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</si>
  <si>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</si>
  <si>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</si>
  <si>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</si>
  <si>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</si>
  <si>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</si>
  <si>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</si>
  <si>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</si>
  <si>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</si>
  <si>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</si>
  <si>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</si>
  <si>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</si>
  <si>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</si>
  <si>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</si>
  <si>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</si>
  <si>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</si>
  <si>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</si>
  <si>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</si>
  <si>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</si>
  <si>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</si>
  <si>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</si>
  <si>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</si>
  <si>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</si>
  <si>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</si>
  <si>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</si>
  <si>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</si>
  <si>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</si>
  <si>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</si>
  <si>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</si>
  <si>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</si>
  <si>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</si>
  <si>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</si>
  <si>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</si>
  <si>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</si>
  <si>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</si>
  <si>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</si>
  <si>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</si>
  <si>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</si>
  <si>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</si>
  <si>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</si>
  <si>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</si>
  <si>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</si>
  <si>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</si>
  <si>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</si>
  <si>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</si>
  <si>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</si>
  <si>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</si>
  <si>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</si>
  <si>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</si>
  <si>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</si>
  <si>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</si>
  <si>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</si>
  <si>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</si>
  <si>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</si>
  <si>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</si>
  <si>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</si>
  <si>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</si>
  <si>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</si>
  <si>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</si>
  <si>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</si>
  <si>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</si>
  <si>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</si>
  <si>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</si>
  <si>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</si>
  <si>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</si>
  <si>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</si>
  <si>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</si>
  <si>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</si>
  <si>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</si>
  <si>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</si>
  <si>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</si>
  <si>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</si>
  <si>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</si>
  <si>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</si>
  <si>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</si>
  <si>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</si>
  <si>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</si>
  <si>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</si>
  <si>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</si>
  <si>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</si>
  <si>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</si>
  <si>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</si>
  <si>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</si>
  <si>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</si>
  <si>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</si>
  <si>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</si>
  <si>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</si>
  <si>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</si>
  <si>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</si>
  <si>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</si>
  <si>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</si>
  <si>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</si>
  <si>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</si>
  <si>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</si>
  <si>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</si>
  <si>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</si>
  <si>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</si>
  <si>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</si>
  <si>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</si>
  <si>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</si>
  <si>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</si>
  <si>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</si>
  <si>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</si>
  <si>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</si>
  <si>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</si>
  <si>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</si>
  <si>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</si>
  <si>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</si>
  <si>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</si>
  <si>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</si>
  <si>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</si>
  <si>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</si>
  <si>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</si>
  <si>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</si>
  <si>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</si>
  <si>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</si>
  <si>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</si>
  <si>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</si>
  <si>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</si>
  <si>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</si>
  <si>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</si>
  <si>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</si>
  <si>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</si>
  <si>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</si>
  <si>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</si>
  <si>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</si>
  <si>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</si>
  <si>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</si>
  <si>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</si>
  <si>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</si>
  <si>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</si>
  <si>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</si>
  <si>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</si>
  <si>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</si>
  <si>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</si>
  <si>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</si>
  <si>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</si>
  <si>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</si>
  <si>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</si>
  <si>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</si>
  <si>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</si>
  <si>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</si>
  <si>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</si>
  <si>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</si>
  <si>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</si>
  <si>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</si>
  <si>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</si>
  <si>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</si>
  <si>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</si>
  <si>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</si>
  <si>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</si>
  <si>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</si>
  <si>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</si>
  <si>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</si>
  <si>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</si>
  <si>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</si>
  <si>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</si>
  <si>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</si>
  <si>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</si>
  <si>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</si>
  <si>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</si>
  <si>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</si>
  <si>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</si>
  <si>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</si>
  <si>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</si>
  <si>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</si>
  <si>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</si>
  <si>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</si>
  <si>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</si>
  <si>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</si>
  <si>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</si>
  <si>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</si>
  <si>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</si>
  <si>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</si>
  <si>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</si>
  <si>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</si>
  <si>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</si>
  <si>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</si>
  <si>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</si>
  <si>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</si>
  <si>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</si>
  <si>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</si>
  <si>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</si>
  <si>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</si>
  <si>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</si>
  <si>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</si>
  <si>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</si>
  <si>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</si>
  <si>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</si>
  <si>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</si>
  <si>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</si>
  <si>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</si>
  <si>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</si>
  <si>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</si>
  <si>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</si>
  <si>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</si>
  <si>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</si>
  <si>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</si>
  <si>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</si>
  <si>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</si>
  <si>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</si>
  <si>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</si>
  <si>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</si>
  <si>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</si>
  <si>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</si>
  <si>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</si>
  <si>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</si>
  <si>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</si>
  <si>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</si>
  <si>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</si>
  <si>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</si>
  <si>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</si>
  <si>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</si>
  <si>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</si>
  <si>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</si>
  <si>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</si>
  <si>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</si>
  <si>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</si>
  <si>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</si>
  <si>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</si>
  <si>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</si>
  <si>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</si>
  <si>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</si>
  <si>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</si>
  <si>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</si>
  <si>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</si>
  <si>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</si>
  <si>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</si>
  <si>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</si>
  <si>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</si>
  <si>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</si>
  <si>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</si>
  <si>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</si>
  <si>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</si>
  <si>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</si>
  <si>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</si>
  <si>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</si>
  <si>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</si>
  <si>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</si>
  <si>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</si>
  <si>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</si>
  <si>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</si>
  <si>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</si>
  <si>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</si>
  <si>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</si>
  <si>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</si>
  <si>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</si>
  <si>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</si>
  <si>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</si>
  <si>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</si>
  <si>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</si>
  <si>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</si>
  <si>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</si>
  <si>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</si>
  <si>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</si>
  <si>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</si>
  <si>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</si>
  <si>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</si>
  <si>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</si>
  <si>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</si>
  <si>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</si>
  <si>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</si>
  <si>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</si>
  <si>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</si>
  <si>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</si>
  <si>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</si>
  <si>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</si>
  <si>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</si>
  <si>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</si>
  <si>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</si>
  <si>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</si>
  <si>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</si>
  <si>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</si>
  <si>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</si>
  <si>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</si>
  <si>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</si>
  <si>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</si>
  <si>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</si>
  <si>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</si>
  <si>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</si>
  <si>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</si>
  <si>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</si>
  <si>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</si>
  <si>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</si>
  <si>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</si>
  <si>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</si>
  <si>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</si>
  <si>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</si>
  <si>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</si>
  <si>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</si>
  <si>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</si>
  <si>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</si>
  <si>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</si>
  <si>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</si>
  <si>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</si>
  <si>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</si>
  <si>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</si>
  <si>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</si>
  <si>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</si>
  <si>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</si>
  <si>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</si>
  <si>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</si>
  <si>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</si>
  <si>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</si>
  <si>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</si>
  <si>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</si>
  <si>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</si>
  <si>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</si>
  <si>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</si>
  <si>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</si>
  <si>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</si>
  <si>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</si>
  <si>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</si>
  <si>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</si>
  <si>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</si>
  <si>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</si>
  <si>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</si>
  <si>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</si>
  <si>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</si>
  <si>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</si>
  <si>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</si>
  <si>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</si>
  <si>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</si>
  <si>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</si>
  <si>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</si>
  <si>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</si>
  <si>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</si>
  <si>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</si>
  <si>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</si>
  <si>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</si>
  <si>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</si>
  <si>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</si>
  <si>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</si>
  <si>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</si>
  <si>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</si>
  <si>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</si>
  <si>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</si>
  <si>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</si>
  <si>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</si>
  <si>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</si>
  <si>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</si>
  <si>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</si>
  <si>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</si>
  <si>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</si>
  <si>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</si>
  <si>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</si>
  <si>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</si>
  <si>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</si>
  <si>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</si>
  <si>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</si>
  <si>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</si>
  <si>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</si>
  <si>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</si>
  <si>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</si>
  <si>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</si>
  <si>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</si>
  <si>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</si>
  <si>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</si>
  <si>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</si>
  <si>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</si>
  <si>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</si>
  <si>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</si>
  <si>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</si>
  <si>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</si>
  <si>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</si>
  <si>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</si>
  <si>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</si>
  <si>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</si>
  <si>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</si>
  <si>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</si>
  <si>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</si>
  <si>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</si>
  <si>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</si>
  <si>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</si>
  <si>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</si>
  <si>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</si>
  <si>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</si>
  <si>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</si>
  <si>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</si>
  <si>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</si>
  <si>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</si>
  <si>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</si>
  <si>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</si>
  <si>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</si>
  <si>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</si>
  <si>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</si>
  <si>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</si>
  <si>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</si>
  <si>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</si>
  <si>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</si>
  <si>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</si>
  <si>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</si>
  <si>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</si>
  <si>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</si>
  <si>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</si>
  <si>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</si>
  <si>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</si>
  <si>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</si>
  <si>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</si>
  <si>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</si>
  <si>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</si>
  <si>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</si>
  <si>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</si>
  <si>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</si>
  <si>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</si>
  <si>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</si>
  <si>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</si>
  <si>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</si>
  <si>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</si>
  <si>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</si>
  <si>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</si>
  <si>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</si>
  <si>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</si>
  <si>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</si>
  <si>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</si>
  <si>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</si>
  <si>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</si>
  <si>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</si>
  <si>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</si>
  <si>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</si>
  <si>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</si>
  <si>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</si>
  <si>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</si>
  <si>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</si>
  <si>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</si>
  <si>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</si>
  <si>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</si>
  <si>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</si>
  <si>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</si>
  <si>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</si>
  <si>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</si>
  <si>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</si>
  <si>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</si>
  <si>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</si>
  <si>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</si>
  <si>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</si>
  <si>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</si>
  <si>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</si>
  <si>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</si>
  <si>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</si>
  <si>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</si>
  <si>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</si>
  <si>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</si>
  <si>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</si>
  <si>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</si>
  <si>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</si>
  <si>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</si>
  <si>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</si>
  <si>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</si>
  <si>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</si>
  <si>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</si>
  <si>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</si>
  <si>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</si>
  <si>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</si>
  <si>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</si>
  <si>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</si>
  <si>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</si>
  <si>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</si>
  <si>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</si>
  <si>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</si>
  <si>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</si>
  <si>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</si>
  <si>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</si>
  <si>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</si>
  <si>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</si>
  <si>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</si>
  <si>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</si>
  <si>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</si>
  <si>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</si>
  <si>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</si>
  <si>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</si>
  <si>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</si>
  <si>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</si>
  <si>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</si>
  <si>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</si>
  <si>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</si>
  <si>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</si>
  <si>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</si>
  <si>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</si>
  <si>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</si>
  <si>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</si>
  <si>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</si>
  <si>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</si>
  <si>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</si>
  <si>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</si>
  <si>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</si>
  <si>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</si>
  <si>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</si>
  <si>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</si>
  <si>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</si>
  <si>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</si>
  <si>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</si>
  <si>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</si>
  <si>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</si>
  <si>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</si>
  <si>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</si>
  <si>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</si>
  <si>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</si>
  <si>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</si>
  <si>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</si>
  <si>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</si>
  <si>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</si>
  <si>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</si>
  <si>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</si>
  <si>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</si>
  <si>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</si>
  <si>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</si>
  <si>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</si>
  <si>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</si>
  <si>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</si>
  <si>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</si>
  <si>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</si>
  <si>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</si>
  <si>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</si>
  <si>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</si>
  <si>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</si>
  <si>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</si>
  <si>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</si>
  <si>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</si>
  <si>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</si>
  <si>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</si>
  <si>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</si>
  <si>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</si>
  <si>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</si>
  <si>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</si>
  <si>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</si>
  <si>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</si>
  <si>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</si>
  <si>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</si>
  <si>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</si>
  <si>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</si>
  <si>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</si>
  <si>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</si>
  <si>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</si>
  <si>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</si>
  <si>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</si>
  <si>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</si>
  <si>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</si>
  <si>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</si>
  <si>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</si>
  <si>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</si>
  <si>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</si>
  <si>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</si>
  <si>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</si>
  <si>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</si>
  <si>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</si>
  <si>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</si>
  <si>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</si>
  <si>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</si>
  <si>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</si>
  <si>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</si>
  <si>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</si>
  <si>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</si>
  <si>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</si>
  <si>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</si>
  <si>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</si>
  <si>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</si>
  <si>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</si>
  <si>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</si>
  <si>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</si>
  <si>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</si>
  <si>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</si>
  <si>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</si>
  <si>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</si>
  <si>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</si>
  <si>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</si>
  <si>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</si>
  <si>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</si>
  <si>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</si>
  <si>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</si>
  <si>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</si>
  <si>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</si>
  <si>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</si>
  <si>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</si>
  <si>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</si>
  <si>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</si>
  <si>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</si>
  <si>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</si>
  <si>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</si>
  <si>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</si>
  <si>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</si>
  <si>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</si>
  <si>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</si>
  <si>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</si>
  <si>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</si>
  <si>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</si>
  <si>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</si>
  <si>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</si>
  <si>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</si>
  <si>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</si>
  <si>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</si>
  <si>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</si>
  <si>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</si>
  <si>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</si>
  <si>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</si>
  <si>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</si>
  <si>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</si>
  <si>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</si>
  <si>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</si>
  <si>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</si>
  <si>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</si>
  <si>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</si>
  <si>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</si>
  <si>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</si>
  <si>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</si>
  <si>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</si>
  <si>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</si>
  <si>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</si>
  <si>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</si>
  <si>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</si>
  <si>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</si>
  <si>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</si>
  <si>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</si>
  <si>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</si>
  <si>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</si>
  <si>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</si>
  <si>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</si>
  <si>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</si>
  <si>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</si>
  <si>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</si>
  <si>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</si>
  <si>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</si>
  <si>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</si>
  <si>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</si>
  <si>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</si>
  <si>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</si>
  <si>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</si>
  <si>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</si>
  <si>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</si>
  <si>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</si>
  <si>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</si>
  <si>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</si>
  <si>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</si>
  <si>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</si>
  <si>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</si>
  <si>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</si>
  <si>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</si>
  <si>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</si>
  <si>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</si>
  <si>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</si>
  <si>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</si>
  <si>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</si>
  <si>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</si>
  <si>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</si>
  <si>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</si>
  <si>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</si>
  <si>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</si>
  <si>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</si>
  <si>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</si>
  <si>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</si>
  <si>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</si>
  <si>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</si>
  <si>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</si>
  <si>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</si>
  <si>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</si>
  <si>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</si>
  <si>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</si>
  <si>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</si>
  <si>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</si>
  <si>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</si>
  <si>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</si>
  <si>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</si>
  <si>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</si>
  <si>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</si>
  <si>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</si>
  <si>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</si>
  <si>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</si>
  <si>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</si>
  <si>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</si>
  <si>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</si>
  <si>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</si>
  <si>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</si>
  <si>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</si>
  <si>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</si>
  <si>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2023-10</t>
  </si>
  <si>
    <t>19/06/1997</t>
  </si>
  <si>
    <t>P/SUELDO OCTUBRE 2023 - P13</t>
  </si>
  <si>
    <t>28/11/1953</t>
  </si>
  <si>
    <t>14/11/1963</t>
  </si>
  <si>
    <t>17/08/2000</t>
  </si>
  <si>
    <t>13/02/1975</t>
  </si>
  <si>
    <t>28/03/1956</t>
  </si>
  <si>
    <t>15/09/1983</t>
  </si>
  <si>
    <t>23/11/1970</t>
  </si>
  <si>
    <t>29/11/1994</t>
  </si>
  <si>
    <t>26/06/1969</t>
  </si>
  <si>
    <t>19/12/2004</t>
  </si>
  <si>
    <t>26/11/1998</t>
  </si>
  <si>
    <t>28/11/1945</t>
  </si>
  <si>
    <t>26/03/1980</t>
  </si>
  <si>
    <t>27/11/1991</t>
  </si>
  <si>
    <t>23/08/1953</t>
  </si>
  <si>
    <t>16/04/1997</t>
  </si>
  <si>
    <t>15/06/1966</t>
  </si>
  <si>
    <t>27/02/1960</t>
  </si>
  <si>
    <t>22/05/1977</t>
  </si>
  <si>
    <t>19/04/1994</t>
  </si>
  <si>
    <t>14/09/1953</t>
  </si>
  <si>
    <t>27/11/1965</t>
  </si>
  <si>
    <t>21/11/1999</t>
  </si>
  <si>
    <t>15/03/1959</t>
  </si>
  <si>
    <t>18/08/1987</t>
  </si>
  <si>
    <t>13/05/1978</t>
  </si>
  <si>
    <t>15/06/1976</t>
  </si>
  <si>
    <t>16/01/1967</t>
  </si>
  <si>
    <t>23/08/1954</t>
  </si>
  <si>
    <t>26/06/1975</t>
  </si>
  <si>
    <t>26/09/1976</t>
  </si>
  <si>
    <t>18/10/1985</t>
  </si>
  <si>
    <t>17/07/1979</t>
  </si>
  <si>
    <t>24/06/1976</t>
  </si>
  <si>
    <t>23/11/1966</t>
  </si>
  <si>
    <t>24/03/1978</t>
  </si>
  <si>
    <t>22/08/1977</t>
  </si>
  <si>
    <t>24/07/1982</t>
  </si>
  <si>
    <t>23/03/1977</t>
  </si>
  <si>
    <t>19/12/1959</t>
  </si>
  <si>
    <t>14/12/1969</t>
  </si>
  <si>
    <t>25/11/1981</t>
  </si>
  <si>
    <t>16/04/1986</t>
  </si>
  <si>
    <t>13/12/1963</t>
  </si>
  <si>
    <t>19/09/1988</t>
  </si>
  <si>
    <t>28/06/1989</t>
  </si>
  <si>
    <t>28/12/1976</t>
  </si>
  <si>
    <t>16/03/2006</t>
  </si>
  <si>
    <t>15/02/1967</t>
  </si>
  <si>
    <t>18/02/1979</t>
  </si>
  <si>
    <t>23/09/1988</t>
  </si>
  <si>
    <t>28/02/1981</t>
  </si>
  <si>
    <t>18/02/1968</t>
  </si>
  <si>
    <t>17/03/1960</t>
  </si>
  <si>
    <t>13/04/1945</t>
  </si>
  <si>
    <t>29/05/1983</t>
  </si>
  <si>
    <t>26/12/1980</t>
  </si>
  <si>
    <t>27/06/1962</t>
  </si>
  <si>
    <t>28/02/1976</t>
  </si>
  <si>
    <t>13/09/1969</t>
  </si>
  <si>
    <t>13/02/1971</t>
  </si>
  <si>
    <t>17/07/2004</t>
  </si>
  <si>
    <t>22/04/1979</t>
  </si>
  <si>
    <t>17/11/1997</t>
  </si>
  <si>
    <t>17/02/1991</t>
  </si>
  <si>
    <t>22/07/1968</t>
  </si>
  <si>
    <t>19/11/2001</t>
  </si>
  <si>
    <t>27/04/1999</t>
  </si>
  <si>
    <t>28/08/1975</t>
  </si>
  <si>
    <t>29/12/1983</t>
  </si>
  <si>
    <t>24/08/1985</t>
  </si>
  <si>
    <t>31/10/1997</t>
  </si>
  <si>
    <t>23/08/1955</t>
  </si>
  <si>
    <t>25/12/1974</t>
  </si>
  <si>
    <t>14/06/1980</t>
  </si>
  <si>
    <t>25/01/1971</t>
  </si>
  <si>
    <t>21/07/1974</t>
  </si>
  <si>
    <t>23/06/1996</t>
  </si>
  <si>
    <t>26/08/2002</t>
  </si>
  <si>
    <t>20/07/1949</t>
  </si>
  <si>
    <t>16/06/1966</t>
  </si>
  <si>
    <t>14/09/1958</t>
  </si>
  <si>
    <t>15/03/1953</t>
  </si>
  <si>
    <t>19/12/1971</t>
  </si>
  <si>
    <t>30/10/1957</t>
  </si>
  <si>
    <t>16/01/1962</t>
  </si>
  <si>
    <t>30/01/2002</t>
  </si>
  <si>
    <t>21/04/1993</t>
  </si>
  <si>
    <t>14/10/1999</t>
  </si>
  <si>
    <t>17/11/2000</t>
  </si>
  <si>
    <t>26/11/1993</t>
  </si>
  <si>
    <t>23/10/1976</t>
  </si>
  <si>
    <t>15/05/1970</t>
  </si>
  <si>
    <t>17/09/1965</t>
  </si>
  <si>
    <t>18/12/1977</t>
  </si>
  <si>
    <t>25/07/1984</t>
  </si>
  <si>
    <t>28/11/1995</t>
  </si>
  <si>
    <t>18/02/1947</t>
  </si>
  <si>
    <t>17/02/1984</t>
  </si>
  <si>
    <t>22/09/1993</t>
  </si>
  <si>
    <t>27/03/1954</t>
  </si>
  <si>
    <t>16/11/1979</t>
  </si>
  <si>
    <t>30/06/1982</t>
  </si>
  <si>
    <t>16/11/1977</t>
  </si>
  <si>
    <t>30/08/1968</t>
  </si>
  <si>
    <t>19/12/1956</t>
  </si>
  <si>
    <t>21/02/1953</t>
  </si>
  <si>
    <t>24/11/1953</t>
  </si>
  <si>
    <t>18/09/1958</t>
  </si>
  <si>
    <t>26/06/1978</t>
  </si>
  <si>
    <t>27/09/1951</t>
  </si>
  <si>
    <t>15/10/1999</t>
  </si>
  <si>
    <t>25/10/1967</t>
  </si>
  <si>
    <t>AYUDANTE TECNICO ILUMINACION</t>
  </si>
  <si>
    <t>14/05/1968</t>
  </si>
  <si>
    <t>13/03/1973</t>
  </si>
  <si>
    <t>15/12/1996</t>
  </si>
  <si>
    <t>25/01/1954</t>
  </si>
  <si>
    <t>15/02/1994</t>
  </si>
  <si>
    <t>20/01/1960</t>
  </si>
  <si>
    <t>25/09/1977</t>
  </si>
  <si>
    <t>29/08/1956</t>
  </si>
  <si>
    <t>31/10/2003</t>
  </si>
  <si>
    <t>20/05/1965</t>
  </si>
  <si>
    <t>25/01/1987</t>
  </si>
  <si>
    <t>17/12/1972</t>
  </si>
  <si>
    <t>28/04/1970</t>
  </si>
  <si>
    <t>20/08/1979</t>
  </si>
  <si>
    <t>15/10/1971</t>
  </si>
  <si>
    <t>20/12/1946</t>
  </si>
  <si>
    <t>19/06/1966</t>
  </si>
  <si>
    <t>17/08/1960</t>
  </si>
  <si>
    <t>29/05/1987</t>
  </si>
  <si>
    <t>23/07/1973</t>
  </si>
  <si>
    <t>25/12/1988</t>
  </si>
  <si>
    <t>13/09/1986</t>
  </si>
  <si>
    <t>20/01/1967</t>
  </si>
  <si>
    <t>18/01/1979</t>
  </si>
  <si>
    <t>13/10/1965</t>
  </si>
  <si>
    <t>16/05/1976</t>
  </si>
  <si>
    <t>30/11/1950</t>
  </si>
  <si>
    <t>17/07/2000</t>
  </si>
  <si>
    <t>18/04/1984</t>
  </si>
  <si>
    <t>27/07/1974</t>
  </si>
  <si>
    <t>20/04/1962</t>
  </si>
  <si>
    <t>22/02/1967</t>
  </si>
  <si>
    <t>14/04/1974</t>
  </si>
  <si>
    <t>14/09/1979</t>
  </si>
  <si>
    <t>15/06/1979</t>
  </si>
  <si>
    <t>18/08/1973</t>
  </si>
  <si>
    <t>30/08/1981</t>
  </si>
  <si>
    <t>17/07/1981</t>
  </si>
  <si>
    <t>13/12/1956</t>
  </si>
  <si>
    <t>23/09/1990</t>
  </si>
  <si>
    <t>31/01/1969</t>
  </si>
  <si>
    <t>18/04/1989</t>
  </si>
  <si>
    <t>18/12/1971</t>
  </si>
  <si>
    <t>26/08/1996</t>
  </si>
  <si>
    <t>26/03/1979</t>
  </si>
  <si>
    <t>15/02/1969</t>
  </si>
  <si>
    <t>18/02/1973</t>
  </si>
  <si>
    <t>28/03/1981</t>
  </si>
  <si>
    <t>23/05/1959</t>
  </si>
  <si>
    <t>20/12/1995</t>
  </si>
  <si>
    <t>21/09/2002</t>
  </si>
  <si>
    <t>19/04/1957</t>
  </si>
  <si>
    <t>18/12/1980</t>
  </si>
  <si>
    <t>18/02/1972</t>
  </si>
  <si>
    <t>23/12/1965</t>
  </si>
  <si>
    <t>22/07/1987</t>
  </si>
  <si>
    <t>13/01/1992</t>
  </si>
  <si>
    <t>26/08/1987</t>
  </si>
  <si>
    <t>16/04/1980</t>
  </si>
  <si>
    <t>15/12/1973</t>
  </si>
  <si>
    <t>25/10/1986</t>
  </si>
  <si>
    <t>23/09/1959</t>
  </si>
  <si>
    <t>18/08/1951</t>
  </si>
  <si>
    <t>30/08/1982</t>
  </si>
  <si>
    <t>YINETT YOJHANNA</t>
  </si>
  <si>
    <t>LUGO DE LA CRUZ</t>
  </si>
  <si>
    <t>14/09/2022</t>
  </si>
  <si>
    <t>24/09/1987</t>
  </si>
  <si>
    <t>18/06/1979</t>
  </si>
  <si>
    <t>25/11/1964</t>
  </si>
  <si>
    <t>20/10/1996</t>
  </si>
  <si>
    <t>30/08/1960</t>
  </si>
  <si>
    <t>19/09/1992</t>
  </si>
  <si>
    <t>27/05/2000</t>
  </si>
  <si>
    <t>31/10/1974</t>
  </si>
  <si>
    <t>18/01/1982</t>
  </si>
  <si>
    <t>30/12/1964</t>
  </si>
  <si>
    <t>28/04/1965</t>
  </si>
  <si>
    <t>15/06/1970</t>
  </si>
  <si>
    <t>17/03/1975</t>
  </si>
  <si>
    <t>28/01/1996</t>
  </si>
  <si>
    <t>P/SUELDO OCTUBRE 2023 - P11</t>
  </si>
  <si>
    <t>23/01/1962</t>
  </si>
  <si>
    <t>YERILY</t>
  </si>
  <si>
    <t>27/09/1981</t>
  </si>
  <si>
    <t>30/10/1987</t>
  </si>
  <si>
    <t>23/01/1960</t>
  </si>
  <si>
    <t>25/01/1956</t>
  </si>
  <si>
    <t>25/02/1972</t>
  </si>
  <si>
    <t>14/11/1984</t>
  </si>
  <si>
    <t>28/11/1954</t>
  </si>
  <si>
    <t>29/12/1962</t>
  </si>
  <si>
    <t>29/09/1980</t>
  </si>
  <si>
    <t>19/03/1963</t>
  </si>
  <si>
    <t>15/07/1962</t>
  </si>
  <si>
    <t>19/09/1980</t>
  </si>
  <si>
    <t>30/08/2000</t>
  </si>
  <si>
    <t>30/05/1963</t>
  </si>
  <si>
    <t>31/10/1968</t>
  </si>
  <si>
    <t>17/11/1965</t>
  </si>
  <si>
    <t>26/04/1972</t>
  </si>
  <si>
    <t>27/06/2000</t>
  </si>
  <si>
    <t>16/01/1996</t>
  </si>
  <si>
    <t>21/12/1971</t>
  </si>
  <si>
    <t>16/10/1965</t>
  </si>
  <si>
    <t>24/10/1974</t>
  </si>
  <si>
    <t>25/07/1956</t>
  </si>
  <si>
    <t>23/06/1990</t>
  </si>
  <si>
    <t>26/11/1965</t>
  </si>
  <si>
    <t>24/06/1960</t>
  </si>
  <si>
    <t>24/10/1952</t>
  </si>
  <si>
    <t>18/05/1947</t>
  </si>
  <si>
    <t>20/08/1999</t>
  </si>
  <si>
    <t>30/08/1999</t>
  </si>
  <si>
    <t>18/02/1976</t>
  </si>
  <si>
    <t>29/10/1967</t>
  </si>
  <si>
    <t>27/05/1993</t>
  </si>
  <si>
    <t>24/05/1992</t>
  </si>
  <si>
    <t>22/08/2000</t>
  </si>
  <si>
    <t>21/07/1963</t>
  </si>
  <si>
    <t>16/02/1983</t>
  </si>
  <si>
    <t>18/10/1993</t>
  </si>
  <si>
    <t>20/04/1964</t>
  </si>
  <si>
    <t>29/07/1978</t>
  </si>
  <si>
    <t>19/05/1950</t>
  </si>
  <si>
    <t>20/08/2000</t>
  </si>
  <si>
    <t>17/07/1976</t>
  </si>
  <si>
    <t>16/01/1955</t>
  </si>
  <si>
    <t>31/05/1980</t>
  </si>
  <si>
    <t>26/07/1966</t>
  </si>
  <si>
    <t>24/05/1959</t>
  </si>
  <si>
    <t>20/12/1981</t>
  </si>
  <si>
    <t>15/04/1967</t>
  </si>
  <si>
    <t>20/08/1958</t>
  </si>
  <si>
    <t>ENCARGADO (A) ARCHIVO</t>
  </si>
  <si>
    <t>22/08/1986</t>
  </si>
  <si>
    <t>29/03/1979</t>
  </si>
  <si>
    <t>24/01/1987</t>
  </si>
  <si>
    <t>21/09/1980</t>
  </si>
  <si>
    <t>25/07/1998</t>
  </si>
  <si>
    <t>26/11/1960</t>
  </si>
  <si>
    <t>31/08/1968</t>
  </si>
  <si>
    <t>31/12/1948</t>
  </si>
  <si>
    <t>27/01/1982</t>
  </si>
  <si>
    <t>25/07/1982</t>
  </si>
  <si>
    <t>24/12/1982</t>
  </si>
  <si>
    <t>27/12/1974</t>
  </si>
  <si>
    <t>20/04/1966</t>
  </si>
  <si>
    <t>P/SUELDO OCTUBRE 2023 - PROG.01</t>
  </si>
  <si>
    <t>26/11/1982</t>
  </si>
  <si>
    <t>26/02/1987</t>
  </si>
  <si>
    <t>29/08/1986</t>
  </si>
  <si>
    <t>23/05/1965</t>
  </si>
  <si>
    <t>16/06/1968</t>
  </si>
  <si>
    <t>26/03/1987</t>
  </si>
  <si>
    <t>24/10/1973</t>
  </si>
  <si>
    <t>14/12/2000</t>
  </si>
  <si>
    <t>29/03/1980</t>
  </si>
  <si>
    <t>18/07/1984</t>
  </si>
  <si>
    <t>14/10/1997</t>
  </si>
  <si>
    <t>20/07/1998</t>
  </si>
  <si>
    <t>16/05/1986</t>
  </si>
  <si>
    <t>29/04/2000</t>
  </si>
  <si>
    <t>15/11/1971</t>
  </si>
  <si>
    <t>28/09/1966</t>
  </si>
  <si>
    <t>15/12/1994</t>
  </si>
  <si>
    <t>26/04/1963</t>
  </si>
  <si>
    <t>28/09/1998</t>
  </si>
  <si>
    <t>EVELYN LISBETH</t>
  </si>
  <si>
    <t>ROSARIO TORIBIO</t>
  </si>
  <si>
    <t>17/08/1979</t>
  </si>
  <si>
    <t>18/09/1978</t>
  </si>
  <si>
    <t>30/04/2002</t>
  </si>
  <si>
    <t>27/04/1980</t>
  </si>
  <si>
    <t>15/02/1965</t>
  </si>
  <si>
    <t>27/11/1997</t>
  </si>
  <si>
    <t>18/11/1998</t>
  </si>
  <si>
    <t>18/10/2007</t>
  </si>
  <si>
    <t>27/01/1987</t>
  </si>
  <si>
    <t>30/08/1950</t>
  </si>
  <si>
    <t>23/01/1969</t>
  </si>
  <si>
    <t>20/05/1993</t>
  </si>
  <si>
    <t>25/11/1990</t>
  </si>
  <si>
    <t>22/02/1971</t>
  </si>
  <si>
    <t>28/09/1968</t>
  </si>
  <si>
    <t>29/05/1991</t>
  </si>
  <si>
    <t>28/08/1999</t>
  </si>
  <si>
    <t>27/12/1987</t>
  </si>
  <si>
    <t>15/12/1966</t>
  </si>
  <si>
    <t>13/07/1992</t>
  </si>
  <si>
    <t>22/02/1968</t>
  </si>
  <si>
    <t>18/01/1991</t>
  </si>
  <si>
    <t>ELIZABETH LEONOR</t>
  </si>
  <si>
    <t>GUZMAN JIMENEZ</t>
  </si>
  <si>
    <t>19/01/1987</t>
  </si>
  <si>
    <t>19/06/1956</t>
  </si>
  <si>
    <t>30/10/1996</t>
  </si>
  <si>
    <t>23/09/1978</t>
  </si>
  <si>
    <t>24/08/1998</t>
  </si>
  <si>
    <t>27/05/1974</t>
  </si>
  <si>
    <t>20/08/1971</t>
  </si>
  <si>
    <t>28/02/1974</t>
  </si>
  <si>
    <t>23/09/1961</t>
  </si>
  <si>
    <t>15/04/1960</t>
  </si>
  <si>
    <t>BRAYAN STEVEN</t>
  </si>
  <si>
    <t>RODRIGUEZ RODRIGUEZ</t>
  </si>
  <si>
    <t>16/04/2004</t>
  </si>
  <si>
    <t>15/07/2010</t>
  </si>
  <si>
    <t>27/01/1997</t>
  </si>
  <si>
    <t>22/12/1949</t>
  </si>
  <si>
    <t>27/03/1986</t>
  </si>
  <si>
    <t>28/11/1985</t>
  </si>
  <si>
    <t>22/09/1986</t>
  </si>
  <si>
    <t>26/02/2003</t>
  </si>
  <si>
    <t>29/10/1988</t>
  </si>
  <si>
    <t>25/11/2013</t>
  </si>
  <si>
    <t>21/06/1989</t>
  </si>
  <si>
    <t>30/05/1990</t>
  </si>
  <si>
    <t>14/10/2016</t>
  </si>
  <si>
    <t>28/08/1935</t>
  </si>
  <si>
    <t>24/07/1995</t>
  </si>
  <si>
    <t>23/01/1996</t>
  </si>
  <si>
    <t>15/04/1985</t>
  </si>
  <si>
    <t>28/03/1962</t>
  </si>
  <si>
    <t>18/07/1980</t>
  </si>
  <si>
    <t>13/08/1970</t>
  </si>
  <si>
    <t>15/05/1955</t>
  </si>
  <si>
    <t>ESMELYN</t>
  </si>
  <si>
    <t>LOPEZ VALENTIN</t>
  </si>
  <si>
    <t>26/09/1986</t>
  </si>
  <si>
    <t>26/01/1993</t>
  </si>
  <si>
    <t>13/09/1980</t>
  </si>
  <si>
    <t>29/06/1974</t>
  </si>
  <si>
    <t>14/10/1969</t>
  </si>
  <si>
    <t>29/06/1978</t>
  </si>
  <si>
    <t>15/09/1992</t>
  </si>
  <si>
    <t>29/04/1966</t>
  </si>
  <si>
    <t>25/11/1985</t>
  </si>
  <si>
    <t>17/04/1983</t>
  </si>
  <si>
    <t>24/03/1976</t>
  </si>
  <si>
    <t>22/10/1972</t>
  </si>
  <si>
    <t>20/07/1958</t>
  </si>
  <si>
    <t>18/01/1986</t>
  </si>
  <si>
    <t>19/04/1975</t>
  </si>
  <si>
    <t>31/05/1987</t>
  </si>
  <si>
    <t>18/01/2013</t>
  </si>
  <si>
    <t>21/01/1976</t>
  </si>
  <si>
    <t>25/06/1976</t>
  </si>
  <si>
    <t>16/12/1965</t>
  </si>
  <si>
    <t>27/03/1977</t>
  </si>
  <si>
    <t>24/08/1984</t>
  </si>
  <si>
    <t>13/04/1992</t>
  </si>
  <si>
    <t>26/09/1993</t>
  </si>
  <si>
    <t>19/11/1987</t>
  </si>
  <si>
    <t>15/05/1992</t>
  </si>
  <si>
    <t>25/05/2002</t>
  </si>
  <si>
    <t>18/08/1998</t>
  </si>
  <si>
    <t>18/01/2021</t>
  </si>
  <si>
    <t>21/01/1979</t>
  </si>
  <si>
    <t>16/12/1953</t>
  </si>
  <si>
    <t>29/08/1976</t>
  </si>
  <si>
    <t>16/07/2000</t>
  </si>
  <si>
    <t>13/07/2002</t>
  </si>
  <si>
    <t>31/12/1985</t>
  </si>
  <si>
    <t>13/05/1977</t>
  </si>
  <si>
    <t>21/03/1978</t>
  </si>
  <si>
    <t>18/09/2001</t>
  </si>
  <si>
    <t>ANA KENNIA</t>
  </si>
  <si>
    <t>MORA SILVERIO</t>
  </si>
  <si>
    <t>30/07/1967</t>
  </si>
  <si>
    <t>13/08/1983</t>
  </si>
  <si>
    <t>19/11/1998</t>
  </si>
  <si>
    <t>26/08/1954</t>
  </si>
  <si>
    <t>26/03/1984</t>
  </si>
  <si>
    <t>25/09/2003</t>
  </si>
  <si>
    <t>17/12/1962</t>
  </si>
  <si>
    <t>30/12/1953</t>
  </si>
  <si>
    <t>15/05/1994</t>
  </si>
  <si>
    <t>19/06/1990</t>
  </si>
  <si>
    <t>20/09/1972</t>
  </si>
  <si>
    <t>16/06/1981</t>
  </si>
  <si>
    <t>22/09/2000</t>
  </si>
  <si>
    <t>17/05/1949</t>
  </si>
  <si>
    <t>27/10/1978</t>
  </si>
  <si>
    <t>30/11/1974</t>
  </si>
  <si>
    <t>21/06/2001</t>
  </si>
  <si>
    <t>31/05/1958</t>
  </si>
  <si>
    <t>28/02/1992</t>
  </si>
  <si>
    <t>26/01/1978</t>
  </si>
  <si>
    <t>17/11/1992</t>
  </si>
  <si>
    <t>19/10/1968</t>
  </si>
  <si>
    <t>23/06/1976</t>
  </si>
  <si>
    <t>28/11/1990</t>
  </si>
  <si>
    <t>22/06/1999</t>
  </si>
  <si>
    <t>16/11/1958</t>
  </si>
  <si>
    <t>30/05/1996</t>
  </si>
  <si>
    <t>17/01/2015</t>
  </si>
  <si>
    <t>13/07/1977</t>
  </si>
  <si>
    <t>25/09/2000</t>
  </si>
  <si>
    <t>SENA FELIZ</t>
  </si>
  <si>
    <t>24/06/1988</t>
  </si>
  <si>
    <t>16/07/1994</t>
  </si>
  <si>
    <t>17/08/1991</t>
  </si>
  <si>
    <t>21/01/1981</t>
  </si>
  <si>
    <t>23/10/1980</t>
  </si>
  <si>
    <t>24/01/1993</t>
  </si>
  <si>
    <t>24/01/1990</t>
  </si>
  <si>
    <t>31/08/1967</t>
  </si>
  <si>
    <t>16/03/1992</t>
  </si>
  <si>
    <t>17/09/1978</t>
  </si>
  <si>
    <t>CORSINO</t>
  </si>
  <si>
    <t>25/04/1961</t>
  </si>
  <si>
    <t>21/06/1956</t>
  </si>
  <si>
    <t>20/01/1983</t>
  </si>
  <si>
    <t>31/07/1992</t>
  </si>
  <si>
    <t>18/10/1954</t>
  </si>
  <si>
    <t>16/08/1955</t>
  </si>
  <si>
    <t>28/04/1996</t>
  </si>
  <si>
    <t>21/02/1985</t>
  </si>
  <si>
    <t>25/07/1964</t>
  </si>
  <si>
    <t>30/03/1973</t>
  </si>
  <si>
    <t>25/07/1949</t>
  </si>
  <si>
    <t>30/10/1999</t>
  </si>
  <si>
    <t>22/11/2021</t>
  </si>
  <si>
    <t>13/01/1993</t>
  </si>
  <si>
    <t>ESDGAR</t>
  </si>
  <si>
    <t>RUDECINDO RAMON</t>
  </si>
  <si>
    <t>25/09/1966</t>
  </si>
  <si>
    <t>23/05/1974</t>
  </si>
  <si>
    <t>24/03/2021</t>
  </si>
  <si>
    <t>24/07/1972</t>
  </si>
  <si>
    <t>17/11/1986</t>
  </si>
  <si>
    <t>22/02/1983</t>
  </si>
  <si>
    <t>15/02/1997</t>
  </si>
  <si>
    <t>20/02/1972</t>
  </si>
  <si>
    <t>RONNY MIGUEL</t>
  </si>
  <si>
    <t>MENDEZ ROSARIO</t>
  </si>
  <si>
    <t>18/11/1963</t>
  </si>
  <si>
    <t>14/04/1963</t>
  </si>
  <si>
    <t>30/04/1997</t>
  </si>
  <si>
    <t>21/12/1968</t>
  </si>
  <si>
    <t>14/05/1972</t>
  </si>
  <si>
    <t>31/05/1985</t>
  </si>
  <si>
    <t>ELVIS NELSON</t>
  </si>
  <si>
    <t>BALDERA FLORIMON</t>
  </si>
  <si>
    <t>15/09/1994</t>
  </si>
  <si>
    <t>20/07/1970</t>
  </si>
  <si>
    <t>25/10/1989</t>
  </si>
  <si>
    <t>26/02/1999</t>
  </si>
  <si>
    <t>26/05/1985</t>
  </si>
  <si>
    <t>28/06/1985</t>
  </si>
  <si>
    <t>15/06/1963</t>
  </si>
  <si>
    <t>26/02/1954</t>
  </si>
  <si>
    <t>17/09/1992</t>
  </si>
  <si>
    <t>16/11/1962</t>
  </si>
  <si>
    <t>19/10/1973</t>
  </si>
  <si>
    <t>23/11/1995</t>
  </si>
  <si>
    <t>14/03/2022</t>
  </si>
  <si>
    <t>28/02/2000</t>
  </si>
  <si>
    <t>15/05/1990</t>
  </si>
  <si>
    <t>15/05/1960</t>
  </si>
  <si>
    <t>19/11/2014</t>
  </si>
  <si>
    <t>16/01/1979</t>
  </si>
  <si>
    <t>20/08/1949</t>
  </si>
  <si>
    <t>26/04/2011</t>
  </si>
  <si>
    <t>19/11/1989</t>
  </si>
  <si>
    <t>22/08/1960</t>
  </si>
  <si>
    <t>17/08/2020</t>
  </si>
  <si>
    <t>20/12/1942</t>
  </si>
  <si>
    <t>18/09/1964</t>
  </si>
  <si>
    <t>22/02/1988</t>
  </si>
  <si>
    <t>17/05/1962</t>
  </si>
  <si>
    <t>15/02/1981</t>
  </si>
  <si>
    <t>28/01/1966</t>
  </si>
  <si>
    <t>18/07/1968</t>
  </si>
  <si>
    <t>15/03/1961</t>
  </si>
  <si>
    <t>25/04/1987</t>
  </si>
  <si>
    <t>21/06/1964</t>
  </si>
  <si>
    <t>22/02/1987</t>
  </si>
  <si>
    <t>29/04/1941</t>
  </si>
  <si>
    <t>18/02/1998</t>
  </si>
  <si>
    <t>23/04/2008</t>
  </si>
  <si>
    <t>17/09/1988</t>
  </si>
  <si>
    <t>26/02/1989</t>
  </si>
  <si>
    <t>28/03/1994</t>
  </si>
  <si>
    <t>13/10/1998</t>
  </si>
  <si>
    <t>28/10/1986</t>
  </si>
  <si>
    <t>20/12/1973</t>
  </si>
  <si>
    <t>18/10/1976</t>
  </si>
  <si>
    <t>20/08/1960</t>
  </si>
  <si>
    <t>26/08/1969</t>
  </si>
  <si>
    <t>30/09/1981</t>
  </si>
  <si>
    <t>26/07/1971</t>
  </si>
  <si>
    <t>15/10/1988</t>
  </si>
  <si>
    <t>20/08/1955</t>
  </si>
  <si>
    <t>30/09/1978</t>
  </si>
  <si>
    <t>18/03/1960</t>
  </si>
  <si>
    <t>13/06/1998</t>
  </si>
  <si>
    <t>15/02/1982</t>
  </si>
  <si>
    <t>27/01/1970</t>
  </si>
  <si>
    <t>13/07/1994</t>
  </si>
  <si>
    <t>21/08/2000</t>
  </si>
  <si>
    <t>24/08/1945</t>
  </si>
  <si>
    <t>24/10/1989</t>
  </si>
  <si>
    <t>25/04/1976</t>
  </si>
  <si>
    <t>27/08/1977</t>
  </si>
  <si>
    <t>20/07/1973</t>
  </si>
  <si>
    <t>17/05/1972</t>
  </si>
  <si>
    <t>19/06/1984</t>
  </si>
  <si>
    <t>20/04/1958</t>
  </si>
  <si>
    <t>13/08/2001</t>
  </si>
  <si>
    <t>26/08/1962</t>
  </si>
  <si>
    <t>29/12/1980</t>
  </si>
  <si>
    <t>16/03/1987</t>
  </si>
  <si>
    <t>25/07/1959</t>
  </si>
  <si>
    <t>19/09/1984</t>
  </si>
  <si>
    <t>18/04/1994</t>
  </si>
  <si>
    <t>15/01/2001</t>
  </si>
  <si>
    <t>20/10/2020</t>
  </si>
  <si>
    <t>19/08/1971</t>
  </si>
  <si>
    <t>15/02/1975</t>
  </si>
  <si>
    <t>30/04/1989</t>
  </si>
  <si>
    <t>30/07/1991</t>
  </si>
  <si>
    <t>21/09/1994</t>
  </si>
  <si>
    <t>14/02/1985</t>
  </si>
  <si>
    <t>ERCILIA JUDITH</t>
  </si>
  <si>
    <t>ROSARIO YAUGER</t>
  </si>
  <si>
    <t>28/03/1993</t>
  </si>
  <si>
    <t>22/08/1971</t>
  </si>
  <si>
    <t>26/02/1998</t>
  </si>
  <si>
    <t>15/03/1978</t>
  </si>
  <si>
    <t>26/07/1974</t>
  </si>
  <si>
    <t>29/03/1984</t>
  </si>
  <si>
    <t>25/05/2011</t>
  </si>
  <si>
    <t>20/05/1989</t>
  </si>
  <si>
    <t>21/05/1953</t>
  </si>
  <si>
    <t>SANTOS PANIAGUA</t>
  </si>
  <si>
    <t>18/07/1995</t>
  </si>
  <si>
    <t>30/07/1981</t>
  </si>
  <si>
    <t>28/08/1943</t>
  </si>
  <si>
    <t>25/12/1952</t>
  </si>
  <si>
    <t>26/02/1986</t>
  </si>
  <si>
    <t>28/04/1979</t>
  </si>
  <si>
    <t>23/03/1995</t>
  </si>
  <si>
    <t>27/08/1981</t>
  </si>
  <si>
    <t>26/01/1999</t>
  </si>
  <si>
    <t>DEIVI</t>
  </si>
  <si>
    <t>19/12/1985</t>
  </si>
  <si>
    <t>15/09/1979</t>
  </si>
  <si>
    <t>24/05/1998</t>
  </si>
  <si>
    <t>24/04/1956</t>
  </si>
  <si>
    <t>24/12/1980</t>
  </si>
  <si>
    <t>18/12/1992</t>
  </si>
  <si>
    <t>26/08/1994</t>
  </si>
  <si>
    <t>14/02/1996</t>
  </si>
  <si>
    <t>13/12/1969</t>
  </si>
  <si>
    <t>23/07/1985</t>
  </si>
  <si>
    <t>27/05/1982</t>
  </si>
  <si>
    <t>19/10/1963</t>
  </si>
  <si>
    <t>13/04/1983</t>
  </si>
  <si>
    <t>27/04/1988</t>
  </si>
  <si>
    <t>27/09/1988</t>
  </si>
  <si>
    <t>23/08/1985</t>
  </si>
  <si>
    <t>17/09/1970</t>
  </si>
  <si>
    <t>13/05/1979</t>
  </si>
  <si>
    <t>20/08/1991</t>
  </si>
  <si>
    <t>25/12/1989</t>
  </si>
  <si>
    <t>31/03/1986</t>
  </si>
  <si>
    <t>26/09/1955</t>
  </si>
  <si>
    <t>26/10/1995</t>
  </si>
  <si>
    <t>13/05/1966</t>
  </si>
  <si>
    <t>28/06/1963</t>
  </si>
  <si>
    <t>14/03/1945</t>
  </si>
  <si>
    <t>29/03/1970</t>
  </si>
  <si>
    <t>17/06/1975</t>
  </si>
  <si>
    <t>13/06/1961</t>
  </si>
  <si>
    <t>17/10/1967</t>
  </si>
  <si>
    <t>31/05/2003</t>
  </si>
  <si>
    <t>23/04/1989</t>
  </si>
  <si>
    <t>17/11/1975</t>
  </si>
  <si>
    <t>13/02/1993</t>
  </si>
  <si>
    <t>24/10/1970</t>
  </si>
  <si>
    <t>15/10/1997</t>
  </si>
  <si>
    <t>13/09/2001</t>
  </si>
  <si>
    <t>23/05/1978</t>
  </si>
  <si>
    <t>28/12/1978</t>
  </si>
  <si>
    <t>18/03/1994</t>
  </si>
  <si>
    <t>15/12/1995</t>
  </si>
  <si>
    <t>27/01/1956</t>
  </si>
  <si>
    <t>22/04/1994</t>
  </si>
  <si>
    <t>18/01/1993</t>
  </si>
  <si>
    <t>18/10/1980</t>
  </si>
  <si>
    <t>23/11/1990</t>
  </si>
  <si>
    <t>18/10/1981</t>
  </si>
  <si>
    <t>21/05/1982</t>
  </si>
  <si>
    <t>13/10/1958</t>
  </si>
  <si>
    <t>17/02/1980</t>
  </si>
  <si>
    <t>28/12/1982</t>
  </si>
  <si>
    <t>MAIKI MANUEL</t>
  </si>
  <si>
    <t>ENRIQUE FLORIAN</t>
  </si>
  <si>
    <t>17/04/1995</t>
  </si>
  <si>
    <t>21/01/1973</t>
  </si>
  <si>
    <t>28/11/1966</t>
  </si>
  <si>
    <t>19/01/1986</t>
  </si>
  <si>
    <t>30/12/1992</t>
  </si>
  <si>
    <t>21/02/1976</t>
  </si>
  <si>
    <t>30/11/1956</t>
  </si>
  <si>
    <t>16/08/1978</t>
  </si>
  <si>
    <t>26/06/1993</t>
  </si>
  <si>
    <t>31/05/1968</t>
  </si>
  <si>
    <t>27/11/1989</t>
  </si>
  <si>
    <t>27/07/1963</t>
  </si>
  <si>
    <t>26/03/1967</t>
  </si>
  <si>
    <t>PERIODO PROBATORIO INGRESO CAR</t>
  </si>
  <si>
    <t>20/01/2001</t>
  </si>
  <si>
    <t>26/07/1996</t>
  </si>
  <si>
    <t>27/09/1980</t>
  </si>
  <si>
    <t>14/10/1991</t>
  </si>
  <si>
    <t>16/06/1964</t>
  </si>
  <si>
    <t>26/01/1971</t>
  </si>
  <si>
    <t>24/01/1976</t>
  </si>
  <si>
    <t>13/02/1972</t>
  </si>
  <si>
    <t>19/12/1970</t>
  </si>
  <si>
    <t>13/04/1969</t>
  </si>
  <si>
    <t>15/08/1977</t>
  </si>
  <si>
    <t>16/09/1972</t>
  </si>
  <si>
    <t>23/03/1989</t>
  </si>
  <si>
    <t>27/01/2000</t>
  </si>
  <si>
    <t>25/04/1952</t>
  </si>
  <si>
    <t>21/06/1991</t>
  </si>
  <si>
    <t>15/05/1965</t>
  </si>
  <si>
    <t>29/09/1987</t>
  </si>
  <si>
    <t>26/12/1975</t>
  </si>
  <si>
    <t>22/04/1984</t>
  </si>
  <si>
    <t>31/08/1996</t>
  </si>
  <si>
    <t>29/08/1988</t>
  </si>
  <si>
    <t>19/06/1958</t>
  </si>
  <si>
    <t>15/03/1975</t>
  </si>
  <si>
    <t>26/08/1950</t>
  </si>
  <si>
    <t>16/05/1984</t>
  </si>
  <si>
    <t>27/10/1983</t>
  </si>
  <si>
    <t>17/02/1974</t>
  </si>
  <si>
    <t>21/05/1990</t>
  </si>
  <si>
    <t>14/01/1981</t>
  </si>
  <si>
    <t>20/02/1995</t>
  </si>
  <si>
    <t>29/07/1985</t>
  </si>
  <si>
    <t>21/03/1987</t>
  </si>
  <si>
    <t>26/01/1962</t>
  </si>
  <si>
    <t>21/12/1956</t>
  </si>
  <si>
    <t>30/06/1986</t>
  </si>
  <si>
    <t>17/12/1994</t>
  </si>
  <si>
    <t>26/05/1956</t>
  </si>
  <si>
    <t>14/02/1975</t>
  </si>
  <si>
    <t>LUNA GARCIA</t>
  </si>
  <si>
    <t>JOVINE SEBASTIAN</t>
  </si>
  <si>
    <t>LUNA GARCIA JOVINE SEBASTIAN</t>
  </si>
  <si>
    <t>29/11/2001</t>
  </si>
  <si>
    <t>16/05/1975</t>
  </si>
  <si>
    <t>21/07/1977</t>
  </si>
  <si>
    <t>23/03/1957</t>
  </si>
  <si>
    <t>16/11/2021</t>
  </si>
  <si>
    <t>13/08/1947</t>
  </si>
  <si>
    <t>28/05/1990</t>
  </si>
  <si>
    <t>31/03/1969</t>
  </si>
  <si>
    <t>18/09/1992</t>
  </si>
  <si>
    <t>16/05/1972</t>
  </si>
  <si>
    <t>15/03/1985</t>
  </si>
  <si>
    <t>24/07/1984</t>
  </si>
  <si>
    <t>16/04/1958</t>
  </si>
  <si>
    <t>21/12/1979</t>
  </si>
  <si>
    <t>27/06/1957</t>
  </si>
  <si>
    <t>13/05/1983</t>
  </si>
  <si>
    <t>29/05/1952</t>
  </si>
  <si>
    <t>25/09/2001</t>
  </si>
  <si>
    <t>19/07/1992</t>
  </si>
  <si>
    <t>29/11/1981</t>
  </si>
  <si>
    <t>18/09/1973</t>
  </si>
  <si>
    <t>23/05/1954</t>
  </si>
  <si>
    <t>20/02/1985</t>
  </si>
  <si>
    <t>24/08/1983</t>
  </si>
  <si>
    <t>25/07/1969</t>
  </si>
  <si>
    <t>20/11/1979</t>
  </si>
  <si>
    <t>14/12/1999</t>
  </si>
  <si>
    <t>24/10/1968</t>
  </si>
  <si>
    <t>15/09/1996</t>
  </si>
  <si>
    <t>15/08/1974</t>
  </si>
  <si>
    <t>27/06/1984</t>
  </si>
  <si>
    <t>30/07/1992</t>
  </si>
  <si>
    <t>18/02/1975</t>
  </si>
  <si>
    <t>26/12/1959</t>
  </si>
  <si>
    <t>18/02/1987</t>
  </si>
  <si>
    <t>13/08/1989</t>
  </si>
  <si>
    <t>20/10/1981</t>
  </si>
  <si>
    <t>25/12/1971</t>
  </si>
  <si>
    <t>27/06/1986</t>
  </si>
  <si>
    <t>18/06/1980</t>
  </si>
  <si>
    <t>18/06/1997</t>
  </si>
  <si>
    <t>29/12/1958</t>
  </si>
  <si>
    <t>26/12/1995</t>
  </si>
  <si>
    <t>20/10/1994</t>
  </si>
  <si>
    <t>16/06/1963</t>
  </si>
  <si>
    <t>30/06/1998</t>
  </si>
  <si>
    <t>31/01/2000</t>
  </si>
  <si>
    <t>21/03/1964</t>
  </si>
  <si>
    <t>31/01/1983</t>
  </si>
  <si>
    <t>27/04/1987</t>
  </si>
  <si>
    <t>28/09/1960</t>
  </si>
  <si>
    <t>15/03/1955</t>
  </si>
  <si>
    <t>25/07/1975</t>
  </si>
  <si>
    <t>15/04/1991</t>
  </si>
  <si>
    <t>14/04/1940</t>
  </si>
  <si>
    <t>28/10/1982</t>
  </si>
  <si>
    <t>16/01/1981</t>
  </si>
  <si>
    <t>13/05/1973</t>
  </si>
  <si>
    <t>23/10/1973</t>
  </si>
  <si>
    <t>MARTINEZ DE LEON</t>
  </si>
  <si>
    <t>25/09/1960</t>
  </si>
  <si>
    <t>31/10/1977</t>
  </si>
  <si>
    <t>31/03/1995</t>
  </si>
  <si>
    <t>13/05/1990</t>
  </si>
  <si>
    <t>13/11/1997</t>
  </si>
  <si>
    <t>18/08/1965</t>
  </si>
  <si>
    <t>19/09/2016</t>
  </si>
  <si>
    <t>23/01/1990</t>
  </si>
  <si>
    <t>27/06/1960</t>
  </si>
  <si>
    <t>26/08/1968</t>
  </si>
  <si>
    <t>29/01/2003</t>
  </si>
  <si>
    <t>17/02/2001</t>
  </si>
  <si>
    <t>18/11/1987</t>
  </si>
  <si>
    <t>26/09/1945</t>
  </si>
  <si>
    <t>28/09/1969</t>
  </si>
  <si>
    <t>15/08/1964</t>
  </si>
  <si>
    <t>26/04/1982</t>
  </si>
  <si>
    <t>28/06/1993</t>
  </si>
  <si>
    <t>17/03/1964</t>
  </si>
  <si>
    <t>28/08/1979</t>
  </si>
  <si>
    <t>15/06/1969</t>
  </si>
  <si>
    <t>27/04/1976</t>
  </si>
  <si>
    <t>13/07/1973</t>
  </si>
  <si>
    <t>14/04/1983</t>
  </si>
  <si>
    <t>30/10/1969</t>
  </si>
  <si>
    <t>22/12/1986</t>
  </si>
  <si>
    <t>16/07/1996</t>
  </si>
  <si>
    <t>CINTHIA GEORGINA</t>
  </si>
  <si>
    <t>CINTHIA GEORGINA TEJEDA</t>
  </si>
  <si>
    <t>20/03/1975</t>
  </si>
  <si>
    <t>24/10/1999</t>
  </si>
  <si>
    <t>17/08/1976</t>
  </si>
  <si>
    <t>15/03/1982</t>
  </si>
  <si>
    <t>27/07/1993</t>
  </si>
  <si>
    <t>20/01/1986</t>
  </si>
  <si>
    <t>16/09/1975</t>
  </si>
  <si>
    <t>26/12/1963</t>
  </si>
  <si>
    <t>17/08/2012</t>
  </si>
  <si>
    <t>17/08/1990</t>
  </si>
  <si>
    <t>19/01/1979</t>
  </si>
  <si>
    <t>21/09/2020</t>
  </si>
  <si>
    <t>29/11/1989</t>
  </si>
  <si>
    <t>23/11/1973</t>
  </si>
  <si>
    <t>28/12/1972</t>
  </si>
  <si>
    <t>31/08/1969</t>
  </si>
  <si>
    <t>29/07/1979</t>
  </si>
  <si>
    <t>13/01/1996</t>
  </si>
  <si>
    <t>15/09/1988</t>
  </si>
  <si>
    <t>19/03/1954</t>
  </si>
  <si>
    <t>18/09/1984</t>
  </si>
  <si>
    <t>29/10/1976</t>
  </si>
  <si>
    <t>15/06/1971</t>
  </si>
  <si>
    <t>24/08/1979</t>
  </si>
  <si>
    <t>23/11/1956</t>
  </si>
  <si>
    <t>13/02/1979</t>
  </si>
  <si>
    <t>21/03/2022</t>
  </si>
  <si>
    <t>16/06/1970</t>
  </si>
  <si>
    <t>PEREZ LORENZO</t>
  </si>
  <si>
    <t>13/06/1983</t>
  </si>
  <si>
    <t>24/02/1975</t>
  </si>
  <si>
    <t>13/02/1998</t>
  </si>
  <si>
    <t>23/04/1984</t>
  </si>
  <si>
    <t>27/12/1973</t>
  </si>
  <si>
    <t>21/08/1991</t>
  </si>
  <si>
    <t>13/05/1962</t>
  </si>
  <si>
    <t>15/12/1984</t>
  </si>
  <si>
    <t>29/03/1973</t>
  </si>
  <si>
    <t>19/06/1985</t>
  </si>
  <si>
    <t>18/07/1997</t>
  </si>
  <si>
    <t>17/09/1984</t>
  </si>
  <si>
    <t>25/03/1956</t>
  </si>
  <si>
    <t>15/02/1961</t>
  </si>
  <si>
    <t>22/10/1973</t>
  </si>
  <si>
    <t>19/03/1969</t>
  </si>
  <si>
    <t>17/12/1995</t>
  </si>
  <si>
    <t>14/02/1966</t>
  </si>
  <si>
    <t>28/03/1974</t>
  </si>
  <si>
    <t>22/11/1992</t>
  </si>
  <si>
    <t>28/06/1974</t>
  </si>
  <si>
    <t>19/10/1992</t>
  </si>
  <si>
    <t>31/10/1973</t>
  </si>
  <si>
    <t>20/11/1997</t>
  </si>
  <si>
    <t>25/05/1956</t>
  </si>
  <si>
    <t>29/08/1991</t>
  </si>
  <si>
    <t>24/01/1995</t>
  </si>
  <si>
    <t>24/12/1976</t>
  </si>
  <si>
    <t>19/05/1967</t>
  </si>
  <si>
    <t>23/09/1965</t>
  </si>
  <si>
    <t>JENNIFER DEL CARMEN</t>
  </si>
  <si>
    <t>BELLO LIGHTBOURNE</t>
  </si>
  <si>
    <t>JENNIFER DEL CARMEN BELLO LIGHTBOURNE</t>
  </si>
  <si>
    <t>21/12/1970</t>
  </si>
  <si>
    <t>17/03/2001</t>
  </si>
  <si>
    <t>YANERIS</t>
  </si>
  <si>
    <t>REYES VASQUEZ</t>
  </si>
  <si>
    <t>19/02/1991</t>
  </si>
  <si>
    <t>26/09/1997</t>
  </si>
  <si>
    <t>24/07/1961</t>
  </si>
  <si>
    <t>26/12/1992</t>
  </si>
  <si>
    <t>20/09/1967</t>
  </si>
  <si>
    <t>15/10/1968</t>
  </si>
  <si>
    <t>17/08/1993</t>
  </si>
  <si>
    <t>13/01/1972</t>
  </si>
  <si>
    <t>15/09/1967</t>
  </si>
  <si>
    <t>16/12/1961</t>
  </si>
  <si>
    <t>14/11/1961</t>
  </si>
  <si>
    <t>30/12/1970</t>
  </si>
  <si>
    <t>31/08/1978</t>
  </si>
  <si>
    <t>19/07/1989</t>
  </si>
  <si>
    <t>PAGO PRIMA DE TRANSP. OCT. 2023-P01</t>
  </si>
  <si>
    <t>PAGO PRIMA DE TRANSP. OCT, 2023-P13</t>
  </si>
  <si>
    <t>PAGO SUPLENCIA OCT. 2023-P01</t>
  </si>
  <si>
    <t>PAGO SUPLENCIA OCT. 2023-P11</t>
  </si>
  <si>
    <t>PAGO SUPLENCIA OCT. 2023-P13</t>
  </si>
  <si>
    <t>PAGO INTERINATO OCT. 2023-P01</t>
  </si>
  <si>
    <t>PAGO INTERINATO OCT. 2023-P13</t>
  </si>
  <si>
    <t>PRUEBA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</si>
  <si>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</si>
  <si>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</si>
  <si>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</si>
  <si>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</si>
  <si>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</si>
  <si>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</si>
  <si>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</si>
  <si>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</si>
  <si>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</si>
  <si>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</si>
  <si>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</si>
  <si>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</si>
  <si>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</si>
  <si>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</si>
  <si>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</si>
  <si>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</si>
  <si>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</si>
  <si>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</si>
  <si>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</si>
  <si>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</si>
  <si>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</si>
  <si>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</si>
  <si>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DIRECCION DE PLANIFICAICON Y DESARROLLO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</si>
  <si>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</si>
  <si>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</si>
  <si>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</si>
  <si>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</si>
  <si>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</si>
  <si>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</si>
  <si>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</si>
  <si>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</si>
  <si>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</si>
  <si>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</si>
  <si>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</si>
  <si>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</si>
  <si>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</si>
  <si>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</si>
  <si>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</si>
  <si>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</si>
  <si>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</si>
  <si>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</si>
  <si>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</si>
  <si>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</si>
  <si>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</si>
  <si>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</si>
  <si>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</si>
  <si>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2230126547001FIJ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</si>
  <si>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</si>
  <si>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</si>
  <si>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</si>
  <si>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</si>
  <si>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</si>
  <si>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</si>
  <si>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</si>
  <si>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</si>
  <si>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</si>
  <si>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</si>
  <si>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</si>
  <si>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</si>
  <si>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</si>
  <si>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</si>
  <si>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</si>
  <si>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</si>
  <si>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</si>
  <si>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</si>
  <si>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</si>
  <si>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</si>
  <si>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</si>
  <si>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</si>
  <si>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</si>
  <si>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</si>
  <si>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</si>
  <si>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</si>
  <si>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</si>
  <si>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</si>
  <si>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</si>
  <si>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</si>
  <si>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</si>
  <si>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</si>
  <si>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</si>
  <si>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</si>
  <si>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</si>
  <si>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</si>
  <si>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</si>
  <si>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</si>
  <si>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</si>
  <si>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</si>
  <si>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</si>
  <si>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</si>
  <si>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</si>
  <si>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</si>
  <si>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</si>
  <si>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</si>
  <si>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</si>
  <si>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</si>
  <si>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</si>
  <si>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</si>
  <si>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</si>
  <si>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</si>
  <si>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</si>
  <si>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</si>
  <si>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</si>
  <si>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</si>
  <si>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</si>
  <si>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</si>
  <si>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</si>
  <si>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</si>
  <si>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</si>
  <si>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</si>
  <si>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</si>
  <si>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</si>
  <si>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</si>
  <si>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</si>
  <si>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</si>
  <si>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</si>
  <si>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</si>
  <si>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</si>
  <si>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</si>
  <si>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</si>
  <si>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</si>
  <si>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</si>
  <si>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</si>
  <si>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</si>
  <si>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</si>
  <si>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</si>
  <si>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</si>
  <si>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</si>
  <si>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</si>
  <si>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</si>
  <si>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</si>
  <si>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</si>
  <si>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</si>
  <si>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</si>
  <si>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</si>
  <si>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</si>
  <si>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</si>
  <si>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</si>
  <si>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</si>
  <si>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</si>
  <si>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</si>
  <si>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</si>
  <si>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</si>
  <si>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</si>
  <si>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</si>
  <si>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</si>
  <si>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</si>
  <si>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</si>
  <si>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</si>
  <si>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</si>
  <si>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</si>
  <si>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</si>
  <si>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</si>
  <si>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</si>
  <si>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</si>
  <si>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</si>
  <si>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</si>
  <si>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</si>
  <si>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</si>
  <si>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</si>
  <si>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</si>
  <si>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</si>
  <si>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0110021388101FIJ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</si>
  <si>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</si>
  <si>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</si>
  <si>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</si>
  <si>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</si>
  <si>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</si>
  <si>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</si>
  <si>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</si>
  <si>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</si>
  <si>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</si>
  <si>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</si>
  <si>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</si>
  <si>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</si>
  <si>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</si>
  <si>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</si>
  <si>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</si>
  <si>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</si>
  <si>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</si>
  <si>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</si>
  <si>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</si>
  <si>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</si>
  <si>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</si>
  <si>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</si>
  <si>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</si>
  <si>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</si>
  <si>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</si>
  <si>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</si>
  <si>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</si>
  <si>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</si>
  <si>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</si>
  <si>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</si>
  <si>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</si>
  <si>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</si>
  <si>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</si>
  <si>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</si>
  <si>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</si>
  <si>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</si>
  <si>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</si>
  <si>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</si>
  <si>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</si>
  <si>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</si>
  <si>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</si>
  <si>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</si>
  <si>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</si>
  <si>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</si>
  <si>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</si>
  <si>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</si>
  <si>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</si>
  <si>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</si>
  <si>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</si>
  <si>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</si>
  <si>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</si>
  <si>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</si>
  <si>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</si>
  <si>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</si>
  <si>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</si>
  <si>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</si>
  <si>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</si>
  <si>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</si>
  <si>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</si>
  <si>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</si>
  <si>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</si>
  <si>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</si>
  <si>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</si>
  <si>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</si>
  <si>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</si>
  <si>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</si>
  <si>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</si>
  <si>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</si>
  <si>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</si>
  <si>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</si>
  <si>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</si>
  <si>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</si>
  <si>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</si>
  <si>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</si>
  <si>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</si>
  <si>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</si>
  <si>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</si>
  <si>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</si>
  <si>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</si>
  <si>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</si>
  <si>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</si>
  <si>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</si>
  <si>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</si>
  <si>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</si>
  <si>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</si>
  <si>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</si>
  <si>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</si>
  <si>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</si>
  <si>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</si>
  <si>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</si>
  <si>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</si>
  <si>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</si>
  <si>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</si>
  <si>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</si>
  <si>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</si>
  <si>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</si>
  <si>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</si>
  <si>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</si>
  <si>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</si>
  <si>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</si>
  <si>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</si>
  <si>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</si>
  <si>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</si>
  <si>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</si>
  <si>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</si>
  <si>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</si>
  <si>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</si>
  <si>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</si>
  <si>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</si>
  <si>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</si>
  <si>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</si>
  <si>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4021311702701FIJ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</si>
  <si>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</si>
  <si>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</si>
  <si>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</si>
  <si>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</si>
  <si>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</si>
  <si>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</si>
  <si>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</si>
  <si>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</si>
  <si>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</si>
  <si>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</si>
  <si>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</si>
  <si>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</si>
  <si>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</si>
  <si>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</si>
  <si>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</si>
  <si>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</si>
  <si>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</si>
  <si>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</si>
  <si>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</si>
  <si>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</si>
  <si>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</si>
  <si>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</si>
  <si>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</si>
  <si>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</si>
  <si>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</si>
  <si>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</si>
  <si>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</si>
  <si>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</si>
  <si>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</si>
  <si>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</si>
  <si>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</si>
  <si>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</si>
  <si>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</si>
  <si>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</si>
  <si>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</si>
  <si>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</si>
  <si>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</si>
  <si>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</si>
  <si>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</si>
  <si>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</si>
  <si>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</si>
  <si>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</si>
  <si>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</si>
  <si>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</si>
  <si>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</si>
  <si>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</si>
  <si>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</si>
  <si>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</si>
  <si>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</si>
  <si>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</si>
  <si>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</si>
  <si>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</si>
  <si>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</si>
  <si>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</si>
  <si>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</si>
  <si>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</si>
  <si>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</si>
  <si>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</si>
  <si>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</si>
  <si>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</si>
  <si>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</si>
  <si>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</si>
  <si>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</si>
  <si>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</si>
  <si>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</si>
  <si>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</si>
  <si>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</si>
  <si>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</si>
  <si>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</si>
  <si>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</si>
  <si>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</si>
  <si>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</si>
  <si>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</si>
  <si>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</si>
  <si>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</si>
  <si>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</si>
  <si>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</si>
  <si>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</si>
  <si>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</si>
  <si>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</si>
  <si>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</si>
  <si>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</si>
  <si>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</si>
  <si>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</si>
  <si>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</si>
  <si>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</si>
  <si>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</si>
  <si>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</si>
  <si>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</si>
  <si>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</si>
  <si>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</si>
  <si>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</si>
  <si>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</si>
  <si>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</si>
  <si>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</si>
  <si>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</si>
  <si>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</si>
  <si>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</si>
  <si>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</si>
  <si>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</si>
  <si>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</si>
  <si>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</si>
  <si>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</si>
  <si>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</si>
  <si>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</si>
  <si>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</si>
  <si>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</si>
  <si>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</si>
  <si>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</si>
  <si>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</si>
  <si>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</si>
  <si>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</si>
  <si>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</si>
  <si>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</si>
  <si>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</si>
  <si>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</si>
  <si>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</si>
  <si>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</si>
  <si>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</si>
  <si>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</si>
  <si>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</si>
  <si>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</si>
  <si>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</si>
  <si>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</si>
  <si>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</si>
  <si>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</si>
  <si>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</si>
  <si>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</si>
  <si>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</si>
  <si>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</si>
  <si>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</si>
  <si>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</si>
  <si>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</si>
  <si>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</si>
  <si>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</si>
  <si>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</si>
  <si>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</si>
  <si>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</si>
  <si>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</si>
  <si>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</si>
  <si>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</si>
  <si>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</si>
  <si>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</si>
  <si>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</si>
  <si>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</si>
  <si>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</si>
  <si>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</si>
  <si>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</si>
  <si>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</si>
  <si>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</si>
  <si>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</si>
  <si>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</si>
  <si>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</si>
  <si>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</si>
  <si>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</si>
  <si>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</si>
  <si>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</si>
  <si>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</si>
  <si>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</si>
  <si>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</si>
  <si>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</si>
  <si>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</si>
  <si>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</si>
  <si>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</si>
  <si>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</si>
  <si>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</si>
  <si>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</si>
  <si>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</si>
  <si>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</si>
  <si>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</si>
  <si>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</si>
  <si>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</si>
  <si>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</si>
  <si>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</si>
  <si>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</si>
  <si>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</si>
  <si>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</si>
  <si>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</si>
  <si>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</si>
  <si>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</si>
  <si>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</si>
  <si>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</si>
  <si>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</si>
  <si>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</si>
  <si>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</si>
  <si>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</si>
  <si>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</si>
  <si>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</si>
  <si>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</si>
  <si>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</si>
  <si>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</si>
  <si>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</si>
  <si>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</si>
  <si>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</si>
  <si>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</si>
  <si>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</si>
  <si>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</si>
  <si>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</si>
  <si>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</si>
  <si>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</si>
  <si>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</si>
  <si>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</si>
  <si>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</si>
  <si>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</si>
  <si>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</si>
  <si>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</si>
  <si>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</si>
  <si>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</si>
  <si>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</si>
  <si>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</si>
  <si>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</si>
  <si>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</si>
  <si>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</si>
  <si>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</si>
  <si>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</si>
  <si>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</si>
  <si>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</si>
  <si>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</si>
  <si>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</si>
  <si>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</si>
  <si>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</si>
  <si>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</si>
  <si>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</si>
  <si>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</si>
  <si>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</si>
  <si>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</si>
  <si>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</si>
  <si>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</si>
  <si>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</si>
  <si>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</si>
  <si>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</si>
  <si>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</si>
  <si>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</si>
  <si>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</si>
  <si>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</si>
  <si>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</si>
  <si>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</si>
  <si>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</si>
  <si>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</si>
  <si>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</si>
  <si>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</si>
  <si>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</si>
  <si>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</si>
  <si>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</si>
  <si>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</si>
  <si>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</si>
  <si>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</si>
  <si>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</si>
  <si>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</si>
  <si>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</si>
  <si>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</si>
  <si>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</si>
  <si>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</si>
  <si>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</si>
  <si>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</si>
  <si>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</si>
  <si>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</si>
  <si>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</si>
  <si>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</si>
  <si>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</si>
  <si>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</si>
  <si>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</si>
  <si>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</si>
  <si>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</si>
  <si>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</si>
  <si>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</si>
  <si>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</si>
  <si>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</si>
  <si>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</si>
  <si>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</si>
  <si>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</si>
  <si>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</si>
  <si>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</si>
  <si>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</si>
  <si>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</si>
  <si>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</si>
  <si>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</si>
  <si>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</si>
  <si>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</si>
  <si>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</si>
  <si>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</si>
  <si>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</si>
  <si>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</si>
  <si>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</si>
  <si>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</si>
  <si>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</si>
  <si>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</si>
  <si>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</si>
  <si>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</si>
  <si>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</si>
  <si>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</si>
  <si>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</si>
  <si>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</si>
  <si>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</si>
  <si>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</si>
  <si>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</si>
  <si>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</si>
  <si>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</si>
  <si>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</si>
  <si>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</si>
  <si>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</si>
  <si>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</si>
  <si>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</si>
  <si>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</si>
  <si>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</si>
  <si>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</si>
  <si>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</si>
  <si>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</si>
  <si>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</si>
  <si>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</si>
  <si>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</si>
  <si>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</si>
  <si>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</si>
  <si>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</si>
  <si>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</si>
  <si>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</si>
  <si>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</si>
  <si>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</si>
  <si>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</si>
  <si>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</si>
  <si>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</si>
  <si>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</si>
  <si>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</si>
  <si>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</si>
  <si>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</si>
  <si>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</si>
  <si>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</si>
  <si>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</si>
  <si>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</si>
  <si>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</si>
  <si>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</si>
  <si>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</si>
  <si>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</si>
  <si>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</si>
  <si>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</si>
  <si>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</si>
  <si>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</si>
  <si>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</si>
  <si>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</si>
  <si>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</si>
  <si>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</si>
  <si>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</si>
  <si>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</si>
  <si>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</si>
  <si>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</si>
  <si>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</si>
  <si>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</si>
  <si>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</si>
  <si>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</si>
  <si>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</si>
  <si>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</si>
  <si>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</si>
  <si>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</si>
  <si>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</si>
  <si>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</si>
  <si>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</si>
  <si>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</si>
  <si>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</si>
  <si>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</si>
  <si>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</si>
  <si>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</si>
  <si>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</si>
  <si>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</si>
  <si>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</si>
  <si>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</si>
  <si>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</si>
  <si>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</si>
  <si>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</si>
  <si>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</si>
  <si>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</si>
  <si>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</si>
  <si>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</si>
  <si>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</si>
  <si>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</si>
  <si>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</si>
  <si>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</si>
  <si>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</si>
  <si>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</si>
  <si>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</si>
  <si>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</si>
  <si>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</si>
  <si>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</si>
  <si>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</si>
  <si>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</si>
  <si>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</si>
  <si>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</si>
  <si>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</si>
  <si>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</si>
  <si>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</si>
  <si>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</si>
  <si>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</si>
  <si>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</si>
  <si>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</si>
  <si>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</si>
  <si>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</si>
  <si>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</si>
  <si>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</si>
  <si>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</si>
  <si>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</si>
  <si>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</si>
  <si>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</si>
  <si>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</si>
  <si>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</si>
  <si>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</si>
  <si>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</si>
  <si>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</si>
  <si>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</si>
  <si>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</si>
  <si>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</si>
  <si>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</si>
  <si>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</si>
  <si>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</si>
  <si>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</si>
  <si>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</si>
  <si>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</si>
  <si>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</si>
  <si>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</si>
  <si>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</si>
  <si>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</si>
  <si>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</si>
  <si>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</si>
  <si>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</si>
  <si>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</si>
  <si>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</si>
  <si>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</si>
  <si>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</si>
  <si>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</si>
  <si>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</si>
  <si>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</si>
  <si>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</si>
  <si>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</si>
  <si>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</si>
  <si>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</si>
  <si>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</si>
  <si>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</si>
  <si>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</si>
  <si>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</si>
  <si>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</si>
  <si>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</si>
  <si>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</si>
  <si>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</si>
  <si>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</si>
  <si>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</si>
  <si>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</si>
  <si>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</si>
  <si>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</si>
  <si>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</si>
  <si>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</si>
  <si>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</si>
  <si>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</si>
  <si>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</si>
  <si>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</si>
  <si>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</si>
  <si>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</si>
  <si>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</si>
  <si>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</si>
  <si>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</si>
  <si>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</si>
  <si>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</si>
  <si>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</si>
  <si>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</si>
  <si>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</si>
  <si>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</si>
  <si>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</si>
  <si>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</si>
  <si>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</si>
  <si>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</si>
  <si>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</si>
  <si>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</si>
  <si>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</si>
  <si>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</si>
  <si>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</si>
  <si>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</si>
  <si>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</si>
  <si>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</si>
  <si>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</si>
  <si>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</si>
  <si>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</si>
  <si>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</si>
  <si>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</si>
  <si>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</si>
  <si>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</si>
  <si>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</si>
  <si>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</si>
  <si>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</si>
  <si>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</si>
  <si>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</si>
  <si>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</si>
  <si>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</si>
  <si>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</si>
  <si>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</si>
  <si>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</si>
  <si>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</si>
  <si>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</si>
  <si>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</si>
  <si>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</si>
  <si>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</si>
  <si>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</si>
  <si>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</si>
  <si>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</si>
  <si>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</si>
  <si>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</si>
  <si>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</si>
  <si>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</si>
  <si>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</si>
  <si>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</si>
  <si>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</si>
  <si>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</si>
  <si>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</si>
  <si>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</si>
  <si>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</si>
  <si>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</si>
  <si>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</si>
  <si>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</si>
  <si>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</si>
  <si>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</si>
  <si>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</si>
  <si>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</si>
  <si>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</si>
  <si>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</si>
  <si>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</si>
  <si>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</si>
  <si>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</si>
  <si>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</si>
  <si>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</si>
  <si>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</si>
  <si>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</si>
  <si>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</si>
  <si>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</si>
  <si>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</si>
  <si>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</si>
  <si>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</si>
  <si>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</si>
  <si>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</si>
  <si>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</si>
  <si>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</si>
  <si>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</si>
  <si>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</si>
  <si>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</si>
  <si>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</si>
  <si>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</si>
  <si>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</si>
  <si>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</si>
  <si>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</si>
  <si>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</si>
  <si>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</si>
  <si>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</si>
  <si>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</si>
  <si>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</si>
  <si>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</si>
  <si>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</si>
  <si>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</si>
  <si>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</si>
  <si>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</si>
  <si>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</si>
  <si>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</si>
  <si>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</si>
  <si>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</si>
  <si>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</si>
  <si>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</si>
  <si>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</si>
  <si>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</si>
  <si>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</si>
  <si>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</si>
  <si>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</si>
  <si>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</si>
  <si>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</si>
  <si>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</si>
  <si>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</si>
  <si>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</si>
  <si>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</si>
  <si>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</si>
  <si>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</si>
  <si>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</si>
  <si>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</si>
  <si>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</si>
  <si>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</si>
  <si>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</si>
  <si>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</si>
  <si>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</si>
  <si>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</si>
  <si>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</si>
  <si>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</si>
  <si>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</si>
  <si>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</si>
  <si>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</si>
  <si>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</si>
  <si>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</si>
  <si>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</si>
  <si>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</si>
  <si>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</si>
  <si>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</si>
  <si>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</si>
  <si>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</si>
  <si>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</si>
  <si>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</si>
  <si>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</si>
  <si>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</si>
  <si>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</si>
  <si>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</si>
  <si>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</si>
  <si>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</si>
  <si>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</si>
  <si>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</si>
  <si>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</si>
  <si>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</si>
  <si>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</si>
  <si>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</si>
  <si>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</si>
  <si>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</si>
  <si>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</si>
  <si>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</si>
  <si>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</si>
  <si>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</si>
  <si>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</si>
  <si>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</si>
  <si>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</si>
  <si>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</si>
  <si>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</si>
  <si>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</si>
  <si>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</si>
  <si>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</si>
  <si>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</si>
  <si>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</si>
  <si>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</si>
  <si>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</si>
  <si>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</si>
  <si>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</si>
  <si>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</si>
  <si>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</si>
  <si>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</si>
  <si>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</si>
  <si>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</si>
  <si>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</si>
  <si>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</si>
  <si>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</si>
  <si>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</si>
  <si>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</si>
  <si>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</si>
  <si>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</si>
  <si>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</si>
  <si>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</si>
  <si>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</si>
  <si>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</si>
  <si>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</si>
  <si>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</si>
  <si>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</si>
  <si>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</si>
  <si>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</si>
  <si>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</si>
  <si>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</si>
  <si>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4022099927601TEM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</si>
  <si>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</si>
  <si>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</si>
  <si>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</si>
  <si>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</si>
  <si>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</si>
  <si>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</si>
  <si>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</si>
  <si>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</si>
  <si>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</si>
  <si>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</si>
  <si>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</si>
  <si>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</si>
  <si>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</si>
  <si>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</si>
  <si>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</si>
  <si>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</si>
  <si>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</si>
  <si>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</si>
  <si>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</si>
  <si>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</si>
  <si>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</si>
  <si>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</si>
  <si>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</si>
  <si>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</si>
  <si>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</si>
  <si>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</si>
  <si>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</si>
  <si>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</si>
  <si>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</si>
  <si>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</si>
  <si>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</si>
  <si>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</si>
  <si>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</si>
  <si>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</si>
  <si>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</si>
  <si>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</si>
  <si>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</si>
  <si>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</si>
  <si>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</si>
  <si>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</si>
  <si>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</si>
  <si>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</si>
  <si>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</si>
  <si>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</si>
  <si>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</si>
  <si>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</si>
  <si>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</si>
  <si>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</si>
  <si>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</si>
  <si>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</si>
  <si>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</si>
  <si>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</si>
  <si>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</si>
  <si>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</si>
  <si>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</si>
  <si>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</si>
  <si>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</si>
  <si>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</si>
  <si>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</si>
  <si>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</si>
  <si>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</si>
  <si>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</si>
  <si>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</si>
  <si>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</si>
  <si>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</si>
  <si>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</si>
  <si>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</si>
  <si>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</si>
  <si>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</si>
  <si>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</si>
  <si>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</si>
  <si>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</si>
  <si>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</si>
  <si>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</si>
  <si>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</si>
  <si>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</si>
  <si>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</si>
  <si>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</si>
  <si>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</si>
  <si>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</si>
  <si>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</si>
  <si>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</si>
  <si>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</si>
  <si>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</si>
  <si>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</si>
  <si>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</si>
  <si>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</si>
  <si>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</si>
  <si>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</si>
  <si>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</si>
  <si>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</si>
  <si>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</si>
  <si>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</si>
  <si>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</si>
  <si>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</si>
  <si>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</si>
  <si>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</si>
  <si>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</si>
  <si>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</si>
  <si>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</si>
  <si>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</si>
  <si>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</si>
  <si>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</si>
  <si>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</si>
  <si>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</si>
  <si>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</si>
  <si>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</si>
  <si>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</si>
  <si>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</si>
  <si>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</si>
  <si>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</si>
  <si>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</si>
  <si>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</si>
  <si>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</si>
  <si>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</si>
  <si>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</si>
  <si>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</si>
  <si>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</si>
  <si>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</si>
  <si>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</si>
  <si>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</si>
  <si>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</si>
  <si>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</si>
  <si>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</si>
  <si>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</si>
  <si>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</si>
  <si>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</si>
  <si>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</si>
  <si>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</si>
  <si>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</si>
  <si>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</si>
  <si>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</si>
  <si>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</si>
  <si>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</si>
  <si>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</si>
  <si>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</si>
  <si>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</si>
  <si>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</si>
  <si>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</si>
  <si>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</si>
  <si>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</si>
  <si>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</si>
  <si>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</si>
  <si>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</si>
  <si>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</si>
  <si>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</si>
  <si>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</si>
  <si>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</si>
  <si>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</si>
  <si>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</si>
  <si>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</si>
  <si>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</si>
  <si>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</si>
  <si>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</si>
  <si>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</si>
  <si>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</si>
  <si>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</si>
  <si>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</si>
  <si>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</si>
  <si>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</si>
  <si>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</si>
  <si>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</si>
  <si>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</si>
  <si>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</si>
  <si>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</si>
  <si>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</si>
  <si>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</si>
  <si>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</si>
  <si>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</si>
  <si>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</si>
  <si>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</si>
  <si>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</si>
  <si>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</si>
  <si>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</si>
  <si>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</si>
  <si>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</si>
  <si>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</si>
  <si>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</si>
  <si>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</si>
  <si>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</si>
  <si>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</si>
  <si>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</si>
  <si>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</si>
  <si>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</si>
  <si>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</si>
  <si>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</si>
  <si>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</si>
  <si>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</si>
  <si>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</si>
  <si>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</si>
  <si>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</si>
  <si>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</si>
  <si>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</si>
  <si>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</si>
  <si>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</si>
  <si>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</si>
  <si>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</si>
  <si>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</si>
  <si>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</si>
  <si>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</si>
  <si>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</si>
  <si>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</si>
  <si>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</si>
  <si>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</si>
  <si>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</si>
  <si>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</si>
  <si>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</si>
  <si>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</si>
  <si>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</si>
  <si>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</si>
  <si>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</si>
  <si>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</si>
  <si>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</si>
  <si>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</si>
  <si>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2230126547001INT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</si>
  <si>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</si>
  <si>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</si>
  <si>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</si>
  <si>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</si>
  <si>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</si>
  <si>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</si>
  <si>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</si>
  <si>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</si>
  <si>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</si>
  <si>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</si>
  <si>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</si>
  <si>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</si>
  <si>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</si>
  <si>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</si>
  <si>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</si>
  <si>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</si>
  <si>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</si>
  <si>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</si>
  <si>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</si>
  <si>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</si>
  <si>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</si>
  <si>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</si>
  <si>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</si>
  <si>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</si>
  <si>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</si>
  <si>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</si>
  <si>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</si>
  <si>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</si>
  <si>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</si>
  <si>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</si>
  <si>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</si>
  <si>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</si>
  <si>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</si>
  <si>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</si>
  <si>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</si>
  <si>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</si>
  <si>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</si>
  <si>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</si>
  <si>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</si>
  <si>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</si>
  <si>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</si>
  <si>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</si>
  <si>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</si>
  <si>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</si>
  <si>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</si>
  <si>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</si>
  <si>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</si>
  <si>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</si>
  <si>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</si>
  <si>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</si>
  <si>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</si>
  <si>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</si>
  <si>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</si>
  <si>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</si>
  <si>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</si>
  <si>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</si>
  <si>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</si>
  <si>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</si>
  <si>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</si>
  <si>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</si>
  <si>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</si>
  <si>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</si>
  <si>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</si>
  <si>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</si>
  <si>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</si>
  <si>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</si>
  <si>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</si>
  <si>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</si>
  <si>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</si>
  <si>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</si>
  <si>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</si>
  <si>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</si>
  <si>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</si>
  <si>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</si>
  <si>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</si>
  <si>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</si>
  <si>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</si>
  <si>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</si>
  <si>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</si>
  <si>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</si>
  <si>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</si>
  <si>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</si>
  <si>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</si>
  <si>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</si>
  <si>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</si>
  <si>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</si>
  <si>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</si>
  <si>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</si>
  <si>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</si>
  <si>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</si>
  <si>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</si>
  <si>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</si>
  <si>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</si>
  <si>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</si>
  <si>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</si>
  <si>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</si>
  <si>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</si>
  <si>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</si>
  <si>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</si>
  <si>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</si>
  <si>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</si>
  <si>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</si>
  <si>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</si>
  <si>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</si>
  <si>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</si>
  <si>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</si>
  <si>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</si>
  <si>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</si>
  <si>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</si>
  <si>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</si>
  <si>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</si>
  <si>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</si>
  <si>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</si>
  <si>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</si>
  <si>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</si>
  <si>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</si>
  <si>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</si>
  <si>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</si>
  <si>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</si>
  <si>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</si>
  <si>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</si>
  <si>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</si>
  <si>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</si>
  <si>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</si>
  <si>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</si>
  <si>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</si>
  <si>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</si>
  <si>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</si>
  <si>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</si>
  <si>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</si>
  <si>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</si>
  <si>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</si>
  <si>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</si>
  <si>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</si>
  <si>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</si>
  <si>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</si>
  <si>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</si>
  <si>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</si>
  <si>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</si>
  <si>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</si>
  <si>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</si>
  <si>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</si>
  <si>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</si>
  <si>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</si>
  <si>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</si>
  <si>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</si>
  <si>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</si>
  <si>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</si>
  <si>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</si>
  <si>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</si>
  <si>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</si>
  <si>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</si>
  <si>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</si>
  <si>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</si>
  <si>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</si>
  <si>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</si>
  <si>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</si>
  <si>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</si>
  <si>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</si>
  <si>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</si>
  <si>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</si>
  <si>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</si>
  <si>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</si>
  <si>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</si>
  <si>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</si>
  <si>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</si>
  <si>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</si>
  <si>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</si>
  <si>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</si>
  <si>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</si>
  <si>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</si>
  <si>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</si>
  <si>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</si>
  <si>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</si>
  <si>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</si>
  <si>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</si>
  <si>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</si>
  <si>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</si>
  <si>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</si>
  <si>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</si>
  <si>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</si>
  <si>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</si>
  <si>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</si>
  <si>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REPORTE DE COMPENSACIÓN DE SEGURIDAD - CORRESPONDIENTE A NOVIEMBRE DE 2023</t>
  </si>
  <si>
    <t>sbruto</t>
  </si>
  <si>
    <t>sneto</t>
  </si>
  <si>
    <t>20231125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</si>
  <si>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</si>
  <si>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</si>
  <si>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</si>
  <si>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</si>
  <si>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</si>
  <si>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</si>
  <si>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</si>
  <si>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</si>
  <si>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</si>
  <si>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</si>
  <si>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</si>
  <si>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</si>
  <si>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</si>
  <si>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</si>
  <si>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</si>
  <si>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</si>
  <si>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</si>
  <si>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</si>
  <si>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</si>
  <si>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</si>
  <si>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</si>
  <si>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</si>
  <si>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</si>
  <si>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</si>
  <si>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</si>
  <si>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</si>
  <si>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</si>
  <si>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</si>
  <si>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</si>
  <si>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</si>
  <si>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</si>
  <si>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</si>
  <si>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0011662924701CAR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</si>
  <si>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</si>
  <si>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</si>
  <si>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</si>
  <si>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</si>
  <si>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</si>
  <si>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</si>
  <si>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</si>
  <si>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4023446983701CAR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</si>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</sst>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0"/>
      <color rgb="FF000000"/>
      <name val="Arial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20" fillId="0" borderId="0"/>
    <xf numFmtId="0" fontId="23" fillId="0" borderId="0"/>
    <xf numFmtId="0" fontId="27" fillId="0" borderId="27" applyNumberFormat="0" applyFill="0" applyAlignment="0" applyProtection="0"/>
    <xf numFmtId="0" fontId="31" fillId="0" borderId="0"/>
  </cellStyleXfs>
  <cellXfs count="127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7" fillId="0" borderId="0" xfId="0" applyFont="1" applyAlignment="1">
      <alignment vertical="top" wrapText="1"/>
    </xf>
    <xf numFmtId="0" fontId="18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6" fillId="0" borderId="0" xfId="0" applyFont="1"/>
    <xf numFmtId="0" fontId="3" fillId="0" borderId="0" xfId="0" applyFont="1" applyAlignment="1">
      <alignment horizontal="center"/>
    </xf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22" fillId="0" borderId="0" xfId="1" applyFont="1" applyFill="1" applyAlignment="1">
      <alignment horizontal="right"/>
    </xf>
    <xf numFmtId="164" fontId="12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9" fillId="0" borderId="4" xfId="6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3" fillId="0" borderId="0" xfId="1" applyFont="1"/>
    <xf numFmtId="164" fontId="17" fillId="0" borderId="0" xfId="1" applyFont="1"/>
    <xf numFmtId="164" fontId="0" fillId="0" borderId="0" xfId="1" applyFont="1"/>
    <xf numFmtId="164" fontId="3" fillId="0" borderId="0" xfId="1" applyFont="1" applyAlignment="1">
      <alignment horizontal="center"/>
    </xf>
    <xf numFmtId="164" fontId="2" fillId="2" borderId="0" xfId="1" applyFont="1" applyFill="1" applyAlignment="1">
      <alignment horizontal="center" vertical="center" wrapText="1"/>
    </xf>
    <xf numFmtId="164" fontId="21" fillId="2" borderId="0" xfId="1" applyFont="1" applyFill="1" applyAlignment="1">
      <alignment horizontal="center" vertical="center" wrapText="1"/>
    </xf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8" fillId="0" borderId="13" xfId="0" applyFont="1" applyBorder="1"/>
    <xf numFmtId="49" fontId="18" fillId="0" borderId="2" xfId="0" applyNumberFormat="1" applyFont="1" applyBorder="1"/>
    <xf numFmtId="49" fontId="18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0" fontId="24" fillId="0" borderId="0" xfId="7" applyFont="1"/>
    <xf numFmtId="0" fontId="25" fillId="0" borderId="17" xfId="7" applyFont="1" applyBorder="1" applyAlignment="1">
      <alignment vertical="top" wrapText="1" readingOrder="1"/>
    </xf>
    <xf numFmtId="166" fontId="25" fillId="0" borderId="17" xfId="7" applyNumberFormat="1" applyFont="1" applyBorder="1" applyAlignment="1">
      <alignment vertical="top" wrapText="1" readingOrder="1"/>
    </xf>
    <xf numFmtId="49" fontId="25" fillId="0" borderId="17" xfId="7" applyNumberFormat="1" applyFont="1" applyBorder="1" applyAlignment="1">
      <alignment vertical="top" wrapText="1" readingOrder="1"/>
    </xf>
    <xf numFmtId="0" fontId="25" fillId="0" borderId="18" xfId="7" applyFont="1" applyBorder="1" applyAlignment="1">
      <alignment vertical="top" wrapText="1" readingOrder="1"/>
    </xf>
    <xf numFmtId="166" fontId="25" fillId="0" borderId="19" xfId="7" applyNumberFormat="1" applyFont="1" applyBorder="1" applyAlignment="1">
      <alignment vertical="top" wrapText="1" readingOrder="1"/>
    </xf>
    <xf numFmtId="0" fontId="25" fillId="0" borderId="23" xfId="7" applyFont="1" applyBorder="1" applyAlignment="1">
      <alignment vertical="top" wrapText="1" readingOrder="1"/>
    </xf>
    <xf numFmtId="0" fontId="25" fillId="0" borderId="24" xfId="7" applyFont="1" applyBorder="1" applyAlignment="1">
      <alignment vertical="top" wrapText="1" readingOrder="1"/>
    </xf>
    <xf numFmtId="49" fontId="25" fillId="0" borderId="24" xfId="7" applyNumberFormat="1" applyFont="1" applyBorder="1" applyAlignment="1">
      <alignment vertical="top" wrapText="1" readingOrder="1"/>
    </xf>
    <xf numFmtId="166" fontId="25" fillId="0" borderId="24" xfId="7" applyNumberFormat="1" applyFont="1" applyBorder="1" applyAlignment="1">
      <alignment vertical="top" wrapText="1" readingOrder="1"/>
    </xf>
    <xf numFmtId="166" fontId="25" fillId="0" borderId="25" xfId="7" applyNumberFormat="1" applyFont="1" applyBorder="1" applyAlignment="1">
      <alignment vertical="top" wrapText="1" readingOrder="1"/>
    </xf>
    <xf numFmtId="49" fontId="18" fillId="0" borderId="13" xfId="0" applyNumberFormat="1" applyFont="1" applyBorder="1"/>
    <xf numFmtId="0" fontId="26" fillId="0" borderId="0" xfId="0" applyFont="1" applyAlignment="1">
      <alignment vertical="center"/>
    </xf>
    <xf numFmtId="0" fontId="26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5" fillId="0" borderId="17" xfId="0" applyFont="1" applyBorder="1" applyAlignment="1">
      <alignment vertical="top" wrapText="1" readingOrder="1"/>
    </xf>
    <xf numFmtId="14" fontId="25" fillId="0" borderId="17" xfId="0" applyNumberFormat="1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0" fontId="30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8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vertical="top" wrapText="1" readingOrder="1"/>
    </xf>
    <xf numFmtId="166" fontId="25" fillId="0" borderId="19" xfId="0" applyNumberFormat="1" applyFont="1" applyBorder="1" applyAlignment="1">
      <alignment vertical="top" wrapText="1" readingOrder="1"/>
    </xf>
    <xf numFmtId="0" fontId="28" fillId="0" borderId="20" xfId="0" applyFont="1" applyBorder="1" applyAlignment="1">
      <alignment vertical="top" wrapText="1" readingOrder="1"/>
    </xf>
    <xf numFmtId="0" fontId="28" fillId="0" borderId="21" xfId="0" applyFont="1" applyBorder="1" applyAlignment="1">
      <alignment vertical="top" wrapText="1" readingOrder="1"/>
    </xf>
    <xf numFmtId="0" fontId="28" fillId="0" borderId="22" xfId="0" applyFont="1" applyBorder="1" applyAlignment="1">
      <alignment vertical="top" wrapText="1" readingOrder="1"/>
    </xf>
    <xf numFmtId="0" fontId="25" fillId="0" borderId="23" xfId="0" applyFont="1" applyBorder="1" applyAlignment="1">
      <alignment vertical="top" wrapText="1" readingOrder="1"/>
    </xf>
    <xf numFmtId="0" fontId="25" fillId="0" borderId="24" xfId="0" applyFont="1" applyBorder="1" applyAlignment="1">
      <alignment vertical="top" wrapText="1" readingOrder="1"/>
    </xf>
    <xf numFmtId="14" fontId="25" fillId="0" borderId="24" xfId="0" applyNumberFormat="1" applyFont="1" applyBorder="1" applyAlignment="1">
      <alignment vertical="top" wrapText="1" readingOrder="1"/>
    </xf>
    <xf numFmtId="166" fontId="25" fillId="0" borderId="24" xfId="0" applyNumberFormat="1" applyFont="1" applyBorder="1" applyAlignment="1">
      <alignment vertical="top" wrapText="1" readingOrder="1"/>
    </xf>
    <xf numFmtId="166" fontId="25" fillId="0" borderId="25" xfId="0" applyNumberFormat="1" applyFont="1" applyBorder="1" applyAlignment="1">
      <alignment vertical="top" wrapText="1" readingOrder="1"/>
    </xf>
    <xf numFmtId="49" fontId="25" fillId="0" borderId="17" xfId="0" applyNumberFormat="1" applyFont="1" applyBorder="1" applyAlignment="1">
      <alignment vertical="top" wrapText="1" readingOrder="1"/>
    </xf>
    <xf numFmtId="49" fontId="25" fillId="0" borderId="24" xfId="0" applyNumberFormat="1" applyFont="1" applyBorder="1" applyAlignment="1">
      <alignment vertical="top" wrapText="1" readingOrder="1"/>
    </xf>
    <xf numFmtId="0" fontId="19" fillId="0" borderId="4" xfId="6" applyFont="1" applyBorder="1" applyAlignment="1">
      <alignment wrapText="1"/>
    </xf>
    <xf numFmtId="0" fontId="19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0" fillId="0" borderId="0" xfId="0" quotePrefix="1"/>
    <xf numFmtId="164" fontId="11" fillId="0" borderId="27" xfId="8" applyNumberFormat="1" applyFont="1" applyFill="1" applyAlignment="1">
      <alignment horizontal="right"/>
    </xf>
    <xf numFmtId="164" fontId="12" fillId="0" borderId="27" xfId="8" applyNumberFormat="1" applyFont="1" applyFill="1" applyAlignment="1"/>
    <xf numFmtId="164" fontId="12" fillId="0" borderId="27" xfId="8" applyNumberFormat="1" applyFont="1" applyFill="1" applyAlignment="1">
      <alignment horizontal="center"/>
    </xf>
    <xf numFmtId="164" fontId="22" fillId="0" borderId="27" xfId="8" applyNumberFormat="1" applyFont="1" applyFill="1" applyAlignment="1">
      <alignment horizontal="right"/>
    </xf>
    <xf numFmtId="0" fontId="22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0" fontId="7" fillId="0" borderId="29" xfId="0" applyFont="1" applyBorder="1" applyAlignment="1">
      <alignment horizontal="left" vertical="top" wrapText="1"/>
    </xf>
    <xf numFmtId="0" fontId="26" fillId="0" borderId="0" xfId="6" applyFont="1" applyAlignment="1">
      <alignment vertical="center"/>
    </xf>
    <xf numFmtId="0" fontId="26" fillId="0" borderId="26" xfId="0" quotePrefix="1" applyFont="1" applyBorder="1" applyAlignment="1">
      <alignment vertical="center"/>
    </xf>
    <xf numFmtId="0" fontId="26" fillId="0" borderId="26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9" fillId="4" borderId="3" xfId="9" applyFont="1" applyFill="1" applyBorder="1" applyAlignment="1">
      <alignment horizontal="center" vertical="top"/>
    </xf>
    <xf numFmtId="0" fontId="29" fillId="4" borderId="3" xfId="6" applyFont="1" applyFill="1" applyBorder="1" applyAlignment="1">
      <alignment horizontal="center" vertical="top"/>
    </xf>
    <xf numFmtId="0" fontId="29" fillId="0" borderId="4" xfId="9" applyFont="1" applyBorder="1" applyAlignment="1">
      <alignment vertical="top" wrapText="1"/>
    </xf>
    <xf numFmtId="164" fontId="29" fillId="0" borderId="4" xfId="1" applyFont="1" applyFill="1" applyBorder="1" applyAlignment="1">
      <alignment horizontal="right" vertical="top" wrapText="1"/>
    </xf>
    <xf numFmtId="164" fontId="29" fillId="0" borderId="4" xfId="1" applyFont="1" applyBorder="1" applyAlignment="1">
      <alignment horizontal="right" vertical="top" wrapText="1"/>
    </xf>
    <xf numFmtId="164" fontId="31" fillId="0" borderId="0" xfId="1" applyFont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</cellXfs>
  <cellStyles count="10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7" xr:uid="{37C4B7F7-810A-44E7-98DF-873072DFEB9D}"/>
    <cellStyle name="Normal_137" xfId="3" xr:uid="{0E755F48-97C8-4056-A4C6-AE9C41001329}"/>
    <cellStyle name="Normal_Hoja1" xfId="6" xr:uid="{AEEAA1C7-E547-46F7-9395-99C2F447875D}"/>
    <cellStyle name="Normal_Hoja4" xfId="2" xr:uid="{59EF041C-143E-441B-B277-1ED1DACCCD78}"/>
    <cellStyle name="Normal_NOMINA" xfId="9" xr:uid="{4D1D8DA8-B000-4FEE-A6B1-B2C177EAC28E}"/>
    <cellStyle name="Título 3" xfId="8" builtinId="18"/>
  </cellStyles>
  <dxfs count="194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2334779</xdr:colOff>
      <xdr:row>5</xdr:row>
      <xdr:rowOff>275957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34779" cy="1230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93"/>
    <tableColumn id="2" xr3:uid="{5058B818-27FC-4133-90EE-D4087C1CFBA2}" name="DEPTO" dataDxfId="192"/>
    <tableColumn id="3" xr3:uid="{3D6B49B5-B8E5-43F9-92AF-AFEB3B223047}" name="CODLUG" dataDxfId="1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67" dataDxfId="6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5" totalsRowDxfId="64"/>
    <tableColumn id="3" xr3:uid="{7880884D-C8A4-498B-A143-688D9DEBABA6}" name="CEDULA" dataDxfId="63" totalsRowDxfId="62"/>
    <tableColumn id="2" xr3:uid="{6ECCFEF8-EC2A-4DF5-B06D-AAD9E61131F0}" name="CARGO" dataDxfId="61" totalsRowDxfId="60"/>
    <tableColumn id="4" xr3:uid="{A28F9ACC-BF86-4B8F-9F43-2FDB4A09FA56}" name="STATUS" dataDxfId="59" totalsRowDxfId="5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57" headerRowBorderDxfId="56" tableBorderDxfId="55" totalsRowBorderDxfId="54">
  <autoFilter ref="M13:N213" xr:uid="{17349858-9E04-466B-A1F3-4FAE9D060C98}"/>
  <tableColumns count="2">
    <tableColumn id="1" xr3:uid="{B80986B6-B517-45B9-B8A4-D342D08391AF}" name="CARGO" dataDxfId="53"/>
    <tableColumn id="2" xr3:uid="{30CEAF20-98FC-47D9-850D-046F4CD7581B}" name="CATEGORIA" data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1" dataDxfId="5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49"/>
    <tableColumn id="3" xr3:uid="{B85EDF93-8F95-45F3-8CAA-0464E680764B}" name="CATEGORIA DEL SERVIDOR" dataDxfId="4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3" totalsRowShown="0" tableBorderDxfId="47"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46"/>
    <tableColumn id="2" xr3:uid="{65FBE3E5-C278-4DCA-9890-7F1042DE969D}" name="DESDE" dataDxfId="45"/>
    <tableColumn id="3" xr3:uid="{883D6B8B-25EA-47DF-967B-8814B3295C35}" name="HASTA" dataDxfId="4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35" totalsRowShown="0" headerRowDxfId="43">
  <autoFilter ref="A4:Q1335" xr:uid="{DF25CBB6-8B2F-4093-8EEC-3D25BCA11709}">
    <filterColumn colId="1">
      <filters>
        <filter val="SEGURIDAD"/>
      </filters>
    </filterColumn>
  </autoFilter>
  <sortState xmlns:xlrd2="http://schemas.microsoft.com/office/spreadsheetml/2017/richdata2" ref="A5:Q1335">
    <sortCondition ref="B5:B1335"/>
    <sortCondition ref="Q5:Q1335"/>
    <sortCondition descending="1" ref="J5:J1335"/>
  </sortState>
  <tableColumns count="17">
    <tableColumn id="1" xr3:uid="{83D2D8C3-5993-46AC-84EB-CF064F8A98FF}" name="COD"/>
    <tableColumn id="2" xr3:uid="{0BE8406C-D647-44D7-87A1-C9E97BBCA135}" name="TIPO" dataDxfId="42">
      <calculatedColumnFormula>_xlfn.XLOOKUP(Tabla15[[#This Row],[COD]],TNOMINA[CODIGO],TNOMINA[tipo])</calculatedColumnFormula>
    </tableColumn>
    <tableColumn id="3" xr3:uid="{0A9B059C-D6B7-4D46-9052-1839060BC036}" name="CEDULA" dataDxfId="41">
      <calculatedColumnFormula>_xlfn.XLOOKUP(Tabla15[[#This Row],[COD]],TNOMINA[CODIGO],TNOMINA[cedula])</calculatedColumnFormula>
    </tableColumn>
    <tableColumn id="4" xr3:uid="{6B2E6343-120F-49D2-BC94-A4E7B988182E}" name="NOMBRE Y APELLIDO" dataDxfId="4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3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3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3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3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4" dataCellStyle="Millares">
      <calculatedColumnFormula>_xlfn.XLOOKUP(Tabla15[[#This Row],[COD]],TNOMINA[CODIGO],TNOMINA[sbruto])</calculatedColumnFormula>
    </tableColumn>
    <tableColumn id="9" xr3:uid="{ED84F9B8-EEB3-4CF7-A4CB-5E99B693A11A}" name="ISR" dataDxfId="33" dataCellStyle="Millares">
      <calculatedColumnFormula>_xlfn.XLOOKUP(Tabla15[[#This Row],[COD]],TNOMINA[CODIGO],TNOMINA[ISR])</calculatedColumnFormula>
    </tableColumn>
    <tableColumn id="10" xr3:uid="{30341B16-D22F-4ECF-9E6E-F57F7FE483C0}" name="SFS" dataDxfId="32" dataCellStyle="Millares">
      <calculatedColumnFormula>_xlfn.XLOOKUP(Tabla15[[#This Row],[COD]],TNOMINA[CODIGO],TNOMINA[SFS])</calculatedColumnFormula>
    </tableColumn>
    <tableColumn id="11" xr3:uid="{F6DA0513-147F-45D6-8633-DC6500A9EFFD}" name="AFP" dataDxfId="31" dataCellStyle="Millares">
      <calculatedColumnFormula>_xlfn.XLOOKUP(Tabla15[[#This Row],[COD]],TNOMINA[CODIGO],TNOMINA[AFP])</calculatedColumnFormula>
    </tableColumn>
    <tableColumn id="12" xr3:uid="{EFA2DB10-49EC-489E-BF0C-7D6D8D73BDED}" name="OTROS DESC" dataDxfId="30" dataCellStyle="Millares">
      <calculatedColumnFormula>_xlfn.XLOOKUP(Tabla15[[#This Row],[COD]],TNOMINA[CODIGO],TNOMINA[Otro Desc.])</calculatedColumnFormula>
    </tableColumn>
    <tableColumn id="13" xr3:uid="{CBBEB5FD-9E88-4314-BF6B-A29067737DC8}" name="INGRESO NETO" dataDxfId="29" dataCellStyle="Millares">
      <calculatedColumnFormula>_xlfn.XLOOKUP(Tabla15[[#This Row],[COD]],TNOMINA[CODIGO],TNOMINA[sneto])</calculatedColumnFormula>
    </tableColumn>
    <tableColumn id="14" xr3:uid="{841628C0-702B-4527-A602-9BE615B6858C}" name="GENERO" dataDxfId="28">
      <calculatedColumnFormula>_xlfn.XLOOKUP(Tabla15[[#This Row],[CEDULA]],EMPXSEXO[NODOC],EMPXSEXO[GENERO])</calculatedColumnFormula>
    </tableColumn>
    <tableColumn id="19" xr3:uid="{B8753609-40E0-479E-9BCC-48B7C85F47F3}" name="CODIGO LUGAR" dataDxfId="27">
      <calculatedColumnFormula>_xlfn.XLOOKUP(Tabla15[[#This Row],[CEDULA]],TMODELO[Numero Documento],TMODELO[Lugar Funciones Codigo],_xlfn.XLOOKUP(Tabla15[[#This Row],[DIRECCIÓN O DEPARTAMENTO]],Tabla21[LUGAR],Tabla21[CODLUGAR]))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71" totalsRowCount="1" headerRowDxfId="25" dataDxfId="24" totalsRowDxfId="23">
  <sortState xmlns:xlrd2="http://schemas.microsoft.com/office/spreadsheetml/2017/richdata2" ref="A8:I165">
    <sortCondition ref="C9:C165"/>
    <sortCondition descending="1" ref="E9:E165"/>
    <sortCondition ref="A9:A165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ount" dataDxfId="20" totalsRowDxfId="19"/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/>
    <tableColumn id="8" xr3:uid="{81C17EF8-77F8-4D34-80C9-A9E0C599E525}" name="ISR" totalsRowFunction="sum" dataDxfId="12" totalsRowDxfId="11"/>
    <tableColumn id="6" xr3:uid="{6636B02C-BC59-4313-B9C0-E3B43BF546CA}" name="SFS" totalsRowFunction="sum" dataDxfId="10" totalsRowDxfId="9"/>
    <tableColumn id="9" xr3:uid="{21D8269C-5581-4629-A31C-6C99E423C63F}" name="AFP" totalsRowFunction="sum" dataDxfId="8" totalsRowDxfId="7"/>
    <tableColumn id="7" xr3:uid="{354F3D28-8C3B-47FF-933E-C0EC52985A29}" name="OTROS DESC" totalsRowFunction="sum" dataDxfId="6" totalsRowDxfId="5"/>
    <tableColumn id="10" xr3:uid="{90C985E0-8F40-4BC6-BDF9-4AB7B47E5317}" name="INGRESO NETO" totalsRowFunction="sum" dataDxfId="4" totalsRowDxfId="3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89">
  <autoFilter ref="A1:C203" xr:uid="{E971C2A3-D1B8-4CEA-8F62-19081E9F523C}"/>
  <tableColumns count="3">
    <tableColumn id="1" xr3:uid="{F8EC89BA-4B4A-4C1F-BF9E-3271E6F44252}" name="CEDULA" dataDxfId="188"/>
    <tableColumn id="2" xr3:uid="{6ADA5C82-0FDF-4533-917D-5736AACEAC85}" name="NOMBRE Y APELLIDO" dataDxfId="187"/>
    <tableColumn id="3" xr3:uid="{75BD9D6E-332F-4304-AE16-04AE7BA1D940}" name="CATEGORIA DEL SERVIDOR" dataDxfId="18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10" totalsRowShown="0" headerRowDxfId="182" dataDxfId="180" headerRowBorderDxfId="181" tableBorderDxfId="179" totalsRowBorderDxfId="178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77"/>
    <tableColumn id="1" xr3:uid="{391E00A9-4332-452F-858B-CCFC2376BCA9}" name="NOMBRE" dataDxfId="176"/>
    <tableColumn id="2" xr3:uid="{A747E99D-DEC4-468A-A3C0-F0B230769C88}" name="GENERO" dataDxfId="17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6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73"/>
    <tableColumn id="3" xr3:uid="{24890F67-B2D1-4E61-B78B-D7D3998FA6F9}" name="Columna1" dataDxfId="172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761A62-D3E0-4B0A-8CFB-2D4E7A178948}" name="TMODELO" displayName="TMODELO" ref="A1:BC1342" totalsRowShown="0" headerRowDxfId="171" dataDxfId="169" headerRowBorderDxfId="170" tableBorderDxfId="168" totalsRowBorderDxfId="167">
  <tableColumns count="55">
    <tableColumn id="1" xr3:uid="{5A7ABDF9-5C6C-4499-90A6-C0AA94D91174}" name="Institucion" dataDxfId="166"/>
    <tableColumn id="2" xr3:uid="{BCB593CF-88E3-4696-8221-3E6EF5E7AD66}" name="Periodo" dataDxfId="165"/>
    <tableColumn id="3" xr3:uid="{D0BB9747-ECFA-4750-BFDE-080F6232B621}" name="Año" dataDxfId="164"/>
    <tableColumn id="4" xr3:uid="{41C360C5-E87D-4311-94B4-69DE56F32365}" name="Año Mes" dataDxfId="163"/>
    <tableColumn id="5" xr3:uid="{E66D9B88-C83C-41F5-8D66-C245A11D757D}" name="Mes" dataDxfId="162"/>
    <tableColumn id="6" xr3:uid="{4B475053-6E62-49AC-BB51-75D421C22650}" name="Lugar Funciones Codigo" dataDxfId="161"/>
    <tableColumn id="7" xr3:uid="{A642A452-275C-41B5-ACA3-4817855B732E}" name="Lugar Funciones" dataDxfId="160"/>
    <tableColumn id="8" xr3:uid="{9EB8490F-7F2D-4756-AF97-7B7FC1C46862}" name="Lugar Designado Codigo" dataDxfId="159"/>
    <tableColumn id="9" xr3:uid="{13DAD8A3-1B17-430D-89A9-38FE5C278AE6}" name="Lugar Designado" dataDxfId="158"/>
    <tableColumn id="10" xr3:uid="{B8DBCB24-EF53-4AED-8844-71FDFD6A425A}" name="Codigo Tipo Empleado" dataDxfId="157"/>
    <tableColumn id="11" xr3:uid="{6D5A89C1-D9A4-463E-A47A-E999C10FD4FC}" name="Tipo Empleado" dataDxfId="156"/>
    <tableColumn id="12" xr3:uid="{BC2B9090-57A5-4A97-9CD9-4B18559A5E8A}" name="Codigo Categoria Empleado" dataDxfId="155"/>
    <tableColumn id="13" xr3:uid="{9C102811-FDD2-4FE3-81F4-CD388D4EDC06}" name="Categoria Empleado" dataDxfId="154"/>
    <tableColumn id="14" xr3:uid="{78DE6CFD-0126-4218-88FB-A5D91C493C7A}" name="Codigo Area Liquidacion" dataDxfId="153"/>
    <tableColumn id="15" xr3:uid="{65B5AC5E-41A7-4FD6-B0EF-8CD879CC381C}" name="Area Liquidacion" dataDxfId="152"/>
    <tableColumn id="16" xr3:uid="{12E8A56C-E990-4336-9D17-068543EB7A68}" name="Codigo Cargo" dataDxfId="151"/>
    <tableColumn id="17" xr3:uid="{E70E77F9-C8BB-4FBA-9BED-6FA7ADB4487C}" name="Cargo" dataDxfId="150"/>
    <tableColumn id="18" xr3:uid="{41A86FAB-3289-48BA-8015-BE887B0A2B9D}" name="Numero Cargo" dataDxfId="149"/>
    <tableColumn id="19" xr3:uid="{EEA1DBAA-51FB-42C7-B5E6-A918E0623AD2}" name="Fecha Ingreso Cargo" dataDxfId="148"/>
    <tableColumn id="20" xr3:uid="{2E34AA65-D993-4076-A88C-775819DE15A6}" name="Fecha Ingreso Primer Cargo" dataDxfId="147"/>
    <tableColumn id="21" xr3:uid="{E70969C6-8F20-40D8-BFFE-CE0C80D95631}" name="Numero Tarjeta" dataDxfId="146"/>
    <tableColumn id="22" xr3:uid="{62754909-D2CC-444C-B73A-B11BBBE38FA9}" name="Tipo Documento" dataDxfId="145"/>
    <tableColumn id="23" xr3:uid="{0C880524-0E42-4803-B5BE-3374140B9B5F}" name="Numero Documento" dataDxfId="144"/>
    <tableColumn id="24" xr3:uid="{823ACB16-C39F-432C-B037-3524C48783D0}" name="Nombres" dataDxfId="143"/>
    <tableColumn id="25" xr3:uid="{0BE0440F-C6E8-425F-9D00-A2DF3FB174F2}" name="Apellidos" dataDxfId="142"/>
    <tableColumn id="26" xr3:uid="{B2256D0D-4936-4687-BA64-35A69B33BA0A}" name="Empleado" dataDxfId="141"/>
    <tableColumn id="27" xr3:uid="{A32C9C81-F916-455F-A484-9E17AB110C5B}" name="Genero" dataDxfId="140"/>
    <tableColumn id="28" xr3:uid="{A5A92B9D-13D2-4AE1-B9BA-874352625B0A}" name="Fecha Nacimiento" dataDxfId="139"/>
    <tableColumn id="29" xr3:uid="{2A3FDBED-226D-47CB-B4AF-AD8C29E04919}" name="Nivel Escolar" dataDxfId="138"/>
    <tableColumn id="30" xr3:uid="{335622B7-F319-4365-8603-DFE1D0BE9154}" name="Estado Civil" dataDxfId="137"/>
    <tableColumn id="31" xr3:uid="{1195D0B2-E01B-4019-8A18-F450A005650D}" name="Cuenta Bancaria" dataDxfId="136"/>
    <tableColumn id="32" xr3:uid="{E137B76C-982B-44AC-A017-FA613912F2AB}" name="Codigo Banco" dataDxfId="135"/>
    <tableColumn id="33" xr3:uid="{E8830B9E-B0AC-4EE9-9EF2-088BA1F55AC7}" name="Banco" dataDxfId="134"/>
    <tableColumn id="34" xr3:uid="{E9B55A02-8261-448C-8E24-DF586EFE6874}" name="Codigo Sucursal Banco" dataDxfId="133"/>
    <tableColumn id="35" xr3:uid="{E78EBEC2-4620-4E25-B26C-D90E09EC2C7E}" name="Sucursal Banco" dataDxfId="132"/>
    <tableColumn id="36" xr3:uid="{E307B6B9-1575-4963-971A-09E0CFEEB5E6}" name="Numero Liquidacion" dataDxfId="131"/>
    <tableColumn id="37" xr3:uid="{BFF54DDF-98CB-48C7-9C71-BFE4001A9943}" name="Descripcion" dataDxfId="130"/>
    <tableColumn id="38" xr3:uid="{C1340138-FCEB-4C7B-90C0-EE55380CD44F}" name="Numero Recibo" dataDxfId="129"/>
    <tableColumn id="39" xr3:uid="{742E1F89-80BD-4963-AF3F-EBD211D9EBCB}" name="Sueldo Bruto Fijos" dataDxfId="128"/>
    <tableColumn id="40" xr3:uid="{0C6AD9B9-374C-4966-9BA0-7C4411EFF8D5}" name="Sueldo Regalia" dataDxfId="127"/>
    <tableColumn id="41" xr3:uid="{8E934C9A-1774-4829-9362-BEBB7D4957D1}" name="Otros Ingresos" dataDxfId="126"/>
    <tableColumn id="42" xr3:uid="{981D4404-D87C-47BD-8F57-20BE1CADD2D9}" name="Total Ingresos" dataDxfId="125"/>
    <tableColumn id="43" xr3:uid="{E447FBFB-BB5F-47C4-90C3-C5ADA313382B}" name="AFP" dataDxfId="124"/>
    <tableColumn id="44" xr3:uid="{4C71E9DC-92E2-47A4-A647-DB60DEC8B20D}" name="Impuesto Sobre Renta ISR" dataDxfId="123"/>
    <tableColumn id="45" xr3:uid="{4221DDA3-5A96-48B2-A7C0-DFC4BD0F976C}" name="Seguro Familiar Salud" dataDxfId="122"/>
    <tableColumn id="46" xr3:uid="{940F6628-1DB4-4B70-B361-711487009679}" name="SFS Salud Padres" dataDxfId="121"/>
    <tableColumn id="47" xr3:uid="{0A0CF957-8AE0-41E9-99C9-DA2983BB6AED}" name="Seguro Vida INAVI" dataDxfId="120"/>
    <tableColumn id="48" xr3:uid="{C74EF99C-0D4C-4F07-9F13-5451A2C7D9E4}" name="Servicios Funerarios INAVI" dataDxfId="119"/>
    <tableColumn id="49" xr3:uid="{073E1CF0-1692-406A-ADA4-BC87E14AFE7F}" name="Otros Descuentos" dataDxfId="118"/>
    <tableColumn id="50" xr3:uid="{B9EA869F-D1A9-4477-A1BA-53A7FDE0EE26}" name="Total Descuentos" dataDxfId="117"/>
    <tableColumn id="51" xr3:uid="{7CB58556-D1FA-4F34-B299-0FABC0EE6EEB}" name="Sueldo Neto" dataDxfId="116"/>
    <tableColumn id="52" xr3:uid="{C9E97B69-103F-4AEC-8A2D-CFD84E36AFC1}" name="Aporte Fondos Pensiones" dataDxfId="115"/>
    <tableColumn id="53" xr3:uid="{11C27D5C-E575-41F9-A890-6EE5B9DAB899}" name="Aporte Seguro Riesgo Laborales" dataDxfId="114"/>
    <tableColumn id="54" xr3:uid="{32D12B16-AA9A-42A2-8855-2355A512EC73}" name="Aporte Seguro Familiar Salud" dataDxfId="113"/>
    <tableColumn id="55" xr3:uid="{A5A33974-B1BD-46AC-B9D4-E2667D3FAD60}" name="Total Aportes" dataDxfId="11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4" totalsRowShown="0" headerRowDxfId="111" dataDxfId="110">
  <autoFilter ref="A3:R1334" xr:uid="{B455546F-DD66-4A31-A8BA-E7E8C9DDB697}"/>
  <tableColumns count="18">
    <tableColumn id="1" xr3:uid="{6F1BC5C4-1A92-4785-B49D-F98F751EA592}" name="CODIGO" dataDxfId="109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08"/>
    <tableColumn id="3" xr3:uid="{2EEAA5AF-FA4D-497E-92D0-D2C95F74FF5B}" name="tipo" dataDxfId="107"/>
    <tableColumn id="4" xr3:uid="{0C7CBF70-F43B-4DC0-A9B8-89D2E1644DED}" name="prog" dataDxfId="106"/>
    <tableColumn id="5" xr3:uid="{AB7D64DA-272A-4EC4-9639-C9AD02178713}" name="subprog" dataDxfId="105"/>
    <tableColumn id="6" xr3:uid="{5F300AB9-5CA7-4E07-B03A-5E56A91310E7}" name="activi" dataDxfId="104"/>
    <tableColumn id="7" xr3:uid="{74A55F0F-8538-4972-8FA1-A4B946E47A8E}" name="tarjeta" dataDxfId="103"/>
    <tableColumn id="8" xr3:uid="{4BB9F41C-AB1D-44DE-93A7-97C94E051D5B}" name="cedula" dataDxfId="102" dataCellStyle="Normal_NOMINA"/>
    <tableColumn id="9" xr3:uid="{76CAE621-7B66-4C5D-9F7F-48F0A4B78098}" name="nombre" dataDxfId="101"/>
    <tableColumn id="11" xr3:uid="{2BEC83C7-688E-4CC3-9551-9BC80CBAE4CC}" name="cargo" dataDxfId="100"/>
    <tableColumn id="12" xr3:uid="{5FF8147D-D5A2-4520-8E58-6E90F7244650}" name="nomdepto" dataDxfId="99"/>
    <tableColumn id="26" xr3:uid="{AB2ABF37-6027-4729-8ED2-C1B2E510CD72}" name="fecha" dataDxfId="98"/>
    <tableColumn id="31" xr3:uid="{712BB2C2-BF8B-409B-86ED-B74FD39A082C}" name="sbruto" dataDxfId="97" dataCellStyle="Millares"/>
    <tableColumn id="18" xr3:uid="{5FB8CA3F-8CCE-4B7A-9516-427B586E90E2}" name="ISR" dataDxfId="96" dataCellStyle="Millares"/>
    <tableColumn id="27" xr3:uid="{3CE2D2E7-6078-4C7A-91C3-DC268E3EE167}" name="SFS" dataDxfId="95" dataCellStyle="Millares"/>
    <tableColumn id="30" xr3:uid="{98F6B9AD-5A4B-452B-B44A-567A052D4D3C}" name="AFP" dataDxfId="94" dataCellStyle="Millares"/>
    <tableColumn id="10" xr3:uid="{D65FD05F-510F-4E0B-B9B2-EDD1647A0E89}" name="Otro Desc." dataDxfId="93" dataCellStyle="Millares">
      <calculatedColumnFormula>M4-SUM(N4:P4)-R4</calculatedColumnFormula>
    </tableColumn>
    <tableColumn id="13" xr3:uid="{5BB48442-590F-42DE-964C-A70889873088}" name="sneto" dataDxfId="92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5" dataDxfId="74">
  <autoFilter ref="A1:B10" xr:uid="{52FC4E7A-591C-417D-A496-33D65A2274FF}"/>
  <tableColumns count="2">
    <tableColumn id="1" xr3:uid="{694960F4-B132-428F-B624-5EEBE38DEF5C}" name="Tipo Empleado" dataDxfId="73"/>
    <tableColumn id="2" xr3:uid="{6D7D146D-5203-498C-80E2-29FCFEF0F886}" name="cta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1" dataDxfId="70">
  <autoFilter ref="E1:F4" xr:uid="{05CD3503-741B-4D80-8C9B-509D91EA19BB}"/>
  <tableColumns count="2">
    <tableColumn id="1" xr3:uid="{F6D8CC58-0E52-4489-9404-88FD893D7844}" name="PLANTA" dataDxfId="69"/>
    <tableColumn id="2" xr3:uid="{EBEF5BEB-9A0E-4B39-A6B5-BF3A103C7EE0}" name="PROG" dataDxfId="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2291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6" t="s">
        <v>2163</v>
      </c>
      <c r="B69" t="s">
        <v>2163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78"/>
  <sheetViews>
    <sheetView tabSelected="1" zoomScaleNormal="100" zoomScaleSheetLayoutView="100" workbookViewId="0">
      <selection activeCell="C16" sqref="C16"/>
    </sheetView>
  </sheetViews>
  <sheetFormatPr baseColWidth="10" defaultRowHeight="15"/>
  <cols>
    <col min="1" max="1" width="35.7109375" customWidth="1"/>
    <col min="2" max="2" width="21" customWidth="1"/>
    <col min="3" max="3" width="36.85546875" bestFit="1" customWidth="1"/>
    <col min="4" max="4" width="24.42578125" bestFit="1" customWidth="1"/>
    <col min="5" max="5" width="15.5703125" style="42" customWidth="1"/>
    <col min="6" max="6" width="16.5703125" style="42" customWidth="1"/>
    <col min="7" max="7" width="15.5703125" style="42" customWidth="1"/>
    <col min="8" max="8" width="14.5703125" style="42" customWidth="1"/>
    <col min="9" max="10" width="12.42578125" style="42" bestFit="1" customWidth="1"/>
  </cols>
  <sheetData>
    <row r="1" spans="1:11">
      <c r="D1" s="6"/>
      <c r="E1" s="40"/>
      <c r="F1" s="40"/>
      <c r="G1" s="40"/>
      <c r="H1" s="40"/>
      <c r="I1" s="41"/>
      <c r="J1" s="31">
        <v>45271</v>
      </c>
    </row>
    <row r="2" spans="1:11">
      <c r="C2" s="6"/>
      <c r="D2" s="6"/>
      <c r="E2" s="40"/>
      <c r="F2" s="40"/>
      <c r="G2" s="40"/>
      <c r="H2" s="40"/>
      <c r="I2" s="40"/>
    </row>
    <row r="3" spans="1:11">
      <c r="B3" s="7" t="s">
        <v>0</v>
      </c>
      <c r="D3" s="6"/>
      <c r="E3" s="40"/>
      <c r="F3" s="40"/>
      <c r="G3" s="40"/>
      <c r="H3" s="40"/>
      <c r="I3" s="40"/>
    </row>
    <row r="4" spans="1:11">
      <c r="B4" s="8" t="s">
        <v>1</v>
      </c>
      <c r="D4" s="6"/>
      <c r="E4" s="40"/>
      <c r="F4" s="40"/>
      <c r="G4" s="40"/>
      <c r="H4" s="40"/>
      <c r="I4" s="40"/>
    </row>
    <row r="5" spans="1:11" ht="15.75">
      <c r="B5" s="11" t="s">
        <v>8572</v>
      </c>
      <c r="D5" s="6"/>
      <c r="E5" s="40"/>
      <c r="F5" s="40"/>
      <c r="G5" s="40"/>
      <c r="H5" s="40"/>
      <c r="I5" s="40"/>
    </row>
    <row r="6" spans="1:11" ht="23.25" customHeight="1">
      <c r="D6" s="12"/>
      <c r="E6" s="43"/>
      <c r="F6" s="43"/>
      <c r="G6" s="43"/>
      <c r="H6" s="43"/>
      <c r="I6" s="43"/>
    </row>
    <row r="7" spans="1:11" ht="30">
      <c r="A7" s="23" t="s">
        <v>1230</v>
      </c>
      <c r="B7" s="23" t="s">
        <v>2</v>
      </c>
      <c r="C7" s="23" t="s">
        <v>1304</v>
      </c>
      <c r="D7" s="23" t="s">
        <v>1306</v>
      </c>
      <c r="E7" s="44" t="s">
        <v>1185</v>
      </c>
      <c r="F7" s="44" t="s">
        <v>3</v>
      </c>
      <c r="G7" s="44" t="s">
        <v>4</v>
      </c>
      <c r="H7" s="44" t="s">
        <v>5</v>
      </c>
      <c r="I7" s="44" t="s">
        <v>1227</v>
      </c>
      <c r="J7" s="45" t="s">
        <v>1305</v>
      </c>
      <c r="K7" s="24" t="s">
        <v>1182</v>
      </c>
    </row>
    <row r="8" spans="1:11">
      <c r="A8" s="10" t="s">
        <v>1224</v>
      </c>
      <c r="B8" s="1" t="s">
        <v>2825</v>
      </c>
      <c r="C8" s="10" t="s">
        <v>843</v>
      </c>
      <c r="D8" s="10" t="s">
        <v>239</v>
      </c>
      <c r="E8" s="17">
        <v>90000</v>
      </c>
      <c r="F8" s="2">
        <v>11082.87</v>
      </c>
      <c r="G8" s="14">
        <v>0</v>
      </c>
      <c r="H8" s="14">
        <v>0</v>
      </c>
      <c r="I8" s="19">
        <v>0</v>
      </c>
      <c r="J8" s="18">
        <v>78917.13</v>
      </c>
      <c r="K8" s="20" t="s">
        <v>1183</v>
      </c>
    </row>
    <row r="9" spans="1:11">
      <c r="A9" s="10" t="s">
        <v>1234</v>
      </c>
      <c r="B9" s="13" t="s">
        <v>795</v>
      </c>
      <c r="C9" s="10" t="s">
        <v>843</v>
      </c>
      <c r="D9" s="10" t="s">
        <v>239</v>
      </c>
      <c r="E9" s="17">
        <v>55000</v>
      </c>
      <c r="F9" s="2">
        <v>3195.88</v>
      </c>
      <c r="G9" s="14">
        <v>0</v>
      </c>
      <c r="H9" s="14">
        <v>0</v>
      </c>
      <c r="I9" s="19">
        <v>0</v>
      </c>
      <c r="J9" s="18">
        <v>51804.12</v>
      </c>
      <c r="K9" s="20" t="s">
        <v>1184</v>
      </c>
    </row>
    <row r="10" spans="1:11">
      <c r="A10" s="10" t="s">
        <v>3510</v>
      </c>
      <c r="B10" s="1" t="s">
        <v>795</v>
      </c>
      <c r="C10" s="10" t="s">
        <v>843</v>
      </c>
      <c r="D10" s="10" t="s">
        <v>239</v>
      </c>
      <c r="E10" s="17">
        <v>55000</v>
      </c>
      <c r="F10" s="2">
        <v>3195.88</v>
      </c>
      <c r="G10" s="14">
        <v>0</v>
      </c>
      <c r="H10" s="14">
        <v>0</v>
      </c>
      <c r="I10" s="19">
        <v>0</v>
      </c>
      <c r="J10" s="18">
        <v>51804.12</v>
      </c>
      <c r="K10" s="20" t="s">
        <v>1183</v>
      </c>
    </row>
    <row r="11" spans="1:11">
      <c r="A11" s="10" t="s">
        <v>5960</v>
      </c>
      <c r="B11" s="1" t="s">
        <v>795</v>
      </c>
      <c r="C11" s="10" t="s">
        <v>843</v>
      </c>
      <c r="D11" s="10" t="s">
        <v>239</v>
      </c>
      <c r="E11" s="17">
        <v>45000</v>
      </c>
      <c r="F11" s="2">
        <v>1547.25</v>
      </c>
      <c r="G11" s="14">
        <v>0</v>
      </c>
      <c r="H11" s="14">
        <v>0</v>
      </c>
      <c r="I11" s="19">
        <v>0</v>
      </c>
      <c r="J11" s="18">
        <v>43452.75</v>
      </c>
      <c r="K11" s="20" t="s">
        <v>1183</v>
      </c>
    </row>
    <row r="12" spans="1:11">
      <c r="A12" s="10" t="s">
        <v>1531</v>
      </c>
      <c r="B12" s="1" t="s">
        <v>795</v>
      </c>
      <c r="C12" s="10" t="s">
        <v>843</v>
      </c>
      <c r="D12" s="10" t="s">
        <v>239</v>
      </c>
      <c r="E12" s="17">
        <v>45000</v>
      </c>
      <c r="F12" s="2">
        <v>1547.25</v>
      </c>
      <c r="G12" s="14">
        <v>0</v>
      </c>
      <c r="H12" s="14">
        <v>0</v>
      </c>
      <c r="I12" s="19">
        <v>0</v>
      </c>
      <c r="J12" s="18">
        <v>43452.75</v>
      </c>
      <c r="K12" s="20" t="s">
        <v>1183</v>
      </c>
    </row>
    <row r="13" spans="1:11">
      <c r="A13" s="10" t="s">
        <v>840</v>
      </c>
      <c r="B13" s="13" t="s">
        <v>795</v>
      </c>
      <c r="C13" s="10" t="s">
        <v>843</v>
      </c>
      <c r="D13" s="10" t="s">
        <v>239</v>
      </c>
      <c r="E13" s="17">
        <v>32000</v>
      </c>
      <c r="F13" s="2">
        <v>0</v>
      </c>
      <c r="G13" s="14">
        <v>0</v>
      </c>
      <c r="H13" s="14">
        <v>0</v>
      </c>
      <c r="I13" s="19">
        <v>0</v>
      </c>
      <c r="J13" s="18">
        <v>32000</v>
      </c>
      <c r="K13" s="20" t="s">
        <v>1183</v>
      </c>
    </row>
    <row r="14" spans="1:11">
      <c r="A14" s="10" t="s">
        <v>3153</v>
      </c>
      <c r="B14" s="1" t="s">
        <v>795</v>
      </c>
      <c r="C14" s="10" t="s">
        <v>843</v>
      </c>
      <c r="D14" s="10" t="s">
        <v>239</v>
      </c>
      <c r="E14" s="17">
        <v>31500</v>
      </c>
      <c r="F14" s="2">
        <v>0</v>
      </c>
      <c r="G14" s="14">
        <v>0</v>
      </c>
      <c r="H14" s="14">
        <v>0</v>
      </c>
      <c r="I14" s="19">
        <v>0</v>
      </c>
      <c r="J14" s="18">
        <v>31500</v>
      </c>
      <c r="K14" s="20" t="s">
        <v>1184</v>
      </c>
    </row>
    <row r="15" spans="1:11">
      <c r="A15" s="10" t="s">
        <v>5832</v>
      </c>
      <c r="B15" s="1" t="s">
        <v>795</v>
      </c>
      <c r="C15" s="10" t="s">
        <v>843</v>
      </c>
      <c r="D15" s="10" t="s">
        <v>239</v>
      </c>
      <c r="E15" s="17">
        <v>30000</v>
      </c>
      <c r="F15" s="2">
        <v>0</v>
      </c>
      <c r="G15" s="14">
        <v>0</v>
      </c>
      <c r="H15" s="14">
        <v>0</v>
      </c>
      <c r="I15" s="19">
        <v>0</v>
      </c>
      <c r="J15" s="18">
        <v>30000</v>
      </c>
      <c r="K15" s="20" t="s">
        <v>1183</v>
      </c>
    </row>
    <row r="16" spans="1:11">
      <c r="A16" s="10" t="s">
        <v>3129</v>
      </c>
      <c r="B16" s="1" t="s">
        <v>795</v>
      </c>
      <c r="C16" s="10" t="s">
        <v>843</v>
      </c>
      <c r="D16" s="10" t="s">
        <v>239</v>
      </c>
      <c r="E16" s="17">
        <v>30000</v>
      </c>
      <c r="F16" s="2">
        <v>0</v>
      </c>
      <c r="G16" s="14">
        <v>0</v>
      </c>
      <c r="H16" s="14">
        <v>0</v>
      </c>
      <c r="I16" s="19">
        <v>0</v>
      </c>
      <c r="J16" s="18">
        <v>30000</v>
      </c>
      <c r="K16" s="20" t="s">
        <v>1183</v>
      </c>
    </row>
    <row r="17" spans="1:11">
      <c r="A17" s="10" t="s">
        <v>1437</v>
      </c>
      <c r="B17" s="1" t="s">
        <v>795</v>
      </c>
      <c r="C17" s="10" t="s">
        <v>843</v>
      </c>
      <c r="D17" s="10" t="s">
        <v>239</v>
      </c>
      <c r="E17" s="17">
        <v>30000</v>
      </c>
      <c r="F17" s="2">
        <v>0</v>
      </c>
      <c r="G17" s="14">
        <v>0</v>
      </c>
      <c r="H17" s="14">
        <v>0</v>
      </c>
      <c r="I17" s="19">
        <v>0</v>
      </c>
      <c r="J17" s="18">
        <v>30000</v>
      </c>
      <c r="K17" s="20" t="s">
        <v>1183</v>
      </c>
    </row>
    <row r="18" spans="1:11">
      <c r="A18" s="10" t="s">
        <v>1225</v>
      </c>
      <c r="B18" s="1" t="s">
        <v>795</v>
      </c>
      <c r="C18" s="10" t="s">
        <v>843</v>
      </c>
      <c r="D18" s="10" t="s">
        <v>239</v>
      </c>
      <c r="E18" s="17">
        <v>30000</v>
      </c>
      <c r="F18" s="2">
        <v>0</v>
      </c>
      <c r="G18" s="14">
        <v>0</v>
      </c>
      <c r="H18" s="14">
        <v>0</v>
      </c>
      <c r="I18" s="19">
        <v>0</v>
      </c>
      <c r="J18" s="18">
        <v>30000</v>
      </c>
      <c r="K18" s="20" t="s">
        <v>1183</v>
      </c>
    </row>
    <row r="19" spans="1:11">
      <c r="A19" s="10" t="s">
        <v>2322</v>
      </c>
      <c r="B19" s="13" t="s">
        <v>795</v>
      </c>
      <c r="C19" s="10" t="s">
        <v>843</v>
      </c>
      <c r="D19" s="10" t="s">
        <v>239</v>
      </c>
      <c r="E19" s="17">
        <v>30000</v>
      </c>
      <c r="F19" s="2">
        <v>0</v>
      </c>
      <c r="G19" s="14">
        <v>0</v>
      </c>
      <c r="H19" s="14">
        <v>0</v>
      </c>
      <c r="I19" s="19">
        <v>0</v>
      </c>
      <c r="J19" s="18">
        <v>30000</v>
      </c>
      <c r="K19" s="20" t="s">
        <v>1183</v>
      </c>
    </row>
    <row r="20" spans="1:11">
      <c r="A20" s="10" t="s">
        <v>798</v>
      </c>
      <c r="B20" s="13" t="s">
        <v>795</v>
      </c>
      <c r="C20" s="10" t="s">
        <v>843</v>
      </c>
      <c r="D20" s="10" t="s">
        <v>239</v>
      </c>
      <c r="E20" s="17">
        <v>30000</v>
      </c>
      <c r="F20" s="2">
        <v>0</v>
      </c>
      <c r="G20" s="14">
        <v>0</v>
      </c>
      <c r="H20" s="14">
        <v>0</v>
      </c>
      <c r="I20" s="19">
        <v>0</v>
      </c>
      <c r="J20" s="18">
        <v>30000</v>
      </c>
      <c r="K20" s="20" t="s">
        <v>1183</v>
      </c>
    </row>
    <row r="21" spans="1:11">
      <c r="A21" s="10" t="s">
        <v>1381</v>
      </c>
      <c r="B21" s="13" t="s">
        <v>795</v>
      </c>
      <c r="C21" s="10" t="s">
        <v>843</v>
      </c>
      <c r="D21" s="10" t="s">
        <v>239</v>
      </c>
      <c r="E21" s="17">
        <v>30000</v>
      </c>
      <c r="F21" s="2">
        <v>0</v>
      </c>
      <c r="G21" s="14">
        <v>0</v>
      </c>
      <c r="H21" s="14">
        <v>0</v>
      </c>
      <c r="I21" s="19">
        <v>0</v>
      </c>
      <c r="J21" s="18">
        <v>30000</v>
      </c>
      <c r="K21" s="20" t="s">
        <v>1183</v>
      </c>
    </row>
    <row r="22" spans="1:11">
      <c r="A22" s="10" t="s">
        <v>1371</v>
      </c>
      <c r="B22" s="13" t="s">
        <v>795</v>
      </c>
      <c r="C22" s="10" t="s">
        <v>843</v>
      </c>
      <c r="D22" s="10" t="s">
        <v>239</v>
      </c>
      <c r="E22" s="17">
        <v>25000</v>
      </c>
      <c r="F22" s="2">
        <v>0</v>
      </c>
      <c r="G22" s="14">
        <v>0</v>
      </c>
      <c r="H22" s="14">
        <v>0</v>
      </c>
      <c r="I22" s="19">
        <v>0</v>
      </c>
      <c r="J22" s="18">
        <v>25000</v>
      </c>
      <c r="K22" s="20" t="s">
        <v>1183</v>
      </c>
    </row>
    <row r="23" spans="1:11">
      <c r="A23" s="10" t="s">
        <v>1226</v>
      </c>
      <c r="B23" s="13" t="s">
        <v>795</v>
      </c>
      <c r="C23" s="10" t="s">
        <v>843</v>
      </c>
      <c r="D23" s="10" t="s">
        <v>239</v>
      </c>
      <c r="E23" s="17">
        <v>25000</v>
      </c>
      <c r="F23" s="2">
        <v>0</v>
      </c>
      <c r="G23" s="14">
        <v>0</v>
      </c>
      <c r="H23" s="14">
        <v>0</v>
      </c>
      <c r="I23" s="19">
        <v>0</v>
      </c>
      <c r="J23" s="18">
        <v>25000</v>
      </c>
      <c r="K23" s="20" t="s">
        <v>1183</v>
      </c>
    </row>
    <row r="24" spans="1:11">
      <c r="A24" s="10" t="s">
        <v>1340</v>
      </c>
      <c r="B24" s="1" t="s">
        <v>795</v>
      </c>
      <c r="C24" s="10" t="s">
        <v>843</v>
      </c>
      <c r="D24" s="10" t="s">
        <v>239</v>
      </c>
      <c r="E24" s="17">
        <v>20000</v>
      </c>
      <c r="F24" s="2">
        <v>0</v>
      </c>
      <c r="G24" s="14">
        <v>0</v>
      </c>
      <c r="H24" s="14">
        <v>0</v>
      </c>
      <c r="I24" s="19">
        <v>0</v>
      </c>
      <c r="J24" s="18">
        <v>20000</v>
      </c>
      <c r="K24" s="20" t="s">
        <v>1183</v>
      </c>
    </row>
    <row r="25" spans="1:11">
      <c r="A25" s="10" t="s">
        <v>1332</v>
      </c>
      <c r="B25" s="1" t="s">
        <v>795</v>
      </c>
      <c r="C25" s="10" t="s">
        <v>843</v>
      </c>
      <c r="D25" s="10" t="s">
        <v>239</v>
      </c>
      <c r="E25" s="17">
        <v>20000</v>
      </c>
      <c r="F25" s="2">
        <v>0</v>
      </c>
      <c r="G25" s="14">
        <v>0</v>
      </c>
      <c r="H25" s="14">
        <v>0</v>
      </c>
      <c r="I25" s="19">
        <v>0</v>
      </c>
      <c r="J25" s="18">
        <v>20000</v>
      </c>
      <c r="K25" s="20" t="s">
        <v>1183</v>
      </c>
    </row>
    <row r="26" spans="1:11">
      <c r="A26" s="10" t="s">
        <v>1323</v>
      </c>
      <c r="B26" s="1" t="s">
        <v>795</v>
      </c>
      <c r="C26" s="10" t="s">
        <v>843</v>
      </c>
      <c r="D26" s="10" t="s">
        <v>239</v>
      </c>
      <c r="E26" s="17">
        <v>20000</v>
      </c>
      <c r="F26" s="2">
        <v>0</v>
      </c>
      <c r="G26" s="14">
        <v>0</v>
      </c>
      <c r="H26" s="14">
        <v>0</v>
      </c>
      <c r="I26" s="19">
        <v>0</v>
      </c>
      <c r="J26" s="18">
        <v>20000</v>
      </c>
      <c r="K26" s="20" t="s">
        <v>1183</v>
      </c>
    </row>
    <row r="27" spans="1:11">
      <c r="A27" s="10" t="s">
        <v>1370</v>
      </c>
      <c r="B27" s="1" t="s">
        <v>795</v>
      </c>
      <c r="C27" s="10" t="s">
        <v>843</v>
      </c>
      <c r="D27" s="10" t="s">
        <v>239</v>
      </c>
      <c r="E27" s="17">
        <v>20000</v>
      </c>
      <c r="F27" s="2">
        <v>0</v>
      </c>
      <c r="G27" s="14">
        <v>0</v>
      </c>
      <c r="H27" s="14">
        <v>0</v>
      </c>
      <c r="I27" s="19">
        <v>0</v>
      </c>
      <c r="J27" s="18">
        <v>20000</v>
      </c>
      <c r="K27" s="20" t="s">
        <v>1183</v>
      </c>
    </row>
    <row r="28" spans="1:11">
      <c r="A28" s="10" t="s">
        <v>2877</v>
      </c>
      <c r="B28" s="1" t="s">
        <v>795</v>
      </c>
      <c r="C28" s="10" t="s">
        <v>843</v>
      </c>
      <c r="D28" s="10" t="s">
        <v>239</v>
      </c>
      <c r="E28" s="17">
        <v>20000</v>
      </c>
      <c r="F28" s="2">
        <v>0</v>
      </c>
      <c r="G28" s="14">
        <v>0</v>
      </c>
      <c r="H28" s="14">
        <v>0</v>
      </c>
      <c r="I28" s="19">
        <v>0</v>
      </c>
      <c r="J28" s="18">
        <v>20000</v>
      </c>
      <c r="K28" s="20" t="s">
        <v>1184</v>
      </c>
    </row>
    <row r="29" spans="1:11">
      <c r="A29" s="10" t="s">
        <v>1476</v>
      </c>
      <c r="B29" s="1" t="s">
        <v>795</v>
      </c>
      <c r="C29" s="10" t="s">
        <v>843</v>
      </c>
      <c r="D29" s="10" t="s">
        <v>239</v>
      </c>
      <c r="E29" s="17">
        <v>18000</v>
      </c>
      <c r="F29" s="2">
        <v>0</v>
      </c>
      <c r="G29" s="14">
        <v>0</v>
      </c>
      <c r="H29" s="14">
        <v>0</v>
      </c>
      <c r="I29" s="19">
        <v>0</v>
      </c>
      <c r="J29" s="18">
        <v>18000</v>
      </c>
      <c r="K29" s="20" t="s">
        <v>1183</v>
      </c>
    </row>
    <row r="30" spans="1:11">
      <c r="A30" s="10" t="s">
        <v>3112</v>
      </c>
      <c r="B30" s="13" t="s">
        <v>795</v>
      </c>
      <c r="C30" s="10" t="s">
        <v>843</v>
      </c>
      <c r="D30" s="10" t="s">
        <v>239</v>
      </c>
      <c r="E30" s="17">
        <v>15000</v>
      </c>
      <c r="F30" s="2">
        <v>0</v>
      </c>
      <c r="G30" s="14">
        <v>0</v>
      </c>
      <c r="H30" s="14">
        <v>0</v>
      </c>
      <c r="I30" s="19">
        <v>0</v>
      </c>
      <c r="J30" s="18">
        <v>15000</v>
      </c>
      <c r="K30" s="20" t="s">
        <v>1183</v>
      </c>
    </row>
    <row r="31" spans="1:11">
      <c r="A31" s="10" t="s">
        <v>2394</v>
      </c>
      <c r="B31" s="13" t="s">
        <v>795</v>
      </c>
      <c r="C31" s="10" t="s">
        <v>843</v>
      </c>
      <c r="D31" s="10" t="s">
        <v>239</v>
      </c>
      <c r="E31" s="17">
        <v>15000</v>
      </c>
      <c r="F31" s="2">
        <v>0</v>
      </c>
      <c r="G31" s="14">
        <v>0</v>
      </c>
      <c r="H31" s="14">
        <v>0</v>
      </c>
      <c r="I31" s="19">
        <v>0</v>
      </c>
      <c r="J31" s="18">
        <v>15000</v>
      </c>
      <c r="K31" s="20" t="s">
        <v>1183</v>
      </c>
    </row>
    <row r="32" spans="1:11">
      <c r="A32" s="10" t="s">
        <v>3512</v>
      </c>
      <c r="B32" s="13" t="s">
        <v>795</v>
      </c>
      <c r="C32" s="10" t="s">
        <v>843</v>
      </c>
      <c r="D32" s="10" t="s">
        <v>239</v>
      </c>
      <c r="E32" s="17">
        <v>15000</v>
      </c>
      <c r="F32" s="2">
        <v>0</v>
      </c>
      <c r="G32" s="14">
        <v>0</v>
      </c>
      <c r="H32" s="14">
        <v>0</v>
      </c>
      <c r="I32" s="19">
        <v>0</v>
      </c>
      <c r="J32" s="18">
        <v>15000</v>
      </c>
      <c r="K32" s="20" t="s">
        <v>1183</v>
      </c>
    </row>
    <row r="33" spans="1:11">
      <c r="A33" s="10" t="s">
        <v>1350</v>
      </c>
      <c r="B33" s="13" t="s">
        <v>795</v>
      </c>
      <c r="C33" s="10" t="s">
        <v>843</v>
      </c>
      <c r="D33" s="10" t="s">
        <v>239</v>
      </c>
      <c r="E33" s="17">
        <v>15000</v>
      </c>
      <c r="F33" s="2">
        <v>0</v>
      </c>
      <c r="G33" s="14">
        <v>0</v>
      </c>
      <c r="H33" s="14">
        <v>0</v>
      </c>
      <c r="I33" s="19">
        <v>0</v>
      </c>
      <c r="J33" s="18">
        <v>15000</v>
      </c>
      <c r="K33" s="20" t="s">
        <v>1183</v>
      </c>
    </row>
    <row r="34" spans="1:11">
      <c r="A34" s="10" t="s">
        <v>878</v>
      </c>
      <c r="B34" s="1" t="s">
        <v>795</v>
      </c>
      <c r="C34" s="10" t="s">
        <v>843</v>
      </c>
      <c r="D34" s="10" t="s">
        <v>239</v>
      </c>
      <c r="E34" s="17">
        <v>15000</v>
      </c>
      <c r="F34" s="2">
        <v>0</v>
      </c>
      <c r="G34" s="14">
        <v>0</v>
      </c>
      <c r="H34" s="14">
        <v>0</v>
      </c>
      <c r="I34" s="19">
        <v>0</v>
      </c>
      <c r="J34" s="18">
        <v>15000</v>
      </c>
      <c r="K34" s="20" t="s">
        <v>1183</v>
      </c>
    </row>
    <row r="35" spans="1:11">
      <c r="A35" s="10" t="s">
        <v>3144</v>
      </c>
      <c r="B35" s="13" t="s">
        <v>795</v>
      </c>
      <c r="C35" s="10" t="s">
        <v>843</v>
      </c>
      <c r="D35" s="10" t="s">
        <v>239</v>
      </c>
      <c r="E35" s="17">
        <v>15000</v>
      </c>
      <c r="F35" s="2">
        <v>0</v>
      </c>
      <c r="G35" s="14">
        <v>0</v>
      </c>
      <c r="H35" s="14">
        <v>0</v>
      </c>
      <c r="I35" s="19">
        <v>0</v>
      </c>
      <c r="J35" s="18">
        <v>15000</v>
      </c>
      <c r="K35" s="20" t="s">
        <v>1183</v>
      </c>
    </row>
    <row r="36" spans="1:11">
      <c r="A36" s="10" t="s">
        <v>1362</v>
      </c>
      <c r="B36" s="1" t="s">
        <v>795</v>
      </c>
      <c r="C36" s="10" t="s">
        <v>843</v>
      </c>
      <c r="D36" s="10" t="s">
        <v>239</v>
      </c>
      <c r="E36" s="17">
        <v>15000</v>
      </c>
      <c r="F36" s="2">
        <v>0</v>
      </c>
      <c r="G36" s="14">
        <v>0</v>
      </c>
      <c r="H36" s="14">
        <v>0</v>
      </c>
      <c r="I36" s="19">
        <v>0</v>
      </c>
      <c r="J36" s="18">
        <v>15000</v>
      </c>
      <c r="K36" s="20" t="s">
        <v>1183</v>
      </c>
    </row>
    <row r="37" spans="1:11">
      <c r="A37" s="10" t="s">
        <v>3255</v>
      </c>
      <c r="B37" s="1" t="s">
        <v>795</v>
      </c>
      <c r="C37" s="10" t="s">
        <v>843</v>
      </c>
      <c r="D37" s="10" t="s">
        <v>239</v>
      </c>
      <c r="E37" s="17">
        <v>15000</v>
      </c>
      <c r="F37" s="2">
        <v>0</v>
      </c>
      <c r="G37" s="14">
        <v>0</v>
      </c>
      <c r="H37" s="14">
        <v>0</v>
      </c>
      <c r="I37" s="19">
        <v>0</v>
      </c>
      <c r="J37" s="18">
        <v>15000</v>
      </c>
      <c r="K37" s="20" t="s">
        <v>1184</v>
      </c>
    </row>
    <row r="38" spans="1:11">
      <c r="A38" s="10" t="s">
        <v>1359</v>
      </c>
      <c r="B38" s="1" t="s">
        <v>795</v>
      </c>
      <c r="C38" s="10" t="s">
        <v>843</v>
      </c>
      <c r="D38" s="10" t="s">
        <v>239</v>
      </c>
      <c r="E38" s="17">
        <v>15000</v>
      </c>
      <c r="F38" s="2">
        <v>0</v>
      </c>
      <c r="G38" s="14">
        <v>0</v>
      </c>
      <c r="H38" s="14">
        <v>0</v>
      </c>
      <c r="I38" s="19">
        <v>0</v>
      </c>
      <c r="J38" s="18">
        <v>15000</v>
      </c>
      <c r="K38" s="20" t="s">
        <v>1183</v>
      </c>
    </row>
    <row r="39" spans="1:11">
      <c r="A39" s="10" t="s">
        <v>2393</v>
      </c>
      <c r="B39" s="1" t="s">
        <v>795</v>
      </c>
      <c r="C39" s="10" t="s">
        <v>843</v>
      </c>
      <c r="D39" s="10" t="s">
        <v>239</v>
      </c>
      <c r="E39" s="17">
        <v>15000</v>
      </c>
      <c r="F39" s="2">
        <v>0</v>
      </c>
      <c r="G39" s="14">
        <v>0</v>
      </c>
      <c r="H39" s="14">
        <v>0</v>
      </c>
      <c r="I39" s="19">
        <v>0</v>
      </c>
      <c r="J39" s="18">
        <v>15000</v>
      </c>
      <c r="K39" s="20" t="s">
        <v>1183</v>
      </c>
    </row>
    <row r="40" spans="1:11">
      <c r="A40" s="10" t="s">
        <v>2434</v>
      </c>
      <c r="B40" s="1" t="s">
        <v>795</v>
      </c>
      <c r="C40" s="10" t="s">
        <v>843</v>
      </c>
      <c r="D40" s="10" t="s">
        <v>239</v>
      </c>
      <c r="E40" s="17">
        <v>15000</v>
      </c>
      <c r="F40" s="2">
        <v>0</v>
      </c>
      <c r="G40" s="14">
        <v>0</v>
      </c>
      <c r="H40" s="14">
        <v>0</v>
      </c>
      <c r="I40" s="19">
        <v>0</v>
      </c>
      <c r="J40" s="18">
        <v>15000</v>
      </c>
      <c r="K40" s="20" t="s">
        <v>1183</v>
      </c>
    </row>
    <row r="41" spans="1:11">
      <c r="A41" s="10" t="s">
        <v>1319</v>
      </c>
      <c r="B41" s="1" t="s">
        <v>795</v>
      </c>
      <c r="C41" s="10" t="s">
        <v>843</v>
      </c>
      <c r="D41" s="10" t="s">
        <v>239</v>
      </c>
      <c r="E41" s="17">
        <v>15000</v>
      </c>
      <c r="F41" s="2">
        <v>0</v>
      </c>
      <c r="G41" s="14">
        <v>0</v>
      </c>
      <c r="H41" s="14">
        <v>0</v>
      </c>
      <c r="I41" s="19">
        <v>0</v>
      </c>
      <c r="J41" s="18">
        <v>15000</v>
      </c>
      <c r="K41" s="20" t="s">
        <v>1183</v>
      </c>
    </row>
    <row r="42" spans="1:11">
      <c r="A42" s="10" t="s">
        <v>1237</v>
      </c>
      <c r="B42" s="1" t="s">
        <v>795</v>
      </c>
      <c r="C42" s="10" t="s">
        <v>843</v>
      </c>
      <c r="D42" s="10" t="s">
        <v>239</v>
      </c>
      <c r="E42" s="17">
        <v>15000</v>
      </c>
      <c r="F42" s="2">
        <v>0</v>
      </c>
      <c r="G42" s="14">
        <v>0</v>
      </c>
      <c r="H42" s="14">
        <v>0</v>
      </c>
      <c r="I42" s="19">
        <v>0</v>
      </c>
      <c r="J42" s="18">
        <v>15000</v>
      </c>
      <c r="K42" s="20" t="s">
        <v>1183</v>
      </c>
    </row>
    <row r="43" spans="1:11">
      <c r="A43" s="10" t="s">
        <v>3553</v>
      </c>
      <c r="B43" s="1" t="s">
        <v>795</v>
      </c>
      <c r="C43" s="10" t="s">
        <v>843</v>
      </c>
      <c r="D43" s="10" t="s">
        <v>239</v>
      </c>
      <c r="E43" s="17">
        <v>15000</v>
      </c>
      <c r="F43" s="2">
        <v>0</v>
      </c>
      <c r="G43" s="14">
        <v>0</v>
      </c>
      <c r="H43" s="14">
        <v>0</v>
      </c>
      <c r="I43" s="19">
        <v>0</v>
      </c>
      <c r="J43" s="18">
        <v>15000</v>
      </c>
      <c r="K43" s="20" t="s">
        <v>1183</v>
      </c>
    </row>
    <row r="44" spans="1:11" s="6" customFormat="1">
      <c r="A44" s="10" t="s">
        <v>876</v>
      </c>
      <c r="B44" s="1" t="s">
        <v>795</v>
      </c>
      <c r="C44" s="10" t="s">
        <v>843</v>
      </c>
      <c r="D44" s="10" t="s">
        <v>239</v>
      </c>
      <c r="E44" s="17">
        <v>15000</v>
      </c>
      <c r="F44" s="2">
        <v>0</v>
      </c>
      <c r="G44" s="14">
        <v>0</v>
      </c>
      <c r="H44" s="14">
        <v>0</v>
      </c>
      <c r="I44" s="19">
        <v>0</v>
      </c>
      <c r="J44" s="18">
        <v>15000</v>
      </c>
      <c r="K44" s="20" t="s">
        <v>1183</v>
      </c>
    </row>
    <row r="45" spans="1:11">
      <c r="A45" s="10" t="s">
        <v>1363</v>
      </c>
      <c r="B45" s="13" t="s">
        <v>795</v>
      </c>
      <c r="C45" s="10" t="s">
        <v>843</v>
      </c>
      <c r="D45" s="10" t="s">
        <v>239</v>
      </c>
      <c r="E45" s="17">
        <v>15000</v>
      </c>
      <c r="F45" s="2">
        <v>0</v>
      </c>
      <c r="G45" s="14">
        <v>0</v>
      </c>
      <c r="H45" s="14">
        <v>0</v>
      </c>
      <c r="I45" s="19">
        <v>0</v>
      </c>
      <c r="J45" s="18">
        <v>15000</v>
      </c>
      <c r="K45" s="20" t="s">
        <v>1183</v>
      </c>
    </row>
    <row r="46" spans="1:11">
      <c r="A46" s="10" t="s">
        <v>988</v>
      </c>
      <c r="B46" s="1" t="s">
        <v>795</v>
      </c>
      <c r="C46" s="10" t="s">
        <v>843</v>
      </c>
      <c r="D46" s="10" t="s">
        <v>239</v>
      </c>
      <c r="E46" s="17">
        <v>12000</v>
      </c>
      <c r="F46" s="2">
        <v>0</v>
      </c>
      <c r="G46" s="14">
        <v>0</v>
      </c>
      <c r="H46" s="14">
        <v>0</v>
      </c>
      <c r="I46" s="19">
        <v>0</v>
      </c>
      <c r="J46" s="18">
        <v>12000</v>
      </c>
      <c r="K46" s="20" t="s">
        <v>1183</v>
      </c>
    </row>
    <row r="47" spans="1:11">
      <c r="A47" s="10" t="s">
        <v>3135</v>
      </c>
      <c r="B47" s="13" t="s">
        <v>795</v>
      </c>
      <c r="C47" s="10" t="s">
        <v>843</v>
      </c>
      <c r="D47" s="10" t="s">
        <v>239</v>
      </c>
      <c r="E47" s="17">
        <v>10000</v>
      </c>
      <c r="F47" s="2">
        <v>0</v>
      </c>
      <c r="G47" s="14">
        <v>0</v>
      </c>
      <c r="H47" s="14">
        <v>0</v>
      </c>
      <c r="I47" s="19">
        <v>0</v>
      </c>
      <c r="J47" s="18">
        <v>10000</v>
      </c>
      <c r="K47" s="20" t="s">
        <v>1183</v>
      </c>
    </row>
    <row r="48" spans="1:11">
      <c r="A48" s="10" t="s">
        <v>2442</v>
      </c>
      <c r="B48" s="13" t="s">
        <v>795</v>
      </c>
      <c r="C48" s="10" t="s">
        <v>843</v>
      </c>
      <c r="D48" s="10" t="s">
        <v>239</v>
      </c>
      <c r="E48" s="17">
        <v>10000</v>
      </c>
      <c r="F48" s="2">
        <v>0</v>
      </c>
      <c r="G48" s="14">
        <v>0</v>
      </c>
      <c r="H48" s="14">
        <v>0</v>
      </c>
      <c r="I48" s="19">
        <v>0</v>
      </c>
      <c r="J48" s="18">
        <v>10000</v>
      </c>
      <c r="K48" s="20" t="s">
        <v>1183</v>
      </c>
    </row>
    <row r="49" spans="1:11">
      <c r="A49" s="10" t="s">
        <v>947</v>
      </c>
      <c r="B49" s="13" t="s">
        <v>795</v>
      </c>
      <c r="C49" s="10" t="s">
        <v>843</v>
      </c>
      <c r="D49" s="10" t="s">
        <v>239</v>
      </c>
      <c r="E49" s="17">
        <v>10000</v>
      </c>
      <c r="F49" s="2">
        <v>0</v>
      </c>
      <c r="G49" s="14">
        <v>0</v>
      </c>
      <c r="H49" s="14">
        <v>0</v>
      </c>
      <c r="I49" s="19">
        <v>0</v>
      </c>
      <c r="J49" s="18">
        <v>10000</v>
      </c>
      <c r="K49" s="20" t="s">
        <v>1183</v>
      </c>
    </row>
    <row r="50" spans="1:11">
      <c r="A50" s="10" t="s">
        <v>2930</v>
      </c>
      <c r="B50" s="13" t="s">
        <v>795</v>
      </c>
      <c r="C50" s="10" t="s">
        <v>843</v>
      </c>
      <c r="D50" s="10" t="s">
        <v>239</v>
      </c>
      <c r="E50" s="17">
        <v>10000</v>
      </c>
      <c r="F50" s="2">
        <v>0</v>
      </c>
      <c r="G50" s="14">
        <v>0</v>
      </c>
      <c r="H50" s="14">
        <v>0</v>
      </c>
      <c r="I50" s="19">
        <v>0</v>
      </c>
      <c r="J50" s="18">
        <v>10000</v>
      </c>
      <c r="K50" s="20" t="s">
        <v>1184</v>
      </c>
    </row>
    <row r="51" spans="1:11">
      <c r="A51" s="10" t="s">
        <v>3217</v>
      </c>
      <c r="B51" s="13" t="s">
        <v>795</v>
      </c>
      <c r="C51" s="10" t="s">
        <v>843</v>
      </c>
      <c r="D51" s="10" t="s">
        <v>239</v>
      </c>
      <c r="E51" s="17">
        <v>10000</v>
      </c>
      <c r="F51" s="2">
        <v>0</v>
      </c>
      <c r="G51" s="14">
        <v>0</v>
      </c>
      <c r="H51" s="14">
        <v>0</v>
      </c>
      <c r="I51" s="19">
        <v>0</v>
      </c>
      <c r="J51" s="18">
        <v>10000</v>
      </c>
      <c r="K51" s="20" t="s">
        <v>1183</v>
      </c>
    </row>
    <row r="52" spans="1:11">
      <c r="A52" s="10" t="s">
        <v>1343</v>
      </c>
      <c r="B52" s="1" t="s">
        <v>795</v>
      </c>
      <c r="C52" s="10" t="s">
        <v>843</v>
      </c>
      <c r="D52" s="10" t="s">
        <v>239</v>
      </c>
      <c r="E52" s="17">
        <v>10000</v>
      </c>
      <c r="F52" s="2">
        <v>0</v>
      </c>
      <c r="G52" s="14">
        <v>0</v>
      </c>
      <c r="H52" s="14">
        <v>0</v>
      </c>
      <c r="I52" s="19">
        <v>0</v>
      </c>
      <c r="J52" s="18">
        <v>10000</v>
      </c>
      <c r="K52" s="20" t="s">
        <v>1183</v>
      </c>
    </row>
    <row r="53" spans="1:11">
      <c r="A53" s="10" t="s">
        <v>2985</v>
      </c>
      <c r="B53" s="1" t="s">
        <v>795</v>
      </c>
      <c r="C53" s="10" t="s">
        <v>843</v>
      </c>
      <c r="D53" s="10" t="s">
        <v>239</v>
      </c>
      <c r="E53" s="17">
        <v>10000</v>
      </c>
      <c r="F53" s="2">
        <v>0</v>
      </c>
      <c r="G53" s="14">
        <v>0</v>
      </c>
      <c r="H53" s="14">
        <v>0</v>
      </c>
      <c r="I53" s="19">
        <v>0</v>
      </c>
      <c r="J53" s="18">
        <v>10000</v>
      </c>
      <c r="K53" s="20" t="s">
        <v>1183</v>
      </c>
    </row>
    <row r="54" spans="1:11">
      <c r="A54" s="10" t="s">
        <v>1342</v>
      </c>
      <c r="B54" s="1" t="s">
        <v>795</v>
      </c>
      <c r="C54" s="10" t="s">
        <v>843</v>
      </c>
      <c r="D54" s="10" t="s">
        <v>239</v>
      </c>
      <c r="E54" s="17">
        <v>10000</v>
      </c>
      <c r="F54" s="2">
        <v>0</v>
      </c>
      <c r="G54" s="14">
        <v>0</v>
      </c>
      <c r="H54" s="14">
        <v>0</v>
      </c>
      <c r="I54" s="19">
        <v>0</v>
      </c>
      <c r="J54" s="18">
        <v>10000</v>
      </c>
      <c r="K54" s="20" t="s">
        <v>1183</v>
      </c>
    </row>
    <row r="55" spans="1:11">
      <c r="A55" s="10" t="s">
        <v>3227</v>
      </c>
      <c r="B55" s="1" t="s">
        <v>795</v>
      </c>
      <c r="C55" s="10" t="s">
        <v>843</v>
      </c>
      <c r="D55" s="10" t="s">
        <v>239</v>
      </c>
      <c r="E55" s="17">
        <v>10000</v>
      </c>
      <c r="F55" s="2">
        <v>0</v>
      </c>
      <c r="G55" s="14">
        <v>0</v>
      </c>
      <c r="H55" s="14">
        <v>0</v>
      </c>
      <c r="I55" s="19">
        <v>0</v>
      </c>
      <c r="J55" s="18">
        <v>10000</v>
      </c>
      <c r="K55" s="20" t="s">
        <v>1183</v>
      </c>
    </row>
    <row r="56" spans="1:11">
      <c r="A56" s="10" t="s">
        <v>2977</v>
      </c>
      <c r="B56" s="13" t="s">
        <v>795</v>
      </c>
      <c r="C56" s="10" t="s">
        <v>843</v>
      </c>
      <c r="D56" s="10" t="s">
        <v>239</v>
      </c>
      <c r="E56" s="17">
        <v>10000</v>
      </c>
      <c r="F56" s="2">
        <v>0</v>
      </c>
      <c r="G56" s="14">
        <v>0</v>
      </c>
      <c r="H56" s="14">
        <v>0</v>
      </c>
      <c r="I56" s="19">
        <v>0</v>
      </c>
      <c r="J56" s="18">
        <v>10000</v>
      </c>
      <c r="K56" s="20" t="s">
        <v>1183</v>
      </c>
    </row>
    <row r="57" spans="1:11">
      <c r="A57" s="10" t="s">
        <v>2396</v>
      </c>
      <c r="B57" s="13" t="s">
        <v>795</v>
      </c>
      <c r="C57" s="10" t="s">
        <v>843</v>
      </c>
      <c r="D57" s="10" t="s">
        <v>239</v>
      </c>
      <c r="E57" s="17">
        <v>10000</v>
      </c>
      <c r="F57" s="2">
        <v>0</v>
      </c>
      <c r="G57" s="14">
        <v>0</v>
      </c>
      <c r="H57" s="14">
        <v>0</v>
      </c>
      <c r="I57" s="19">
        <v>0</v>
      </c>
      <c r="J57" s="18">
        <v>10000</v>
      </c>
      <c r="K57" s="20" t="s">
        <v>1183</v>
      </c>
    </row>
    <row r="58" spans="1:11">
      <c r="A58" s="10" t="s">
        <v>1366</v>
      </c>
      <c r="B58" s="13" t="s">
        <v>795</v>
      </c>
      <c r="C58" s="10" t="s">
        <v>843</v>
      </c>
      <c r="D58" s="10" t="s">
        <v>239</v>
      </c>
      <c r="E58" s="17">
        <v>10000</v>
      </c>
      <c r="F58" s="2">
        <v>0</v>
      </c>
      <c r="G58" s="14">
        <v>0</v>
      </c>
      <c r="H58" s="14">
        <v>0</v>
      </c>
      <c r="I58" s="19">
        <v>0</v>
      </c>
      <c r="J58" s="18">
        <v>10000</v>
      </c>
      <c r="K58" s="20" t="s">
        <v>1183</v>
      </c>
    </row>
    <row r="59" spans="1:11">
      <c r="A59" s="10" t="s">
        <v>3114</v>
      </c>
      <c r="B59" s="1" t="s">
        <v>795</v>
      </c>
      <c r="C59" s="10" t="s">
        <v>843</v>
      </c>
      <c r="D59" s="10" t="s">
        <v>239</v>
      </c>
      <c r="E59" s="17">
        <v>10000</v>
      </c>
      <c r="F59" s="2">
        <v>0</v>
      </c>
      <c r="G59" s="14">
        <v>0</v>
      </c>
      <c r="H59" s="14">
        <v>0</v>
      </c>
      <c r="I59" s="19">
        <v>0</v>
      </c>
      <c r="J59" s="18">
        <v>10000</v>
      </c>
      <c r="K59" s="20" t="s">
        <v>1184</v>
      </c>
    </row>
    <row r="60" spans="1:11">
      <c r="A60" s="10" t="s">
        <v>877</v>
      </c>
      <c r="B60" s="13" t="s">
        <v>795</v>
      </c>
      <c r="C60" s="10" t="s">
        <v>843</v>
      </c>
      <c r="D60" s="10" t="s">
        <v>239</v>
      </c>
      <c r="E60" s="17">
        <v>10000</v>
      </c>
      <c r="F60" s="2">
        <v>0</v>
      </c>
      <c r="G60" s="14">
        <v>0</v>
      </c>
      <c r="H60" s="14">
        <v>0</v>
      </c>
      <c r="I60" s="19">
        <v>0</v>
      </c>
      <c r="J60" s="18">
        <v>10000</v>
      </c>
      <c r="K60" s="20" t="s">
        <v>1183</v>
      </c>
    </row>
    <row r="61" spans="1:11">
      <c r="A61" s="10" t="s">
        <v>3207</v>
      </c>
      <c r="B61" s="13" t="s">
        <v>795</v>
      </c>
      <c r="C61" s="10" t="s">
        <v>843</v>
      </c>
      <c r="D61" s="10" t="s">
        <v>239</v>
      </c>
      <c r="E61" s="17">
        <v>10000</v>
      </c>
      <c r="F61" s="2">
        <v>0</v>
      </c>
      <c r="G61" s="14">
        <v>0</v>
      </c>
      <c r="H61" s="14">
        <v>0</v>
      </c>
      <c r="I61" s="19">
        <v>0</v>
      </c>
      <c r="J61" s="18">
        <v>10000</v>
      </c>
      <c r="K61" s="20" t="s">
        <v>1183</v>
      </c>
    </row>
    <row r="62" spans="1:11">
      <c r="A62" s="10" t="s">
        <v>1439</v>
      </c>
      <c r="B62" s="1" t="s">
        <v>795</v>
      </c>
      <c r="C62" s="10" t="s">
        <v>843</v>
      </c>
      <c r="D62" s="10" t="s">
        <v>239</v>
      </c>
      <c r="E62" s="17">
        <v>10000</v>
      </c>
      <c r="F62" s="2">
        <v>0</v>
      </c>
      <c r="G62" s="14">
        <v>0</v>
      </c>
      <c r="H62" s="14">
        <v>0</v>
      </c>
      <c r="I62" s="19">
        <v>0</v>
      </c>
      <c r="J62" s="18">
        <v>10000</v>
      </c>
      <c r="K62" s="20" t="s">
        <v>1183</v>
      </c>
    </row>
    <row r="63" spans="1:11">
      <c r="A63" s="10" t="s">
        <v>3618</v>
      </c>
      <c r="B63" s="1" t="s">
        <v>795</v>
      </c>
      <c r="C63" s="10" t="s">
        <v>843</v>
      </c>
      <c r="D63" s="10" t="s">
        <v>239</v>
      </c>
      <c r="E63" s="17">
        <v>10000</v>
      </c>
      <c r="F63" s="2">
        <v>0</v>
      </c>
      <c r="G63" s="14">
        <v>0</v>
      </c>
      <c r="H63" s="14">
        <v>0</v>
      </c>
      <c r="I63" s="19">
        <v>0</v>
      </c>
      <c r="J63" s="18">
        <v>10000</v>
      </c>
      <c r="K63" s="20" t="s">
        <v>1183</v>
      </c>
    </row>
    <row r="64" spans="1:11">
      <c r="A64" s="10" t="s">
        <v>1327</v>
      </c>
      <c r="B64" s="13" t="s">
        <v>795</v>
      </c>
      <c r="C64" s="10" t="s">
        <v>843</v>
      </c>
      <c r="D64" s="10" t="s">
        <v>239</v>
      </c>
      <c r="E64" s="17">
        <v>10000</v>
      </c>
      <c r="F64" s="2">
        <v>0</v>
      </c>
      <c r="G64" s="14">
        <v>0</v>
      </c>
      <c r="H64" s="14">
        <v>0</v>
      </c>
      <c r="I64" s="19">
        <v>0</v>
      </c>
      <c r="J64" s="18">
        <v>10000</v>
      </c>
      <c r="K64" s="20" t="s">
        <v>1183</v>
      </c>
    </row>
    <row r="65" spans="1:11">
      <c r="A65" s="10" t="s">
        <v>2436</v>
      </c>
      <c r="B65" s="13" t="s">
        <v>795</v>
      </c>
      <c r="C65" s="10" t="s">
        <v>843</v>
      </c>
      <c r="D65" s="10" t="s">
        <v>239</v>
      </c>
      <c r="E65" s="17">
        <v>10000</v>
      </c>
      <c r="F65" s="2">
        <v>0</v>
      </c>
      <c r="G65" s="14">
        <v>0</v>
      </c>
      <c r="H65" s="14">
        <v>0</v>
      </c>
      <c r="I65" s="19">
        <v>0</v>
      </c>
      <c r="J65" s="18">
        <v>10000</v>
      </c>
      <c r="K65" s="20" t="s">
        <v>1183</v>
      </c>
    </row>
    <row r="66" spans="1:11">
      <c r="A66" s="10" t="s">
        <v>3506</v>
      </c>
      <c r="B66" s="13" t="s">
        <v>795</v>
      </c>
      <c r="C66" s="10" t="s">
        <v>843</v>
      </c>
      <c r="D66" s="10" t="s">
        <v>239</v>
      </c>
      <c r="E66" s="17">
        <v>10000</v>
      </c>
      <c r="F66" s="2">
        <v>0</v>
      </c>
      <c r="G66" s="14">
        <v>0</v>
      </c>
      <c r="H66" s="14">
        <v>0</v>
      </c>
      <c r="I66" s="19">
        <v>0</v>
      </c>
      <c r="J66" s="18">
        <v>10000</v>
      </c>
      <c r="K66" s="20" t="s">
        <v>1183</v>
      </c>
    </row>
    <row r="67" spans="1:11">
      <c r="A67" s="10" t="s">
        <v>2344</v>
      </c>
      <c r="B67" s="13" t="s">
        <v>795</v>
      </c>
      <c r="C67" s="10" t="s">
        <v>843</v>
      </c>
      <c r="D67" s="10" t="s">
        <v>239</v>
      </c>
      <c r="E67" s="17">
        <v>10000</v>
      </c>
      <c r="F67" s="2">
        <v>0</v>
      </c>
      <c r="G67" s="14">
        <v>0</v>
      </c>
      <c r="H67" s="14">
        <v>0</v>
      </c>
      <c r="I67" s="19">
        <v>0</v>
      </c>
      <c r="J67" s="18">
        <v>10000</v>
      </c>
      <c r="K67" s="20" t="s">
        <v>1183</v>
      </c>
    </row>
    <row r="68" spans="1:11">
      <c r="A68" s="10" t="s">
        <v>3229</v>
      </c>
      <c r="B68" s="13" t="s">
        <v>795</v>
      </c>
      <c r="C68" s="10" t="s">
        <v>843</v>
      </c>
      <c r="D68" s="10" t="s">
        <v>239</v>
      </c>
      <c r="E68" s="17">
        <v>10000</v>
      </c>
      <c r="F68" s="2">
        <v>0</v>
      </c>
      <c r="G68" s="14">
        <v>0</v>
      </c>
      <c r="H68" s="14">
        <v>0</v>
      </c>
      <c r="I68" s="19">
        <v>0</v>
      </c>
      <c r="J68" s="18">
        <v>10000</v>
      </c>
      <c r="K68" s="20" t="s">
        <v>1183</v>
      </c>
    </row>
    <row r="69" spans="1:11">
      <c r="A69" s="10" t="s">
        <v>2342</v>
      </c>
      <c r="B69" s="13" t="s">
        <v>795</v>
      </c>
      <c r="C69" s="10" t="s">
        <v>843</v>
      </c>
      <c r="D69" s="10" t="s">
        <v>239</v>
      </c>
      <c r="E69" s="17">
        <v>10000</v>
      </c>
      <c r="F69" s="2">
        <v>0</v>
      </c>
      <c r="G69" s="14">
        <v>0</v>
      </c>
      <c r="H69" s="14">
        <v>0</v>
      </c>
      <c r="I69" s="19">
        <v>0</v>
      </c>
      <c r="J69" s="18">
        <v>10000</v>
      </c>
      <c r="K69" s="20" t="s">
        <v>1184</v>
      </c>
    </row>
    <row r="70" spans="1:11">
      <c r="A70" s="10" t="s">
        <v>1388</v>
      </c>
      <c r="B70" s="1" t="s">
        <v>795</v>
      </c>
      <c r="C70" s="10" t="s">
        <v>843</v>
      </c>
      <c r="D70" s="10" t="s">
        <v>239</v>
      </c>
      <c r="E70" s="17">
        <v>10000</v>
      </c>
      <c r="F70" s="2">
        <v>0</v>
      </c>
      <c r="G70" s="14">
        <v>0</v>
      </c>
      <c r="H70" s="14">
        <v>0</v>
      </c>
      <c r="I70" s="19">
        <v>0</v>
      </c>
      <c r="J70" s="18">
        <v>10000</v>
      </c>
      <c r="K70" s="20" t="s">
        <v>1184</v>
      </c>
    </row>
    <row r="71" spans="1:11">
      <c r="A71" s="10" t="s">
        <v>2933</v>
      </c>
      <c r="B71" s="1" t="s">
        <v>795</v>
      </c>
      <c r="C71" s="10" t="s">
        <v>843</v>
      </c>
      <c r="D71" s="10" t="s">
        <v>239</v>
      </c>
      <c r="E71" s="17">
        <v>10000</v>
      </c>
      <c r="F71" s="2">
        <v>0</v>
      </c>
      <c r="G71" s="14">
        <v>0</v>
      </c>
      <c r="H71" s="14">
        <v>0</v>
      </c>
      <c r="I71" s="19">
        <v>0</v>
      </c>
      <c r="J71" s="18">
        <v>10000</v>
      </c>
      <c r="K71" s="20" t="s">
        <v>1183</v>
      </c>
    </row>
    <row r="72" spans="1:11">
      <c r="A72" s="10" t="s">
        <v>836</v>
      </c>
      <c r="B72" s="1" t="s">
        <v>795</v>
      </c>
      <c r="C72" s="10" t="s">
        <v>843</v>
      </c>
      <c r="D72" s="10" t="s">
        <v>239</v>
      </c>
      <c r="E72" s="17">
        <v>10000</v>
      </c>
      <c r="F72" s="2">
        <v>0</v>
      </c>
      <c r="G72" s="14">
        <v>0</v>
      </c>
      <c r="H72" s="14">
        <v>0</v>
      </c>
      <c r="I72" s="19">
        <v>0</v>
      </c>
      <c r="J72" s="18">
        <v>10000</v>
      </c>
      <c r="K72" s="20" t="s">
        <v>1183</v>
      </c>
    </row>
    <row r="73" spans="1:11">
      <c r="A73" s="10" t="s">
        <v>1338</v>
      </c>
      <c r="B73" s="13" t="s">
        <v>795</v>
      </c>
      <c r="C73" s="10" t="s">
        <v>843</v>
      </c>
      <c r="D73" s="10" t="s">
        <v>239</v>
      </c>
      <c r="E73" s="17">
        <v>10000</v>
      </c>
      <c r="F73" s="2">
        <v>0</v>
      </c>
      <c r="G73" s="14">
        <v>0</v>
      </c>
      <c r="H73" s="14">
        <v>0</v>
      </c>
      <c r="I73" s="19">
        <v>0</v>
      </c>
      <c r="J73" s="18">
        <v>10000</v>
      </c>
      <c r="K73" s="20" t="s">
        <v>1184</v>
      </c>
    </row>
    <row r="74" spans="1:11">
      <c r="A74" s="10" t="s">
        <v>1228</v>
      </c>
      <c r="B74" s="1" t="s">
        <v>795</v>
      </c>
      <c r="C74" s="10" t="s">
        <v>843</v>
      </c>
      <c r="D74" s="10" t="s">
        <v>239</v>
      </c>
      <c r="E74" s="17">
        <v>10000</v>
      </c>
      <c r="F74" s="2">
        <v>0</v>
      </c>
      <c r="G74" s="14">
        <v>0</v>
      </c>
      <c r="H74" s="14">
        <v>0</v>
      </c>
      <c r="I74" s="19">
        <v>0</v>
      </c>
      <c r="J74" s="18">
        <v>10000</v>
      </c>
      <c r="K74" s="20" t="s">
        <v>1183</v>
      </c>
    </row>
    <row r="75" spans="1:11">
      <c r="A75" s="10" t="s">
        <v>2981</v>
      </c>
      <c r="B75" s="13" t="s">
        <v>795</v>
      </c>
      <c r="C75" s="10" t="s">
        <v>843</v>
      </c>
      <c r="D75" s="10" t="s">
        <v>239</v>
      </c>
      <c r="E75" s="17">
        <v>10000</v>
      </c>
      <c r="F75" s="2">
        <v>0</v>
      </c>
      <c r="G75" s="14">
        <v>0</v>
      </c>
      <c r="H75" s="14">
        <v>0</v>
      </c>
      <c r="I75" s="19">
        <v>0</v>
      </c>
      <c r="J75" s="18">
        <v>10000</v>
      </c>
      <c r="K75" s="20" t="s">
        <v>1183</v>
      </c>
    </row>
    <row r="76" spans="1:11">
      <c r="A76" s="10" t="s">
        <v>2823</v>
      </c>
      <c r="B76" s="13" t="s">
        <v>795</v>
      </c>
      <c r="C76" s="10" t="s">
        <v>843</v>
      </c>
      <c r="D76" s="10" t="s">
        <v>239</v>
      </c>
      <c r="E76" s="17">
        <v>10000</v>
      </c>
      <c r="F76" s="2">
        <v>0</v>
      </c>
      <c r="G76" s="14">
        <v>0</v>
      </c>
      <c r="H76" s="14">
        <v>0</v>
      </c>
      <c r="I76" s="19">
        <v>0</v>
      </c>
      <c r="J76" s="18">
        <v>10000</v>
      </c>
      <c r="K76" s="20" t="s">
        <v>1183</v>
      </c>
    </row>
    <row r="77" spans="1:11">
      <c r="A77" s="10" t="s">
        <v>3543</v>
      </c>
      <c r="B77" s="13" t="s">
        <v>795</v>
      </c>
      <c r="C77" s="10" t="s">
        <v>843</v>
      </c>
      <c r="D77" s="10" t="s">
        <v>239</v>
      </c>
      <c r="E77" s="17">
        <v>10000</v>
      </c>
      <c r="F77" s="2">
        <v>0</v>
      </c>
      <c r="G77" s="14">
        <v>0</v>
      </c>
      <c r="H77" s="14">
        <v>0</v>
      </c>
      <c r="I77" s="19">
        <v>0</v>
      </c>
      <c r="J77" s="18">
        <v>10000</v>
      </c>
      <c r="K77" s="20" t="s">
        <v>1183</v>
      </c>
    </row>
    <row r="78" spans="1:11">
      <c r="A78" s="10" t="s">
        <v>3620</v>
      </c>
      <c r="B78" s="13" t="s">
        <v>795</v>
      </c>
      <c r="C78" s="10" t="s">
        <v>843</v>
      </c>
      <c r="D78" s="10" t="s">
        <v>239</v>
      </c>
      <c r="E78" s="17">
        <v>10000</v>
      </c>
      <c r="F78" s="2">
        <v>0</v>
      </c>
      <c r="G78" s="14">
        <v>0</v>
      </c>
      <c r="H78" s="14">
        <v>0</v>
      </c>
      <c r="I78" s="19">
        <v>0</v>
      </c>
      <c r="J78" s="18">
        <v>10000</v>
      </c>
      <c r="K78" s="20" t="s">
        <v>1183</v>
      </c>
    </row>
    <row r="79" spans="1:11">
      <c r="A79" s="10" t="s">
        <v>1376</v>
      </c>
      <c r="B79" s="13" t="s">
        <v>795</v>
      </c>
      <c r="C79" s="10" t="s">
        <v>843</v>
      </c>
      <c r="D79" s="10" t="s">
        <v>239</v>
      </c>
      <c r="E79" s="17">
        <v>10000</v>
      </c>
      <c r="F79" s="2">
        <v>0</v>
      </c>
      <c r="G79" s="14">
        <v>0</v>
      </c>
      <c r="H79" s="14">
        <v>0</v>
      </c>
      <c r="I79" s="19">
        <v>0</v>
      </c>
      <c r="J79" s="18">
        <v>10000</v>
      </c>
      <c r="K79" s="20" t="s">
        <v>1183</v>
      </c>
    </row>
    <row r="80" spans="1:11">
      <c r="A80" s="10" t="s">
        <v>1180</v>
      </c>
      <c r="B80" s="13" t="s">
        <v>795</v>
      </c>
      <c r="C80" s="10" t="s">
        <v>843</v>
      </c>
      <c r="D80" s="10" t="s">
        <v>239</v>
      </c>
      <c r="E80" s="17">
        <v>10000</v>
      </c>
      <c r="F80" s="2">
        <v>0</v>
      </c>
      <c r="G80" s="14">
        <v>0</v>
      </c>
      <c r="H80" s="14">
        <v>0</v>
      </c>
      <c r="I80" s="19">
        <v>0</v>
      </c>
      <c r="J80" s="18">
        <v>10000</v>
      </c>
      <c r="K80" s="20" t="s">
        <v>1183</v>
      </c>
    </row>
    <row r="81" spans="1:11">
      <c r="A81" s="10" t="s">
        <v>3219</v>
      </c>
      <c r="B81" s="13" t="s">
        <v>795</v>
      </c>
      <c r="C81" s="10" t="s">
        <v>843</v>
      </c>
      <c r="D81" s="10" t="s">
        <v>239</v>
      </c>
      <c r="E81" s="17">
        <v>10000</v>
      </c>
      <c r="F81" s="2">
        <v>0</v>
      </c>
      <c r="G81" s="14">
        <v>0</v>
      </c>
      <c r="H81" s="14">
        <v>0</v>
      </c>
      <c r="I81" s="19">
        <v>0</v>
      </c>
      <c r="J81" s="18">
        <v>10000</v>
      </c>
      <c r="K81" s="20" t="s">
        <v>1184</v>
      </c>
    </row>
    <row r="82" spans="1:11">
      <c r="A82" s="10" t="s">
        <v>1386</v>
      </c>
      <c r="B82" s="1" t="s">
        <v>795</v>
      </c>
      <c r="C82" s="10" t="s">
        <v>843</v>
      </c>
      <c r="D82" s="10" t="s">
        <v>239</v>
      </c>
      <c r="E82" s="17">
        <v>10000</v>
      </c>
      <c r="F82" s="2">
        <v>0</v>
      </c>
      <c r="G82" s="14">
        <v>0</v>
      </c>
      <c r="H82" s="14">
        <v>0</v>
      </c>
      <c r="I82" s="19">
        <v>0</v>
      </c>
      <c r="J82" s="18">
        <v>10000</v>
      </c>
      <c r="K82" s="20" t="s">
        <v>1184</v>
      </c>
    </row>
    <row r="83" spans="1:11">
      <c r="A83" s="10" t="s">
        <v>3514</v>
      </c>
      <c r="B83" s="1" t="s">
        <v>795</v>
      </c>
      <c r="C83" s="10" t="s">
        <v>843</v>
      </c>
      <c r="D83" s="10" t="s">
        <v>239</v>
      </c>
      <c r="E83" s="17">
        <v>10000</v>
      </c>
      <c r="F83" s="2">
        <v>0</v>
      </c>
      <c r="G83" s="14">
        <v>0</v>
      </c>
      <c r="H83" s="14">
        <v>0</v>
      </c>
      <c r="I83" s="19">
        <v>0</v>
      </c>
      <c r="J83" s="18">
        <v>10000</v>
      </c>
      <c r="K83" s="20" t="s">
        <v>1183</v>
      </c>
    </row>
    <row r="84" spans="1:11">
      <c r="A84" s="10" t="s">
        <v>2435</v>
      </c>
      <c r="B84" s="13" t="s">
        <v>795</v>
      </c>
      <c r="C84" s="10" t="s">
        <v>843</v>
      </c>
      <c r="D84" s="10" t="s">
        <v>239</v>
      </c>
      <c r="E84" s="17">
        <v>10000</v>
      </c>
      <c r="F84" s="2">
        <v>0</v>
      </c>
      <c r="G84" s="14">
        <v>0</v>
      </c>
      <c r="H84" s="14">
        <v>0</v>
      </c>
      <c r="I84" s="19">
        <v>0</v>
      </c>
      <c r="J84" s="18">
        <v>10000</v>
      </c>
      <c r="K84" s="20" t="s">
        <v>1183</v>
      </c>
    </row>
    <row r="85" spans="1:11">
      <c r="A85" s="10" t="s">
        <v>3215</v>
      </c>
      <c r="B85" s="1" t="s">
        <v>795</v>
      </c>
      <c r="C85" s="10" t="s">
        <v>843</v>
      </c>
      <c r="D85" s="10" t="s">
        <v>239</v>
      </c>
      <c r="E85" s="17">
        <v>10000</v>
      </c>
      <c r="F85" s="2">
        <v>0</v>
      </c>
      <c r="G85" s="14">
        <v>0</v>
      </c>
      <c r="H85" s="14">
        <v>0</v>
      </c>
      <c r="I85" s="19">
        <v>0</v>
      </c>
      <c r="J85" s="18">
        <v>10000</v>
      </c>
      <c r="K85" s="20" t="s">
        <v>1183</v>
      </c>
    </row>
    <row r="86" spans="1:11">
      <c r="A86" s="10" t="s">
        <v>3624</v>
      </c>
      <c r="B86" s="1" t="s">
        <v>795</v>
      </c>
      <c r="C86" s="10" t="s">
        <v>843</v>
      </c>
      <c r="D86" s="10" t="s">
        <v>239</v>
      </c>
      <c r="E86" s="17">
        <v>10000</v>
      </c>
      <c r="F86" s="2">
        <v>0</v>
      </c>
      <c r="G86" s="14">
        <v>0</v>
      </c>
      <c r="H86" s="14">
        <v>0</v>
      </c>
      <c r="I86" s="19">
        <v>0</v>
      </c>
      <c r="J86" s="18">
        <v>10000</v>
      </c>
      <c r="K86" s="20" t="s">
        <v>1183</v>
      </c>
    </row>
    <row r="87" spans="1:11">
      <c r="A87" s="10" t="s">
        <v>2395</v>
      </c>
      <c r="B87" s="1" t="s">
        <v>795</v>
      </c>
      <c r="C87" s="10" t="s">
        <v>843</v>
      </c>
      <c r="D87" s="10" t="s">
        <v>239</v>
      </c>
      <c r="E87" s="17">
        <v>10000</v>
      </c>
      <c r="F87" s="2">
        <v>0</v>
      </c>
      <c r="G87" s="14">
        <v>0</v>
      </c>
      <c r="H87" s="14">
        <v>0</v>
      </c>
      <c r="I87" s="19">
        <v>0</v>
      </c>
      <c r="J87" s="18">
        <v>10000</v>
      </c>
      <c r="K87" s="20" t="s">
        <v>1183</v>
      </c>
    </row>
    <row r="88" spans="1:11">
      <c r="A88" s="10" t="s">
        <v>1392</v>
      </c>
      <c r="B88" s="1" t="s">
        <v>795</v>
      </c>
      <c r="C88" s="10" t="s">
        <v>843</v>
      </c>
      <c r="D88" s="10" t="s">
        <v>239</v>
      </c>
      <c r="E88" s="17">
        <v>10000</v>
      </c>
      <c r="F88" s="2">
        <v>0</v>
      </c>
      <c r="G88" s="14">
        <v>0</v>
      </c>
      <c r="H88" s="14">
        <v>0</v>
      </c>
      <c r="I88" s="19">
        <v>0</v>
      </c>
      <c r="J88" s="18">
        <v>10000</v>
      </c>
      <c r="K88" s="20" t="s">
        <v>1184</v>
      </c>
    </row>
    <row r="89" spans="1:11">
      <c r="A89" s="10" t="s">
        <v>3257</v>
      </c>
      <c r="B89" s="1" t="s">
        <v>795</v>
      </c>
      <c r="C89" s="10" t="s">
        <v>843</v>
      </c>
      <c r="D89" s="10" t="s">
        <v>239</v>
      </c>
      <c r="E89" s="17">
        <v>10000</v>
      </c>
      <c r="F89" s="2">
        <v>0</v>
      </c>
      <c r="G89" s="14">
        <v>0</v>
      </c>
      <c r="H89" s="14">
        <v>0</v>
      </c>
      <c r="I89" s="19">
        <v>0</v>
      </c>
      <c r="J89" s="18">
        <v>10000</v>
      </c>
      <c r="K89" s="20" t="s">
        <v>1183</v>
      </c>
    </row>
    <row r="90" spans="1:11">
      <c r="A90" s="10" t="s">
        <v>6384</v>
      </c>
      <c r="B90" s="1" t="s">
        <v>795</v>
      </c>
      <c r="C90" s="10" t="s">
        <v>843</v>
      </c>
      <c r="D90" s="10" t="s">
        <v>239</v>
      </c>
      <c r="E90" s="17">
        <v>10000</v>
      </c>
      <c r="F90" s="2">
        <v>0</v>
      </c>
      <c r="G90" s="14">
        <v>0</v>
      </c>
      <c r="H90" s="14">
        <v>0</v>
      </c>
      <c r="I90" s="19">
        <v>0</v>
      </c>
      <c r="J90" s="18">
        <v>10000</v>
      </c>
      <c r="K90" s="20" t="s">
        <v>1183</v>
      </c>
    </row>
    <row r="91" spans="1:11">
      <c r="A91" s="10" t="s">
        <v>987</v>
      </c>
      <c r="B91" s="1" t="s">
        <v>795</v>
      </c>
      <c r="C91" s="10" t="s">
        <v>843</v>
      </c>
      <c r="D91" s="10" t="s">
        <v>239</v>
      </c>
      <c r="E91" s="17">
        <v>10000</v>
      </c>
      <c r="F91" s="2">
        <v>0</v>
      </c>
      <c r="G91" s="14">
        <v>0</v>
      </c>
      <c r="H91" s="14">
        <v>0</v>
      </c>
      <c r="I91" s="19">
        <v>0</v>
      </c>
      <c r="J91" s="18">
        <v>10000</v>
      </c>
      <c r="K91" s="20" t="s">
        <v>1183</v>
      </c>
    </row>
    <row r="92" spans="1:11">
      <c r="A92" s="10" t="s">
        <v>2987</v>
      </c>
      <c r="B92" s="1" t="s">
        <v>795</v>
      </c>
      <c r="C92" s="10" t="s">
        <v>843</v>
      </c>
      <c r="D92" s="10" t="s">
        <v>239</v>
      </c>
      <c r="E92" s="17">
        <v>10000</v>
      </c>
      <c r="F92" s="2">
        <v>0</v>
      </c>
      <c r="G92" s="14">
        <v>0</v>
      </c>
      <c r="H92" s="14">
        <v>0</v>
      </c>
      <c r="I92" s="19">
        <v>0</v>
      </c>
      <c r="J92" s="18">
        <v>10000</v>
      </c>
      <c r="K92" s="20" t="s">
        <v>1183</v>
      </c>
    </row>
    <row r="93" spans="1:11">
      <c r="A93" s="10" t="s">
        <v>1321</v>
      </c>
      <c r="B93" s="1" t="s">
        <v>795</v>
      </c>
      <c r="C93" s="10" t="s">
        <v>843</v>
      </c>
      <c r="D93" s="10" t="s">
        <v>239</v>
      </c>
      <c r="E93" s="17">
        <v>10000</v>
      </c>
      <c r="F93" s="2">
        <v>0</v>
      </c>
      <c r="G93" s="14">
        <v>0</v>
      </c>
      <c r="H93" s="14">
        <v>0</v>
      </c>
      <c r="I93" s="19">
        <v>0</v>
      </c>
      <c r="J93" s="18">
        <v>10000</v>
      </c>
      <c r="K93" s="20" t="s">
        <v>1183</v>
      </c>
    </row>
    <row r="94" spans="1:11">
      <c r="A94" s="10" t="s">
        <v>1325</v>
      </c>
      <c r="B94" s="1" t="s">
        <v>795</v>
      </c>
      <c r="C94" s="10" t="s">
        <v>843</v>
      </c>
      <c r="D94" s="10" t="s">
        <v>239</v>
      </c>
      <c r="E94" s="17">
        <v>10000</v>
      </c>
      <c r="F94" s="2">
        <v>0</v>
      </c>
      <c r="G94" s="14">
        <v>0</v>
      </c>
      <c r="H94" s="14">
        <v>0</v>
      </c>
      <c r="I94" s="19">
        <v>0</v>
      </c>
      <c r="J94" s="18">
        <v>10000</v>
      </c>
      <c r="K94" s="20" t="s">
        <v>1184</v>
      </c>
    </row>
    <row r="95" spans="1:11">
      <c r="A95" s="10" t="s">
        <v>797</v>
      </c>
      <c r="B95" s="1" t="s">
        <v>795</v>
      </c>
      <c r="C95" s="10" t="s">
        <v>843</v>
      </c>
      <c r="D95" s="10" t="s">
        <v>239</v>
      </c>
      <c r="E95" s="17">
        <v>10000</v>
      </c>
      <c r="F95" s="2">
        <v>0</v>
      </c>
      <c r="G95" s="14">
        <v>0</v>
      </c>
      <c r="H95" s="14">
        <v>0</v>
      </c>
      <c r="I95" s="19">
        <v>0</v>
      </c>
      <c r="J95" s="18">
        <v>10000</v>
      </c>
      <c r="K95" s="20" t="s">
        <v>1183</v>
      </c>
    </row>
    <row r="96" spans="1:11">
      <c r="A96" s="10" t="s">
        <v>1438</v>
      </c>
      <c r="B96" s="1" t="s">
        <v>795</v>
      </c>
      <c r="C96" s="10" t="s">
        <v>843</v>
      </c>
      <c r="D96" s="10" t="s">
        <v>239</v>
      </c>
      <c r="E96" s="17">
        <v>10000</v>
      </c>
      <c r="F96" s="2">
        <v>0</v>
      </c>
      <c r="G96" s="14">
        <v>0</v>
      </c>
      <c r="H96" s="14">
        <v>0</v>
      </c>
      <c r="I96" s="19">
        <v>0</v>
      </c>
      <c r="J96" s="18">
        <v>10000</v>
      </c>
      <c r="K96" s="20" t="s">
        <v>1183</v>
      </c>
    </row>
    <row r="97" spans="1:11">
      <c r="A97" s="10" t="s">
        <v>3231</v>
      </c>
      <c r="B97" s="1" t="s">
        <v>795</v>
      </c>
      <c r="C97" s="10" t="s">
        <v>843</v>
      </c>
      <c r="D97" s="10" t="s">
        <v>239</v>
      </c>
      <c r="E97" s="17">
        <v>10000</v>
      </c>
      <c r="F97" s="2">
        <v>0</v>
      </c>
      <c r="G97" s="14">
        <v>0</v>
      </c>
      <c r="H97" s="14">
        <v>0</v>
      </c>
      <c r="I97" s="19">
        <v>0</v>
      </c>
      <c r="J97" s="18">
        <v>10000</v>
      </c>
      <c r="K97" s="20" t="s">
        <v>1183</v>
      </c>
    </row>
    <row r="98" spans="1:11">
      <c r="A98" s="10" t="s">
        <v>2444</v>
      </c>
      <c r="B98" s="1" t="s">
        <v>795</v>
      </c>
      <c r="C98" s="10" t="s">
        <v>843</v>
      </c>
      <c r="D98" s="10" t="s">
        <v>239</v>
      </c>
      <c r="E98" s="17">
        <v>10000</v>
      </c>
      <c r="F98" s="2">
        <v>0</v>
      </c>
      <c r="G98" s="14">
        <v>0</v>
      </c>
      <c r="H98" s="14">
        <v>0</v>
      </c>
      <c r="I98" s="19">
        <v>0</v>
      </c>
      <c r="J98" s="18">
        <v>10000</v>
      </c>
      <c r="K98" s="20" t="s">
        <v>1183</v>
      </c>
    </row>
    <row r="99" spans="1:11">
      <c r="A99" s="10" t="s">
        <v>2832</v>
      </c>
      <c r="B99" s="1" t="s">
        <v>795</v>
      </c>
      <c r="C99" s="10" t="s">
        <v>843</v>
      </c>
      <c r="D99" s="10" t="s">
        <v>239</v>
      </c>
      <c r="E99" s="17">
        <v>10000</v>
      </c>
      <c r="F99" s="2">
        <v>0</v>
      </c>
      <c r="G99" s="14">
        <v>0</v>
      </c>
      <c r="H99" s="14">
        <v>0</v>
      </c>
      <c r="I99" s="19">
        <v>0</v>
      </c>
      <c r="J99" s="18">
        <v>10000</v>
      </c>
      <c r="K99" s="20" t="s">
        <v>1183</v>
      </c>
    </row>
    <row r="100" spans="1:11">
      <c r="A100" s="10" t="s">
        <v>1369</v>
      </c>
      <c r="B100" s="1" t="s">
        <v>795</v>
      </c>
      <c r="C100" s="10" t="s">
        <v>843</v>
      </c>
      <c r="D100" s="10" t="s">
        <v>239</v>
      </c>
      <c r="E100" s="17">
        <v>10000</v>
      </c>
      <c r="F100" s="2">
        <v>0</v>
      </c>
      <c r="G100" s="14">
        <v>0</v>
      </c>
      <c r="H100" s="14">
        <v>0</v>
      </c>
      <c r="I100" s="19">
        <v>0</v>
      </c>
      <c r="J100" s="18">
        <v>10000</v>
      </c>
      <c r="K100" s="20" t="s">
        <v>1183</v>
      </c>
    </row>
    <row r="101" spans="1:11">
      <c r="A101" s="10" t="s">
        <v>3235</v>
      </c>
      <c r="B101" s="1" t="s">
        <v>795</v>
      </c>
      <c r="C101" s="10" t="s">
        <v>843</v>
      </c>
      <c r="D101" s="10" t="s">
        <v>239</v>
      </c>
      <c r="E101" s="17">
        <v>10000</v>
      </c>
      <c r="F101" s="2">
        <v>0</v>
      </c>
      <c r="G101" s="14">
        <v>0</v>
      </c>
      <c r="H101" s="14">
        <v>0</v>
      </c>
      <c r="I101" s="19">
        <v>0</v>
      </c>
      <c r="J101" s="18">
        <v>10000</v>
      </c>
      <c r="K101" s="20" t="s">
        <v>1183</v>
      </c>
    </row>
    <row r="102" spans="1:11">
      <c r="A102" s="10" t="s">
        <v>2446</v>
      </c>
      <c r="B102" s="1" t="s">
        <v>795</v>
      </c>
      <c r="C102" s="10" t="s">
        <v>843</v>
      </c>
      <c r="D102" s="10" t="s">
        <v>239</v>
      </c>
      <c r="E102" s="17">
        <v>10000</v>
      </c>
      <c r="F102" s="2">
        <v>0</v>
      </c>
      <c r="G102" s="14">
        <v>0</v>
      </c>
      <c r="H102" s="14">
        <v>0</v>
      </c>
      <c r="I102" s="19">
        <v>0</v>
      </c>
      <c r="J102" s="18">
        <v>10000</v>
      </c>
      <c r="K102" s="20" t="s">
        <v>1183</v>
      </c>
    </row>
    <row r="103" spans="1:11">
      <c r="A103" s="10" t="s">
        <v>1530</v>
      </c>
      <c r="B103" s="1" t="s">
        <v>795</v>
      </c>
      <c r="C103" s="10" t="s">
        <v>843</v>
      </c>
      <c r="D103" s="10" t="s">
        <v>239</v>
      </c>
      <c r="E103" s="17">
        <v>10000</v>
      </c>
      <c r="F103" s="2">
        <v>0</v>
      </c>
      <c r="G103" s="14">
        <v>0</v>
      </c>
      <c r="H103" s="14">
        <v>0</v>
      </c>
      <c r="I103" s="19">
        <v>0</v>
      </c>
      <c r="J103" s="18">
        <v>10000</v>
      </c>
      <c r="K103" s="20" t="s">
        <v>1183</v>
      </c>
    </row>
    <row r="104" spans="1:11">
      <c r="A104" s="10" t="s">
        <v>3133</v>
      </c>
      <c r="B104" s="1" t="s">
        <v>795</v>
      </c>
      <c r="C104" s="10" t="s">
        <v>843</v>
      </c>
      <c r="D104" s="10" t="s">
        <v>239</v>
      </c>
      <c r="E104" s="17">
        <v>10000</v>
      </c>
      <c r="F104" s="2">
        <v>0</v>
      </c>
      <c r="G104" s="14">
        <v>0</v>
      </c>
      <c r="H104" s="14">
        <v>0</v>
      </c>
      <c r="I104" s="19">
        <v>0</v>
      </c>
      <c r="J104" s="18">
        <v>10000</v>
      </c>
      <c r="K104" s="20" t="s">
        <v>1183</v>
      </c>
    </row>
    <row r="105" spans="1:11">
      <c r="A105" s="10" t="s">
        <v>2935</v>
      </c>
      <c r="B105" s="1" t="s">
        <v>795</v>
      </c>
      <c r="C105" s="10" t="s">
        <v>843</v>
      </c>
      <c r="D105" s="10" t="s">
        <v>239</v>
      </c>
      <c r="E105" s="17">
        <v>10000</v>
      </c>
      <c r="F105" s="2">
        <v>0</v>
      </c>
      <c r="G105" s="14">
        <v>0</v>
      </c>
      <c r="H105" s="14">
        <v>0</v>
      </c>
      <c r="I105" s="19">
        <v>0</v>
      </c>
      <c r="J105" s="18">
        <v>10000</v>
      </c>
      <c r="K105" s="20" t="s">
        <v>1183</v>
      </c>
    </row>
    <row r="106" spans="1:11">
      <c r="A106" s="10" t="s">
        <v>863</v>
      </c>
      <c r="B106" s="1" t="s">
        <v>795</v>
      </c>
      <c r="C106" s="10" t="s">
        <v>843</v>
      </c>
      <c r="D106" s="10" t="s">
        <v>239</v>
      </c>
      <c r="E106" s="17">
        <v>10000</v>
      </c>
      <c r="F106" s="2">
        <v>0</v>
      </c>
      <c r="G106" s="14">
        <v>0</v>
      </c>
      <c r="H106" s="14">
        <v>0</v>
      </c>
      <c r="I106" s="19">
        <v>0</v>
      </c>
      <c r="J106" s="18">
        <v>10000</v>
      </c>
      <c r="K106" s="20" t="s">
        <v>1183</v>
      </c>
    </row>
    <row r="107" spans="1:11">
      <c r="A107" s="10" t="s">
        <v>1240</v>
      </c>
      <c r="B107" s="1" t="s">
        <v>795</v>
      </c>
      <c r="C107" s="10" t="s">
        <v>843</v>
      </c>
      <c r="D107" s="10" t="s">
        <v>239</v>
      </c>
      <c r="E107" s="17">
        <v>10000</v>
      </c>
      <c r="F107" s="2">
        <v>0</v>
      </c>
      <c r="G107" s="14">
        <v>0</v>
      </c>
      <c r="H107" s="14">
        <v>0</v>
      </c>
      <c r="I107" s="19">
        <v>0</v>
      </c>
      <c r="J107" s="18">
        <v>10000</v>
      </c>
      <c r="K107" s="20" t="s">
        <v>1183</v>
      </c>
    </row>
    <row r="108" spans="1:11">
      <c r="A108" s="10" t="s">
        <v>3265</v>
      </c>
      <c r="B108" s="1" t="s">
        <v>795</v>
      </c>
      <c r="C108" s="10" t="s">
        <v>843</v>
      </c>
      <c r="D108" s="10" t="s">
        <v>239</v>
      </c>
      <c r="E108" s="17">
        <v>10000</v>
      </c>
      <c r="F108" s="2">
        <v>0</v>
      </c>
      <c r="G108" s="14">
        <v>0</v>
      </c>
      <c r="H108" s="14">
        <v>0</v>
      </c>
      <c r="I108" s="19">
        <v>0</v>
      </c>
      <c r="J108" s="18">
        <v>10000</v>
      </c>
      <c r="K108" s="20" t="s">
        <v>1183</v>
      </c>
    </row>
    <row r="109" spans="1:11">
      <c r="A109" s="10" t="s">
        <v>2835</v>
      </c>
      <c r="B109" s="1" t="s">
        <v>795</v>
      </c>
      <c r="C109" s="10" t="s">
        <v>843</v>
      </c>
      <c r="D109" s="10" t="s">
        <v>239</v>
      </c>
      <c r="E109" s="17">
        <v>10000</v>
      </c>
      <c r="F109" s="2">
        <v>0</v>
      </c>
      <c r="G109" s="14">
        <v>0</v>
      </c>
      <c r="H109" s="14">
        <v>0</v>
      </c>
      <c r="I109" s="19">
        <v>0</v>
      </c>
      <c r="J109" s="18">
        <v>10000</v>
      </c>
      <c r="K109" s="20" t="s">
        <v>1183</v>
      </c>
    </row>
    <row r="110" spans="1:11">
      <c r="A110" s="10" t="s">
        <v>3616</v>
      </c>
      <c r="B110" s="1" t="s">
        <v>795</v>
      </c>
      <c r="C110" s="10" t="s">
        <v>843</v>
      </c>
      <c r="D110" s="10" t="s">
        <v>239</v>
      </c>
      <c r="E110" s="17">
        <v>10000</v>
      </c>
      <c r="F110" s="2">
        <v>0</v>
      </c>
      <c r="G110" s="14">
        <v>0</v>
      </c>
      <c r="H110" s="14">
        <v>0</v>
      </c>
      <c r="I110" s="19">
        <v>0</v>
      </c>
      <c r="J110" s="18">
        <v>10000</v>
      </c>
      <c r="K110" s="20" t="s">
        <v>1183</v>
      </c>
    </row>
    <row r="111" spans="1:11">
      <c r="A111" s="10" t="s">
        <v>2932</v>
      </c>
      <c r="B111" s="1" t="s">
        <v>795</v>
      </c>
      <c r="C111" s="10" t="s">
        <v>843</v>
      </c>
      <c r="D111" s="10" t="s">
        <v>239</v>
      </c>
      <c r="E111" s="17">
        <v>10000</v>
      </c>
      <c r="F111" s="2">
        <v>0</v>
      </c>
      <c r="G111" s="14">
        <v>0</v>
      </c>
      <c r="H111" s="14">
        <v>0</v>
      </c>
      <c r="I111" s="19">
        <v>0</v>
      </c>
      <c r="J111" s="18">
        <v>10000</v>
      </c>
      <c r="K111" s="20" t="s">
        <v>1183</v>
      </c>
    </row>
    <row r="112" spans="1:11">
      <c r="A112" s="10" t="s">
        <v>3615</v>
      </c>
      <c r="B112" s="1" t="s">
        <v>795</v>
      </c>
      <c r="C112" s="10" t="s">
        <v>843</v>
      </c>
      <c r="D112" s="10" t="s">
        <v>239</v>
      </c>
      <c r="E112" s="17">
        <v>10000</v>
      </c>
      <c r="F112" s="2">
        <v>0</v>
      </c>
      <c r="G112" s="14">
        <v>0</v>
      </c>
      <c r="H112" s="14">
        <v>0</v>
      </c>
      <c r="I112" s="19">
        <v>0</v>
      </c>
      <c r="J112" s="18">
        <v>10000</v>
      </c>
      <c r="K112" s="20" t="s">
        <v>1183</v>
      </c>
    </row>
    <row r="113" spans="1:11">
      <c r="A113" s="10" t="s">
        <v>1477</v>
      </c>
      <c r="B113" s="1" t="s">
        <v>795</v>
      </c>
      <c r="C113" s="10" t="s">
        <v>843</v>
      </c>
      <c r="D113" s="10" t="s">
        <v>239</v>
      </c>
      <c r="E113" s="17">
        <v>10000</v>
      </c>
      <c r="F113" s="2">
        <v>0</v>
      </c>
      <c r="G113" s="14">
        <v>0</v>
      </c>
      <c r="H113" s="14">
        <v>0</v>
      </c>
      <c r="I113" s="19">
        <v>0</v>
      </c>
      <c r="J113" s="18">
        <v>10000</v>
      </c>
      <c r="K113" s="20" t="s">
        <v>1183</v>
      </c>
    </row>
    <row r="114" spans="1:11">
      <c r="A114" s="10" t="s">
        <v>3617</v>
      </c>
      <c r="B114" s="1" t="s">
        <v>795</v>
      </c>
      <c r="C114" s="10" t="s">
        <v>843</v>
      </c>
      <c r="D114" s="10" t="s">
        <v>239</v>
      </c>
      <c r="E114" s="17">
        <v>10000</v>
      </c>
      <c r="F114" s="2">
        <v>0</v>
      </c>
      <c r="G114" s="14">
        <v>0</v>
      </c>
      <c r="H114" s="14">
        <v>0</v>
      </c>
      <c r="I114" s="19">
        <v>0</v>
      </c>
      <c r="J114" s="18">
        <v>10000</v>
      </c>
      <c r="K114" s="20" t="s">
        <v>1183</v>
      </c>
    </row>
    <row r="115" spans="1:11">
      <c r="A115" s="10" t="s">
        <v>1346</v>
      </c>
      <c r="B115" s="1" t="s">
        <v>795</v>
      </c>
      <c r="C115" s="10" t="s">
        <v>843</v>
      </c>
      <c r="D115" s="10" t="s">
        <v>239</v>
      </c>
      <c r="E115" s="17">
        <v>10000</v>
      </c>
      <c r="F115" s="2">
        <v>0</v>
      </c>
      <c r="G115" s="14">
        <v>0</v>
      </c>
      <c r="H115" s="14">
        <v>0</v>
      </c>
      <c r="I115" s="19">
        <v>0</v>
      </c>
      <c r="J115" s="18">
        <v>10000</v>
      </c>
      <c r="K115" s="20" t="s">
        <v>1183</v>
      </c>
    </row>
    <row r="116" spans="1:11">
      <c r="A116" s="10" t="s">
        <v>3123</v>
      </c>
      <c r="B116" s="1" t="s">
        <v>795</v>
      </c>
      <c r="C116" s="10" t="s">
        <v>843</v>
      </c>
      <c r="D116" s="10" t="s">
        <v>239</v>
      </c>
      <c r="E116" s="17">
        <v>10000</v>
      </c>
      <c r="F116" s="2">
        <v>0</v>
      </c>
      <c r="G116" s="14">
        <v>0</v>
      </c>
      <c r="H116" s="14">
        <v>0</v>
      </c>
      <c r="I116" s="19">
        <v>0</v>
      </c>
      <c r="J116" s="18">
        <v>10000</v>
      </c>
      <c r="K116" s="20" t="s">
        <v>1183</v>
      </c>
    </row>
    <row r="117" spans="1:11">
      <c r="A117" s="10" t="s">
        <v>1331</v>
      </c>
      <c r="B117" s="1" t="s">
        <v>795</v>
      </c>
      <c r="C117" s="10" t="s">
        <v>843</v>
      </c>
      <c r="D117" s="10" t="s">
        <v>239</v>
      </c>
      <c r="E117" s="17">
        <v>10000</v>
      </c>
      <c r="F117" s="2">
        <v>0</v>
      </c>
      <c r="G117" s="14">
        <v>0</v>
      </c>
      <c r="H117" s="14">
        <v>0</v>
      </c>
      <c r="I117" s="19">
        <v>0</v>
      </c>
      <c r="J117" s="18">
        <v>10000</v>
      </c>
      <c r="K117" s="20" t="s">
        <v>1183</v>
      </c>
    </row>
    <row r="118" spans="1:11">
      <c r="A118" s="10" t="s">
        <v>6374</v>
      </c>
      <c r="B118" s="1" t="s">
        <v>795</v>
      </c>
      <c r="C118" s="10" t="s">
        <v>843</v>
      </c>
      <c r="D118" s="10" t="s">
        <v>239</v>
      </c>
      <c r="E118" s="17">
        <v>10000</v>
      </c>
      <c r="F118" s="2">
        <v>0</v>
      </c>
      <c r="G118" s="14">
        <v>0</v>
      </c>
      <c r="H118" s="14">
        <v>0</v>
      </c>
      <c r="I118" s="19">
        <v>0</v>
      </c>
      <c r="J118" s="18">
        <v>10000</v>
      </c>
      <c r="K118" s="20" t="s">
        <v>1183</v>
      </c>
    </row>
    <row r="119" spans="1:11">
      <c r="A119" s="10" t="s">
        <v>3126</v>
      </c>
      <c r="B119" s="1" t="s">
        <v>795</v>
      </c>
      <c r="C119" s="10" t="s">
        <v>843</v>
      </c>
      <c r="D119" s="10" t="s">
        <v>239</v>
      </c>
      <c r="E119" s="17">
        <v>10000</v>
      </c>
      <c r="F119" s="2">
        <v>0</v>
      </c>
      <c r="G119" s="14">
        <v>0</v>
      </c>
      <c r="H119" s="14">
        <v>0</v>
      </c>
      <c r="I119" s="19">
        <v>0</v>
      </c>
      <c r="J119" s="18">
        <v>10000</v>
      </c>
      <c r="K119" s="20" t="s">
        <v>1183</v>
      </c>
    </row>
    <row r="120" spans="1:11">
      <c r="A120" s="10" t="s">
        <v>2979</v>
      </c>
      <c r="B120" s="1" t="s">
        <v>795</v>
      </c>
      <c r="C120" s="10" t="s">
        <v>843</v>
      </c>
      <c r="D120" s="10" t="s">
        <v>239</v>
      </c>
      <c r="E120" s="17">
        <v>10000</v>
      </c>
      <c r="F120" s="2">
        <v>0</v>
      </c>
      <c r="G120" s="14">
        <v>0</v>
      </c>
      <c r="H120" s="14">
        <v>0</v>
      </c>
      <c r="I120" s="19">
        <v>0</v>
      </c>
      <c r="J120" s="18">
        <v>10000</v>
      </c>
      <c r="K120" s="20" t="s">
        <v>1183</v>
      </c>
    </row>
    <row r="121" spans="1:11">
      <c r="A121" s="10" t="s">
        <v>3541</v>
      </c>
      <c r="B121" s="1" t="s">
        <v>795</v>
      </c>
      <c r="C121" s="10" t="s">
        <v>843</v>
      </c>
      <c r="D121" s="10" t="s">
        <v>239</v>
      </c>
      <c r="E121" s="17">
        <v>10000</v>
      </c>
      <c r="F121" s="2">
        <v>0</v>
      </c>
      <c r="G121" s="14">
        <v>0</v>
      </c>
      <c r="H121" s="14">
        <v>0</v>
      </c>
      <c r="I121" s="19">
        <v>0</v>
      </c>
      <c r="J121" s="18">
        <v>10000</v>
      </c>
      <c r="K121" s="20" t="s">
        <v>1183</v>
      </c>
    </row>
    <row r="122" spans="1:11">
      <c r="A122" s="10" t="s">
        <v>2321</v>
      </c>
      <c r="B122" s="1" t="s">
        <v>795</v>
      </c>
      <c r="C122" s="10" t="s">
        <v>843</v>
      </c>
      <c r="D122" s="10" t="s">
        <v>239</v>
      </c>
      <c r="E122" s="17">
        <v>10000</v>
      </c>
      <c r="F122" s="2">
        <v>0</v>
      </c>
      <c r="G122" s="14">
        <v>0</v>
      </c>
      <c r="H122" s="14">
        <v>0</v>
      </c>
      <c r="I122" s="19">
        <v>0</v>
      </c>
      <c r="J122" s="18">
        <v>10000</v>
      </c>
      <c r="K122" s="20" t="s">
        <v>1183</v>
      </c>
    </row>
    <row r="123" spans="1:11">
      <c r="A123" s="10" t="s">
        <v>3261</v>
      </c>
      <c r="B123" s="1" t="s">
        <v>795</v>
      </c>
      <c r="C123" s="10" t="s">
        <v>843</v>
      </c>
      <c r="D123" s="10" t="s">
        <v>239</v>
      </c>
      <c r="E123" s="17">
        <v>10000</v>
      </c>
      <c r="F123" s="2">
        <v>0</v>
      </c>
      <c r="G123" s="14">
        <v>0</v>
      </c>
      <c r="H123" s="14">
        <v>0</v>
      </c>
      <c r="I123" s="19">
        <v>0</v>
      </c>
      <c r="J123" s="18">
        <v>10000</v>
      </c>
      <c r="K123" s="20" t="s">
        <v>1183</v>
      </c>
    </row>
    <row r="124" spans="1:11">
      <c r="A124" s="10" t="s">
        <v>2874</v>
      </c>
      <c r="B124" s="1" t="s">
        <v>795</v>
      </c>
      <c r="C124" s="10" t="s">
        <v>843</v>
      </c>
      <c r="D124" s="10" t="s">
        <v>239</v>
      </c>
      <c r="E124" s="17">
        <v>10000</v>
      </c>
      <c r="F124" s="2">
        <v>0</v>
      </c>
      <c r="G124" s="14">
        <v>0</v>
      </c>
      <c r="H124" s="14">
        <v>0</v>
      </c>
      <c r="I124" s="19">
        <v>0</v>
      </c>
      <c r="J124" s="18">
        <v>10000</v>
      </c>
      <c r="K124" s="20" t="s">
        <v>1183</v>
      </c>
    </row>
    <row r="125" spans="1:11">
      <c r="A125" s="10" t="s">
        <v>3142</v>
      </c>
      <c r="B125" s="1" t="s">
        <v>795</v>
      </c>
      <c r="C125" s="10" t="s">
        <v>843</v>
      </c>
      <c r="D125" s="10" t="s">
        <v>239</v>
      </c>
      <c r="E125" s="17">
        <v>10000</v>
      </c>
      <c r="F125" s="2">
        <v>0</v>
      </c>
      <c r="G125" s="14">
        <v>0</v>
      </c>
      <c r="H125" s="14">
        <v>0</v>
      </c>
      <c r="I125" s="19">
        <v>0</v>
      </c>
      <c r="J125" s="18">
        <v>10000</v>
      </c>
      <c r="K125" s="20" t="s">
        <v>1183</v>
      </c>
    </row>
    <row r="126" spans="1:11">
      <c r="A126" s="10" t="s">
        <v>3149</v>
      </c>
      <c r="B126" s="1" t="s">
        <v>795</v>
      </c>
      <c r="C126" s="10" t="s">
        <v>843</v>
      </c>
      <c r="D126" s="10" t="s">
        <v>239</v>
      </c>
      <c r="E126" s="17">
        <v>10000</v>
      </c>
      <c r="F126" s="2">
        <v>0</v>
      </c>
      <c r="G126" s="14">
        <v>0</v>
      </c>
      <c r="H126" s="14">
        <v>0</v>
      </c>
      <c r="I126" s="19">
        <v>0</v>
      </c>
      <c r="J126" s="18">
        <v>10000</v>
      </c>
      <c r="K126" s="20" t="s">
        <v>1183</v>
      </c>
    </row>
    <row r="127" spans="1:11">
      <c r="A127" s="10" t="s">
        <v>799</v>
      </c>
      <c r="B127" s="1" t="s">
        <v>795</v>
      </c>
      <c r="C127" s="10" t="s">
        <v>843</v>
      </c>
      <c r="D127" s="10" t="s">
        <v>239</v>
      </c>
      <c r="E127" s="17">
        <v>10000</v>
      </c>
      <c r="F127" s="2">
        <v>0</v>
      </c>
      <c r="G127" s="14">
        <v>0</v>
      </c>
      <c r="H127" s="14">
        <v>0</v>
      </c>
      <c r="I127" s="19">
        <v>0</v>
      </c>
      <c r="J127" s="18">
        <v>10000</v>
      </c>
      <c r="K127" s="20" t="s">
        <v>1183</v>
      </c>
    </row>
    <row r="128" spans="1:11">
      <c r="A128" s="10" t="s">
        <v>3623</v>
      </c>
      <c r="B128" s="1" t="s">
        <v>795</v>
      </c>
      <c r="C128" s="10" t="s">
        <v>843</v>
      </c>
      <c r="D128" s="10" t="s">
        <v>239</v>
      </c>
      <c r="E128" s="17">
        <v>10000</v>
      </c>
      <c r="F128" s="2">
        <v>0</v>
      </c>
      <c r="G128" s="14">
        <v>0</v>
      </c>
      <c r="H128" s="14">
        <v>0</v>
      </c>
      <c r="I128" s="19">
        <v>0</v>
      </c>
      <c r="J128" s="18">
        <v>10000</v>
      </c>
      <c r="K128" s="20" t="s">
        <v>1183</v>
      </c>
    </row>
    <row r="129" spans="1:11">
      <c r="A129" s="10" t="s">
        <v>1365</v>
      </c>
      <c r="B129" s="1" t="s">
        <v>795</v>
      </c>
      <c r="C129" s="10" t="s">
        <v>843</v>
      </c>
      <c r="D129" s="10" t="s">
        <v>239</v>
      </c>
      <c r="E129" s="17">
        <v>10000</v>
      </c>
      <c r="F129" s="2">
        <v>0</v>
      </c>
      <c r="G129" s="14">
        <v>0</v>
      </c>
      <c r="H129" s="14">
        <v>0</v>
      </c>
      <c r="I129" s="19">
        <v>0</v>
      </c>
      <c r="J129" s="18">
        <v>10000</v>
      </c>
      <c r="K129" s="20" t="s">
        <v>1183</v>
      </c>
    </row>
    <row r="130" spans="1:11">
      <c r="A130" s="10" t="s">
        <v>1238</v>
      </c>
      <c r="B130" s="1" t="s">
        <v>795</v>
      </c>
      <c r="C130" s="10" t="s">
        <v>843</v>
      </c>
      <c r="D130" s="10" t="s">
        <v>239</v>
      </c>
      <c r="E130" s="17">
        <v>10000</v>
      </c>
      <c r="F130" s="2">
        <v>0</v>
      </c>
      <c r="G130" s="14">
        <v>0</v>
      </c>
      <c r="H130" s="14">
        <v>0</v>
      </c>
      <c r="I130" s="19">
        <v>0</v>
      </c>
      <c r="J130" s="18">
        <v>10000</v>
      </c>
      <c r="K130" s="20" t="s">
        <v>1183</v>
      </c>
    </row>
    <row r="131" spans="1:11">
      <c r="A131" s="10" t="s">
        <v>2397</v>
      </c>
      <c r="B131" s="1" t="s">
        <v>795</v>
      </c>
      <c r="C131" s="10" t="s">
        <v>843</v>
      </c>
      <c r="D131" s="10" t="s">
        <v>239</v>
      </c>
      <c r="E131" s="17">
        <v>10000</v>
      </c>
      <c r="F131" s="2">
        <v>0</v>
      </c>
      <c r="G131" s="14">
        <v>0</v>
      </c>
      <c r="H131" s="14">
        <v>0</v>
      </c>
      <c r="I131" s="19">
        <v>0</v>
      </c>
      <c r="J131" s="18">
        <v>10000</v>
      </c>
      <c r="K131" s="20" t="s">
        <v>1183</v>
      </c>
    </row>
    <row r="132" spans="1:11">
      <c r="A132" s="10" t="s">
        <v>3151</v>
      </c>
      <c r="B132" s="1" t="s">
        <v>795</v>
      </c>
      <c r="C132" s="10" t="s">
        <v>843</v>
      </c>
      <c r="D132" s="10" t="s">
        <v>239</v>
      </c>
      <c r="E132" s="17">
        <v>10000</v>
      </c>
      <c r="F132" s="2">
        <v>0</v>
      </c>
      <c r="G132" s="14">
        <v>0</v>
      </c>
      <c r="H132" s="14">
        <v>0</v>
      </c>
      <c r="I132" s="19">
        <v>0</v>
      </c>
      <c r="J132" s="18">
        <v>10000</v>
      </c>
      <c r="K132" s="20" t="s">
        <v>1183</v>
      </c>
    </row>
    <row r="133" spans="1:11">
      <c r="A133" s="10" t="s">
        <v>2443</v>
      </c>
      <c r="B133" s="1" t="s">
        <v>795</v>
      </c>
      <c r="C133" s="10" t="s">
        <v>843</v>
      </c>
      <c r="D133" s="10" t="s">
        <v>239</v>
      </c>
      <c r="E133" s="17">
        <v>10000</v>
      </c>
      <c r="F133" s="2">
        <v>0</v>
      </c>
      <c r="G133" s="14">
        <v>0</v>
      </c>
      <c r="H133" s="14">
        <v>0</v>
      </c>
      <c r="I133" s="19">
        <v>0</v>
      </c>
      <c r="J133" s="18">
        <v>10000</v>
      </c>
      <c r="K133" s="20" t="s">
        <v>1183</v>
      </c>
    </row>
    <row r="134" spans="1:11">
      <c r="A134" s="10" t="s">
        <v>875</v>
      </c>
      <c r="B134" s="1" t="s">
        <v>795</v>
      </c>
      <c r="C134" s="10" t="s">
        <v>843</v>
      </c>
      <c r="D134" s="10" t="s">
        <v>239</v>
      </c>
      <c r="E134" s="17">
        <v>10000</v>
      </c>
      <c r="F134" s="2">
        <v>0</v>
      </c>
      <c r="G134" s="14">
        <v>0</v>
      </c>
      <c r="H134" s="14">
        <v>0</v>
      </c>
      <c r="I134" s="19">
        <v>0</v>
      </c>
      <c r="J134" s="18">
        <v>10000</v>
      </c>
      <c r="K134" s="20" t="s">
        <v>1183</v>
      </c>
    </row>
    <row r="135" spans="1:11">
      <c r="A135" s="10" t="s">
        <v>6392</v>
      </c>
      <c r="B135" s="1" t="s">
        <v>795</v>
      </c>
      <c r="C135" s="10" t="s">
        <v>843</v>
      </c>
      <c r="D135" s="10" t="s">
        <v>239</v>
      </c>
      <c r="E135" s="17">
        <v>10000</v>
      </c>
      <c r="F135" s="2">
        <v>0</v>
      </c>
      <c r="G135" s="14">
        <v>0</v>
      </c>
      <c r="H135" s="14">
        <v>0</v>
      </c>
      <c r="I135" s="19">
        <v>0</v>
      </c>
      <c r="J135" s="18">
        <v>10000</v>
      </c>
      <c r="K135" s="20" t="s">
        <v>1184</v>
      </c>
    </row>
    <row r="136" spans="1:11">
      <c r="A136" s="10" t="s">
        <v>3203</v>
      </c>
      <c r="B136" s="1" t="s">
        <v>795</v>
      </c>
      <c r="C136" s="10" t="s">
        <v>843</v>
      </c>
      <c r="D136" s="10" t="s">
        <v>239</v>
      </c>
      <c r="E136" s="17">
        <v>10000</v>
      </c>
      <c r="F136" s="2">
        <v>0</v>
      </c>
      <c r="G136" s="14">
        <v>0</v>
      </c>
      <c r="H136" s="14">
        <v>0</v>
      </c>
      <c r="I136" s="19">
        <v>0</v>
      </c>
      <c r="J136" s="18">
        <v>10000</v>
      </c>
      <c r="K136" s="20" t="s">
        <v>1183</v>
      </c>
    </row>
    <row r="137" spans="1:11">
      <c r="A137" s="10" t="s">
        <v>3619</v>
      </c>
      <c r="B137" s="1" t="s">
        <v>795</v>
      </c>
      <c r="C137" s="10" t="s">
        <v>843</v>
      </c>
      <c r="D137" s="10" t="s">
        <v>239</v>
      </c>
      <c r="E137" s="17">
        <v>10000</v>
      </c>
      <c r="F137" s="2">
        <v>0</v>
      </c>
      <c r="G137" s="14">
        <v>0</v>
      </c>
      <c r="H137" s="14">
        <v>0</v>
      </c>
      <c r="I137" s="19">
        <v>0</v>
      </c>
      <c r="J137" s="18">
        <v>10000</v>
      </c>
      <c r="K137" s="20" t="s">
        <v>1184</v>
      </c>
    </row>
    <row r="138" spans="1:11">
      <c r="A138" s="10" t="s">
        <v>6386</v>
      </c>
      <c r="B138" s="1" t="s">
        <v>795</v>
      </c>
      <c r="C138" s="10" t="s">
        <v>843</v>
      </c>
      <c r="D138" s="10" t="s">
        <v>239</v>
      </c>
      <c r="E138" s="17">
        <v>10000</v>
      </c>
      <c r="F138" s="2">
        <v>0</v>
      </c>
      <c r="G138" s="14">
        <v>0</v>
      </c>
      <c r="H138" s="14">
        <v>0</v>
      </c>
      <c r="I138" s="19">
        <v>0</v>
      </c>
      <c r="J138" s="18">
        <v>10000</v>
      </c>
      <c r="K138" s="20" t="s">
        <v>1183</v>
      </c>
    </row>
    <row r="139" spans="1:11">
      <c r="A139" s="10" t="s">
        <v>1311</v>
      </c>
      <c r="B139" s="1" t="s">
        <v>795</v>
      </c>
      <c r="C139" s="10" t="s">
        <v>843</v>
      </c>
      <c r="D139" s="10" t="s">
        <v>239</v>
      </c>
      <c r="E139" s="17">
        <v>10000</v>
      </c>
      <c r="F139" s="2">
        <v>0</v>
      </c>
      <c r="G139" s="14">
        <v>0</v>
      </c>
      <c r="H139" s="14">
        <v>0</v>
      </c>
      <c r="I139" s="19">
        <v>0</v>
      </c>
      <c r="J139" s="18">
        <v>10000</v>
      </c>
      <c r="K139" s="20" t="s">
        <v>1184</v>
      </c>
    </row>
    <row r="140" spans="1:11">
      <c r="A140" s="10" t="s">
        <v>6390</v>
      </c>
      <c r="B140" s="1" t="s">
        <v>795</v>
      </c>
      <c r="C140" s="10" t="s">
        <v>843</v>
      </c>
      <c r="D140" s="10" t="s">
        <v>239</v>
      </c>
      <c r="E140" s="17">
        <v>10000</v>
      </c>
      <c r="F140" s="2">
        <v>0</v>
      </c>
      <c r="G140" s="14">
        <v>0</v>
      </c>
      <c r="H140" s="14">
        <v>0</v>
      </c>
      <c r="I140" s="19">
        <v>0</v>
      </c>
      <c r="J140" s="18">
        <v>10000</v>
      </c>
      <c r="K140" s="20" t="s">
        <v>1183</v>
      </c>
    </row>
    <row r="141" spans="1:11">
      <c r="A141" s="10" t="s">
        <v>1389</v>
      </c>
      <c r="B141" s="1" t="s">
        <v>795</v>
      </c>
      <c r="C141" s="10" t="s">
        <v>843</v>
      </c>
      <c r="D141" s="10" t="s">
        <v>239</v>
      </c>
      <c r="E141" s="17">
        <v>10000</v>
      </c>
      <c r="F141" s="2">
        <v>0</v>
      </c>
      <c r="G141" s="14">
        <v>0</v>
      </c>
      <c r="H141" s="14">
        <v>0</v>
      </c>
      <c r="I141" s="19">
        <v>0</v>
      </c>
      <c r="J141" s="18">
        <v>10000</v>
      </c>
      <c r="K141" s="20" t="s">
        <v>1183</v>
      </c>
    </row>
    <row r="142" spans="1:11">
      <c r="A142" s="10" t="s">
        <v>800</v>
      </c>
      <c r="B142" s="1" t="s">
        <v>795</v>
      </c>
      <c r="C142" s="10" t="s">
        <v>843</v>
      </c>
      <c r="D142" s="10" t="s">
        <v>239</v>
      </c>
      <c r="E142" s="17">
        <v>10000</v>
      </c>
      <c r="F142" s="2">
        <v>0</v>
      </c>
      <c r="G142" s="14">
        <v>0</v>
      </c>
      <c r="H142" s="14">
        <v>0</v>
      </c>
      <c r="I142" s="19">
        <v>0</v>
      </c>
      <c r="J142" s="18">
        <v>10000</v>
      </c>
      <c r="K142" s="20" t="s">
        <v>1183</v>
      </c>
    </row>
    <row r="143" spans="1:11">
      <c r="A143" s="10" t="s">
        <v>2320</v>
      </c>
      <c r="B143" s="1" t="s">
        <v>795</v>
      </c>
      <c r="C143" s="10" t="s">
        <v>843</v>
      </c>
      <c r="D143" s="10" t="s">
        <v>239</v>
      </c>
      <c r="E143" s="17">
        <v>9500</v>
      </c>
      <c r="F143" s="2">
        <v>0</v>
      </c>
      <c r="G143" s="14">
        <v>0</v>
      </c>
      <c r="H143" s="14">
        <v>0</v>
      </c>
      <c r="I143" s="19">
        <v>0</v>
      </c>
      <c r="J143" s="18">
        <v>9500</v>
      </c>
      <c r="K143" s="20" t="s">
        <v>1183</v>
      </c>
    </row>
    <row r="144" spans="1:11">
      <c r="A144" s="10" t="s">
        <v>3621</v>
      </c>
      <c r="B144" s="1" t="s">
        <v>795</v>
      </c>
      <c r="C144" s="10" t="s">
        <v>843</v>
      </c>
      <c r="D144" s="10" t="s">
        <v>239</v>
      </c>
      <c r="E144" s="17">
        <v>9000</v>
      </c>
      <c r="F144" s="2">
        <v>0</v>
      </c>
      <c r="G144" s="14">
        <v>0</v>
      </c>
      <c r="H144" s="14">
        <v>0</v>
      </c>
      <c r="I144" s="19">
        <v>0</v>
      </c>
      <c r="J144" s="18">
        <v>9000</v>
      </c>
      <c r="K144" s="20" t="s">
        <v>1183</v>
      </c>
    </row>
    <row r="145" spans="1:11">
      <c r="A145" s="10" t="s">
        <v>879</v>
      </c>
      <c r="B145" s="1" t="s">
        <v>795</v>
      </c>
      <c r="C145" s="10" t="s">
        <v>843</v>
      </c>
      <c r="D145" s="10" t="s">
        <v>239</v>
      </c>
      <c r="E145" s="17">
        <v>9000</v>
      </c>
      <c r="F145" s="2">
        <v>0</v>
      </c>
      <c r="G145" s="14">
        <v>0</v>
      </c>
      <c r="H145" s="14">
        <v>0</v>
      </c>
      <c r="I145" s="19">
        <v>0</v>
      </c>
      <c r="J145" s="18">
        <v>9000</v>
      </c>
      <c r="K145" s="20" t="s">
        <v>1183</v>
      </c>
    </row>
    <row r="146" spans="1:11">
      <c r="A146" s="10" t="s">
        <v>5618</v>
      </c>
      <c r="B146" s="1" t="s">
        <v>795</v>
      </c>
      <c r="C146" s="10" t="s">
        <v>843</v>
      </c>
      <c r="D146" s="10" t="s">
        <v>239</v>
      </c>
      <c r="E146" s="17">
        <v>8000</v>
      </c>
      <c r="F146" s="2">
        <v>0</v>
      </c>
      <c r="G146" s="14">
        <v>0</v>
      </c>
      <c r="H146" s="14">
        <v>0</v>
      </c>
      <c r="I146" s="19">
        <v>0</v>
      </c>
      <c r="J146" s="18">
        <v>8000</v>
      </c>
      <c r="K146" s="20" t="s">
        <v>1184</v>
      </c>
    </row>
    <row r="147" spans="1:11">
      <c r="A147" s="10" t="s">
        <v>3508</v>
      </c>
      <c r="B147" s="13" t="s">
        <v>795</v>
      </c>
      <c r="C147" s="10" t="s">
        <v>843</v>
      </c>
      <c r="D147" s="10" t="s">
        <v>239</v>
      </c>
      <c r="E147" s="17">
        <v>8000</v>
      </c>
      <c r="F147" s="2">
        <v>0</v>
      </c>
      <c r="G147" s="14">
        <v>0</v>
      </c>
      <c r="H147" s="14">
        <v>0</v>
      </c>
      <c r="I147" s="19">
        <v>0</v>
      </c>
      <c r="J147" s="18">
        <v>8000</v>
      </c>
      <c r="K147" s="20" t="s">
        <v>1183</v>
      </c>
    </row>
    <row r="148" spans="1:11">
      <c r="A148" s="10" t="s">
        <v>3131</v>
      </c>
      <c r="B148" s="1" t="s">
        <v>795</v>
      </c>
      <c r="C148" s="10" t="s">
        <v>843</v>
      </c>
      <c r="D148" s="10" t="s">
        <v>239</v>
      </c>
      <c r="E148" s="17">
        <v>8000</v>
      </c>
      <c r="F148" s="2">
        <v>0</v>
      </c>
      <c r="G148" s="14">
        <v>0</v>
      </c>
      <c r="H148" s="14">
        <v>0</v>
      </c>
      <c r="I148" s="19">
        <v>0</v>
      </c>
      <c r="J148" s="18">
        <v>8000</v>
      </c>
      <c r="K148" s="20" t="s">
        <v>1183</v>
      </c>
    </row>
    <row r="149" spans="1:11">
      <c r="A149" s="10" t="s">
        <v>1349</v>
      </c>
      <c r="B149" s="1" t="s">
        <v>795</v>
      </c>
      <c r="C149" s="10" t="s">
        <v>843</v>
      </c>
      <c r="D149" s="10" t="s">
        <v>239</v>
      </c>
      <c r="E149" s="17">
        <v>8000</v>
      </c>
      <c r="F149" s="2">
        <v>0</v>
      </c>
      <c r="G149" s="14">
        <v>0</v>
      </c>
      <c r="H149" s="14">
        <v>0</v>
      </c>
      <c r="I149" s="19">
        <v>0</v>
      </c>
      <c r="J149" s="18">
        <v>8000</v>
      </c>
      <c r="K149" s="20" t="s">
        <v>1183</v>
      </c>
    </row>
    <row r="150" spans="1:11">
      <c r="A150" s="10" t="s">
        <v>1348</v>
      </c>
      <c r="B150" s="1" t="s">
        <v>795</v>
      </c>
      <c r="C150" s="10" t="s">
        <v>843</v>
      </c>
      <c r="D150" s="10" t="s">
        <v>239</v>
      </c>
      <c r="E150" s="17">
        <v>8000</v>
      </c>
      <c r="F150" s="2">
        <v>0</v>
      </c>
      <c r="G150" s="14">
        <v>0</v>
      </c>
      <c r="H150" s="14">
        <v>0</v>
      </c>
      <c r="I150" s="19">
        <v>0</v>
      </c>
      <c r="J150" s="18">
        <v>8000</v>
      </c>
      <c r="K150" s="20" t="s">
        <v>1183</v>
      </c>
    </row>
    <row r="151" spans="1:11">
      <c r="A151" s="10" t="s">
        <v>3622</v>
      </c>
      <c r="B151" s="1" t="s">
        <v>795</v>
      </c>
      <c r="C151" s="10" t="s">
        <v>843</v>
      </c>
      <c r="D151" s="10" t="s">
        <v>239</v>
      </c>
      <c r="E151" s="17">
        <v>8000</v>
      </c>
      <c r="F151" s="2">
        <v>0</v>
      </c>
      <c r="G151" s="14">
        <v>0</v>
      </c>
      <c r="H151" s="14">
        <v>0</v>
      </c>
      <c r="I151" s="19">
        <v>0</v>
      </c>
      <c r="J151" s="18">
        <v>8000</v>
      </c>
      <c r="K151" s="20" t="s">
        <v>1183</v>
      </c>
    </row>
    <row r="152" spans="1:11">
      <c r="A152" s="10" t="s">
        <v>1356</v>
      </c>
      <c r="B152" s="1" t="s">
        <v>795</v>
      </c>
      <c r="C152" s="10" t="s">
        <v>843</v>
      </c>
      <c r="D152" s="10" t="s">
        <v>239</v>
      </c>
      <c r="E152" s="17">
        <v>8000</v>
      </c>
      <c r="F152" s="2">
        <v>0</v>
      </c>
      <c r="G152" s="14">
        <v>0</v>
      </c>
      <c r="H152" s="14">
        <v>0</v>
      </c>
      <c r="I152" s="19">
        <v>0</v>
      </c>
      <c r="J152" s="18">
        <v>8000</v>
      </c>
      <c r="K152" s="20" t="s">
        <v>1183</v>
      </c>
    </row>
    <row r="153" spans="1:11">
      <c r="A153" s="10" t="s">
        <v>2934</v>
      </c>
      <c r="B153" s="1" t="s">
        <v>795</v>
      </c>
      <c r="C153" s="10" t="s">
        <v>843</v>
      </c>
      <c r="D153" s="10" t="s">
        <v>239</v>
      </c>
      <c r="E153" s="17">
        <v>8000</v>
      </c>
      <c r="F153" s="2">
        <v>0</v>
      </c>
      <c r="G153" s="14">
        <v>0</v>
      </c>
      <c r="H153" s="14">
        <v>0</v>
      </c>
      <c r="I153" s="19">
        <v>0</v>
      </c>
      <c r="J153" s="18">
        <v>8000</v>
      </c>
      <c r="K153" s="20" t="s">
        <v>1183</v>
      </c>
    </row>
    <row r="154" spans="1:11">
      <c r="A154" s="10" t="s">
        <v>1368</v>
      </c>
      <c r="B154" s="1" t="s">
        <v>795</v>
      </c>
      <c r="C154" s="10" t="s">
        <v>843</v>
      </c>
      <c r="D154" s="10" t="s">
        <v>239</v>
      </c>
      <c r="E154" s="17">
        <v>8000</v>
      </c>
      <c r="F154" s="2">
        <v>0</v>
      </c>
      <c r="G154" s="14">
        <v>0</v>
      </c>
      <c r="H154" s="14">
        <v>0</v>
      </c>
      <c r="I154" s="19">
        <v>0</v>
      </c>
      <c r="J154" s="18">
        <v>8000</v>
      </c>
      <c r="K154" s="20" t="s">
        <v>1183</v>
      </c>
    </row>
    <row r="155" spans="1:11">
      <c r="A155" s="10" t="s">
        <v>2515</v>
      </c>
      <c r="B155" s="1" t="s">
        <v>795</v>
      </c>
      <c r="C155" s="10" t="s">
        <v>843</v>
      </c>
      <c r="D155" s="10" t="s">
        <v>239</v>
      </c>
      <c r="E155" s="17">
        <v>7000</v>
      </c>
      <c r="F155" s="2">
        <v>0</v>
      </c>
      <c r="G155" s="14">
        <v>0</v>
      </c>
      <c r="H155" s="14">
        <v>0</v>
      </c>
      <c r="I155" s="19">
        <v>0</v>
      </c>
      <c r="J155" s="18">
        <v>7000</v>
      </c>
      <c r="K155" s="20" t="s">
        <v>1183</v>
      </c>
    </row>
    <row r="156" spans="1:11">
      <c r="A156" s="10" t="s">
        <v>2445</v>
      </c>
      <c r="B156" s="13" t="s">
        <v>795</v>
      </c>
      <c r="C156" s="10" t="s">
        <v>843</v>
      </c>
      <c r="D156" s="10" t="s">
        <v>239</v>
      </c>
      <c r="E156" s="17">
        <v>5000</v>
      </c>
      <c r="F156" s="2">
        <v>0</v>
      </c>
      <c r="G156" s="14">
        <v>0</v>
      </c>
      <c r="H156" s="14">
        <v>0</v>
      </c>
      <c r="I156" s="19">
        <v>0</v>
      </c>
      <c r="J156" s="18">
        <v>5000</v>
      </c>
      <c r="K156" s="20" t="s">
        <v>1183</v>
      </c>
    </row>
    <row r="157" spans="1:11">
      <c r="A157" s="10" t="s">
        <v>1393</v>
      </c>
      <c r="B157" s="1" t="s">
        <v>795</v>
      </c>
      <c r="C157" s="10" t="s">
        <v>843</v>
      </c>
      <c r="D157" s="10" t="s">
        <v>239</v>
      </c>
      <c r="E157" s="17">
        <v>5000</v>
      </c>
      <c r="F157" s="2">
        <v>0</v>
      </c>
      <c r="G157" s="14">
        <v>0</v>
      </c>
      <c r="H157" s="14">
        <v>0</v>
      </c>
      <c r="I157" s="19">
        <v>0</v>
      </c>
      <c r="J157" s="18">
        <v>5000</v>
      </c>
      <c r="K157" s="20" t="s">
        <v>1183</v>
      </c>
    </row>
    <row r="158" spans="1:11">
      <c r="A158" s="10" t="s">
        <v>3213</v>
      </c>
      <c r="B158" s="1" t="s">
        <v>795</v>
      </c>
      <c r="C158" s="10" t="s">
        <v>843</v>
      </c>
      <c r="D158" s="10" t="s">
        <v>239</v>
      </c>
      <c r="E158" s="17">
        <v>5000</v>
      </c>
      <c r="F158" s="2">
        <v>0</v>
      </c>
      <c r="G158" s="14">
        <v>0</v>
      </c>
      <c r="H158" s="14">
        <v>0</v>
      </c>
      <c r="I158" s="19">
        <v>0</v>
      </c>
      <c r="J158" s="18">
        <v>5000</v>
      </c>
      <c r="K158" s="20" t="s">
        <v>1183</v>
      </c>
    </row>
    <row r="159" spans="1:11">
      <c r="A159" s="10" t="s">
        <v>7070</v>
      </c>
      <c r="B159" s="13" t="s">
        <v>795</v>
      </c>
      <c r="C159" s="10" t="s">
        <v>843</v>
      </c>
      <c r="D159" s="10" t="s">
        <v>239</v>
      </c>
      <c r="E159" s="17">
        <v>5000</v>
      </c>
      <c r="F159" s="2">
        <v>0</v>
      </c>
      <c r="G159" s="14">
        <v>0</v>
      </c>
      <c r="H159" s="14">
        <v>0</v>
      </c>
      <c r="I159" s="19">
        <v>0</v>
      </c>
      <c r="J159" s="18">
        <v>5000</v>
      </c>
      <c r="K159" s="20" t="s">
        <v>1183</v>
      </c>
    </row>
    <row r="160" spans="1:11">
      <c r="A160" s="10" t="s">
        <v>3146</v>
      </c>
      <c r="B160" s="1" t="s">
        <v>795</v>
      </c>
      <c r="C160" s="10" t="s">
        <v>843</v>
      </c>
      <c r="D160" s="10" t="s">
        <v>239</v>
      </c>
      <c r="E160" s="17">
        <v>5000</v>
      </c>
      <c r="F160" s="2">
        <v>0</v>
      </c>
      <c r="G160" s="14">
        <v>0</v>
      </c>
      <c r="H160" s="14">
        <v>0</v>
      </c>
      <c r="I160" s="19">
        <v>0</v>
      </c>
      <c r="J160" s="18">
        <v>5000</v>
      </c>
      <c r="K160" s="20" t="s">
        <v>1183</v>
      </c>
    </row>
    <row r="161" spans="1:11">
      <c r="A161" s="10" t="s">
        <v>2931</v>
      </c>
      <c r="B161" s="1" t="s">
        <v>795</v>
      </c>
      <c r="C161" s="10" t="s">
        <v>843</v>
      </c>
      <c r="D161" s="10" t="s">
        <v>239</v>
      </c>
      <c r="E161" s="17">
        <v>5000</v>
      </c>
      <c r="F161" s="2">
        <v>0</v>
      </c>
      <c r="G161" s="14">
        <v>0</v>
      </c>
      <c r="H161" s="14">
        <v>0</v>
      </c>
      <c r="I161" s="19">
        <v>0</v>
      </c>
      <c r="J161" s="18">
        <v>5000</v>
      </c>
      <c r="K161" s="20" t="s">
        <v>1183</v>
      </c>
    </row>
    <row r="162" spans="1:11">
      <c r="A162" s="10" t="s">
        <v>1475</v>
      </c>
      <c r="B162" s="1" t="s">
        <v>795</v>
      </c>
      <c r="C162" s="10" t="s">
        <v>843</v>
      </c>
      <c r="D162" s="10" t="s">
        <v>239</v>
      </c>
      <c r="E162" s="17">
        <v>5000</v>
      </c>
      <c r="F162" s="2">
        <v>0</v>
      </c>
      <c r="G162" s="14">
        <v>0</v>
      </c>
      <c r="H162" s="14">
        <v>0</v>
      </c>
      <c r="I162" s="19">
        <v>0</v>
      </c>
      <c r="J162" s="18">
        <v>5000</v>
      </c>
      <c r="K162" s="20" t="s">
        <v>1183</v>
      </c>
    </row>
    <row r="163" spans="1:11">
      <c r="A163" s="10" t="s">
        <v>1394</v>
      </c>
      <c r="B163" s="13" t="s">
        <v>795</v>
      </c>
      <c r="C163" s="10" t="s">
        <v>843</v>
      </c>
      <c r="D163" s="10" t="s">
        <v>239</v>
      </c>
      <c r="E163" s="17">
        <v>5000</v>
      </c>
      <c r="F163" s="2">
        <v>0</v>
      </c>
      <c r="G163" s="14">
        <v>0</v>
      </c>
      <c r="H163" s="14">
        <v>0</v>
      </c>
      <c r="I163" s="19">
        <v>0</v>
      </c>
      <c r="J163" s="18">
        <v>5000</v>
      </c>
      <c r="K163" s="20" t="s">
        <v>1183</v>
      </c>
    </row>
    <row r="164" spans="1:11">
      <c r="A164" s="10" t="s">
        <v>2518</v>
      </c>
      <c r="B164" s="13" t="s">
        <v>795</v>
      </c>
      <c r="C164" s="10" t="s">
        <v>843</v>
      </c>
      <c r="D164" s="10" t="s">
        <v>239</v>
      </c>
      <c r="E164" s="17">
        <v>5000</v>
      </c>
      <c r="F164" s="2">
        <v>0</v>
      </c>
      <c r="G164" s="14">
        <v>0</v>
      </c>
      <c r="H164" s="14">
        <v>0</v>
      </c>
      <c r="I164" s="19">
        <v>0</v>
      </c>
      <c r="J164" s="18">
        <v>5000</v>
      </c>
      <c r="K164" s="20" t="s">
        <v>1183</v>
      </c>
    </row>
    <row r="165" spans="1:11">
      <c r="A165" s="10" t="s">
        <v>8578</v>
      </c>
      <c r="B165" s="13" t="s">
        <v>795</v>
      </c>
      <c r="C165" s="10" t="s">
        <v>843</v>
      </c>
      <c r="D165" s="10" t="s">
        <v>239</v>
      </c>
      <c r="E165" s="17">
        <v>10000</v>
      </c>
      <c r="F165" s="2">
        <v>0</v>
      </c>
      <c r="G165" s="14">
        <v>0</v>
      </c>
      <c r="H165" s="14">
        <v>0</v>
      </c>
      <c r="I165" s="19">
        <v>0</v>
      </c>
      <c r="J165" s="18">
        <v>10000</v>
      </c>
      <c r="K165" s="20" t="s">
        <v>1183</v>
      </c>
    </row>
    <row r="166" spans="1:11">
      <c r="A166" s="10" t="s">
        <v>8580</v>
      </c>
      <c r="B166" s="13" t="s">
        <v>795</v>
      </c>
      <c r="C166" s="10" t="s">
        <v>843</v>
      </c>
      <c r="D166" s="10" t="s">
        <v>239</v>
      </c>
      <c r="E166" s="17">
        <v>10000</v>
      </c>
      <c r="F166" s="2">
        <v>0</v>
      </c>
      <c r="G166" s="14">
        <v>0</v>
      </c>
      <c r="H166" s="14">
        <v>0</v>
      </c>
      <c r="I166" s="19">
        <v>0</v>
      </c>
      <c r="J166" s="18">
        <v>10000</v>
      </c>
      <c r="K166" s="20" t="s">
        <v>1183</v>
      </c>
    </row>
    <row r="167" spans="1:11">
      <c r="A167" s="10" t="s">
        <v>8582</v>
      </c>
      <c r="B167" s="13" t="s">
        <v>795</v>
      </c>
      <c r="C167" s="10" t="s">
        <v>843</v>
      </c>
      <c r="D167" s="10" t="s">
        <v>239</v>
      </c>
      <c r="E167" s="17">
        <v>10000</v>
      </c>
      <c r="F167" s="2">
        <v>0</v>
      </c>
      <c r="G167" s="14">
        <v>0</v>
      </c>
      <c r="H167" s="14">
        <v>0</v>
      </c>
      <c r="I167" s="19">
        <v>0</v>
      </c>
      <c r="J167" s="18">
        <v>10000</v>
      </c>
      <c r="K167" s="20" t="s">
        <v>1183</v>
      </c>
    </row>
    <row r="168" spans="1:11">
      <c r="A168" s="10" t="s">
        <v>8576</v>
      </c>
      <c r="B168" s="13" t="s">
        <v>795</v>
      </c>
      <c r="C168" s="10" t="s">
        <v>843</v>
      </c>
      <c r="D168" s="10" t="s">
        <v>239</v>
      </c>
      <c r="E168" s="17">
        <v>10000</v>
      </c>
      <c r="F168" s="2">
        <v>0</v>
      </c>
      <c r="G168" s="14">
        <v>0</v>
      </c>
      <c r="H168" s="14">
        <v>0</v>
      </c>
      <c r="I168" s="19">
        <v>0</v>
      </c>
      <c r="J168" s="18">
        <v>10000</v>
      </c>
      <c r="K168" s="20" t="s">
        <v>1183</v>
      </c>
    </row>
    <row r="169" spans="1:11">
      <c r="A169" s="10" t="s">
        <v>8584</v>
      </c>
      <c r="B169" s="13" t="s">
        <v>795</v>
      </c>
      <c r="C169" s="10" t="s">
        <v>843</v>
      </c>
      <c r="D169" s="10" t="s">
        <v>239</v>
      </c>
      <c r="E169" s="17">
        <v>9000</v>
      </c>
      <c r="F169" s="2">
        <v>0</v>
      </c>
      <c r="G169" s="14">
        <v>0</v>
      </c>
      <c r="H169" s="14">
        <v>0</v>
      </c>
      <c r="I169" s="19">
        <v>0</v>
      </c>
      <c r="J169" s="18">
        <v>9000</v>
      </c>
      <c r="K169" s="20" t="s">
        <v>1184</v>
      </c>
    </row>
    <row r="170" spans="1:11" ht="15.75" thickBot="1">
      <c r="A170" s="10" t="s">
        <v>1236</v>
      </c>
      <c r="B170" s="1" t="s">
        <v>795</v>
      </c>
      <c r="C170" s="10" t="s">
        <v>314</v>
      </c>
      <c r="D170" s="10" t="s">
        <v>239</v>
      </c>
      <c r="E170" s="106">
        <v>125000</v>
      </c>
      <c r="F170" s="106">
        <v>19832.87</v>
      </c>
      <c r="G170" s="106">
        <v>0</v>
      </c>
      <c r="H170" s="107">
        <v>0</v>
      </c>
      <c r="I170" s="108">
        <v>0</v>
      </c>
      <c r="J170" s="109">
        <v>105167.13</v>
      </c>
      <c r="K170" s="110" t="s">
        <v>1183</v>
      </c>
    </row>
    <row r="171" spans="1:11">
      <c r="A171" s="10" t="s">
        <v>948</v>
      </c>
      <c r="B171" s="10">
        <f>SUBTOTAL(103,TSEG[CARGO])</f>
        <v>163</v>
      </c>
      <c r="C171" s="10"/>
      <c r="D171" s="10"/>
      <c r="E171" s="15">
        <f>SUBTOTAL(109,TSEG[INGRESO BRUTO])</f>
        <v>2269000</v>
      </c>
      <c r="F171" s="15">
        <f>SUBTOTAL(109,TSEG[ISR])</f>
        <v>40402</v>
      </c>
      <c r="G171" s="15">
        <f>SUBTOTAL(109,TSEG[SFS])</f>
        <v>0</v>
      </c>
      <c r="H171" s="16">
        <f>SUBTOTAL(109,TSEG[AFP])</f>
        <v>0</v>
      </c>
      <c r="I171" s="27">
        <f>SUBTOTAL(109,TSEG[OTROS DESC])</f>
        <v>0</v>
      </c>
      <c r="J171" s="15">
        <f>SUBTOTAL(109,TSEG[INGRESO NETO])</f>
        <v>2228598</v>
      </c>
      <c r="K171" s="10"/>
    </row>
    <row r="172" spans="1:11">
      <c r="A172" s="10"/>
      <c r="B172" s="10"/>
      <c r="C172" s="10"/>
      <c r="D172" s="10"/>
      <c r="E172" s="15"/>
      <c r="F172" s="15"/>
      <c r="G172" s="15"/>
      <c r="H172" s="16"/>
      <c r="I172" s="27"/>
      <c r="J172" s="15"/>
      <c r="K172" s="10"/>
    </row>
    <row r="173" spans="1:11">
      <c r="A173" s="10"/>
      <c r="B173" s="10"/>
      <c r="C173" s="10"/>
      <c r="D173" s="10"/>
      <c r="E173" s="46"/>
      <c r="F173" s="46"/>
      <c r="G173" s="46"/>
      <c r="H173" s="47"/>
      <c r="I173" s="48"/>
    </row>
    <row r="174" spans="1:11">
      <c r="A174" s="10"/>
      <c r="B174" s="10"/>
      <c r="C174" s="10"/>
      <c r="D174" s="10"/>
      <c r="E174" s="46"/>
      <c r="F174" s="46"/>
      <c r="G174" s="46"/>
      <c r="H174" s="47"/>
      <c r="I174" s="48"/>
    </row>
    <row r="175" spans="1:11">
      <c r="A175" s="10"/>
      <c r="B175" s="10"/>
      <c r="C175" s="10"/>
      <c r="D175" s="10"/>
      <c r="E175" s="46"/>
      <c r="F175" s="46"/>
      <c r="G175" s="46"/>
      <c r="H175" s="47"/>
      <c r="I175" s="48"/>
    </row>
    <row r="176" spans="1:11">
      <c r="A176" s="10"/>
      <c r="B176" s="10"/>
      <c r="C176" s="10"/>
      <c r="D176" s="10"/>
      <c r="E176" s="46"/>
      <c r="F176" s="46"/>
      <c r="G176" s="46"/>
      <c r="H176" s="47"/>
      <c r="I176" s="48"/>
    </row>
    <row r="177" spans="1:2">
      <c r="A177" s="112" t="s">
        <v>2876</v>
      </c>
      <c r="B177" s="8"/>
    </row>
    <row r="178" spans="1:2">
      <c r="A178" s="111" t="s">
        <v>2912</v>
      </c>
      <c r="B178" s="6"/>
    </row>
  </sheetData>
  <phoneticPr fontId="14" type="noConversion"/>
  <conditionalFormatting sqref="A177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1" t="s">
        <v>1397</v>
      </c>
      <c r="B1" s="60">
        <v>44743</v>
      </c>
    </row>
    <row r="2" spans="1:2">
      <c r="A2" s="61" t="s">
        <v>205</v>
      </c>
      <c r="B2" s="60">
        <v>45108</v>
      </c>
    </row>
    <row r="3" spans="1:2">
      <c r="A3" s="61" t="s">
        <v>2389</v>
      </c>
      <c r="B3" s="60">
        <v>45108</v>
      </c>
    </row>
    <row r="4" spans="1:2">
      <c r="A4" s="61" t="s">
        <v>268</v>
      </c>
      <c r="B4" s="60">
        <v>45108</v>
      </c>
    </row>
    <row r="5" spans="1:2">
      <c r="A5" s="61" t="s">
        <v>344</v>
      </c>
      <c r="B5" s="60">
        <v>45108</v>
      </c>
    </row>
    <row r="6" spans="1:2">
      <c r="A6" s="61" t="s">
        <v>2354</v>
      </c>
      <c r="B6" s="60">
        <v>45108</v>
      </c>
    </row>
    <row r="7" spans="1:2">
      <c r="A7" s="61" t="s">
        <v>148</v>
      </c>
      <c r="B7" s="60">
        <v>45108</v>
      </c>
    </row>
    <row r="8" spans="1:2">
      <c r="A8" s="61" t="s">
        <v>253</v>
      </c>
      <c r="B8" s="60">
        <v>45047</v>
      </c>
    </row>
    <row r="9" spans="1:2">
      <c r="A9" s="61" t="s">
        <v>2546</v>
      </c>
      <c r="B9" s="60">
        <v>45108</v>
      </c>
    </row>
    <row r="10" spans="1:2">
      <c r="A10" s="61" t="s">
        <v>477</v>
      </c>
      <c r="B10" s="60">
        <v>45108</v>
      </c>
    </row>
    <row r="11" spans="1:2">
      <c r="A11" s="61" t="s">
        <v>659</v>
      </c>
      <c r="B11" s="60">
        <v>45108</v>
      </c>
    </row>
    <row r="12" spans="1:2">
      <c r="A12" s="61" t="s">
        <v>653</v>
      </c>
      <c r="B12" s="60">
        <v>45108</v>
      </c>
    </row>
    <row r="13" spans="1:2">
      <c r="A13" s="61" t="s">
        <v>272</v>
      </c>
      <c r="B13" s="60">
        <v>45108</v>
      </c>
    </row>
    <row r="14" spans="1:2">
      <c r="A14" s="61" t="s">
        <v>274</v>
      </c>
      <c r="B14" s="60">
        <v>45108</v>
      </c>
    </row>
    <row r="15" spans="1:2">
      <c r="A15" s="61" t="s">
        <v>298</v>
      </c>
      <c r="B15" s="60">
        <v>44986</v>
      </c>
    </row>
    <row r="16" spans="1:2">
      <c r="A16" s="61" t="s">
        <v>474</v>
      </c>
      <c r="B16" s="60">
        <v>45108</v>
      </c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68"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5" t="s">
        <v>1230</v>
      </c>
      <c r="C1" s="21" t="s">
        <v>1306</v>
      </c>
    </row>
    <row r="2" spans="1:3">
      <c r="A2" s="57" t="s">
        <v>989</v>
      </c>
      <c r="B2" s="4" t="s">
        <v>726</v>
      </c>
      <c r="C2" s="22" t="s">
        <v>39</v>
      </c>
    </row>
    <row r="3" spans="1:3">
      <c r="A3" s="57" t="s">
        <v>1068</v>
      </c>
      <c r="B3" s="4" t="s">
        <v>407</v>
      </c>
      <c r="C3" s="22" t="s">
        <v>39</v>
      </c>
    </row>
    <row r="4" spans="1:3">
      <c r="A4" s="57" t="s">
        <v>990</v>
      </c>
      <c r="B4" s="4" t="s">
        <v>729</v>
      </c>
      <c r="C4" s="22" t="s">
        <v>39</v>
      </c>
    </row>
    <row r="5" spans="1:3">
      <c r="A5" s="57" t="s">
        <v>1108</v>
      </c>
      <c r="B5" s="4" t="s">
        <v>610</v>
      </c>
      <c r="C5" s="22" t="s">
        <v>39</v>
      </c>
    </row>
    <row r="6" spans="1:3">
      <c r="A6" s="57" t="s">
        <v>992</v>
      </c>
      <c r="B6" s="4" t="s">
        <v>200</v>
      </c>
      <c r="C6" s="22" t="s">
        <v>39</v>
      </c>
    </row>
    <row r="7" spans="1:3">
      <c r="A7" s="57" t="s">
        <v>1109</v>
      </c>
      <c r="B7" s="4" t="s">
        <v>612</v>
      </c>
      <c r="C7" s="22" t="s">
        <v>39</v>
      </c>
    </row>
    <row r="8" spans="1:3">
      <c r="A8" s="57" t="s">
        <v>993</v>
      </c>
      <c r="B8" s="4" t="s">
        <v>731</v>
      </c>
      <c r="C8" s="22" t="s">
        <v>39</v>
      </c>
    </row>
    <row r="9" spans="1:3">
      <c r="A9" s="57" t="s">
        <v>1398</v>
      </c>
      <c r="B9" s="4" t="s">
        <v>1397</v>
      </c>
      <c r="C9" s="22" t="s">
        <v>39</v>
      </c>
    </row>
    <row r="10" spans="1:3">
      <c r="A10" s="57" t="s">
        <v>995</v>
      </c>
      <c r="B10" s="4" t="s">
        <v>466</v>
      </c>
      <c r="C10" s="22" t="s">
        <v>39</v>
      </c>
    </row>
    <row r="11" spans="1:3">
      <c r="A11" s="57" t="s">
        <v>996</v>
      </c>
      <c r="B11" s="4" t="s">
        <v>189</v>
      </c>
      <c r="C11" s="22" t="s">
        <v>39</v>
      </c>
    </row>
    <row r="12" spans="1:3">
      <c r="A12" s="57" t="s">
        <v>1164</v>
      </c>
      <c r="B12" s="4" t="s">
        <v>107</v>
      </c>
      <c r="C12" s="22" t="s">
        <v>39</v>
      </c>
    </row>
    <row r="13" spans="1:3">
      <c r="A13" s="57" t="s">
        <v>997</v>
      </c>
      <c r="B13" s="4" t="s">
        <v>555</v>
      </c>
      <c r="C13" s="22" t="s">
        <v>39</v>
      </c>
    </row>
    <row r="14" spans="1:3">
      <c r="A14" s="57" t="s">
        <v>1111</v>
      </c>
      <c r="B14" s="4" t="s">
        <v>519</v>
      </c>
      <c r="C14" s="22" t="s">
        <v>39</v>
      </c>
    </row>
    <row r="15" spans="1:3">
      <c r="A15" s="57" t="s">
        <v>1112</v>
      </c>
      <c r="B15" s="4" t="s">
        <v>307</v>
      </c>
      <c r="C15" s="22" t="s">
        <v>39</v>
      </c>
    </row>
    <row r="16" spans="1:3">
      <c r="A16" s="57" t="s">
        <v>1875</v>
      </c>
      <c r="B16" s="4" t="s">
        <v>521</v>
      </c>
      <c r="C16" s="22" t="s">
        <v>39</v>
      </c>
    </row>
    <row r="17" spans="1:3">
      <c r="A17" s="57" t="s">
        <v>1113</v>
      </c>
      <c r="B17" s="4" t="s">
        <v>613</v>
      </c>
      <c r="C17" s="22" t="s">
        <v>39</v>
      </c>
    </row>
    <row r="18" spans="1:3">
      <c r="A18" s="57" t="s">
        <v>1071</v>
      </c>
      <c r="B18" s="4" t="s">
        <v>586</v>
      </c>
      <c r="C18" s="22" t="s">
        <v>39</v>
      </c>
    </row>
    <row r="19" spans="1:3">
      <c r="A19" s="57" t="s">
        <v>1072</v>
      </c>
      <c r="B19" s="4" t="s">
        <v>588</v>
      </c>
      <c r="C19" s="22" t="s">
        <v>39</v>
      </c>
    </row>
    <row r="20" spans="1:3">
      <c r="A20" s="57" t="s">
        <v>999</v>
      </c>
      <c r="B20" s="4" t="s">
        <v>389</v>
      </c>
      <c r="C20" s="22" t="s">
        <v>39</v>
      </c>
    </row>
    <row r="21" spans="1:3">
      <c r="A21" s="57" t="s">
        <v>1073</v>
      </c>
      <c r="B21" s="4" t="s">
        <v>412</v>
      </c>
      <c r="C21" s="22" t="s">
        <v>39</v>
      </c>
    </row>
    <row r="22" spans="1:3">
      <c r="A22" s="57" t="s">
        <v>1115</v>
      </c>
      <c r="B22" s="4" t="s">
        <v>615</v>
      </c>
      <c r="C22" s="22" t="s">
        <v>39</v>
      </c>
    </row>
    <row r="23" spans="1:3">
      <c r="A23" s="57" t="s">
        <v>1075</v>
      </c>
      <c r="B23" s="4" t="s">
        <v>590</v>
      </c>
      <c r="C23" s="22" t="s">
        <v>39</v>
      </c>
    </row>
    <row r="24" spans="1:3">
      <c r="A24" s="57" t="s">
        <v>1570</v>
      </c>
      <c r="B24" s="4" t="s">
        <v>490</v>
      </c>
      <c r="C24" s="22" t="s">
        <v>39</v>
      </c>
    </row>
    <row r="25" spans="1:3">
      <c r="A25" s="57" t="s">
        <v>1076</v>
      </c>
      <c r="B25" s="4" t="s">
        <v>416</v>
      </c>
      <c r="C25" s="22" t="s">
        <v>39</v>
      </c>
    </row>
    <row r="26" spans="1:3">
      <c r="A26" s="57" t="s">
        <v>1000</v>
      </c>
      <c r="B26" s="4" t="s">
        <v>298</v>
      </c>
      <c r="C26" s="22" t="s">
        <v>39</v>
      </c>
    </row>
    <row r="27" spans="1:3">
      <c r="A27" s="57" t="s">
        <v>1165</v>
      </c>
      <c r="B27" s="4" t="s">
        <v>110</v>
      </c>
      <c r="C27" s="22" t="s">
        <v>39</v>
      </c>
    </row>
    <row r="28" spans="1:3">
      <c r="A28" s="57" t="s">
        <v>2845</v>
      </c>
      <c r="B28" s="4" t="s">
        <v>2865</v>
      </c>
      <c r="C28" s="22" t="s">
        <v>39</v>
      </c>
    </row>
    <row r="29" spans="1:3">
      <c r="A29" s="57" t="s">
        <v>1001</v>
      </c>
      <c r="B29" s="4" t="s">
        <v>561</v>
      </c>
      <c r="C29" s="22" t="s">
        <v>39</v>
      </c>
    </row>
    <row r="30" spans="1:3">
      <c r="A30" s="57" t="s">
        <v>1166</v>
      </c>
      <c r="B30" s="4" t="s">
        <v>112</v>
      </c>
      <c r="C30" s="22" t="s">
        <v>39</v>
      </c>
    </row>
    <row r="31" spans="1:3">
      <c r="A31" s="57" t="s">
        <v>1002</v>
      </c>
      <c r="B31" s="4" t="s">
        <v>279</v>
      </c>
      <c r="C31" s="22" t="s">
        <v>39</v>
      </c>
    </row>
    <row r="32" spans="1:3">
      <c r="A32" s="57" t="s">
        <v>1077</v>
      </c>
      <c r="B32" s="4" t="s">
        <v>418</v>
      </c>
      <c r="C32" s="22" t="s">
        <v>39</v>
      </c>
    </row>
    <row r="33" spans="1:3">
      <c r="A33" s="57" t="s">
        <v>1003</v>
      </c>
      <c r="B33" s="4" t="s">
        <v>148</v>
      </c>
      <c r="C33" s="22" t="s">
        <v>39</v>
      </c>
    </row>
    <row r="34" spans="1:3">
      <c r="A34" s="57" t="s">
        <v>1004</v>
      </c>
      <c r="B34" s="4" t="s">
        <v>250</v>
      </c>
      <c r="C34" s="22" t="s">
        <v>39</v>
      </c>
    </row>
    <row r="35" spans="1:3">
      <c r="A35" s="57" t="s">
        <v>1116</v>
      </c>
      <c r="B35" s="4" t="s">
        <v>620</v>
      </c>
      <c r="C35" s="22" t="s">
        <v>39</v>
      </c>
    </row>
    <row r="36" spans="1:3">
      <c r="A36" s="57" t="s">
        <v>1005</v>
      </c>
      <c r="B36" s="4" t="s">
        <v>308</v>
      </c>
      <c r="C36" s="22" t="s">
        <v>39</v>
      </c>
    </row>
    <row r="37" spans="1:3">
      <c r="A37" s="57" t="s">
        <v>1006</v>
      </c>
      <c r="B37" s="4" t="s">
        <v>209</v>
      </c>
      <c r="C37" s="22" t="s">
        <v>39</v>
      </c>
    </row>
    <row r="38" spans="1:3">
      <c r="A38" s="57" t="s">
        <v>1117</v>
      </c>
      <c r="B38" s="4" t="s">
        <v>621</v>
      </c>
      <c r="C38" s="22" t="s">
        <v>39</v>
      </c>
    </row>
    <row r="39" spans="1:3">
      <c r="A39" s="57" t="s">
        <v>1118</v>
      </c>
      <c r="B39" s="4" t="s">
        <v>150</v>
      </c>
      <c r="C39" s="22" t="s">
        <v>39</v>
      </c>
    </row>
    <row r="40" spans="1:3">
      <c r="A40" s="57" t="s">
        <v>1007</v>
      </c>
      <c r="B40" s="4" t="s">
        <v>283</v>
      </c>
      <c r="C40" s="22" t="s">
        <v>39</v>
      </c>
    </row>
    <row r="41" spans="1:3">
      <c r="A41" s="57" t="s">
        <v>1119</v>
      </c>
      <c r="B41" s="4" t="s">
        <v>153</v>
      </c>
      <c r="C41" s="22" t="s">
        <v>39</v>
      </c>
    </row>
    <row r="42" spans="1:3">
      <c r="A42" s="57" t="s">
        <v>1008</v>
      </c>
      <c r="B42" s="4" t="s">
        <v>491</v>
      </c>
      <c r="C42" s="22" t="s">
        <v>39</v>
      </c>
    </row>
    <row r="43" spans="1:3">
      <c r="A43" s="57" t="s">
        <v>1904</v>
      </c>
      <c r="B43" s="4" t="s">
        <v>623</v>
      </c>
      <c r="C43" s="22" t="s">
        <v>39</v>
      </c>
    </row>
    <row r="44" spans="1:3">
      <c r="A44" s="57" t="s">
        <v>1120</v>
      </c>
      <c r="B44" s="4" t="s">
        <v>624</v>
      </c>
      <c r="C44" s="22" t="s">
        <v>39</v>
      </c>
    </row>
    <row r="45" spans="1:3">
      <c r="A45" s="57" t="s">
        <v>1009</v>
      </c>
      <c r="B45" s="4" t="s">
        <v>284</v>
      </c>
      <c r="C45" s="22" t="s">
        <v>39</v>
      </c>
    </row>
    <row r="46" spans="1:3">
      <c r="A46" s="57" t="s">
        <v>2403</v>
      </c>
      <c r="B46" s="4" t="s">
        <v>2387</v>
      </c>
      <c r="C46" s="22" t="s">
        <v>39</v>
      </c>
    </row>
    <row r="47" spans="1:3">
      <c r="A47" s="57" t="s">
        <v>1080</v>
      </c>
      <c r="B47" s="4" t="s">
        <v>420</v>
      </c>
      <c r="C47" s="22" t="s">
        <v>39</v>
      </c>
    </row>
    <row r="48" spans="1:3">
      <c r="A48" s="57" t="s">
        <v>1010</v>
      </c>
      <c r="B48" s="4" t="s">
        <v>183</v>
      </c>
      <c r="C48" s="22" t="s">
        <v>39</v>
      </c>
    </row>
    <row r="49" spans="1:3">
      <c r="A49" s="57" t="s">
        <v>1121</v>
      </c>
      <c r="B49" s="4" t="s">
        <v>629</v>
      </c>
      <c r="C49" s="22" t="s">
        <v>39</v>
      </c>
    </row>
    <row r="50" spans="1:3">
      <c r="A50" s="57" t="s">
        <v>1122</v>
      </c>
      <c r="B50" s="4" t="s">
        <v>78</v>
      </c>
      <c r="C50" s="22" t="s">
        <v>39</v>
      </c>
    </row>
    <row r="51" spans="1:3">
      <c r="A51" s="57" t="s">
        <v>1123</v>
      </c>
      <c r="B51" s="4" t="s">
        <v>630</v>
      </c>
      <c r="C51" s="22" t="s">
        <v>39</v>
      </c>
    </row>
    <row r="52" spans="1:3">
      <c r="A52" s="57" t="s">
        <v>1081</v>
      </c>
      <c r="B52" s="4" t="s">
        <v>346</v>
      </c>
      <c r="C52" s="22" t="s">
        <v>39</v>
      </c>
    </row>
    <row r="53" spans="1:3">
      <c r="A53" s="57" t="s">
        <v>1012</v>
      </c>
      <c r="B53" s="4" t="s">
        <v>735</v>
      </c>
      <c r="C53" s="22" t="s">
        <v>39</v>
      </c>
    </row>
    <row r="54" spans="1:3">
      <c r="A54" s="57" t="s">
        <v>1082</v>
      </c>
      <c r="B54" s="4" t="s">
        <v>422</v>
      </c>
      <c r="C54" s="22" t="s">
        <v>39</v>
      </c>
    </row>
    <row r="55" spans="1:3">
      <c r="A55" s="57" t="s">
        <v>1083</v>
      </c>
      <c r="B55" s="4" t="s">
        <v>423</v>
      </c>
      <c r="C55" s="22" t="s">
        <v>39</v>
      </c>
    </row>
    <row r="56" spans="1:3">
      <c r="A56" s="57" t="s">
        <v>1013</v>
      </c>
      <c r="B56" s="4" t="s">
        <v>222</v>
      </c>
      <c r="C56" s="22" t="s">
        <v>39</v>
      </c>
    </row>
    <row r="57" spans="1:3">
      <c r="A57" s="57">
        <v>40224129698</v>
      </c>
      <c r="B57" s="4" t="s">
        <v>3162</v>
      </c>
      <c r="C57" s="22" t="s">
        <v>39</v>
      </c>
    </row>
    <row r="58" spans="1:3">
      <c r="A58" s="57" t="s">
        <v>1617</v>
      </c>
      <c r="B58" s="4" t="s">
        <v>565</v>
      </c>
      <c r="C58" s="22" t="s">
        <v>39</v>
      </c>
    </row>
    <row r="59" spans="1:3">
      <c r="A59" s="57" t="s">
        <v>1014</v>
      </c>
      <c r="B59" s="4" t="s">
        <v>212</v>
      </c>
      <c r="C59" s="22" t="s">
        <v>39</v>
      </c>
    </row>
    <row r="60" spans="1:3">
      <c r="A60" s="57" t="s">
        <v>1168</v>
      </c>
      <c r="B60" s="4" t="s">
        <v>119</v>
      </c>
      <c r="C60" s="22" t="s">
        <v>39</v>
      </c>
    </row>
    <row r="61" spans="1:3">
      <c r="A61" s="57" t="s">
        <v>1124</v>
      </c>
      <c r="B61" s="4" t="s">
        <v>529</v>
      </c>
      <c r="C61" s="22" t="s">
        <v>39</v>
      </c>
    </row>
    <row r="62" spans="1:3">
      <c r="A62" s="57" t="s">
        <v>1929</v>
      </c>
      <c r="B62" s="4" t="s">
        <v>634</v>
      </c>
      <c r="C62" s="22" t="s">
        <v>39</v>
      </c>
    </row>
    <row r="63" spans="1:3">
      <c r="A63" s="57" t="s">
        <v>1177</v>
      </c>
      <c r="B63" s="4" t="s">
        <v>773</v>
      </c>
      <c r="C63" s="22" t="s">
        <v>39</v>
      </c>
    </row>
    <row r="64" spans="1:3">
      <c r="A64" s="57" t="s">
        <v>1125</v>
      </c>
      <c r="B64" s="4" t="s">
        <v>636</v>
      </c>
      <c r="C64" s="22" t="s">
        <v>39</v>
      </c>
    </row>
    <row r="65" spans="1:3">
      <c r="A65" s="57" t="s">
        <v>1178</v>
      </c>
      <c r="B65" s="4" t="s">
        <v>774</v>
      </c>
      <c r="C65" s="22" t="s">
        <v>39</v>
      </c>
    </row>
    <row r="66" spans="1:3">
      <c r="A66" s="57" t="s">
        <v>1126</v>
      </c>
      <c r="B66" s="4" t="s">
        <v>162</v>
      </c>
      <c r="C66" s="22" t="s">
        <v>39</v>
      </c>
    </row>
    <row r="67" spans="1:3">
      <c r="A67" s="57" t="s">
        <v>1015</v>
      </c>
      <c r="B67" s="4" t="s">
        <v>178</v>
      </c>
      <c r="C67" s="22" t="s">
        <v>39</v>
      </c>
    </row>
    <row r="68" spans="1:3">
      <c r="A68" s="57" t="s">
        <v>1084</v>
      </c>
      <c r="B68" s="4" t="s">
        <v>427</v>
      </c>
      <c r="C68" s="22" t="s">
        <v>39</v>
      </c>
    </row>
    <row r="69" spans="1:3">
      <c r="A69" s="57" t="s">
        <v>1016</v>
      </c>
      <c r="B69" s="4" t="s">
        <v>272</v>
      </c>
      <c r="C69" s="22" t="s">
        <v>39</v>
      </c>
    </row>
    <row r="70" spans="1:3">
      <c r="A70" s="57" t="s">
        <v>1127</v>
      </c>
      <c r="B70" s="4" t="s">
        <v>37</v>
      </c>
      <c r="C70" s="22" t="s">
        <v>39</v>
      </c>
    </row>
    <row r="71" spans="1:3">
      <c r="A71" s="57" t="s">
        <v>1017</v>
      </c>
      <c r="B71" s="4" t="s">
        <v>391</v>
      </c>
      <c r="C71" s="22" t="s">
        <v>39</v>
      </c>
    </row>
    <row r="72" spans="1:3">
      <c r="A72" s="57" t="s">
        <v>1169</v>
      </c>
      <c r="B72" s="4" t="s">
        <v>120</v>
      </c>
      <c r="C72" s="22" t="s">
        <v>39</v>
      </c>
    </row>
    <row r="73" spans="1:3">
      <c r="A73" s="57" t="s">
        <v>1018</v>
      </c>
      <c r="B73" s="4" t="s">
        <v>738</v>
      </c>
      <c r="C73" s="22" t="s">
        <v>39</v>
      </c>
    </row>
    <row r="74" spans="1:3">
      <c r="A74" s="57" t="s">
        <v>1085</v>
      </c>
      <c r="B74" s="4" t="s">
        <v>432</v>
      </c>
      <c r="C74" s="22" t="s">
        <v>39</v>
      </c>
    </row>
    <row r="75" spans="1:3">
      <c r="A75" s="57" t="s">
        <v>1019</v>
      </c>
      <c r="B75" s="4" t="s">
        <v>487</v>
      </c>
      <c r="C75" s="22" t="s">
        <v>39</v>
      </c>
    </row>
    <row r="76" spans="1:3">
      <c r="A76" s="57" t="s">
        <v>1103</v>
      </c>
      <c r="B76" s="4" t="s">
        <v>433</v>
      </c>
      <c r="C76" s="22" t="s">
        <v>39</v>
      </c>
    </row>
    <row r="77" spans="1:3">
      <c r="A77" s="57" t="s">
        <v>1020</v>
      </c>
      <c r="B77" s="4" t="s">
        <v>480</v>
      </c>
      <c r="C77" s="22" t="s">
        <v>39</v>
      </c>
    </row>
    <row r="78" spans="1:3">
      <c r="A78" s="57" t="s">
        <v>1021</v>
      </c>
      <c r="B78" s="4" t="s">
        <v>570</v>
      </c>
      <c r="C78" s="22" t="s">
        <v>39</v>
      </c>
    </row>
    <row r="79" spans="1:3">
      <c r="A79" s="57" t="s">
        <v>1086</v>
      </c>
      <c r="B79" s="4" t="s">
        <v>436</v>
      </c>
      <c r="C79" s="22" t="s">
        <v>39</v>
      </c>
    </row>
    <row r="80" spans="1:3">
      <c r="A80" s="57" t="s">
        <v>1128</v>
      </c>
      <c r="B80" s="4" t="s">
        <v>646</v>
      </c>
      <c r="C80" s="22" t="s">
        <v>39</v>
      </c>
    </row>
    <row r="81" spans="1:3">
      <c r="A81" s="57" t="s">
        <v>1023</v>
      </c>
      <c r="B81" s="4" t="s">
        <v>571</v>
      </c>
      <c r="C81" s="22" t="s">
        <v>39</v>
      </c>
    </row>
    <row r="82" spans="1:3">
      <c r="A82" s="57" t="s">
        <v>1129</v>
      </c>
      <c r="B82" s="4" t="s">
        <v>648</v>
      </c>
      <c r="C82" s="22" t="s">
        <v>39</v>
      </c>
    </row>
    <row r="83" spans="1:3">
      <c r="A83" s="57" t="s">
        <v>1130</v>
      </c>
      <c r="B83" s="4" t="s">
        <v>166</v>
      </c>
      <c r="C83" s="22" t="s">
        <v>39</v>
      </c>
    </row>
    <row r="84" spans="1:3">
      <c r="A84" s="57" t="s">
        <v>2405</v>
      </c>
      <c r="B84" s="4" t="s">
        <v>2389</v>
      </c>
      <c r="C84" s="22" t="s">
        <v>39</v>
      </c>
    </row>
    <row r="85" spans="1:3">
      <c r="A85" s="57" t="s">
        <v>1024</v>
      </c>
      <c r="B85" s="4" t="s">
        <v>274</v>
      </c>
      <c r="C85" s="22" t="s">
        <v>39</v>
      </c>
    </row>
    <row r="86" spans="1:3">
      <c r="A86" s="57" t="s">
        <v>1170</v>
      </c>
      <c r="B86" s="4" t="s">
        <v>122</v>
      </c>
      <c r="C86" s="22" t="s">
        <v>39</v>
      </c>
    </row>
    <row r="87" spans="1:3">
      <c r="A87" s="57" t="s">
        <v>1026</v>
      </c>
      <c r="B87" s="4" t="s">
        <v>721</v>
      </c>
      <c r="C87" s="22" t="s">
        <v>39</v>
      </c>
    </row>
    <row r="88" spans="1:3">
      <c r="A88" s="57" t="s">
        <v>1131</v>
      </c>
      <c r="B88" s="4" t="s">
        <v>649</v>
      </c>
      <c r="C88" s="22" t="s">
        <v>39</v>
      </c>
    </row>
    <row r="89" spans="1:3">
      <c r="A89" s="57" t="s">
        <v>1027</v>
      </c>
      <c r="B89" s="4" t="s">
        <v>225</v>
      </c>
      <c r="C89" s="22" t="s">
        <v>39</v>
      </c>
    </row>
    <row r="90" spans="1:3">
      <c r="A90" s="57" t="s">
        <v>1181</v>
      </c>
      <c r="B90" s="4" t="s">
        <v>1498</v>
      </c>
      <c r="C90" s="22" t="s">
        <v>39</v>
      </c>
    </row>
    <row r="91" spans="1:3">
      <c r="A91" s="57" t="s">
        <v>1028</v>
      </c>
      <c r="B91" s="4" t="s">
        <v>507</v>
      </c>
      <c r="C91" s="22" t="s">
        <v>39</v>
      </c>
    </row>
    <row r="92" spans="1:3">
      <c r="A92" s="57" t="s">
        <v>1132</v>
      </c>
      <c r="B92" s="4" t="s">
        <v>50</v>
      </c>
      <c r="C92" s="22" t="s">
        <v>39</v>
      </c>
    </row>
    <row r="93" spans="1:3">
      <c r="A93" s="57" t="s">
        <v>1673</v>
      </c>
      <c r="B93" s="4" t="s">
        <v>494</v>
      </c>
      <c r="C93" s="22" t="s">
        <v>39</v>
      </c>
    </row>
    <row r="94" spans="1:3">
      <c r="A94" s="57" t="s">
        <v>1087</v>
      </c>
      <c r="B94" s="4" t="s">
        <v>592</v>
      </c>
      <c r="C94" s="22" t="s">
        <v>39</v>
      </c>
    </row>
    <row r="95" spans="1:3">
      <c r="A95" s="57" t="s">
        <v>1088</v>
      </c>
      <c r="B95" s="4" t="s">
        <v>362</v>
      </c>
      <c r="C95" s="22" t="s">
        <v>39</v>
      </c>
    </row>
    <row r="96" spans="1:3">
      <c r="A96" s="57" t="s">
        <v>1133</v>
      </c>
      <c r="B96" s="4" t="s">
        <v>650</v>
      </c>
      <c r="C96" s="22" t="s">
        <v>39</v>
      </c>
    </row>
    <row r="97" spans="1:3">
      <c r="A97" s="57" t="s">
        <v>1029</v>
      </c>
      <c r="B97" s="4" t="s">
        <v>253</v>
      </c>
      <c r="C97" s="22" t="s">
        <v>39</v>
      </c>
    </row>
    <row r="98" spans="1:3">
      <c r="A98" s="57" t="s">
        <v>1134</v>
      </c>
      <c r="B98" s="4" t="s">
        <v>651</v>
      </c>
      <c r="C98" s="22" t="s">
        <v>39</v>
      </c>
    </row>
    <row r="99" spans="1:3">
      <c r="A99" s="57" t="s">
        <v>1030</v>
      </c>
      <c r="B99" s="4" t="s">
        <v>219</v>
      </c>
      <c r="C99" s="22" t="s">
        <v>39</v>
      </c>
    </row>
    <row r="100" spans="1:3">
      <c r="A100" s="57" t="s">
        <v>1135</v>
      </c>
      <c r="B100" s="4" t="s">
        <v>171</v>
      </c>
      <c r="C100" s="22" t="s">
        <v>39</v>
      </c>
    </row>
    <row r="101" spans="1:3">
      <c r="A101" s="57" t="s">
        <v>1031</v>
      </c>
      <c r="B101" s="4" t="s">
        <v>264</v>
      </c>
      <c r="C101" s="22" t="s">
        <v>39</v>
      </c>
    </row>
    <row r="102" spans="1:3">
      <c r="A102" s="57" t="s">
        <v>1089</v>
      </c>
      <c r="B102" s="4" t="s">
        <v>243</v>
      </c>
      <c r="C102" s="22" t="s">
        <v>39</v>
      </c>
    </row>
    <row r="103" spans="1:3">
      <c r="A103" s="57" t="s">
        <v>1032</v>
      </c>
      <c r="B103" s="4" t="s">
        <v>268</v>
      </c>
      <c r="C103" s="22" t="s">
        <v>39</v>
      </c>
    </row>
    <row r="104" spans="1:3">
      <c r="A104" s="57" t="s">
        <v>1033</v>
      </c>
      <c r="B104" s="4" t="s">
        <v>742</v>
      </c>
      <c r="C104" s="22" t="s">
        <v>39</v>
      </c>
    </row>
    <row r="105" spans="1:3">
      <c r="A105" s="57" t="s">
        <v>1136</v>
      </c>
      <c r="B105" s="4" t="s">
        <v>85</v>
      </c>
      <c r="C105" s="22" t="s">
        <v>39</v>
      </c>
    </row>
    <row r="106" spans="1:3">
      <c r="A106" s="57" t="s">
        <v>1034</v>
      </c>
      <c r="B106" s="4" t="s">
        <v>743</v>
      </c>
      <c r="C106" s="22" t="s">
        <v>39</v>
      </c>
    </row>
    <row r="107" spans="1:3">
      <c r="A107" s="57" t="s">
        <v>1816</v>
      </c>
      <c r="B107" s="4" t="s">
        <v>438</v>
      </c>
      <c r="C107" s="22" t="s">
        <v>39</v>
      </c>
    </row>
    <row r="108" spans="1:3">
      <c r="A108" s="57" t="s">
        <v>1138</v>
      </c>
      <c r="B108" s="4" t="s">
        <v>653</v>
      </c>
      <c r="C108" s="22" t="s">
        <v>39</v>
      </c>
    </row>
    <row r="109" spans="1:3">
      <c r="A109" s="57" t="s">
        <v>1139</v>
      </c>
      <c r="B109" s="4" t="s">
        <v>87</v>
      </c>
      <c r="C109" s="22" t="s">
        <v>39</v>
      </c>
    </row>
    <row r="110" spans="1:3">
      <c r="A110" s="57" t="s">
        <v>1035</v>
      </c>
      <c r="B110" s="4" t="s">
        <v>746</v>
      </c>
      <c r="C110" s="22" t="s">
        <v>39</v>
      </c>
    </row>
    <row r="111" spans="1:3">
      <c r="A111" s="57" t="s">
        <v>1140</v>
      </c>
      <c r="B111" s="4" t="s">
        <v>655</v>
      </c>
      <c r="C111" s="22" t="s">
        <v>39</v>
      </c>
    </row>
    <row r="112" spans="1:3">
      <c r="A112" s="57" t="s">
        <v>1141</v>
      </c>
      <c r="B112" s="4" t="s">
        <v>58</v>
      </c>
      <c r="C112" s="22" t="s">
        <v>39</v>
      </c>
    </row>
    <row r="113" spans="1:3">
      <c r="A113" s="57" t="s">
        <v>1142</v>
      </c>
      <c r="B113" s="4" t="s">
        <v>657</v>
      </c>
      <c r="C113" s="22" t="s">
        <v>39</v>
      </c>
    </row>
    <row r="114" spans="1:3">
      <c r="A114" s="57" t="s">
        <v>2950</v>
      </c>
      <c r="B114" s="4" t="s">
        <v>2949</v>
      </c>
      <c r="C114" s="22" t="s">
        <v>39</v>
      </c>
    </row>
    <row r="115" spans="1:3">
      <c r="A115" s="57" t="s">
        <v>1143</v>
      </c>
      <c r="B115" s="4" t="s">
        <v>496</v>
      </c>
      <c r="C115" s="22" t="s">
        <v>39</v>
      </c>
    </row>
    <row r="116" spans="1:3">
      <c r="A116" s="57" t="s">
        <v>1036</v>
      </c>
      <c r="B116" s="4" t="s">
        <v>497</v>
      </c>
      <c r="C116" s="22" t="s">
        <v>39</v>
      </c>
    </row>
    <row r="117" spans="1:3">
      <c r="A117" s="57" t="s">
        <v>1104</v>
      </c>
      <c r="B117" s="4" t="s">
        <v>442</v>
      </c>
      <c r="C117" s="22" t="s">
        <v>39</v>
      </c>
    </row>
    <row r="118" spans="1:3">
      <c r="A118" s="57" t="s">
        <v>1037</v>
      </c>
      <c r="B118" s="4" t="s">
        <v>301</v>
      </c>
      <c r="C118" s="22" t="s">
        <v>39</v>
      </c>
    </row>
    <row r="119" spans="1:3">
      <c r="A119" s="57" t="s">
        <v>1038</v>
      </c>
      <c r="B119" s="4" t="s">
        <v>205</v>
      </c>
      <c r="C119" s="22" t="s">
        <v>39</v>
      </c>
    </row>
    <row r="120" spans="1:3">
      <c r="A120" s="57" t="s">
        <v>1144</v>
      </c>
      <c r="B120" s="4" t="s">
        <v>89</v>
      </c>
      <c r="C120" s="22" t="s">
        <v>39</v>
      </c>
    </row>
    <row r="121" spans="1:3">
      <c r="A121" s="57" t="s">
        <v>1039</v>
      </c>
      <c r="B121" s="4" t="s">
        <v>498</v>
      </c>
      <c r="C121" s="22" t="s">
        <v>39</v>
      </c>
    </row>
    <row r="122" spans="1:3">
      <c r="A122" s="57" t="s">
        <v>1090</v>
      </c>
      <c r="B122" s="4" t="s">
        <v>444</v>
      </c>
      <c r="C122" s="22" t="s">
        <v>39</v>
      </c>
    </row>
    <row r="123" spans="1:3">
      <c r="A123" s="57" t="s">
        <v>1040</v>
      </c>
      <c r="B123" s="4" t="s">
        <v>509</v>
      </c>
      <c r="C123" s="22" t="s">
        <v>39</v>
      </c>
    </row>
    <row r="124" spans="1:3">
      <c r="A124" s="57" t="s">
        <v>1145</v>
      </c>
      <c r="B124" s="4" t="s">
        <v>659</v>
      </c>
      <c r="C124" s="22" t="s">
        <v>39</v>
      </c>
    </row>
    <row r="125" spans="1:3">
      <c r="A125" s="57" t="s">
        <v>1041</v>
      </c>
      <c r="B125" s="4" t="s">
        <v>576</v>
      </c>
      <c r="C125" s="22" t="s">
        <v>39</v>
      </c>
    </row>
    <row r="126" spans="1:3">
      <c r="A126" s="57" t="s">
        <v>1042</v>
      </c>
      <c r="B126" s="4" t="s">
        <v>474</v>
      </c>
      <c r="C126" s="22" t="s">
        <v>39</v>
      </c>
    </row>
    <row r="127" spans="1:3">
      <c r="A127" s="57" t="s">
        <v>1146</v>
      </c>
      <c r="B127" s="4" t="s">
        <v>660</v>
      </c>
      <c r="C127" s="22" t="s">
        <v>39</v>
      </c>
    </row>
    <row r="128" spans="1:3">
      <c r="A128" s="57" t="s">
        <v>1091</v>
      </c>
      <c r="B128" s="4" t="s">
        <v>446</v>
      </c>
      <c r="C128" s="22" t="s">
        <v>39</v>
      </c>
    </row>
    <row r="129" spans="1:3">
      <c r="A129" s="57" t="s">
        <v>1148</v>
      </c>
      <c r="B129" s="4" t="s">
        <v>662</v>
      </c>
      <c r="C129" s="22" t="s">
        <v>39</v>
      </c>
    </row>
    <row r="130" spans="1:3">
      <c r="A130" s="57" t="s">
        <v>1149</v>
      </c>
      <c r="B130" s="4" t="s">
        <v>91</v>
      </c>
      <c r="C130" s="22" t="s">
        <v>39</v>
      </c>
    </row>
    <row r="131" spans="1:3">
      <c r="A131" s="57" t="s">
        <v>1150</v>
      </c>
      <c r="B131" s="4" t="s">
        <v>61</v>
      </c>
      <c r="C131" s="22" t="s">
        <v>39</v>
      </c>
    </row>
    <row r="132" spans="1:3">
      <c r="A132" s="57" t="s">
        <v>1171</v>
      </c>
      <c r="B132" s="4" t="s">
        <v>123</v>
      </c>
      <c r="C132" s="22" t="s">
        <v>39</v>
      </c>
    </row>
    <row r="133" spans="1:3">
      <c r="A133" s="57" t="s">
        <v>1043</v>
      </c>
      <c r="B133" s="4" t="s">
        <v>286</v>
      </c>
      <c r="C133" s="22" t="s">
        <v>39</v>
      </c>
    </row>
    <row r="134" spans="1:3">
      <c r="A134" s="57" t="s">
        <v>2853</v>
      </c>
      <c r="B134" s="4" t="s">
        <v>2873</v>
      </c>
      <c r="C134" s="22" t="s">
        <v>39</v>
      </c>
    </row>
    <row r="135" spans="1:3">
      <c r="A135" s="57" t="s">
        <v>1044</v>
      </c>
      <c r="B135" s="4" t="s">
        <v>577</v>
      </c>
      <c r="C135" s="22" t="s">
        <v>39</v>
      </c>
    </row>
    <row r="136" spans="1:3">
      <c r="A136" s="57" t="s">
        <v>1045</v>
      </c>
      <c r="B136" s="4" t="s">
        <v>499</v>
      </c>
      <c r="C136" s="22" t="s">
        <v>39</v>
      </c>
    </row>
    <row r="137" spans="1:3">
      <c r="A137" s="57" t="s">
        <v>1046</v>
      </c>
      <c r="B137" s="4" t="s">
        <v>747</v>
      </c>
      <c r="C137" s="22" t="s">
        <v>39</v>
      </c>
    </row>
    <row r="138" spans="1:3">
      <c r="A138" s="57" t="s">
        <v>1047</v>
      </c>
      <c r="B138" s="4" t="s">
        <v>204</v>
      </c>
      <c r="C138" s="22" t="s">
        <v>39</v>
      </c>
    </row>
    <row r="139" spans="1:3">
      <c r="A139" s="57" t="s">
        <v>1048</v>
      </c>
      <c r="B139" s="4" t="s">
        <v>749</v>
      </c>
      <c r="C139" s="22" t="s">
        <v>39</v>
      </c>
    </row>
    <row r="140" spans="1:3">
      <c r="A140" s="57" t="s">
        <v>2547</v>
      </c>
      <c r="B140" s="4" t="s">
        <v>2546</v>
      </c>
      <c r="C140" s="22" t="s">
        <v>39</v>
      </c>
    </row>
    <row r="141" spans="1:3">
      <c r="A141" s="57" t="s">
        <v>1151</v>
      </c>
      <c r="B141" s="4" t="s">
        <v>172</v>
      </c>
      <c r="C141" s="22" t="s">
        <v>39</v>
      </c>
    </row>
    <row r="142" spans="1:3">
      <c r="A142" s="57" t="s">
        <v>1152</v>
      </c>
      <c r="B142" s="4" t="s">
        <v>64</v>
      </c>
      <c r="C142" s="22" t="s">
        <v>39</v>
      </c>
    </row>
    <row r="143" spans="1:3">
      <c r="A143" s="58" t="s">
        <v>1050</v>
      </c>
      <c r="B143" s="4" t="s">
        <v>753</v>
      </c>
      <c r="C143" s="22" t="s">
        <v>39</v>
      </c>
    </row>
    <row r="144" spans="1:3">
      <c r="A144" s="57" t="s">
        <v>1051</v>
      </c>
      <c r="B144" s="4" t="s">
        <v>578</v>
      </c>
      <c r="C144" s="22" t="s">
        <v>39</v>
      </c>
    </row>
    <row r="145" spans="1:3">
      <c r="A145" s="57" t="s">
        <v>1092</v>
      </c>
      <c r="B145" s="4" t="s">
        <v>448</v>
      </c>
      <c r="C145" s="22" t="s">
        <v>39</v>
      </c>
    </row>
    <row r="146" spans="1:3">
      <c r="A146" s="57" t="s">
        <v>1153</v>
      </c>
      <c r="B146" s="4" t="s">
        <v>294</v>
      </c>
      <c r="C146" s="22" t="s">
        <v>39</v>
      </c>
    </row>
    <row r="147" spans="1:3">
      <c r="A147" s="57" t="s">
        <v>1093</v>
      </c>
      <c r="B147" s="4" t="s">
        <v>594</v>
      </c>
      <c r="C147" s="22" t="s">
        <v>39</v>
      </c>
    </row>
    <row r="148" spans="1:3">
      <c r="A148" s="57" t="s">
        <v>2177</v>
      </c>
      <c r="B148" s="4" t="s">
        <v>778</v>
      </c>
      <c r="C148" s="22" t="s">
        <v>39</v>
      </c>
    </row>
    <row r="149" spans="1:3">
      <c r="A149" s="57" t="s">
        <v>1154</v>
      </c>
      <c r="B149" s="4" t="s">
        <v>65</v>
      </c>
      <c r="C149" s="22" t="s">
        <v>39</v>
      </c>
    </row>
    <row r="150" spans="1:3">
      <c r="A150" s="57" t="s">
        <v>1053</v>
      </c>
      <c r="B150" s="4" t="s">
        <v>398</v>
      </c>
      <c r="C150" s="22" t="s">
        <v>39</v>
      </c>
    </row>
    <row r="151" spans="1:3">
      <c r="A151" s="57" t="s">
        <v>1155</v>
      </c>
      <c r="B151" s="4" t="s">
        <v>174</v>
      </c>
      <c r="C151" s="22" t="s">
        <v>39</v>
      </c>
    </row>
    <row r="152" spans="1:3">
      <c r="A152" s="57" t="s">
        <v>1156</v>
      </c>
      <c r="B152" s="4" t="s">
        <v>175</v>
      </c>
      <c r="C152" s="22" t="s">
        <v>39</v>
      </c>
    </row>
    <row r="153" spans="1:3">
      <c r="A153" s="57" t="s">
        <v>1157</v>
      </c>
      <c r="B153" s="4" t="s">
        <v>68</v>
      </c>
      <c r="C153" s="22" t="s">
        <v>39</v>
      </c>
    </row>
    <row r="154" spans="1:3">
      <c r="A154" s="57" t="s">
        <v>1094</v>
      </c>
      <c r="B154" s="4" t="s">
        <v>596</v>
      </c>
      <c r="C154" s="22" t="s">
        <v>39</v>
      </c>
    </row>
    <row r="155" spans="1:3">
      <c r="A155" s="57" t="s">
        <v>1095</v>
      </c>
      <c r="B155" s="4" t="s">
        <v>597</v>
      </c>
      <c r="C155" s="22" t="s">
        <v>39</v>
      </c>
    </row>
    <row r="156" spans="1:3">
      <c r="A156" s="57" t="s">
        <v>1158</v>
      </c>
      <c r="B156" s="4" t="s">
        <v>666</v>
      </c>
      <c r="C156" s="22" t="s">
        <v>39</v>
      </c>
    </row>
    <row r="157" spans="1:3">
      <c r="A157" s="57" t="s">
        <v>1173</v>
      </c>
      <c r="B157" s="4" t="s">
        <v>128</v>
      </c>
      <c r="C157" s="22" t="s">
        <v>39</v>
      </c>
    </row>
    <row r="158" spans="1:3">
      <c r="A158" s="57" t="s">
        <v>1159</v>
      </c>
      <c r="B158" s="4" t="s">
        <v>670</v>
      </c>
      <c r="C158" s="22" t="s">
        <v>39</v>
      </c>
    </row>
    <row r="159" spans="1:3">
      <c r="A159" s="57" t="s">
        <v>1054</v>
      </c>
      <c r="B159" s="4" t="s">
        <v>291</v>
      </c>
      <c r="C159" s="22" t="s">
        <v>39</v>
      </c>
    </row>
    <row r="160" spans="1:3">
      <c r="A160" s="57" t="s">
        <v>1055</v>
      </c>
      <c r="B160" s="4" t="s">
        <v>372</v>
      </c>
      <c r="C160" s="22" t="s">
        <v>39</v>
      </c>
    </row>
    <row r="161" spans="1:3">
      <c r="A161" s="57" t="s">
        <v>1056</v>
      </c>
      <c r="B161" s="4" t="s">
        <v>756</v>
      </c>
      <c r="C161" s="22" t="s">
        <v>39</v>
      </c>
    </row>
    <row r="162" spans="1:3">
      <c r="A162" s="57" t="s">
        <v>1057</v>
      </c>
      <c r="B162" s="4" t="s">
        <v>477</v>
      </c>
      <c r="C162" s="22" t="s">
        <v>39</v>
      </c>
    </row>
    <row r="163" spans="1:3">
      <c r="A163" s="57" t="s">
        <v>1058</v>
      </c>
      <c r="B163" s="4" t="s">
        <v>247</v>
      </c>
      <c r="C163" s="22" t="s">
        <v>39</v>
      </c>
    </row>
    <row r="164" spans="1:3">
      <c r="A164" s="57" t="s">
        <v>1160</v>
      </c>
      <c r="B164" s="4" t="s">
        <v>673</v>
      </c>
      <c r="C164" s="22" t="s">
        <v>39</v>
      </c>
    </row>
    <row r="165" spans="1:3">
      <c r="A165" s="57" t="s">
        <v>1060</v>
      </c>
      <c r="B165" s="4" t="s">
        <v>214</v>
      </c>
      <c r="C165" s="22" t="s">
        <v>39</v>
      </c>
    </row>
    <row r="166" spans="1:3">
      <c r="A166" s="57" t="s">
        <v>1097</v>
      </c>
      <c r="B166" s="4" t="s">
        <v>392</v>
      </c>
      <c r="C166" s="22" t="s">
        <v>39</v>
      </c>
    </row>
    <row r="167" spans="1:3">
      <c r="A167" s="57" t="s">
        <v>1098</v>
      </c>
      <c r="B167" s="4" t="s">
        <v>599</v>
      </c>
      <c r="C167" s="22" t="s">
        <v>39</v>
      </c>
    </row>
    <row r="168" spans="1:3">
      <c r="A168" s="57" t="s">
        <v>1099</v>
      </c>
      <c r="B168" s="4" t="s">
        <v>455</v>
      </c>
      <c r="C168" s="22" t="s">
        <v>39</v>
      </c>
    </row>
    <row r="169" spans="1:3">
      <c r="A169" s="57" t="s">
        <v>1161</v>
      </c>
      <c r="B169" s="4" t="s">
        <v>97</v>
      </c>
      <c r="C169" s="22" t="s">
        <v>39</v>
      </c>
    </row>
    <row r="170" spans="1:3">
      <c r="A170" s="57" t="s">
        <v>1100</v>
      </c>
      <c r="B170" s="4" t="s">
        <v>601</v>
      </c>
      <c r="C170" s="22" t="s">
        <v>39</v>
      </c>
    </row>
    <row r="171" spans="1:3">
      <c r="A171" s="57" t="s">
        <v>1061</v>
      </c>
      <c r="B171" s="4" t="s">
        <v>502</v>
      </c>
      <c r="C171" s="22" t="s">
        <v>39</v>
      </c>
    </row>
    <row r="172" spans="1:3">
      <c r="A172" s="57" t="s">
        <v>1062</v>
      </c>
      <c r="B172" s="4" t="s">
        <v>482</v>
      </c>
      <c r="C172" s="22" t="s">
        <v>39</v>
      </c>
    </row>
    <row r="173" spans="1:3">
      <c r="A173" s="57" t="s">
        <v>1162</v>
      </c>
      <c r="B173" s="4" t="s">
        <v>678</v>
      </c>
      <c r="C173" s="22" t="s">
        <v>39</v>
      </c>
    </row>
    <row r="174" spans="1:3">
      <c r="A174" s="57" t="s">
        <v>1163</v>
      </c>
      <c r="B174" s="4" t="s">
        <v>680</v>
      </c>
      <c r="C174" s="22" t="s">
        <v>39</v>
      </c>
    </row>
    <row r="175" spans="1:3">
      <c r="A175" s="57" t="s">
        <v>1063</v>
      </c>
      <c r="B175" s="4" t="s">
        <v>379</v>
      </c>
      <c r="C175" s="22" t="s">
        <v>39</v>
      </c>
    </row>
    <row r="176" spans="1:3">
      <c r="A176" s="57" t="s">
        <v>1064</v>
      </c>
      <c r="B176" s="4" t="s">
        <v>235</v>
      </c>
      <c r="C176" s="22" t="s">
        <v>39</v>
      </c>
    </row>
    <row r="177" spans="1:3">
      <c r="A177" s="57" t="s">
        <v>1065</v>
      </c>
      <c r="B177" s="4" t="s">
        <v>758</v>
      </c>
      <c r="C177" s="22" t="s">
        <v>39</v>
      </c>
    </row>
    <row r="178" spans="1:3">
      <c r="A178" s="57" t="s">
        <v>1066</v>
      </c>
      <c r="B178" s="4" t="s">
        <v>723</v>
      </c>
      <c r="C178" s="22" t="s">
        <v>39</v>
      </c>
    </row>
    <row r="179" spans="1:3">
      <c r="A179" s="57" t="s">
        <v>1101</v>
      </c>
      <c r="B179" s="4" t="s">
        <v>137</v>
      </c>
      <c r="C179" s="22" t="s">
        <v>39</v>
      </c>
    </row>
    <row r="180" spans="1:3">
      <c r="A180" s="57" t="s">
        <v>1067</v>
      </c>
      <c r="B180" s="4" t="s">
        <v>760</v>
      </c>
      <c r="C180" s="22" t="s">
        <v>39</v>
      </c>
    </row>
    <row r="181" spans="1:3">
      <c r="A181" s="57" t="s">
        <v>1102</v>
      </c>
      <c r="B181" s="4" t="s">
        <v>382</v>
      </c>
      <c r="C181" s="22" t="s">
        <v>39</v>
      </c>
    </row>
    <row r="182" spans="1:3">
      <c r="A182" s="57" t="s">
        <v>991</v>
      </c>
      <c r="B182" s="4" t="s">
        <v>270</v>
      </c>
      <c r="C182" s="22" t="s">
        <v>39</v>
      </c>
    </row>
    <row r="183" spans="1:3">
      <c r="A183" s="57" t="s">
        <v>1079</v>
      </c>
      <c r="B183" s="4" t="s">
        <v>344</v>
      </c>
      <c r="C183" s="22" t="s">
        <v>39</v>
      </c>
    </row>
    <row r="184" spans="1:3">
      <c r="A184" s="57" t="s">
        <v>1106</v>
      </c>
      <c r="B184" s="4" t="s">
        <v>380</v>
      </c>
      <c r="C184" s="22" t="s">
        <v>39</v>
      </c>
    </row>
    <row r="185" spans="1:3">
      <c r="A185" s="57" t="s">
        <v>1096</v>
      </c>
      <c r="B185" s="4" t="s">
        <v>585</v>
      </c>
      <c r="C185" s="22" t="s">
        <v>39</v>
      </c>
    </row>
    <row r="186" spans="1:3">
      <c r="A186" s="57" t="s">
        <v>994</v>
      </c>
      <c r="B186" s="4" t="s">
        <v>504</v>
      </c>
      <c r="C186" s="22" t="s">
        <v>39</v>
      </c>
    </row>
    <row r="187" spans="1:3">
      <c r="A187" s="57" t="s">
        <v>1074</v>
      </c>
      <c r="B187" s="4" t="s">
        <v>414</v>
      </c>
      <c r="C187" s="22" t="s">
        <v>39</v>
      </c>
    </row>
    <row r="188" spans="1:3">
      <c r="A188" s="57" t="s">
        <v>998</v>
      </c>
      <c r="B188" s="4" t="s">
        <v>303</v>
      </c>
      <c r="C188" s="22" t="s">
        <v>39</v>
      </c>
    </row>
    <row r="189" spans="1:3">
      <c r="A189" s="57" t="s">
        <v>1107</v>
      </c>
      <c r="B189" s="4" t="s">
        <v>608</v>
      </c>
      <c r="C189" s="22" t="s">
        <v>39</v>
      </c>
    </row>
    <row r="190" spans="1:3">
      <c r="A190" s="57" t="s">
        <v>1137</v>
      </c>
      <c r="B190" s="4" t="s">
        <v>652</v>
      </c>
      <c r="C190" s="22" t="s">
        <v>39</v>
      </c>
    </row>
    <row r="191" spans="1:3">
      <c r="A191" s="57" t="s">
        <v>1114</v>
      </c>
      <c r="B191" s="4" t="s">
        <v>131</v>
      </c>
      <c r="C191" s="22" t="s">
        <v>39</v>
      </c>
    </row>
    <row r="192" spans="1:3">
      <c r="A192" s="57" t="s">
        <v>1070</v>
      </c>
      <c r="B192" s="4" t="s">
        <v>410</v>
      </c>
      <c r="C192" s="22" t="s">
        <v>39</v>
      </c>
    </row>
    <row r="193" spans="1:3">
      <c r="A193" s="57" t="s">
        <v>1011</v>
      </c>
      <c r="B193" s="4" t="s">
        <v>734</v>
      </c>
      <c r="C193" s="22" t="s">
        <v>39</v>
      </c>
    </row>
    <row r="194" spans="1:3">
      <c r="A194" s="57" t="s">
        <v>1025</v>
      </c>
      <c r="B194" s="4" t="s">
        <v>741</v>
      </c>
      <c r="C194" s="22" t="s">
        <v>39</v>
      </c>
    </row>
    <row r="195" spans="1:3">
      <c r="A195" s="57" t="s">
        <v>1022</v>
      </c>
      <c r="B195" s="4" t="s">
        <v>740</v>
      </c>
      <c r="C195" s="22" t="s">
        <v>39</v>
      </c>
    </row>
    <row r="196" spans="1:3">
      <c r="A196" s="57" t="s">
        <v>1105</v>
      </c>
      <c r="B196" s="4" t="s">
        <v>240</v>
      </c>
      <c r="C196" s="22" t="s">
        <v>39</v>
      </c>
    </row>
    <row r="197" spans="1:3">
      <c r="A197" s="57" t="s">
        <v>1049</v>
      </c>
      <c r="B197" s="4" t="s">
        <v>476</v>
      </c>
      <c r="C197" s="22" t="s">
        <v>39</v>
      </c>
    </row>
    <row r="198" spans="1:3">
      <c r="A198" s="57" t="s">
        <v>1110</v>
      </c>
      <c r="B198" s="4" t="s">
        <v>517</v>
      </c>
      <c r="C198" s="22" t="s">
        <v>39</v>
      </c>
    </row>
    <row r="199" spans="1:3">
      <c r="A199" s="57" t="s">
        <v>1069</v>
      </c>
      <c r="B199" s="4" t="s">
        <v>409</v>
      </c>
      <c r="C199" s="22" t="s">
        <v>39</v>
      </c>
    </row>
    <row r="200" spans="1:3">
      <c r="A200" s="57" t="s">
        <v>1078</v>
      </c>
      <c r="B200" s="4" t="s">
        <v>419</v>
      </c>
      <c r="C200" s="22" t="s">
        <v>39</v>
      </c>
    </row>
    <row r="201" spans="1:3">
      <c r="A201" s="57" t="s">
        <v>3240</v>
      </c>
      <c r="B201" s="4" t="s">
        <v>3241</v>
      </c>
      <c r="C201" s="22" t="s">
        <v>39</v>
      </c>
    </row>
    <row r="202" spans="1:3">
      <c r="A202" s="57" t="s">
        <v>1147</v>
      </c>
      <c r="B202" s="4" t="s">
        <v>539</v>
      </c>
      <c r="C202" s="22" t="s">
        <v>39</v>
      </c>
    </row>
    <row r="203" spans="1:3">
      <c r="A203" s="74" t="s">
        <v>1167</v>
      </c>
      <c r="B203" s="56" t="s">
        <v>114</v>
      </c>
      <c r="C203" s="22" t="s">
        <v>39</v>
      </c>
    </row>
  </sheetData>
  <conditionalFormatting sqref="A2:A203">
    <cfRule type="duplicateValues" dxfId="190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10"/>
  <sheetViews>
    <sheetView topLeftCell="A1484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9" t="s">
        <v>3267</v>
      </c>
      <c r="B4" s="59" t="s">
        <v>3268</v>
      </c>
      <c r="C4" s="59" t="s">
        <v>1182</v>
      </c>
    </row>
    <row r="5" spans="1:3">
      <c r="A5" t="s">
        <v>1860</v>
      </c>
      <c r="B5" t="s">
        <v>514</v>
      </c>
      <c r="C5" t="s">
        <v>1184</v>
      </c>
    </row>
    <row r="6" spans="1:3">
      <c r="A6" t="s">
        <v>1861</v>
      </c>
      <c r="B6" t="s">
        <v>515</v>
      </c>
      <c r="C6" t="s">
        <v>1183</v>
      </c>
    </row>
    <row r="7" spans="1:3">
      <c r="A7" t="s">
        <v>2990</v>
      </c>
      <c r="B7" t="s">
        <v>2993</v>
      </c>
      <c r="C7" t="s">
        <v>1183</v>
      </c>
    </row>
    <row r="8" spans="1:3">
      <c r="A8" t="s">
        <v>3565</v>
      </c>
      <c r="B8" t="s">
        <v>3598</v>
      </c>
      <c r="C8" t="s">
        <v>1184</v>
      </c>
    </row>
    <row r="9" spans="1:3">
      <c r="A9" t="s">
        <v>2180</v>
      </c>
      <c r="B9" t="s">
        <v>1475</v>
      </c>
      <c r="C9" t="s">
        <v>1183</v>
      </c>
    </row>
    <row r="10" spans="1:3">
      <c r="A10" t="s">
        <v>989</v>
      </c>
      <c r="B10" t="s">
        <v>726</v>
      </c>
      <c r="C10" t="s">
        <v>1183</v>
      </c>
    </row>
    <row r="11" spans="1:3">
      <c r="A11" t="s">
        <v>2181</v>
      </c>
      <c r="B11" t="s">
        <v>835</v>
      </c>
      <c r="C11" t="s">
        <v>1183</v>
      </c>
    </row>
    <row r="12" spans="1:3">
      <c r="A12" t="s">
        <v>3269</v>
      </c>
      <c r="B12" t="s">
        <v>3270</v>
      </c>
      <c r="C12" t="s">
        <v>1184</v>
      </c>
    </row>
    <row r="13" spans="1:3">
      <c r="A13" t="s">
        <v>1783</v>
      </c>
      <c r="B13" t="s">
        <v>404</v>
      </c>
      <c r="C13" t="s">
        <v>1183</v>
      </c>
    </row>
    <row r="14" spans="1:3">
      <c r="A14" t="s">
        <v>3466</v>
      </c>
      <c r="B14" t="s">
        <v>3465</v>
      </c>
      <c r="C14" t="s">
        <v>1183</v>
      </c>
    </row>
    <row r="15" spans="1:3">
      <c r="A15" t="s">
        <v>3582</v>
      </c>
      <c r="B15" t="s">
        <v>3615</v>
      </c>
      <c r="C15" t="s">
        <v>1183</v>
      </c>
    </row>
    <row r="16" spans="1:3">
      <c r="A16" t="s">
        <v>1533</v>
      </c>
      <c r="B16" t="s">
        <v>922</v>
      </c>
      <c r="C16" t="s">
        <v>1184</v>
      </c>
    </row>
    <row r="17" spans="1:3">
      <c r="A17" t="s">
        <v>2580</v>
      </c>
      <c r="B17" t="s">
        <v>2579</v>
      </c>
      <c r="C17" t="s">
        <v>1183</v>
      </c>
    </row>
    <row r="18" spans="1:3">
      <c r="A18" t="s">
        <v>1784</v>
      </c>
      <c r="B18" t="s">
        <v>406</v>
      </c>
      <c r="C18" t="s">
        <v>1183</v>
      </c>
    </row>
    <row r="19" spans="1:3">
      <c r="A19" t="s">
        <v>1534</v>
      </c>
      <c r="B19" t="s">
        <v>295</v>
      </c>
      <c r="C19" t="s">
        <v>1183</v>
      </c>
    </row>
    <row r="20" spans="1:3">
      <c r="A20" t="s">
        <v>1862</v>
      </c>
      <c r="B20" t="s">
        <v>216</v>
      </c>
      <c r="C20" t="s">
        <v>1183</v>
      </c>
    </row>
    <row r="21" spans="1:3">
      <c r="A21" t="s">
        <v>1535</v>
      </c>
      <c r="B21" t="s">
        <v>1190</v>
      </c>
      <c r="C21" t="s">
        <v>1184</v>
      </c>
    </row>
    <row r="22" spans="1:3">
      <c r="A22" t="s">
        <v>1536</v>
      </c>
      <c r="B22" t="s">
        <v>1191</v>
      </c>
      <c r="C22" t="s">
        <v>1184</v>
      </c>
    </row>
    <row r="23" spans="1:3">
      <c r="A23" t="s">
        <v>1537</v>
      </c>
      <c r="B23" t="s">
        <v>923</v>
      </c>
      <c r="C23" t="s">
        <v>1183</v>
      </c>
    </row>
    <row r="24" spans="1:3">
      <c r="A24" t="s">
        <v>1538</v>
      </c>
      <c r="B24" t="s">
        <v>304</v>
      </c>
      <c r="C24" t="s">
        <v>1184</v>
      </c>
    </row>
    <row r="25" spans="1:3">
      <c r="A25" t="s">
        <v>1863</v>
      </c>
      <c r="B25" t="s">
        <v>907</v>
      </c>
      <c r="C25" t="s">
        <v>1184</v>
      </c>
    </row>
    <row r="26" spans="1:3">
      <c r="A26" t="s">
        <v>2582</v>
      </c>
      <c r="B26" t="s">
        <v>2581</v>
      </c>
      <c r="C26" t="s">
        <v>1183</v>
      </c>
    </row>
    <row r="27" spans="1:3">
      <c r="A27" t="s">
        <v>2182</v>
      </c>
      <c r="B27" t="s">
        <v>1477</v>
      </c>
      <c r="C27" t="s">
        <v>1183</v>
      </c>
    </row>
    <row r="28" spans="1:3">
      <c r="A28" t="s">
        <v>2040</v>
      </c>
      <c r="B28" t="s">
        <v>103</v>
      </c>
      <c r="C28" t="s">
        <v>1183</v>
      </c>
    </row>
    <row r="29" spans="1:3">
      <c r="A29" t="s">
        <v>1539</v>
      </c>
      <c r="B29" t="s">
        <v>186</v>
      </c>
      <c r="C29" t="s">
        <v>1183</v>
      </c>
    </row>
    <row r="30" spans="1:3">
      <c r="A30" t="s">
        <v>3158</v>
      </c>
      <c r="B30" t="s">
        <v>3157</v>
      </c>
      <c r="C30" t="s">
        <v>1184</v>
      </c>
    </row>
    <row r="31" spans="1:3">
      <c r="A31" t="s">
        <v>1068</v>
      </c>
      <c r="B31" t="s">
        <v>407</v>
      </c>
      <c r="C31" t="s">
        <v>1183</v>
      </c>
    </row>
    <row r="32" spans="1:3">
      <c r="A32" t="s">
        <v>1540</v>
      </c>
      <c r="B32" t="s">
        <v>1192</v>
      </c>
      <c r="C32" t="s">
        <v>1184</v>
      </c>
    </row>
    <row r="33" spans="1:3">
      <c r="A33" t="s">
        <v>1864</v>
      </c>
      <c r="B33" t="s">
        <v>605</v>
      </c>
      <c r="C33" t="s">
        <v>1184</v>
      </c>
    </row>
    <row r="34" spans="1:3">
      <c r="A34" t="s">
        <v>1541</v>
      </c>
      <c r="B34" t="s">
        <v>483</v>
      </c>
      <c r="C34" t="s">
        <v>1183</v>
      </c>
    </row>
    <row r="35" spans="1:3">
      <c r="A35" t="s">
        <v>2584</v>
      </c>
      <c r="B35" t="s">
        <v>2583</v>
      </c>
      <c r="C35" t="s">
        <v>1184</v>
      </c>
    </row>
    <row r="36" spans="1:3">
      <c r="A36" t="s">
        <v>3271</v>
      </c>
      <c r="B36" t="s">
        <v>3272</v>
      </c>
      <c r="C36" t="s">
        <v>1183</v>
      </c>
    </row>
    <row r="37" spans="1:3">
      <c r="A37" t="s">
        <v>1542</v>
      </c>
      <c r="B37" t="s">
        <v>262</v>
      </c>
      <c r="C37" t="s">
        <v>1184</v>
      </c>
    </row>
    <row r="38" spans="1:3">
      <c r="A38" t="s">
        <v>3559</v>
      </c>
      <c r="B38" t="s">
        <v>3592</v>
      </c>
      <c r="C38" t="s">
        <v>1184</v>
      </c>
    </row>
    <row r="39" spans="1:3">
      <c r="A39" t="s">
        <v>3195</v>
      </c>
      <c r="B39" t="s">
        <v>3194</v>
      </c>
      <c r="C39" t="s">
        <v>1183</v>
      </c>
    </row>
    <row r="40" spans="1:3">
      <c r="A40" t="s">
        <v>1865</v>
      </c>
      <c r="B40" t="s">
        <v>139</v>
      </c>
      <c r="C40" t="s">
        <v>1183</v>
      </c>
    </row>
    <row r="41" spans="1:3">
      <c r="A41" t="s">
        <v>3113</v>
      </c>
      <c r="B41" t="s">
        <v>3112</v>
      </c>
      <c r="C41" t="s">
        <v>1183</v>
      </c>
    </row>
    <row r="42" spans="1:3">
      <c r="A42" t="s">
        <v>1543</v>
      </c>
      <c r="B42" t="s">
        <v>841</v>
      </c>
      <c r="C42" t="s">
        <v>1183</v>
      </c>
    </row>
    <row r="43" spans="1:3">
      <c r="A43" t="s">
        <v>2183</v>
      </c>
      <c r="B43" t="s">
        <v>1529</v>
      </c>
      <c r="C43" t="s">
        <v>1183</v>
      </c>
    </row>
    <row r="44" spans="1:3">
      <c r="A44" t="s">
        <v>2050</v>
      </c>
      <c r="B44" t="s">
        <v>1414</v>
      </c>
      <c r="C44" t="s">
        <v>1184</v>
      </c>
    </row>
    <row r="45" spans="1:3">
      <c r="A45" t="s">
        <v>1785</v>
      </c>
      <c r="B45" t="s">
        <v>869</v>
      </c>
      <c r="C45" t="s">
        <v>1184</v>
      </c>
    </row>
    <row r="46" spans="1:3">
      <c r="A46" t="s">
        <v>1866</v>
      </c>
      <c r="B46" t="s">
        <v>903</v>
      </c>
      <c r="C46" t="s">
        <v>1184</v>
      </c>
    </row>
    <row r="47" spans="1:3">
      <c r="A47" t="s">
        <v>1107</v>
      </c>
      <c r="B47" t="s">
        <v>608</v>
      </c>
      <c r="C47" t="s">
        <v>1184</v>
      </c>
    </row>
    <row r="48" spans="1:3">
      <c r="A48" t="s">
        <v>1544</v>
      </c>
      <c r="B48" t="s">
        <v>313</v>
      </c>
      <c r="C48" t="s">
        <v>1184</v>
      </c>
    </row>
    <row r="49" spans="1:3">
      <c r="A49" t="s">
        <v>3256</v>
      </c>
      <c r="B49" t="s">
        <v>3255</v>
      </c>
      <c r="C49" t="s">
        <v>1184</v>
      </c>
    </row>
    <row r="50" spans="1:3">
      <c r="A50" t="s">
        <v>990</v>
      </c>
      <c r="B50" t="s">
        <v>729</v>
      </c>
      <c r="C50" t="s">
        <v>1184</v>
      </c>
    </row>
    <row r="51" spans="1:3">
      <c r="A51" t="s">
        <v>3566</v>
      </c>
      <c r="B51" t="s">
        <v>3599</v>
      </c>
      <c r="C51" t="s">
        <v>1184</v>
      </c>
    </row>
    <row r="52" spans="1:3">
      <c r="A52" t="s">
        <v>2051</v>
      </c>
      <c r="B52" t="s">
        <v>892</v>
      </c>
      <c r="C52" t="s">
        <v>1183</v>
      </c>
    </row>
    <row r="53" spans="1:3">
      <c r="A53" t="s">
        <v>2976</v>
      </c>
      <c r="B53" t="s">
        <v>2975</v>
      </c>
      <c r="C53" t="s">
        <v>1183</v>
      </c>
    </row>
    <row r="54" spans="1:3">
      <c r="A54" t="s">
        <v>2052</v>
      </c>
      <c r="B54" t="s">
        <v>1416</v>
      </c>
      <c r="C54" t="s">
        <v>1183</v>
      </c>
    </row>
    <row r="55" spans="1:3">
      <c r="A55" t="s">
        <v>1846</v>
      </c>
      <c r="B55" t="s">
        <v>783</v>
      </c>
      <c r="C55" t="s">
        <v>1184</v>
      </c>
    </row>
    <row r="56" spans="1:3">
      <c r="A56" t="s">
        <v>2586</v>
      </c>
      <c r="B56" t="s">
        <v>2585</v>
      </c>
      <c r="C56" t="s">
        <v>1184</v>
      </c>
    </row>
    <row r="57" spans="1:3">
      <c r="A57" t="s">
        <v>2563</v>
      </c>
      <c r="B57" t="s">
        <v>2562</v>
      </c>
      <c r="C57" t="s">
        <v>1184</v>
      </c>
    </row>
    <row r="58" spans="1:3">
      <c r="A58" t="s">
        <v>1545</v>
      </c>
      <c r="B58" t="s">
        <v>609</v>
      </c>
      <c r="C58" t="s">
        <v>1184</v>
      </c>
    </row>
    <row r="59" spans="1:3">
      <c r="A59" t="s">
        <v>2587</v>
      </c>
      <c r="B59" t="s">
        <v>3087</v>
      </c>
      <c r="C59" t="s">
        <v>1184</v>
      </c>
    </row>
    <row r="60" spans="1:3">
      <c r="A60" t="s">
        <v>1108</v>
      </c>
      <c r="B60" t="s">
        <v>610</v>
      </c>
      <c r="C60" t="s">
        <v>1183</v>
      </c>
    </row>
    <row r="61" spans="1:3">
      <c r="A61" t="s">
        <v>2184</v>
      </c>
      <c r="B61" t="s">
        <v>836</v>
      </c>
      <c r="C61" t="s">
        <v>1183</v>
      </c>
    </row>
    <row r="62" spans="1:3">
      <c r="A62" t="s">
        <v>2185</v>
      </c>
      <c r="B62" t="s">
        <v>1390</v>
      </c>
      <c r="C62" t="s">
        <v>1183</v>
      </c>
    </row>
    <row r="63" spans="1:3">
      <c r="A63" t="s">
        <v>1867</v>
      </c>
      <c r="B63" t="s">
        <v>1460</v>
      </c>
      <c r="C63" t="s">
        <v>1184</v>
      </c>
    </row>
    <row r="64" spans="1:3">
      <c r="A64" t="s">
        <v>3273</v>
      </c>
      <c r="B64" t="s">
        <v>3274</v>
      </c>
      <c r="C64" t="s">
        <v>1183</v>
      </c>
    </row>
    <row r="65" spans="1:3">
      <c r="A65" t="s">
        <v>2053</v>
      </c>
      <c r="B65" t="s">
        <v>1417</v>
      </c>
      <c r="C65" t="s">
        <v>1183</v>
      </c>
    </row>
    <row r="66" spans="1:3">
      <c r="A66" t="s">
        <v>2330</v>
      </c>
      <c r="B66" t="s">
        <v>2329</v>
      </c>
      <c r="C66" t="s">
        <v>1184</v>
      </c>
    </row>
    <row r="67" spans="1:3">
      <c r="A67" t="s">
        <v>2054</v>
      </c>
      <c r="B67" t="s">
        <v>1418</v>
      </c>
      <c r="C67" t="s">
        <v>1184</v>
      </c>
    </row>
    <row r="68" spans="1:3">
      <c r="A68" t="s">
        <v>2406</v>
      </c>
      <c r="B68" t="s">
        <v>2391</v>
      </c>
      <c r="C68" t="s">
        <v>1184</v>
      </c>
    </row>
    <row r="69" spans="1:3">
      <c r="A69" t="s">
        <v>2488</v>
      </c>
      <c r="B69" t="s">
        <v>2487</v>
      </c>
      <c r="C69" t="s">
        <v>1184</v>
      </c>
    </row>
    <row r="70" spans="1:3">
      <c r="A70" t="s">
        <v>1546</v>
      </c>
      <c r="B70" t="s">
        <v>306</v>
      </c>
      <c r="C70" t="s">
        <v>1184</v>
      </c>
    </row>
    <row r="71" spans="1:3">
      <c r="A71" t="s">
        <v>3089</v>
      </c>
      <c r="B71" t="s">
        <v>3088</v>
      </c>
      <c r="C71" t="s">
        <v>1184</v>
      </c>
    </row>
    <row r="72" spans="1:3">
      <c r="A72" t="s">
        <v>991</v>
      </c>
      <c r="B72" t="s">
        <v>270</v>
      </c>
      <c r="C72" t="s">
        <v>1184</v>
      </c>
    </row>
    <row r="73" spans="1:3">
      <c r="A73" t="s">
        <v>992</v>
      </c>
      <c r="B73" t="s">
        <v>200</v>
      </c>
      <c r="C73" t="s">
        <v>1184</v>
      </c>
    </row>
    <row r="74" spans="1:3">
      <c r="A74" t="s">
        <v>1109</v>
      </c>
      <c r="B74" t="s">
        <v>2356</v>
      </c>
      <c r="C74" t="s">
        <v>1184</v>
      </c>
    </row>
    <row r="75" spans="1:3">
      <c r="A75" t="s">
        <v>2168</v>
      </c>
      <c r="B75" t="s">
        <v>769</v>
      </c>
      <c r="C75" t="s">
        <v>1184</v>
      </c>
    </row>
    <row r="76" spans="1:3">
      <c r="A76" t="s">
        <v>993</v>
      </c>
      <c r="B76" t="s">
        <v>731</v>
      </c>
      <c r="C76" t="s">
        <v>1184</v>
      </c>
    </row>
    <row r="77" spans="1:3">
      <c r="A77" t="s">
        <v>1547</v>
      </c>
      <c r="B77" t="s">
        <v>229</v>
      </c>
      <c r="C77" t="s">
        <v>1184</v>
      </c>
    </row>
    <row r="78" spans="1:3">
      <c r="A78" t="s">
        <v>1786</v>
      </c>
      <c r="B78" t="s">
        <v>931</v>
      </c>
      <c r="C78" t="s">
        <v>1184</v>
      </c>
    </row>
    <row r="79" spans="1:3">
      <c r="A79" t="s">
        <v>1868</v>
      </c>
      <c r="B79" t="s">
        <v>19</v>
      </c>
      <c r="C79" t="s">
        <v>1184</v>
      </c>
    </row>
    <row r="80" spans="1:3">
      <c r="A80" t="s">
        <v>1548</v>
      </c>
      <c r="B80" t="s">
        <v>3012</v>
      </c>
      <c r="C80" t="s">
        <v>1184</v>
      </c>
    </row>
    <row r="81" spans="1:3">
      <c r="A81" t="s">
        <v>1549</v>
      </c>
      <c r="B81" t="s">
        <v>553</v>
      </c>
      <c r="C81" t="s">
        <v>1184</v>
      </c>
    </row>
    <row r="82" spans="1:3">
      <c r="A82" t="s">
        <v>1550</v>
      </c>
      <c r="B82" t="s">
        <v>554</v>
      </c>
      <c r="C82" t="s">
        <v>1184</v>
      </c>
    </row>
    <row r="83" spans="1:3">
      <c r="A83" t="s">
        <v>2589</v>
      </c>
      <c r="B83" t="s">
        <v>2588</v>
      </c>
      <c r="C83" t="s">
        <v>1184</v>
      </c>
    </row>
    <row r="84" spans="1:3">
      <c r="A84" t="s">
        <v>3583</v>
      </c>
      <c r="B84" t="s">
        <v>3616</v>
      </c>
      <c r="C84" t="s">
        <v>1183</v>
      </c>
    </row>
    <row r="85" spans="1:3">
      <c r="A85" t="s">
        <v>2565</v>
      </c>
      <c r="B85" t="s">
        <v>2564</v>
      </c>
      <c r="C85" t="s">
        <v>1183</v>
      </c>
    </row>
    <row r="86" spans="1:3">
      <c r="A86" t="s">
        <v>1551</v>
      </c>
      <c r="B86" t="s">
        <v>963</v>
      </c>
      <c r="C86" t="s">
        <v>1183</v>
      </c>
    </row>
    <row r="87" spans="1:3">
      <c r="A87" t="s">
        <v>2898</v>
      </c>
      <c r="B87" t="s">
        <v>2924</v>
      </c>
      <c r="C87" t="s">
        <v>1184</v>
      </c>
    </row>
    <row r="88" spans="1:3">
      <c r="A88" t="s">
        <v>2055</v>
      </c>
      <c r="B88" t="s">
        <v>1420</v>
      </c>
      <c r="C88" t="s">
        <v>1184</v>
      </c>
    </row>
    <row r="89" spans="1:3">
      <c r="A89" t="s">
        <v>1869</v>
      </c>
      <c r="B89" t="s">
        <v>901</v>
      </c>
      <c r="C89" t="s">
        <v>1183</v>
      </c>
    </row>
    <row r="90" spans="1:3">
      <c r="A90" t="s">
        <v>1070</v>
      </c>
      <c r="B90" t="s">
        <v>410</v>
      </c>
      <c r="C90" t="s">
        <v>1183</v>
      </c>
    </row>
    <row r="91" spans="1:3">
      <c r="A91" t="s">
        <v>2056</v>
      </c>
      <c r="B91" t="s">
        <v>1421</v>
      </c>
      <c r="C91" t="s">
        <v>1183</v>
      </c>
    </row>
    <row r="92" spans="1:3">
      <c r="A92" t="s">
        <v>2057</v>
      </c>
      <c r="B92" t="s">
        <v>891</v>
      </c>
      <c r="C92" t="s">
        <v>1183</v>
      </c>
    </row>
    <row r="93" spans="1:3">
      <c r="A93" t="s">
        <v>2186</v>
      </c>
      <c r="B93" t="s">
        <v>1336</v>
      </c>
      <c r="C93" t="s">
        <v>1183</v>
      </c>
    </row>
    <row r="94" spans="1:3">
      <c r="A94" t="s">
        <v>3197</v>
      </c>
      <c r="B94" t="s">
        <v>3196</v>
      </c>
      <c r="C94" t="s">
        <v>1183</v>
      </c>
    </row>
    <row r="95" spans="1:3">
      <c r="A95" t="s">
        <v>2058</v>
      </c>
      <c r="B95" t="s">
        <v>1372</v>
      </c>
      <c r="C95" t="s">
        <v>1183</v>
      </c>
    </row>
    <row r="96" spans="1:3">
      <c r="A96" t="s">
        <v>3359</v>
      </c>
      <c r="B96" t="s">
        <v>3360</v>
      </c>
      <c r="C96" t="s">
        <v>1183</v>
      </c>
    </row>
    <row r="97" spans="1:3">
      <c r="A97" t="s">
        <v>3584</v>
      </c>
      <c r="B97" t="s">
        <v>3617</v>
      </c>
      <c r="C97" t="s">
        <v>1183</v>
      </c>
    </row>
    <row r="98" spans="1:3">
      <c r="A98" t="s">
        <v>1398</v>
      </c>
      <c r="B98" t="s">
        <v>1397</v>
      </c>
      <c r="C98" t="s">
        <v>1183</v>
      </c>
    </row>
    <row r="99" spans="1:3">
      <c r="A99" t="s">
        <v>2059</v>
      </c>
      <c r="B99" t="s">
        <v>1201</v>
      </c>
      <c r="C99" t="s">
        <v>1183</v>
      </c>
    </row>
    <row r="100" spans="1:3">
      <c r="A100" t="s">
        <v>2461</v>
      </c>
      <c r="B100" t="s">
        <v>2433</v>
      </c>
      <c r="C100" t="s">
        <v>1183</v>
      </c>
    </row>
    <row r="101" spans="1:3">
      <c r="A101" t="s">
        <v>995</v>
      </c>
      <c r="B101" t="s">
        <v>466</v>
      </c>
      <c r="C101" t="s">
        <v>1183</v>
      </c>
    </row>
    <row r="102" spans="1:3">
      <c r="A102" t="s">
        <v>996</v>
      </c>
      <c r="B102" t="s">
        <v>189</v>
      </c>
      <c r="C102" t="s">
        <v>1183</v>
      </c>
    </row>
    <row r="103" spans="1:3">
      <c r="A103" t="s">
        <v>1870</v>
      </c>
      <c r="B103" t="s">
        <v>21</v>
      </c>
      <c r="C103" t="s">
        <v>1183</v>
      </c>
    </row>
    <row r="104" spans="1:3">
      <c r="A104" t="s">
        <v>2169</v>
      </c>
      <c r="B104" t="s">
        <v>770</v>
      </c>
      <c r="C104" t="s">
        <v>1183</v>
      </c>
    </row>
    <row r="105" spans="1:3">
      <c r="A105" t="s">
        <v>1164</v>
      </c>
      <c r="B105" t="s">
        <v>107</v>
      </c>
      <c r="C105" t="s">
        <v>1183</v>
      </c>
    </row>
    <row r="106" spans="1:3">
      <c r="A106" t="s">
        <v>1110</v>
      </c>
      <c r="B106" t="s">
        <v>517</v>
      </c>
      <c r="C106" t="s">
        <v>1184</v>
      </c>
    </row>
    <row r="107" spans="1:3">
      <c r="A107" t="s">
        <v>1787</v>
      </c>
      <c r="B107" t="s">
        <v>411</v>
      </c>
      <c r="C107" t="s">
        <v>1184</v>
      </c>
    </row>
    <row r="108" spans="1:3">
      <c r="A108" t="s">
        <v>1871</v>
      </c>
      <c r="B108" t="s">
        <v>316</v>
      </c>
      <c r="C108" t="s">
        <v>1184</v>
      </c>
    </row>
    <row r="109" spans="1:3">
      <c r="A109" t="s">
        <v>2523</v>
      </c>
      <c r="B109" t="s">
        <v>2522</v>
      </c>
      <c r="C109" t="s">
        <v>1184</v>
      </c>
    </row>
    <row r="110" spans="1:3">
      <c r="A110" t="s">
        <v>1552</v>
      </c>
      <c r="B110" t="s">
        <v>864</v>
      </c>
      <c r="C110" t="s">
        <v>1184</v>
      </c>
    </row>
    <row r="111" spans="1:3">
      <c r="A111" t="s">
        <v>1553</v>
      </c>
      <c r="B111" t="s">
        <v>226</v>
      </c>
      <c r="C111" t="s">
        <v>1184</v>
      </c>
    </row>
    <row r="112" spans="1:3">
      <c r="A112" t="s">
        <v>2060</v>
      </c>
      <c r="B112" t="s">
        <v>1202</v>
      </c>
      <c r="C112" t="s">
        <v>1183</v>
      </c>
    </row>
    <row r="113" spans="1:3">
      <c r="A113" t="s">
        <v>1872</v>
      </c>
      <c r="B113" t="s">
        <v>1407</v>
      </c>
      <c r="C113" t="s">
        <v>1184</v>
      </c>
    </row>
    <row r="114" spans="1:3">
      <c r="A114" t="s">
        <v>1873</v>
      </c>
      <c r="B114" t="s">
        <v>1507</v>
      </c>
      <c r="C114" t="s">
        <v>1184</v>
      </c>
    </row>
    <row r="115" spans="1:3">
      <c r="A115" t="s">
        <v>997</v>
      </c>
      <c r="B115" t="s">
        <v>555</v>
      </c>
      <c r="C115" t="s">
        <v>1183</v>
      </c>
    </row>
    <row r="116" spans="1:3">
      <c r="A116" t="s">
        <v>3379</v>
      </c>
      <c r="B116" t="s">
        <v>3380</v>
      </c>
      <c r="C116" t="s">
        <v>1184</v>
      </c>
    </row>
    <row r="117" spans="1:3">
      <c r="A117" t="s">
        <v>1554</v>
      </c>
      <c r="B117" t="s">
        <v>844</v>
      </c>
      <c r="C117" t="s">
        <v>1184</v>
      </c>
    </row>
    <row r="118" spans="1:3">
      <c r="A118" t="s">
        <v>2591</v>
      </c>
      <c r="B118" t="s">
        <v>2590</v>
      </c>
      <c r="C118" t="s">
        <v>1183</v>
      </c>
    </row>
    <row r="119" spans="1:3">
      <c r="A119" t="s">
        <v>2524</v>
      </c>
      <c r="B119" t="s">
        <v>3275</v>
      </c>
      <c r="C119" t="s">
        <v>1184</v>
      </c>
    </row>
    <row r="120" spans="1:3">
      <c r="A120" t="s">
        <v>2469</v>
      </c>
      <c r="B120" t="s">
        <v>2441</v>
      </c>
      <c r="C120" t="s">
        <v>1184</v>
      </c>
    </row>
    <row r="121" spans="1:3">
      <c r="A121" t="s">
        <v>998</v>
      </c>
      <c r="B121" t="s">
        <v>303</v>
      </c>
      <c r="C121" t="s">
        <v>1184</v>
      </c>
    </row>
    <row r="122" spans="1:3">
      <c r="A122" t="s">
        <v>2466</v>
      </c>
      <c r="B122" t="s">
        <v>2438</v>
      </c>
      <c r="C122" t="s">
        <v>1183</v>
      </c>
    </row>
    <row r="123" spans="1:3">
      <c r="A123" t="s">
        <v>2061</v>
      </c>
      <c r="B123" t="s">
        <v>890</v>
      </c>
      <c r="C123" t="s">
        <v>1184</v>
      </c>
    </row>
    <row r="124" spans="1:3">
      <c r="A124" t="s">
        <v>2593</v>
      </c>
      <c r="B124" t="s">
        <v>2592</v>
      </c>
      <c r="C124" t="s">
        <v>1184</v>
      </c>
    </row>
    <row r="125" spans="1:3">
      <c r="A125" t="s">
        <v>1874</v>
      </c>
      <c r="B125" t="s">
        <v>518</v>
      </c>
      <c r="C125" t="s">
        <v>1183</v>
      </c>
    </row>
    <row r="126" spans="1:3">
      <c r="A126" t="s">
        <v>2062</v>
      </c>
      <c r="B126" t="s">
        <v>1203</v>
      </c>
      <c r="C126" t="s">
        <v>1183</v>
      </c>
    </row>
    <row r="127" spans="1:3">
      <c r="A127" t="s">
        <v>1555</v>
      </c>
      <c r="B127" t="s">
        <v>191</v>
      </c>
      <c r="C127" t="s">
        <v>1183</v>
      </c>
    </row>
    <row r="128" spans="1:3">
      <c r="A128" t="s">
        <v>2913</v>
      </c>
      <c r="B128" t="s">
        <v>2925</v>
      </c>
      <c r="C128" t="s">
        <v>1183</v>
      </c>
    </row>
    <row r="129" spans="1:3">
      <c r="A129" t="s">
        <v>2187</v>
      </c>
      <c r="B129" t="s">
        <v>1343</v>
      </c>
      <c r="C129" t="s">
        <v>1183</v>
      </c>
    </row>
    <row r="130" spans="1:3">
      <c r="A130" t="s">
        <v>1556</v>
      </c>
      <c r="B130" t="s">
        <v>556</v>
      </c>
      <c r="C130" t="s">
        <v>1183</v>
      </c>
    </row>
    <row r="131" spans="1:3">
      <c r="A131" t="s">
        <v>3385</v>
      </c>
      <c r="B131" t="s">
        <v>3384</v>
      </c>
      <c r="C131" t="s">
        <v>1184</v>
      </c>
    </row>
    <row r="132" spans="1:3">
      <c r="A132" t="s">
        <v>3115</v>
      </c>
      <c r="B132" t="s">
        <v>3114</v>
      </c>
      <c r="C132" t="s">
        <v>1184</v>
      </c>
    </row>
    <row r="133" spans="1:3">
      <c r="A133" t="s">
        <v>2188</v>
      </c>
      <c r="B133" t="s">
        <v>1391</v>
      </c>
      <c r="C133" t="s">
        <v>1184</v>
      </c>
    </row>
    <row r="134" spans="1:3">
      <c r="A134" t="s">
        <v>2453</v>
      </c>
      <c r="B134" t="s">
        <v>2424</v>
      </c>
      <c r="C134" t="s">
        <v>1183</v>
      </c>
    </row>
    <row r="135" spans="1:3">
      <c r="A135" t="s">
        <v>2914</v>
      </c>
      <c r="B135" t="s">
        <v>2926</v>
      </c>
      <c r="C135" t="s">
        <v>1183</v>
      </c>
    </row>
    <row r="136" spans="1:3">
      <c r="A136" t="s">
        <v>3276</v>
      </c>
      <c r="B136" t="s">
        <v>3277</v>
      </c>
      <c r="C136" t="s">
        <v>1183</v>
      </c>
    </row>
    <row r="137" spans="1:3">
      <c r="A137" t="s">
        <v>1111</v>
      </c>
      <c r="B137" t="s">
        <v>519</v>
      </c>
      <c r="C137" t="s">
        <v>1184</v>
      </c>
    </row>
    <row r="138" spans="1:3">
      <c r="A138" t="s">
        <v>2189</v>
      </c>
      <c r="B138" t="s">
        <v>1338</v>
      </c>
      <c r="C138" t="s">
        <v>1184</v>
      </c>
    </row>
    <row r="139" spans="1:3">
      <c r="A139" t="s">
        <v>1112</v>
      </c>
      <c r="B139" t="s">
        <v>307</v>
      </c>
      <c r="C139" t="s">
        <v>1184</v>
      </c>
    </row>
    <row r="140" spans="1:3">
      <c r="A140" t="s">
        <v>2595</v>
      </c>
      <c r="B140" t="s">
        <v>2594</v>
      </c>
      <c r="C140" t="s">
        <v>1184</v>
      </c>
    </row>
    <row r="141" spans="1:3">
      <c r="A141" t="s">
        <v>1788</v>
      </c>
      <c r="B141" t="s">
        <v>932</v>
      </c>
      <c r="C141" t="s">
        <v>1183</v>
      </c>
    </row>
    <row r="142" spans="1:3">
      <c r="A142" t="s">
        <v>2597</v>
      </c>
      <c r="B142" t="s">
        <v>2596</v>
      </c>
      <c r="C142" t="s">
        <v>1184</v>
      </c>
    </row>
    <row r="143" spans="1:3">
      <c r="A143" t="s">
        <v>1875</v>
      </c>
      <c r="B143" t="s">
        <v>521</v>
      </c>
      <c r="C143" t="s">
        <v>1183</v>
      </c>
    </row>
    <row r="144" spans="1:3">
      <c r="A144" t="s">
        <v>1876</v>
      </c>
      <c r="B144" t="s">
        <v>319</v>
      </c>
      <c r="C144" t="s">
        <v>1183</v>
      </c>
    </row>
    <row r="145" spans="1:3">
      <c r="A145" t="s">
        <v>2190</v>
      </c>
      <c r="B145" t="s">
        <v>1437</v>
      </c>
      <c r="C145" t="s">
        <v>1183</v>
      </c>
    </row>
    <row r="146" spans="1:3">
      <c r="A146" t="s">
        <v>2307</v>
      </c>
      <c r="B146" t="s">
        <v>2319</v>
      </c>
      <c r="C146" t="s">
        <v>1183</v>
      </c>
    </row>
    <row r="147" spans="1:3">
      <c r="A147" t="s">
        <v>1557</v>
      </c>
      <c r="B147" t="s">
        <v>732</v>
      </c>
      <c r="C147" t="s">
        <v>1183</v>
      </c>
    </row>
    <row r="148" spans="1:3">
      <c r="A148" t="s">
        <v>2900</v>
      </c>
      <c r="B148" t="s">
        <v>2899</v>
      </c>
      <c r="C148" t="s">
        <v>1183</v>
      </c>
    </row>
    <row r="149" spans="1:3">
      <c r="A149" t="s">
        <v>2063</v>
      </c>
      <c r="B149" t="s">
        <v>1451</v>
      </c>
      <c r="C149" t="s">
        <v>1183</v>
      </c>
    </row>
    <row r="150" spans="1:3">
      <c r="A150" t="s">
        <v>2600</v>
      </c>
      <c r="B150" t="s">
        <v>2599</v>
      </c>
      <c r="C150" t="s">
        <v>1184</v>
      </c>
    </row>
    <row r="151" spans="1:3">
      <c r="A151" t="s">
        <v>3325</v>
      </c>
      <c r="B151" t="s">
        <v>3326</v>
      </c>
      <c r="C151" t="s">
        <v>1184</v>
      </c>
    </row>
    <row r="152" spans="1:3">
      <c r="A152" t="s">
        <v>1877</v>
      </c>
      <c r="B152" t="s">
        <v>900</v>
      </c>
      <c r="C152" t="s">
        <v>1183</v>
      </c>
    </row>
    <row r="153" spans="1:3">
      <c r="A153" t="s">
        <v>1558</v>
      </c>
      <c r="B153" t="s">
        <v>489</v>
      </c>
      <c r="C153" t="s">
        <v>1184</v>
      </c>
    </row>
    <row r="154" spans="1:3">
      <c r="A154" t="s">
        <v>3387</v>
      </c>
      <c r="B154" t="s">
        <v>3386</v>
      </c>
      <c r="C154" t="s">
        <v>1184</v>
      </c>
    </row>
    <row r="155" spans="1:3">
      <c r="A155" t="s">
        <v>1559</v>
      </c>
      <c r="B155" t="s">
        <v>558</v>
      </c>
      <c r="C155" t="s">
        <v>1184</v>
      </c>
    </row>
    <row r="156" spans="1:3">
      <c r="A156" t="s">
        <v>2526</v>
      </c>
      <c r="B156" t="s">
        <v>2525</v>
      </c>
      <c r="C156" t="s">
        <v>1184</v>
      </c>
    </row>
    <row r="157" spans="1:3">
      <c r="A157" t="s">
        <v>1878</v>
      </c>
      <c r="B157" t="s">
        <v>781</v>
      </c>
      <c r="C157" t="s">
        <v>1184</v>
      </c>
    </row>
    <row r="158" spans="1:3">
      <c r="A158" t="s">
        <v>2402</v>
      </c>
      <c r="B158" t="s">
        <v>2386</v>
      </c>
      <c r="C158" t="s">
        <v>1184</v>
      </c>
    </row>
    <row r="159" spans="1:3">
      <c r="A159" t="s">
        <v>1560</v>
      </c>
      <c r="B159" t="s">
        <v>845</v>
      </c>
      <c r="C159" t="s">
        <v>1183</v>
      </c>
    </row>
    <row r="160" spans="1:3">
      <c r="A160" t="s">
        <v>2064</v>
      </c>
      <c r="B160" t="s">
        <v>1503</v>
      </c>
      <c r="C160" t="s">
        <v>1183</v>
      </c>
    </row>
    <row r="161" spans="1:3">
      <c r="A161" t="s">
        <v>1561</v>
      </c>
      <c r="B161" t="s">
        <v>1186</v>
      </c>
      <c r="C161" t="s">
        <v>1183</v>
      </c>
    </row>
    <row r="162" spans="1:3">
      <c r="A162" t="s">
        <v>3469</v>
      </c>
      <c r="B162" t="s">
        <v>3468</v>
      </c>
      <c r="C162" t="s">
        <v>1184</v>
      </c>
    </row>
    <row r="163" spans="1:3">
      <c r="A163" t="s">
        <v>2407</v>
      </c>
      <c r="B163" t="s">
        <v>2393</v>
      </c>
      <c r="C163" t="s">
        <v>1183</v>
      </c>
    </row>
    <row r="164" spans="1:3">
      <c r="A164" t="s">
        <v>2170</v>
      </c>
      <c r="B164" t="s">
        <v>767</v>
      </c>
      <c r="C164" t="s">
        <v>1184</v>
      </c>
    </row>
    <row r="165" spans="1:3">
      <c r="A165" t="s">
        <v>1562</v>
      </c>
      <c r="B165" t="s">
        <v>208</v>
      </c>
      <c r="C165" t="s">
        <v>1183</v>
      </c>
    </row>
    <row r="166" spans="1:3">
      <c r="A166" t="s">
        <v>1879</v>
      </c>
      <c r="B166" t="s">
        <v>957</v>
      </c>
      <c r="C166" t="s">
        <v>1184</v>
      </c>
    </row>
    <row r="167" spans="1:3">
      <c r="A167" t="s">
        <v>3278</v>
      </c>
      <c r="B167" t="s">
        <v>3279</v>
      </c>
      <c r="C167" t="s">
        <v>1184</v>
      </c>
    </row>
    <row r="168" spans="1:3">
      <c r="A168" t="s">
        <v>2602</v>
      </c>
      <c r="B168" t="s">
        <v>2601</v>
      </c>
      <c r="C168" t="s">
        <v>1184</v>
      </c>
    </row>
    <row r="169" spans="1:3">
      <c r="A169" t="s">
        <v>2065</v>
      </c>
      <c r="B169" t="s">
        <v>1204</v>
      </c>
      <c r="C169" t="s">
        <v>1184</v>
      </c>
    </row>
    <row r="170" spans="1:3">
      <c r="A170" t="s">
        <v>1113</v>
      </c>
      <c r="B170" t="s">
        <v>613</v>
      </c>
      <c r="C170" t="s">
        <v>1183</v>
      </c>
    </row>
    <row r="171" spans="1:3">
      <c r="A171" t="s">
        <v>2066</v>
      </c>
      <c r="B171" t="s">
        <v>1205</v>
      </c>
      <c r="C171" t="s">
        <v>1183</v>
      </c>
    </row>
    <row r="172" spans="1:3">
      <c r="A172" t="s">
        <v>1563</v>
      </c>
      <c r="B172" t="s">
        <v>1188</v>
      </c>
      <c r="C172" t="s">
        <v>1183</v>
      </c>
    </row>
    <row r="173" spans="1:3">
      <c r="A173" t="s">
        <v>2604</v>
      </c>
      <c r="B173" t="s">
        <v>2834</v>
      </c>
      <c r="C173" t="s">
        <v>1183</v>
      </c>
    </row>
    <row r="174" spans="1:3">
      <c r="A174" t="s">
        <v>6361</v>
      </c>
      <c r="B174" t="s">
        <v>6362</v>
      </c>
      <c r="C174" t="s">
        <v>1183</v>
      </c>
    </row>
    <row r="175" spans="1:3">
      <c r="A175" t="s">
        <v>1880</v>
      </c>
      <c r="B175" t="s">
        <v>1408</v>
      </c>
      <c r="C175" t="s">
        <v>1184</v>
      </c>
    </row>
    <row r="176" spans="1:3">
      <c r="A176" t="s">
        <v>2456</v>
      </c>
      <c r="B176" t="s">
        <v>2428</v>
      </c>
      <c r="C176" t="s">
        <v>1184</v>
      </c>
    </row>
    <row r="177" spans="1:3">
      <c r="A177" t="s">
        <v>3389</v>
      </c>
      <c r="B177" t="s">
        <v>3388</v>
      </c>
      <c r="C177" t="s">
        <v>1184</v>
      </c>
    </row>
    <row r="178" spans="1:3">
      <c r="A178" t="s">
        <v>2567</v>
      </c>
      <c r="B178" t="s">
        <v>2566</v>
      </c>
      <c r="C178" t="s">
        <v>1183</v>
      </c>
    </row>
    <row r="179" spans="1:3">
      <c r="A179" t="s">
        <v>1071</v>
      </c>
      <c r="B179" t="s">
        <v>586</v>
      </c>
      <c r="C179" t="s">
        <v>1183</v>
      </c>
    </row>
    <row r="180" spans="1:3">
      <c r="A180" t="s">
        <v>2191</v>
      </c>
      <c r="B180" t="s">
        <v>1392</v>
      </c>
      <c r="C180" t="s">
        <v>1184</v>
      </c>
    </row>
    <row r="181" spans="1:3">
      <c r="A181" t="s">
        <v>1072</v>
      </c>
      <c r="B181" t="s">
        <v>2376</v>
      </c>
      <c r="C181" t="s">
        <v>1184</v>
      </c>
    </row>
    <row r="182" spans="1:3">
      <c r="A182" t="s">
        <v>2495</v>
      </c>
      <c r="B182" t="s">
        <v>2494</v>
      </c>
      <c r="C182" t="s">
        <v>1184</v>
      </c>
    </row>
    <row r="183" spans="1:3">
      <c r="A183" t="s">
        <v>2067</v>
      </c>
      <c r="B183" t="s">
        <v>889</v>
      </c>
      <c r="C183" t="s">
        <v>1184</v>
      </c>
    </row>
    <row r="184" spans="1:3">
      <c r="A184" t="s">
        <v>3567</v>
      </c>
      <c r="B184" t="s">
        <v>3600</v>
      </c>
      <c r="C184" t="s">
        <v>1184</v>
      </c>
    </row>
    <row r="185" spans="1:3">
      <c r="A185" t="s">
        <v>1114</v>
      </c>
      <c r="B185" t="s">
        <v>131</v>
      </c>
      <c r="C185" t="s">
        <v>1184</v>
      </c>
    </row>
    <row r="186" spans="1:3">
      <c r="A186" t="s">
        <v>2192</v>
      </c>
      <c r="B186" t="s">
        <v>1387</v>
      </c>
      <c r="C186" t="s">
        <v>1183</v>
      </c>
    </row>
    <row r="187" spans="1:3">
      <c r="A187" t="s">
        <v>999</v>
      </c>
      <c r="B187" t="s">
        <v>389</v>
      </c>
      <c r="C187" t="s">
        <v>1183</v>
      </c>
    </row>
    <row r="188" spans="1:3">
      <c r="A188" t="s">
        <v>3424</v>
      </c>
      <c r="B188" t="s">
        <v>3423</v>
      </c>
      <c r="C188" t="s">
        <v>1183</v>
      </c>
    </row>
    <row r="189" spans="1:3">
      <c r="A189" t="s">
        <v>1564</v>
      </c>
      <c r="B189" t="s">
        <v>685</v>
      </c>
      <c r="C189" t="s">
        <v>1183</v>
      </c>
    </row>
    <row r="190" spans="1:3">
      <c r="A190" t="s">
        <v>1565</v>
      </c>
      <c r="B190" t="s">
        <v>2482</v>
      </c>
      <c r="C190" t="s">
        <v>1183</v>
      </c>
    </row>
    <row r="191" spans="1:3">
      <c r="A191" t="s">
        <v>1566</v>
      </c>
      <c r="B191" t="s">
        <v>686</v>
      </c>
      <c r="C191" t="s">
        <v>1183</v>
      </c>
    </row>
    <row r="192" spans="1:3">
      <c r="A192" t="s">
        <v>2193</v>
      </c>
      <c r="B192" t="s">
        <v>796</v>
      </c>
      <c r="C192" t="s">
        <v>1183</v>
      </c>
    </row>
    <row r="193" spans="1:3">
      <c r="A193" t="s">
        <v>2194</v>
      </c>
      <c r="B193" t="s">
        <v>1346</v>
      </c>
      <c r="C193" t="s">
        <v>1183</v>
      </c>
    </row>
    <row r="194" spans="1:3">
      <c r="A194" t="s">
        <v>3117</v>
      </c>
      <c r="B194" t="s">
        <v>3116</v>
      </c>
      <c r="C194" t="s">
        <v>1183</v>
      </c>
    </row>
    <row r="195" spans="1:3">
      <c r="A195" t="s">
        <v>2606</v>
      </c>
      <c r="B195" t="s">
        <v>2605</v>
      </c>
      <c r="C195" t="s">
        <v>1183</v>
      </c>
    </row>
    <row r="196" spans="1:3">
      <c r="A196" t="s">
        <v>1073</v>
      </c>
      <c r="B196" t="s">
        <v>412</v>
      </c>
      <c r="C196" t="s">
        <v>1183</v>
      </c>
    </row>
    <row r="197" spans="1:3">
      <c r="A197" t="s">
        <v>3568</v>
      </c>
      <c r="B197" t="s">
        <v>3601</v>
      </c>
      <c r="C197" t="s">
        <v>1183</v>
      </c>
    </row>
    <row r="198" spans="1:3">
      <c r="A198" t="s">
        <v>2195</v>
      </c>
      <c r="B198" t="s">
        <v>947</v>
      </c>
      <c r="C198" t="s">
        <v>1183</v>
      </c>
    </row>
    <row r="199" spans="1:3">
      <c r="A199" t="s">
        <v>2978</v>
      </c>
      <c r="B199" t="s">
        <v>2977</v>
      </c>
      <c r="C199" t="s">
        <v>1183</v>
      </c>
    </row>
    <row r="200" spans="1:3">
      <c r="A200" t="s">
        <v>1567</v>
      </c>
      <c r="B200" t="s">
        <v>505</v>
      </c>
      <c r="C200" t="s">
        <v>1183</v>
      </c>
    </row>
    <row r="201" spans="1:3">
      <c r="A201" t="s">
        <v>2334</v>
      </c>
      <c r="B201" t="s">
        <v>2333</v>
      </c>
      <c r="C201" t="s">
        <v>1183</v>
      </c>
    </row>
    <row r="202" spans="1:3">
      <c r="A202" t="s">
        <v>3119</v>
      </c>
      <c r="B202" t="s">
        <v>3118</v>
      </c>
      <c r="C202" t="s">
        <v>1183</v>
      </c>
    </row>
    <row r="203" spans="1:3">
      <c r="A203" t="s">
        <v>1881</v>
      </c>
      <c r="B203" t="s">
        <v>973</v>
      </c>
      <c r="C203" t="s">
        <v>1183</v>
      </c>
    </row>
    <row r="204" spans="1:3">
      <c r="A204" t="s">
        <v>1789</v>
      </c>
      <c r="B204" t="s">
        <v>933</v>
      </c>
      <c r="C204" t="s">
        <v>1183</v>
      </c>
    </row>
    <row r="205" spans="1:3">
      <c r="A205" t="s">
        <v>1115</v>
      </c>
      <c r="B205" t="s">
        <v>615</v>
      </c>
      <c r="C205" t="s">
        <v>1183</v>
      </c>
    </row>
    <row r="206" spans="1:3">
      <c r="A206" t="s">
        <v>2196</v>
      </c>
      <c r="B206" t="s">
        <v>1371</v>
      </c>
      <c r="C206" t="s">
        <v>1183</v>
      </c>
    </row>
    <row r="207" spans="1:3">
      <c r="A207" t="s">
        <v>3391</v>
      </c>
      <c r="B207" t="s">
        <v>3390</v>
      </c>
      <c r="C207" t="s">
        <v>1183</v>
      </c>
    </row>
    <row r="208" spans="1:3">
      <c r="A208" t="s">
        <v>3507</v>
      </c>
      <c r="B208" t="s">
        <v>3506</v>
      </c>
      <c r="C208" t="s">
        <v>1183</v>
      </c>
    </row>
    <row r="209" spans="1:3">
      <c r="A209" t="s">
        <v>1568</v>
      </c>
      <c r="B209" t="s">
        <v>1189</v>
      </c>
      <c r="C209" t="s">
        <v>1183</v>
      </c>
    </row>
    <row r="210" spans="1:3">
      <c r="A210" t="s">
        <v>1569</v>
      </c>
      <c r="B210" t="s">
        <v>506</v>
      </c>
      <c r="C210" t="s">
        <v>1183</v>
      </c>
    </row>
    <row r="211" spans="1:3">
      <c r="A211" t="s">
        <v>2197</v>
      </c>
      <c r="B211" t="s">
        <v>3120</v>
      </c>
      <c r="C211" t="s">
        <v>1184</v>
      </c>
    </row>
    <row r="212" spans="1:3">
      <c r="A212" t="s">
        <v>1074</v>
      </c>
      <c r="B212" t="s">
        <v>414</v>
      </c>
      <c r="C212" t="s">
        <v>1184</v>
      </c>
    </row>
    <row r="213" spans="1:3">
      <c r="A213" t="s">
        <v>1882</v>
      </c>
      <c r="B213" t="s">
        <v>616</v>
      </c>
      <c r="C213" t="s">
        <v>1184</v>
      </c>
    </row>
    <row r="214" spans="1:3">
      <c r="A214" t="s">
        <v>1075</v>
      </c>
      <c r="B214" t="s">
        <v>590</v>
      </c>
      <c r="C214" t="s">
        <v>1184</v>
      </c>
    </row>
    <row r="215" spans="1:3">
      <c r="A215" t="s">
        <v>1883</v>
      </c>
      <c r="B215" t="s">
        <v>1461</v>
      </c>
      <c r="C215" t="s">
        <v>1184</v>
      </c>
    </row>
    <row r="216" spans="1:3">
      <c r="A216" t="s">
        <v>1570</v>
      </c>
      <c r="B216" t="s">
        <v>490</v>
      </c>
      <c r="C216" t="s">
        <v>1184</v>
      </c>
    </row>
    <row r="217" spans="1:3">
      <c r="A217" t="s">
        <v>1076</v>
      </c>
      <c r="B217" t="s">
        <v>416</v>
      </c>
      <c r="C217" t="s">
        <v>1184</v>
      </c>
    </row>
    <row r="218" spans="1:3">
      <c r="A218" t="s">
        <v>1000</v>
      </c>
      <c r="B218" t="s">
        <v>298</v>
      </c>
      <c r="C218" t="s">
        <v>1184</v>
      </c>
    </row>
    <row r="219" spans="1:3">
      <c r="A219" t="s">
        <v>1884</v>
      </c>
      <c r="B219" t="s">
        <v>870</v>
      </c>
      <c r="C219" t="s">
        <v>1184</v>
      </c>
    </row>
    <row r="220" spans="1:3">
      <c r="A220" t="s">
        <v>2608</v>
      </c>
      <c r="B220" t="s">
        <v>2607</v>
      </c>
      <c r="C220" t="s">
        <v>1184</v>
      </c>
    </row>
    <row r="221" spans="1:3">
      <c r="A221" t="s">
        <v>2343</v>
      </c>
      <c r="B221" t="s">
        <v>2342</v>
      </c>
      <c r="C221" t="s">
        <v>1184</v>
      </c>
    </row>
    <row r="222" spans="1:3">
      <c r="A222" t="s">
        <v>2068</v>
      </c>
      <c r="B222" t="s">
        <v>1422</v>
      </c>
      <c r="C222" t="s">
        <v>1184</v>
      </c>
    </row>
    <row r="223" spans="1:3">
      <c r="A223" t="s">
        <v>2484</v>
      </c>
      <c r="B223" t="s">
        <v>2483</v>
      </c>
      <c r="C223" t="s">
        <v>1184</v>
      </c>
    </row>
    <row r="224" spans="1:3">
      <c r="A224" t="s">
        <v>3393</v>
      </c>
      <c r="B224" t="s">
        <v>3520</v>
      </c>
      <c r="C224" t="s">
        <v>1184</v>
      </c>
    </row>
    <row r="225" spans="1:3">
      <c r="A225" t="s">
        <v>1885</v>
      </c>
      <c r="B225" t="s">
        <v>144</v>
      </c>
      <c r="C225" t="s">
        <v>1184</v>
      </c>
    </row>
    <row r="226" spans="1:3">
      <c r="A226" t="s">
        <v>1886</v>
      </c>
      <c r="B226" t="s">
        <v>146</v>
      </c>
      <c r="C226" t="s">
        <v>1184</v>
      </c>
    </row>
    <row r="227" spans="1:3">
      <c r="A227" t="s">
        <v>2610</v>
      </c>
      <c r="B227" t="s">
        <v>2609</v>
      </c>
      <c r="C227" t="s">
        <v>1183</v>
      </c>
    </row>
    <row r="228" spans="1:3">
      <c r="A228" t="s">
        <v>3436</v>
      </c>
      <c r="B228" t="s">
        <v>3435</v>
      </c>
      <c r="C228" t="s">
        <v>1184</v>
      </c>
    </row>
    <row r="229" spans="1:3">
      <c r="A229" t="s">
        <v>1571</v>
      </c>
      <c r="B229" t="s">
        <v>785</v>
      </c>
      <c r="C229" t="s">
        <v>1183</v>
      </c>
    </row>
    <row r="230" spans="1:3">
      <c r="A230" t="s">
        <v>2612</v>
      </c>
      <c r="B230" t="s">
        <v>2611</v>
      </c>
      <c r="C230" t="s">
        <v>1183</v>
      </c>
    </row>
    <row r="231" spans="1:3">
      <c r="A231" t="s">
        <v>3122</v>
      </c>
      <c r="B231" t="s">
        <v>3121</v>
      </c>
      <c r="C231" t="s">
        <v>1183</v>
      </c>
    </row>
    <row r="232" spans="1:3">
      <c r="A232" t="s">
        <v>1887</v>
      </c>
      <c r="B232" t="s">
        <v>74</v>
      </c>
      <c r="C232" t="s">
        <v>1183</v>
      </c>
    </row>
    <row r="233" spans="1:3">
      <c r="A233" t="s">
        <v>3540</v>
      </c>
      <c r="B233" t="s">
        <v>3539</v>
      </c>
      <c r="C233" t="s">
        <v>1183</v>
      </c>
    </row>
    <row r="234" spans="1:3">
      <c r="A234" t="s">
        <v>1165</v>
      </c>
      <c r="B234" t="s">
        <v>110</v>
      </c>
      <c r="C234" t="s">
        <v>1183</v>
      </c>
    </row>
    <row r="235" spans="1:3">
      <c r="A235" t="s">
        <v>1572</v>
      </c>
      <c r="B235" t="s">
        <v>950</v>
      </c>
      <c r="C235" t="s">
        <v>1184</v>
      </c>
    </row>
    <row r="236" spans="1:3">
      <c r="A236" t="s">
        <v>3327</v>
      </c>
      <c r="B236" t="s">
        <v>3328</v>
      </c>
      <c r="C236" t="s">
        <v>1184</v>
      </c>
    </row>
    <row r="237" spans="1:3">
      <c r="A237" t="s">
        <v>2496</v>
      </c>
      <c r="B237" t="s">
        <v>2520</v>
      </c>
      <c r="C237" t="s">
        <v>1183</v>
      </c>
    </row>
    <row r="238" spans="1:3">
      <c r="A238" t="s">
        <v>3509</v>
      </c>
      <c r="B238" t="s">
        <v>3508</v>
      </c>
      <c r="C238" t="s">
        <v>1183</v>
      </c>
    </row>
    <row r="239" spans="1:3">
      <c r="A239" t="s">
        <v>1573</v>
      </c>
      <c r="B239" t="s">
        <v>1395</v>
      </c>
      <c r="C239" t="s">
        <v>1183</v>
      </c>
    </row>
    <row r="240" spans="1:3">
      <c r="A240" s="62" t="s">
        <v>1888</v>
      </c>
      <c r="B240" s="62" t="s">
        <v>23</v>
      </c>
      <c r="C240" s="62" t="s">
        <v>1183</v>
      </c>
    </row>
    <row r="241" spans="1:3">
      <c r="A241" t="s">
        <v>6363</v>
      </c>
      <c r="B241" t="s">
        <v>6364</v>
      </c>
      <c r="C241" t="s">
        <v>1184</v>
      </c>
    </row>
    <row r="242" spans="1:3">
      <c r="A242" t="s">
        <v>2070</v>
      </c>
      <c r="B242" t="s">
        <v>2069</v>
      </c>
      <c r="C242" t="s">
        <v>1184</v>
      </c>
    </row>
    <row r="243" spans="1:3">
      <c r="A243" t="s">
        <v>2071</v>
      </c>
      <c r="B243" t="s">
        <v>1333</v>
      </c>
      <c r="C243" t="s">
        <v>1184</v>
      </c>
    </row>
    <row r="244" spans="1:3">
      <c r="A244" t="s">
        <v>2171</v>
      </c>
      <c r="B244" t="s">
        <v>771</v>
      </c>
      <c r="C244" t="s">
        <v>1184</v>
      </c>
    </row>
    <row r="245" spans="1:3">
      <c r="A245" t="s">
        <v>3471</v>
      </c>
      <c r="B245" t="s">
        <v>3470</v>
      </c>
      <c r="C245" t="s">
        <v>1184</v>
      </c>
    </row>
    <row r="246" spans="1:3">
      <c r="A246" t="s">
        <v>1889</v>
      </c>
      <c r="B246" t="s">
        <v>321</v>
      </c>
      <c r="C246" t="s">
        <v>1184</v>
      </c>
    </row>
    <row r="247" spans="1:3">
      <c r="A247" t="s">
        <v>2845</v>
      </c>
      <c r="B247" t="s">
        <v>2865</v>
      </c>
      <c r="C247" t="s">
        <v>1184</v>
      </c>
    </row>
    <row r="248" spans="1:3">
      <c r="A248" t="s">
        <v>1001</v>
      </c>
      <c r="B248" t="s">
        <v>561</v>
      </c>
      <c r="C248" t="s">
        <v>1184</v>
      </c>
    </row>
    <row r="249" spans="1:3">
      <c r="A249" t="s">
        <v>2198</v>
      </c>
      <c r="B249" t="s">
        <v>1473</v>
      </c>
      <c r="C249" t="s">
        <v>1184</v>
      </c>
    </row>
    <row r="250" spans="1:3">
      <c r="A250" t="s">
        <v>2072</v>
      </c>
      <c r="B250" t="s">
        <v>1174</v>
      </c>
      <c r="C250" t="s">
        <v>1184</v>
      </c>
    </row>
    <row r="251" spans="1:3">
      <c r="A251" t="s">
        <v>3091</v>
      </c>
      <c r="B251" t="s">
        <v>3090</v>
      </c>
      <c r="C251" t="s">
        <v>1184</v>
      </c>
    </row>
    <row r="252" spans="1:3">
      <c r="A252" t="s">
        <v>3522</v>
      </c>
      <c r="B252" t="s">
        <v>3521</v>
      </c>
      <c r="C252" t="s">
        <v>1183</v>
      </c>
    </row>
    <row r="253" spans="1:3">
      <c r="A253" t="s">
        <v>1890</v>
      </c>
      <c r="B253" t="s">
        <v>617</v>
      </c>
      <c r="C253" t="s">
        <v>1183</v>
      </c>
    </row>
    <row r="254" spans="1:3">
      <c r="A254" t="s">
        <v>1574</v>
      </c>
      <c r="B254" t="s">
        <v>951</v>
      </c>
      <c r="C254" t="s">
        <v>1183</v>
      </c>
    </row>
    <row r="255" spans="1:3">
      <c r="A255" t="s">
        <v>3474</v>
      </c>
      <c r="B255" t="s">
        <v>3473</v>
      </c>
      <c r="C255" t="s">
        <v>1183</v>
      </c>
    </row>
    <row r="256" spans="1:3">
      <c r="A256" t="s">
        <v>1575</v>
      </c>
      <c r="B256" t="s">
        <v>969</v>
      </c>
      <c r="C256" t="s">
        <v>1184</v>
      </c>
    </row>
    <row r="257" spans="1:3">
      <c r="A257" t="s">
        <v>1576</v>
      </c>
      <c r="B257" t="s">
        <v>919</v>
      </c>
      <c r="C257" t="s">
        <v>1184</v>
      </c>
    </row>
    <row r="258" spans="1:3">
      <c r="A258" t="s">
        <v>2448</v>
      </c>
      <c r="B258" t="s">
        <v>2417</v>
      </c>
      <c r="C258" t="s">
        <v>1183</v>
      </c>
    </row>
    <row r="259" spans="1:3">
      <c r="A259" t="s">
        <v>3202</v>
      </c>
      <c r="B259" t="s">
        <v>3201</v>
      </c>
      <c r="C259" t="s">
        <v>1183</v>
      </c>
    </row>
    <row r="260" spans="1:3">
      <c r="A260" t="s">
        <v>1577</v>
      </c>
      <c r="B260" t="s">
        <v>958</v>
      </c>
      <c r="C260" t="s">
        <v>1184</v>
      </c>
    </row>
    <row r="261" spans="1:3">
      <c r="A261" t="s">
        <v>3280</v>
      </c>
      <c r="B261" t="s">
        <v>3281</v>
      </c>
      <c r="C261" t="s">
        <v>1184</v>
      </c>
    </row>
    <row r="262" spans="1:3">
      <c r="A262" t="s">
        <v>2199</v>
      </c>
      <c r="B262" t="s">
        <v>1325</v>
      </c>
      <c r="C262" t="s">
        <v>1184</v>
      </c>
    </row>
    <row r="263" spans="1:3">
      <c r="A263" t="s">
        <v>1891</v>
      </c>
      <c r="B263" t="s">
        <v>522</v>
      </c>
      <c r="C263" t="s">
        <v>1183</v>
      </c>
    </row>
    <row r="264" spans="1:3">
      <c r="A264" t="s">
        <v>1578</v>
      </c>
      <c r="B264" t="s">
        <v>277</v>
      </c>
      <c r="C264" t="s">
        <v>1184</v>
      </c>
    </row>
    <row r="265" spans="1:3">
      <c r="A265" t="s">
        <v>3395</v>
      </c>
      <c r="B265" t="s">
        <v>3519</v>
      </c>
      <c r="C265" t="s">
        <v>1184</v>
      </c>
    </row>
    <row r="266" spans="1:3">
      <c r="A266" t="s">
        <v>2073</v>
      </c>
      <c r="B266" t="s">
        <v>979</v>
      </c>
      <c r="C266" t="s">
        <v>1184</v>
      </c>
    </row>
    <row r="267" spans="1:3">
      <c r="A267" t="s">
        <v>1166</v>
      </c>
      <c r="B267" t="s">
        <v>112</v>
      </c>
      <c r="C267" t="s">
        <v>1184</v>
      </c>
    </row>
    <row r="268" spans="1:3">
      <c r="A268" t="s">
        <v>2074</v>
      </c>
      <c r="B268" t="s">
        <v>1206</v>
      </c>
      <c r="C268" t="s">
        <v>1184</v>
      </c>
    </row>
    <row r="269" spans="1:3">
      <c r="A269" t="s">
        <v>2400</v>
      </c>
      <c r="B269" t="s">
        <v>2384</v>
      </c>
      <c r="C269" t="s">
        <v>1184</v>
      </c>
    </row>
    <row r="270" spans="1:3">
      <c r="A270" t="s">
        <v>1579</v>
      </c>
      <c r="B270" t="s">
        <v>687</v>
      </c>
      <c r="C270" t="s">
        <v>1184</v>
      </c>
    </row>
    <row r="271" spans="1:3">
      <c r="A271" t="s">
        <v>2075</v>
      </c>
      <c r="B271" t="s">
        <v>782</v>
      </c>
      <c r="C271" t="s">
        <v>1184</v>
      </c>
    </row>
    <row r="272" spans="1:3">
      <c r="A272" t="s">
        <v>3329</v>
      </c>
      <c r="B272" t="s">
        <v>3330</v>
      </c>
      <c r="C272" t="s">
        <v>1184</v>
      </c>
    </row>
    <row r="273" spans="1:3">
      <c r="A273" t="s">
        <v>3397</v>
      </c>
      <c r="B273" t="s">
        <v>3396</v>
      </c>
      <c r="C273" t="s">
        <v>1183</v>
      </c>
    </row>
    <row r="274" spans="1:3">
      <c r="A274" t="s">
        <v>2614</v>
      </c>
      <c r="B274" t="s">
        <v>2613</v>
      </c>
      <c r="C274" t="s">
        <v>1183</v>
      </c>
    </row>
    <row r="275" spans="1:3">
      <c r="A275" t="s">
        <v>1002</v>
      </c>
      <c r="B275" t="s">
        <v>279</v>
      </c>
      <c r="C275" t="s">
        <v>1183</v>
      </c>
    </row>
    <row r="276" spans="1:3">
      <c r="A276" t="s">
        <v>1580</v>
      </c>
      <c r="B276" t="s">
        <v>1469</v>
      </c>
      <c r="C276" t="s">
        <v>1183</v>
      </c>
    </row>
    <row r="277" spans="1:3">
      <c r="A277" t="s">
        <v>2616</v>
      </c>
      <c r="B277" t="s">
        <v>2615</v>
      </c>
      <c r="C277" t="s">
        <v>1183</v>
      </c>
    </row>
    <row r="278" spans="1:3">
      <c r="A278" t="s">
        <v>1581</v>
      </c>
      <c r="B278" t="s">
        <v>918</v>
      </c>
      <c r="C278" t="s">
        <v>1183</v>
      </c>
    </row>
    <row r="279" spans="1:3">
      <c r="A279" t="s">
        <v>2498</v>
      </c>
      <c r="B279" t="s">
        <v>2497</v>
      </c>
      <c r="C279" t="s">
        <v>1183</v>
      </c>
    </row>
    <row r="280" spans="1:3">
      <c r="A280" t="s">
        <v>1892</v>
      </c>
      <c r="B280" t="s">
        <v>618</v>
      </c>
      <c r="C280" t="s">
        <v>1183</v>
      </c>
    </row>
    <row r="281" spans="1:3">
      <c r="A281" t="s">
        <v>1790</v>
      </c>
      <c r="B281" t="s">
        <v>1345</v>
      </c>
      <c r="C281" t="s">
        <v>1183</v>
      </c>
    </row>
    <row r="282" spans="1:3">
      <c r="A282" t="s">
        <v>1893</v>
      </c>
      <c r="B282" t="s">
        <v>966</v>
      </c>
      <c r="C282" t="s">
        <v>1183</v>
      </c>
    </row>
    <row r="283" spans="1:3">
      <c r="A283" t="s">
        <v>1894</v>
      </c>
      <c r="B283" t="s">
        <v>619</v>
      </c>
      <c r="C283" t="s">
        <v>1183</v>
      </c>
    </row>
    <row r="284" spans="1:3">
      <c r="A284" s="62" t="s">
        <v>3438</v>
      </c>
      <c r="B284" s="62" t="s">
        <v>3437</v>
      </c>
      <c r="C284" s="62" t="s">
        <v>1184</v>
      </c>
    </row>
    <row r="285" spans="1:3">
      <c r="A285" t="s">
        <v>3124</v>
      </c>
      <c r="B285" t="s">
        <v>3123</v>
      </c>
      <c r="C285" t="s">
        <v>1183</v>
      </c>
    </row>
    <row r="286" spans="1:3">
      <c r="A286" t="s">
        <v>3331</v>
      </c>
      <c r="B286" t="s">
        <v>3332</v>
      </c>
      <c r="C286" t="s">
        <v>1183</v>
      </c>
    </row>
    <row r="287" spans="1:3">
      <c r="A287" t="s">
        <v>1077</v>
      </c>
      <c r="B287" t="s">
        <v>418</v>
      </c>
      <c r="C287" t="s">
        <v>1183</v>
      </c>
    </row>
    <row r="288" spans="1:3">
      <c r="A288" t="s">
        <v>3498</v>
      </c>
      <c r="B288" t="s">
        <v>3497</v>
      </c>
      <c r="C288" t="s">
        <v>1183</v>
      </c>
    </row>
    <row r="289" spans="1:3">
      <c r="A289" t="s">
        <v>2569</v>
      </c>
      <c r="B289" t="s">
        <v>2568</v>
      </c>
      <c r="C289" t="s">
        <v>1183</v>
      </c>
    </row>
    <row r="290" spans="1:3">
      <c r="A290" t="s">
        <v>1003</v>
      </c>
      <c r="B290" t="s">
        <v>148</v>
      </c>
      <c r="C290" t="s">
        <v>1184</v>
      </c>
    </row>
    <row r="291" spans="1:3">
      <c r="A291" t="s">
        <v>2076</v>
      </c>
      <c r="B291" t="s">
        <v>791</v>
      </c>
      <c r="C291" t="s">
        <v>1184</v>
      </c>
    </row>
    <row r="292" spans="1:3">
      <c r="A292" t="s">
        <v>1004</v>
      </c>
      <c r="B292" t="s">
        <v>250</v>
      </c>
      <c r="C292" t="s">
        <v>1184</v>
      </c>
    </row>
    <row r="293" spans="1:3">
      <c r="A293" t="s">
        <v>1582</v>
      </c>
      <c r="B293" t="s">
        <v>688</v>
      </c>
      <c r="C293" t="s">
        <v>1184</v>
      </c>
    </row>
    <row r="294" spans="1:3">
      <c r="A294" t="s">
        <v>2200</v>
      </c>
      <c r="B294" t="s">
        <v>1331</v>
      </c>
      <c r="C294" t="s">
        <v>1183</v>
      </c>
    </row>
    <row r="295" spans="1:3">
      <c r="A295" t="s">
        <v>3585</v>
      </c>
      <c r="B295" t="s">
        <v>3618</v>
      </c>
      <c r="C295" t="s">
        <v>1183</v>
      </c>
    </row>
    <row r="296" spans="1:3">
      <c r="A296" t="s">
        <v>1583</v>
      </c>
      <c r="B296" t="s">
        <v>1518</v>
      </c>
      <c r="C296" t="s">
        <v>1184</v>
      </c>
    </row>
    <row r="297" spans="1:3">
      <c r="A297" t="s">
        <v>1895</v>
      </c>
      <c r="B297" t="s">
        <v>974</v>
      </c>
      <c r="C297" t="s">
        <v>1183</v>
      </c>
    </row>
    <row r="298" spans="1:3">
      <c r="A298" t="s">
        <v>2201</v>
      </c>
      <c r="B298" t="s">
        <v>1383</v>
      </c>
      <c r="C298" t="s">
        <v>1183</v>
      </c>
    </row>
    <row r="299" spans="1:3">
      <c r="A299" t="s">
        <v>1116</v>
      </c>
      <c r="B299" t="s">
        <v>620</v>
      </c>
      <c r="C299" t="s">
        <v>1184</v>
      </c>
    </row>
    <row r="300" spans="1:3">
      <c r="A300" t="s">
        <v>3399</v>
      </c>
      <c r="B300" t="s">
        <v>3398</v>
      </c>
      <c r="C300" t="s">
        <v>1183</v>
      </c>
    </row>
    <row r="301" spans="1:3">
      <c r="A301" t="s">
        <v>2618</v>
      </c>
      <c r="B301" t="s">
        <v>2617</v>
      </c>
      <c r="C301" t="s">
        <v>1184</v>
      </c>
    </row>
    <row r="302" spans="1:3">
      <c r="A302" t="s">
        <v>2077</v>
      </c>
      <c r="B302" t="s">
        <v>1423</v>
      </c>
      <c r="C302" t="s">
        <v>1183</v>
      </c>
    </row>
    <row r="303" spans="1:3">
      <c r="A303" t="s">
        <v>2078</v>
      </c>
      <c r="B303" t="s">
        <v>1523</v>
      </c>
      <c r="C303" t="s">
        <v>1183</v>
      </c>
    </row>
    <row r="304" spans="1:3">
      <c r="A304" t="s">
        <v>2528</v>
      </c>
      <c r="B304" t="s">
        <v>2527</v>
      </c>
      <c r="C304" t="s">
        <v>1184</v>
      </c>
    </row>
    <row r="305" spans="1:3">
      <c r="A305" t="s">
        <v>2079</v>
      </c>
      <c r="B305" t="s">
        <v>1207</v>
      </c>
      <c r="C305" t="s">
        <v>1184</v>
      </c>
    </row>
    <row r="306" spans="1:3">
      <c r="A306" t="s">
        <v>1584</v>
      </c>
      <c r="B306" t="s">
        <v>917</v>
      </c>
      <c r="C306" t="s">
        <v>1184</v>
      </c>
    </row>
    <row r="307" spans="1:3">
      <c r="A307" t="s">
        <v>1585</v>
      </c>
      <c r="B307" t="s">
        <v>281</v>
      </c>
      <c r="C307" t="s">
        <v>1183</v>
      </c>
    </row>
    <row r="308" spans="1:3">
      <c r="A308" t="s">
        <v>1005</v>
      </c>
      <c r="B308" t="s">
        <v>3282</v>
      </c>
      <c r="C308" t="s">
        <v>1184</v>
      </c>
    </row>
    <row r="309" spans="1:3">
      <c r="A309" t="s">
        <v>1006</v>
      </c>
      <c r="B309" t="s">
        <v>209</v>
      </c>
      <c r="C309" t="s">
        <v>1184</v>
      </c>
    </row>
    <row r="310" spans="1:3">
      <c r="A310" t="s">
        <v>3401</v>
      </c>
      <c r="B310" t="s">
        <v>3400</v>
      </c>
      <c r="C310" t="s">
        <v>1183</v>
      </c>
    </row>
    <row r="311" spans="1:3">
      <c r="A311" t="s">
        <v>2202</v>
      </c>
      <c r="B311" t="s">
        <v>797</v>
      </c>
      <c r="C311" t="s">
        <v>1183</v>
      </c>
    </row>
    <row r="312" spans="1:3">
      <c r="A312" t="s">
        <v>2620</v>
      </c>
      <c r="B312" t="s">
        <v>2619</v>
      </c>
      <c r="C312" t="s">
        <v>1183</v>
      </c>
    </row>
    <row r="313" spans="1:3">
      <c r="A313" t="s">
        <v>3204</v>
      </c>
      <c r="B313" t="s">
        <v>3203</v>
      </c>
      <c r="C313" t="s">
        <v>1183</v>
      </c>
    </row>
    <row r="314" spans="1:3">
      <c r="A314" t="s">
        <v>1586</v>
      </c>
      <c r="B314" t="s">
        <v>193</v>
      </c>
      <c r="C314" t="s">
        <v>1183</v>
      </c>
    </row>
    <row r="315" spans="1:3">
      <c r="A315" t="s">
        <v>3283</v>
      </c>
      <c r="B315" t="s">
        <v>3284</v>
      </c>
      <c r="C315" t="s">
        <v>1183</v>
      </c>
    </row>
    <row r="316" spans="1:3">
      <c r="A316" t="s">
        <v>1117</v>
      </c>
      <c r="B316" t="s">
        <v>621</v>
      </c>
      <c r="C316" t="s">
        <v>1184</v>
      </c>
    </row>
    <row r="317" spans="1:3">
      <c r="A317" t="s">
        <v>1587</v>
      </c>
      <c r="B317" t="s">
        <v>467</v>
      </c>
      <c r="C317" t="s">
        <v>1183</v>
      </c>
    </row>
    <row r="318" spans="1:3">
      <c r="A318" t="s">
        <v>3426</v>
      </c>
      <c r="B318" t="s">
        <v>3425</v>
      </c>
      <c r="C318" t="s">
        <v>1183</v>
      </c>
    </row>
    <row r="319" spans="1:3">
      <c r="A319" t="s">
        <v>1896</v>
      </c>
      <c r="B319" t="s">
        <v>523</v>
      </c>
      <c r="C319" t="s">
        <v>1183</v>
      </c>
    </row>
    <row r="320" spans="1:3">
      <c r="A320" t="s">
        <v>1588</v>
      </c>
      <c r="B320" t="s">
        <v>865</v>
      </c>
      <c r="C320" t="s">
        <v>1184</v>
      </c>
    </row>
    <row r="321" spans="1:3">
      <c r="A321" t="s">
        <v>3019</v>
      </c>
      <c r="B321" t="s">
        <v>3018</v>
      </c>
      <c r="C321" t="s">
        <v>1183</v>
      </c>
    </row>
    <row r="322" spans="1:3">
      <c r="A322" t="s">
        <v>1897</v>
      </c>
      <c r="B322" t="s">
        <v>25</v>
      </c>
      <c r="C322" t="s">
        <v>1184</v>
      </c>
    </row>
    <row r="323" spans="1:3">
      <c r="A323" t="s">
        <v>1589</v>
      </c>
      <c r="B323" t="s">
        <v>801</v>
      </c>
      <c r="C323" t="s">
        <v>1183</v>
      </c>
    </row>
    <row r="324" spans="1:3">
      <c r="A324" t="s">
        <v>2622</v>
      </c>
      <c r="B324" t="s">
        <v>2621</v>
      </c>
      <c r="C324" t="s">
        <v>1183</v>
      </c>
    </row>
    <row r="325" spans="1:3">
      <c r="A325" t="s">
        <v>1590</v>
      </c>
      <c r="B325" t="s">
        <v>952</v>
      </c>
      <c r="C325" t="s">
        <v>1183</v>
      </c>
    </row>
    <row r="326" spans="1:3">
      <c r="A326" t="s">
        <v>1591</v>
      </c>
      <c r="B326" t="s">
        <v>846</v>
      </c>
      <c r="C326" t="s">
        <v>1183</v>
      </c>
    </row>
    <row r="327" spans="1:3">
      <c r="A327" t="s">
        <v>1592</v>
      </c>
      <c r="B327" t="s">
        <v>763</v>
      </c>
      <c r="C327" t="s">
        <v>1184</v>
      </c>
    </row>
    <row r="328" spans="1:3">
      <c r="A328" t="s">
        <v>1167</v>
      </c>
      <c r="B328" t="s">
        <v>114</v>
      </c>
      <c r="C328" t="s">
        <v>1184</v>
      </c>
    </row>
    <row r="329" spans="1:3">
      <c r="A329" t="s">
        <v>2203</v>
      </c>
      <c r="B329" t="s">
        <v>3125</v>
      </c>
      <c r="C329" t="s">
        <v>1183</v>
      </c>
    </row>
    <row r="330" spans="1:3">
      <c r="A330" t="s">
        <v>2080</v>
      </c>
      <c r="B330" t="s">
        <v>784</v>
      </c>
      <c r="C330" t="s">
        <v>1183</v>
      </c>
    </row>
    <row r="331" spans="1:3">
      <c r="A331" t="s">
        <v>3381</v>
      </c>
      <c r="B331" t="s">
        <v>3382</v>
      </c>
      <c r="C331" t="s">
        <v>1184</v>
      </c>
    </row>
    <row r="332" spans="1:3">
      <c r="A332" t="s">
        <v>1118</v>
      </c>
      <c r="B332" t="s">
        <v>150</v>
      </c>
      <c r="C332" t="s">
        <v>1183</v>
      </c>
    </row>
    <row r="333" spans="1:3">
      <c r="A333" t="s">
        <v>2940</v>
      </c>
      <c r="B333" t="s">
        <v>2939</v>
      </c>
      <c r="C333" t="s">
        <v>1183</v>
      </c>
    </row>
    <row r="334" spans="1:3">
      <c r="A334" t="s">
        <v>2942</v>
      </c>
      <c r="B334" t="s">
        <v>2941</v>
      </c>
      <c r="C334" t="s">
        <v>1184</v>
      </c>
    </row>
    <row r="335" spans="1:3">
      <c r="A335" t="s">
        <v>2204</v>
      </c>
      <c r="B335" t="s">
        <v>1359</v>
      </c>
      <c r="C335" t="s">
        <v>1183</v>
      </c>
    </row>
    <row r="336" spans="1:3">
      <c r="A336" t="s">
        <v>1007</v>
      </c>
      <c r="B336" t="s">
        <v>283</v>
      </c>
      <c r="C336" t="s">
        <v>1183</v>
      </c>
    </row>
    <row r="337" spans="1:3">
      <c r="A337" t="s">
        <v>2624</v>
      </c>
      <c r="B337" t="s">
        <v>2623</v>
      </c>
      <c r="C337" t="s">
        <v>1183</v>
      </c>
    </row>
    <row r="338" spans="1:3">
      <c r="A338" t="s">
        <v>1898</v>
      </c>
      <c r="B338" t="s">
        <v>1424</v>
      </c>
      <c r="C338" t="s">
        <v>1183</v>
      </c>
    </row>
    <row r="339" spans="1:3">
      <c r="A339" t="s">
        <v>1899</v>
      </c>
      <c r="B339" t="s">
        <v>26</v>
      </c>
      <c r="C339" t="s">
        <v>1183</v>
      </c>
    </row>
    <row r="340" spans="1:3">
      <c r="A340" t="s">
        <v>2530</v>
      </c>
      <c r="B340" t="s">
        <v>2529</v>
      </c>
      <c r="C340" t="s">
        <v>1183</v>
      </c>
    </row>
    <row r="341" spans="1:3">
      <c r="A341" t="s">
        <v>1119</v>
      </c>
      <c r="B341" t="s">
        <v>153</v>
      </c>
      <c r="C341" t="s">
        <v>1183</v>
      </c>
    </row>
    <row r="342" spans="1:3">
      <c r="A342" t="s">
        <v>2571</v>
      </c>
      <c r="B342" t="s">
        <v>2570</v>
      </c>
      <c r="C342" t="s">
        <v>1183</v>
      </c>
    </row>
    <row r="343" spans="1:3">
      <c r="A343" t="s">
        <v>1791</v>
      </c>
      <c r="B343" t="s">
        <v>934</v>
      </c>
      <c r="C343" t="s">
        <v>1183</v>
      </c>
    </row>
    <row r="344" spans="1:3">
      <c r="A344" t="s">
        <v>3179</v>
      </c>
      <c r="B344" t="s">
        <v>3178</v>
      </c>
      <c r="C344" t="s">
        <v>1184</v>
      </c>
    </row>
    <row r="345" spans="1:3">
      <c r="A345" t="s">
        <v>1008</v>
      </c>
      <c r="B345" t="s">
        <v>491</v>
      </c>
      <c r="C345" t="s">
        <v>1184</v>
      </c>
    </row>
    <row r="346" spans="1:3">
      <c r="A346" t="s">
        <v>1593</v>
      </c>
      <c r="B346" t="s">
        <v>690</v>
      </c>
      <c r="C346" t="s">
        <v>1184</v>
      </c>
    </row>
    <row r="347" spans="1:3">
      <c r="A347" t="s">
        <v>1594</v>
      </c>
      <c r="B347" t="s">
        <v>1193</v>
      </c>
      <c r="C347" t="s">
        <v>1184</v>
      </c>
    </row>
    <row r="348" spans="1:3">
      <c r="A348" t="s">
        <v>3085</v>
      </c>
      <c r="B348" t="s">
        <v>3084</v>
      </c>
      <c r="C348" t="s">
        <v>1184</v>
      </c>
    </row>
    <row r="349" spans="1:3">
      <c r="A349" t="s">
        <v>1900</v>
      </c>
      <c r="B349" t="s">
        <v>1198</v>
      </c>
      <c r="C349" t="s">
        <v>1184</v>
      </c>
    </row>
    <row r="350" spans="1:3">
      <c r="A350" s="62" t="s">
        <v>3333</v>
      </c>
      <c r="B350" s="62" t="s">
        <v>3334</v>
      </c>
      <c r="C350" s="62" t="s">
        <v>1184</v>
      </c>
    </row>
    <row r="351" spans="1:3">
      <c r="A351" s="62" t="s">
        <v>3524</v>
      </c>
      <c r="B351" s="62" t="s">
        <v>3523</v>
      </c>
      <c r="C351" s="62" t="s">
        <v>1184</v>
      </c>
    </row>
    <row r="352" spans="1:3">
      <c r="A352" t="s">
        <v>2041</v>
      </c>
      <c r="B352" t="s">
        <v>341</v>
      </c>
      <c r="C352" t="s">
        <v>1184</v>
      </c>
    </row>
    <row r="353" spans="1:3">
      <c r="A353" t="s">
        <v>2573</v>
      </c>
      <c r="B353" t="s">
        <v>2572</v>
      </c>
      <c r="C353" t="s">
        <v>1183</v>
      </c>
    </row>
    <row r="354" spans="1:3">
      <c r="A354" t="s">
        <v>2500</v>
      </c>
      <c r="B354" t="s">
        <v>2499</v>
      </c>
      <c r="C354" t="s">
        <v>1183</v>
      </c>
    </row>
    <row r="355" spans="1:3">
      <c r="A355" t="s">
        <v>6365</v>
      </c>
      <c r="B355" t="s">
        <v>6366</v>
      </c>
      <c r="C355" t="s">
        <v>1183</v>
      </c>
    </row>
    <row r="356" spans="1:3">
      <c r="A356" t="s">
        <v>2626</v>
      </c>
      <c r="B356" t="s">
        <v>2625</v>
      </c>
      <c r="C356" t="s">
        <v>1184</v>
      </c>
    </row>
    <row r="357" spans="1:3">
      <c r="A357" t="s">
        <v>1901</v>
      </c>
      <c r="B357" t="s">
        <v>1335</v>
      </c>
      <c r="C357" t="s">
        <v>1184</v>
      </c>
    </row>
    <row r="358" spans="1:3">
      <c r="A358" t="s">
        <v>2081</v>
      </c>
      <c r="B358" t="s">
        <v>2290</v>
      </c>
      <c r="C358" t="s">
        <v>1184</v>
      </c>
    </row>
    <row r="359" spans="1:3">
      <c r="A359" t="s">
        <v>1847</v>
      </c>
      <c r="B359" t="s">
        <v>1367</v>
      </c>
      <c r="C359" t="s">
        <v>1184</v>
      </c>
    </row>
    <row r="360" spans="1:3">
      <c r="A360" t="s">
        <v>6367</v>
      </c>
      <c r="B360" t="s">
        <v>6368</v>
      </c>
      <c r="C360" t="s">
        <v>1184</v>
      </c>
    </row>
    <row r="361" spans="1:3">
      <c r="A361" t="s">
        <v>3361</v>
      </c>
      <c r="B361" t="s">
        <v>3362</v>
      </c>
      <c r="C361" t="s">
        <v>1184</v>
      </c>
    </row>
    <row r="362" spans="1:3">
      <c r="A362" t="s">
        <v>3403</v>
      </c>
      <c r="B362" t="s">
        <v>3518</v>
      </c>
      <c r="C362" t="s">
        <v>1183</v>
      </c>
    </row>
    <row r="363" spans="1:3">
      <c r="A363" t="s">
        <v>6369</v>
      </c>
      <c r="B363" t="s">
        <v>6370</v>
      </c>
      <c r="C363" t="s">
        <v>1183</v>
      </c>
    </row>
    <row r="364" spans="1:3">
      <c r="A364" t="s">
        <v>2205</v>
      </c>
      <c r="B364" t="s">
        <v>1228</v>
      </c>
      <c r="C364" t="s">
        <v>1183</v>
      </c>
    </row>
    <row r="365" spans="1:3">
      <c r="A365" t="s">
        <v>3440</v>
      </c>
      <c r="B365" t="s">
        <v>3439</v>
      </c>
      <c r="C365" t="s">
        <v>1184</v>
      </c>
    </row>
    <row r="366" spans="1:3">
      <c r="A366" t="s">
        <v>2490</v>
      </c>
      <c r="B366" t="s">
        <v>2489</v>
      </c>
      <c r="C366" t="s">
        <v>1184</v>
      </c>
    </row>
    <row r="367" spans="1:3">
      <c r="A367" t="s">
        <v>1902</v>
      </c>
      <c r="B367" t="s">
        <v>945</v>
      </c>
      <c r="C367" t="s">
        <v>1183</v>
      </c>
    </row>
    <row r="368" spans="1:3">
      <c r="A368" t="s">
        <v>1903</v>
      </c>
      <c r="B368" t="s">
        <v>622</v>
      </c>
      <c r="C368" t="s">
        <v>1183</v>
      </c>
    </row>
    <row r="369" spans="1:3">
      <c r="A369" t="s">
        <v>1792</v>
      </c>
      <c r="B369" t="s">
        <v>1380</v>
      </c>
      <c r="C369" t="s">
        <v>1183</v>
      </c>
    </row>
    <row r="370" spans="1:3">
      <c r="A370" t="s">
        <v>1904</v>
      </c>
      <c r="B370" t="s">
        <v>623</v>
      </c>
      <c r="C370" t="s">
        <v>1184</v>
      </c>
    </row>
    <row r="371" spans="1:3">
      <c r="A371" t="s">
        <v>2628</v>
      </c>
      <c r="B371" t="s">
        <v>2627</v>
      </c>
      <c r="C371" t="s">
        <v>1183</v>
      </c>
    </row>
    <row r="372" spans="1:3">
      <c r="A372" t="s">
        <v>3258</v>
      </c>
      <c r="B372" t="s">
        <v>3257</v>
      </c>
      <c r="C372" t="s">
        <v>1183</v>
      </c>
    </row>
    <row r="373" spans="1:3">
      <c r="A373" t="s">
        <v>3161</v>
      </c>
      <c r="B373" t="s">
        <v>3160</v>
      </c>
      <c r="C373" t="s">
        <v>1183</v>
      </c>
    </row>
    <row r="374" spans="1:3">
      <c r="A374" t="s">
        <v>6371</v>
      </c>
      <c r="B374" t="s">
        <v>6372</v>
      </c>
      <c r="C374" t="s">
        <v>1184</v>
      </c>
    </row>
    <row r="375" spans="1:3">
      <c r="A375" t="s">
        <v>1596</v>
      </c>
      <c r="B375" t="s">
        <v>1595</v>
      </c>
      <c r="C375" t="s">
        <v>1183</v>
      </c>
    </row>
    <row r="376" spans="1:3">
      <c r="A376" t="s">
        <v>2964</v>
      </c>
      <c r="B376" t="s">
        <v>2963</v>
      </c>
      <c r="C376" t="s">
        <v>1184</v>
      </c>
    </row>
    <row r="377" spans="1:3">
      <c r="A377" t="s">
        <v>1905</v>
      </c>
      <c r="B377" t="s">
        <v>871</v>
      </c>
      <c r="C377" t="s">
        <v>1183</v>
      </c>
    </row>
    <row r="378" spans="1:3">
      <c r="A378" t="s">
        <v>3405</v>
      </c>
      <c r="B378" t="s">
        <v>3404</v>
      </c>
      <c r="C378" t="s">
        <v>1184</v>
      </c>
    </row>
    <row r="379" spans="1:3">
      <c r="A379" t="s">
        <v>1906</v>
      </c>
      <c r="B379" t="s">
        <v>28</v>
      </c>
      <c r="C379" t="s">
        <v>1184</v>
      </c>
    </row>
    <row r="380" spans="1:3">
      <c r="A380" t="s">
        <v>1597</v>
      </c>
      <c r="B380" t="s">
        <v>866</v>
      </c>
      <c r="C380" t="s">
        <v>1183</v>
      </c>
    </row>
    <row r="381" spans="1:3">
      <c r="A381" t="s">
        <v>1598</v>
      </c>
      <c r="B381" t="s">
        <v>803</v>
      </c>
      <c r="C381" t="s">
        <v>1183</v>
      </c>
    </row>
    <row r="382" spans="1:3">
      <c r="A382" t="s">
        <v>2206</v>
      </c>
      <c r="B382" t="s">
        <v>1530</v>
      </c>
      <c r="C382" t="s">
        <v>1183</v>
      </c>
    </row>
    <row r="383" spans="1:3">
      <c r="A383" t="s">
        <v>1120</v>
      </c>
      <c r="B383" t="s">
        <v>624</v>
      </c>
      <c r="C383" t="s">
        <v>1183</v>
      </c>
    </row>
    <row r="384" spans="1:3">
      <c r="A384" t="s">
        <v>3363</v>
      </c>
      <c r="B384" t="s">
        <v>3364</v>
      </c>
      <c r="C384" t="s">
        <v>1183</v>
      </c>
    </row>
    <row r="385" spans="1:3">
      <c r="A385" t="s">
        <v>6373</v>
      </c>
      <c r="B385" t="s">
        <v>6374</v>
      </c>
      <c r="C385" t="s">
        <v>1183</v>
      </c>
    </row>
    <row r="386" spans="1:3">
      <c r="A386" t="s">
        <v>6375</v>
      </c>
      <c r="B386" t="s">
        <v>6376</v>
      </c>
      <c r="C386" t="s">
        <v>1183</v>
      </c>
    </row>
    <row r="387" spans="1:3">
      <c r="A387" s="62" t="s">
        <v>3528</v>
      </c>
      <c r="B387" s="62" t="s">
        <v>3527</v>
      </c>
      <c r="C387" s="62" t="s">
        <v>1184</v>
      </c>
    </row>
    <row r="388" spans="1:3">
      <c r="A388" t="s">
        <v>2902</v>
      </c>
      <c r="B388" t="s">
        <v>2901</v>
      </c>
      <c r="C388" t="s">
        <v>1183</v>
      </c>
    </row>
    <row r="389" spans="1:3">
      <c r="A389" t="s">
        <v>1079</v>
      </c>
      <c r="B389" t="s">
        <v>344</v>
      </c>
      <c r="C389" t="s">
        <v>1184</v>
      </c>
    </row>
    <row r="390" spans="1:3">
      <c r="A390" t="s">
        <v>2459</v>
      </c>
      <c r="B390" t="s">
        <v>2431</v>
      </c>
      <c r="C390" t="s">
        <v>1183</v>
      </c>
    </row>
    <row r="391" spans="1:3">
      <c r="A391" t="s">
        <v>2630</v>
      </c>
      <c r="B391" t="s">
        <v>2629</v>
      </c>
      <c r="C391" t="s">
        <v>1183</v>
      </c>
    </row>
    <row r="392" spans="1:3">
      <c r="A392" t="s">
        <v>1907</v>
      </c>
      <c r="B392" t="s">
        <v>968</v>
      </c>
      <c r="C392" t="s">
        <v>1183</v>
      </c>
    </row>
    <row r="393" spans="1:3">
      <c r="A393" t="s">
        <v>1908</v>
      </c>
      <c r="B393" t="s">
        <v>626</v>
      </c>
      <c r="C393" t="s">
        <v>1183</v>
      </c>
    </row>
    <row r="394" spans="1:3">
      <c r="A394" t="s">
        <v>1793</v>
      </c>
      <c r="B394" t="s">
        <v>935</v>
      </c>
      <c r="C394" t="s">
        <v>1183</v>
      </c>
    </row>
    <row r="395" spans="1:3">
      <c r="A395" t="s">
        <v>1794</v>
      </c>
      <c r="B395" t="s">
        <v>788</v>
      </c>
      <c r="C395" t="s">
        <v>1183</v>
      </c>
    </row>
    <row r="396" spans="1:3">
      <c r="A396" t="s">
        <v>1009</v>
      </c>
      <c r="B396" t="s">
        <v>284</v>
      </c>
      <c r="C396" t="s">
        <v>1183</v>
      </c>
    </row>
    <row r="397" spans="1:3">
      <c r="A397" t="s">
        <v>1909</v>
      </c>
      <c r="B397" t="s">
        <v>627</v>
      </c>
      <c r="C397" t="s">
        <v>1183</v>
      </c>
    </row>
    <row r="398" spans="1:3">
      <c r="A398" t="s">
        <v>2082</v>
      </c>
      <c r="B398" t="s">
        <v>1425</v>
      </c>
      <c r="C398" t="s">
        <v>1184</v>
      </c>
    </row>
    <row r="399" spans="1:3">
      <c r="A399" t="s">
        <v>2083</v>
      </c>
      <c r="B399" t="s">
        <v>1444</v>
      </c>
      <c r="C399" t="s">
        <v>1184</v>
      </c>
    </row>
    <row r="400" spans="1:3">
      <c r="A400" t="s">
        <v>1599</v>
      </c>
      <c r="B400" t="s">
        <v>1519</v>
      </c>
      <c r="C400" t="s">
        <v>1184</v>
      </c>
    </row>
    <row r="401" spans="1:3">
      <c r="A401" t="s">
        <v>1910</v>
      </c>
      <c r="B401" t="s">
        <v>628</v>
      </c>
      <c r="C401" t="s">
        <v>1184</v>
      </c>
    </row>
    <row r="402" spans="1:3">
      <c r="A402" t="s">
        <v>2403</v>
      </c>
      <c r="B402" t="s">
        <v>2387</v>
      </c>
      <c r="C402" t="s">
        <v>1184</v>
      </c>
    </row>
    <row r="403" spans="1:3">
      <c r="A403" t="s">
        <v>3476</v>
      </c>
      <c r="B403" t="s">
        <v>3475</v>
      </c>
      <c r="C403" t="s">
        <v>1184</v>
      </c>
    </row>
    <row r="404" spans="1:3">
      <c r="A404" t="s">
        <v>6377</v>
      </c>
      <c r="B404" t="s">
        <v>6378</v>
      </c>
      <c r="C404" t="s">
        <v>1184</v>
      </c>
    </row>
    <row r="405" spans="1:3">
      <c r="A405" t="s">
        <v>1080</v>
      </c>
      <c r="B405" t="s">
        <v>420</v>
      </c>
      <c r="C405" t="s">
        <v>1184</v>
      </c>
    </row>
    <row r="406" spans="1:3">
      <c r="A406" t="s">
        <v>2533</v>
      </c>
      <c r="B406" t="s">
        <v>2532</v>
      </c>
      <c r="C406" t="s">
        <v>1183</v>
      </c>
    </row>
    <row r="407" spans="1:3">
      <c r="A407" t="s">
        <v>3127</v>
      </c>
      <c r="B407" t="s">
        <v>3126</v>
      </c>
      <c r="C407" t="s">
        <v>1183</v>
      </c>
    </row>
    <row r="408" spans="1:3">
      <c r="A408" t="s">
        <v>2855</v>
      </c>
      <c r="B408" t="s">
        <v>2875</v>
      </c>
      <c r="C408" t="s">
        <v>1183</v>
      </c>
    </row>
    <row r="409" spans="1:3">
      <c r="A409" t="s">
        <v>2465</v>
      </c>
      <c r="B409" t="s">
        <v>2437</v>
      </c>
      <c r="C409" t="s">
        <v>1183</v>
      </c>
    </row>
    <row r="410" spans="1:3">
      <c r="A410" t="s">
        <v>1911</v>
      </c>
      <c r="B410" t="s">
        <v>899</v>
      </c>
      <c r="C410" t="s">
        <v>1183</v>
      </c>
    </row>
    <row r="411" spans="1:3">
      <c r="A411" t="s">
        <v>3285</v>
      </c>
      <c r="B411" t="s">
        <v>3286</v>
      </c>
      <c r="C411" t="s">
        <v>1184</v>
      </c>
    </row>
    <row r="412" spans="1:3">
      <c r="A412" t="s">
        <v>1795</v>
      </c>
      <c r="B412" t="s">
        <v>2377</v>
      </c>
      <c r="C412" t="s">
        <v>1184</v>
      </c>
    </row>
    <row r="413" spans="1:3">
      <c r="A413" t="s">
        <v>2632</v>
      </c>
      <c r="B413" t="s">
        <v>2631</v>
      </c>
      <c r="C413" t="s">
        <v>1184</v>
      </c>
    </row>
    <row r="414" spans="1:3">
      <c r="A414" t="s">
        <v>2634</v>
      </c>
      <c r="B414" t="s">
        <v>2633</v>
      </c>
      <c r="C414" t="s">
        <v>1184</v>
      </c>
    </row>
    <row r="415" spans="1:3">
      <c r="A415" t="s">
        <v>1010</v>
      </c>
      <c r="B415" t="s">
        <v>183</v>
      </c>
      <c r="C415" t="s">
        <v>1184</v>
      </c>
    </row>
    <row r="416" spans="1:3">
      <c r="A416" t="s">
        <v>2207</v>
      </c>
      <c r="B416" t="s">
        <v>1361</v>
      </c>
      <c r="C416" t="s">
        <v>1183</v>
      </c>
    </row>
    <row r="417" spans="1:3">
      <c r="A417" t="s">
        <v>1600</v>
      </c>
      <c r="B417" t="s">
        <v>691</v>
      </c>
      <c r="C417" t="s">
        <v>1183</v>
      </c>
    </row>
    <row r="418" spans="1:3">
      <c r="A418" t="s">
        <v>1848</v>
      </c>
      <c r="B418" t="s">
        <v>236</v>
      </c>
      <c r="C418" t="s">
        <v>1183</v>
      </c>
    </row>
    <row r="419" spans="1:3">
      <c r="A419" t="s">
        <v>2042</v>
      </c>
      <c r="B419" t="s">
        <v>116</v>
      </c>
      <c r="C419" t="s">
        <v>1183</v>
      </c>
    </row>
    <row r="420" spans="1:3">
      <c r="A420" t="s">
        <v>2852</v>
      </c>
      <c r="B420" t="s">
        <v>2872</v>
      </c>
      <c r="C420" t="s">
        <v>1183</v>
      </c>
    </row>
    <row r="421" spans="1:3">
      <c r="A421" t="s">
        <v>2535</v>
      </c>
      <c r="B421" t="s">
        <v>2534</v>
      </c>
      <c r="C421" t="s">
        <v>1183</v>
      </c>
    </row>
    <row r="422" spans="1:3">
      <c r="A422" t="s">
        <v>2084</v>
      </c>
      <c r="B422" t="s">
        <v>1208</v>
      </c>
      <c r="C422" t="s">
        <v>1183</v>
      </c>
    </row>
    <row r="423" spans="1:3">
      <c r="A423" t="s">
        <v>1601</v>
      </c>
      <c r="B423" t="s">
        <v>562</v>
      </c>
      <c r="C423" t="s">
        <v>1183</v>
      </c>
    </row>
    <row r="424" spans="1:3">
      <c r="A424" t="s">
        <v>2305</v>
      </c>
      <c r="B424" t="s">
        <v>2317</v>
      </c>
      <c r="C424" t="s">
        <v>1183</v>
      </c>
    </row>
    <row r="425" spans="1:3">
      <c r="A425" t="s">
        <v>1602</v>
      </c>
      <c r="B425" t="s">
        <v>211</v>
      </c>
      <c r="C425" t="s">
        <v>1183</v>
      </c>
    </row>
    <row r="426" spans="1:3">
      <c r="A426" t="s">
        <v>2208</v>
      </c>
      <c r="B426" t="s">
        <v>1324</v>
      </c>
      <c r="C426" t="s">
        <v>1183</v>
      </c>
    </row>
    <row r="427" spans="1:3">
      <c r="A427" t="s">
        <v>1912</v>
      </c>
      <c r="B427" t="s">
        <v>257</v>
      </c>
      <c r="C427" t="s">
        <v>1183</v>
      </c>
    </row>
    <row r="428" spans="1:3">
      <c r="A428" t="s">
        <v>1913</v>
      </c>
      <c r="B428" t="s">
        <v>76</v>
      </c>
      <c r="C428" t="s">
        <v>1183</v>
      </c>
    </row>
    <row r="429" spans="1:3">
      <c r="A429" t="s">
        <v>1914</v>
      </c>
      <c r="B429" t="s">
        <v>29</v>
      </c>
      <c r="C429" t="s">
        <v>1183</v>
      </c>
    </row>
    <row r="430" spans="1:3">
      <c r="A430" t="s">
        <v>1915</v>
      </c>
      <c r="B430" t="s">
        <v>154</v>
      </c>
      <c r="C430" t="s">
        <v>1184</v>
      </c>
    </row>
    <row r="431" spans="1:3">
      <c r="A431" t="s">
        <v>1121</v>
      </c>
      <c r="B431" t="s">
        <v>629</v>
      </c>
      <c r="C431" t="s">
        <v>1183</v>
      </c>
    </row>
    <row r="432" spans="1:3">
      <c r="A432" t="s">
        <v>1603</v>
      </c>
      <c r="B432" t="s">
        <v>761</v>
      </c>
      <c r="C432" t="s">
        <v>1183</v>
      </c>
    </row>
    <row r="433" spans="1:3">
      <c r="A433" t="s">
        <v>2085</v>
      </c>
      <c r="B433" t="s">
        <v>980</v>
      </c>
      <c r="C433" t="s">
        <v>1183</v>
      </c>
    </row>
    <row r="434" spans="1:3">
      <c r="A434" t="s">
        <v>1796</v>
      </c>
      <c r="B434" t="s">
        <v>936</v>
      </c>
      <c r="C434" t="s">
        <v>1183</v>
      </c>
    </row>
    <row r="435" spans="1:3">
      <c r="A435" t="s">
        <v>2980</v>
      </c>
      <c r="B435" t="s">
        <v>2979</v>
      </c>
      <c r="C435" t="s">
        <v>1183</v>
      </c>
    </row>
    <row r="436" spans="1:3">
      <c r="A436" t="s">
        <v>1122</v>
      </c>
      <c r="B436" t="s">
        <v>78</v>
      </c>
      <c r="C436" t="s">
        <v>1184</v>
      </c>
    </row>
    <row r="437" spans="1:3">
      <c r="A437" t="s">
        <v>2635</v>
      </c>
      <c r="B437" t="s">
        <v>2831</v>
      </c>
      <c r="C437" t="s">
        <v>1184</v>
      </c>
    </row>
    <row r="438" spans="1:3">
      <c r="A438" t="s">
        <v>1123</v>
      </c>
      <c r="B438" t="s">
        <v>630</v>
      </c>
      <c r="C438" t="s">
        <v>1184</v>
      </c>
    </row>
    <row r="439" spans="1:3">
      <c r="A439" t="s">
        <v>1916</v>
      </c>
      <c r="B439" t="s">
        <v>632</v>
      </c>
      <c r="C439" t="s">
        <v>1184</v>
      </c>
    </row>
    <row r="440" spans="1:3">
      <c r="A440" t="s">
        <v>1604</v>
      </c>
      <c r="B440" t="s">
        <v>2363</v>
      </c>
      <c r="C440" t="s">
        <v>1184</v>
      </c>
    </row>
    <row r="441" spans="1:3">
      <c r="A441" t="s">
        <v>1917</v>
      </c>
      <c r="B441" t="s">
        <v>6</v>
      </c>
      <c r="C441" t="s">
        <v>1184</v>
      </c>
    </row>
    <row r="442" spans="1:3">
      <c r="A442" t="s">
        <v>1918</v>
      </c>
      <c r="B442" t="s">
        <v>288</v>
      </c>
      <c r="C442" t="s">
        <v>1184</v>
      </c>
    </row>
    <row r="443" spans="1:3">
      <c r="A443" t="s">
        <v>3407</v>
      </c>
      <c r="B443" t="s">
        <v>3406</v>
      </c>
      <c r="C443" t="s">
        <v>1184</v>
      </c>
    </row>
    <row r="444" spans="1:3">
      <c r="A444" t="s">
        <v>2172</v>
      </c>
      <c r="B444" t="s">
        <v>772</v>
      </c>
      <c r="C444" t="s">
        <v>1183</v>
      </c>
    </row>
    <row r="445" spans="1:3">
      <c r="A445" t="s">
        <v>1605</v>
      </c>
      <c r="B445" t="s">
        <v>847</v>
      </c>
      <c r="C445" t="s">
        <v>1183</v>
      </c>
    </row>
    <row r="446" spans="1:3">
      <c r="A446" t="s">
        <v>2399</v>
      </c>
      <c r="B446" t="s">
        <v>2382</v>
      </c>
      <c r="C446" t="s">
        <v>1184</v>
      </c>
    </row>
    <row r="447" spans="1:3">
      <c r="A447" t="s">
        <v>3287</v>
      </c>
      <c r="B447" t="s">
        <v>3288</v>
      </c>
      <c r="C447" t="s">
        <v>1184</v>
      </c>
    </row>
    <row r="448" spans="1:3">
      <c r="A448" t="s">
        <v>1606</v>
      </c>
      <c r="B448" t="s">
        <v>1399</v>
      </c>
      <c r="C448" t="s">
        <v>1184</v>
      </c>
    </row>
    <row r="449" spans="1:3">
      <c r="A449" t="s">
        <v>1081</v>
      </c>
      <c r="B449" t="s">
        <v>346</v>
      </c>
      <c r="C449" t="s">
        <v>1184</v>
      </c>
    </row>
    <row r="450" spans="1:3">
      <c r="A450" t="s">
        <v>3542</v>
      </c>
      <c r="B450" t="s">
        <v>3541</v>
      </c>
      <c r="C450" t="s">
        <v>1183</v>
      </c>
    </row>
    <row r="451" spans="1:3">
      <c r="A451" t="s">
        <v>1849</v>
      </c>
      <c r="B451" t="s">
        <v>394</v>
      </c>
      <c r="C451" t="s">
        <v>1183</v>
      </c>
    </row>
    <row r="452" spans="1:3">
      <c r="A452" t="s">
        <v>1919</v>
      </c>
      <c r="B452" t="s">
        <v>633</v>
      </c>
      <c r="C452" t="s">
        <v>1184</v>
      </c>
    </row>
    <row r="453" spans="1:3">
      <c r="A453" t="s">
        <v>1011</v>
      </c>
      <c r="B453" t="s">
        <v>734</v>
      </c>
      <c r="C453" t="s">
        <v>1184</v>
      </c>
    </row>
    <row r="454" spans="1:3">
      <c r="A454" t="s">
        <v>2209</v>
      </c>
      <c r="B454" t="s">
        <v>837</v>
      </c>
      <c r="C454" t="s">
        <v>1184</v>
      </c>
    </row>
    <row r="455" spans="1:3">
      <c r="A455" t="s">
        <v>2210</v>
      </c>
      <c r="B455" t="s">
        <v>1388</v>
      </c>
      <c r="C455" t="s">
        <v>1184</v>
      </c>
    </row>
    <row r="456" spans="1:3">
      <c r="A456" t="s">
        <v>1920</v>
      </c>
      <c r="B456" t="s">
        <v>80</v>
      </c>
      <c r="C456" t="s">
        <v>1184</v>
      </c>
    </row>
    <row r="457" spans="1:3">
      <c r="A457" t="s">
        <v>1012</v>
      </c>
      <c r="B457" t="s">
        <v>735</v>
      </c>
      <c r="C457" t="s">
        <v>1184</v>
      </c>
    </row>
    <row r="458" spans="1:3">
      <c r="A458" t="s">
        <v>1921</v>
      </c>
      <c r="B458" t="s">
        <v>524</v>
      </c>
      <c r="C458" t="s">
        <v>1183</v>
      </c>
    </row>
    <row r="459" spans="1:3">
      <c r="A459" t="s">
        <v>2308</v>
      </c>
      <c r="B459" t="s">
        <v>3128</v>
      </c>
      <c r="C459" t="s">
        <v>1183</v>
      </c>
    </row>
    <row r="460" spans="1:3">
      <c r="A460" t="s">
        <v>3335</v>
      </c>
      <c r="B460" t="s">
        <v>3336</v>
      </c>
      <c r="C460" t="s">
        <v>1183</v>
      </c>
    </row>
    <row r="461" spans="1:3">
      <c r="A461" t="s">
        <v>1607</v>
      </c>
      <c r="B461" t="s">
        <v>1310</v>
      </c>
      <c r="C461" t="s">
        <v>1183</v>
      </c>
    </row>
    <row r="462" spans="1:3">
      <c r="A462" t="s">
        <v>1608</v>
      </c>
      <c r="B462" t="s">
        <v>194</v>
      </c>
      <c r="C462" t="s">
        <v>1183</v>
      </c>
    </row>
    <row r="463" spans="1:3">
      <c r="A463" t="s">
        <v>2211</v>
      </c>
      <c r="B463" t="s">
        <v>1323</v>
      </c>
      <c r="C463" t="s">
        <v>1183</v>
      </c>
    </row>
    <row r="464" spans="1:3">
      <c r="A464" t="s">
        <v>2212</v>
      </c>
      <c r="B464" t="s">
        <v>1438</v>
      </c>
      <c r="C464" t="s">
        <v>1183</v>
      </c>
    </row>
    <row r="465" spans="1:3">
      <c r="A465" t="s">
        <v>2846</v>
      </c>
      <c r="B465" t="s">
        <v>2866</v>
      </c>
      <c r="C465" t="s">
        <v>1183</v>
      </c>
    </row>
    <row r="466" spans="1:3">
      <c r="A466" t="s">
        <v>1797</v>
      </c>
      <c r="B466" t="s">
        <v>421</v>
      </c>
      <c r="C466" t="s">
        <v>1183</v>
      </c>
    </row>
    <row r="467" spans="1:3">
      <c r="A467" t="s">
        <v>1850</v>
      </c>
      <c r="B467" t="s">
        <v>396</v>
      </c>
      <c r="C467" t="s">
        <v>1183</v>
      </c>
    </row>
    <row r="468" spans="1:3">
      <c r="A468" t="s">
        <v>3536</v>
      </c>
      <c r="B468" t="s">
        <v>3535</v>
      </c>
      <c r="C468" t="s">
        <v>1183</v>
      </c>
    </row>
    <row r="469" spans="1:3">
      <c r="A469" t="s">
        <v>1609</v>
      </c>
      <c r="B469" t="s">
        <v>1317</v>
      </c>
      <c r="C469" t="s">
        <v>1183</v>
      </c>
    </row>
    <row r="470" spans="1:3">
      <c r="A470" t="s">
        <v>1610</v>
      </c>
      <c r="B470" t="s">
        <v>469</v>
      </c>
      <c r="C470" t="s">
        <v>1183</v>
      </c>
    </row>
    <row r="471" spans="1:3">
      <c r="A471" t="s">
        <v>2637</v>
      </c>
      <c r="B471" t="s">
        <v>2636</v>
      </c>
      <c r="C471" t="s">
        <v>1183</v>
      </c>
    </row>
    <row r="472" spans="1:3">
      <c r="A472" t="s">
        <v>1611</v>
      </c>
      <c r="B472" t="s">
        <v>789</v>
      </c>
      <c r="C472" t="s">
        <v>1183</v>
      </c>
    </row>
    <row r="473" spans="1:3">
      <c r="A473" t="s">
        <v>2311</v>
      </c>
      <c r="B473" t="s">
        <v>2322</v>
      </c>
      <c r="C473" t="s">
        <v>1183</v>
      </c>
    </row>
    <row r="474" spans="1:3">
      <c r="A474" t="s">
        <v>1082</v>
      </c>
      <c r="B474" t="s">
        <v>422</v>
      </c>
      <c r="C474" t="s">
        <v>1183</v>
      </c>
    </row>
    <row r="475" spans="1:3">
      <c r="A475" t="s">
        <v>1612</v>
      </c>
      <c r="B475" t="s">
        <v>564</v>
      </c>
      <c r="C475" t="s">
        <v>1183</v>
      </c>
    </row>
    <row r="476" spans="1:3">
      <c r="A476" t="s">
        <v>3206</v>
      </c>
      <c r="B476" t="s">
        <v>3205</v>
      </c>
      <c r="C476" t="s">
        <v>1183</v>
      </c>
    </row>
    <row r="477" spans="1:3">
      <c r="A477" t="s">
        <v>3260</v>
      </c>
      <c r="B477" t="s">
        <v>3259</v>
      </c>
      <c r="C477" t="s">
        <v>1183</v>
      </c>
    </row>
    <row r="478" spans="1:3">
      <c r="A478" s="62" t="s">
        <v>1613</v>
      </c>
      <c r="B478" s="62" t="s">
        <v>736</v>
      </c>
      <c r="C478" s="62" t="s">
        <v>1183</v>
      </c>
    </row>
    <row r="479" spans="1:3">
      <c r="A479" t="s">
        <v>3409</v>
      </c>
      <c r="B479" t="s">
        <v>3408</v>
      </c>
      <c r="C479" t="s">
        <v>1183</v>
      </c>
    </row>
    <row r="480" spans="1:3">
      <c r="A480" t="s">
        <v>2213</v>
      </c>
      <c r="B480" t="s">
        <v>1356</v>
      </c>
      <c r="C480" t="s">
        <v>1183</v>
      </c>
    </row>
    <row r="481" spans="1:3">
      <c r="A481" t="s">
        <v>1614</v>
      </c>
      <c r="B481" t="s">
        <v>953</v>
      </c>
      <c r="C481" t="s">
        <v>1183</v>
      </c>
    </row>
    <row r="482" spans="1:3">
      <c r="A482" t="s">
        <v>1083</v>
      </c>
      <c r="B482" t="s">
        <v>423</v>
      </c>
      <c r="C482" t="s">
        <v>1183</v>
      </c>
    </row>
    <row r="483" spans="1:3">
      <c r="A483" t="s">
        <v>1615</v>
      </c>
      <c r="B483" t="s">
        <v>485</v>
      </c>
      <c r="C483" t="s">
        <v>1183</v>
      </c>
    </row>
    <row r="484" spans="1:3">
      <c r="A484" t="s">
        <v>2639</v>
      </c>
      <c r="B484" t="s">
        <v>2638</v>
      </c>
      <c r="C484" t="s">
        <v>1183</v>
      </c>
    </row>
    <row r="485" spans="1:3">
      <c r="A485" t="s">
        <v>3243</v>
      </c>
      <c r="B485" t="s">
        <v>3242</v>
      </c>
      <c r="C485" t="s">
        <v>1184</v>
      </c>
    </row>
    <row r="486" spans="1:3">
      <c r="A486" t="s">
        <v>1798</v>
      </c>
      <c r="B486" t="s">
        <v>424</v>
      </c>
      <c r="C486" t="s">
        <v>1183</v>
      </c>
    </row>
    <row r="487" spans="1:3">
      <c r="A487" t="s">
        <v>1616</v>
      </c>
      <c r="B487" t="s">
        <v>916</v>
      </c>
      <c r="C487" t="s">
        <v>1183</v>
      </c>
    </row>
    <row r="488" spans="1:3">
      <c r="A488" t="s">
        <v>1922</v>
      </c>
      <c r="B488" t="s">
        <v>525</v>
      </c>
      <c r="C488" t="s">
        <v>1184</v>
      </c>
    </row>
    <row r="489" spans="1:3">
      <c r="A489" t="s">
        <v>2086</v>
      </c>
      <c r="B489" t="s">
        <v>1209</v>
      </c>
      <c r="C489" t="s">
        <v>1183</v>
      </c>
    </row>
    <row r="490" spans="1:3">
      <c r="A490" t="s">
        <v>3208</v>
      </c>
      <c r="B490" t="s">
        <v>3207</v>
      </c>
      <c r="C490" t="s">
        <v>1183</v>
      </c>
    </row>
    <row r="491" spans="1:3">
      <c r="A491" t="s">
        <v>1799</v>
      </c>
      <c r="B491" t="s">
        <v>425</v>
      </c>
      <c r="C491" t="s">
        <v>1183</v>
      </c>
    </row>
    <row r="492" spans="1:3">
      <c r="A492" t="s">
        <v>2345</v>
      </c>
      <c r="B492" t="s">
        <v>2344</v>
      </c>
      <c r="C492" t="s">
        <v>1183</v>
      </c>
    </row>
    <row r="493" spans="1:3">
      <c r="A493" t="s">
        <v>1923</v>
      </c>
      <c r="B493" t="s">
        <v>81</v>
      </c>
      <c r="C493" t="s">
        <v>1184</v>
      </c>
    </row>
    <row r="494" spans="1:3">
      <c r="A494" t="s">
        <v>2641</v>
      </c>
      <c r="B494" t="s">
        <v>2640</v>
      </c>
      <c r="C494" t="s">
        <v>1183</v>
      </c>
    </row>
    <row r="495" spans="1:3">
      <c r="A495" t="s">
        <v>1013</v>
      </c>
      <c r="B495" t="s">
        <v>222</v>
      </c>
      <c r="C495" t="s">
        <v>1183</v>
      </c>
    </row>
    <row r="496" spans="1:3">
      <c r="A496" t="s">
        <v>3163</v>
      </c>
      <c r="B496" t="s">
        <v>3162</v>
      </c>
      <c r="C496" t="s">
        <v>1183</v>
      </c>
    </row>
    <row r="497" spans="1:3">
      <c r="A497" t="s">
        <v>1617</v>
      </c>
      <c r="B497" t="s">
        <v>565</v>
      </c>
      <c r="C497" t="s">
        <v>1184</v>
      </c>
    </row>
    <row r="498" spans="1:3">
      <c r="A498" t="s">
        <v>1618</v>
      </c>
      <c r="B498" t="s">
        <v>252</v>
      </c>
      <c r="C498" t="s">
        <v>1183</v>
      </c>
    </row>
    <row r="499" spans="1:3">
      <c r="A499" t="s">
        <v>1014</v>
      </c>
      <c r="B499" t="s">
        <v>212</v>
      </c>
      <c r="C499" t="s">
        <v>1183</v>
      </c>
    </row>
    <row r="500" spans="1:3">
      <c r="A500" t="s">
        <v>2643</v>
      </c>
      <c r="B500" t="s">
        <v>2642</v>
      </c>
      <c r="C500" t="s">
        <v>1183</v>
      </c>
    </row>
    <row r="501" spans="1:3">
      <c r="A501" t="s">
        <v>1800</v>
      </c>
      <c r="B501" t="s">
        <v>242</v>
      </c>
      <c r="C501" t="s">
        <v>1183</v>
      </c>
    </row>
    <row r="502" spans="1:3">
      <c r="A502" t="s">
        <v>3337</v>
      </c>
      <c r="B502" t="s">
        <v>3338</v>
      </c>
      <c r="C502" t="s">
        <v>1183</v>
      </c>
    </row>
    <row r="503" spans="1:3">
      <c r="A503" t="s">
        <v>1619</v>
      </c>
      <c r="B503" t="s">
        <v>804</v>
      </c>
      <c r="C503" t="s">
        <v>1183</v>
      </c>
    </row>
    <row r="504" spans="1:3">
      <c r="A504" t="s">
        <v>1620</v>
      </c>
      <c r="B504" t="s">
        <v>692</v>
      </c>
      <c r="C504" t="s">
        <v>1183</v>
      </c>
    </row>
    <row r="505" spans="1:3">
      <c r="A505" t="s">
        <v>1924</v>
      </c>
      <c r="B505" t="s">
        <v>526</v>
      </c>
      <c r="C505" t="s">
        <v>1183</v>
      </c>
    </row>
    <row r="506" spans="1:3">
      <c r="A506" t="s">
        <v>1801</v>
      </c>
      <c r="B506" t="s">
        <v>1196</v>
      </c>
      <c r="C506" t="s">
        <v>1183</v>
      </c>
    </row>
    <row r="507" spans="1:3">
      <c r="A507" t="s">
        <v>2214</v>
      </c>
      <c r="B507" t="s">
        <v>1377</v>
      </c>
      <c r="C507" t="s">
        <v>1183</v>
      </c>
    </row>
    <row r="508" spans="1:3">
      <c r="A508" t="s">
        <v>1925</v>
      </c>
      <c r="B508" t="s">
        <v>959</v>
      </c>
      <c r="C508" t="s">
        <v>1183</v>
      </c>
    </row>
    <row r="509" spans="1:3">
      <c r="A509" t="s">
        <v>1926</v>
      </c>
      <c r="B509" t="s">
        <v>528</v>
      </c>
      <c r="C509" t="s">
        <v>1184</v>
      </c>
    </row>
    <row r="510" spans="1:3">
      <c r="A510" t="s">
        <v>1927</v>
      </c>
      <c r="B510" t="s">
        <v>156</v>
      </c>
      <c r="C510" t="s">
        <v>1183</v>
      </c>
    </row>
    <row r="511" spans="1:3">
      <c r="A511" t="s">
        <v>3289</v>
      </c>
      <c r="B511" t="s">
        <v>3290</v>
      </c>
      <c r="C511" t="s">
        <v>1184</v>
      </c>
    </row>
    <row r="512" spans="1:3">
      <c r="A512" t="s">
        <v>1928</v>
      </c>
      <c r="B512" t="s">
        <v>386</v>
      </c>
      <c r="C512" t="s">
        <v>1184</v>
      </c>
    </row>
    <row r="513" spans="1:3">
      <c r="A513" t="s">
        <v>3291</v>
      </c>
      <c r="B513" t="s">
        <v>3292</v>
      </c>
      <c r="C513" t="s">
        <v>1184</v>
      </c>
    </row>
    <row r="514" spans="1:3">
      <c r="A514" t="s">
        <v>3094</v>
      </c>
      <c r="B514" t="s">
        <v>3093</v>
      </c>
      <c r="C514" t="s">
        <v>1184</v>
      </c>
    </row>
    <row r="515" spans="1:3">
      <c r="A515" t="s">
        <v>3365</v>
      </c>
      <c r="B515" t="s">
        <v>3366</v>
      </c>
      <c r="C515" t="s">
        <v>1184</v>
      </c>
    </row>
    <row r="516" spans="1:3">
      <c r="A516" t="s">
        <v>1621</v>
      </c>
      <c r="B516" t="s">
        <v>693</v>
      </c>
      <c r="C516" t="s">
        <v>1184</v>
      </c>
    </row>
    <row r="517" spans="1:3">
      <c r="A517" t="s">
        <v>1622</v>
      </c>
      <c r="B517" t="s">
        <v>737</v>
      </c>
      <c r="C517" t="s">
        <v>1184</v>
      </c>
    </row>
    <row r="518" spans="1:3">
      <c r="A518" t="s">
        <v>3478</v>
      </c>
      <c r="B518" t="s">
        <v>3477</v>
      </c>
      <c r="C518" t="s">
        <v>1184</v>
      </c>
    </row>
    <row r="519" spans="1:3">
      <c r="A519" t="s">
        <v>2087</v>
      </c>
      <c r="B519" t="s">
        <v>1426</v>
      </c>
      <c r="C519" t="s">
        <v>1184</v>
      </c>
    </row>
    <row r="520" spans="1:3">
      <c r="A520" t="s">
        <v>1168</v>
      </c>
      <c r="B520" t="s">
        <v>119</v>
      </c>
      <c r="C520" t="s">
        <v>1184</v>
      </c>
    </row>
    <row r="521" spans="1:3">
      <c r="A521" t="s">
        <v>1124</v>
      </c>
      <c r="B521" t="s">
        <v>529</v>
      </c>
      <c r="C521" t="s">
        <v>1184</v>
      </c>
    </row>
    <row r="522" spans="1:3">
      <c r="A522" t="s">
        <v>1929</v>
      </c>
      <c r="B522" t="s">
        <v>634</v>
      </c>
      <c r="C522" t="s">
        <v>1184</v>
      </c>
    </row>
    <row r="523" spans="1:3">
      <c r="A523" t="s">
        <v>1623</v>
      </c>
      <c r="B523" t="s">
        <v>694</v>
      </c>
      <c r="C523" t="s">
        <v>1184</v>
      </c>
    </row>
    <row r="524" spans="1:3">
      <c r="A524" t="s">
        <v>1624</v>
      </c>
      <c r="B524" t="s">
        <v>309</v>
      </c>
      <c r="C524" t="s">
        <v>1184</v>
      </c>
    </row>
    <row r="525" spans="1:3">
      <c r="A525" t="s">
        <v>1930</v>
      </c>
      <c r="B525" t="s">
        <v>31</v>
      </c>
      <c r="C525" t="s">
        <v>1183</v>
      </c>
    </row>
    <row r="526" spans="1:3">
      <c r="A526" t="s">
        <v>2645</v>
      </c>
      <c r="B526" t="s">
        <v>2829</v>
      </c>
      <c r="C526" t="s">
        <v>1183</v>
      </c>
    </row>
    <row r="527" spans="1:3">
      <c r="A527" t="s">
        <v>2215</v>
      </c>
      <c r="B527" t="s">
        <v>1393</v>
      </c>
      <c r="C527" t="s">
        <v>1183</v>
      </c>
    </row>
    <row r="528" spans="1:3">
      <c r="A528" t="s">
        <v>1802</v>
      </c>
      <c r="B528" t="s">
        <v>426</v>
      </c>
      <c r="C528" t="s">
        <v>1183</v>
      </c>
    </row>
    <row r="529" spans="1:3">
      <c r="A529" t="s">
        <v>1931</v>
      </c>
      <c r="B529" t="s">
        <v>635</v>
      </c>
      <c r="C529" t="s">
        <v>1184</v>
      </c>
    </row>
    <row r="530" spans="1:3">
      <c r="A530" t="s">
        <v>1625</v>
      </c>
      <c r="B530" t="s">
        <v>805</v>
      </c>
      <c r="C530" t="s">
        <v>1184</v>
      </c>
    </row>
    <row r="531" spans="1:3">
      <c r="A531" t="s">
        <v>3130</v>
      </c>
      <c r="B531" t="s">
        <v>3129</v>
      </c>
      <c r="C531" t="s">
        <v>1183</v>
      </c>
    </row>
    <row r="532" spans="1:3">
      <c r="A532" t="s">
        <v>1626</v>
      </c>
      <c r="B532" t="s">
        <v>695</v>
      </c>
      <c r="C532" t="s">
        <v>1183</v>
      </c>
    </row>
    <row r="533" spans="1:3">
      <c r="A533" t="s">
        <v>3293</v>
      </c>
      <c r="B533" t="s">
        <v>3294</v>
      </c>
      <c r="C533" t="s">
        <v>1183</v>
      </c>
    </row>
    <row r="534" spans="1:3">
      <c r="A534" t="s">
        <v>1627</v>
      </c>
      <c r="B534" t="s">
        <v>848</v>
      </c>
      <c r="C534" t="s">
        <v>1183</v>
      </c>
    </row>
    <row r="535" spans="1:3">
      <c r="A535" t="s">
        <v>1932</v>
      </c>
      <c r="B535" t="s">
        <v>157</v>
      </c>
      <c r="C535" t="s">
        <v>1184</v>
      </c>
    </row>
    <row r="536" spans="1:3">
      <c r="A536" t="s">
        <v>2463</v>
      </c>
      <c r="B536" t="s">
        <v>2435</v>
      </c>
      <c r="C536" t="s">
        <v>1183</v>
      </c>
    </row>
    <row r="537" spans="1:3">
      <c r="A537" t="s">
        <v>3578</v>
      </c>
      <c r="B537" t="s">
        <v>3611</v>
      </c>
      <c r="C537" t="s">
        <v>1183</v>
      </c>
    </row>
    <row r="538" spans="1:3">
      <c r="A538" t="s">
        <v>1628</v>
      </c>
      <c r="B538" t="s">
        <v>3024</v>
      </c>
      <c r="C538" t="s">
        <v>1183</v>
      </c>
    </row>
    <row r="539" spans="1:3">
      <c r="A539" t="s">
        <v>2088</v>
      </c>
      <c r="B539" t="s">
        <v>1210</v>
      </c>
      <c r="C539" t="s">
        <v>1183</v>
      </c>
    </row>
    <row r="540" spans="1:3">
      <c r="A540" t="s">
        <v>1933</v>
      </c>
      <c r="B540" t="s">
        <v>961</v>
      </c>
      <c r="C540" t="s">
        <v>1183</v>
      </c>
    </row>
    <row r="541" spans="1:3">
      <c r="A541" t="s">
        <v>2216</v>
      </c>
      <c r="B541" t="s">
        <v>838</v>
      </c>
      <c r="C541" t="s">
        <v>1183</v>
      </c>
    </row>
    <row r="542" spans="1:3">
      <c r="A542" t="s">
        <v>2647</v>
      </c>
      <c r="B542" t="s">
        <v>2646</v>
      </c>
      <c r="C542" t="s">
        <v>1183</v>
      </c>
    </row>
    <row r="543" spans="1:3">
      <c r="A543" t="s">
        <v>2409</v>
      </c>
      <c r="B543" t="s">
        <v>2395</v>
      </c>
      <c r="C543" t="s">
        <v>1183</v>
      </c>
    </row>
    <row r="544" spans="1:3">
      <c r="A544" t="s">
        <v>1177</v>
      </c>
      <c r="B544" t="s">
        <v>773</v>
      </c>
      <c r="C544" t="s">
        <v>1183</v>
      </c>
    </row>
    <row r="545" spans="1:3">
      <c r="A545" t="s">
        <v>1125</v>
      </c>
      <c r="B545" t="s">
        <v>636</v>
      </c>
      <c r="C545" t="s">
        <v>1183</v>
      </c>
    </row>
    <row r="546" spans="1:3">
      <c r="A546" t="s">
        <v>3295</v>
      </c>
      <c r="B546" t="s">
        <v>3296</v>
      </c>
      <c r="C546" t="s">
        <v>1183</v>
      </c>
    </row>
    <row r="547" spans="1:3">
      <c r="A547" t="s">
        <v>2650</v>
      </c>
      <c r="B547" t="s">
        <v>2649</v>
      </c>
      <c r="C547" t="s">
        <v>1183</v>
      </c>
    </row>
    <row r="548" spans="1:3">
      <c r="A548" t="s">
        <v>2859</v>
      </c>
      <c r="B548" t="s">
        <v>2879</v>
      </c>
      <c r="C548" t="s">
        <v>1184</v>
      </c>
    </row>
    <row r="549" spans="1:3">
      <c r="A549" t="s">
        <v>1629</v>
      </c>
      <c r="B549" t="s">
        <v>696</v>
      </c>
      <c r="C549" t="s">
        <v>1184</v>
      </c>
    </row>
    <row r="550" spans="1:3">
      <c r="A550" t="s">
        <v>1934</v>
      </c>
      <c r="B550" t="s">
        <v>33</v>
      </c>
      <c r="C550" t="s">
        <v>1184</v>
      </c>
    </row>
    <row r="551" spans="1:3">
      <c r="A551" t="s">
        <v>2217</v>
      </c>
      <c r="B551" t="s">
        <v>798</v>
      </c>
      <c r="C551" t="s">
        <v>1183</v>
      </c>
    </row>
    <row r="552" spans="1:3">
      <c r="A552" t="s">
        <v>1630</v>
      </c>
      <c r="B552" t="s">
        <v>1400</v>
      </c>
      <c r="C552" t="s">
        <v>1183</v>
      </c>
    </row>
    <row r="553" spans="1:3">
      <c r="A553" t="s">
        <v>2652</v>
      </c>
      <c r="B553" t="s">
        <v>2651</v>
      </c>
      <c r="C553" t="s">
        <v>1183</v>
      </c>
    </row>
    <row r="554" spans="1:3">
      <c r="A554" t="s">
        <v>1631</v>
      </c>
      <c r="B554" t="s">
        <v>471</v>
      </c>
      <c r="C554" t="s">
        <v>1184</v>
      </c>
    </row>
    <row r="555" spans="1:3">
      <c r="A555" t="s">
        <v>1935</v>
      </c>
      <c r="B555" t="s">
        <v>9</v>
      </c>
      <c r="C555" t="s">
        <v>1184</v>
      </c>
    </row>
    <row r="556" spans="1:3">
      <c r="A556" t="s">
        <v>2492</v>
      </c>
      <c r="B556" t="s">
        <v>2491</v>
      </c>
      <c r="C556" t="s">
        <v>1183</v>
      </c>
    </row>
    <row r="557" spans="1:3">
      <c r="A557" t="s">
        <v>3026</v>
      </c>
      <c r="B557" t="s">
        <v>3025</v>
      </c>
      <c r="C557" t="s">
        <v>1184</v>
      </c>
    </row>
    <row r="558" spans="1:3">
      <c r="A558" t="s">
        <v>2654</v>
      </c>
      <c r="B558" t="s">
        <v>2653</v>
      </c>
      <c r="C558" t="s">
        <v>1184</v>
      </c>
    </row>
    <row r="559" spans="1:3">
      <c r="A559" t="s">
        <v>2218</v>
      </c>
      <c r="B559" t="s">
        <v>1320</v>
      </c>
      <c r="C559" t="s">
        <v>1183</v>
      </c>
    </row>
    <row r="560" spans="1:3">
      <c r="A560" t="s">
        <v>3183</v>
      </c>
      <c r="B560" t="s">
        <v>3182</v>
      </c>
      <c r="C560" t="s">
        <v>1184</v>
      </c>
    </row>
    <row r="561" spans="1:3">
      <c r="A561" t="s">
        <v>3339</v>
      </c>
      <c r="B561" t="s">
        <v>3340</v>
      </c>
      <c r="C561" t="s">
        <v>1184</v>
      </c>
    </row>
    <row r="562" spans="1:3">
      <c r="A562" t="s">
        <v>1632</v>
      </c>
      <c r="B562" t="s">
        <v>1401</v>
      </c>
      <c r="C562" t="s">
        <v>1183</v>
      </c>
    </row>
    <row r="563" spans="1:3">
      <c r="A563" t="s">
        <v>1936</v>
      </c>
      <c r="B563" t="s">
        <v>830</v>
      </c>
      <c r="C563" t="s">
        <v>1183</v>
      </c>
    </row>
    <row r="564" spans="1:3">
      <c r="A564" t="s">
        <v>2089</v>
      </c>
      <c r="B564" t="s">
        <v>2292</v>
      </c>
      <c r="C564" t="s">
        <v>1184</v>
      </c>
    </row>
    <row r="565" spans="1:3">
      <c r="A565" t="s">
        <v>3586</v>
      </c>
      <c r="B565" t="s">
        <v>3619</v>
      </c>
      <c r="C565" t="s">
        <v>1184</v>
      </c>
    </row>
    <row r="566" spans="1:3">
      <c r="A566" t="s">
        <v>2090</v>
      </c>
      <c r="B566" t="s">
        <v>1316</v>
      </c>
      <c r="C566" t="s">
        <v>1184</v>
      </c>
    </row>
    <row r="567" spans="1:3">
      <c r="A567" t="s">
        <v>2656</v>
      </c>
      <c r="B567" t="s">
        <v>2655</v>
      </c>
      <c r="C567" t="s">
        <v>1184</v>
      </c>
    </row>
    <row r="568" spans="1:3">
      <c r="A568" t="s">
        <v>3428</v>
      </c>
      <c r="B568" t="s">
        <v>3427</v>
      </c>
      <c r="C568" t="s">
        <v>1184</v>
      </c>
    </row>
    <row r="569" spans="1:3">
      <c r="A569" t="s">
        <v>1937</v>
      </c>
      <c r="B569" t="s">
        <v>637</v>
      </c>
      <c r="C569" t="s">
        <v>1184</v>
      </c>
    </row>
    <row r="570" spans="1:3">
      <c r="A570" t="s">
        <v>2303</v>
      </c>
      <c r="B570" t="s">
        <v>2315</v>
      </c>
      <c r="C570" t="s">
        <v>1184</v>
      </c>
    </row>
    <row r="571" spans="1:3">
      <c r="A571" t="s">
        <v>1633</v>
      </c>
      <c r="B571" t="s">
        <v>1466</v>
      </c>
      <c r="C571" t="s">
        <v>1183</v>
      </c>
    </row>
    <row r="572" spans="1:3">
      <c r="A572" t="s">
        <v>2502</v>
      </c>
      <c r="B572" t="s">
        <v>2501</v>
      </c>
      <c r="C572" t="s">
        <v>1184</v>
      </c>
    </row>
    <row r="573" spans="1:3">
      <c r="A573" t="s">
        <v>2904</v>
      </c>
      <c r="B573" t="s">
        <v>2903</v>
      </c>
      <c r="C573" t="s">
        <v>1184</v>
      </c>
    </row>
    <row r="574" spans="1:3">
      <c r="A574" t="s">
        <v>2658</v>
      </c>
      <c r="B574" t="s">
        <v>2657</v>
      </c>
      <c r="C574" t="s">
        <v>1184</v>
      </c>
    </row>
    <row r="575" spans="1:3">
      <c r="A575" t="s">
        <v>1938</v>
      </c>
      <c r="B575" t="s">
        <v>159</v>
      </c>
      <c r="C575" t="s">
        <v>1184</v>
      </c>
    </row>
    <row r="576" spans="1:3">
      <c r="A576" t="s">
        <v>1634</v>
      </c>
      <c r="B576" t="s">
        <v>697</v>
      </c>
      <c r="C576" t="s">
        <v>1183</v>
      </c>
    </row>
    <row r="577" spans="1:3">
      <c r="A577" t="s">
        <v>1939</v>
      </c>
      <c r="B577" t="s">
        <v>160</v>
      </c>
      <c r="C577" t="s">
        <v>1184</v>
      </c>
    </row>
    <row r="578" spans="1:3">
      <c r="A578" t="s">
        <v>2982</v>
      </c>
      <c r="B578" t="s">
        <v>2981</v>
      </c>
      <c r="C578" t="s">
        <v>1183</v>
      </c>
    </row>
    <row r="579" spans="1:3">
      <c r="A579" t="s">
        <v>1178</v>
      </c>
      <c r="B579" t="s">
        <v>774</v>
      </c>
      <c r="C579" t="s">
        <v>1184</v>
      </c>
    </row>
    <row r="580" spans="1:3">
      <c r="A580" t="s">
        <v>2660</v>
      </c>
      <c r="B580" t="s">
        <v>2659</v>
      </c>
      <c r="C580" t="s">
        <v>1183</v>
      </c>
    </row>
    <row r="581" spans="1:3">
      <c r="A581" t="s">
        <v>2944</v>
      </c>
      <c r="B581" t="s">
        <v>2943</v>
      </c>
      <c r="C581" t="s">
        <v>1183</v>
      </c>
    </row>
    <row r="582" spans="1:3">
      <c r="A582" t="s">
        <v>3185</v>
      </c>
      <c r="B582" t="s">
        <v>3184</v>
      </c>
      <c r="C582" t="s">
        <v>1183</v>
      </c>
    </row>
    <row r="583" spans="1:3">
      <c r="A583" t="s">
        <v>2824</v>
      </c>
      <c r="B583" t="s">
        <v>2823</v>
      </c>
      <c r="C583" t="s">
        <v>1183</v>
      </c>
    </row>
    <row r="584" spans="1:3">
      <c r="A584" t="s">
        <v>2310</v>
      </c>
      <c r="B584" t="s">
        <v>2321</v>
      </c>
      <c r="C584" t="s">
        <v>1183</v>
      </c>
    </row>
    <row r="585" spans="1:3">
      <c r="A585" t="s">
        <v>3367</v>
      </c>
      <c r="B585" t="s">
        <v>3368</v>
      </c>
      <c r="C585" t="s">
        <v>1183</v>
      </c>
    </row>
    <row r="586" spans="1:3">
      <c r="A586" t="s">
        <v>1126</v>
      </c>
      <c r="B586" t="s">
        <v>162</v>
      </c>
      <c r="C586" t="s">
        <v>1184</v>
      </c>
    </row>
    <row r="587" spans="1:3">
      <c r="A587" t="s">
        <v>2091</v>
      </c>
      <c r="B587" t="s">
        <v>1524</v>
      </c>
      <c r="C587" t="s">
        <v>1184</v>
      </c>
    </row>
    <row r="588" spans="1:3">
      <c r="A588" t="s">
        <v>2404</v>
      </c>
      <c r="B588" t="s">
        <v>2388</v>
      </c>
      <c r="C588" t="s">
        <v>1183</v>
      </c>
    </row>
    <row r="589" spans="1:3">
      <c r="A589" t="s">
        <v>1940</v>
      </c>
      <c r="B589" t="s">
        <v>638</v>
      </c>
      <c r="C589" t="s">
        <v>1184</v>
      </c>
    </row>
    <row r="590" spans="1:3">
      <c r="A590" t="s">
        <v>2915</v>
      </c>
      <c r="B590" t="s">
        <v>2928</v>
      </c>
      <c r="C590" t="s">
        <v>1183</v>
      </c>
    </row>
    <row r="591" spans="1:3">
      <c r="A591" t="s">
        <v>3511</v>
      </c>
      <c r="B591" t="s">
        <v>3510</v>
      </c>
      <c r="C591" t="s">
        <v>1183</v>
      </c>
    </row>
    <row r="592" spans="1:3">
      <c r="A592" t="s">
        <v>3569</v>
      </c>
      <c r="B592" t="s">
        <v>3602</v>
      </c>
      <c r="C592" t="s">
        <v>1183</v>
      </c>
    </row>
    <row r="593" spans="1:3">
      <c r="A593" t="s">
        <v>2219</v>
      </c>
      <c r="B593" t="s">
        <v>1381</v>
      </c>
      <c r="C593" t="s">
        <v>1183</v>
      </c>
    </row>
    <row r="594" spans="1:3">
      <c r="A594" t="s">
        <v>2662</v>
      </c>
      <c r="B594" t="s">
        <v>2661</v>
      </c>
      <c r="C594" t="s">
        <v>1184</v>
      </c>
    </row>
    <row r="595" spans="1:3">
      <c r="A595" t="s">
        <v>1635</v>
      </c>
      <c r="B595" t="s">
        <v>260</v>
      </c>
      <c r="C595" t="s">
        <v>1183</v>
      </c>
    </row>
    <row r="596" spans="1:3">
      <c r="A596" t="s">
        <v>1941</v>
      </c>
      <c r="B596" t="s">
        <v>872</v>
      </c>
      <c r="C596" t="s">
        <v>1183</v>
      </c>
    </row>
    <row r="597" spans="1:3">
      <c r="A597" t="s">
        <v>2092</v>
      </c>
      <c r="B597" t="s">
        <v>1455</v>
      </c>
      <c r="C597" t="s">
        <v>1183</v>
      </c>
    </row>
    <row r="598" spans="1:3">
      <c r="A598" t="s">
        <v>1942</v>
      </c>
      <c r="B598" t="s">
        <v>1471</v>
      </c>
      <c r="C598" t="s">
        <v>1183</v>
      </c>
    </row>
    <row r="599" spans="1:3">
      <c r="A599" t="s">
        <v>2664</v>
      </c>
      <c r="B599" t="s">
        <v>2663</v>
      </c>
      <c r="C599" t="s">
        <v>1184</v>
      </c>
    </row>
    <row r="600" spans="1:3">
      <c r="A600" t="s">
        <v>2220</v>
      </c>
      <c r="B600" t="s">
        <v>3297</v>
      </c>
      <c r="C600" t="s">
        <v>1184</v>
      </c>
    </row>
    <row r="601" spans="1:3">
      <c r="A601" t="s">
        <v>2666</v>
      </c>
      <c r="B601" t="s">
        <v>2665</v>
      </c>
      <c r="C601" t="s">
        <v>1183</v>
      </c>
    </row>
    <row r="602" spans="1:3">
      <c r="A602" t="s">
        <v>2221</v>
      </c>
      <c r="B602" t="s">
        <v>1231</v>
      </c>
      <c r="C602" t="s">
        <v>1183</v>
      </c>
    </row>
    <row r="603" spans="1:3">
      <c r="A603" t="s">
        <v>2668</v>
      </c>
      <c r="B603" t="s">
        <v>2667</v>
      </c>
      <c r="C603" t="s">
        <v>1184</v>
      </c>
    </row>
    <row r="604" spans="1:3">
      <c r="A604" t="s">
        <v>1943</v>
      </c>
      <c r="B604" t="s">
        <v>3053</v>
      </c>
      <c r="C604" t="s">
        <v>1184</v>
      </c>
    </row>
    <row r="605" spans="1:3">
      <c r="A605" t="s">
        <v>6379</v>
      </c>
      <c r="B605" t="s">
        <v>6380</v>
      </c>
      <c r="C605" t="s">
        <v>1184</v>
      </c>
    </row>
    <row r="606" spans="1:3">
      <c r="A606" t="s">
        <v>2222</v>
      </c>
      <c r="B606" t="s">
        <v>1373</v>
      </c>
      <c r="C606" t="s">
        <v>1184</v>
      </c>
    </row>
    <row r="607" spans="1:3">
      <c r="A607" t="s">
        <v>1015</v>
      </c>
      <c r="B607" t="s">
        <v>178</v>
      </c>
      <c r="C607" t="s">
        <v>1184</v>
      </c>
    </row>
    <row r="608" spans="1:3">
      <c r="A608" t="s">
        <v>3500</v>
      </c>
      <c r="B608" t="s">
        <v>3499</v>
      </c>
      <c r="C608" t="s">
        <v>1183</v>
      </c>
    </row>
    <row r="609" spans="1:3">
      <c r="A609" t="s">
        <v>2093</v>
      </c>
      <c r="B609" t="s">
        <v>1447</v>
      </c>
      <c r="C609" t="s">
        <v>1184</v>
      </c>
    </row>
    <row r="610" spans="1:3">
      <c r="A610" t="s">
        <v>2537</v>
      </c>
      <c r="B610" t="s">
        <v>2536</v>
      </c>
      <c r="C610" t="s">
        <v>1184</v>
      </c>
    </row>
    <row r="611" spans="1:3">
      <c r="A611" t="s">
        <v>2094</v>
      </c>
      <c r="B611" t="s">
        <v>981</v>
      </c>
      <c r="C611" t="s">
        <v>1183</v>
      </c>
    </row>
    <row r="612" spans="1:3">
      <c r="A612" t="s">
        <v>1084</v>
      </c>
      <c r="B612" t="s">
        <v>2378</v>
      </c>
      <c r="C612" t="s">
        <v>1183</v>
      </c>
    </row>
    <row r="613" spans="1:3">
      <c r="A613" t="s">
        <v>1803</v>
      </c>
      <c r="B613" t="s">
        <v>428</v>
      </c>
      <c r="C613" t="s">
        <v>1183</v>
      </c>
    </row>
    <row r="614" spans="1:3">
      <c r="A614" t="s">
        <v>1636</v>
      </c>
      <c r="B614" t="s">
        <v>806</v>
      </c>
      <c r="C614" t="s">
        <v>1183</v>
      </c>
    </row>
    <row r="615" spans="1:3">
      <c r="A615" t="s">
        <v>1016</v>
      </c>
      <c r="B615" t="s">
        <v>272</v>
      </c>
      <c r="C615" t="s">
        <v>1184</v>
      </c>
    </row>
    <row r="616" spans="1:3">
      <c r="A616" t="s">
        <v>1637</v>
      </c>
      <c r="B616" t="s">
        <v>493</v>
      </c>
      <c r="C616" t="s">
        <v>1183</v>
      </c>
    </row>
    <row r="617" spans="1:3">
      <c r="A617" t="s">
        <v>2670</v>
      </c>
      <c r="B617" t="s">
        <v>2669</v>
      </c>
      <c r="C617" t="s">
        <v>1183</v>
      </c>
    </row>
    <row r="618" spans="1:3">
      <c r="A618" t="s">
        <v>2672</v>
      </c>
      <c r="B618" t="s">
        <v>2671</v>
      </c>
      <c r="C618" t="s">
        <v>1184</v>
      </c>
    </row>
    <row r="619" spans="1:3">
      <c r="A619" t="s">
        <v>3132</v>
      </c>
      <c r="B619" t="s">
        <v>3131</v>
      </c>
      <c r="C619" t="s">
        <v>1183</v>
      </c>
    </row>
    <row r="620" spans="1:3">
      <c r="A620" t="s">
        <v>3530</v>
      </c>
      <c r="B620" t="s">
        <v>3529</v>
      </c>
      <c r="C620" t="s">
        <v>1183</v>
      </c>
    </row>
    <row r="621" spans="1:3">
      <c r="A621" t="s">
        <v>1638</v>
      </c>
      <c r="B621" t="s">
        <v>1402</v>
      </c>
      <c r="C621" t="s">
        <v>1183</v>
      </c>
    </row>
    <row r="622" spans="1:3">
      <c r="A622" t="s">
        <v>1639</v>
      </c>
      <c r="B622" t="s">
        <v>1403</v>
      </c>
      <c r="C622" t="s">
        <v>1183</v>
      </c>
    </row>
    <row r="623" spans="1:3">
      <c r="A623" t="s">
        <v>2946</v>
      </c>
      <c r="B623" t="s">
        <v>2945</v>
      </c>
      <c r="C623" t="s">
        <v>1183</v>
      </c>
    </row>
    <row r="624" spans="1:3">
      <c r="A624" s="62" t="s">
        <v>3570</v>
      </c>
      <c r="B624" s="62" t="s">
        <v>3603</v>
      </c>
      <c r="C624" s="62" t="s">
        <v>1183</v>
      </c>
    </row>
    <row r="625" spans="1:3">
      <c r="A625" t="s">
        <v>2674</v>
      </c>
      <c r="B625" t="s">
        <v>2673</v>
      </c>
      <c r="C625" t="s">
        <v>1183</v>
      </c>
    </row>
    <row r="626" spans="1:3">
      <c r="A626" t="s">
        <v>1640</v>
      </c>
      <c r="B626" t="s">
        <v>924</v>
      </c>
      <c r="C626" t="s">
        <v>1183</v>
      </c>
    </row>
    <row r="627" spans="1:3">
      <c r="A627" t="s">
        <v>2223</v>
      </c>
      <c r="B627" t="s">
        <v>1385</v>
      </c>
      <c r="C627" t="s">
        <v>1184</v>
      </c>
    </row>
    <row r="628" spans="1:3">
      <c r="A628" t="s">
        <v>2847</v>
      </c>
      <c r="B628" t="s">
        <v>2867</v>
      </c>
      <c r="C628" t="s">
        <v>1184</v>
      </c>
    </row>
    <row r="629" spans="1:3">
      <c r="A629" t="s">
        <v>2095</v>
      </c>
      <c r="B629" t="s">
        <v>1211</v>
      </c>
      <c r="C629" t="s">
        <v>1183</v>
      </c>
    </row>
    <row r="630" spans="1:3">
      <c r="A630" t="s">
        <v>3262</v>
      </c>
      <c r="B630" t="s">
        <v>3261</v>
      </c>
      <c r="C630" t="s">
        <v>1183</v>
      </c>
    </row>
    <row r="631" spans="1:3">
      <c r="A631" t="s">
        <v>1944</v>
      </c>
      <c r="B631" t="s">
        <v>975</v>
      </c>
      <c r="C631" t="s">
        <v>1183</v>
      </c>
    </row>
    <row r="632" spans="1:3">
      <c r="A632" t="s">
        <v>3411</v>
      </c>
      <c r="B632" t="s">
        <v>3410</v>
      </c>
      <c r="C632" t="s">
        <v>1183</v>
      </c>
    </row>
    <row r="633" spans="1:3">
      <c r="A633" t="s">
        <v>2096</v>
      </c>
      <c r="B633" t="s">
        <v>888</v>
      </c>
      <c r="C633" t="s">
        <v>1183</v>
      </c>
    </row>
    <row r="634" spans="1:3">
      <c r="A634" t="s">
        <v>2676</v>
      </c>
      <c r="B634" t="s">
        <v>2675</v>
      </c>
      <c r="C634" t="s">
        <v>1183</v>
      </c>
    </row>
    <row r="635" spans="1:3">
      <c r="A635" t="s">
        <v>2678</v>
      </c>
      <c r="B635" t="s">
        <v>2677</v>
      </c>
      <c r="C635" t="s">
        <v>1183</v>
      </c>
    </row>
    <row r="636" spans="1:3">
      <c r="A636" t="s">
        <v>2854</v>
      </c>
      <c r="B636" t="s">
        <v>2874</v>
      </c>
      <c r="C636" t="s">
        <v>1183</v>
      </c>
    </row>
    <row r="637" spans="1:3">
      <c r="A637" t="s">
        <v>3413</v>
      </c>
      <c r="B637" t="s">
        <v>3412</v>
      </c>
      <c r="C637" t="s">
        <v>1184</v>
      </c>
    </row>
    <row r="638" spans="1:3">
      <c r="A638" t="s">
        <v>1804</v>
      </c>
      <c r="B638" t="s">
        <v>937</v>
      </c>
      <c r="C638" t="s">
        <v>1184</v>
      </c>
    </row>
    <row r="639" spans="1:3">
      <c r="A639" t="s">
        <v>3134</v>
      </c>
      <c r="B639" t="s">
        <v>3133</v>
      </c>
      <c r="C639" t="s">
        <v>1183</v>
      </c>
    </row>
    <row r="640" spans="1:3">
      <c r="A640" t="s">
        <v>1641</v>
      </c>
      <c r="B640" t="s">
        <v>854</v>
      </c>
      <c r="C640" t="s">
        <v>1183</v>
      </c>
    </row>
    <row r="641" spans="1:3">
      <c r="A641" t="s">
        <v>3136</v>
      </c>
      <c r="B641" t="s">
        <v>3135</v>
      </c>
      <c r="C641" t="s">
        <v>1183</v>
      </c>
    </row>
    <row r="642" spans="1:3">
      <c r="A642" s="62" t="s">
        <v>2224</v>
      </c>
      <c r="B642" s="62" t="s">
        <v>879</v>
      </c>
      <c r="C642" s="62" t="s">
        <v>1183</v>
      </c>
    </row>
    <row r="643" spans="1:3">
      <c r="A643" t="s">
        <v>2680</v>
      </c>
      <c r="B643" t="s">
        <v>2679</v>
      </c>
      <c r="C643" t="s">
        <v>1183</v>
      </c>
    </row>
    <row r="644" spans="1:3">
      <c r="A644" t="s">
        <v>2097</v>
      </c>
      <c r="B644" t="s">
        <v>1427</v>
      </c>
      <c r="C644" t="s">
        <v>1184</v>
      </c>
    </row>
    <row r="645" spans="1:3">
      <c r="A645" t="s">
        <v>3249</v>
      </c>
      <c r="B645" t="s">
        <v>3248</v>
      </c>
      <c r="C645" t="s">
        <v>1184</v>
      </c>
    </row>
    <row r="646" spans="1:3">
      <c r="A646" t="s">
        <v>2682</v>
      </c>
      <c r="B646" t="s">
        <v>2681</v>
      </c>
      <c r="C646" t="s">
        <v>1184</v>
      </c>
    </row>
    <row r="647" spans="1:3">
      <c r="A647" t="s">
        <v>2916</v>
      </c>
      <c r="B647" t="s">
        <v>2930</v>
      </c>
      <c r="C647" t="s">
        <v>1184</v>
      </c>
    </row>
    <row r="648" spans="1:3">
      <c r="A648" t="s">
        <v>3341</v>
      </c>
      <c r="B648" t="s">
        <v>3342</v>
      </c>
      <c r="C648" t="s">
        <v>1184</v>
      </c>
    </row>
    <row r="649" spans="1:3">
      <c r="A649" t="s">
        <v>2683</v>
      </c>
      <c r="B649" t="s">
        <v>3095</v>
      </c>
      <c r="C649" t="s">
        <v>1184</v>
      </c>
    </row>
    <row r="650" spans="1:3">
      <c r="A650" t="s">
        <v>3210</v>
      </c>
      <c r="B650" t="s">
        <v>3209</v>
      </c>
      <c r="C650" t="s">
        <v>1183</v>
      </c>
    </row>
    <row r="651" spans="1:3">
      <c r="A651" t="s">
        <v>3571</v>
      </c>
      <c r="B651" t="s">
        <v>3604</v>
      </c>
      <c r="C651" t="s">
        <v>1183</v>
      </c>
    </row>
    <row r="652" spans="1:3">
      <c r="A652" t="s">
        <v>2685</v>
      </c>
      <c r="B652" t="s">
        <v>2684</v>
      </c>
      <c r="C652" t="s">
        <v>1183</v>
      </c>
    </row>
    <row r="653" spans="1:3">
      <c r="A653" t="s">
        <v>1945</v>
      </c>
      <c r="B653" t="s">
        <v>1470</v>
      </c>
      <c r="C653" t="s">
        <v>1183</v>
      </c>
    </row>
    <row r="654" spans="1:3">
      <c r="A654" t="s">
        <v>3415</v>
      </c>
      <c r="B654" t="s">
        <v>3414</v>
      </c>
      <c r="C654" t="s">
        <v>1183</v>
      </c>
    </row>
    <row r="655" spans="1:3">
      <c r="A655" t="s">
        <v>1642</v>
      </c>
      <c r="B655" t="s">
        <v>311</v>
      </c>
      <c r="C655" t="s">
        <v>1183</v>
      </c>
    </row>
    <row r="656" spans="1:3">
      <c r="A656" t="s">
        <v>2687</v>
      </c>
      <c r="B656" t="s">
        <v>2686</v>
      </c>
      <c r="C656" t="s">
        <v>1183</v>
      </c>
    </row>
    <row r="657" spans="1:3">
      <c r="A657" t="s">
        <v>2098</v>
      </c>
      <c r="B657" t="s">
        <v>1212</v>
      </c>
      <c r="C657" t="s">
        <v>1183</v>
      </c>
    </row>
    <row r="658" spans="1:3">
      <c r="A658" t="s">
        <v>1946</v>
      </c>
      <c r="B658" t="s">
        <v>35</v>
      </c>
      <c r="C658" t="s">
        <v>1183</v>
      </c>
    </row>
    <row r="659" spans="1:3">
      <c r="A659" t="s">
        <v>1127</v>
      </c>
      <c r="B659" t="s">
        <v>37</v>
      </c>
      <c r="C659" t="s">
        <v>1183</v>
      </c>
    </row>
    <row r="660" spans="1:3">
      <c r="A660" t="s">
        <v>2099</v>
      </c>
      <c r="B660" t="s">
        <v>1450</v>
      </c>
      <c r="C660" t="s">
        <v>1183</v>
      </c>
    </row>
    <row r="661" spans="1:3">
      <c r="A661" t="s">
        <v>3442</v>
      </c>
      <c r="B661" t="s">
        <v>3441</v>
      </c>
      <c r="C661" t="s">
        <v>1183</v>
      </c>
    </row>
    <row r="662" spans="1:3">
      <c r="A662" t="s">
        <v>3513</v>
      </c>
      <c r="B662" t="s">
        <v>3512</v>
      </c>
      <c r="C662" t="s">
        <v>1183</v>
      </c>
    </row>
    <row r="663" spans="1:3">
      <c r="A663" t="s">
        <v>2410</v>
      </c>
      <c r="B663" t="s">
        <v>2396</v>
      </c>
      <c r="C663" t="s">
        <v>1183</v>
      </c>
    </row>
    <row r="664" spans="1:3">
      <c r="A664" t="s">
        <v>1017</v>
      </c>
      <c r="B664" t="s">
        <v>391</v>
      </c>
      <c r="C664" t="s">
        <v>1183</v>
      </c>
    </row>
    <row r="665" spans="1:3">
      <c r="A665" t="s">
        <v>1805</v>
      </c>
      <c r="B665" t="s">
        <v>430</v>
      </c>
      <c r="C665" t="s">
        <v>1183</v>
      </c>
    </row>
    <row r="666" spans="1:3">
      <c r="A666" t="s">
        <v>1947</v>
      </c>
      <c r="B666" t="s">
        <v>640</v>
      </c>
      <c r="C666" t="s">
        <v>1183</v>
      </c>
    </row>
    <row r="667" spans="1:3">
      <c r="A667" t="s">
        <v>1948</v>
      </c>
      <c r="B667" t="s">
        <v>164</v>
      </c>
      <c r="C667" t="s">
        <v>1183</v>
      </c>
    </row>
    <row r="668" spans="1:3">
      <c r="A668" t="s">
        <v>3212</v>
      </c>
      <c r="B668" t="s">
        <v>3211</v>
      </c>
      <c r="C668" t="s">
        <v>1183</v>
      </c>
    </row>
    <row r="669" spans="1:3">
      <c r="A669" t="s">
        <v>2100</v>
      </c>
      <c r="B669" t="s">
        <v>982</v>
      </c>
      <c r="C669" t="s">
        <v>1183</v>
      </c>
    </row>
    <row r="670" spans="1:3">
      <c r="A670" t="s">
        <v>2225</v>
      </c>
      <c r="B670" t="s">
        <v>1350</v>
      </c>
      <c r="C670" t="s">
        <v>1183</v>
      </c>
    </row>
    <row r="671" spans="1:3">
      <c r="A671" t="s">
        <v>2689</v>
      </c>
      <c r="B671" t="s">
        <v>2688</v>
      </c>
      <c r="C671" t="s">
        <v>1183</v>
      </c>
    </row>
    <row r="672" spans="1:3">
      <c r="A672" t="s">
        <v>2226</v>
      </c>
      <c r="B672" t="s">
        <v>1224</v>
      </c>
      <c r="C672" t="s">
        <v>1183</v>
      </c>
    </row>
    <row r="673" spans="1:3">
      <c r="A673" t="s">
        <v>1949</v>
      </c>
      <c r="B673" t="s">
        <v>165</v>
      </c>
      <c r="C673" t="s">
        <v>1183</v>
      </c>
    </row>
    <row r="674" spans="1:3">
      <c r="A674" s="62" t="s">
        <v>2043</v>
      </c>
      <c r="B674" s="62" t="s">
        <v>1413</v>
      </c>
      <c r="C674" s="62" t="s">
        <v>1183</v>
      </c>
    </row>
    <row r="675" spans="1:3">
      <c r="A675" t="s">
        <v>2516</v>
      </c>
      <c r="B675" t="s">
        <v>2515</v>
      </c>
      <c r="C675" t="s">
        <v>1183</v>
      </c>
    </row>
    <row r="676" spans="1:3">
      <c r="A676" t="s">
        <v>2227</v>
      </c>
      <c r="B676" t="s">
        <v>1327</v>
      </c>
      <c r="C676" t="s">
        <v>1183</v>
      </c>
    </row>
    <row r="677" spans="1:3">
      <c r="A677" t="s">
        <v>1643</v>
      </c>
      <c r="B677" t="s">
        <v>1307</v>
      </c>
      <c r="C677" t="s">
        <v>1183</v>
      </c>
    </row>
    <row r="678" spans="1:3">
      <c r="A678" t="s">
        <v>1644</v>
      </c>
      <c r="B678" t="s">
        <v>970</v>
      </c>
      <c r="C678" t="s">
        <v>1183</v>
      </c>
    </row>
    <row r="679" spans="1:3">
      <c r="A679" t="s">
        <v>1169</v>
      </c>
      <c r="B679" t="s">
        <v>120</v>
      </c>
      <c r="C679" t="s">
        <v>1183</v>
      </c>
    </row>
    <row r="680" spans="1:3">
      <c r="A680" t="s">
        <v>2228</v>
      </c>
      <c r="B680" t="s">
        <v>1332</v>
      </c>
      <c r="C680" t="s">
        <v>1183</v>
      </c>
    </row>
    <row r="681" spans="1:3">
      <c r="A681" t="s">
        <v>1806</v>
      </c>
      <c r="B681" t="s">
        <v>431</v>
      </c>
      <c r="C681" t="s">
        <v>1183</v>
      </c>
    </row>
    <row r="682" spans="1:3">
      <c r="A682" t="s">
        <v>1645</v>
      </c>
      <c r="B682" t="s">
        <v>246</v>
      </c>
      <c r="C682" t="s">
        <v>1183</v>
      </c>
    </row>
    <row r="683" spans="1:3">
      <c r="A683" t="s">
        <v>1646</v>
      </c>
      <c r="B683" t="s">
        <v>218</v>
      </c>
      <c r="C683" t="s">
        <v>1183</v>
      </c>
    </row>
    <row r="684" spans="1:3">
      <c r="A684" t="s">
        <v>1807</v>
      </c>
      <c r="B684" t="s">
        <v>1328</v>
      </c>
      <c r="C684" t="s">
        <v>1183</v>
      </c>
    </row>
    <row r="685" spans="1:3">
      <c r="A685" t="s">
        <v>2691</v>
      </c>
      <c r="B685" t="s">
        <v>2690</v>
      </c>
      <c r="C685" t="s">
        <v>1183</v>
      </c>
    </row>
    <row r="686" spans="1:3">
      <c r="A686" t="s">
        <v>3369</v>
      </c>
      <c r="B686" t="s">
        <v>3370</v>
      </c>
      <c r="C686" t="s">
        <v>1183</v>
      </c>
    </row>
    <row r="687" spans="1:3">
      <c r="A687" t="s">
        <v>2692</v>
      </c>
      <c r="B687" t="s">
        <v>3298</v>
      </c>
      <c r="C687" t="s">
        <v>1183</v>
      </c>
    </row>
    <row r="688" spans="1:3">
      <c r="A688" t="s">
        <v>1950</v>
      </c>
      <c r="B688" t="s">
        <v>530</v>
      </c>
      <c r="C688" t="s">
        <v>1183</v>
      </c>
    </row>
    <row r="689" spans="1:3">
      <c r="A689" t="s">
        <v>2229</v>
      </c>
      <c r="B689" t="s">
        <v>986</v>
      </c>
      <c r="C689" t="s">
        <v>1183</v>
      </c>
    </row>
    <row r="690" spans="1:3">
      <c r="A690" t="s">
        <v>1647</v>
      </c>
      <c r="B690" t="s">
        <v>698</v>
      </c>
      <c r="C690" t="s">
        <v>1183</v>
      </c>
    </row>
    <row r="691" spans="1:3">
      <c r="A691" t="s">
        <v>3544</v>
      </c>
      <c r="B691" t="s">
        <v>3543</v>
      </c>
      <c r="C691" t="s">
        <v>1183</v>
      </c>
    </row>
    <row r="692" spans="1:3">
      <c r="A692" t="s">
        <v>2575</v>
      </c>
      <c r="B692" t="s">
        <v>2574</v>
      </c>
      <c r="C692" t="s">
        <v>1183</v>
      </c>
    </row>
    <row r="693" spans="1:3">
      <c r="A693" t="s">
        <v>3587</v>
      </c>
      <c r="B693" t="s">
        <v>3620</v>
      </c>
      <c r="C693" t="s">
        <v>1183</v>
      </c>
    </row>
    <row r="694" spans="1:3">
      <c r="A694" t="s">
        <v>2694</v>
      </c>
      <c r="B694" t="s">
        <v>2693</v>
      </c>
      <c r="C694" t="s">
        <v>1183</v>
      </c>
    </row>
    <row r="695" spans="1:3">
      <c r="A695" t="s">
        <v>2696</v>
      </c>
      <c r="B695" t="s">
        <v>2695</v>
      </c>
      <c r="C695" t="s">
        <v>1183</v>
      </c>
    </row>
    <row r="696" spans="1:3">
      <c r="A696" t="s">
        <v>2230</v>
      </c>
      <c r="B696" t="s">
        <v>1376</v>
      </c>
      <c r="C696" t="s">
        <v>1183</v>
      </c>
    </row>
    <row r="697" spans="1:3">
      <c r="A697" t="s">
        <v>1648</v>
      </c>
      <c r="B697" t="s">
        <v>213</v>
      </c>
      <c r="C697" t="s">
        <v>1183</v>
      </c>
    </row>
    <row r="698" spans="1:3">
      <c r="A698" s="62" t="s">
        <v>1018</v>
      </c>
      <c r="B698" s="62" t="s">
        <v>738</v>
      </c>
      <c r="C698" s="62" t="s">
        <v>1183</v>
      </c>
    </row>
    <row r="699" spans="1:3">
      <c r="A699" t="s">
        <v>1808</v>
      </c>
      <c r="B699" t="s">
        <v>1357</v>
      </c>
      <c r="C699" t="s">
        <v>1183</v>
      </c>
    </row>
    <row r="700" spans="1:3">
      <c r="A700" t="s">
        <v>2698</v>
      </c>
      <c r="B700" t="s">
        <v>2697</v>
      </c>
      <c r="C700" t="s">
        <v>1183</v>
      </c>
    </row>
    <row r="701" spans="1:3">
      <c r="A701" t="s">
        <v>1649</v>
      </c>
      <c r="B701" t="s">
        <v>925</v>
      </c>
      <c r="C701" t="s">
        <v>1183</v>
      </c>
    </row>
    <row r="702" spans="1:3">
      <c r="A702" t="s">
        <v>1650</v>
      </c>
      <c r="B702" t="s">
        <v>808</v>
      </c>
      <c r="C702" t="s">
        <v>1183</v>
      </c>
    </row>
    <row r="703" spans="1:3">
      <c r="A703" t="s">
        <v>1809</v>
      </c>
      <c r="B703" t="s">
        <v>1337</v>
      </c>
      <c r="C703" t="s">
        <v>1183</v>
      </c>
    </row>
    <row r="704" spans="1:3">
      <c r="A704" t="s">
        <v>2101</v>
      </c>
      <c r="B704" t="s">
        <v>1214</v>
      </c>
      <c r="C704" t="s">
        <v>1183</v>
      </c>
    </row>
    <row r="705" spans="1:3">
      <c r="A705" t="s">
        <v>3299</v>
      </c>
      <c r="B705" t="s">
        <v>3300</v>
      </c>
      <c r="C705" t="s">
        <v>1183</v>
      </c>
    </row>
    <row r="706" spans="1:3">
      <c r="A706" t="s">
        <v>1810</v>
      </c>
      <c r="B706" t="s">
        <v>299</v>
      </c>
      <c r="C706" t="s">
        <v>1183</v>
      </c>
    </row>
    <row r="707" spans="1:3">
      <c r="A707" t="s">
        <v>1951</v>
      </c>
      <c r="B707" t="s">
        <v>3054</v>
      </c>
      <c r="C707" t="s">
        <v>1183</v>
      </c>
    </row>
    <row r="708" spans="1:3">
      <c r="A708" t="s">
        <v>1952</v>
      </c>
      <c r="B708" t="s">
        <v>83</v>
      </c>
      <c r="C708" t="s">
        <v>1183</v>
      </c>
    </row>
    <row r="709" spans="1:3">
      <c r="A709" t="s">
        <v>2700</v>
      </c>
      <c r="B709" t="s">
        <v>2699</v>
      </c>
      <c r="C709" t="s">
        <v>1183</v>
      </c>
    </row>
    <row r="710" spans="1:3">
      <c r="A710" t="s">
        <v>1651</v>
      </c>
      <c r="B710" t="s">
        <v>300</v>
      </c>
      <c r="C710" t="s">
        <v>1183</v>
      </c>
    </row>
    <row r="711" spans="1:3">
      <c r="A711" t="s">
        <v>2102</v>
      </c>
      <c r="B711" t="s">
        <v>1428</v>
      </c>
      <c r="C711" t="s">
        <v>1183</v>
      </c>
    </row>
    <row r="712" spans="1:3">
      <c r="A712" t="s">
        <v>3480</v>
      </c>
      <c r="B712" t="s">
        <v>3479</v>
      </c>
      <c r="C712" t="s">
        <v>1183</v>
      </c>
    </row>
    <row r="713" spans="1:3">
      <c r="A713" t="s">
        <v>3214</v>
      </c>
      <c r="B713" t="s">
        <v>3213</v>
      </c>
      <c r="C713" t="s">
        <v>1183</v>
      </c>
    </row>
    <row r="714" spans="1:3">
      <c r="A714" t="s">
        <v>1953</v>
      </c>
      <c r="B714" t="s">
        <v>531</v>
      </c>
      <c r="C714" t="s">
        <v>1183</v>
      </c>
    </row>
    <row r="715" spans="1:3">
      <c r="A715" t="s">
        <v>1652</v>
      </c>
      <c r="B715" t="s">
        <v>1458</v>
      </c>
      <c r="C715" t="s">
        <v>1183</v>
      </c>
    </row>
    <row r="716" spans="1:3">
      <c r="A716" t="s">
        <v>1954</v>
      </c>
      <c r="B716" t="s">
        <v>40</v>
      </c>
      <c r="C716" t="s">
        <v>1183</v>
      </c>
    </row>
    <row r="717" spans="1:3">
      <c r="A717" t="s">
        <v>1653</v>
      </c>
      <c r="B717" t="s">
        <v>699</v>
      </c>
      <c r="C717" t="s">
        <v>1183</v>
      </c>
    </row>
    <row r="718" spans="1:3">
      <c r="A718" t="s">
        <v>1654</v>
      </c>
      <c r="B718" t="s">
        <v>568</v>
      </c>
      <c r="C718" t="s">
        <v>1183</v>
      </c>
    </row>
    <row r="719" spans="1:3">
      <c r="A719" t="s">
        <v>1955</v>
      </c>
      <c r="B719" t="s">
        <v>1409</v>
      </c>
      <c r="C719" t="s">
        <v>1183</v>
      </c>
    </row>
    <row r="720" spans="1:3">
      <c r="A720" t="s">
        <v>1956</v>
      </c>
      <c r="B720" t="s">
        <v>41</v>
      </c>
      <c r="C720" t="s">
        <v>1183</v>
      </c>
    </row>
    <row r="721" spans="1:3">
      <c r="A721" t="s">
        <v>1085</v>
      </c>
      <c r="B721" t="s">
        <v>432</v>
      </c>
      <c r="C721" t="s">
        <v>1183</v>
      </c>
    </row>
    <row r="722" spans="1:3">
      <c r="A722" t="s">
        <v>1019</v>
      </c>
      <c r="B722" t="s">
        <v>487</v>
      </c>
      <c r="C722" t="s">
        <v>1183</v>
      </c>
    </row>
    <row r="723" spans="1:3">
      <c r="A723" t="s">
        <v>2103</v>
      </c>
      <c r="B723" t="s">
        <v>1446</v>
      </c>
      <c r="C723" t="s">
        <v>1183</v>
      </c>
    </row>
    <row r="724" spans="1:3">
      <c r="A724" t="s">
        <v>1957</v>
      </c>
      <c r="B724" t="s">
        <v>2357</v>
      </c>
      <c r="C724" t="s">
        <v>1183</v>
      </c>
    </row>
    <row r="725" spans="1:3">
      <c r="A725" t="s">
        <v>2702</v>
      </c>
      <c r="B725" t="s">
        <v>2701</v>
      </c>
      <c r="C725" t="s">
        <v>1183</v>
      </c>
    </row>
    <row r="726" spans="1:3">
      <c r="A726" t="s">
        <v>1958</v>
      </c>
      <c r="B726" t="s">
        <v>44</v>
      </c>
      <c r="C726" t="s">
        <v>1183</v>
      </c>
    </row>
    <row r="727" spans="1:3">
      <c r="A727" t="s">
        <v>2173</v>
      </c>
      <c r="B727" t="s">
        <v>775</v>
      </c>
      <c r="C727" t="s">
        <v>1184</v>
      </c>
    </row>
    <row r="728" spans="1:3">
      <c r="A728" t="s">
        <v>1959</v>
      </c>
      <c r="B728" t="s">
        <v>46</v>
      </c>
      <c r="C728" t="s">
        <v>1184</v>
      </c>
    </row>
    <row r="729" spans="1:3">
      <c r="A729" t="s">
        <v>3216</v>
      </c>
      <c r="B729" t="s">
        <v>3215</v>
      </c>
      <c r="C729" t="s">
        <v>1183</v>
      </c>
    </row>
    <row r="730" spans="1:3">
      <c r="A730" t="s">
        <v>3371</v>
      </c>
      <c r="B730" t="s">
        <v>3372</v>
      </c>
      <c r="C730" t="s">
        <v>1184</v>
      </c>
    </row>
    <row r="731" spans="1:3">
      <c r="A731" t="s">
        <v>3343</v>
      </c>
      <c r="B731" t="s">
        <v>3344</v>
      </c>
      <c r="C731" t="s">
        <v>1183</v>
      </c>
    </row>
    <row r="732" spans="1:3">
      <c r="A732" t="s">
        <v>3482</v>
      </c>
      <c r="B732" t="s">
        <v>3481</v>
      </c>
      <c r="C732" t="s">
        <v>1183</v>
      </c>
    </row>
    <row r="733" spans="1:3">
      <c r="A733" t="s">
        <v>1655</v>
      </c>
      <c r="B733" t="s">
        <v>1312</v>
      </c>
      <c r="C733" t="s">
        <v>1183</v>
      </c>
    </row>
    <row r="734" spans="1:3">
      <c r="A734" s="25" t="s">
        <v>6381</v>
      </c>
      <c r="B734" s="25" t="s">
        <v>6382</v>
      </c>
      <c r="C734" s="25" t="s">
        <v>1183</v>
      </c>
    </row>
    <row r="735" spans="1:3">
      <c r="A735" t="s">
        <v>2231</v>
      </c>
      <c r="B735" t="s">
        <v>1225</v>
      </c>
      <c r="C735" t="s">
        <v>1183</v>
      </c>
    </row>
    <row r="736" spans="1:3">
      <c r="A736" t="s">
        <v>1656</v>
      </c>
      <c r="B736" t="s">
        <v>701</v>
      </c>
      <c r="C736" t="s">
        <v>1183</v>
      </c>
    </row>
    <row r="737" spans="1:3">
      <c r="A737" s="62" t="s">
        <v>2991</v>
      </c>
      <c r="B737" s="62" t="s">
        <v>2995</v>
      </c>
      <c r="C737" s="62" t="s">
        <v>1183</v>
      </c>
    </row>
    <row r="738" spans="1:3">
      <c r="A738" t="s">
        <v>2347</v>
      </c>
      <c r="B738" t="s">
        <v>2346</v>
      </c>
      <c r="C738" t="s">
        <v>1183</v>
      </c>
    </row>
    <row r="739" spans="1:3">
      <c r="A739" t="s">
        <v>1657</v>
      </c>
      <c r="B739" t="s">
        <v>1232</v>
      </c>
      <c r="C739" t="s">
        <v>1183</v>
      </c>
    </row>
    <row r="740" spans="1:3">
      <c r="A740" t="s">
        <v>1103</v>
      </c>
      <c r="B740" t="s">
        <v>433</v>
      </c>
      <c r="C740" t="s">
        <v>1183</v>
      </c>
    </row>
    <row r="741" spans="1:3">
      <c r="A741" t="s">
        <v>3345</v>
      </c>
      <c r="B741" t="s">
        <v>3346</v>
      </c>
      <c r="C741" t="s">
        <v>1183</v>
      </c>
    </row>
    <row r="742" spans="1:3">
      <c r="A742" s="25" t="s">
        <v>6383</v>
      </c>
      <c r="B742" s="25" t="s">
        <v>6384</v>
      </c>
      <c r="C742" s="25" t="s">
        <v>1183</v>
      </c>
    </row>
    <row r="743" spans="1:3">
      <c r="A743" t="s">
        <v>1020</v>
      </c>
      <c r="B743" t="s">
        <v>480</v>
      </c>
      <c r="C743" t="s">
        <v>1183</v>
      </c>
    </row>
    <row r="744" spans="1:3">
      <c r="A744" t="s">
        <v>2232</v>
      </c>
      <c r="B744" t="s">
        <v>1351</v>
      </c>
      <c r="C744" t="s">
        <v>1183</v>
      </c>
    </row>
    <row r="745" spans="1:3">
      <c r="A745" t="s">
        <v>2704</v>
      </c>
      <c r="B745" t="s">
        <v>2703</v>
      </c>
      <c r="C745" t="s">
        <v>1183</v>
      </c>
    </row>
    <row r="746" spans="1:3">
      <c r="A746" t="s">
        <v>2706</v>
      </c>
      <c r="B746" t="s">
        <v>2705</v>
      </c>
      <c r="C746" t="s">
        <v>1183</v>
      </c>
    </row>
    <row r="747" spans="1:3">
      <c r="A747" t="s">
        <v>2233</v>
      </c>
      <c r="B747" t="s">
        <v>987</v>
      </c>
      <c r="C747" t="s">
        <v>1183</v>
      </c>
    </row>
    <row r="748" spans="1:3">
      <c r="A748" t="s">
        <v>1021</v>
      </c>
      <c r="B748" t="s">
        <v>570</v>
      </c>
      <c r="C748" t="s">
        <v>1183</v>
      </c>
    </row>
    <row r="749" spans="1:3">
      <c r="A749" t="s">
        <v>2104</v>
      </c>
      <c r="B749" t="s">
        <v>1175</v>
      </c>
      <c r="C749" t="s">
        <v>1183</v>
      </c>
    </row>
    <row r="750" spans="1:3">
      <c r="A750" t="s">
        <v>2468</v>
      </c>
      <c r="B750" t="s">
        <v>2440</v>
      </c>
      <c r="C750" t="s">
        <v>1183</v>
      </c>
    </row>
    <row r="751" spans="1:3">
      <c r="A751" t="s">
        <v>1811</v>
      </c>
      <c r="B751" t="s">
        <v>434</v>
      </c>
      <c r="C751" t="s">
        <v>1183</v>
      </c>
    </row>
    <row r="752" spans="1:3">
      <c r="A752" t="s">
        <v>1812</v>
      </c>
      <c r="B752" t="s">
        <v>1358</v>
      </c>
      <c r="C752" t="s">
        <v>1183</v>
      </c>
    </row>
    <row r="753" spans="1:3">
      <c r="A753" t="s">
        <v>2234</v>
      </c>
      <c r="B753" t="s">
        <v>1341</v>
      </c>
      <c r="C753" t="s">
        <v>1183</v>
      </c>
    </row>
    <row r="754" spans="1:3">
      <c r="A754" t="s">
        <v>1960</v>
      </c>
      <c r="B754" t="s">
        <v>642</v>
      </c>
      <c r="C754" t="s">
        <v>1183</v>
      </c>
    </row>
    <row r="755" spans="1:3">
      <c r="A755" t="s">
        <v>2708</v>
      </c>
      <c r="B755" t="s">
        <v>2707</v>
      </c>
      <c r="C755" t="s">
        <v>1183</v>
      </c>
    </row>
    <row r="756" spans="1:3">
      <c r="A756" t="s">
        <v>3301</v>
      </c>
      <c r="B756" t="s">
        <v>3302</v>
      </c>
      <c r="C756" t="s">
        <v>1183</v>
      </c>
    </row>
    <row r="757" spans="1:3">
      <c r="A757" t="s">
        <v>1658</v>
      </c>
      <c r="B757" t="s">
        <v>12</v>
      </c>
      <c r="C757" t="s">
        <v>1183</v>
      </c>
    </row>
    <row r="758" spans="1:3">
      <c r="A758" t="s">
        <v>1961</v>
      </c>
      <c r="B758" t="s">
        <v>132</v>
      </c>
      <c r="C758" t="s">
        <v>1183</v>
      </c>
    </row>
    <row r="759" spans="1:3">
      <c r="A759" t="s">
        <v>2710</v>
      </c>
      <c r="B759" t="s">
        <v>2709</v>
      </c>
      <c r="C759" t="s">
        <v>1183</v>
      </c>
    </row>
    <row r="760" spans="1:3">
      <c r="A760" t="s">
        <v>1813</v>
      </c>
      <c r="B760" t="s">
        <v>435</v>
      </c>
      <c r="C760" t="s">
        <v>1183</v>
      </c>
    </row>
    <row r="761" spans="1:3">
      <c r="A761" t="s">
        <v>2517</v>
      </c>
      <c r="B761" t="s">
        <v>2832</v>
      </c>
      <c r="C761" t="s">
        <v>1183</v>
      </c>
    </row>
    <row r="762" spans="1:3">
      <c r="A762" t="s">
        <v>1659</v>
      </c>
      <c r="B762" t="s">
        <v>790</v>
      </c>
      <c r="C762" t="s">
        <v>1183</v>
      </c>
    </row>
    <row r="763" spans="1:3">
      <c r="A763" t="s">
        <v>3357</v>
      </c>
      <c r="B763" t="s">
        <v>3358</v>
      </c>
      <c r="C763" t="s">
        <v>1183</v>
      </c>
    </row>
    <row r="764" spans="1:3">
      <c r="A764" t="s">
        <v>3251</v>
      </c>
      <c r="B764" t="s">
        <v>3250</v>
      </c>
      <c r="C764" t="s">
        <v>1183</v>
      </c>
    </row>
    <row r="765" spans="1:3">
      <c r="A765" t="s">
        <v>1962</v>
      </c>
      <c r="B765" t="s">
        <v>644</v>
      </c>
      <c r="C765" t="s">
        <v>1183</v>
      </c>
    </row>
    <row r="766" spans="1:3">
      <c r="A766" t="s">
        <v>3484</v>
      </c>
      <c r="B766" t="s">
        <v>3483</v>
      </c>
      <c r="C766" t="s">
        <v>1183</v>
      </c>
    </row>
    <row r="767" spans="1:3">
      <c r="A767" t="s">
        <v>2984</v>
      </c>
      <c r="B767" t="s">
        <v>2983</v>
      </c>
      <c r="C767" t="s">
        <v>1183</v>
      </c>
    </row>
    <row r="768" spans="1:3">
      <c r="A768" t="s">
        <v>3199</v>
      </c>
      <c r="B768" t="s">
        <v>3198</v>
      </c>
      <c r="C768" t="s">
        <v>1183</v>
      </c>
    </row>
    <row r="769" spans="1:3">
      <c r="A769" t="s">
        <v>1963</v>
      </c>
      <c r="B769" t="s">
        <v>1521</v>
      </c>
      <c r="C769" t="s">
        <v>1183</v>
      </c>
    </row>
    <row r="770" spans="1:3">
      <c r="A770" t="s">
        <v>2917</v>
      </c>
      <c r="B770" t="s">
        <v>2931</v>
      </c>
      <c r="C770" t="s">
        <v>1183</v>
      </c>
    </row>
    <row r="771" spans="1:3">
      <c r="A771" t="s">
        <v>2235</v>
      </c>
      <c r="B771" t="s">
        <v>1179</v>
      </c>
      <c r="C771" t="s">
        <v>1183</v>
      </c>
    </row>
    <row r="772" spans="1:3">
      <c r="A772" t="s">
        <v>3139</v>
      </c>
      <c r="B772" t="s">
        <v>3138</v>
      </c>
      <c r="C772" t="s">
        <v>1183</v>
      </c>
    </row>
    <row r="773" spans="1:3">
      <c r="A773" t="s">
        <v>3141</v>
      </c>
      <c r="B773" t="s">
        <v>3140</v>
      </c>
      <c r="C773" t="s">
        <v>1183</v>
      </c>
    </row>
    <row r="774" spans="1:3">
      <c r="A774" t="s">
        <v>2475</v>
      </c>
      <c r="B774" t="s">
        <v>2446</v>
      </c>
      <c r="C774" t="s">
        <v>1183</v>
      </c>
    </row>
    <row r="775" spans="1:3">
      <c r="A775" t="s">
        <v>1964</v>
      </c>
      <c r="B775" t="s">
        <v>1522</v>
      </c>
      <c r="C775" t="s">
        <v>1183</v>
      </c>
    </row>
    <row r="776" spans="1:3">
      <c r="A776" t="s">
        <v>3245</v>
      </c>
      <c r="B776" t="s">
        <v>3244</v>
      </c>
      <c r="C776" t="s">
        <v>1183</v>
      </c>
    </row>
    <row r="777" spans="1:3">
      <c r="A777" t="s">
        <v>3143</v>
      </c>
      <c r="B777" t="s">
        <v>3142</v>
      </c>
      <c r="C777" t="s">
        <v>1183</v>
      </c>
    </row>
    <row r="778" spans="1:3">
      <c r="A778" t="s">
        <v>2236</v>
      </c>
      <c r="B778" t="s">
        <v>1476</v>
      </c>
      <c r="C778" t="s">
        <v>1183</v>
      </c>
    </row>
    <row r="779" spans="1:3">
      <c r="A779" t="s">
        <v>1965</v>
      </c>
      <c r="B779" t="s">
        <v>1353</v>
      </c>
      <c r="C779" t="s">
        <v>1183</v>
      </c>
    </row>
    <row r="780" spans="1:3">
      <c r="A780" t="s">
        <v>3303</v>
      </c>
      <c r="B780" t="s">
        <v>3304</v>
      </c>
      <c r="C780" t="s">
        <v>1183</v>
      </c>
    </row>
    <row r="781" spans="1:3">
      <c r="A781" s="25" t="s">
        <v>6385</v>
      </c>
      <c r="B781" s="25" t="s">
        <v>6386</v>
      </c>
      <c r="C781" s="25" t="s">
        <v>1183</v>
      </c>
    </row>
    <row r="782" spans="1:3">
      <c r="A782" t="s">
        <v>1660</v>
      </c>
      <c r="B782" t="s">
        <v>856</v>
      </c>
      <c r="C782" t="s">
        <v>1183</v>
      </c>
    </row>
    <row r="783" spans="1:3">
      <c r="A783" t="s">
        <v>1086</v>
      </c>
      <c r="B783" t="s">
        <v>436</v>
      </c>
      <c r="C783" t="s">
        <v>1183</v>
      </c>
    </row>
    <row r="784" spans="1:3">
      <c r="A784" t="s">
        <v>2106</v>
      </c>
      <c r="B784" t="s">
        <v>2105</v>
      </c>
      <c r="C784" t="s">
        <v>1184</v>
      </c>
    </row>
    <row r="785" spans="1:3">
      <c r="A785" t="s">
        <v>1022</v>
      </c>
      <c r="B785" t="s">
        <v>740</v>
      </c>
      <c r="C785" t="s">
        <v>1184</v>
      </c>
    </row>
    <row r="786" spans="1:3">
      <c r="A786" t="s">
        <v>1128</v>
      </c>
      <c r="B786" t="s">
        <v>646</v>
      </c>
      <c r="C786" t="s">
        <v>1184</v>
      </c>
    </row>
    <row r="787" spans="1:3">
      <c r="A787" t="s">
        <v>1023</v>
      </c>
      <c r="B787" t="s">
        <v>571</v>
      </c>
      <c r="C787" t="s">
        <v>1184</v>
      </c>
    </row>
    <row r="788" spans="1:3">
      <c r="A788" t="s">
        <v>1129</v>
      </c>
      <c r="B788" t="s">
        <v>648</v>
      </c>
      <c r="C788" t="s">
        <v>1184</v>
      </c>
    </row>
    <row r="789" spans="1:3">
      <c r="A789" t="s">
        <v>1130</v>
      </c>
      <c r="B789" t="s">
        <v>166</v>
      </c>
      <c r="C789" t="s">
        <v>1184</v>
      </c>
    </row>
    <row r="790" spans="1:3">
      <c r="A790" t="s">
        <v>2918</v>
      </c>
      <c r="B790" t="s">
        <v>2936</v>
      </c>
      <c r="C790" t="s">
        <v>1184</v>
      </c>
    </row>
    <row r="791" spans="1:3">
      <c r="A791" t="s">
        <v>2237</v>
      </c>
      <c r="B791" t="s">
        <v>1311</v>
      </c>
      <c r="C791" t="s">
        <v>1184</v>
      </c>
    </row>
    <row r="792" spans="1:3">
      <c r="A792" t="s">
        <v>2405</v>
      </c>
      <c r="B792" t="s">
        <v>2389</v>
      </c>
      <c r="C792" t="s">
        <v>1184</v>
      </c>
    </row>
    <row r="793" spans="1:3">
      <c r="A793" t="s">
        <v>1661</v>
      </c>
      <c r="B793" t="s">
        <v>809</v>
      </c>
      <c r="C793" t="s">
        <v>1184</v>
      </c>
    </row>
    <row r="794" spans="1:3">
      <c r="A794" s="62" t="s">
        <v>1966</v>
      </c>
      <c r="B794" s="62" t="s">
        <v>532</v>
      </c>
      <c r="C794" s="62" t="s">
        <v>1184</v>
      </c>
    </row>
    <row r="795" spans="1:3">
      <c r="A795" t="s">
        <v>1967</v>
      </c>
      <c r="B795" t="s">
        <v>48</v>
      </c>
      <c r="C795" t="s">
        <v>1183</v>
      </c>
    </row>
    <row r="796" spans="1:3">
      <c r="A796" t="s">
        <v>2452</v>
      </c>
      <c r="B796" t="s">
        <v>2423</v>
      </c>
      <c r="C796" t="s">
        <v>1183</v>
      </c>
    </row>
    <row r="797" spans="1:3">
      <c r="A797" t="s">
        <v>2861</v>
      </c>
      <c r="B797" t="s">
        <v>2880</v>
      </c>
      <c r="C797" t="s">
        <v>1184</v>
      </c>
    </row>
    <row r="798" spans="1:3">
      <c r="A798" t="s">
        <v>3305</v>
      </c>
      <c r="B798" t="s">
        <v>3306</v>
      </c>
      <c r="C798" t="s">
        <v>1184</v>
      </c>
    </row>
    <row r="799" spans="1:3">
      <c r="A799" t="s">
        <v>1024</v>
      </c>
      <c r="B799" t="s">
        <v>274</v>
      </c>
      <c r="C799" t="s">
        <v>1184</v>
      </c>
    </row>
    <row r="800" spans="1:3">
      <c r="A800" t="s">
        <v>3218</v>
      </c>
      <c r="B800" t="s">
        <v>3217</v>
      </c>
      <c r="C800" t="s">
        <v>1183</v>
      </c>
    </row>
    <row r="801" spans="1:3">
      <c r="A801" t="s">
        <v>3307</v>
      </c>
      <c r="B801" t="s">
        <v>3308</v>
      </c>
      <c r="C801" t="s">
        <v>1183</v>
      </c>
    </row>
    <row r="802" spans="1:3">
      <c r="A802" t="s">
        <v>1025</v>
      </c>
      <c r="B802" t="s">
        <v>741</v>
      </c>
      <c r="C802" t="s">
        <v>1183</v>
      </c>
    </row>
    <row r="803" spans="1:3">
      <c r="A803" t="s">
        <v>2713</v>
      </c>
      <c r="B803" t="s">
        <v>2712</v>
      </c>
      <c r="C803" t="s">
        <v>1183</v>
      </c>
    </row>
    <row r="804" spans="1:3">
      <c r="A804" t="s">
        <v>2966</v>
      </c>
      <c r="B804" t="s">
        <v>2965</v>
      </c>
      <c r="C804" t="s">
        <v>1183</v>
      </c>
    </row>
    <row r="805" spans="1:3">
      <c r="A805" t="s">
        <v>1662</v>
      </c>
      <c r="B805" t="s">
        <v>921</v>
      </c>
      <c r="C805" t="s">
        <v>1183</v>
      </c>
    </row>
    <row r="806" spans="1:3">
      <c r="A806" t="s">
        <v>2306</v>
      </c>
      <c r="B806" t="s">
        <v>2318</v>
      </c>
      <c r="C806" t="s">
        <v>1183</v>
      </c>
    </row>
    <row r="807" spans="1:3">
      <c r="A807" t="s">
        <v>3145</v>
      </c>
      <c r="B807" t="s">
        <v>3144</v>
      </c>
      <c r="C807" t="s">
        <v>1183</v>
      </c>
    </row>
    <row r="808" spans="1:3">
      <c r="A808" t="s">
        <v>2238</v>
      </c>
      <c r="B808" t="s">
        <v>1326</v>
      </c>
      <c r="C808" t="s">
        <v>1183</v>
      </c>
    </row>
    <row r="809" spans="1:3">
      <c r="A809" t="s">
        <v>1968</v>
      </c>
      <c r="B809" t="s">
        <v>49</v>
      </c>
      <c r="C809" t="s">
        <v>1183</v>
      </c>
    </row>
    <row r="810" spans="1:3">
      <c r="A810" t="s">
        <v>1170</v>
      </c>
      <c r="B810" t="s">
        <v>122</v>
      </c>
      <c r="C810" t="s">
        <v>1183</v>
      </c>
    </row>
    <row r="811" spans="1:3">
      <c r="A811" t="s">
        <v>2107</v>
      </c>
      <c r="B811" t="s">
        <v>1525</v>
      </c>
      <c r="C811" t="s">
        <v>1184</v>
      </c>
    </row>
    <row r="812" spans="1:3">
      <c r="A812" t="s">
        <v>2458</v>
      </c>
      <c r="B812" t="s">
        <v>2430</v>
      </c>
      <c r="C812" t="s">
        <v>1183</v>
      </c>
    </row>
    <row r="813" spans="1:3">
      <c r="A813" t="s">
        <v>1969</v>
      </c>
      <c r="B813" t="s">
        <v>1410</v>
      </c>
      <c r="C813" t="s">
        <v>1183</v>
      </c>
    </row>
    <row r="814" spans="1:3">
      <c r="A814" t="s">
        <v>1663</v>
      </c>
      <c r="B814" t="s">
        <v>810</v>
      </c>
      <c r="C814" t="s">
        <v>1184</v>
      </c>
    </row>
    <row r="815" spans="1:3">
      <c r="A815" t="s">
        <v>2948</v>
      </c>
      <c r="B815" t="s">
        <v>2947</v>
      </c>
      <c r="C815" t="s">
        <v>1184</v>
      </c>
    </row>
    <row r="816" spans="1:3">
      <c r="A816" t="s">
        <v>3486</v>
      </c>
      <c r="B816" t="s">
        <v>3485</v>
      </c>
      <c r="C816" t="s">
        <v>1184</v>
      </c>
    </row>
    <row r="817" spans="1:3">
      <c r="A817" t="s">
        <v>2239</v>
      </c>
      <c r="B817" t="s">
        <v>1384</v>
      </c>
      <c r="C817" t="s">
        <v>1184</v>
      </c>
    </row>
    <row r="818" spans="1:3">
      <c r="A818" t="s">
        <v>1664</v>
      </c>
      <c r="B818" t="s">
        <v>702</v>
      </c>
      <c r="C818" t="s">
        <v>1184</v>
      </c>
    </row>
    <row r="819" spans="1:3">
      <c r="A819" t="s">
        <v>2108</v>
      </c>
      <c r="B819" t="s">
        <v>3097</v>
      </c>
      <c r="C819" t="s">
        <v>1184</v>
      </c>
    </row>
    <row r="820" spans="1:3">
      <c r="A820" t="s">
        <v>2464</v>
      </c>
      <c r="B820" t="s">
        <v>2436</v>
      </c>
      <c r="C820" t="s">
        <v>1183</v>
      </c>
    </row>
    <row r="821" spans="1:3">
      <c r="A821" t="s">
        <v>1970</v>
      </c>
      <c r="B821" t="s">
        <v>322</v>
      </c>
      <c r="C821" t="s">
        <v>1183</v>
      </c>
    </row>
    <row r="822" spans="1:3">
      <c r="A822" t="s">
        <v>3167</v>
      </c>
      <c r="B822" t="s">
        <v>3166</v>
      </c>
      <c r="C822" t="s">
        <v>1183</v>
      </c>
    </row>
    <row r="823" spans="1:3">
      <c r="A823" t="s">
        <v>2240</v>
      </c>
      <c r="B823" t="s">
        <v>1180</v>
      </c>
      <c r="C823" t="s">
        <v>1183</v>
      </c>
    </row>
    <row r="824" spans="1:3">
      <c r="A824" t="s">
        <v>2715</v>
      </c>
      <c r="B824" t="s">
        <v>2714</v>
      </c>
      <c r="C824" t="s">
        <v>1183</v>
      </c>
    </row>
    <row r="825" spans="1:3">
      <c r="A825" t="s">
        <v>1665</v>
      </c>
      <c r="B825" t="s">
        <v>228</v>
      </c>
      <c r="C825" t="s">
        <v>1184</v>
      </c>
    </row>
    <row r="826" spans="1:3">
      <c r="A826" t="s">
        <v>2109</v>
      </c>
      <c r="B826" t="s">
        <v>1453</v>
      </c>
      <c r="C826" t="s">
        <v>1184</v>
      </c>
    </row>
    <row r="827" spans="1:3">
      <c r="A827" t="s">
        <v>3572</v>
      </c>
      <c r="B827" t="s">
        <v>3605</v>
      </c>
      <c r="C827" t="s">
        <v>1184</v>
      </c>
    </row>
    <row r="828" spans="1:3">
      <c r="A828" t="s">
        <v>1666</v>
      </c>
      <c r="B828" t="s">
        <v>811</v>
      </c>
      <c r="C828" t="s">
        <v>1184</v>
      </c>
    </row>
    <row r="829" spans="1:3">
      <c r="A829" t="s">
        <v>2717</v>
      </c>
      <c r="B829" t="s">
        <v>2716</v>
      </c>
      <c r="C829" t="s">
        <v>1184</v>
      </c>
    </row>
    <row r="830" spans="1:3">
      <c r="A830" t="s">
        <v>1026</v>
      </c>
      <c r="B830" t="s">
        <v>721</v>
      </c>
      <c r="C830" t="s">
        <v>1184</v>
      </c>
    </row>
    <row r="831" spans="1:3">
      <c r="A831" t="s">
        <v>3029</v>
      </c>
      <c r="B831" t="s">
        <v>3028</v>
      </c>
      <c r="C831" t="s">
        <v>1184</v>
      </c>
    </row>
    <row r="832" spans="1:3">
      <c r="A832" t="s">
        <v>1667</v>
      </c>
      <c r="B832" t="s">
        <v>971</v>
      </c>
      <c r="C832" t="s">
        <v>1183</v>
      </c>
    </row>
    <row r="833" spans="1:3">
      <c r="A833" t="s">
        <v>2241</v>
      </c>
      <c r="B833" t="s">
        <v>1531</v>
      </c>
      <c r="C833" t="s">
        <v>1183</v>
      </c>
    </row>
    <row r="834" spans="1:3">
      <c r="A834" t="s">
        <v>1971</v>
      </c>
      <c r="B834" t="s">
        <v>168</v>
      </c>
      <c r="C834" t="s">
        <v>1183</v>
      </c>
    </row>
    <row r="835" spans="1:3">
      <c r="A835" t="s">
        <v>3220</v>
      </c>
      <c r="B835" t="s">
        <v>3219</v>
      </c>
      <c r="C835" t="s">
        <v>1184</v>
      </c>
    </row>
    <row r="836" spans="1:3">
      <c r="A836" t="s">
        <v>3347</v>
      </c>
      <c r="B836" t="s">
        <v>3348</v>
      </c>
      <c r="C836" t="s">
        <v>1184</v>
      </c>
    </row>
    <row r="837" spans="1:3">
      <c r="A837" t="s">
        <v>1668</v>
      </c>
      <c r="B837" t="s">
        <v>812</v>
      </c>
      <c r="C837" t="s">
        <v>1184</v>
      </c>
    </row>
    <row r="838" spans="1:3">
      <c r="A838" t="s">
        <v>2110</v>
      </c>
      <c r="B838" t="s">
        <v>887</v>
      </c>
      <c r="C838" t="s">
        <v>1184</v>
      </c>
    </row>
    <row r="839" spans="1:3">
      <c r="A839" t="s">
        <v>1131</v>
      </c>
      <c r="B839" t="s">
        <v>649</v>
      </c>
      <c r="C839" t="s">
        <v>1184</v>
      </c>
    </row>
    <row r="840" spans="1:3">
      <c r="A840" t="s">
        <v>2539</v>
      </c>
      <c r="B840" t="s">
        <v>2538</v>
      </c>
      <c r="C840" t="s">
        <v>1184</v>
      </c>
    </row>
    <row r="841" spans="1:3">
      <c r="A841" t="s">
        <v>1669</v>
      </c>
      <c r="B841" t="s">
        <v>1329</v>
      </c>
      <c r="C841" t="s">
        <v>1184</v>
      </c>
    </row>
    <row r="842" spans="1:3">
      <c r="A842" t="s">
        <v>3515</v>
      </c>
      <c r="B842" t="s">
        <v>3514</v>
      </c>
      <c r="C842" t="s">
        <v>1183</v>
      </c>
    </row>
    <row r="843" spans="1:3">
      <c r="A843" t="s">
        <v>2719</v>
      </c>
      <c r="B843" t="s">
        <v>2718</v>
      </c>
      <c r="C843" t="s">
        <v>1184</v>
      </c>
    </row>
    <row r="844" spans="1:3">
      <c r="A844" t="s">
        <v>1027</v>
      </c>
      <c r="B844" t="s">
        <v>225</v>
      </c>
      <c r="C844" t="s">
        <v>1184</v>
      </c>
    </row>
    <row r="845" spans="1:3">
      <c r="A845" t="s">
        <v>2504</v>
      </c>
      <c r="B845" t="s">
        <v>2503</v>
      </c>
      <c r="C845" t="s">
        <v>1183</v>
      </c>
    </row>
    <row r="846" spans="1:3">
      <c r="A846" t="s">
        <v>1972</v>
      </c>
      <c r="B846" t="s">
        <v>898</v>
      </c>
      <c r="C846" t="s">
        <v>1184</v>
      </c>
    </row>
    <row r="847" spans="1:3">
      <c r="A847" t="s">
        <v>1973</v>
      </c>
      <c r="B847" t="s">
        <v>897</v>
      </c>
      <c r="C847" t="s">
        <v>1184</v>
      </c>
    </row>
    <row r="848" spans="1:3">
      <c r="A848" t="s">
        <v>2541</v>
      </c>
      <c r="B848" t="s">
        <v>2540</v>
      </c>
      <c r="C848" t="s">
        <v>1184</v>
      </c>
    </row>
    <row r="849" spans="1:3">
      <c r="A849" t="s">
        <v>2111</v>
      </c>
      <c r="B849" t="s">
        <v>1233</v>
      </c>
      <c r="C849" t="s">
        <v>1184</v>
      </c>
    </row>
    <row r="850" spans="1:3">
      <c r="A850" t="s">
        <v>3309</v>
      </c>
      <c r="B850" t="s">
        <v>3310</v>
      </c>
      <c r="C850" t="s">
        <v>1184</v>
      </c>
    </row>
    <row r="851" spans="1:3">
      <c r="A851" t="s">
        <v>2112</v>
      </c>
      <c r="B851" t="s">
        <v>984</v>
      </c>
      <c r="C851" t="s">
        <v>1184</v>
      </c>
    </row>
    <row r="852" spans="1:3">
      <c r="A852" t="s">
        <v>1670</v>
      </c>
      <c r="B852" t="s">
        <v>703</v>
      </c>
      <c r="C852" t="s">
        <v>1183</v>
      </c>
    </row>
    <row r="853" spans="1:3">
      <c r="A853" t="s">
        <v>1181</v>
      </c>
      <c r="B853" t="s">
        <v>1199</v>
      </c>
      <c r="C853" t="s">
        <v>1183</v>
      </c>
    </row>
    <row r="854" spans="1:3">
      <c r="A854" t="s">
        <v>2543</v>
      </c>
      <c r="B854" t="s">
        <v>2542</v>
      </c>
      <c r="C854" t="s">
        <v>1183</v>
      </c>
    </row>
    <row r="855" spans="1:3">
      <c r="A855" t="s">
        <v>2242</v>
      </c>
      <c r="B855" t="s">
        <v>1378</v>
      </c>
      <c r="C855" t="s">
        <v>1183</v>
      </c>
    </row>
    <row r="856" spans="1:3">
      <c r="A856" t="s">
        <v>2906</v>
      </c>
      <c r="B856" t="s">
        <v>2905</v>
      </c>
      <c r="C856" t="s">
        <v>1184</v>
      </c>
    </row>
    <row r="857" spans="1:3">
      <c r="A857" t="s">
        <v>1671</v>
      </c>
      <c r="B857" t="s">
        <v>813</v>
      </c>
      <c r="C857" t="s">
        <v>1183</v>
      </c>
    </row>
    <row r="858" spans="1:3">
      <c r="A858" t="s">
        <v>1028</v>
      </c>
      <c r="B858" t="s">
        <v>507</v>
      </c>
      <c r="C858" t="s">
        <v>1183</v>
      </c>
    </row>
    <row r="859" spans="1:3">
      <c r="A859" t="s">
        <v>1974</v>
      </c>
      <c r="B859" t="s">
        <v>977</v>
      </c>
      <c r="C859" t="s">
        <v>1183</v>
      </c>
    </row>
    <row r="860" spans="1:3">
      <c r="A860" t="s">
        <v>1975</v>
      </c>
      <c r="B860" t="s">
        <v>169</v>
      </c>
      <c r="C860" t="s">
        <v>1183</v>
      </c>
    </row>
    <row r="861" spans="1:3">
      <c r="A861" t="s">
        <v>2721</v>
      </c>
      <c r="B861" t="s">
        <v>2720</v>
      </c>
      <c r="C861" t="s">
        <v>1183</v>
      </c>
    </row>
    <row r="862" spans="1:3">
      <c r="A862" t="s">
        <v>2243</v>
      </c>
      <c r="B862" t="s">
        <v>1349</v>
      </c>
      <c r="C862" t="s">
        <v>1183</v>
      </c>
    </row>
    <row r="863" spans="1:3">
      <c r="A863" t="s">
        <v>1672</v>
      </c>
      <c r="B863" t="s">
        <v>181</v>
      </c>
      <c r="C863" t="s">
        <v>1184</v>
      </c>
    </row>
    <row r="864" spans="1:3">
      <c r="A864" t="s">
        <v>1132</v>
      </c>
      <c r="B864" t="s">
        <v>50</v>
      </c>
      <c r="C864" t="s">
        <v>1184</v>
      </c>
    </row>
    <row r="865" spans="1:3">
      <c r="A865" t="s">
        <v>1673</v>
      </c>
      <c r="B865" t="s">
        <v>494</v>
      </c>
      <c r="C865" t="s">
        <v>1184</v>
      </c>
    </row>
    <row r="866" spans="1:3">
      <c r="A866" t="s">
        <v>3517</v>
      </c>
      <c r="B866" t="s">
        <v>3516</v>
      </c>
      <c r="C866" t="s">
        <v>1184</v>
      </c>
    </row>
    <row r="867" spans="1:3">
      <c r="A867" t="s">
        <v>2506</v>
      </c>
      <c r="B867" t="s">
        <v>2505</v>
      </c>
      <c r="C867" t="s">
        <v>1184</v>
      </c>
    </row>
    <row r="868" spans="1:3">
      <c r="A868" t="s">
        <v>1087</v>
      </c>
      <c r="B868" t="s">
        <v>592</v>
      </c>
      <c r="C868" t="s">
        <v>1184</v>
      </c>
    </row>
    <row r="869" spans="1:3">
      <c r="A869" t="s">
        <v>2244</v>
      </c>
      <c r="B869" t="s">
        <v>1370</v>
      </c>
      <c r="C869" t="s">
        <v>1183</v>
      </c>
    </row>
    <row r="870" spans="1:3">
      <c r="A870" t="s">
        <v>1976</v>
      </c>
      <c r="B870" t="s">
        <v>533</v>
      </c>
      <c r="C870" t="s">
        <v>1184</v>
      </c>
    </row>
    <row r="871" spans="1:3">
      <c r="A871" t="s">
        <v>2545</v>
      </c>
      <c r="B871" t="s">
        <v>2544</v>
      </c>
      <c r="C871" t="s">
        <v>1184</v>
      </c>
    </row>
    <row r="872" spans="1:3">
      <c r="A872" t="s">
        <v>1674</v>
      </c>
      <c r="B872" t="s">
        <v>2364</v>
      </c>
      <c r="C872" t="s">
        <v>1184</v>
      </c>
    </row>
    <row r="873" spans="1:3">
      <c r="A873" t="s">
        <v>3573</v>
      </c>
      <c r="B873" t="s">
        <v>3606</v>
      </c>
      <c r="C873" t="s">
        <v>1184</v>
      </c>
    </row>
    <row r="874" spans="1:3">
      <c r="A874" t="s">
        <v>3247</v>
      </c>
      <c r="B874" t="s">
        <v>3246</v>
      </c>
      <c r="C874" t="s">
        <v>1184</v>
      </c>
    </row>
    <row r="875" spans="1:3">
      <c r="A875" t="s">
        <v>1088</v>
      </c>
      <c r="B875" t="s">
        <v>362</v>
      </c>
      <c r="C875" t="s">
        <v>1184</v>
      </c>
    </row>
    <row r="876" spans="1:3">
      <c r="A876" t="s">
        <v>1675</v>
      </c>
      <c r="B876" t="s">
        <v>315</v>
      </c>
      <c r="C876" t="s">
        <v>1184</v>
      </c>
    </row>
    <row r="877" spans="1:3">
      <c r="A877" t="s">
        <v>1133</v>
      </c>
      <c r="B877" t="s">
        <v>650</v>
      </c>
      <c r="C877" t="s">
        <v>1184</v>
      </c>
    </row>
    <row r="878" spans="1:3">
      <c r="A878" t="s">
        <v>2302</v>
      </c>
      <c r="B878" t="s">
        <v>2313</v>
      </c>
      <c r="C878" t="s">
        <v>1184</v>
      </c>
    </row>
    <row r="879" spans="1:3">
      <c r="A879" t="s">
        <v>2856</v>
      </c>
      <c r="B879" t="s">
        <v>2876</v>
      </c>
      <c r="C879" t="s">
        <v>1184</v>
      </c>
    </row>
    <row r="880" spans="1:3">
      <c r="A880" t="s">
        <v>2723</v>
      </c>
      <c r="B880" t="s">
        <v>2722</v>
      </c>
      <c r="C880" t="s">
        <v>1184</v>
      </c>
    </row>
    <row r="881" spans="1:3">
      <c r="A881" t="s">
        <v>1977</v>
      </c>
      <c r="B881" t="s">
        <v>51</v>
      </c>
      <c r="C881" t="s">
        <v>1183</v>
      </c>
    </row>
    <row r="882" spans="1:3">
      <c r="A882" t="s">
        <v>3579</v>
      </c>
      <c r="B882" t="s">
        <v>3612</v>
      </c>
      <c r="C882" t="s">
        <v>1183</v>
      </c>
    </row>
    <row r="883" spans="1:3">
      <c r="A883" t="s">
        <v>1814</v>
      </c>
      <c r="B883" t="s">
        <v>437</v>
      </c>
      <c r="C883" t="s">
        <v>1184</v>
      </c>
    </row>
    <row r="884" spans="1:3">
      <c r="A884" t="s">
        <v>1029</v>
      </c>
      <c r="B884" t="s">
        <v>253</v>
      </c>
      <c r="C884" t="s">
        <v>1184</v>
      </c>
    </row>
    <row r="885" spans="1:3">
      <c r="A885" t="s">
        <v>2447</v>
      </c>
      <c r="B885" t="s">
        <v>2416</v>
      </c>
      <c r="C885" t="s">
        <v>1184</v>
      </c>
    </row>
    <row r="886" spans="1:3">
      <c r="A886" t="s">
        <v>1676</v>
      </c>
      <c r="B886" t="s">
        <v>786</v>
      </c>
      <c r="C886" t="s">
        <v>1184</v>
      </c>
    </row>
    <row r="887" spans="1:3">
      <c r="A887" t="s">
        <v>1978</v>
      </c>
      <c r="B887" t="s">
        <v>534</v>
      </c>
      <c r="C887" t="s">
        <v>1184</v>
      </c>
    </row>
    <row r="888" spans="1:3">
      <c r="A888" t="s">
        <v>1979</v>
      </c>
      <c r="B888" t="s">
        <v>535</v>
      </c>
      <c r="C888" t="s">
        <v>1184</v>
      </c>
    </row>
    <row r="889" spans="1:3">
      <c r="A889" t="s">
        <v>1134</v>
      </c>
      <c r="B889" t="s">
        <v>651</v>
      </c>
      <c r="C889" t="s">
        <v>1184</v>
      </c>
    </row>
    <row r="890" spans="1:3">
      <c r="A890" t="s">
        <v>1815</v>
      </c>
      <c r="B890" t="s">
        <v>364</v>
      </c>
      <c r="C890" t="s">
        <v>1184</v>
      </c>
    </row>
    <row r="891" spans="1:3">
      <c r="A891" t="s">
        <v>1980</v>
      </c>
      <c r="B891" t="s">
        <v>536</v>
      </c>
      <c r="C891" t="s">
        <v>1183</v>
      </c>
    </row>
    <row r="892" spans="1:3">
      <c r="A892" t="s">
        <v>2245</v>
      </c>
      <c r="B892" t="s">
        <v>1321</v>
      </c>
      <c r="C892" t="s">
        <v>1183</v>
      </c>
    </row>
    <row r="893" spans="1:3">
      <c r="A893" t="s">
        <v>1677</v>
      </c>
      <c r="B893" t="s">
        <v>232</v>
      </c>
      <c r="C893" t="s">
        <v>1183</v>
      </c>
    </row>
    <row r="894" spans="1:3">
      <c r="A894" t="s">
        <v>2725</v>
      </c>
      <c r="B894" t="s">
        <v>2724</v>
      </c>
      <c r="C894" t="s">
        <v>1184</v>
      </c>
    </row>
    <row r="895" spans="1:3">
      <c r="A895" t="s">
        <v>1678</v>
      </c>
      <c r="B895" t="s">
        <v>1404</v>
      </c>
      <c r="C895" t="s">
        <v>1183</v>
      </c>
    </row>
    <row r="896" spans="1:3">
      <c r="A896" t="s">
        <v>3488</v>
      </c>
      <c r="B896" t="s">
        <v>3487</v>
      </c>
      <c r="C896" t="s">
        <v>1183</v>
      </c>
    </row>
    <row r="897" spans="1:3">
      <c r="A897" t="s">
        <v>3147</v>
      </c>
      <c r="B897" t="s">
        <v>3146</v>
      </c>
      <c r="C897" t="s">
        <v>1183</v>
      </c>
    </row>
    <row r="898" spans="1:3">
      <c r="A898" t="s">
        <v>2246</v>
      </c>
      <c r="B898" t="s">
        <v>1382</v>
      </c>
      <c r="C898" t="s">
        <v>1183</v>
      </c>
    </row>
    <row r="899" spans="1:3">
      <c r="A899" t="s">
        <v>1981</v>
      </c>
      <c r="B899" t="s">
        <v>53</v>
      </c>
      <c r="C899" t="s">
        <v>1183</v>
      </c>
    </row>
    <row r="900" spans="1:3">
      <c r="A900" t="s">
        <v>1030</v>
      </c>
      <c r="B900" t="s">
        <v>219</v>
      </c>
      <c r="C900" t="s">
        <v>1183</v>
      </c>
    </row>
    <row r="901" spans="1:3">
      <c r="A901" t="s">
        <v>1679</v>
      </c>
      <c r="B901" t="s">
        <v>704</v>
      </c>
      <c r="C901" t="s">
        <v>1183</v>
      </c>
    </row>
    <row r="902" spans="1:3">
      <c r="A902" s="25" t="s">
        <v>6387</v>
      </c>
      <c r="B902" s="25" t="s">
        <v>6388</v>
      </c>
      <c r="C902" s="25" t="s">
        <v>1183</v>
      </c>
    </row>
    <row r="903" spans="1:3">
      <c r="A903" t="s">
        <v>2474</v>
      </c>
      <c r="B903" t="s">
        <v>2835</v>
      </c>
      <c r="C903" t="s">
        <v>1183</v>
      </c>
    </row>
    <row r="904" spans="1:3">
      <c r="A904" t="s">
        <v>2349</v>
      </c>
      <c r="B904" t="s">
        <v>2348</v>
      </c>
      <c r="C904" t="s">
        <v>1183</v>
      </c>
    </row>
    <row r="905" spans="1:3">
      <c r="A905" t="s">
        <v>3546</v>
      </c>
      <c r="B905" t="s">
        <v>3545</v>
      </c>
      <c r="C905" t="s">
        <v>1183</v>
      </c>
    </row>
    <row r="906" spans="1:3">
      <c r="A906" t="s">
        <v>1680</v>
      </c>
      <c r="B906" t="s">
        <v>220</v>
      </c>
      <c r="C906" t="s">
        <v>1183</v>
      </c>
    </row>
    <row r="907" spans="1:3">
      <c r="A907" t="s">
        <v>1681</v>
      </c>
      <c r="B907" t="s">
        <v>573</v>
      </c>
      <c r="C907" t="s">
        <v>1183</v>
      </c>
    </row>
    <row r="908" spans="1:3">
      <c r="A908" t="s">
        <v>2247</v>
      </c>
      <c r="B908" t="s">
        <v>1344</v>
      </c>
      <c r="C908" t="s">
        <v>1183</v>
      </c>
    </row>
    <row r="909" spans="1:3">
      <c r="A909" t="s">
        <v>1982</v>
      </c>
      <c r="B909" t="s">
        <v>831</v>
      </c>
      <c r="C909" t="s">
        <v>1183</v>
      </c>
    </row>
    <row r="910" spans="1:3">
      <c r="A910" t="s">
        <v>1682</v>
      </c>
      <c r="B910" t="s">
        <v>849</v>
      </c>
      <c r="C910" t="s">
        <v>1183</v>
      </c>
    </row>
    <row r="911" spans="1:3">
      <c r="A911" t="s">
        <v>1135</v>
      </c>
      <c r="B911" t="s">
        <v>171</v>
      </c>
      <c r="C911" t="s">
        <v>1184</v>
      </c>
    </row>
    <row r="912" spans="1:3">
      <c r="A912" t="s">
        <v>1031</v>
      </c>
      <c r="B912" t="s">
        <v>264</v>
      </c>
      <c r="C912" t="s">
        <v>1184</v>
      </c>
    </row>
    <row r="913" spans="1:3">
      <c r="A913" t="s">
        <v>1089</v>
      </c>
      <c r="B913" t="s">
        <v>243</v>
      </c>
      <c r="C913" t="s">
        <v>1184</v>
      </c>
    </row>
    <row r="914" spans="1:3">
      <c r="A914" t="s">
        <v>1032</v>
      </c>
      <c r="B914" t="s">
        <v>268</v>
      </c>
      <c r="C914" t="s">
        <v>1184</v>
      </c>
    </row>
    <row r="915" spans="1:3">
      <c r="A915" t="s">
        <v>1033</v>
      </c>
      <c r="B915" t="s">
        <v>742</v>
      </c>
      <c r="C915" t="s">
        <v>1184</v>
      </c>
    </row>
    <row r="916" spans="1:3">
      <c r="A916" t="s">
        <v>1683</v>
      </c>
      <c r="B916" t="s">
        <v>3031</v>
      </c>
      <c r="C916" t="s">
        <v>1184</v>
      </c>
    </row>
    <row r="917" spans="1:3">
      <c r="A917" s="62" t="s">
        <v>1136</v>
      </c>
      <c r="B917" s="62" t="s">
        <v>85</v>
      </c>
      <c r="C917" s="62" t="s">
        <v>1184</v>
      </c>
    </row>
    <row r="918" spans="1:3">
      <c r="A918" t="s">
        <v>2336</v>
      </c>
      <c r="B918" t="s">
        <v>2335</v>
      </c>
      <c r="C918" t="s">
        <v>1184</v>
      </c>
    </row>
    <row r="919" spans="1:3">
      <c r="A919" t="s">
        <v>3057</v>
      </c>
      <c r="B919" t="s">
        <v>3056</v>
      </c>
      <c r="C919" t="s">
        <v>1184</v>
      </c>
    </row>
    <row r="920" spans="1:3">
      <c r="A920" t="s">
        <v>2113</v>
      </c>
      <c r="B920" t="s">
        <v>1445</v>
      </c>
      <c r="C920" t="s">
        <v>1184</v>
      </c>
    </row>
    <row r="921" spans="1:3">
      <c r="A921" t="s">
        <v>2919</v>
      </c>
      <c r="B921" t="s">
        <v>2932</v>
      </c>
      <c r="C921" t="s">
        <v>1183</v>
      </c>
    </row>
    <row r="922" spans="1:3">
      <c r="A922" t="s">
        <v>1034</v>
      </c>
      <c r="B922" t="s">
        <v>743</v>
      </c>
      <c r="C922" t="s">
        <v>1184</v>
      </c>
    </row>
    <row r="923" spans="1:3">
      <c r="A923" t="s">
        <v>2114</v>
      </c>
      <c r="B923" t="s">
        <v>1526</v>
      </c>
      <c r="C923" t="s">
        <v>1184</v>
      </c>
    </row>
    <row r="924" spans="1:3">
      <c r="A924" t="s">
        <v>3150</v>
      </c>
      <c r="B924" t="s">
        <v>3149</v>
      </c>
      <c r="C924" t="s">
        <v>1183</v>
      </c>
    </row>
    <row r="925" spans="1:3">
      <c r="A925" t="s">
        <v>1983</v>
      </c>
      <c r="B925" t="s">
        <v>896</v>
      </c>
      <c r="C925" t="s">
        <v>1183</v>
      </c>
    </row>
    <row r="926" spans="1:3">
      <c r="A926" t="s">
        <v>1684</v>
      </c>
      <c r="B926" t="s">
        <v>815</v>
      </c>
      <c r="C926" t="s">
        <v>1183</v>
      </c>
    </row>
    <row r="927" spans="1:3">
      <c r="A927" t="s">
        <v>2115</v>
      </c>
      <c r="B927" t="s">
        <v>1215</v>
      </c>
      <c r="C927" t="s">
        <v>1183</v>
      </c>
    </row>
    <row r="928" spans="1:3">
      <c r="A928" t="s">
        <v>2248</v>
      </c>
      <c r="B928" t="s">
        <v>988</v>
      </c>
      <c r="C928" t="s">
        <v>1183</v>
      </c>
    </row>
    <row r="929" spans="1:3">
      <c r="A929" t="s">
        <v>2249</v>
      </c>
      <c r="B929" t="s">
        <v>799</v>
      </c>
      <c r="C929" t="s">
        <v>1183</v>
      </c>
    </row>
    <row r="930" spans="1:3">
      <c r="A930" t="s">
        <v>1851</v>
      </c>
      <c r="B930" t="s">
        <v>238</v>
      </c>
      <c r="C930" t="s">
        <v>1183</v>
      </c>
    </row>
    <row r="931" spans="1:3">
      <c r="A931" t="s">
        <v>1816</v>
      </c>
      <c r="B931" t="s">
        <v>438</v>
      </c>
      <c r="C931" t="s">
        <v>1183</v>
      </c>
    </row>
    <row r="932" spans="1:3">
      <c r="A932" t="s">
        <v>1685</v>
      </c>
      <c r="B932" t="s">
        <v>495</v>
      </c>
      <c r="C932" t="s">
        <v>1184</v>
      </c>
    </row>
    <row r="933" spans="1:3">
      <c r="A933" t="s">
        <v>1137</v>
      </c>
      <c r="B933" t="s">
        <v>652</v>
      </c>
      <c r="C933" t="s">
        <v>1184</v>
      </c>
    </row>
    <row r="934" spans="1:3">
      <c r="A934" s="62" t="s">
        <v>1686</v>
      </c>
      <c r="B934" s="62" t="s">
        <v>706</v>
      </c>
      <c r="C934" s="62" t="s">
        <v>1183</v>
      </c>
    </row>
    <row r="935" spans="1:3">
      <c r="A935" t="s">
        <v>2116</v>
      </c>
      <c r="B935" t="s">
        <v>1216</v>
      </c>
      <c r="C935" t="s">
        <v>1183</v>
      </c>
    </row>
    <row r="936" spans="1:3">
      <c r="A936" t="s">
        <v>2250</v>
      </c>
      <c r="B936" t="s">
        <v>1439</v>
      </c>
      <c r="C936" t="s">
        <v>1183</v>
      </c>
    </row>
    <row r="937" spans="1:3">
      <c r="A937" t="s">
        <v>2117</v>
      </c>
      <c r="B937" t="s">
        <v>886</v>
      </c>
      <c r="C937" t="s">
        <v>1183</v>
      </c>
    </row>
    <row r="938" spans="1:3">
      <c r="A938" t="s">
        <v>1687</v>
      </c>
      <c r="B938" t="s">
        <v>745</v>
      </c>
      <c r="C938" t="s">
        <v>1183</v>
      </c>
    </row>
    <row r="939" spans="1:3">
      <c r="A939" t="s">
        <v>3588</v>
      </c>
      <c r="B939" t="s">
        <v>3621</v>
      </c>
      <c r="C939" t="s">
        <v>1183</v>
      </c>
    </row>
    <row r="940" spans="1:3">
      <c r="A940" t="s">
        <v>2727</v>
      </c>
      <c r="B940" t="s">
        <v>2726</v>
      </c>
      <c r="C940" t="s">
        <v>1183</v>
      </c>
    </row>
    <row r="941" spans="1:3">
      <c r="A941" t="s">
        <v>1138</v>
      </c>
      <c r="B941" t="s">
        <v>653</v>
      </c>
      <c r="C941" t="s">
        <v>1184</v>
      </c>
    </row>
    <row r="942" spans="1:3">
      <c r="A942" t="s">
        <v>1139</v>
      </c>
      <c r="B942" t="s">
        <v>87</v>
      </c>
      <c r="C942" t="s">
        <v>1184</v>
      </c>
    </row>
    <row r="943" spans="1:3">
      <c r="A943" t="s">
        <v>1035</v>
      </c>
      <c r="B943" t="s">
        <v>746</v>
      </c>
      <c r="C943" t="s">
        <v>1184</v>
      </c>
    </row>
    <row r="944" spans="1:3">
      <c r="A944" t="s">
        <v>1984</v>
      </c>
      <c r="B944" t="s">
        <v>57</v>
      </c>
      <c r="C944" t="s">
        <v>1184</v>
      </c>
    </row>
    <row r="945" spans="1:3">
      <c r="A945" t="s">
        <v>1140</v>
      </c>
      <c r="B945" t="s">
        <v>655</v>
      </c>
      <c r="C945" t="s">
        <v>1184</v>
      </c>
    </row>
    <row r="946" spans="1:3">
      <c r="A946" t="s">
        <v>1985</v>
      </c>
      <c r="B946" t="s">
        <v>537</v>
      </c>
      <c r="C946" t="s">
        <v>1184</v>
      </c>
    </row>
    <row r="947" spans="1:3">
      <c r="A947" t="s">
        <v>1141</v>
      </c>
      <c r="B947" t="s">
        <v>58</v>
      </c>
      <c r="C947" t="s">
        <v>1184</v>
      </c>
    </row>
    <row r="948" spans="1:3">
      <c r="A948" t="s">
        <v>1986</v>
      </c>
      <c r="B948" t="s">
        <v>656</v>
      </c>
      <c r="C948" t="s">
        <v>1184</v>
      </c>
    </row>
    <row r="949" spans="1:3">
      <c r="A949" t="s">
        <v>1852</v>
      </c>
      <c r="B949" t="s">
        <v>365</v>
      </c>
      <c r="C949" t="s">
        <v>1184</v>
      </c>
    </row>
    <row r="950" spans="1:3">
      <c r="A950" t="s">
        <v>1817</v>
      </c>
      <c r="B950" t="s">
        <v>439</v>
      </c>
      <c r="C950" t="s">
        <v>1184</v>
      </c>
    </row>
    <row r="951" spans="1:3">
      <c r="A951" t="s">
        <v>1987</v>
      </c>
      <c r="B951" t="s">
        <v>3058</v>
      </c>
      <c r="C951" t="s">
        <v>1184</v>
      </c>
    </row>
    <row r="952" spans="1:3">
      <c r="A952" t="s">
        <v>1142</v>
      </c>
      <c r="B952" t="s">
        <v>657</v>
      </c>
      <c r="C952" t="s">
        <v>1184</v>
      </c>
    </row>
    <row r="953" spans="1:3">
      <c r="A953" t="s">
        <v>2950</v>
      </c>
      <c r="B953" t="s">
        <v>2949</v>
      </c>
      <c r="C953" t="s">
        <v>1184</v>
      </c>
    </row>
    <row r="954" spans="1:3">
      <c r="A954" t="s">
        <v>3526</v>
      </c>
      <c r="B954" t="s">
        <v>3525</v>
      </c>
      <c r="C954" t="s">
        <v>1184</v>
      </c>
    </row>
    <row r="955" spans="1:3">
      <c r="A955" t="s">
        <v>1818</v>
      </c>
      <c r="B955" t="s">
        <v>938</v>
      </c>
      <c r="C955" t="s">
        <v>1184</v>
      </c>
    </row>
    <row r="956" spans="1:3">
      <c r="A956" t="s">
        <v>1819</v>
      </c>
      <c r="B956" t="s">
        <v>441</v>
      </c>
      <c r="C956" t="s">
        <v>1184</v>
      </c>
    </row>
    <row r="957" spans="1:3">
      <c r="A957" t="s">
        <v>2486</v>
      </c>
      <c r="B957" t="s">
        <v>2485</v>
      </c>
      <c r="C957" t="s">
        <v>1184</v>
      </c>
    </row>
    <row r="958" spans="1:3">
      <c r="A958" t="s">
        <v>2729</v>
      </c>
      <c r="B958" t="s">
        <v>2728</v>
      </c>
      <c r="C958" t="s">
        <v>1184</v>
      </c>
    </row>
    <row r="959" spans="1:3">
      <c r="A959" t="s">
        <v>3106</v>
      </c>
      <c r="B959" t="s">
        <v>3105</v>
      </c>
      <c r="C959" t="s">
        <v>1184</v>
      </c>
    </row>
    <row r="960" spans="1:3">
      <c r="A960" t="s">
        <v>1143</v>
      </c>
      <c r="B960" t="s">
        <v>496</v>
      </c>
      <c r="C960" t="s">
        <v>1184</v>
      </c>
    </row>
    <row r="961" spans="1:3">
      <c r="A961" t="s">
        <v>2731</v>
      </c>
      <c r="B961" t="s">
        <v>2730</v>
      </c>
      <c r="C961" t="s">
        <v>1184</v>
      </c>
    </row>
    <row r="962" spans="1:3">
      <c r="A962" t="s">
        <v>1036</v>
      </c>
      <c r="B962" t="s">
        <v>497</v>
      </c>
      <c r="C962" t="s">
        <v>1184</v>
      </c>
    </row>
    <row r="963" spans="1:3">
      <c r="A963" t="s">
        <v>1104</v>
      </c>
      <c r="B963" t="s">
        <v>442</v>
      </c>
      <c r="C963" t="s">
        <v>1184</v>
      </c>
    </row>
    <row r="964" spans="1:3">
      <c r="A964" t="s">
        <v>1688</v>
      </c>
      <c r="B964" t="s">
        <v>472</v>
      </c>
      <c r="C964" t="s">
        <v>1184</v>
      </c>
    </row>
    <row r="965" spans="1:3">
      <c r="A965" t="s">
        <v>2118</v>
      </c>
      <c r="B965" t="s">
        <v>2353</v>
      </c>
      <c r="C965" t="s">
        <v>1184</v>
      </c>
    </row>
    <row r="966" spans="1:3">
      <c r="A966" t="s">
        <v>2733</v>
      </c>
      <c r="B966" t="s">
        <v>2732</v>
      </c>
      <c r="C966" t="s">
        <v>1184</v>
      </c>
    </row>
    <row r="967" spans="1:3">
      <c r="A967" t="s">
        <v>1820</v>
      </c>
      <c r="B967" t="s">
        <v>443</v>
      </c>
      <c r="C967" t="s">
        <v>1184</v>
      </c>
    </row>
    <row r="968" spans="1:3">
      <c r="A968" t="s">
        <v>1037</v>
      </c>
      <c r="B968" t="s">
        <v>301</v>
      </c>
      <c r="C968" t="s">
        <v>1184</v>
      </c>
    </row>
    <row r="969" spans="1:3">
      <c r="A969" t="s">
        <v>1038</v>
      </c>
      <c r="B969" t="s">
        <v>205</v>
      </c>
      <c r="C969" t="s">
        <v>1184</v>
      </c>
    </row>
    <row r="970" spans="1:3">
      <c r="A970" t="s">
        <v>2251</v>
      </c>
      <c r="B970" t="s">
        <v>1234</v>
      </c>
      <c r="C970" t="s">
        <v>1184</v>
      </c>
    </row>
    <row r="971" spans="1:3">
      <c r="A971" t="s">
        <v>1689</v>
      </c>
      <c r="B971" t="s">
        <v>707</v>
      </c>
      <c r="C971" t="s">
        <v>1184</v>
      </c>
    </row>
    <row r="972" spans="1:3">
      <c r="A972" t="s">
        <v>3574</v>
      </c>
      <c r="B972" t="s">
        <v>3607</v>
      </c>
      <c r="C972" t="s">
        <v>1184</v>
      </c>
    </row>
    <row r="973" spans="1:3">
      <c r="A973" s="62" t="s">
        <v>1144</v>
      </c>
      <c r="B973" s="62" t="s">
        <v>89</v>
      </c>
      <c r="C973" s="62" t="s">
        <v>1184</v>
      </c>
    </row>
    <row r="974" spans="1:3">
      <c r="A974" t="s">
        <v>1690</v>
      </c>
      <c r="B974" t="s">
        <v>914</v>
      </c>
      <c r="C974" t="s">
        <v>1184</v>
      </c>
    </row>
    <row r="975" spans="1:3">
      <c r="A975" t="s">
        <v>1691</v>
      </c>
      <c r="B975" t="s">
        <v>575</v>
      </c>
      <c r="C975" t="s">
        <v>1184</v>
      </c>
    </row>
    <row r="976" spans="1:3">
      <c r="A976" t="s">
        <v>2119</v>
      </c>
      <c r="B976" t="s">
        <v>985</v>
      </c>
      <c r="C976" t="s">
        <v>1184</v>
      </c>
    </row>
    <row r="977" spans="1:3">
      <c r="A977" t="s">
        <v>2968</v>
      </c>
      <c r="B977" t="s">
        <v>2967</v>
      </c>
      <c r="C977" t="s">
        <v>1184</v>
      </c>
    </row>
    <row r="978" spans="1:3">
      <c r="A978" t="s">
        <v>1692</v>
      </c>
      <c r="B978" t="s">
        <v>473</v>
      </c>
      <c r="C978" t="s">
        <v>1184</v>
      </c>
    </row>
    <row r="979" spans="1:3">
      <c r="A979" t="s">
        <v>2735</v>
      </c>
      <c r="B979" t="s">
        <v>2734</v>
      </c>
      <c r="C979" t="s">
        <v>1184</v>
      </c>
    </row>
    <row r="980" spans="1:3">
      <c r="A980" t="s">
        <v>2451</v>
      </c>
      <c r="B980" t="s">
        <v>2422</v>
      </c>
      <c r="C980" t="s">
        <v>1183</v>
      </c>
    </row>
    <row r="981" spans="1:3">
      <c r="A981" t="s">
        <v>3349</v>
      </c>
      <c r="B981" t="s">
        <v>3350</v>
      </c>
      <c r="C981" t="s">
        <v>1183</v>
      </c>
    </row>
    <row r="982" spans="1:3">
      <c r="A982" t="s">
        <v>2962</v>
      </c>
      <c r="B982" t="s">
        <v>2961</v>
      </c>
      <c r="C982" t="s">
        <v>1183</v>
      </c>
    </row>
    <row r="983" spans="1:3">
      <c r="A983" t="s">
        <v>1039</v>
      </c>
      <c r="B983" t="s">
        <v>498</v>
      </c>
      <c r="C983" t="s">
        <v>1183</v>
      </c>
    </row>
    <row r="984" spans="1:3">
      <c r="A984" t="s">
        <v>1090</v>
      </c>
      <c r="B984" t="s">
        <v>444</v>
      </c>
      <c r="C984" t="s">
        <v>1183</v>
      </c>
    </row>
    <row r="985" spans="1:3">
      <c r="A985" t="s">
        <v>3033</v>
      </c>
      <c r="B985" t="s">
        <v>3032</v>
      </c>
      <c r="C985" t="s">
        <v>1183</v>
      </c>
    </row>
    <row r="986" spans="1:3">
      <c r="A986" t="s">
        <v>3311</v>
      </c>
      <c r="B986" t="s">
        <v>3312</v>
      </c>
      <c r="C986" t="s">
        <v>1183</v>
      </c>
    </row>
    <row r="987" spans="1:3">
      <c r="A987" t="s">
        <v>1040</v>
      </c>
      <c r="B987" t="s">
        <v>509</v>
      </c>
      <c r="C987" t="s">
        <v>1183</v>
      </c>
    </row>
    <row r="988" spans="1:3">
      <c r="A988" t="s">
        <v>1145</v>
      </c>
      <c r="B988" t="s">
        <v>659</v>
      </c>
      <c r="C988" t="s">
        <v>1184</v>
      </c>
    </row>
    <row r="989" spans="1:3">
      <c r="A989" t="s">
        <v>1105</v>
      </c>
      <c r="B989" t="s">
        <v>240</v>
      </c>
      <c r="C989" t="s">
        <v>1184</v>
      </c>
    </row>
    <row r="990" spans="1:3">
      <c r="A990" t="s">
        <v>3187</v>
      </c>
      <c r="B990" t="s">
        <v>3186</v>
      </c>
      <c r="C990" t="s">
        <v>1184</v>
      </c>
    </row>
    <row r="991" spans="1:3">
      <c r="A991" t="s">
        <v>3373</v>
      </c>
      <c r="B991" t="s">
        <v>3374</v>
      </c>
      <c r="C991" t="s">
        <v>1184</v>
      </c>
    </row>
    <row r="992" spans="1:3">
      <c r="A992" t="s">
        <v>2737</v>
      </c>
      <c r="B992" t="s">
        <v>2736</v>
      </c>
      <c r="C992" t="s">
        <v>1184</v>
      </c>
    </row>
    <row r="993" spans="1:3">
      <c r="A993" t="s">
        <v>3532</v>
      </c>
      <c r="B993" t="s">
        <v>3531</v>
      </c>
      <c r="C993" t="s">
        <v>1184</v>
      </c>
    </row>
    <row r="994" spans="1:3">
      <c r="A994" t="s">
        <v>1821</v>
      </c>
      <c r="B994" t="s">
        <v>2379</v>
      </c>
      <c r="C994" t="s">
        <v>1184</v>
      </c>
    </row>
    <row r="995" spans="1:3">
      <c r="A995" t="s">
        <v>1693</v>
      </c>
      <c r="B995" t="s">
        <v>2367</v>
      </c>
      <c r="C995" t="s">
        <v>1184</v>
      </c>
    </row>
    <row r="996" spans="1:3">
      <c r="A996" t="s">
        <v>1694</v>
      </c>
      <c r="B996" t="s">
        <v>794</v>
      </c>
      <c r="C996" t="s">
        <v>1184</v>
      </c>
    </row>
    <row r="997" spans="1:3">
      <c r="A997" t="s">
        <v>1822</v>
      </c>
      <c r="B997" t="s">
        <v>445</v>
      </c>
      <c r="C997" t="s">
        <v>1184</v>
      </c>
    </row>
    <row r="998" spans="1:3">
      <c r="A998" t="s">
        <v>2849</v>
      </c>
      <c r="B998" t="s">
        <v>2869</v>
      </c>
      <c r="C998" t="s">
        <v>1184</v>
      </c>
    </row>
    <row r="999" spans="1:3">
      <c r="A999" t="s">
        <v>2252</v>
      </c>
      <c r="B999" t="s">
        <v>1339</v>
      </c>
      <c r="C999" t="s">
        <v>1184</v>
      </c>
    </row>
    <row r="1000" spans="1:3">
      <c r="A1000" t="s">
        <v>1988</v>
      </c>
      <c r="B1000" t="s">
        <v>538</v>
      </c>
      <c r="C1000" t="s">
        <v>1183</v>
      </c>
    </row>
    <row r="1001" spans="1:3">
      <c r="A1001" t="s">
        <v>2408</v>
      </c>
      <c r="B1001" t="s">
        <v>2394</v>
      </c>
      <c r="C1001" t="s">
        <v>1183</v>
      </c>
    </row>
    <row r="1002" spans="1:3">
      <c r="A1002" t="s">
        <v>2253</v>
      </c>
      <c r="B1002" t="s">
        <v>839</v>
      </c>
      <c r="C1002" t="s">
        <v>1184</v>
      </c>
    </row>
    <row r="1003" spans="1:3">
      <c r="A1003" t="s">
        <v>1695</v>
      </c>
      <c r="B1003" t="s">
        <v>197</v>
      </c>
      <c r="C1003" t="s">
        <v>1184</v>
      </c>
    </row>
    <row r="1004" spans="1:3">
      <c r="A1004" t="s">
        <v>2858</v>
      </c>
      <c r="B1004" t="s">
        <v>2878</v>
      </c>
      <c r="C1004" t="s">
        <v>1184</v>
      </c>
    </row>
    <row r="1005" spans="1:3">
      <c r="A1005" t="s">
        <v>1041</v>
      </c>
      <c r="B1005" t="s">
        <v>576</v>
      </c>
      <c r="C1005" t="s">
        <v>1184</v>
      </c>
    </row>
    <row r="1006" spans="1:3">
      <c r="A1006" t="s">
        <v>2120</v>
      </c>
      <c r="B1006" t="s">
        <v>1318</v>
      </c>
      <c r="C1006" t="s">
        <v>1184</v>
      </c>
    </row>
    <row r="1007" spans="1:3">
      <c r="A1007" t="s">
        <v>2121</v>
      </c>
      <c r="B1007" t="s">
        <v>1500</v>
      </c>
      <c r="C1007" t="s">
        <v>1184</v>
      </c>
    </row>
    <row r="1008" spans="1:3">
      <c r="A1008" t="s">
        <v>2122</v>
      </c>
      <c r="B1008" t="s">
        <v>1429</v>
      </c>
      <c r="C1008" t="s">
        <v>1183</v>
      </c>
    </row>
    <row r="1009" spans="1:3">
      <c r="A1009" t="s">
        <v>2827</v>
      </c>
      <c r="B1009" t="s">
        <v>2826</v>
      </c>
      <c r="C1009" t="s">
        <v>1183</v>
      </c>
    </row>
    <row r="1010" spans="1:3">
      <c r="A1010" t="s">
        <v>2123</v>
      </c>
      <c r="B1010" t="s">
        <v>857</v>
      </c>
      <c r="C1010" t="s">
        <v>1183</v>
      </c>
    </row>
    <row r="1011" spans="1:3">
      <c r="A1011" t="s">
        <v>3560</v>
      </c>
      <c r="B1011" t="s">
        <v>3593</v>
      </c>
      <c r="C1011" t="s">
        <v>1183</v>
      </c>
    </row>
    <row r="1012" spans="1:3">
      <c r="A1012" t="s">
        <v>3445</v>
      </c>
      <c r="B1012" t="s">
        <v>3444</v>
      </c>
      <c r="C1012" t="s">
        <v>1183</v>
      </c>
    </row>
    <row r="1013" spans="1:3">
      <c r="A1013" t="s">
        <v>2124</v>
      </c>
      <c r="B1013" t="s">
        <v>1527</v>
      </c>
      <c r="C1013" t="s">
        <v>1184</v>
      </c>
    </row>
    <row r="1014" spans="1:3">
      <c r="A1014" t="s">
        <v>3060</v>
      </c>
      <c r="B1014" t="s">
        <v>3059</v>
      </c>
      <c r="C1014" t="s">
        <v>1183</v>
      </c>
    </row>
    <row r="1015" spans="1:3">
      <c r="A1015" t="s">
        <v>2739</v>
      </c>
      <c r="B1015" t="s">
        <v>2738</v>
      </c>
      <c r="C1015" t="s">
        <v>1184</v>
      </c>
    </row>
    <row r="1016" spans="1:3">
      <c r="A1016" t="s">
        <v>3580</v>
      </c>
      <c r="B1016" t="s">
        <v>3613</v>
      </c>
      <c r="C1016" t="s">
        <v>1184</v>
      </c>
    </row>
    <row r="1017" spans="1:3">
      <c r="A1017" t="s">
        <v>1042</v>
      </c>
      <c r="B1017" t="s">
        <v>474</v>
      </c>
      <c r="C1017" t="s">
        <v>1184</v>
      </c>
    </row>
    <row r="1018" spans="1:3">
      <c r="A1018" t="s">
        <v>3189</v>
      </c>
      <c r="B1018" t="s">
        <v>3188</v>
      </c>
      <c r="C1018" t="s">
        <v>1184</v>
      </c>
    </row>
    <row r="1019" spans="1:3">
      <c r="A1019" t="s">
        <v>2741</v>
      </c>
      <c r="B1019" t="s">
        <v>2740</v>
      </c>
      <c r="C1019" t="s">
        <v>1183</v>
      </c>
    </row>
    <row r="1020" spans="1:3">
      <c r="A1020" t="s">
        <v>2125</v>
      </c>
      <c r="B1020" t="s">
        <v>1217</v>
      </c>
      <c r="C1020" t="s">
        <v>1184</v>
      </c>
    </row>
    <row r="1021" spans="1:3">
      <c r="A1021" t="s">
        <v>1146</v>
      </c>
      <c r="B1021" t="s">
        <v>660</v>
      </c>
      <c r="C1021" t="s">
        <v>1184</v>
      </c>
    </row>
    <row r="1022" spans="1:3">
      <c r="A1022" t="s">
        <v>3375</v>
      </c>
      <c r="B1022" t="s">
        <v>3376</v>
      </c>
      <c r="C1022" t="s">
        <v>1184</v>
      </c>
    </row>
    <row r="1023" spans="1:3">
      <c r="A1023" t="s">
        <v>1696</v>
      </c>
      <c r="B1023" t="s">
        <v>255</v>
      </c>
      <c r="C1023" t="s">
        <v>1184</v>
      </c>
    </row>
    <row r="1024" spans="1:3">
      <c r="A1024" t="s">
        <v>2174</v>
      </c>
      <c r="B1024" t="s">
        <v>3200</v>
      </c>
      <c r="C1024" t="s">
        <v>1184</v>
      </c>
    </row>
    <row r="1025" spans="1:3">
      <c r="A1025" t="s">
        <v>2470</v>
      </c>
      <c r="B1025" t="s">
        <v>2442</v>
      </c>
      <c r="C1025" t="s">
        <v>1183</v>
      </c>
    </row>
    <row r="1026" spans="1:3">
      <c r="A1026" t="s">
        <v>1989</v>
      </c>
      <c r="B1026" t="s">
        <v>661</v>
      </c>
      <c r="C1026" t="s">
        <v>1183</v>
      </c>
    </row>
    <row r="1027" spans="1:3">
      <c r="A1027" t="s">
        <v>1697</v>
      </c>
      <c r="B1027" t="s">
        <v>1465</v>
      </c>
      <c r="C1027" t="s">
        <v>1184</v>
      </c>
    </row>
    <row r="1028" spans="1:3">
      <c r="A1028" t="s">
        <v>2126</v>
      </c>
      <c r="B1028" t="s">
        <v>1430</v>
      </c>
      <c r="C1028" t="s">
        <v>1183</v>
      </c>
    </row>
    <row r="1029" spans="1:3">
      <c r="A1029" t="s">
        <v>1698</v>
      </c>
      <c r="B1029" t="s">
        <v>818</v>
      </c>
      <c r="C1029" t="s">
        <v>1183</v>
      </c>
    </row>
    <row r="1030" spans="1:3">
      <c r="A1030" t="s">
        <v>2986</v>
      </c>
      <c r="B1030" t="s">
        <v>2985</v>
      </c>
      <c r="C1030" t="s">
        <v>1183</v>
      </c>
    </row>
    <row r="1031" spans="1:3">
      <c r="A1031" t="s">
        <v>1699</v>
      </c>
      <c r="B1031" t="s">
        <v>708</v>
      </c>
      <c r="C1031" t="s">
        <v>1183</v>
      </c>
    </row>
    <row r="1032" spans="1:3">
      <c r="A1032" t="s">
        <v>2457</v>
      </c>
      <c r="B1032" t="s">
        <v>2429</v>
      </c>
      <c r="C1032" t="s">
        <v>1183</v>
      </c>
    </row>
    <row r="1033" spans="1:3">
      <c r="A1033" t="s">
        <v>2254</v>
      </c>
      <c r="B1033" t="s">
        <v>1342</v>
      </c>
      <c r="C1033" t="s">
        <v>1183</v>
      </c>
    </row>
    <row r="1034" spans="1:3">
      <c r="A1034" t="s">
        <v>2743</v>
      </c>
      <c r="B1034" t="s">
        <v>2742</v>
      </c>
      <c r="C1034" t="s">
        <v>1183</v>
      </c>
    </row>
    <row r="1035" spans="1:3">
      <c r="A1035" t="s">
        <v>2745</v>
      </c>
      <c r="B1035" t="s">
        <v>2744</v>
      </c>
      <c r="C1035" t="s">
        <v>1183</v>
      </c>
    </row>
    <row r="1036" spans="1:3">
      <c r="A1036" t="s">
        <v>2460</v>
      </c>
      <c r="B1036" t="s">
        <v>2432</v>
      </c>
      <c r="C1036" t="s">
        <v>1183</v>
      </c>
    </row>
    <row r="1037" spans="1:3">
      <c r="A1037" t="s">
        <v>2255</v>
      </c>
      <c r="B1037" t="s">
        <v>878</v>
      </c>
      <c r="C1037" t="s">
        <v>1183</v>
      </c>
    </row>
    <row r="1038" spans="1:3">
      <c r="A1038" t="s">
        <v>2127</v>
      </c>
      <c r="B1038" t="s">
        <v>1218</v>
      </c>
      <c r="C1038" t="s">
        <v>1183</v>
      </c>
    </row>
    <row r="1039" spans="1:3">
      <c r="A1039" t="s">
        <v>1091</v>
      </c>
      <c r="B1039" t="s">
        <v>446</v>
      </c>
      <c r="C1039" t="s">
        <v>1183</v>
      </c>
    </row>
    <row r="1040" spans="1:3">
      <c r="A1040" t="s">
        <v>1700</v>
      </c>
      <c r="B1040" t="s">
        <v>820</v>
      </c>
      <c r="C1040" t="s">
        <v>1183</v>
      </c>
    </row>
    <row r="1041" spans="1:3">
      <c r="A1041" t="s">
        <v>3430</v>
      </c>
      <c r="B1041" t="s">
        <v>3429</v>
      </c>
      <c r="C1041" t="s">
        <v>1183</v>
      </c>
    </row>
    <row r="1042" spans="1:3">
      <c r="A1042" t="s">
        <v>1823</v>
      </c>
      <c r="B1042" t="s">
        <v>447</v>
      </c>
      <c r="C1042" t="s">
        <v>1184</v>
      </c>
    </row>
    <row r="1043" spans="1:3">
      <c r="A1043" t="s">
        <v>2339</v>
      </c>
      <c r="B1043" t="s">
        <v>2338</v>
      </c>
      <c r="C1043" t="s">
        <v>1184</v>
      </c>
    </row>
    <row r="1044" spans="1:3">
      <c r="A1044" t="s">
        <v>1148</v>
      </c>
      <c r="B1044" t="s">
        <v>662</v>
      </c>
      <c r="C1044" t="s">
        <v>1183</v>
      </c>
    </row>
    <row r="1045" spans="1:3">
      <c r="A1045" t="s">
        <v>2473</v>
      </c>
      <c r="B1045" t="s">
        <v>2445</v>
      </c>
      <c r="C1045" t="s">
        <v>1183</v>
      </c>
    </row>
    <row r="1046" spans="1:3">
      <c r="A1046" t="s">
        <v>1701</v>
      </c>
      <c r="B1046" t="s">
        <v>709</v>
      </c>
      <c r="C1046" t="s">
        <v>1184</v>
      </c>
    </row>
    <row r="1047" spans="1:3">
      <c r="A1047" t="s">
        <v>1702</v>
      </c>
      <c r="B1047" t="s">
        <v>2368</v>
      </c>
      <c r="C1047" t="s">
        <v>1184</v>
      </c>
    </row>
    <row r="1048" spans="1:3">
      <c r="A1048" t="s">
        <v>1149</v>
      </c>
      <c r="B1048" t="s">
        <v>91</v>
      </c>
      <c r="C1048" t="s">
        <v>1184</v>
      </c>
    </row>
    <row r="1049" spans="1:3">
      <c r="A1049" t="s">
        <v>2747</v>
      </c>
      <c r="B1049" t="s">
        <v>2746</v>
      </c>
      <c r="C1049" t="s">
        <v>1184</v>
      </c>
    </row>
    <row r="1050" spans="1:3">
      <c r="A1050" t="s">
        <v>2749</v>
      </c>
      <c r="B1050" t="s">
        <v>2748</v>
      </c>
      <c r="C1050" t="s">
        <v>1183</v>
      </c>
    </row>
    <row r="1051" spans="1:3">
      <c r="A1051" t="s">
        <v>1990</v>
      </c>
      <c r="B1051" t="s">
        <v>663</v>
      </c>
      <c r="C1051" t="s">
        <v>1184</v>
      </c>
    </row>
    <row r="1052" spans="1:3">
      <c r="A1052" t="s">
        <v>1150</v>
      </c>
      <c r="B1052" t="s">
        <v>61</v>
      </c>
      <c r="C1052" t="s">
        <v>1184</v>
      </c>
    </row>
    <row r="1053" spans="1:3">
      <c r="A1053" t="s">
        <v>3037</v>
      </c>
      <c r="B1053" t="s">
        <v>3036</v>
      </c>
      <c r="C1053" t="s">
        <v>1183</v>
      </c>
    </row>
    <row r="1054" spans="1:3">
      <c r="A1054" t="s">
        <v>2128</v>
      </c>
      <c r="B1054" t="s">
        <v>792</v>
      </c>
      <c r="C1054" t="s">
        <v>1183</v>
      </c>
    </row>
    <row r="1055" spans="1:3">
      <c r="A1055" t="s">
        <v>1171</v>
      </c>
      <c r="B1055" t="s">
        <v>123</v>
      </c>
      <c r="C1055" t="s">
        <v>1184</v>
      </c>
    </row>
    <row r="1056" spans="1:3">
      <c r="A1056" t="s">
        <v>3181</v>
      </c>
      <c r="B1056" t="s">
        <v>3180</v>
      </c>
      <c r="C1056" t="s">
        <v>1184</v>
      </c>
    </row>
    <row r="1057" spans="1:3">
      <c r="A1057" t="s">
        <v>3561</v>
      </c>
      <c r="B1057" t="s">
        <v>3594</v>
      </c>
      <c r="C1057" t="s">
        <v>1184</v>
      </c>
    </row>
    <row r="1058" spans="1:3">
      <c r="A1058" t="s">
        <v>3313</v>
      </c>
      <c r="B1058" t="s">
        <v>3314</v>
      </c>
      <c r="C1058" t="s">
        <v>1184</v>
      </c>
    </row>
    <row r="1059" spans="1:3">
      <c r="A1059" t="s">
        <v>1043</v>
      </c>
      <c r="B1059" t="s">
        <v>286</v>
      </c>
      <c r="C1059" t="s">
        <v>1184</v>
      </c>
    </row>
    <row r="1060" spans="1:3">
      <c r="A1060" t="s">
        <v>2129</v>
      </c>
      <c r="B1060" t="s">
        <v>1354</v>
      </c>
      <c r="C1060" t="s">
        <v>1184</v>
      </c>
    </row>
    <row r="1061" spans="1:3">
      <c r="A1061" t="s">
        <v>2853</v>
      </c>
      <c r="B1061" t="s">
        <v>2873</v>
      </c>
      <c r="C1061" t="s">
        <v>1184</v>
      </c>
    </row>
    <row r="1062" spans="1:3">
      <c r="A1062" t="s">
        <v>1991</v>
      </c>
      <c r="B1062" t="s">
        <v>3061</v>
      </c>
      <c r="C1062" t="s">
        <v>1183</v>
      </c>
    </row>
    <row r="1063" spans="1:3">
      <c r="A1063" t="s">
        <v>1044</v>
      </c>
      <c r="B1063" t="s">
        <v>577</v>
      </c>
      <c r="C1063" t="s">
        <v>1183</v>
      </c>
    </row>
    <row r="1064" spans="1:3">
      <c r="A1064" t="s">
        <v>1703</v>
      </c>
      <c r="B1064" t="s">
        <v>822</v>
      </c>
      <c r="C1064" t="s">
        <v>1183</v>
      </c>
    </row>
    <row r="1065" spans="1:3">
      <c r="A1065" t="s">
        <v>1045</v>
      </c>
      <c r="B1065" t="s">
        <v>499</v>
      </c>
      <c r="C1065" t="s">
        <v>1183</v>
      </c>
    </row>
    <row r="1066" spans="1:3">
      <c r="A1066" t="s">
        <v>1704</v>
      </c>
      <c r="B1066" t="s">
        <v>1462</v>
      </c>
      <c r="C1066" t="s">
        <v>1184</v>
      </c>
    </row>
    <row r="1067" spans="1:3">
      <c r="A1067" t="s">
        <v>1046</v>
      </c>
      <c r="B1067" t="s">
        <v>747</v>
      </c>
      <c r="C1067" t="s">
        <v>1184</v>
      </c>
    </row>
    <row r="1068" spans="1:3">
      <c r="A1068" t="s">
        <v>2130</v>
      </c>
      <c r="B1068" t="s">
        <v>1219</v>
      </c>
      <c r="C1068" t="s">
        <v>1184</v>
      </c>
    </row>
    <row r="1069" spans="1:3">
      <c r="A1069" t="s">
        <v>2256</v>
      </c>
      <c r="B1069" t="s">
        <v>1340</v>
      </c>
      <c r="C1069" t="s">
        <v>1183</v>
      </c>
    </row>
    <row r="1070" spans="1:3">
      <c r="A1070" t="s">
        <v>3548</v>
      </c>
      <c r="B1070" t="s">
        <v>3547</v>
      </c>
      <c r="C1070" t="s">
        <v>1184</v>
      </c>
    </row>
    <row r="1071" spans="1:3">
      <c r="A1071" t="s">
        <v>2843</v>
      </c>
      <c r="B1071" t="s">
        <v>2863</v>
      </c>
      <c r="C1071" t="s">
        <v>1184</v>
      </c>
    </row>
    <row r="1072" spans="1:3">
      <c r="A1072" t="s">
        <v>2751</v>
      </c>
      <c r="B1072" t="s">
        <v>2750</v>
      </c>
      <c r="C1072" t="s">
        <v>1184</v>
      </c>
    </row>
    <row r="1073" spans="1:3">
      <c r="A1073" t="s">
        <v>1992</v>
      </c>
      <c r="B1073" t="s">
        <v>664</v>
      </c>
      <c r="C1073" t="s">
        <v>1184</v>
      </c>
    </row>
    <row r="1074" spans="1:3">
      <c r="A1074" t="s">
        <v>2131</v>
      </c>
      <c r="B1074" t="s">
        <v>1432</v>
      </c>
      <c r="C1074" t="s">
        <v>1184</v>
      </c>
    </row>
    <row r="1075" spans="1:3">
      <c r="A1075" t="s">
        <v>2920</v>
      </c>
      <c r="B1075" t="s">
        <v>2933</v>
      </c>
      <c r="C1075" t="s">
        <v>1183</v>
      </c>
    </row>
    <row r="1076" spans="1:3">
      <c r="A1076" t="s">
        <v>1993</v>
      </c>
      <c r="B1076" t="s">
        <v>665</v>
      </c>
      <c r="C1076" t="s">
        <v>1184</v>
      </c>
    </row>
    <row r="1077" spans="1:3">
      <c r="A1077" t="s">
        <v>1705</v>
      </c>
      <c r="B1077" t="s">
        <v>711</v>
      </c>
      <c r="C1077" t="s">
        <v>1183</v>
      </c>
    </row>
    <row r="1078" spans="1:3">
      <c r="A1078" t="s">
        <v>2257</v>
      </c>
      <c r="B1078" t="s">
        <v>1474</v>
      </c>
      <c r="C1078" t="s">
        <v>1183</v>
      </c>
    </row>
    <row r="1079" spans="1:3">
      <c r="A1079" t="s">
        <v>3448</v>
      </c>
      <c r="B1079" t="s">
        <v>3447</v>
      </c>
      <c r="C1079" t="s">
        <v>1184</v>
      </c>
    </row>
    <row r="1080" spans="1:3">
      <c r="A1080" t="s">
        <v>2258</v>
      </c>
      <c r="B1080" t="s">
        <v>1386</v>
      </c>
      <c r="C1080" t="s">
        <v>1184</v>
      </c>
    </row>
    <row r="1081" spans="1:3">
      <c r="A1081" t="s">
        <v>1047</v>
      </c>
      <c r="B1081" t="s">
        <v>204</v>
      </c>
      <c r="C1081" t="s">
        <v>1184</v>
      </c>
    </row>
    <row r="1082" spans="1:3">
      <c r="A1082" t="s">
        <v>3450</v>
      </c>
      <c r="B1082" t="s">
        <v>3449</v>
      </c>
      <c r="C1082" t="s">
        <v>1184</v>
      </c>
    </row>
    <row r="1083" spans="1:3">
      <c r="A1083" t="s">
        <v>2132</v>
      </c>
      <c r="B1083" t="s">
        <v>1220</v>
      </c>
      <c r="C1083" t="s">
        <v>1184</v>
      </c>
    </row>
    <row r="1084" spans="1:3">
      <c r="A1084" t="s">
        <v>1824</v>
      </c>
      <c r="B1084" t="s">
        <v>939</v>
      </c>
      <c r="C1084" t="s">
        <v>1183</v>
      </c>
    </row>
    <row r="1085" spans="1:3">
      <c r="A1085" t="s">
        <v>2304</v>
      </c>
      <c r="B1085" t="s">
        <v>2316</v>
      </c>
      <c r="C1085" t="s">
        <v>1183</v>
      </c>
    </row>
    <row r="1086" spans="1:3">
      <c r="A1086" t="s">
        <v>1994</v>
      </c>
      <c r="B1086" t="s">
        <v>62</v>
      </c>
      <c r="C1086" t="s">
        <v>1183</v>
      </c>
    </row>
    <row r="1087" spans="1:3">
      <c r="A1087" t="s">
        <v>2260</v>
      </c>
      <c r="B1087" t="s">
        <v>2259</v>
      </c>
      <c r="C1087" t="s">
        <v>1183</v>
      </c>
    </row>
    <row r="1088" spans="1:3">
      <c r="A1088" t="s">
        <v>2753</v>
      </c>
      <c r="B1088" t="s">
        <v>2752</v>
      </c>
      <c r="C1088" t="s">
        <v>1183</v>
      </c>
    </row>
    <row r="1089" spans="1:3">
      <c r="A1089" t="s">
        <v>2755</v>
      </c>
      <c r="B1089" t="s">
        <v>3315</v>
      </c>
      <c r="C1089" t="s">
        <v>1184</v>
      </c>
    </row>
    <row r="1090" spans="1:3">
      <c r="A1090" t="s">
        <v>1048</v>
      </c>
      <c r="B1090" t="s">
        <v>749</v>
      </c>
      <c r="C1090" t="s">
        <v>1184</v>
      </c>
    </row>
    <row r="1091" spans="1:3">
      <c r="A1091" t="s">
        <v>3047</v>
      </c>
      <c r="B1091" t="s">
        <v>3046</v>
      </c>
      <c r="C1091" t="s">
        <v>1184</v>
      </c>
    </row>
    <row r="1092" spans="1:3">
      <c r="A1092" t="s">
        <v>2133</v>
      </c>
      <c r="B1092" t="s">
        <v>3316</v>
      </c>
      <c r="C1092" t="s">
        <v>1184</v>
      </c>
    </row>
    <row r="1093" spans="1:3">
      <c r="A1093" t="s">
        <v>2908</v>
      </c>
      <c r="B1093" t="s">
        <v>2907</v>
      </c>
      <c r="C1093" t="s">
        <v>1184</v>
      </c>
    </row>
    <row r="1094" spans="1:3">
      <c r="A1094" t="s">
        <v>2757</v>
      </c>
      <c r="B1094" t="s">
        <v>2756</v>
      </c>
      <c r="C1094" t="s">
        <v>1183</v>
      </c>
    </row>
    <row r="1095" spans="1:3">
      <c r="A1095" t="s">
        <v>1995</v>
      </c>
      <c r="B1095" t="s">
        <v>540</v>
      </c>
      <c r="C1095" t="s">
        <v>1183</v>
      </c>
    </row>
    <row r="1096" spans="1:3">
      <c r="A1096" t="s">
        <v>1996</v>
      </c>
      <c r="B1096" t="s">
        <v>962</v>
      </c>
      <c r="C1096" t="s">
        <v>1183</v>
      </c>
    </row>
    <row r="1097" spans="1:3">
      <c r="A1097" t="s">
        <v>3169</v>
      </c>
      <c r="B1097" t="s">
        <v>3168</v>
      </c>
      <c r="C1097" t="s">
        <v>1183</v>
      </c>
    </row>
    <row r="1098" spans="1:3">
      <c r="A1098" t="s">
        <v>2850</v>
      </c>
      <c r="B1098" t="s">
        <v>2870</v>
      </c>
      <c r="C1098" t="s">
        <v>1183</v>
      </c>
    </row>
    <row r="1099" spans="1:3">
      <c r="A1099" t="s">
        <v>2547</v>
      </c>
      <c r="B1099" t="s">
        <v>2546</v>
      </c>
      <c r="C1099" t="s">
        <v>1184</v>
      </c>
    </row>
    <row r="1100" spans="1:3">
      <c r="A1100" t="s">
        <v>3417</v>
      </c>
      <c r="B1100" t="s">
        <v>3416</v>
      </c>
      <c r="C1100" t="s">
        <v>1184</v>
      </c>
    </row>
    <row r="1101" spans="1:3">
      <c r="A1101" t="s">
        <v>1706</v>
      </c>
      <c r="B1101" t="s">
        <v>500</v>
      </c>
      <c r="C1101" t="s">
        <v>1184</v>
      </c>
    </row>
    <row r="1102" spans="1:3">
      <c r="A1102" t="s">
        <v>1707</v>
      </c>
      <c r="B1102" t="s">
        <v>751</v>
      </c>
      <c r="C1102" t="s">
        <v>1184</v>
      </c>
    </row>
    <row r="1103" spans="1:3">
      <c r="A1103" t="s">
        <v>3171</v>
      </c>
      <c r="B1103" t="s">
        <v>3170</v>
      </c>
      <c r="C1103" t="s">
        <v>1183</v>
      </c>
    </row>
    <row r="1104" spans="1:3">
      <c r="A1104" t="s">
        <v>1708</v>
      </c>
      <c r="B1104" t="s">
        <v>199</v>
      </c>
      <c r="C1104" t="s">
        <v>1183</v>
      </c>
    </row>
    <row r="1105" spans="1:3">
      <c r="A1105" t="s">
        <v>1049</v>
      </c>
      <c r="B1105" t="s">
        <v>476</v>
      </c>
      <c r="C1105" t="s">
        <v>1184</v>
      </c>
    </row>
    <row r="1106" spans="1:3">
      <c r="A1106" t="s">
        <v>2309</v>
      </c>
      <c r="B1106" t="s">
        <v>2320</v>
      </c>
      <c r="C1106" t="s">
        <v>1183</v>
      </c>
    </row>
    <row r="1107" spans="1:3">
      <c r="A1107" t="s">
        <v>1709</v>
      </c>
      <c r="B1107" t="s">
        <v>511</v>
      </c>
      <c r="C1107" t="s">
        <v>1183</v>
      </c>
    </row>
    <row r="1108" spans="1:3">
      <c r="A1108" t="s">
        <v>1151</v>
      </c>
      <c r="B1108" t="s">
        <v>172</v>
      </c>
      <c r="C1108" t="s">
        <v>1183</v>
      </c>
    </row>
    <row r="1109" spans="1:3">
      <c r="A1109" t="s">
        <v>1710</v>
      </c>
      <c r="B1109" t="s">
        <v>1504</v>
      </c>
      <c r="C1109" t="s">
        <v>1183</v>
      </c>
    </row>
    <row r="1110" spans="1:3">
      <c r="A1110" t="s">
        <v>1997</v>
      </c>
      <c r="B1110" t="s">
        <v>173</v>
      </c>
      <c r="C1110" t="s">
        <v>1184</v>
      </c>
    </row>
    <row r="1111" spans="1:3">
      <c r="A1111" t="s">
        <v>2988</v>
      </c>
      <c r="B1111" t="s">
        <v>2987</v>
      </c>
      <c r="C1111" t="s">
        <v>1183</v>
      </c>
    </row>
    <row r="1112" spans="1:3">
      <c r="A1112" t="s">
        <v>2759</v>
      </c>
      <c r="B1112" t="s">
        <v>2758</v>
      </c>
      <c r="C1112" t="s">
        <v>1184</v>
      </c>
    </row>
    <row r="1113" spans="1:3">
      <c r="A1113" t="s">
        <v>2175</v>
      </c>
      <c r="B1113" t="s">
        <v>768</v>
      </c>
      <c r="C1113" t="s">
        <v>1184</v>
      </c>
    </row>
    <row r="1114" spans="1:3">
      <c r="A1114" t="s">
        <v>2176</v>
      </c>
      <c r="B1114" t="s">
        <v>777</v>
      </c>
      <c r="C1114" t="s">
        <v>1184</v>
      </c>
    </row>
    <row r="1115" spans="1:3">
      <c r="A1115" t="s">
        <v>1711</v>
      </c>
      <c r="B1115" t="s">
        <v>954</v>
      </c>
      <c r="C1115" t="s">
        <v>1183</v>
      </c>
    </row>
    <row r="1116" spans="1:3">
      <c r="A1116" t="s">
        <v>2261</v>
      </c>
      <c r="B1116" t="s">
        <v>1348</v>
      </c>
      <c r="C1116" t="s">
        <v>1183</v>
      </c>
    </row>
    <row r="1117" spans="1:3">
      <c r="A1117" s="62" t="s">
        <v>1152</v>
      </c>
      <c r="B1117" s="62" t="s">
        <v>64</v>
      </c>
      <c r="C1117" s="62" t="s">
        <v>1184</v>
      </c>
    </row>
    <row r="1118" spans="1:3">
      <c r="A1118" t="s">
        <v>1050</v>
      </c>
      <c r="B1118" t="s">
        <v>753</v>
      </c>
      <c r="C1118" t="s">
        <v>1184</v>
      </c>
    </row>
    <row r="1119" spans="1:3">
      <c r="A1119" t="s">
        <v>1712</v>
      </c>
      <c r="B1119" t="s">
        <v>712</v>
      </c>
      <c r="C1119" t="s">
        <v>1183</v>
      </c>
    </row>
    <row r="1120" spans="1:3">
      <c r="A1120" t="s">
        <v>1998</v>
      </c>
      <c r="B1120" t="s">
        <v>134</v>
      </c>
      <c r="C1120" t="s">
        <v>1183</v>
      </c>
    </row>
    <row r="1121" spans="1:3">
      <c r="A1121" s="62" t="s">
        <v>3317</v>
      </c>
      <c r="B1121" s="62" t="s">
        <v>3318</v>
      </c>
      <c r="C1121" s="62" t="s">
        <v>1183</v>
      </c>
    </row>
    <row r="1122" spans="1:3">
      <c r="A1122" t="s">
        <v>2134</v>
      </c>
      <c r="B1122" t="s">
        <v>1235</v>
      </c>
      <c r="C1122" t="s">
        <v>1184</v>
      </c>
    </row>
    <row r="1123" spans="1:3">
      <c r="A1123" t="s">
        <v>2958</v>
      </c>
      <c r="B1123" t="s">
        <v>2957</v>
      </c>
      <c r="C1123" t="s">
        <v>1184</v>
      </c>
    </row>
    <row r="1124" spans="1:3">
      <c r="A1124" t="s">
        <v>1051</v>
      </c>
      <c r="B1124" t="s">
        <v>578</v>
      </c>
      <c r="C1124" t="s">
        <v>1183</v>
      </c>
    </row>
    <row r="1125" spans="1:3">
      <c r="A1125" t="s">
        <v>3589</v>
      </c>
      <c r="B1125" t="s">
        <v>3622</v>
      </c>
      <c r="C1125" t="s">
        <v>1183</v>
      </c>
    </row>
    <row r="1126" spans="1:3">
      <c r="A1126" t="s">
        <v>2761</v>
      </c>
      <c r="B1126" t="s">
        <v>2760</v>
      </c>
      <c r="C1126" t="s">
        <v>1183</v>
      </c>
    </row>
    <row r="1127" spans="1:3">
      <c r="A1127" t="s">
        <v>1092</v>
      </c>
      <c r="B1127" t="s">
        <v>448</v>
      </c>
      <c r="C1127" t="s">
        <v>1183</v>
      </c>
    </row>
    <row r="1128" spans="1:3">
      <c r="A1128" t="s">
        <v>1713</v>
      </c>
      <c r="B1128" t="s">
        <v>913</v>
      </c>
      <c r="C1128" t="s">
        <v>1183</v>
      </c>
    </row>
    <row r="1129" spans="1:3">
      <c r="A1129" t="s">
        <v>1714</v>
      </c>
      <c r="B1129" t="s">
        <v>233</v>
      </c>
      <c r="C1129" t="s">
        <v>1184</v>
      </c>
    </row>
    <row r="1130" spans="1:3">
      <c r="A1130" t="s">
        <v>2508</v>
      </c>
      <c r="B1130" t="s">
        <v>2507</v>
      </c>
      <c r="C1130" t="s">
        <v>1184</v>
      </c>
    </row>
    <row r="1131" spans="1:3">
      <c r="A1131" t="s">
        <v>2763</v>
      </c>
      <c r="B1131" t="s">
        <v>2762</v>
      </c>
      <c r="C1131" t="s">
        <v>1184</v>
      </c>
    </row>
    <row r="1132" spans="1:3">
      <c r="A1132" t="s">
        <v>2549</v>
      </c>
      <c r="B1132" t="s">
        <v>2548</v>
      </c>
      <c r="C1132" t="s">
        <v>1184</v>
      </c>
    </row>
    <row r="1133" spans="1:3">
      <c r="A1133" t="s">
        <v>2135</v>
      </c>
      <c r="B1133" t="s">
        <v>1433</v>
      </c>
      <c r="C1133" t="s">
        <v>1184</v>
      </c>
    </row>
    <row r="1134" spans="1:3">
      <c r="A1134" t="s">
        <v>1715</v>
      </c>
      <c r="B1134" t="s">
        <v>1520</v>
      </c>
      <c r="C1134" t="s">
        <v>1184</v>
      </c>
    </row>
    <row r="1135" spans="1:3">
      <c r="A1135" t="s">
        <v>1153</v>
      </c>
      <c r="B1135" t="s">
        <v>294</v>
      </c>
      <c r="C1135" t="s">
        <v>1184</v>
      </c>
    </row>
    <row r="1136" spans="1:3">
      <c r="A1136" t="s">
        <v>3562</v>
      </c>
      <c r="B1136" t="s">
        <v>3595</v>
      </c>
      <c r="C1136" t="s">
        <v>1184</v>
      </c>
    </row>
    <row r="1137" spans="1:3">
      <c r="A1137" t="s">
        <v>1716</v>
      </c>
      <c r="B1137" t="s">
        <v>867</v>
      </c>
      <c r="C1137" t="s">
        <v>1184</v>
      </c>
    </row>
    <row r="1138" spans="1:3">
      <c r="A1138" t="s">
        <v>1717</v>
      </c>
      <c r="B1138" t="s">
        <v>926</v>
      </c>
      <c r="C1138" t="s">
        <v>1184</v>
      </c>
    </row>
    <row r="1139" spans="1:3">
      <c r="A1139" t="s">
        <v>2044</v>
      </c>
      <c r="B1139" t="s">
        <v>126</v>
      </c>
      <c r="C1139" t="s">
        <v>1183</v>
      </c>
    </row>
    <row r="1140" spans="1:3">
      <c r="A1140" t="s">
        <v>1718</v>
      </c>
      <c r="B1140" t="s">
        <v>324</v>
      </c>
      <c r="C1140" t="s">
        <v>1183</v>
      </c>
    </row>
    <row r="1141" spans="1:3">
      <c r="A1141" t="s">
        <v>2262</v>
      </c>
      <c r="B1141" t="s">
        <v>1369</v>
      </c>
      <c r="C1141" t="s">
        <v>1183</v>
      </c>
    </row>
    <row r="1142" spans="1:3">
      <c r="A1142" t="s">
        <v>2401</v>
      </c>
      <c r="B1142" t="s">
        <v>2385</v>
      </c>
      <c r="C1142" t="s">
        <v>1184</v>
      </c>
    </row>
    <row r="1143" spans="1:3">
      <c r="A1143" t="s">
        <v>1825</v>
      </c>
      <c r="B1143" t="s">
        <v>449</v>
      </c>
      <c r="C1143" t="s">
        <v>1183</v>
      </c>
    </row>
    <row r="1144" spans="1:3">
      <c r="A1144" t="s">
        <v>1719</v>
      </c>
      <c r="B1144" t="s">
        <v>713</v>
      </c>
      <c r="C1144" t="s">
        <v>1183</v>
      </c>
    </row>
    <row r="1145" spans="1:3">
      <c r="A1145" t="s">
        <v>1093</v>
      </c>
      <c r="B1145" t="s">
        <v>594</v>
      </c>
      <c r="C1145" t="s">
        <v>1183</v>
      </c>
    </row>
    <row r="1146" spans="1:3">
      <c r="A1146" t="s">
        <v>1853</v>
      </c>
      <c r="B1146" t="s">
        <v>829</v>
      </c>
      <c r="C1146" t="s">
        <v>1183</v>
      </c>
    </row>
    <row r="1147" spans="1:3">
      <c r="A1147" t="s">
        <v>1720</v>
      </c>
      <c r="B1147" t="s">
        <v>714</v>
      </c>
      <c r="C1147" t="s">
        <v>1183</v>
      </c>
    </row>
    <row r="1148" spans="1:3">
      <c r="A1148" t="s">
        <v>2137</v>
      </c>
      <c r="B1148" t="s">
        <v>2136</v>
      </c>
      <c r="C1148" t="s">
        <v>1183</v>
      </c>
    </row>
    <row r="1149" spans="1:3">
      <c r="A1149" t="s">
        <v>2450</v>
      </c>
      <c r="B1149" t="s">
        <v>2421</v>
      </c>
      <c r="C1149" t="s">
        <v>1183</v>
      </c>
    </row>
    <row r="1150" spans="1:3">
      <c r="A1150" t="s">
        <v>3432</v>
      </c>
      <c r="B1150" t="s">
        <v>3431</v>
      </c>
      <c r="C1150" t="s">
        <v>1183</v>
      </c>
    </row>
    <row r="1151" spans="1:3">
      <c r="A1151" t="s">
        <v>1721</v>
      </c>
      <c r="B1151" t="s">
        <v>501</v>
      </c>
      <c r="C1151" t="s">
        <v>1183</v>
      </c>
    </row>
    <row r="1152" spans="1:3">
      <c r="A1152" t="s">
        <v>1722</v>
      </c>
      <c r="B1152" t="s">
        <v>265</v>
      </c>
      <c r="C1152" t="s">
        <v>1183</v>
      </c>
    </row>
    <row r="1153" spans="1:3">
      <c r="A1153" t="s">
        <v>2263</v>
      </c>
      <c r="B1153" t="s">
        <v>1236</v>
      </c>
      <c r="C1153" t="s">
        <v>1183</v>
      </c>
    </row>
    <row r="1154" spans="1:3">
      <c r="A1154" t="s">
        <v>3319</v>
      </c>
      <c r="B1154" t="s">
        <v>3320</v>
      </c>
      <c r="C1154" t="s">
        <v>1183</v>
      </c>
    </row>
    <row r="1155" spans="1:3">
      <c r="A1155" t="s">
        <v>1723</v>
      </c>
      <c r="B1155" t="s">
        <v>2369</v>
      </c>
      <c r="C1155" t="s">
        <v>1184</v>
      </c>
    </row>
    <row r="1156" spans="1:3">
      <c r="A1156" t="s">
        <v>2139</v>
      </c>
      <c r="B1156" t="s">
        <v>2138</v>
      </c>
      <c r="C1156" t="s">
        <v>1184</v>
      </c>
    </row>
    <row r="1157" spans="1:3">
      <c r="A1157" t="s">
        <v>1826</v>
      </c>
      <c r="B1157" t="s">
        <v>451</v>
      </c>
      <c r="C1157" t="s">
        <v>1183</v>
      </c>
    </row>
    <row r="1158" spans="1:3">
      <c r="A1158" t="s">
        <v>3490</v>
      </c>
      <c r="B1158" t="s">
        <v>3489</v>
      </c>
      <c r="C1158" t="s">
        <v>1183</v>
      </c>
    </row>
    <row r="1159" spans="1:3">
      <c r="A1159" t="s">
        <v>1724</v>
      </c>
      <c r="B1159" t="s">
        <v>580</v>
      </c>
      <c r="C1159" t="s">
        <v>1183</v>
      </c>
    </row>
    <row r="1160" spans="1:3">
      <c r="A1160" t="s">
        <v>2177</v>
      </c>
      <c r="B1160" t="s">
        <v>778</v>
      </c>
      <c r="C1160" t="s">
        <v>1183</v>
      </c>
    </row>
    <row r="1161" spans="1:3">
      <c r="A1161" t="s">
        <v>2765</v>
      </c>
      <c r="B1161" t="s">
        <v>2764</v>
      </c>
      <c r="C1161" t="s">
        <v>1183</v>
      </c>
    </row>
    <row r="1162" spans="1:3">
      <c r="A1162" t="s">
        <v>3538</v>
      </c>
      <c r="B1162" t="s">
        <v>3537</v>
      </c>
      <c r="C1162" t="s">
        <v>1183</v>
      </c>
    </row>
    <row r="1163" spans="1:3">
      <c r="A1163" t="s">
        <v>1725</v>
      </c>
      <c r="B1163" t="s">
        <v>221</v>
      </c>
      <c r="C1163" t="s">
        <v>1183</v>
      </c>
    </row>
    <row r="1164" spans="1:3">
      <c r="A1164" t="s">
        <v>1726</v>
      </c>
      <c r="B1164" t="s">
        <v>275</v>
      </c>
      <c r="C1164" t="s">
        <v>1183</v>
      </c>
    </row>
    <row r="1165" spans="1:3">
      <c r="A1165" t="s">
        <v>2462</v>
      </c>
      <c r="B1165" t="s">
        <v>2434</v>
      </c>
      <c r="C1165" t="s">
        <v>1183</v>
      </c>
    </row>
    <row r="1166" spans="1:3">
      <c r="A1166" t="s">
        <v>1999</v>
      </c>
      <c r="B1166" t="s">
        <v>541</v>
      </c>
      <c r="C1166" t="s">
        <v>1183</v>
      </c>
    </row>
    <row r="1167" spans="1:3">
      <c r="A1167" t="s">
        <v>2178</v>
      </c>
      <c r="B1167" t="s">
        <v>765</v>
      </c>
      <c r="C1167" t="s">
        <v>1183</v>
      </c>
    </row>
    <row r="1168" spans="1:3">
      <c r="A1168" t="s">
        <v>1727</v>
      </c>
      <c r="B1168" t="s">
        <v>1457</v>
      </c>
      <c r="C1168" t="s">
        <v>1183</v>
      </c>
    </row>
    <row r="1169" spans="1:3">
      <c r="A1169" t="s">
        <v>2264</v>
      </c>
      <c r="B1169" t="s">
        <v>840</v>
      </c>
      <c r="C1169" t="s">
        <v>1183</v>
      </c>
    </row>
    <row r="1170" spans="1:3">
      <c r="A1170" t="s">
        <v>2140</v>
      </c>
      <c r="B1170" t="s">
        <v>885</v>
      </c>
      <c r="C1170" t="s">
        <v>1183</v>
      </c>
    </row>
    <row r="1171" spans="1:3">
      <c r="A1171" t="s">
        <v>2265</v>
      </c>
      <c r="B1171" t="s">
        <v>1319</v>
      </c>
      <c r="C1171" t="s">
        <v>1183</v>
      </c>
    </row>
    <row r="1172" spans="1:3">
      <c r="A1172" t="s">
        <v>2921</v>
      </c>
      <c r="B1172" t="s">
        <v>2938</v>
      </c>
      <c r="C1172" t="s">
        <v>1183</v>
      </c>
    </row>
    <row r="1173" spans="1:3">
      <c r="A1173" t="s">
        <v>1728</v>
      </c>
      <c r="B1173" t="s">
        <v>3039</v>
      </c>
      <c r="C1173" t="s">
        <v>1183</v>
      </c>
    </row>
    <row r="1174" spans="1:3">
      <c r="A1174" t="s">
        <v>2179</v>
      </c>
      <c r="B1174" t="s">
        <v>766</v>
      </c>
      <c r="C1174" t="s">
        <v>1183</v>
      </c>
    </row>
    <row r="1175" spans="1:3">
      <c r="A1175" t="s">
        <v>2141</v>
      </c>
      <c r="B1175" t="s">
        <v>858</v>
      </c>
      <c r="C1175" t="s">
        <v>1183</v>
      </c>
    </row>
    <row r="1176" spans="1:3">
      <c r="A1176" t="s">
        <v>1827</v>
      </c>
      <c r="B1176" t="s">
        <v>941</v>
      </c>
      <c r="C1176" t="s">
        <v>1183</v>
      </c>
    </row>
    <row r="1177" spans="1:3">
      <c r="A1177" t="s">
        <v>2000</v>
      </c>
      <c r="B1177" t="s">
        <v>92</v>
      </c>
      <c r="C1177" t="s">
        <v>1183</v>
      </c>
    </row>
    <row r="1178" spans="1:3">
      <c r="A1178" t="s">
        <v>2001</v>
      </c>
      <c r="B1178" t="s">
        <v>978</v>
      </c>
      <c r="C1178" t="s">
        <v>1183</v>
      </c>
    </row>
    <row r="1179" spans="1:3">
      <c r="A1179" t="s">
        <v>1729</v>
      </c>
      <c r="B1179" t="s">
        <v>1052</v>
      </c>
      <c r="C1179" t="s">
        <v>1183</v>
      </c>
    </row>
    <row r="1180" spans="1:3">
      <c r="A1180" t="s">
        <v>1154</v>
      </c>
      <c r="B1180" t="s">
        <v>65</v>
      </c>
      <c r="C1180" t="s">
        <v>1184</v>
      </c>
    </row>
    <row r="1181" spans="1:3">
      <c r="A1181" s="62" t="s">
        <v>2002</v>
      </c>
      <c r="B1181" s="62" t="s">
        <v>542</v>
      </c>
      <c r="C1181" s="62" t="s">
        <v>1184</v>
      </c>
    </row>
    <row r="1182" spans="1:3">
      <c r="A1182" t="s">
        <v>3575</v>
      </c>
      <c r="B1182" t="s">
        <v>3608</v>
      </c>
      <c r="C1182" t="s">
        <v>1184</v>
      </c>
    </row>
    <row r="1183" spans="1:3">
      <c r="A1183" t="s">
        <v>3550</v>
      </c>
      <c r="B1183" t="s">
        <v>3549</v>
      </c>
      <c r="C1183" t="s">
        <v>1183</v>
      </c>
    </row>
    <row r="1184" spans="1:3">
      <c r="A1184" t="s">
        <v>3590</v>
      </c>
      <c r="B1184" t="s">
        <v>3623</v>
      </c>
      <c r="C1184" t="s">
        <v>1183</v>
      </c>
    </row>
    <row r="1185" spans="1:3">
      <c r="A1185" t="s">
        <v>2767</v>
      </c>
      <c r="B1185" t="s">
        <v>2766</v>
      </c>
      <c r="C1185" t="s">
        <v>1183</v>
      </c>
    </row>
    <row r="1186" spans="1:3">
      <c r="A1186" t="s">
        <v>2142</v>
      </c>
      <c r="B1186" t="s">
        <v>2289</v>
      </c>
      <c r="C1186" t="s">
        <v>1184</v>
      </c>
    </row>
    <row r="1187" spans="1:3">
      <c r="A1187" t="s">
        <v>1730</v>
      </c>
      <c r="B1187" t="s">
        <v>964</v>
      </c>
      <c r="C1187" t="s">
        <v>1183</v>
      </c>
    </row>
    <row r="1188" spans="1:3">
      <c r="A1188" t="s">
        <v>2769</v>
      </c>
      <c r="B1188" t="s">
        <v>2768</v>
      </c>
      <c r="C1188" t="s">
        <v>1183</v>
      </c>
    </row>
    <row r="1189" spans="1:3">
      <c r="A1189" t="s">
        <v>3173</v>
      </c>
      <c r="B1189" t="s">
        <v>3172</v>
      </c>
      <c r="C1189" t="s">
        <v>1183</v>
      </c>
    </row>
    <row r="1190" spans="1:3">
      <c r="A1190" t="s">
        <v>2266</v>
      </c>
      <c r="B1190" t="s">
        <v>1365</v>
      </c>
      <c r="C1190" t="s">
        <v>1183</v>
      </c>
    </row>
    <row r="1191" spans="1:3">
      <c r="A1191" t="s">
        <v>1731</v>
      </c>
      <c r="B1191" t="s">
        <v>965</v>
      </c>
      <c r="C1191" t="s">
        <v>1183</v>
      </c>
    </row>
    <row r="1192" spans="1:3">
      <c r="A1192" t="s">
        <v>1732</v>
      </c>
      <c r="B1192" t="s">
        <v>850</v>
      </c>
      <c r="C1192" t="s">
        <v>1183</v>
      </c>
    </row>
    <row r="1193" spans="1:3">
      <c r="A1193" t="s">
        <v>2551</v>
      </c>
      <c r="B1193" t="s">
        <v>2550</v>
      </c>
      <c r="C1193" t="s">
        <v>1183</v>
      </c>
    </row>
    <row r="1194" spans="1:3">
      <c r="A1194" t="s">
        <v>1053</v>
      </c>
      <c r="B1194" t="s">
        <v>398</v>
      </c>
      <c r="C1194" t="s">
        <v>1183</v>
      </c>
    </row>
    <row r="1195" spans="1:3">
      <c r="A1195" t="s">
        <v>1733</v>
      </c>
      <c r="B1195" t="s">
        <v>2371</v>
      </c>
      <c r="C1195" t="s">
        <v>1183</v>
      </c>
    </row>
    <row r="1196" spans="1:3">
      <c r="A1196" t="s">
        <v>3552</v>
      </c>
      <c r="B1196" t="s">
        <v>3551</v>
      </c>
      <c r="C1196" t="s">
        <v>1183</v>
      </c>
    </row>
    <row r="1197" spans="1:3">
      <c r="A1197" t="s">
        <v>1734</v>
      </c>
      <c r="B1197" t="s">
        <v>135</v>
      </c>
      <c r="C1197" t="s">
        <v>1183</v>
      </c>
    </row>
    <row r="1198" spans="1:3">
      <c r="A1198" t="s">
        <v>1735</v>
      </c>
      <c r="B1198" t="s">
        <v>269</v>
      </c>
      <c r="C1198" t="s">
        <v>1183</v>
      </c>
    </row>
    <row r="1199" spans="1:3">
      <c r="A1199" t="s">
        <v>1155</v>
      </c>
      <c r="B1199" t="s">
        <v>174</v>
      </c>
      <c r="C1199" t="s">
        <v>1183</v>
      </c>
    </row>
    <row r="1200" spans="1:3">
      <c r="A1200" t="s">
        <v>2143</v>
      </c>
      <c r="B1200" t="s">
        <v>1379</v>
      </c>
      <c r="C1200" t="s">
        <v>1183</v>
      </c>
    </row>
    <row r="1201" spans="1:3">
      <c r="A1201" t="s">
        <v>1736</v>
      </c>
      <c r="B1201" t="s">
        <v>1405</v>
      </c>
      <c r="C1201" t="s">
        <v>1183</v>
      </c>
    </row>
    <row r="1202" spans="1:3">
      <c r="A1202" t="s">
        <v>1854</v>
      </c>
      <c r="B1202" t="s">
        <v>399</v>
      </c>
      <c r="C1202" t="s">
        <v>1183</v>
      </c>
    </row>
    <row r="1203" spans="1:3">
      <c r="A1203" t="s">
        <v>2003</v>
      </c>
      <c r="B1203" t="s">
        <v>66</v>
      </c>
      <c r="C1203" t="s">
        <v>1183</v>
      </c>
    </row>
    <row r="1204" spans="1:3">
      <c r="A1204" t="s">
        <v>1737</v>
      </c>
      <c r="B1204" t="s">
        <v>927</v>
      </c>
      <c r="C1204" t="s">
        <v>1183</v>
      </c>
    </row>
    <row r="1205" spans="1:3">
      <c r="A1205" t="s">
        <v>2267</v>
      </c>
      <c r="B1205" t="s">
        <v>1237</v>
      </c>
      <c r="C1205" t="s">
        <v>1183</v>
      </c>
    </row>
    <row r="1206" spans="1:3">
      <c r="A1206" t="s">
        <v>1156</v>
      </c>
      <c r="B1206" t="s">
        <v>175</v>
      </c>
      <c r="C1206" t="s">
        <v>1183</v>
      </c>
    </row>
    <row r="1207" spans="1:3">
      <c r="A1207" t="s">
        <v>2771</v>
      </c>
      <c r="B1207" t="s">
        <v>2770</v>
      </c>
      <c r="C1207" t="s">
        <v>1183</v>
      </c>
    </row>
    <row r="1208" spans="1:3">
      <c r="A1208" t="s">
        <v>1157</v>
      </c>
      <c r="B1208" t="s">
        <v>68</v>
      </c>
      <c r="C1208" t="s">
        <v>1184</v>
      </c>
    </row>
    <row r="1209" spans="1:3">
      <c r="A1209" t="s">
        <v>2004</v>
      </c>
      <c r="B1209" t="s">
        <v>94</v>
      </c>
      <c r="C1209" t="s">
        <v>1184</v>
      </c>
    </row>
    <row r="1210" spans="1:3">
      <c r="A1210" t="s">
        <v>1094</v>
      </c>
      <c r="B1210" t="s">
        <v>596</v>
      </c>
      <c r="C1210" t="s">
        <v>1184</v>
      </c>
    </row>
    <row r="1211" spans="1:3">
      <c r="A1211" t="s">
        <v>1738</v>
      </c>
      <c r="B1211" t="s">
        <v>725</v>
      </c>
      <c r="C1211" t="s">
        <v>1184</v>
      </c>
    </row>
    <row r="1212" spans="1:3">
      <c r="A1212" t="s">
        <v>1095</v>
      </c>
      <c r="B1212" t="s">
        <v>597</v>
      </c>
      <c r="C1212" t="s">
        <v>1184</v>
      </c>
    </row>
    <row r="1213" spans="1:3">
      <c r="A1213" t="s">
        <v>2553</v>
      </c>
      <c r="B1213" t="s">
        <v>2552</v>
      </c>
      <c r="C1213" t="s">
        <v>1183</v>
      </c>
    </row>
    <row r="1214" spans="1:3">
      <c r="A1214" t="s">
        <v>2005</v>
      </c>
      <c r="B1214" t="s">
        <v>832</v>
      </c>
      <c r="C1214" t="s">
        <v>1183</v>
      </c>
    </row>
    <row r="1215" spans="1:3">
      <c r="A1215" t="s">
        <v>3502</v>
      </c>
      <c r="B1215" t="s">
        <v>3501</v>
      </c>
      <c r="C1215" t="s">
        <v>1183</v>
      </c>
    </row>
    <row r="1216" spans="1:3">
      <c r="A1216" t="s">
        <v>1739</v>
      </c>
      <c r="B1216" t="s">
        <v>722</v>
      </c>
      <c r="C1216" t="s">
        <v>1183</v>
      </c>
    </row>
    <row r="1217" spans="1:3">
      <c r="A1217" t="s">
        <v>2268</v>
      </c>
      <c r="B1217" t="s">
        <v>1238</v>
      </c>
      <c r="C1217" t="s">
        <v>1183</v>
      </c>
    </row>
    <row r="1218" spans="1:3">
      <c r="A1218" t="s">
        <v>2144</v>
      </c>
      <c r="B1218" t="s">
        <v>1314</v>
      </c>
      <c r="C1218" t="s">
        <v>1183</v>
      </c>
    </row>
    <row r="1219" spans="1:3">
      <c r="A1219" t="s">
        <v>3063</v>
      </c>
      <c r="B1219" t="s">
        <v>3062</v>
      </c>
      <c r="C1219" t="s">
        <v>1183</v>
      </c>
    </row>
    <row r="1220" spans="1:3">
      <c r="A1220" t="s">
        <v>1158</v>
      </c>
      <c r="B1220" t="s">
        <v>666</v>
      </c>
      <c r="C1220" t="s">
        <v>1183</v>
      </c>
    </row>
    <row r="1221" spans="1:3">
      <c r="A1221" t="s">
        <v>2773</v>
      </c>
      <c r="B1221" t="s">
        <v>2772</v>
      </c>
      <c r="C1221" t="s">
        <v>1183</v>
      </c>
    </row>
    <row r="1222" spans="1:3">
      <c r="A1222" t="s">
        <v>1740</v>
      </c>
      <c r="B1222" t="s">
        <v>755</v>
      </c>
      <c r="C1222" t="s">
        <v>1184</v>
      </c>
    </row>
    <row r="1223" spans="1:3">
      <c r="A1223" t="s">
        <v>1741</v>
      </c>
      <c r="B1223" t="s">
        <v>715</v>
      </c>
      <c r="C1223" t="s">
        <v>1183</v>
      </c>
    </row>
    <row r="1224" spans="1:3">
      <c r="A1224" t="s">
        <v>1828</v>
      </c>
      <c r="B1224" t="s">
        <v>942</v>
      </c>
      <c r="C1224" t="s">
        <v>1184</v>
      </c>
    </row>
    <row r="1225" spans="1:3">
      <c r="A1225" t="s">
        <v>1742</v>
      </c>
      <c r="B1225" t="s">
        <v>823</v>
      </c>
      <c r="C1225" t="s">
        <v>1184</v>
      </c>
    </row>
    <row r="1226" spans="1:3">
      <c r="A1226" t="s">
        <v>2775</v>
      </c>
      <c r="B1226" t="s">
        <v>2774</v>
      </c>
      <c r="C1226" t="s">
        <v>1183</v>
      </c>
    </row>
    <row r="1227" spans="1:3">
      <c r="A1227" t="s">
        <v>1743</v>
      </c>
      <c r="B1227" t="s">
        <v>955</v>
      </c>
      <c r="C1227" t="s">
        <v>1183</v>
      </c>
    </row>
    <row r="1228" spans="1:3">
      <c r="A1228" t="s">
        <v>2045</v>
      </c>
      <c r="B1228" t="s">
        <v>1172</v>
      </c>
      <c r="C1228" t="s">
        <v>1184</v>
      </c>
    </row>
    <row r="1229" spans="1:3">
      <c r="A1229" t="s">
        <v>2777</v>
      </c>
      <c r="B1229" t="s">
        <v>2776</v>
      </c>
      <c r="C1229" t="s">
        <v>1184</v>
      </c>
    </row>
    <row r="1230" spans="1:3">
      <c r="A1230" t="s">
        <v>1173</v>
      </c>
      <c r="B1230" t="s">
        <v>128</v>
      </c>
      <c r="C1230" t="s">
        <v>1184</v>
      </c>
    </row>
    <row r="1231" spans="1:3">
      <c r="A1231" t="s">
        <v>1744</v>
      </c>
      <c r="B1231" t="s">
        <v>1459</v>
      </c>
      <c r="C1231" t="s">
        <v>1183</v>
      </c>
    </row>
    <row r="1232" spans="1:3">
      <c r="A1232" t="s">
        <v>3066</v>
      </c>
      <c r="B1232" t="s">
        <v>3065</v>
      </c>
      <c r="C1232" t="s">
        <v>1183</v>
      </c>
    </row>
    <row r="1233" spans="1:3">
      <c r="A1233" t="s">
        <v>2411</v>
      </c>
      <c r="B1233" t="s">
        <v>2397</v>
      </c>
      <c r="C1233" t="s">
        <v>1183</v>
      </c>
    </row>
    <row r="1234" spans="1:3">
      <c r="A1234" t="s">
        <v>2006</v>
      </c>
      <c r="B1234" t="s">
        <v>668</v>
      </c>
      <c r="C1234" t="s">
        <v>1183</v>
      </c>
    </row>
    <row r="1235" spans="1:3">
      <c r="A1235" t="s">
        <v>2145</v>
      </c>
      <c r="B1235" t="s">
        <v>859</v>
      </c>
      <c r="C1235" t="s">
        <v>1183</v>
      </c>
    </row>
    <row r="1236" spans="1:3">
      <c r="A1236" t="s">
        <v>2007</v>
      </c>
      <c r="B1236" t="s">
        <v>14</v>
      </c>
      <c r="C1236" t="s">
        <v>1183</v>
      </c>
    </row>
    <row r="1237" spans="1:3">
      <c r="A1237" t="s">
        <v>1855</v>
      </c>
      <c r="B1237" t="s">
        <v>452</v>
      </c>
      <c r="C1237" t="s">
        <v>1184</v>
      </c>
    </row>
    <row r="1238" spans="1:3">
      <c r="A1238" t="s">
        <v>1829</v>
      </c>
      <c r="B1238" t="s">
        <v>787</v>
      </c>
      <c r="C1238" t="s">
        <v>1184</v>
      </c>
    </row>
    <row r="1239" spans="1:3">
      <c r="A1239" t="s">
        <v>3419</v>
      </c>
      <c r="B1239" t="s">
        <v>3418</v>
      </c>
      <c r="C1239" t="s">
        <v>1183</v>
      </c>
    </row>
    <row r="1240" spans="1:3">
      <c r="A1240" t="s">
        <v>3222</v>
      </c>
      <c r="B1240" t="s">
        <v>3221</v>
      </c>
      <c r="C1240" t="s">
        <v>1183</v>
      </c>
    </row>
    <row r="1241" spans="1:3">
      <c r="A1241" t="s">
        <v>3554</v>
      </c>
      <c r="B1241" t="s">
        <v>3553</v>
      </c>
      <c r="C1241" t="s">
        <v>1183</v>
      </c>
    </row>
    <row r="1242" spans="1:3">
      <c r="A1242" t="s">
        <v>2779</v>
      </c>
      <c r="B1242" t="s">
        <v>2833</v>
      </c>
      <c r="C1242" t="s">
        <v>1183</v>
      </c>
    </row>
    <row r="1243" spans="1:3">
      <c r="A1243" t="s">
        <v>2008</v>
      </c>
      <c r="B1243" t="s">
        <v>70</v>
      </c>
      <c r="C1243" t="s">
        <v>1183</v>
      </c>
    </row>
    <row r="1244" spans="1:3">
      <c r="A1244" t="s">
        <v>1830</v>
      </c>
      <c r="B1244" t="s">
        <v>453</v>
      </c>
      <c r="C1244" t="s">
        <v>1183</v>
      </c>
    </row>
    <row r="1245" spans="1:3">
      <c r="A1245" t="s">
        <v>3576</v>
      </c>
      <c r="B1245" t="s">
        <v>3609</v>
      </c>
      <c r="C1245" t="s">
        <v>1183</v>
      </c>
    </row>
    <row r="1246" spans="1:3">
      <c r="A1246" t="s">
        <v>1159</v>
      </c>
      <c r="B1246" t="s">
        <v>670</v>
      </c>
      <c r="C1246" t="s">
        <v>1183</v>
      </c>
    </row>
    <row r="1247" spans="1:3">
      <c r="A1247" t="s">
        <v>2009</v>
      </c>
      <c r="B1247" t="s">
        <v>672</v>
      </c>
      <c r="C1247" t="s">
        <v>1183</v>
      </c>
    </row>
    <row r="1248" spans="1:3">
      <c r="A1248" t="s">
        <v>2922</v>
      </c>
      <c r="B1248" t="s">
        <v>2934</v>
      </c>
      <c r="C1248" t="s">
        <v>1183</v>
      </c>
    </row>
    <row r="1249" spans="1:3">
      <c r="A1249" t="s">
        <v>2781</v>
      </c>
      <c r="B1249" t="s">
        <v>2780</v>
      </c>
      <c r="C1249" t="s">
        <v>1183</v>
      </c>
    </row>
    <row r="1250" spans="1:3">
      <c r="A1250" t="s">
        <v>3152</v>
      </c>
      <c r="B1250" t="s">
        <v>3151</v>
      </c>
      <c r="C1250" t="s">
        <v>1183</v>
      </c>
    </row>
    <row r="1251" spans="1:3">
      <c r="A1251" t="s">
        <v>2146</v>
      </c>
      <c r="B1251" t="s">
        <v>1449</v>
      </c>
      <c r="C1251" t="s">
        <v>1183</v>
      </c>
    </row>
    <row r="1252" spans="1:3">
      <c r="A1252" t="s">
        <v>2519</v>
      </c>
      <c r="B1252" t="s">
        <v>2518</v>
      </c>
      <c r="C1252" t="s">
        <v>1183</v>
      </c>
    </row>
    <row r="1253" spans="1:3">
      <c r="A1253" t="s">
        <v>3577</v>
      </c>
      <c r="B1253" t="s">
        <v>3610</v>
      </c>
      <c r="C1253" t="s">
        <v>1184</v>
      </c>
    </row>
    <row r="1254" spans="1:3">
      <c r="A1254" t="s">
        <v>3377</v>
      </c>
      <c r="B1254" t="s">
        <v>3378</v>
      </c>
      <c r="C1254" t="s">
        <v>1184</v>
      </c>
    </row>
    <row r="1255" spans="1:3">
      <c r="A1255" t="s">
        <v>3224</v>
      </c>
      <c r="B1255" t="s">
        <v>3223</v>
      </c>
      <c r="C1255" t="s">
        <v>1183</v>
      </c>
    </row>
    <row r="1256" spans="1:3">
      <c r="A1256" t="s">
        <v>2269</v>
      </c>
      <c r="B1256" t="s">
        <v>1363</v>
      </c>
      <c r="C1256" t="s">
        <v>1183</v>
      </c>
    </row>
    <row r="1257" spans="1:3">
      <c r="A1257" t="s">
        <v>1745</v>
      </c>
      <c r="B1257" t="s">
        <v>512</v>
      </c>
      <c r="C1257" t="s">
        <v>1184</v>
      </c>
    </row>
    <row r="1258" spans="1:3">
      <c r="A1258" t="s">
        <v>2147</v>
      </c>
      <c r="B1258" t="s">
        <v>1434</v>
      </c>
      <c r="C1258" t="s">
        <v>1183</v>
      </c>
    </row>
    <row r="1259" spans="1:3">
      <c r="A1259" t="s">
        <v>3226</v>
      </c>
      <c r="B1259" t="s">
        <v>3225</v>
      </c>
      <c r="C1259" t="s">
        <v>1183</v>
      </c>
    </row>
    <row r="1260" spans="1:3">
      <c r="A1260" t="s">
        <v>1831</v>
      </c>
      <c r="B1260" t="s">
        <v>1197</v>
      </c>
      <c r="C1260" t="s">
        <v>1183</v>
      </c>
    </row>
    <row r="1261" spans="1:3">
      <c r="A1261" s="25" t="s">
        <v>6389</v>
      </c>
      <c r="B1261" s="25" t="s">
        <v>6390</v>
      </c>
      <c r="C1261" s="25" t="s">
        <v>1183</v>
      </c>
    </row>
    <row r="1262" spans="1:3">
      <c r="A1262" t="s">
        <v>2842</v>
      </c>
      <c r="B1262" t="s">
        <v>2862</v>
      </c>
      <c r="C1262" t="s">
        <v>1184</v>
      </c>
    </row>
    <row r="1263" spans="1:3">
      <c r="A1263" t="s">
        <v>1746</v>
      </c>
      <c r="B1263" t="s">
        <v>716</v>
      </c>
      <c r="C1263" t="s">
        <v>1184</v>
      </c>
    </row>
    <row r="1264" spans="1:3">
      <c r="A1264" t="s">
        <v>1747</v>
      </c>
      <c r="B1264" t="s">
        <v>928</v>
      </c>
      <c r="C1264" t="s">
        <v>1184</v>
      </c>
    </row>
    <row r="1265" spans="1:3">
      <c r="A1265" t="s">
        <v>2782</v>
      </c>
      <c r="B1265" t="s">
        <v>3100</v>
      </c>
      <c r="C1265" t="s">
        <v>1184</v>
      </c>
    </row>
    <row r="1266" spans="1:3">
      <c r="A1266" t="s">
        <v>1054</v>
      </c>
      <c r="B1266" t="s">
        <v>2372</v>
      </c>
      <c r="C1266" t="s">
        <v>1184</v>
      </c>
    </row>
    <row r="1267" spans="1:3">
      <c r="A1267" t="s">
        <v>2577</v>
      </c>
      <c r="B1267" t="s">
        <v>2576</v>
      </c>
      <c r="C1267" t="s">
        <v>1184</v>
      </c>
    </row>
    <row r="1268" spans="1:3">
      <c r="A1268" t="s">
        <v>1832</v>
      </c>
      <c r="B1268" t="s">
        <v>2380</v>
      </c>
      <c r="C1268" t="s">
        <v>1184</v>
      </c>
    </row>
    <row r="1269" spans="1:3">
      <c r="A1269" t="s">
        <v>2784</v>
      </c>
      <c r="B1269" t="s">
        <v>2783</v>
      </c>
      <c r="C1269" t="s">
        <v>1184</v>
      </c>
    </row>
    <row r="1270" spans="1:3">
      <c r="A1270" t="s">
        <v>1055</v>
      </c>
      <c r="B1270" t="s">
        <v>372</v>
      </c>
      <c r="C1270" t="s">
        <v>1184</v>
      </c>
    </row>
    <row r="1271" spans="1:3">
      <c r="A1271" t="s">
        <v>1056</v>
      </c>
      <c r="B1271" t="s">
        <v>756</v>
      </c>
      <c r="C1271" t="s">
        <v>1184</v>
      </c>
    </row>
    <row r="1272" spans="1:3">
      <c r="A1272" t="s">
        <v>2148</v>
      </c>
      <c r="B1272" t="s">
        <v>1452</v>
      </c>
      <c r="C1272" t="s">
        <v>1184</v>
      </c>
    </row>
    <row r="1273" spans="1:3">
      <c r="A1273" t="s">
        <v>2449</v>
      </c>
      <c r="B1273" t="s">
        <v>2419</v>
      </c>
      <c r="C1273" t="s">
        <v>1184</v>
      </c>
    </row>
    <row r="1274" spans="1:3">
      <c r="A1274" t="s">
        <v>2786</v>
      </c>
      <c r="B1274" t="s">
        <v>2785</v>
      </c>
      <c r="C1274" t="s">
        <v>1184</v>
      </c>
    </row>
    <row r="1275" spans="1:3">
      <c r="A1275" t="s">
        <v>3452</v>
      </c>
      <c r="B1275" t="s">
        <v>3451</v>
      </c>
      <c r="C1275" t="s">
        <v>1184</v>
      </c>
    </row>
    <row r="1276" spans="1:3">
      <c r="A1276" t="s">
        <v>1057</v>
      </c>
      <c r="B1276" t="s">
        <v>477</v>
      </c>
      <c r="C1276" t="s">
        <v>1184</v>
      </c>
    </row>
    <row r="1277" spans="1:3">
      <c r="A1277" t="s">
        <v>1058</v>
      </c>
      <c r="B1277" t="s">
        <v>247</v>
      </c>
      <c r="C1277" t="s">
        <v>1184</v>
      </c>
    </row>
    <row r="1278" spans="1:3">
      <c r="A1278" t="s">
        <v>2010</v>
      </c>
      <c r="B1278" t="s">
        <v>906</v>
      </c>
      <c r="C1278" t="s">
        <v>1184</v>
      </c>
    </row>
    <row r="1279" spans="1:3">
      <c r="A1279" t="s">
        <v>2788</v>
      </c>
      <c r="B1279" t="s">
        <v>2787</v>
      </c>
      <c r="C1279" t="s">
        <v>1184</v>
      </c>
    </row>
    <row r="1280" spans="1:3">
      <c r="A1280" t="s">
        <v>1748</v>
      </c>
      <c r="B1280" t="s">
        <v>929</v>
      </c>
      <c r="C1280" t="s">
        <v>1184</v>
      </c>
    </row>
    <row r="1281" spans="1:3">
      <c r="A1281" t="s">
        <v>3175</v>
      </c>
      <c r="B1281" t="s">
        <v>3174</v>
      </c>
      <c r="C1281" t="s">
        <v>1183</v>
      </c>
    </row>
    <row r="1282" spans="1:3">
      <c r="A1282" t="s">
        <v>2011</v>
      </c>
      <c r="B1282" t="s">
        <v>543</v>
      </c>
      <c r="C1282" t="s">
        <v>1184</v>
      </c>
    </row>
    <row r="1283" spans="1:3">
      <c r="A1283" t="s">
        <v>3351</v>
      </c>
      <c r="B1283" t="s">
        <v>3352</v>
      </c>
      <c r="C1283" t="s">
        <v>1184</v>
      </c>
    </row>
    <row r="1284" spans="1:3">
      <c r="A1284" s="62" t="s">
        <v>1160</v>
      </c>
      <c r="B1284" s="62" t="s">
        <v>673</v>
      </c>
      <c r="C1284" s="62" t="s">
        <v>1184</v>
      </c>
    </row>
    <row r="1285" spans="1:3">
      <c r="A1285" t="s">
        <v>3454</v>
      </c>
      <c r="B1285" t="s">
        <v>3453</v>
      </c>
      <c r="C1285" t="s">
        <v>1184</v>
      </c>
    </row>
    <row r="1286" spans="1:3">
      <c r="A1286" t="s">
        <v>2970</v>
      </c>
      <c r="B1286" t="s">
        <v>2969</v>
      </c>
      <c r="C1286" t="s">
        <v>1184</v>
      </c>
    </row>
    <row r="1287" spans="1:3">
      <c r="A1287" t="s">
        <v>1749</v>
      </c>
      <c r="B1287" t="s">
        <v>930</v>
      </c>
      <c r="C1287" t="s">
        <v>1184</v>
      </c>
    </row>
    <row r="1288" spans="1:3">
      <c r="A1288" t="s">
        <v>2149</v>
      </c>
      <c r="B1288" t="s">
        <v>1454</v>
      </c>
      <c r="C1288" t="s">
        <v>1184</v>
      </c>
    </row>
    <row r="1289" spans="1:3">
      <c r="A1289" t="s">
        <v>2848</v>
      </c>
      <c r="B1289" t="s">
        <v>2868</v>
      </c>
      <c r="C1289" t="s">
        <v>1184</v>
      </c>
    </row>
    <row r="1290" spans="1:3">
      <c r="A1290" t="s">
        <v>1750</v>
      </c>
      <c r="B1290" t="s">
        <v>2478</v>
      </c>
      <c r="C1290" t="s">
        <v>1183</v>
      </c>
    </row>
    <row r="1291" spans="1:3">
      <c r="A1291" t="s">
        <v>2012</v>
      </c>
      <c r="B1291" t="s">
        <v>95</v>
      </c>
      <c r="C1291" t="s">
        <v>1183</v>
      </c>
    </row>
    <row r="1292" spans="1:3">
      <c r="A1292" t="s">
        <v>3228</v>
      </c>
      <c r="B1292" t="s">
        <v>3227</v>
      </c>
      <c r="C1292" t="s">
        <v>1183</v>
      </c>
    </row>
    <row r="1293" spans="1:3">
      <c r="A1293" t="s">
        <v>2270</v>
      </c>
      <c r="B1293" t="s">
        <v>1366</v>
      </c>
      <c r="C1293" t="s">
        <v>1183</v>
      </c>
    </row>
    <row r="1294" spans="1:3">
      <c r="A1294" t="s">
        <v>1751</v>
      </c>
      <c r="B1294" t="s">
        <v>1059</v>
      </c>
      <c r="C1294" t="s">
        <v>1183</v>
      </c>
    </row>
    <row r="1295" spans="1:3">
      <c r="A1295" t="s">
        <v>2271</v>
      </c>
      <c r="B1295" t="s">
        <v>877</v>
      </c>
      <c r="C1295" t="s">
        <v>1183</v>
      </c>
    </row>
    <row r="1296" spans="1:3">
      <c r="A1296" t="s">
        <v>3264</v>
      </c>
      <c r="B1296" t="s">
        <v>3263</v>
      </c>
      <c r="C1296" t="s">
        <v>1184</v>
      </c>
    </row>
    <row r="1297" spans="1:3">
      <c r="A1297" t="s">
        <v>2790</v>
      </c>
      <c r="B1297" t="s">
        <v>2789</v>
      </c>
      <c r="C1297" t="s">
        <v>1184</v>
      </c>
    </row>
    <row r="1298" spans="1:3">
      <c r="A1298" t="s">
        <v>3230</v>
      </c>
      <c r="B1298" t="s">
        <v>3229</v>
      </c>
      <c r="C1298" t="s">
        <v>1183</v>
      </c>
    </row>
    <row r="1299" spans="1:3">
      <c r="A1299" t="s">
        <v>2150</v>
      </c>
      <c r="B1299" t="s">
        <v>1443</v>
      </c>
      <c r="C1299" t="s">
        <v>1184</v>
      </c>
    </row>
    <row r="1300" spans="1:3">
      <c r="A1300" t="s">
        <v>3353</v>
      </c>
      <c r="B1300" t="s">
        <v>3354</v>
      </c>
      <c r="C1300" t="s">
        <v>1183</v>
      </c>
    </row>
    <row r="1301" spans="1:3">
      <c r="A1301" t="s">
        <v>1833</v>
      </c>
      <c r="B1301" t="s">
        <v>598</v>
      </c>
      <c r="C1301" t="s">
        <v>1183</v>
      </c>
    </row>
    <row r="1302" spans="1:3">
      <c r="A1302" t="s">
        <v>1060</v>
      </c>
      <c r="B1302" t="s">
        <v>214</v>
      </c>
      <c r="C1302" t="s">
        <v>1183</v>
      </c>
    </row>
    <row r="1303" spans="1:3">
      <c r="A1303" t="s">
        <v>2454</v>
      </c>
      <c r="B1303" t="s">
        <v>2425</v>
      </c>
      <c r="C1303" t="s">
        <v>1184</v>
      </c>
    </row>
    <row r="1304" spans="1:3">
      <c r="A1304" t="s">
        <v>3434</v>
      </c>
      <c r="B1304" t="s">
        <v>3433</v>
      </c>
      <c r="C1304" t="s">
        <v>1183</v>
      </c>
    </row>
    <row r="1305" spans="1:3">
      <c r="A1305" t="s">
        <v>1856</v>
      </c>
      <c r="B1305" t="s">
        <v>401</v>
      </c>
      <c r="C1305" t="s">
        <v>1183</v>
      </c>
    </row>
    <row r="1306" spans="1:3">
      <c r="A1306" t="s">
        <v>1752</v>
      </c>
      <c r="B1306" t="s">
        <v>1463</v>
      </c>
      <c r="C1306" t="s">
        <v>1184</v>
      </c>
    </row>
    <row r="1307" spans="1:3">
      <c r="A1307" t="s">
        <v>1097</v>
      </c>
      <c r="B1307" t="s">
        <v>392</v>
      </c>
      <c r="C1307" t="s">
        <v>1184</v>
      </c>
    </row>
    <row r="1308" spans="1:3">
      <c r="A1308" t="s">
        <v>1098</v>
      </c>
      <c r="B1308" t="s">
        <v>599</v>
      </c>
      <c r="C1308" t="s">
        <v>1184</v>
      </c>
    </row>
    <row r="1309" spans="1:3">
      <c r="A1309" t="s">
        <v>1753</v>
      </c>
      <c r="B1309" t="s">
        <v>757</v>
      </c>
      <c r="C1309" t="s">
        <v>1183</v>
      </c>
    </row>
    <row r="1310" spans="1:3">
      <c r="A1310" t="s">
        <v>1834</v>
      </c>
      <c r="B1310" t="s">
        <v>454</v>
      </c>
      <c r="C1310" t="s">
        <v>1183</v>
      </c>
    </row>
    <row r="1311" spans="1:3">
      <c r="A1311" t="s">
        <v>1099</v>
      </c>
      <c r="B1311" t="s">
        <v>455</v>
      </c>
      <c r="C1311" t="s">
        <v>1183</v>
      </c>
    </row>
    <row r="1312" spans="1:3">
      <c r="A1312" t="s">
        <v>2151</v>
      </c>
      <c r="B1312" t="s">
        <v>884</v>
      </c>
      <c r="C1312" t="s">
        <v>1183</v>
      </c>
    </row>
    <row r="1313" spans="1:3">
      <c r="A1313" t="s">
        <v>1754</v>
      </c>
      <c r="B1313" t="s">
        <v>912</v>
      </c>
      <c r="C1313" t="s">
        <v>1183</v>
      </c>
    </row>
    <row r="1314" spans="1:3">
      <c r="A1314" t="s">
        <v>1755</v>
      </c>
      <c r="B1314" t="s">
        <v>851</v>
      </c>
      <c r="C1314" t="s">
        <v>1183</v>
      </c>
    </row>
    <row r="1315" spans="1:3">
      <c r="A1315" t="s">
        <v>3492</v>
      </c>
      <c r="B1315" t="s">
        <v>3491</v>
      </c>
      <c r="C1315" t="s">
        <v>1184</v>
      </c>
    </row>
    <row r="1316" spans="1:3">
      <c r="A1316" t="s">
        <v>2152</v>
      </c>
      <c r="B1316" t="s">
        <v>1442</v>
      </c>
      <c r="C1316" t="s">
        <v>1184</v>
      </c>
    </row>
    <row r="1317" spans="1:3">
      <c r="A1317" t="s">
        <v>1161</v>
      </c>
      <c r="B1317" t="s">
        <v>97</v>
      </c>
      <c r="C1317" t="s">
        <v>1184</v>
      </c>
    </row>
    <row r="1318" spans="1:3">
      <c r="A1318" t="s">
        <v>1756</v>
      </c>
      <c r="B1318" t="s">
        <v>1374</v>
      </c>
      <c r="C1318" t="s">
        <v>1183</v>
      </c>
    </row>
    <row r="1319" spans="1:3">
      <c r="A1319" t="s">
        <v>2272</v>
      </c>
      <c r="B1319" t="s">
        <v>1362</v>
      </c>
      <c r="C1319" t="s">
        <v>1183</v>
      </c>
    </row>
    <row r="1320" spans="1:3">
      <c r="A1320" t="s">
        <v>2046</v>
      </c>
      <c r="B1320" t="s">
        <v>129</v>
      </c>
      <c r="C1320" t="s">
        <v>1183</v>
      </c>
    </row>
    <row r="1321" spans="1:3">
      <c r="A1321" t="s">
        <v>1757</v>
      </c>
      <c r="B1321" t="s">
        <v>717</v>
      </c>
      <c r="C1321" t="s">
        <v>1184</v>
      </c>
    </row>
    <row r="1322" spans="1:3">
      <c r="A1322" t="s">
        <v>3591</v>
      </c>
      <c r="B1322" t="s">
        <v>3624</v>
      </c>
      <c r="C1322" t="s">
        <v>1183</v>
      </c>
    </row>
    <row r="1323" spans="1:3">
      <c r="A1323" t="s">
        <v>2013</v>
      </c>
      <c r="B1323" t="s">
        <v>675</v>
      </c>
      <c r="C1323" t="s">
        <v>1183</v>
      </c>
    </row>
    <row r="1324" spans="1:3">
      <c r="A1324" t="s">
        <v>2510</v>
      </c>
      <c r="B1324" t="s">
        <v>3321</v>
      </c>
      <c r="C1324" t="s">
        <v>1184</v>
      </c>
    </row>
    <row r="1325" spans="1:3">
      <c r="A1325" t="s">
        <v>2555</v>
      </c>
      <c r="B1325" t="s">
        <v>2554</v>
      </c>
      <c r="C1325" t="s">
        <v>1184</v>
      </c>
    </row>
    <row r="1326" spans="1:3">
      <c r="A1326" t="s">
        <v>1758</v>
      </c>
      <c r="B1326" t="s">
        <v>581</v>
      </c>
      <c r="C1326" t="s">
        <v>1184</v>
      </c>
    </row>
    <row r="1327" spans="1:3">
      <c r="A1327" t="s">
        <v>1759</v>
      </c>
      <c r="B1327" t="s">
        <v>852</v>
      </c>
      <c r="C1327" t="s">
        <v>1184</v>
      </c>
    </row>
    <row r="1328" spans="1:3">
      <c r="A1328" t="s">
        <v>2952</v>
      </c>
      <c r="B1328" t="s">
        <v>2951</v>
      </c>
      <c r="C1328" t="s">
        <v>1184</v>
      </c>
    </row>
    <row r="1329" spans="1:3">
      <c r="A1329" t="s">
        <v>1760</v>
      </c>
      <c r="B1329" t="s">
        <v>583</v>
      </c>
      <c r="C1329" t="s">
        <v>1184</v>
      </c>
    </row>
    <row r="1330" spans="1:3">
      <c r="A1330" t="s">
        <v>2153</v>
      </c>
      <c r="B1330" t="s">
        <v>860</v>
      </c>
      <c r="C1330" t="s">
        <v>1184</v>
      </c>
    </row>
    <row r="1331" spans="1:3">
      <c r="A1331" t="s">
        <v>2972</v>
      </c>
      <c r="B1331" t="s">
        <v>2971</v>
      </c>
      <c r="C1331" t="s">
        <v>1183</v>
      </c>
    </row>
    <row r="1332" spans="1:3">
      <c r="A1332" t="s">
        <v>2014</v>
      </c>
      <c r="B1332" t="s">
        <v>677</v>
      </c>
      <c r="C1332" t="s">
        <v>1184</v>
      </c>
    </row>
    <row r="1333" spans="1:3">
      <c r="A1333" t="s">
        <v>2274</v>
      </c>
      <c r="B1333" t="s">
        <v>2273</v>
      </c>
      <c r="C1333" t="s">
        <v>1183</v>
      </c>
    </row>
    <row r="1334" spans="1:3">
      <c r="A1334" t="s">
        <v>2015</v>
      </c>
      <c r="B1334" t="s">
        <v>544</v>
      </c>
      <c r="C1334" t="s">
        <v>1183</v>
      </c>
    </row>
    <row r="1335" spans="1:3">
      <c r="A1335" t="s">
        <v>2154</v>
      </c>
      <c r="B1335" t="s">
        <v>1502</v>
      </c>
      <c r="C1335" t="s">
        <v>1184</v>
      </c>
    </row>
    <row r="1336" spans="1:3">
      <c r="A1336" t="s">
        <v>3581</v>
      </c>
      <c r="B1336" t="s">
        <v>3614</v>
      </c>
      <c r="C1336" t="s">
        <v>1184</v>
      </c>
    </row>
    <row r="1337" spans="1:3">
      <c r="A1337" t="s">
        <v>2016</v>
      </c>
      <c r="B1337" t="s">
        <v>176</v>
      </c>
      <c r="C1337" t="s">
        <v>1183</v>
      </c>
    </row>
    <row r="1338" spans="1:3">
      <c r="A1338" t="s">
        <v>2792</v>
      </c>
      <c r="B1338" t="s">
        <v>2791</v>
      </c>
      <c r="C1338" t="s">
        <v>1184</v>
      </c>
    </row>
    <row r="1339" spans="1:3">
      <c r="A1339" t="s">
        <v>2794</v>
      </c>
      <c r="B1339" t="s">
        <v>2793</v>
      </c>
      <c r="C1339" t="s">
        <v>1184</v>
      </c>
    </row>
    <row r="1340" spans="1:3">
      <c r="A1340" t="s">
        <v>1100</v>
      </c>
      <c r="B1340" t="s">
        <v>601</v>
      </c>
      <c r="C1340" t="s">
        <v>1184</v>
      </c>
    </row>
    <row r="1341" spans="1:3">
      <c r="A1341" s="62" t="s">
        <v>1061</v>
      </c>
      <c r="B1341" s="62" t="s">
        <v>502</v>
      </c>
      <c r="C1341" s="62" t="s">
        <v>1184</v>
      </c>
    </row>
    <row r="1342" spans="1:3">
      <c r="A1342" t="s">
        <v>1761</v>
      </c>
      <c r="B1342" t="s">
        <v>1406</v>
      </c>
      <c r="C1342" t="s">
        <v>1184</v>
      </c>
    </row>
    <row r="1343" spans="1:3">
      <c r="A1343" t="s">
        <v>2047</v>
      </c>
      <c r="B1343" t="s">
        <v>375</v>
      </c>
      <c r="C1343" t="s">
        <v>1184</v>
      </c>
    </row>
    <row r="1344" spans="1:3">
      <c r="A1344" t="s">
        <v>1062</v>
      </c>
      <c r="B1344" t="s">
        <v>482</v>
      </c>
      <c r="C1344" t="s">
        <v>1184</v>
      </c>
    </row>
    <row r="1345" spans="1:3">
      <c r="A1345" t="s">
        <v>2155</v>
      </c>
      <c r="B1345" t="s">
        <v>1435</v>
      </c>
      <c r="C1345" t="s">
        <v>1183</v>
      </c>
    </row>
    <row r="1346" spans="1:3">
      <c r="A1346" t="s">
        <v>3232</v>
      </c>
      <c r="B1346" t="s">
        <v>3231</v>
      </c>
      <c r="C1346" t="s">
        <v>1183</v>
      </c>
    </row>
    <row r="1347" spans="1:3">
      <c r="A1347" t="s">
        <v>2796</v>
      </c>
      <c r="B1347" t="s">
        <v>2795</v>
      </c>
      <c r="C1347" t="s">
        <v>1183</v>
      </c>
    </row>
    <row r="1348" spans="1:3">
      <c r="A1348" t="s">
        <v>2017</v>
      </c>
      <c r="B1348" t="s">
        <v>1468</v>
      </c>
      <c r="C1348" t="s">
        <v>1183</v>
      </c>
    </row>
    <row r="1349" spans="1:3">
      <c r="A1349" t="s">
        <v>2472</v>
      </c>
      <c r="B1349" t="s">
        <v>2444</v>
      </c>
      <c r="C1349" t="s">
        <v>1183</v>
      </c>
    </row>
    <row r="1350" spans="1:3">
      <c r="A1350" t="s">
        <v>2798</v>
      </c>
      <c r="B1350" t="s">
        <v>2797</v>
      </c>
      <c r="C1350" t="s">
        <v>1184</v>
      </c>
    </row>
    <row r="1351" spans="1:3">
      <c r="A1351" t="s">
        <v>3234</v>
      </c>
      <c r="B1351" t="s">
        <v>3233</v>
      </c>
      <c r="C1351" t="s">
        <v>1183</v>
      </c>
    </row>
    <row r="1352" spans="1:3">
      <c r="A1352" t="s">
        <v>3456</v>
      </c>
      <c r="B1352" t="s">
        <v>3455</v>
      </c>
      <c r="C1352" t="s">
        <v>1184</v>
      </c>
    </row>
    <row r="1353" spans="1:3">
      <c r="A1353" t="s">
        <v>1762</v>
      </c>
      <c r="B1353" t="s">
        <v>868</v>
      </c>
      <c r="C1353" t="s">
        <v>1184</v>
      </c>
    </row>
    <row r="1354" spans="1:3">
      <c r="A1354" t="s">
        <v>2857</v>
      </c>
      <c r="B1354" t="s">
        <v>2877</v>
      </c>
      <c r="C1354" t="s">
        <v>1184</v>
      </c>
    </row>
    <row r="1355" spans="1:3">
      <c r="A1355" t="s">
        <v>3322</v>
      </c>
      <c r="B1355" t="s">
        <v>3323</v>
      </c>
      <c r="C1355" t="s">
        <v>1184</v>
      </c>
    </row>
    <row r="1356" spans="1:3">
      <c r="A1356" t="s">
        <v>1763</v>
      </c>
      <c r="B1356" t="s">
        <v>478</v>
      </c>
      <c r="C1356" t="s">
        <v>1184</v>
      </c>
    </row>
    <row r="1357" spans="1:3">
      <c r="A1357" t="s">
        <v>2156</v>
      </c>
      <c r="B1357" t="s">
        <v>1456</v>
      </c>
      <c r="C1357" t="s">
        <v>1184</v>
      </c>
    </row>
    <row r="1358" spans="1:3">
      <c r="A1358" t="s">
        <v>2467</v>
      </c>
      <c r="B1358" t="s">
        <v>2439</v>
      </c>
      <c r="C1358" t="s">
        <v>1184</v>
      </c>
    </row>
    <row r="1359" spans="1:3">
      <c r="A1359" t="s">
        <v>2018</v>
      </c>
      <c r="B1359" t="s">
        <v>894</v>
      </c>
      <c r="C1359" t="s">
        <v>1184</v>
      </c>
    </row>
    <row r="1360" spans="1:3">
      <c r="A1360" t="s">
        <v>2275</v>
      </c>
      <c r="B1360" t="s">
        <v>920</v>
      </c>
      <c r="C1360" t="s">
        <v>1183</v>
      </c>
    </row>
    <row r="1361" spans="1:3">
      <c r="A1361" t="s">
        <v>1835</v>
      </c>
      <c r="B1361" t="s">
        <v>457</v>
      </c>
      <c r="C1361" t="s">
        <v>1183</v>
      </c>
    </row>
    <row r="1362" spans="1:3">
      <c r="A1362" t="s">
        <v>2800</v>
      </c>
      <c r="B1362" t="s">
        <v>2799</v>
      </c>
      <c r="C1362" t="s">
        <v>1184</v>
      </c>
    </row>
    <row r="1363" spans="1:3">
      <c r="A1363" t="s">
        <v>1162</v>
      </c>
      <c r="B1363" t="s">
        <v>678</v>
      </c>
      <c r="C1363" t="s">
        <v>1184</v>
      </c>
    </row>
    <row r="1364" spans="1:3">
      <c r="A1364" t="s">
        <v>1764</v>
      </c>
      <c r="B1364" t="s">
        <v>312</v>
      </c>
      <c r="C1364" t="s">
        <v>1183</v>
      </c>
    </row>
    <row r="1365" spans="1:3">
      <c r="A1365" t="s">
        <v>1836</v>
      </c>
      <c r="B1365" t="s">
        <v>458</v>
      </c>
      <c r="C1365" t="s">
        <v>1183</v>
      </c>
    </row>
    <row r="1366" spans="1:3">
      <c r="A1366" t="s">
        <v>2844</v>
      </c>
      <c r="B1366" t="s">
        <v>2864</v>
      </c>
      <c r="C1366" t="s">
        <v>1184</v>
      </c>
    </row>
    <row r="1367" spans="1:3">
      <c r="A1367" t="s">
        <v>2802</v>
      </c>
      <c r="B1367" t="s">
        <v>2801</v>
      </c>
      <c r="C1367" t="s">
        <v>1184</v>
      </c>
    </row>
    <row r="1368" spans="1:3">
      <c r="A1368" t="s">
        <v>1837</v>
      </c>
      <c r="B1368" t="s">
        <v>1355</v>
      </c>
      <c r="C1368" t="s">
        <v>1183</v>
      </c>
    </row>
    <row r="1369" spans="1:3">
      <c r="A1369" t="s">
        <v>2804</v>
      </c>
      <c r="B1369" t="s">
        <v>2803</v>
      </c>
      <c r="C1369" t="s">
        <v>1183</v>
      </c>
    </row>
    <row r="1370" spans="1:3">
      <c r="A1370" t="s">
        <v>3236</v>
      </c>
      <c r="B1370" t="s">
        <v>3235</v>
      </c>
      <c r="C1370" t="s">
        <v>1183</v>
      </c>
    </row>
    <row r="1371" spans="1:3">
      <c r="A1371" t="s">
        <v>1765</v>
      </c>
      <c r="B1371" t="s">
        <v>853</v>
      </c>
      <c r="C1371" t="s">
        <v>1183</v>
      </c>
    </row>
    <row r="1372" spans="1:3">
      <c r="A1372" t="s">
        <v>2157</v>
      </c>
      <c r="B1372" t="s">
        <v>1448</v>
      </c>
      <c r="C1372" t="s">
        <v>1184</v>
      </c>
    </row>
    <row r="1373" spans="1:3">
      <c r="A1373" t="s">
        <v>1857</v>
      </c>
      <c r="B1373" t="s">
        <v>403</v>
      </c>
      <c r="C1373" t="s">
        <v>1184</v>
      </c>
    </row>
    <row r="1374" spans="1:3">
      <c r="A1374" t="s">
        <v>2019</v>
      </c>
      <c r="B1374" t="s">
        <v>1411</v>
      </c>
      <c r="C1374" t="s">
        <v>1184</v>
      </c>
    </row>
    <row r="1375" spans="1:3">
      <c r="A1375" t="s">
        <v>3154</v>
      </c>
      <c r="B1375" t="s">
        <v>3153</v>
      </c>
      <c r="C1375" t="s">
        <v>1184</v>
      </c>
    </row>
    <row r="1376" spans="1:3">
      <c r="A1376" t="s">
        <v>3563</v>
      </c>
      <c r="B1376" t="s">
        <v>3596</v>
      </c>
      <c r="C1376" t="s">
        <v>1184</v>
      </c>
    </row>
    <row r="1377" spans="1:3">
      <c r="A1377" t="s">
        <v>1766</v>
      </c>
      <c r="B1377" t="s">
        <v>325</v>
      </c>
      <c r="C1377" t="s">
        <v>1184</v>
      </c>
    </row>
    <row r="1378" spans="1:3">
      <c r="A1378" t="s">
        <v>2158</v>
      </c>
      <c r="B1378" t="s">
        <v>1501</v>
      </c>
      <c r="C1378" t="s">
        <v>1184</v>
      </c>
    </row>
    <row r="1379" spans="1:3">
      <c r="A1379" t="s">
        <v>3494</v>
      </c>
      <c r="B1379" t="s">
        <v>3493</v>
      </c>
      <c r="C1379" t="s">
        <v>1183</v>
      </c>
    </row>
    <row r="1380" spans="1:3">
      <c r="A1380" t="s">
        <v>2276</v>
      </c>
      <c r="B1380" t="s">
        <v>1360</v>
      </c>
      <c r="C1380" t="s">
        <v>1183</v>
      </c>
    </row>
    <row r="1381" spans="1:3">
      <c r="A1381" t="s">
        <v>3458</v>
      </c>
      <c r="B1381" t="s">
        <v>3457</v>
      </c>
      <c r="C1381" t="s">
        <v>1183</v>
      </c>
    </row>
    <row r="1382" spans="1:3">
      <c r="A1382" t="s">
        <v>1767</v>
      </c>
      <c r="B1382" t="s">
        <v>1464</v>
      </c>
      <c r="C1382" t="s">
        <v>1183</v>
      </c>
    </row>
    <row r="1383" spans="1:3">
      <c r="A1383" t="s">
        <v>2159</v>
      </c>
      <c r="B1383" t="s">
        <v>1222</v>
      </c>
      <c r="C1383" t="s">
        <v>1183</v>
      </c>
    </row>
    <row r="1384" spans="1:3">
      <c r="A1384" t="s">
        <v>3460</v>
      </c>
      <c r="B1384" t="s">
        <v>3459</v>
      </c>
      <c r="C1384" t="s">
        <v>1183</v>
      </c>
    </row>
    <row r="1385" spans="1:3">
      <c r="A1385" t="s">
        <v>2020</v>
      </c>
      <c r="B1385" t="s">
        <v>99</v>
      </c>
      <c r="C1385" t="s">
        <v>1183</v>
      </c>
    </row>
    <row r="1386" spans="1:3">
      <c r="A1386" t="s">
        <v>2021</v>
      </c>
      <c r="B1386" t="s">
        <v>546</v>
      </c>
      <c r="C1386" t="s">
        <v>1183</v>
      </c>
    </row>
    <row r="1387" spans="1:3">
      <c r="A1387" t="s">
        <v>2806</v>
      </c>
      <c r="B1387" t="s">
        <v>2805</v>
      </c>
      <c r="C1387" t="s">
        <v>1183</v>
      </c>
    </row>
    <row r="1388" spans="1:3">
      <c r="A1388" t="s">
        <v>3355</v>
      </c>
      <c r="B1388" t="s">
        <v>3356</v>
      </c>
      <c r="C1388" t="s">
        <v>1183</v>
      </c>
    </row>
    <row r="1389" spans="1:3">
      <c r="A1389" t="s">
        <v>2022</v>
      </c>
      <c r="B1389" t="s">
        <v>893</v>
      </c>
      <c r="C1389" t="s">
        <v>1183</v>
      </c>
    </row>
    <row r="1390" spans="1:3">
      <c r="A1390" t="s">
        <v>2023</v>
      </c>
      <c r="B1390" t="s">
        <v>388</v>
      </c>
      <c r="C1390" t="s">
        <v>1183</v>
      </c>
    </row>
    <row r="1391" spans="1:3">
      <c r="A1391" s="62" t="s">
        <v>2923</v>
      </c>
      <c r="B1391" s="62" t="s">
        <v>2935</v>
      </c>
      <c r="C1391" s="62" t="s">
        <v>1183</v>
      </c>
    </row>
    <row r="1392" spans="1:3">
      <c r="A1392" t="s">
        <v>2160</v>
      </c>
      <c r="B1392" t="s">
        <v>861</v>
      </c>
      <c r="C1392" t="s">
        <v>1183</v>
      </c>
    </row>
    <row r="1393" spans="1:3">
      <c r="A1393" t="s">
        <v>1838</v>
      </c>
      <c r="B1393" t="s">
        <v>602</v>
      </c>
      <c r="C1393" t="s">
        <v>1183</v>
      </c>
    </row>
    <row r="1394" spans="1:3">
      <c r="A1394" t="s">
        <v>2277</v>
      </c>
      <c r="B1394" t="s">
        <v>1394</v>
      </c>
      <c r="C1394" t="s">
        <v>1183</v>
      </c>
    </row>
    <row r="1395" spans="1:3">
      <c r="A1395" t="s">
        <v>1768</v>
      </c>
      <c r="B1395" t="s">
        <v>3041</v>
      </c>
      <c r="C1395" t="s">
        <v>1183</v>
      </c>
    </row>
    <row r="1396" spans="1:3">
      <c r="A1396" t="s">
        <v>2808</v>
      </c>
      <c r="B1396" t="s">
        <v>2807</v>
      </c>
      <c r="C1396" t="s">
        <v>1183</v>
      </c>
    </row>
    <row r="1397" spans="1:3">
      <c r="A1397" t="s">
        <v>1769</v>
      </c>
      <c r="B1397" t="s">
        <v>1347</v>
      </c>
      <c r="C1397" t="s">
        <v>1183</v>
      </c>
    </row>
    <row r="1398" spans="1:3">
      <c r="A1398" t="s">
        <v>2810</v>
      </c>
      <c r="B1398" t="s">
        <v>2809</v>
      </c>
      <c r="C1398" t="s">
        <v>1183</v>
      </c>
    </row>
    <row r="1399" spans="1:3">
      <c r="A1399" t="s">
        <v>2557</v>
      </c>
      <c r="B1399" t="s">
        <v>2556</v>
      </c>
      <c r="C1399" t="s">
        <v>1183</v>
      </c>
    </row>
    <row r="1400" spans="1:3">
      <c r="A1400" t="s">
        <v>2024</v>
      </c>
      <c r="B1400" t="s">
        <v>1412</v>
      </c>
      <c r="C1400" t="s">
        <v>1184</v>
      </c>
    </row>
    <row r="1401" spans="1:3">
      <c r="A1401" t="s">
        <v>3564</v>
      </c>
      <c r="B1401" t="s">
        <v>3597</v>
      </c>
      <c r="C1401" t="s">
        <v>1184</v>
      </c>
    </row>
    <row r="1402" spans="1:3">
      <c r="A1402" s="62" t="s">
        <v>2048</v>
      </c>
      <c r="B1402" s="62" t="s">
        <v>195</v>
      </c>
      <c r="C1402" s="62" t="s">
        <v>1183</v>
      </c>
    </row>
    <row r="1403" spans="1:3">
      <c r="A1403" t="s">
        <v>1770</v>
      </c>
      <c r="B1403" t="s">
        <v>911</v>
      </c>
      <c r="C1403" t="s">
        <v>1184</v>
      </c>
    </row>
    <row r="1404" spans="1:3">
      <c r="A1404" t="s">
        <v>2025</v>
      </c>
      <c r="B1404" t="s">
        <v>547</v>
      </c>
      <c r="C1404" t="s">
        <v>1183</v>
      </c>
    </row>
    <row r="1405" spans="1:3">
      <c r="A1405" t="s">
        <v>2812</v>
      </c>
      <c r="B1405" t="s">
        <v>2811</v>
      </c>
      <c r="C1405" t="s">
        <v>1183</v>
      </c>
    </row>
    <row r="1406" spans="1:3">
      <c r="A1406" t="s">
        <v>1163</v>
      </c>
      <c r="B1406" t="s">
        <v>680</v>
      </c>
      <c r="C1406" t="s">
        <v>1184</v>
      </c>
    </row>
    <row r="1407" spans="1:3">
      <c r="A1407" t="s">
        <v>1063</v>
      </c>
      <c r="B1407" t="s">
        <v>379</v>
      </c>
      <c r="C1407" t="s">
        <v>1184</v>
      </c>
    </row>
    <row r="1408" spans="1:3">
      <c r="A1408" t="s">
        <v>2974</v>
      </c>
      <c r="B1408" t="s">
        <v>2973</v>
      </c>
      <c r="C1408" t="s">
        <v>1184</v>
      </c>
    </row>
    <row r="1409" spans="1:3">
      <c r="A1409" t="s">
        <v>1064</v>
      </c>
      <c r="B1409" t="s">
        <v>235</v>
      </c>
      <c r="C1409" t="s">
        <v>1184</v>
      </c>
    </row>
    <row r="1410" spans="1:3">
      <c r="A1410" t="s">
        <v>1839</v>
      </c>
      <c r="B1410" t="s">
        <v>1375</v>
      </c>
      <c r="C1410" t="s">
        <v>1184</v>
      </c>
    </row>
    <row r="1411" spans="1:3">
      <c r="A1411" t="s">
        <v>3496</v>
      </c>
      <c r="B1411" t="s">
        <v>3495</v>
      </c>
      <c r="C1411" t="s">
        <v>1183</v>
      </c>
    </row>
    <row r="1412" spans="1:3">
      <c r="A1412" t="s">
        <v>2960</v>
      </c>
      <c r="B1412" t="s">
        <v>2959</v>
      </c>
      <c r="C1412" t="s">
        <v>1184</v>
      </c>
    </row>
    <row r="1413" spans="1:3">
      <c r="A1413" t="s">
        <v>2989</v>
      </c>
      <c r="B1413" t="s">
        <v>2992</v>
      </c>
      <c r="C1413" t="s">
        <v>1184</v>
      </c>
    </row>
    <row r="1414" spans="1:3">
      <c r="A1414" t="s">
        <v>2026</v>
      </c>
      <c r="B1414" t="s">
        <v>548</v>
      </c>
      <c r="C1414" t="s">
        <v>1184</v>
      </c>
    </row>
    <row r="1415" spans="1:3">
      <c r="A1415" t="s">
        <v>2351</v>
      </c>
      <c r="B1415" t="s">
        <v>2350</v>
      </c>
      <c r="C1415" t="s">
        <v>1184</v>
      </c>
    </row>
    <row r="1416" spans="1:3">
      <c r="A1416" t="s">
        <v>1771</v>
      </c>
      <c r="B1416" t="s">
        <v>956</v>
      </c>
      <c r="C1416" t="s">
        <v>1183</v>
      </c>
    </row>
    <row r="1417" spans="1:3">
      <c r="A1417" t="s">
        <v>2278</v>
      </c>
      <c r="B1417" t="s">
        <v>863</v>
      </c>
      <c r="C1417" t="s">
        <v>1183</v>
      </c>
    </row>
    <row r="1418" spans="1:3">
      <c r="A1418" t="s">
        <v>1106</v>
      </c>
      <c r="B1418" t="s">
        <v>380</v>
      </c>
      <c r="C1418" t="s">
        <v>1183</v>
      </c>
    </row>
    <row r="1419" spans="1:3">
      <c r="A1419" t="s">
        <v>2027</v>
      </c>
      <c r="B1419" t="s">
        <v>549</v>
      </c>
      <c r="C1419" t="s">
        <v>1183</v>
      </c>
    </row>
    <row r="1420" spans="1:3">
      <c r="A1420" t="s">
        <v>1772</v>
      </c>
      <c r="B1420" t="s">
        <v>972</v>
      </c>
      <c r="C1420" t="s">
        <v>1184</v>
      </c>
    </row>
    <row r="1421" spans="1:3">
      <c r="A1421" t="s">
        <v>1065</v>
      </c>
      <c r="B1421" t="s">
        <v>758</v>
      </c>
      <c r="C1421" t="s">
        <v>1184</v>
      </c>
    </row>
    <row r="1422" spans="1:3">
      <c r="A1422" t="s">
        <v>3266</v>
      </c>
      <c r="B1422" t="s">
        <v>3265</v>
      </c>
      <c r="C1422" t="s">
        <v>1183</v>
      </c>
    </row>
    <row r="1423" spans="1:3">
      <c r="A1423" t="s">
        <v>2028</v>
      </c>
      <c r="B1423" t="s">
        <v>16</v>
      </c>
      <c r="C1423" t="s">
        <v>1183</v>
      </c>
    </row>
    <row r="1424" spans="1:3">
      <c r="A1424" t="s">
        <v>2814</v>
      </c>
      <c r="B1424" t="s">
        <v>2813</v>
      </c>
      <c r="C1424" t="s">
        <v>1183</v>
      </c>
    </row>
    <row r="1425" spans="1:3">
      <c r="A1425" t="s">
        <v>2816</v>
      </c>
      <c r="B1425" t="s">
        <v>2815</v>
      </c>
      <c r="C1425" t="s">
        <v>1183</v>
      </c>
    </row>
    <row r="1426" spans="1:3">
      <c r="A1426" t="s">
        <v>2029</v>
      </c>
      <c r="B1426" t="s">
        <v>681</v>
      </c>
      <c r="C1426" t="s">
        <v>1183</v>
      </c>
    </row>
    <row r="1427" spans="1:3">
      <c r="A1427" t="s">
        <v>2279</v>
      </c>
      <c r="B1427" t="s">
        <v>876</v>
      </c>
      <c r="C1427" t="s">
        <v>1183</v>
      </c>
    </row>
    <row r="1428" spans="1:3">
      <c r="A1428" t="s">
        <v>2954</v>
      </c>
      <c r="B1428" t="s">
        <v>2953</v>
      </c>
      <c r="C1428" t="s">
        <v>1183</v>
      </c>
    </row>
    <row r="1429" spans="1:3">
      <c r="A1429" t="s">
        <v>1773</v>
      </c>
      <c r="B1429" t="s">
        <v>1195</v>
      </c>
      <c r="C1429" t="s">
        <v>1183</v>
      </c>
    </row>
    <row r="1430" spans="1:3">
      <c r="A1430" t="s">
        <v>2341</v>
      </c>
      <c r="B1430" t="s">
        <v>2340</v>
      </c>
      <c r="C1430" t="s">
        <v>1183</v>
      </c>
    </row>
    <row r="1431" spans="1:3">
      <c r="A1431" t="s">
        <v>2030</v>
      </c>
      <c r="B1431" t="s">
        <v>551</v>
      </c>
      <c r="C1431" t="s">
        <v>1183</v>
      </c>
    </row>
    <row r="1432" spans="1:3">
      <c r="A1432" t="s">
        <v>2031</v>
      </c>
      <c r="B1432" t="s">
        <v>834</v>
      </c>
      <c r="C1432" t="s">
        <v>1183</v>
      </c>
    </row>
    <row r="1433" spans="1:3">
      <c r="A1433" t="s">
        <v>2032</v>
      </c>
      <c r="B1433" t="s">
        <v>552</v>
      </c>
      <c r="C1433" t="s">
        <v>1183</v>
      </c>
    </row>
    <row r="1434" spans="1:3">
      <c r="A1434" t="s">
        <v>2280</v>
      </c>
      <c r="B1434" t="s">
        <v>1364</v>
      </c>
      <c r="C1434" t="s">
        <v>1183</v>
      </c>
    </row>
    <row r="1435" spans="1:3">
      <c r="A1435" t="s">
        <v>2956</v>
      </c>
      <c r="B1435" t="s">
        <v>2955</v>
      </c>
      <c r="C1435" t="s">
        <v>1183</v>
      </c>
    </row>
    <row r="1436" spans="1:3">
      <c r="A1436" t="s">
        <v>1774</v>
      </c>
      <c r="B1436" t="s">
        <v>479</v>
      </c>
      <c r="C1436" t="s">
        <v>1183</v>
      </c>
    </row>
    <row r="1437" spans="1:3">
      <c r="A1437" t="s">
        <v>2281</v>
      </c>
      <c r="B1437" t="s">
        <v>1226</v>
      </c>
      <c r="C1437" t="s">
        <v>1183</v>
      </c>
    </row>
    <row r="1438" spans="1:3">
      <c r="A1438" t="s">
        <v>1775</v>
      </c>
      <c r="B1438" t="s">
        <v>215</v>
      </c>
      <c r="C1438" t="s">
        <v>1183</v>
      </c>
    </row>
    <row r="1439" spans="1:3">
      <c r="A1439" t="s">
        <v>2471</v>
      </c>
      <c r="B1439" t="s">
        <v>2443</v>
      </c>
      <c r="C1439" t="s">
        <v>1183</v>
      </c>
    </row>
    <row r="1440" spans="1:3">
      <c r="A1440" t="s">
        <v>3534</v>
      </c>
      <c r="B1440" t="s">
        <v>3533</v>
      </c>
      <c r="C1440" t="s">
        <v>1184</v>
      </c>
    </row>
    <row r="1441" spans="1:3">
      <c r="A1441" t="s">
        <v>2818</v>
      </c>
      <c r="B1441" t="s">
        <v>2817</v>
      </c>
      <c r="C1441" t="s">
        <v>1183</v>
      </c>
    </row>
    <row r="1442" spans="1:3">
      <c r="A1442" t="s">
        <v>1776</v>
      </c>
      <c r="B1442" t="s">
        <v>909</v>
      </c>
      <c r="C1442" t="s">
        <v>1183</v>
      </c>
    </row>
    <row r="1443" spans="1:3">
      <c r="A1443" t="s">
        <v>2860</v>
      </c>
      <c r="B1443" t="s">
        <v>3324</v>
      </c>
      <c r="C1443" t="s">
        <v>1184</v>
      </c>
    </row>
    <row r="1444" spans="1:3">
      <c r="A1444" t="s">
        <v>1777</v>
      </c>
      <c r="B1444" t="s">
        <v>824</v>
      </c>
      <c r="C1444" t="s">
        <v>1183</v>
      </c>
    </row>
    <row r="1445" spans="1:3">
      <c r="A1445" t="s">
        <v>2161</v>
      </c>
      <c r="B1445" t="s">
        <v>880</v>
      </c>
      <c r="C1445" t="s">
        <v>1184</v>
      </c>
    </row>
    <row r="1446" spans="1:3">
      <c r="A1446" t="s">
        <v>1858</v>
      </c>
      <c r="B1446" t="s">
        <v>1467</v>
      </c>
      <c r="C1446" t="s">
        <v>1184</v>
      </c>
    </row>
    <row r="1447" spans="1:3">
      <c r="A1447" t="s">
        <v>1778</v>
      </c>
      <c r="B1447" t="s">
        <v>759</v>
      </c>
      <c r="C1447" t="s">
        <v>1183</v>
      </c>
    </row>
    <row r="1448" spans="1:3">
      <c r="A1448" t="s">
        <v>1779</v>
      </c>
      <c r="B1448" t="s">
        <v>908</v>
      </c>
      <c r="C1448" t="s">
        <v>1183</v>
      </c>
    </row>
    <row r="1449" spans="1:3">
      <c r="A1449" t="s">
        <v>2162</v>
      </c>
      <c r="B1449" t="s">
        <v>862</v>
      </c>
      <c r="C1449" t="s">
        <v>1184</v>
      </c>
    </row>
    <row r="1450" spans="1:3">
      <c r="A1450" t="s">
        <v>2282</v>
      </c>
      <c r="B1450" t="s">
        <v>875</v>
      </c>
      <c r="C1450" t="s">
        <v>1183</v>
      </c>
    </row>
    <row r="1451" spans="1:3">
      <c r="A1451" t="s">
        <v>2049</v>
      </c>
      <c r="B1451" t="s">
        <v>1506</v>
      </c>
      <c r="C1451" t="s">
        <v>1184</v>
      </c>
    </row>
    <row r="1452" spans="1:3">
      <c r="A1452" t="s">
        <v>3422</v>
      </c>
      <c r="B1452" t="s">
        <v>3421</v>
      </c>
      <c r="C1452" t="s">
        <v>1184</v>
      </c>
    </row>
    <row r="1453" spans="1:3">
      <c r="A1453" s="25" t="s">
        <v>6391</v>
      </c>
      <c r="B1453" s="25" t="s">
        <v>6392</v>
      </c>
      <c r="C1453" s="25" t="s">
        <v>1184</v>
      </c>
    </row>
    <row r="1454" spans="1:3">
      <c r="A1454" t="s">
        <v>2820</v>
      </c>
      <c r="B1454" t="s">
        <v>2819</v>
      </c>
      <c r="C1454" t="s">
        <v>1184</v>
      </c>
    </row>
    <row r="1455" spans="1:3">
      <c r="A1455" t="s">
        <v>2033</v>
      </c>
      <c r="B1455" t="s">
        <v>905</v>
      </c>
      <c r="C1455" t="s">
        <v>1184</v>
      </c>
    </row>
    <row r="1456" spans="1:3">
      <c r="A1456" t="s">
        <v>2455</v>
      </c>
      <c r="B1456" t="s">
        <v>2427</v>
      </c>
      <c r="C1456" t="s">
        <v>1184</v>
      </c>
    </row>
    <row r="1457" spans="1:3">
      <c r="A1457" t="s">
        <v>2283</v>
      </c>
      <c r="B1457" t="s">
        <v>1368</v>
      </c>
      <c r="C1457" t="s">
        <v>1183</v>
      </c>
    </row>
    <row r="1458" spans="1:3">
      <c r="A1458" t="s">
        <v>1780</v>
      </c>
      <c r="B1458" t="s">
        <v>261</v>
      </c>
      <c r="C1458" t="s">
        <v>1183</v>
      </c>
    </row>
    <row r="1459" spans="1:3">
      <c r="A1459" s="62" t="s">
        <v>2164</v>
      </c>
      <c r="B1459" s="62" t="s">
        <v>1223</v>
      </c>
      <c r="C1459" s="62" t="s">
        <v>1183</v>
      </c>
    </row>
    <row r="1460" spans="1:3">
      <c r="A1460" t="s">
        <v>2034</v>
      </c>
      <c r="B1460" t="s">
        <v>1505</v>
      </c>
      <c r="C1460" t="s">
        <v>1184</v>
      </c>
    </row>
    <row r="1461" spans="1:3">
      <c r="A1461" t="s">
        <v>2559</v>
      </c>
      <c r="B1461" t="s">
        <v>2558</v>
      </c>
      <c r="C1461" t="s">
        <v>1184</v>
      </c>
    </row>
    <row r="1462" spans="1:3">
      <c r="A1462" t="s">
        <v>2165</v>
      </c>
      <c r="B1462" t="s">
        <v>1528</v>
      </c>
      <c r="C1462" t="s">
        <v>1183</v>
      </c>
    </row>
    <row r="1463" spans="1:3">
      <c r="A1463" t="s">
        <v>2166</v>
      </c>
      <c r="B1463" t="s">
        <v>1239</v>
      </c>
      <c r="C1463" t="s">
        <v>1184</v>
      </c>
    </row>
    <row r="1464" spans="1:3">
      <c r="A1464" t="s">
        <v>2284</v>
      </c>
      <c r="B1464" t="s">
        <v>1472</v>
      </c>
      <c r="C1464" t="s">
        <v>1184</v>
      </c>
    </row>
    <row r="1465" spans="1:3">
      <c r="A1465" t="s">
        <v>1066</v>
      </c>
      <c r="B1465" t="s">
        <v>723</v>
      </c>
      <c r="C1465" t="s">
        <v>1184</v>
      </c>
    </row>
    <row r="1466" spans="1:3">
      <c r="A1466" t="s">
        <v>6393</v>
      </c>
      <c r="B1466" t="s">
        <v>6394</v>
      </c>
      <c r="C1466" t="s">
        <v>1184</v>
      </c>
    </row>
    <row r="1467" spans="1:3">
      <c r="A1467" t="s">
        <v>2035</v>
      </c>
      <c r="B1467" t="s">
        <v>682</v>
      </c>
      <c r="C1467" t="s">
        <v>1184</v>
      </c>
    </row>
    <row r="1468" spans="1:3">
      <c r="A1468" t="s">
        <v>2561</v>
      </c>
      <c r="B1468" t="s">
        <v>2560</v>
      </c>
      <c r="C1468" t="s">
        <v>1184</v>
      </c>
    </row>
    <row r="1469" spans="1:3">
      <c r="A1469" t="s">
        <v>2036</v>
      </c>
      <c r="B1469" t="s">
        <v>683</v>
      </c>
      <c r="C1469" t="s">
        <v>1184</v>
      </c>
    </row>
    <row r="1470" spans="1:3">
      <c r="A1470" t="s">
        <v>2822</v>
      </c>
      <c r="B1470" t="s">
        <v>2821</v>
      </c>
      <c r="C1470" t="s">
        <v>1184</v>
      </c>
    </row>
    <row r="1471" spans="1:3">
      <c r="A1471" t="s">
        <v>2285</v>
      </c>
      <c r="B1471" t="s">
        <v>1389</v>
      </c>
      <c r="C1471" t="s">
        <v>1183</v>
      </c>
    </row>
    <row r="1472" spans="1:3">
      <c r="A1472" t="s">
        <v>1781</v>
      </c>
      <c r="B1472" t="s">
        <v>718</v>
      </c>
      <c r="C1472" t="s">
        <v>1184</v>
      </c>
    </row>
    <row r="1473" spans="1:3">
      <c r="A1473" t="s">
        <v>1101</v>
      </c>
      <c r="B1473" t="s">
        <v>137</v>
      </c>
      <c r="C1473" t="s">
        <v>1184</v>
      </c>
    </row>
    <row r="1474" spans="1:3">
      <c r="A1474" t="s">
        <v>2167</v>
      </c>
      <c r="B1474" t="s">
        <v>3102</v>
      </c>
      <c r="C1474" t="s">
        <v>1184</v>
      </c>
    </row>
    <row r="1475" spans="1:3">
      <c r="A1475" t="s">
        <v>6395</v>
      </c>
      <c r="B1475" t="s">
        <v>6396</v>
      </c>
      <c r="C1475" t="s">
        <v>1184</v>
      </c>
    </row>
    <row r="1476" spans="1:3">
      <c r="A1476" t="s">
        <v>1067</v>
      </c>
      <c r="B1476" t="s">
        <v>760</v>
      </c>
      <c r="C1476" t="s">
        <v>1184</v>
      </c>
    </row>
    <row r="1477" spans="1:3">
      <c r="A1477" t="s">
        <v>2512</v>
      </c>
      <c r="B1477" t="s">
        <v>2511</v>
      </c>
      <c r="C1477" t="s">
        <v>1184</v>
      </c>
    </row>
    <row r="1478" spans="1:3">
      <c r="A1478" t="s">
        <v>1840</v>
      </c>
      <c r="B1478" t="s">
        <v>943</v>
      </c>
      <c r="C1478" t="s">
        <v>1184</v>
      </c>
    </row>
    <row r="1479" spans="1:3">
      <c r="A1479" t="s">
        <v>3156</v>
      </c>
      <c r="B1479" t="s">
        <v>3155</v>
      </c>
      <c r="C1479" t="s">
        <v>1184</v>
      </c>
    </row>
    <row r="1480" spans="1:3">
      <c r="A1480" t="s">
        <v>1782</v>
      </c>
      <c r="B1480" t="s">
        <v>719</v>
      </c>
      <c r="C1480" t="s">
        <v>1184</v>
      </c>
    </row>
    <row r="1481" spans="1:3">
      <c r="A1481" t="s">
        <v>2851</v>
      </c>
      <c r="B1481" t="s">
        <v>2871</v>
      </c>
      <c r="C1481" t="s">
        <v>1184</v>
      </c>
    </row>
    <row r="1482" spans="1:3">
      <c r="A1482" t="s">
        <v>3238</v>
      </c>
      <c r="B1482" t="s">
        <v>3237</v>
      </c>
      <c r="C1482" t="s">
        <v>1183</v>
      </c>
    </row>
    <row r="1483" spans="1:3">
      <c r="A1483" t="s">
        <v>2286</v>
      </c>
      <c r="B1483" t="s">
        <v>800</v>
      </c>
      <c r="C1483" t="s">
        <v>1183</v>
      </c>
    </row>
    <row r="1484" spans="1:3">
      <c r="A1484" t="s">
        <v>1841</v>
      </c>
      <c r="B1484" t="s">
        <v>604</v>
      </c>
      <c r="C1484" t="s">
        <v>1183</v>
      </c>
    </row>
    <row r="1485" spans="1:3">
      <c r="A1485" t="s">
        <v>3177</v>
      </c>
      <c r="B1485" t="s">
        <v>3176</v>
      </c>
      <c r="C1485" t="s">
        <v>1183</v>
      </c>
    </row>
    <row r="1486" spans="1:3">
      <c r="A1486" s="62" t="s">
        <v>1102</v>
      </c>
      <c r="B1486" s="62" t="s">
        <v>382</v>
      </c>
      <c r="C1486" s="62" t="s">
        <v>1184</v>
      </c>
    </row>
    <row r="1487" spans="1:3">
      <c r="A1487" t="s">
        <v>2287</v>
      </c>
      <c r="B1487" t="s">
        <v>1322</v>
      </c>
      <c r="C1487" t="s">
        <v>1183</v>
      </c>
    </row>
    <row r="1488" spans="1:3">
      <c r="A1488" t="s">
        <v>2301</v>
      </c>
      <c r="B1488" t="s">
        <v>2312</v>
      </c>
      <c r="C1488" t="s">
        <v>1183</v>
      </c>
    </row>
    <row r="1489" spans="1:3">
      <c r="A1489" t="s">
        <v>1842</v>
      </c>
      <c r="B1489" t="s">
        <v>1330</v>
      </c>
      <c r="C1489" t="s">
        <v>1184</v>
      </c>
    </row>
    <row r="1490" spans="1:3">
      <c r="A1490" t="s">
        <v>1843</v>
      </c>
      <c r="B1490" t="s">
        <v>459</v>
      </c>
      <c r="C1490" t="s">
        <v>1184</v>
      </c>
    </row>
    <row r="1491" spans="1:3">
      <c r="A1491" t="s">
        <v>3068</v>
      </c>
      <c r="B1491" t="s">
        <v>3067</v>
      </c>
      <c r="C1491" t="s">
        <v>1184</v>
      </c>
    </row>
    <row r="1492" spans="1:3">
      <c r="A1492" t="s">
        <v>1844</v>
      </c>
      <c r="B1492" t="s">
        <v>460</v>
      </c>
      <c r="C1492" t="s">
        <v>1183</v>
      </c>
    </row>
    <row r="1493" spans="1:3">
      <c r="A1493" s="81" t="s">
        <v>2514</v>
      </c>
      <c r="B1493" s="81" t="s">
        <v>2513</v>
      </c>
      <c r="C1493" s="81" t="s">
        <v>1184</v>
      </c>
    </row>
    <row r="1494" spans="1:3">
      <c r="A1494" s="81" t="s">
        <v>2037</v>
      </c>
      <c r="B1494" s="81" t="s">
        <v>946</v>
      </c>
      <c r="C1494" s="81" t="s">
        <v>1184</v>
      </c>
    </row>
    <row r="1495" spans="1:3">
      <c r="A1495" s="81" t="s">
        <v>2288</v>
      </c>
      <c r="B1495" s="81" t="s">
        <v>1240</v>
      </c>
      <c r="C1495" s="81" t="s">
        <v>1183</v>
      </c>
    </row>
    <row r="1496" spans="1:3">
      <c r="A1496" s="81" t="s">
        <v>2038</v>
      </c>
      <c r="B1496" s="81" t="s">
        <v>71</v>
      </c>
      <c r="C1496" s="81" t="s">
        <v>1184</v>
      </c>
    </row>
    <row r="1497" spans="1:3">
      <c r="A1497" s="81" t="s">
        <v>2039</v>
      </c>
      <c r="B1497" s="81" t="s">
        <v>101</v>
      </c>
      <c r="C1497" s="81" t="s">
        <v>1184</v>
      </c>
    </row>
    <row r="1498" spans="1:3">
      <c r="A1498" s="81" t="s">
        <v>1845</v>
      </c>
      <c r="B1498" s="81" t="s">
        <v>461</v>
      </c>
      <c r="C1498" s="81" t="s">
        <v>1184</v>
      </c>
    </row>
    <row r="1499" spans="1:3">
      <c r="A1499" s="81" t="s">
        <v>1859</v>
      </c>
      <c r="B1499" s="81" t="s">
        <v>463</v>
      </c>
      <c r="C1499" s="81" t="s">
        <v>1184</v>
      </c>
    </row>
    <row r="1500" spans="1:3">
      <c r="A1500" s="125" t="s">
        <v>8585</v>
      </c>
      <c r="B1500" s="125" t="s">
        <v>8584</v>
      </c>
      <c r="C1500" s="125" t="s">
        <v>1184</v>
      </c>
    </row>
    <row r="1501" spans="1:3">
      <c r="A1501" s="125" t="s">
        <v>8587</v>
      </c>
      <c r="B1501" s="125" t="s">
        <v>8586</v>
      </c>
      <c r="C1501" s="125" t="s">
        <v>1183</v>
      </c>
    </row>
    <row r="1502" spans="1:3">
      <c r="A1502" s="125" t="s">
        <v>8589</v>
      </c>
      <c r="B1502" s="125" t="s">
        <v>8588</v>
      </c>
      <c r="C1502" s="125" t="s">
        <v>1183</v>
      </c>
    </row>
    <row r="1503" spans="1:3">
      <c r="A1503" s="125" t="s">
        <v>8591</v>
      </c>
      <c r="B1503" s="125" t="s">
        <v>8590</v>
      </c>
      <c r="C1503" s="125" t="s">
        <v>1183</v>
      </c>
    </row>
    <row r="1504" spans="1:3">
      <c r="A1504" s="125" t="s">
        <v>8593</v>
      </c>
      <c r="B1504" s="125" t="s">
        <v>8592</v>
      </c>
      <c r="C1504" s="125" t="s">
        <v>1184</v>
      </c>
    </row>
    <row r="1505" spans="1:3">
      <c r="A1505" s="125" t="s">
        <v>8595</v>
      </c>
      <c r="B1505" s="125" t="s">
        <v>8594</v>
      </c>
      <c r="C1505" s="125" t="s">
        <v>1184</v>
      </c>
    </row>
    <row r="1506" spans="1:3">
      <c r="A1506" s="125" t="s">
        <v>8597</v>
      </c>
      <c r="B1506" s="125" t="s">
        <v>8596</v>
      </c>
      <c r="C1506" s="125" t="s">
        <v>1184</v>
      </c>
    </row>
    <row r="1507" spans="1:3">
      <c r="A1507" s="125" t="s">
        <v>8577</v>
      </c>
      <c r="B1507" s="125" t="s">
        <v>8576</v>
      </c>
      <c r="C1507" s="125" t="s">
        <v>1183</v>
      </c>
    </row>
    <row r="1508" spans="1:3">
      <c r="A1508" s="125" t="s">
        <v>8583</v>
      </c>
      <c r="B1508" s="125" t="s">
        <v>8582</v>
      </c>
      <c r="C1508" s="125" t="s">
        <v>1183</v>
      </c>
    </row>
    <row r="1509" spans="1:3">
      <c r="A1509" s="125" t="s">
        <v>8581</v>
      </c>
      <c r="B1509" s="125" t="s">
        <v>8580</v>
      </c>
      <c r="C1509" s="125" t="s">
        <v>1183</v>
      </c>
    </row>
    <row r="1510" spans="1:3">
      <c r="A1510" s="125" t="s">
        <v>8579</v>
      </c>
      <c r="B1510" s="125" t="s">
        <v>8578</v>
      </c>
      <c r="C1510" s="125" t="s">
        <v>1183</v>
      </c>
    </row>
  </sheetData>
  <phoneticPr fontId="14" type="noConversion"/>
  <conditionalFormatting sqref="A5:A1186">
    <cfRule type="duplicateValues" dxfId="185" priority="2"/>
  </conditionalFormatting>
  <conditionalFormatting sqref="A1500:A1048576 A1:A1480">
    <cfRule type="duplicateValues" dxfId="184" priority="1"/>
  </conditionalFormatting>
  <conditionalFormatting sqref="B1370:B1430 A5:A1369">
    <cfRule type="duplicateValues" dxfId="183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6"/>
  <sheetViews>
    <sheetView topLeftCell="A70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3239</v>
      </c>
      <c r="B1" t="s">
        <v>2838</v>
      </c>
      <c r="C1" t="s">
        <v>6359</v>
      </c>
    </row>
    <row r="2" spans="1:3">
      <c r="A2" t="s">
        <v>833</v>
      </c>
      <c r="B2" s="77" t="s">
        <v>1299</v>
      </c>
      <c r="C2">
        <f>LEN(Tabla21[[#This Row],[CODLUGAR]])</f>
        <v>14</v>
      </c>
    </row>
    <row r="3" spans="1:3">
      <c r="A3" t="s">
        <v>7</v>
      </c>
      <c r="B3" s="77" t="s">
        <v>1301</v>
      </c>
      <c r="C3">
        <f>LEN(Tabla21[[#This Row],[CODLUGAR]])</f>
        <v>14</v>
      </c>
    </row>
    <row r="4" spans="1:3">
      <c r="A4" t="s">
        <v>976</v>
      </c>
      <c r="B4" s="77" t="s">
        <v>1300</v>
      </c>
      <c r="C4">
        <f>LEN(Tabla21[[#This Row],[CODLUGAR]])</f>
        <v>14</v>
      </c>
    </row>
    <row r="5" spans="1:3">
      <c r="A5" t="s">
        <v>18</v>
      </c>
      <c r="B5" s="77" t="s">
        <v>1302</v>
      </c>
      <c r="C5">
        <f>LEN(Tabla21[[#This Row],[CODLUGAR]])</f>
        <v>14</v>
      </c>
    </row>
    <row r="6" spans="1:3">
      <c r="A6" t="s">
        <v>73</v>
      </c>
      <c r="B6" s="77" t="s">
        <v>1257</v>
      </c>
      <c r="C6">
        <f>LEN(Tabla21[[#This Row],[CODLUGAR]])</f>
        <v>14</v>
      </c>
    </row>
    <row r="7" spans="1:3">
      <c r="A7" t="s">
        <v>104</v>
      </c>
      <c r="B7" s="77" t="s">
        <v>1263</v>
      </c>
      <c r="C7">
        <f>LEN(Tabla21[[#This Row],[CODLUGAR]])</f>
        <v>14</v>
      </c>
    </row>
    <row r="8" spans="1:3">
      <c r="A8" t="s">
        <v>1484</v>
      </c>
      <c r="B8" s="77" t="s">
        <v>1256</v>
      </c>
      <c r="C8">
        <f>LEN(Tabla21[[#This Row],[CODLUGAR]])</f>
        <v>17</v>
      </c>
    </row>
    <row r="9" spans="1:3">
      <c r="A9" t="s">
        <v>1488</v>
      </c>
      <c r="B9" s="77" t="s">
        <v>1258</v>
      </c>
      <c r="C9">
        <f>LEN(Tabla21[[#This Row],[CODLUGAR]])</f>
        <v>17</v>
      </c>
    </row>
    <row r="10" spans="1:3">
      <c r="A10" t="s">
        <v>1494</v>
      </c>
      <c r="B10" s="77" t="s">
        <v>1287</v>
      </c>
      <c r="C10">
        <f>LEN(Tabla21[[#This Row],[CODLUGAR]])</f>
        <v>17</v>
      </c>
    </row>
    <row r="11" spans="1:3">
      <c r="A11" t="s">
        <v>184</v>
      </c>
      <c r="B11" s="77" t="s">
        <v>1292</v>
      </c>
      <c r="C11">
        <f>LEN(Tabla21[[#This Row],[CODLUGAR]])</f>
        <v>17</v>
      </c>
    </row>
    <row r="12" spans="1:3">
      <c r="A12" t="s">
        <v>187</v>
      </c>
      <c r="B12" s="77" t="s">
        <v>1285</v>
      </c>
      <c r="C12">
        <f>LEN(Tabla21[[#This Row],[CODLUGAR]])</f>
        <v>17</v>
      </c>
    </row>
    <row r="13" spans="1:3">
      <c r="A13" t="s">
        <v>198</v>
      </c>
      <c r="B13" s="77" t="s">
        <v>1264</v>
      </c>
      <c r="C13">
        <f>LEN(Tabla21[[#This Row],[CODLUGAR]])</f>
        <v>17</v>
      </c>
    </row>
    <row r="14" spans="1:3">
      <c r="A14" t="s">
        <v>201</v>
      </c>
      <c r="B14" s="77" t="s">
        <v>2828</v>
      </c>
      <c r="C14">
        <f>LEN(Tabla21[[#This Row],[CODLUGAR]])</f>
        <v>17</v>
      </c>
    </row>
    <row r="15" spans="1:3">
      <c r="A15" t="s">
        <v>206</v>
      </c>
      <c r="B15" s="77" t="s">
        <v>1265</v>
      </c>
      <c r="C15">
        <f>LEN(Tabla21[[#This Row],[CODLUGAR]])</f>
        <v>17</v>
      </c>
    </row>
    <row r="16" spans="1:3">
      <c r="A16" t="s">
        <v>1497</v>
      </c>
      <c r="B16" s="77" t="s">
        <v>1303</v>
      </c>
      <c r="C16">
        <f>LEN(Tabla21[[#This Row],[CODLUGAR]])</f>
        <v>17</v>
      </c>
    </row>
    <row r="17" spans="1:3">
      <c r="A17" t="s">
        <v>1493</v>
      </c>
      <c r="B17" s="77" t="s">
        <v>1259</v>
      </c>
      <c r="C17">
        <f>LEN(Tabla21[[#This Row],[CODLUGAR]])</f>
        <v>17</v>
      </c>
    </row>
    <row r="18" spans="1:3">
      <c r="A18" t="s">
        <v>217</v>
      </c>
      <c r="B18" s="77" t="s">
        <v>1279</v>
      </c>
      <c r="C18">
        <f>LEN(Tabla21[[#This Row],[CODLUGAR]])</f>
        <v>17</v>
      </c>
    </row>
    <row r="19" spans="1:3">
      <c r="A19" t="s">
        <v>223</v>
      </c>
      <c r="B19" s="77" t="s">
        <v>1248</v>
      </c>
      <c r="C19">
        <f>LEN(Tabla21[[#This Row],[CODLUGAR]])</f>
        <v>17</v>
      </c>
    </row>
    <row r="20" spans="1:3">
      <c r="A20" t="s">
        <v>227</v>
      </c>
      <c r="B20" s="77" t="s">
        <v>1286</v>
      </c>
      <c r="C20">
        <f>LEN(Tabla21[[#This Row],[CODLUGAR]])</f>
        <v>17</v>
      </c>
    </row>
    <row r="21" spans="1:3">
      <c r="A21" t="s">
        <v>2896</v>
      </c>
      <c r="B21" s="77" t="s">
        <v>2897</v>
      </c>
      <c r="C21">
        <f>LEN(Tabla21[[#This Row],[CODLUGAR]])</f>
        <v>17</v>
      </c>
    </row>
    <row r="22" spans="1:3">
      <c r="A22" t="s">
        <v>2889</v>
      </c>
      <c r="B22" s="77" t="s">
        <v>2890</v>
      </c>
      <c r="C22">
        <f>LEN(Tabla21[[#This Row],[CODLUGAR]])</f>
        <v>17</v>
      </c>
    </row>
    <row r="23" spans="1:3">
      <c r="A23" t="s">
        <v>230</v>
      </c>
      <c r="B23" s="77" t="s">
        <v>1269</v>
      </c>
      <c r="C23">
        <f>LEN(Tabla21[[#This Row],[CODLUGAR]])</f>
        <v>17</v>
      </c>
    </row>
    <row r="24" spans="1:3">
      <c r="A24" t="s">
        <v>1492</v>
      </c>
      <c r="B24" s="77" t="s">
        <v>1246</v>
      </c>
      <c r="C24">
        <f>LEN(Tabla21[[#This Row],[CODLUGAR]])</f>
        <v>17</v>
      </c>
    </row>
    <row r="25" spans="1:3">
      <c r="A25" t="s">
        <v>2894</v>
      </c>
      <c r="B25" s="77" t="s">
        <v>2895</v>
      </c>
      <c r="C25">
        <f>LEN(Tabla21[[#This Row],[CODLUGAR]])</f>
        <v>17</v>
      </c>
    </row>
    <row r="26" spans="1:3">
      <c r="A26" t="s">
        <v>1496</v>
      </c>
      <c r="B26" s="77" t="s">
        <v>1296</v>
      </c>
      <c r="C26">
        <f>LEN(Tabla21[[#This Row],[CODLUGAR]])</f>
        <v>17</v>
      </c>
    </row>
    <row r="27" spans="1:3">
      <c r="A27" t="s">
        <v>245</v>
      </c>
      <c r="B27" s="77" t="s">
        <v>1268</v>
      </c>
      <c r="C27">
        <f>LEN(Tabla21[[#This Row],[CODLUGAR]])</f>
        <v>17</v>
      </c>
    </row>
    <row r="28" spans="1:3">
      <c r="A28" t="s">
        <v>1482</v>
      </c>
      <c r="B28" s="77" t="s">
        <v>1254</v>
      </c>
      <c r="C28">
        <f>LEN(Tabla21[[#This Row],[CODLUGAR]])</f>
        <v>17</v>
      </c>
    </row>
    <row r="29" spans="1:3">
      <c r="A29" t="s">
        <v>1495</v>
      </c>
      <c r="B29" s="77" t="s">
        <v>1291</v>
      </c>
      <c r="C29">
        <f>LEN(Tabla21[[#This Row],[CODLUGAR]])</f>
        <v>17</v>
      </c>
    </row>
    <row r="30" spans="1:3">
      <c r="A30" t="s">
        <v>2891</v>
      </c>
      <c r="B30" s="77" t="s">
        <v>2892</v>
      </c>
      <c r="C30">
        <f>LEN(Tabla21[[#This Row],[CODLUGAR]])</f>
        <v>17</v>
      </c>
    </row>
    <row r="31" spans="1:3">
      <c r="A31" t="s">
        <v>256</v>
      </c>
      <c r="B31" s="77" t="s">
        <v>1260</v>
      </c>
      <c r="C31">
        <f>LEN(Tabla21[[#This Row],[CODLUGAR]])</f>
        <v>17</v>
      </c>
    </row>
    <row r="32" spans="1:3">
      <c r="A32" t="s">
        <v>2883</v>
      </c>
      <c r="B32" s="77" t="s">
        <v>2884</v>
      </c>
      <c r="C32">
        <f>LEN(Tabla21[[#This Row],[CODLUGAR]])</f>
        <v>17</v>
      </c>
    </row>
    <row r="33" spans="1:3">
      <c r="A33" t="s">
        <v>1481</v>
      </c>
      <c r="B33" s="77" t="s">
        <v>1298</v>
      </c>
      <c r="C33">
        <f>LEN(Tabla21[[#This Row],[CODLUGAR]])</f>
        <v>17</v>
      </c>
    </row>
    <row r="34" spans="1:3">
      <c r="A34" t="s">
        <v>263</v>
      </c>
      <c r="B34" s="77" t="s">
        <v>1284</v>
      </c>
      <c r="C34">
        <f>LEN(Tabla21[[#This Row],[CODLUGAR]])</f>
        <v>17</v>
      </c>
    </row>
    <row r="35" spans="1:3">
      <c r="A35" t="s">
        <v>1499</v>
      </c>
      <c r="B35" s="77" t="s">
        <v>1266</v>
      </c>
      <c r="C35">
        <f>LEN(Tabla21[[#This Row],[CODLUGAR]])</f>
        <v>17</v>
      </c>
    </row>
    <row r="36" spans="1:3">
      <c r="A36" t="s">
        <v>2163</v>
      </c>
      <c r="B36" s="77" t="s">
        <v>2893</v>
      </c>
      <c r="C36">
        <f>LEN(Tabla21[[#This Row],[CODLUGAR]])</f>
        <v>17</v>
      </c>
    </row>
    <row r="37" spans="1:3">
      <c r="A37" t="s">
        <v>267</v>
      </c>
      <c r="B37" s="77" t="s">
        <v>1282</v>
      </c>
      <c r="C37">
        <f>LEN(Tabla21[[#This Row],[CODLUGAR]])</f>
        <v>17</v>
      </c>
    </row>
    <row r="38" spans="1:3">
      <c r="A38" t="s">
        <v>271</v>
      </c>
      <c r="B38" s="77" t="s">
        <v>1294</v>
      </c>
      <c r="C38">
        <f>LEN(Tabla21[[#This Row],[CODLUGAR]])</f>
        <v>14</v>
      </c>
    </row>
    <row r="39" spans="1:3">
      <c r="A39" t="s">
        <v>390</v>
      </c>
      <c r="B39" s="77" t="s">
        <v>1271</v>
      </c>
      <c r="C39">
        <f>LEN(Tabla21[[#This Row],[CODLUGAR]])</f>
        <v>11</v>
      </c>
    </row>
    <row r="40" spans="1:3">
      <c r="A40" t="s">
        <v>287</v>
      </c>
      <c r="B40" s="77" t="s">
        <v>1277</v>
      </c>
      <c r="C40">
        <f>LEN(Tabla21[[#This Row],[CODLUGAR]])</f>
        <v>14</v>
      </c>
    </row>
    <row r="41" spans="1:3">
      <c r="A41" t="s">
        <v>2885</v>
      </c>
      <c r="B41" s="77" t="s">
        <v>2886</v>
      </c>
      <c r="C41">
        <f>LEN(Tabla21[[#This Row],[CODLUGAR]])</f>
        <v>14</v>
      </c>
    </row>
    <row r="42" spans="1:3">
      <c r="A42" t="s">
        <v>1490</v>
      </c>
      <c r="B42" s="77" t="s">
        <v>1275</v>
      </c>
      <c r="C42">
        <f>LEN(Tabla21[[#This Row],[CODLUGAR]])</f>
        <v>14</v>
      </c>
    </row>
    <row r="43" spans="1:3">
      <c r="A43" t="s">
        <v>293</v>
      </c>
      <c r="B43" s="77" t="s">
        <v>1280</v>
      </c>
      <c r="C43">
        <f>LEN(Tabla21[[#This Row],[CODLUGAR]])</f>
        <v>14</v>
      </c>
    </row>
    <row r="44" spans="1:3">
      <c r="A44" t="s">
        <v>296</v>
      </c>
      <c r="B44" s="77" t="s">
        <v>1261</v>
      </c>
      <c r="C44">
        <f>LEN(Tabla21[[#This Row],[CODLUGAR]])</f>
        <v>14</v>
      </c>
    </row>
    <row r="45" spans="1:3">
      <c r="A45" t="s">
        <v>276</v>
      </c>
      <c r="B45" s="77" t="s">
        <v>1241</v>
      </c>
      <c r="C45">
        <f>LEN(Tabla21[[#This Row],[CODLUGAR]])</f>
        <v>11</v>
      </c>
    </row>
    <row r="46" spans="1:3">
      <c r="A46" t="s">
        <v>2881</v>
      </c>
      <c r="B46" s="77" t="s">
        <v>2882</v>
      </c>
      <c r="C46">
        <f>LEN(Tabla21[[#This Row],[CODLUGAR]])</f>
        <v>14</v>
      </c>
    </row>
    <row r="47" spans="1:3">
      <c r="A47" t="s">
        <v>302</v>
      </c>
      <c r="B47" s="77" t="s">
        <v>1251</v>
      </c>
      <c r="C47">
        <f>LEN(Tabla21[[#This Row],[CODLUGAR]])</f>
        <v>11</v>
      </c>
    </row>
    <row r="48" spans="1:3">
      <c r="A48" t="s">
        <v>314</v>
      </c>
      <c r="B48" s="77" t="s">
        <v>1289</v>
      </c>
      <c r="C48">
        <f>LEN(Tabla21[[#This Row],[CODLUGAR]])</f>
        <v>11</v>
      </c>
    </row>
    <row r="49" spans="1:3">
      <c r="A49" t="s">
        <v>317</v>
      </c>
      <c r="B49" s="77" t="s">
        <v>1295</v>
      </c>
      <c r="C49">
        <f>LEN(Tabla21[[#This Row],[CODLUGAR]])</f>
        <v>14</v>
      </c>
    </row>
    <row r="50" spans="1:3">
      <c r="A50" t="s">
        <v>323</v>
      </c>
      <c r="B50" s="77" t="s">
        <v>1253</v>
      </c>
      <c r="C50">
        <f>LEN(Tabla21[[#This Row],[CODLUGAR]])</f>
        <v>14</v>
      </c>
    </row>
    <row r="51" spans="1:3">
      <c r="A51" t="s">
        <v>305</v>
      </c>
      <c r="B51" s="77" t="s">
        <v>1267</v>
      </c>
      <c r="C51">
        <f>LEN(Tabla21[[#This Row],[CODLUGAR]])</f>
        <v>11</v>
      </c>
    </row>
    <row r="52" spans="1:3">
      <c r="A52" t="s">
        <v>1485</v>
      </c>
      <c r="B52" s="77" t="s">
        <v>1250</v>
      </c>
      <c r="C52">
        <f>LEN(Tabla21[[#This Row],[CODLUGAR]])</f>
        <v>11</v>
      </c>
    </row>
    <row r="53" spans="1:3">
      <c r="A53" t="s">
        <v>1483</v>
      </c>
      <c r="B53" s="77" t="s">
        <v>1255</v>
      </c>
      <c r="C53">
        <f>LEN(Tabla21[[#This Row],[CODLUGAR]])</f>
        <v>11</v>
      </c>
    </row>
    <row r="54" spans="1:3">
      <c r="A54" t="s">
        <v>465</v>
      </c>
      <c r="B54" s="77" t="s">
        <v>1262</v>
      </c>
      <c r="C54">
        <f>LEN(Tabla21[[#This Row],[CODLUGAR]])</f>
        <v>14</v>
      </c>
    </row>
    <row r="55" spans="1:3">
      <c r="A55" t="s">
        <v>481</v>
      </c>
      <c r="B55" s="77" t="s">
        <v>1297</v>
      </c>
      <c r="C55">
        <f>LEN(Tabla21[[#This Row],[CODLUGAR]])</f>
        <v>20</v>
      </c>
    </row>
    <row r="56" spans="1:3">
      <c r="A56" t="s">
        <v>484</v>
      </c>
      <c r="B56" s="77" t="s">
        <v>1293</v>
      </c>
      <c r="C56">
        <f>LEN(Tabla21[[#This Row],[CODLUGAR]])</f>
        <v>20</v>
      </c>
    </row>
    <row r="57" spans="1:3">
      <c r="A57" t="s">
        <v>488</v>
      </c>
      <c r="B57" s="77" t="s">
        <v>1281</v>
      </c>
      <c r="C57">
        <f>LEN(Tabla21[[#This Row],[CODLUGAR]])</f>
        <v>20</v>
      </c>
    </row>
    <row r="58" spans="1:3">
      <c r="A58" t="s">
        <v>2887</v>
      </c>
      <c r="B58" s="77" t="s">
        <v>2888</v>
      </c>
      <c r="C58">
        <f>LEN(Tabla21[[#This Row],[CODLUGAR]])</f>
        <v>20</v>
      </c>
    </row>
    <row r="59" spans="1:3">
      <c r="A59" t="s">
        <v>503</v>
      </c>
      <c r="B59" s="77" t="s">
        <v>1244</v>
      </c>
      <c r="C59">
        <f>LEN(Tabla21[[#This Row],[CODLUGAR]])</f>
        <v>20</v>
      </c>
    </row>
    <row r="60" spans="1:3">
      <c r="A60" t="s">
        <v>513</v>
      </c>
      <c r="B60" s="77" t="s">
        <v>1247</v>
      </c>
      <c r="C60">
        <f>LEN(Tabla21[[#This Row],[CODLUGAR]])</f>
        <v>14</v>
      </c>
    </row>
    <row r="61" spans="1:3">
      <c r="A61" t="s">
        <v>843</v>
      </c>
      <c r="B61" s="77" t="s">
        <v>1252</v>
      </c>
      <c r="C61">
        <f>LEN(Tabla21[[#This Row],[CODLUGAR]])</f>
        <v>5</v>
      </c>
    </row>
    <row r="62" spans="1:3">
      <c r="A62" t="s">
        <v>584</v>
      </c>
      <c r="B62" s="77" t="s">
        <v>1276</v>
      </c>
      <c r="C62">
        <f>LEN(Tabla21[[#This Row],[CODLUGAR]])</f>
        <v>17</v>
      </c>
    </row>
    <row r="63" spans="1:3">
      <c r="A63" t="s">
        <v>881</v>
      </c>
      <c r="B63" s="77" t="s">
        <v>1274</v>
      </c>
      <c r="C63">
        <f>LEN(Tabla21[[#This Row],[CODLUGAR]])</f>
        <v>20</v>
      </c>
    </row>
    <row r="64" spans="1:3">
      <c r="A64" t="s">
        <v>384</v>
      </c>
      <c r="B64" s="77" t="s">
        <v>1288</v>
      </c>
      <c r="C64">
        <f>LEN(Tabla21[[#This Row],[CODLUGAR]])</f>
        <v>11</v>
      </c>
    </row>
    <row r="65" spans="1:3">
      <c r="A65" t="s">
        <v>842</v>
      </c>
      <c r="B65" s="77" t="s">
        <v>1270</v>
      </c>
      <c r="C65">
        <f>LEN(Tabla21[[#This Row],[CODLUGAR]])</f>
        <v>20</v>
      </c>
    </row>
    <row r="66" spans="1:3">
      <c r="A66" t="s">
        <v>587</v>
      </c>
      <c r="B66" s="77" t="s">
        <v>1278</v>
      </c>
      <c r="C66">
        <f>LEN(Tabla21[[#This Row],[CODLUGAR]])</f>
        <v>17</v>
      </c>
    </row>
    <row r="67" spans="1:3">
      <c r="A67" t="s">
        <v>606</v>
      </c>
      <c r="B67" s="77" t="s">
        <v>1245</v>
      </c>
      <c r="C67">
        <f>LEN(Tabla21[[#This Row],[CODLUGAR]])</f>
        <v>14</v>
      </c>
    </row>
    <row r="68" spans="1:3">
      <c r="A68" t="s">
        <v>1486</v>
      </c>
      <c r="B68" s="77" t="s">
        <v>1242</v>
      </c>
      <c r="C68">
        <f>LEN(Tabla21[[#This Row],[CODLUGAR]])</f>
        <v>8</v>
      </c>
    </row>
    <row r="69" spans="1:3">
      <c r="A69" t="s">
        <v>1491</v>
      </c>
      <c r="B69" s="77" t="s">
        <v>1249</v>
      </c>
      <c r="C69">
        <f>LEN(Tabla21[[#This Row],[CODLUGAR]])</f>
        <v>8</v>
      </c>
    </row>
    <row r="70" spans="1:3">
      <c r="A70" t="s">
        <v>724</v>
      </c>
      <c r="B70" s="77" t="s">
        <v>1290</v>
      </c>
      <c r="C70">
        <f>LEN(Tabla21[[#This Row],[CODLUGAR]])</f>
        <v>8</v>
      </c>
    </row>
    <row r="71" spans="1:3">
      <c r="A71" t="s">
        <v>727</v>
      </c>
      <c r="B71" s="77" t="s">
        <v>1283</v>
      </c>
      <c r="C71">
        <f>LEN(Tabla21[[#This Row],[CODLUGAR]])</f>
        <v>8</v>
      </c>
    </row>
    <row r="72" spans="1:3">
      <c r="A72" t="s">
        <v>1489</v>
      </c>
      <c r="B72" s="77" t="s">
        <v>1272</v>
      </c>
      <c r="C72">
        <f>LEN(Tabla21[[#This Row],[CODLUGAR]])</f>
        <v>8</v>
      </c>
    </row>
    <row r="73" spans="1:3">
      <c r="A73" t="s">
        <v>1487</v>
      </c>
      <c r="B73" s="77" t="s">
        <v>1273</v>
      </c>
      <c r="C73">
        <f>LEN(Tabla21[[#This Row],[CODLUGAR]])</f>
        <v>8</v>
      </c>
    </row>
    <row r="74" spans="1:3">
      <c r="A74" t="s">
        <v>6358</v>
      </c>
      <c r="B74" s="77" t="s">
        <v>6360</v>
      </c>
      <c r="C74">
        <f>LEN(Tabla21[[#This Row],[CODLUGAR]])</f>
        <v>11</v>
      </c>
    </row>
    <row r="75" spans="1:3">
      <c r="A75" t="s">
        <v>1213</v>
      </c>
      <c r="B75" s="77" t="s">
        <v>2886</v>
      </c>
      <c r="C75">
        <f>LEN(Tabla21[[#This Row],[CODLUGAR]])</f>
        <v>14</v>
      </c>
    </row>
    <row r="76" spans="1:3">
      <c r="A76" t="s">
        <v>1509</v>
      </c>
      <c r="B76" s="77" t="s">
        <v>1259</v>
      </c>
      <c r="C76">
        <f>LEN(Tabla21[[#This Row],[CODLUGAR]])</f>
        <v>17</v>
      </c>
    </row>
  </sheetData>
  <conditionalFormatting sqref="B1:B1048576">
    <cfRule type="duplicateValues" dxfId="174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81"/>
  <sheetViews>
    <sheetView showGridLines="0" topLeftCell="Q1" workbookViewId="0">
      <selection activeCell="D880" sqref="D880:P1042"/>
    </sheetView>
  </sheetViews>
  <sheetFormatPr baseColWidth="10" defaultRowHeight="15"/>
  <cols>
    <col min="1" max="1" width="37.85546875" style="63" customWidth="1"/>
    <col min="2" max="5" width="16.140625" style="63" customWidth="1"/>
    <col min="6" max="6" width="27" style="63" customWidth="1"/>
    <col min="7" max="7" width="37.85546875" style="63" customWidth="1"/>
    <col min="8" max="8" width="27" style="63" customWidth="1"/>
    <col min="9" max="9" width="37.85546875" style="63" customWidth="1"/>
    <col min="10" max="11" width="27" style="63" customWidth="1"/>
    <col min="12" max="12" width="28.7109375" style="63" customWidth="1"/>
    <col min="13" max="19" width="27" style="63" customWidth="1"/>
    <col min="20" max="20" width="28.7109375" style="63" customWidth="1"/>
    <col min="21" max="23" width="27" style="63" customWidth="1"/>
    <col min="24" max="25" width="37.85546875" style="63" customWidth="1"/>
    <col min="26" max="26" width="54" style="63" customWidth="1"/>
    <col min="27" max="27" width="16.140625" style="63" customWidth="1"/>
    <col min="28" max="29" width="27" style="63" customWidth="1"/>
    <col min="30" max="30" width="16.140625" style="63" customWidth="1"/>
    <col min="31" max="36" width="27" style="63" customWidth="1"/>
    <col min="37" max="37" width="37.85546875" style="63" customWidth="1"/>
    <col min="38" max="47" width="27" style="63" customWidth="1"/>
    <col min="48" max="48" width="27.28515625" style="63" customWidth="1"/>
    <col min="49" max="52" width="27" style="63" customWidth="1"/>
    <col min="53" max="53" width="32.5703125" style="63" customWidth="1"/>
    <col min="54" max="54" width="30.28515625" style="63" customWidth="1"/>
    <col min="55" max="55" width="27" style="63" customWidth="1"/>
    <col min="56" max="16384" width="11.42578125" style="63"/>
  </cols>
  <sheetData>
    <row r="1" spans="1:55">
      <c r="A1" s="92" t="s">
        <v>3648</v>
      </c>
      <c r="B1" s="93" t="s">
        <v>3649</v>
      </c>
      <c r="C1" s="93" t="s">
        <v>3650</v>
      </c>
      <c r="D1" s="93" t="s">
        <v>3651</v>
      </c>
      <c r="E1" s="93" t="s">
        <v>3652</v>
      </c>
      <c r="F1" s="93" t="s">
        <v>3653</v>
      </c>
      <c r="G1" s="93" t="s">
        <v>3654</v>
      </c>
      <c r="H1" s="93" t="s">
        <v>3655</v>
      </c>
      <c r="I1" s="93" t="s">
        <v>3656</v>
      </c>
      <c r="J1" s="93" t="s">
        <v>3657</v>
      </c>
      <c r="K1" s="93" t="s">
        <v>1440</v>
      </c>
      <c r="L1" s="93" t="s">
        <v>3658</v>
      </c>
      <c r="M1" s="93" t="s">
        <v>3659</v>
      </c>
      <c r="N1" s="93" t="s">
        <v>3660</v>
      </c>
      <c r="O1" s="93" t="s">
        <v>3661</v>
      </c>
      <c r="P1" s="93" t="s">
        <v>3662</v>
      </c>
      <c r="Q1" s="93" t="s">
        <v>3663</v>
      </c>
      <c r="R1" s="93" t="s">
        <v>3664</v>
      </c>
      <c r="S1" s="93" t="s">
        <v>3665</v>
      </c>
      <c r="T1" s="93" t="s">
        <v>3666</v>
      </c>
      <c r="U1" s="93" t="s">
        <v>3667</v>
      </c>
      <c r="V1" s="93" t="s">
        <v>3668</v>
      </c>
      <c r="W1" s="93" t="s">
        <v>6397</v>
      </c>
      <c r="X1" s="93" t="s">
        <v>3669</v>
      </c>
      <c r="Y1" s="93" t="s">
        <v>3670</v>
      </c>
      <c r="Z1" s="93" t="s">
        <v>3671</v>
      </c>
      <c r="AA1" s="93" t="s">
        <v>3672</v>
      </c>
      <c r="AB1" s="93" t="s">
        <v>3673</v>
      </c>
      <c r="AC1" s="93" t="s">
        <v>3674</v>
      </c>
      <c r="AD1" s="93" t="s">
        <v>3675</v>
      </c>
      <c r="AE1" s="93" t="s">
        <v>3676</v>
      </c>
      <c r="AF1" s="93" t="s">
        <v>3677</v>
      </c>
      <c r="AG1" s="93" t="s">
        <v>3678</v>
      </c>
      <c r="AH1" s="93" t="s">
        <v>3679</v>
      </c>
      <c r="AI1" s="93" t="s">
        <v>3680</v>
      </c>
      <c r="AJ1" s="93" t="s">
        <v>3681</v>
      </c>
      <c r="AK1" s="93" t="s">
        <v>3682</v>
      </c>
      <c r="AL1" s="93" t="s">
        <v>3683</v>
      </c>
      <c r="AM1" s="93" t="s">
        <v>3684</v>
      </c>
      <c r="AN1" s="93" t="s">
        <v>3685</v>
      </c>
      <c r="AO1" s="93" t="s">
        <v>3686</v>
      </c>
      <c r="AP1" s="93" t="s">
        <v>3687</v>
      </c>
      <c r="AQ1" s="93" t="s">
        <v>5</v>
      </c>
      <c r="AR1" s="93" t="s">
        <v>3688</v>
      </c>
      <c r="AS1" s="93" t="s">
        <v>3689</v>
      </c>
      <c r="AT1" s="93" t="s">
        <v>3690</v>
      </c>
      <c r="AU1" s="93" t="s">
        <v>3691</v>
      </c>
      <c r="AV1" s="93" t="s">
        <v>3692</v>
      </c>
      <c r="AW1" s="93" t="s">
        <v>3555</v>
      </c>
      <c r="AX1" s="93" t="s">
        <v>3693</v>
      </c>
      <c r="AY1" s="93" t="s">
        <v>3694</v>
      </c>
      <c r="AZ1" s="93" t="s">
        <v>3695</v>
      </c>
      <c r="BA1" s="93" t="s">
        <v>3696</v>
      </c>
      <c r="BB1" s="93" t="s">
        <v>3697</v>
      </c>
      <c r="BC1" s="94" t="s">
        <v>3698</v>
      </c>
    </row>
    <row r="2" spans="1:55" ht="25.5">
      <c r="A2" s="90" t="s">
        <v>843</v>
      </c>
      <c r="B2" s="82">
        <v>20231001</v>
      </c>
      <c r="C2" s="82">
        <v>2023</v>
      </c>
      <c r="D2" s="82" t="s">
        <v>6398</v>
      </c>
      <c r="E2" s="82">
        <v>10</v>
      </c>
      <c r="F2" s="82" t="s">
        <v>1302</v>
      </c>
      <c r="G2" s="82" t="s">
        <v>18</v>
      </c>
      <c r="H2" s="82" t="s">
        <v>1302</v>
      </c>
      <c r="I2" s="82" t="s">
        <v>18</v>
      </c>
      <c r="J2" s="82">
        <v>1</v>
      </c>
      <c r="K2" s="82" t="s">
        <v>11</v>
      </c>
      <c r="L2" s="82" t="s">
        <v>3749</v>
      </c>
      <c r="M2" s="82" t="s">
        <v>3750</v>
      </c>
      <c r="N2" s="82" t="s">
        <v>2355</v>
      </c>
      <c r="O2" s="82" t="s">
        <v>4800</v>
      </c>
      <c r="P2" s="82" t="s">
        <v>4851</v>
      </c>
      <c r="Q2" s="82" t="s">
        <v>367</v>
      </c>
      <c r="R2" s="82">
        <v>1</v>
      </c>
      <c r="S2" s="83">
        <v>44935</v>
      </c>
      <c r="T2" s="83">
        <v>44935</v>
      </c>
      <c r="U2" s="82">
        <v>62340125</v>
      </c>
      <c r="V2" s="82" t="s">
        <v>3702</v>
      </c>
      <c r="W2" s="100" t="s">
        <v>3575</v>
      </c>
      <c r="X2" s="82" t="s">
        <v>5082</v>
      </c>
      <c r="Y2" s="82" t="s">
        <v>6315</v>
      </c>
      <c r="Z2" s="82" t="s">
        <v>3608</v>
      </c>
      <c r="AA2" s="82" t="s">
        <v>3704</v>
      </c>
      <c r="AB2" s="82" t="s">
        <v>6399</v>
      </c>
      <c r="AC2" s="82" t="s">
        <v>3705</v>
      </c>
      <c r="AD2" s="82" t="s">
        <v>3706</v>
      </c>
      <c r="AE2" s="82">
        <v>200019604823695</v>
      </c>
      <c r="AF2" s="82">
        <v>1</v>
      </c>
      <c r="AG2" s="82" t="s">
        <v>3707</v>
      </c>
      <c r="AH2" s="82">
        <v>1</v>
      </c>
      <c r="AI2" s="82" t="s">
        <v>3708</v>
      </c>
      <c r="AJ2" s="82">
        <v>314930</v>
      </c>
      <c r="AK2" s="82" t="s">
        <v>6400</v>
      </c>
      <c r="AL2" s="82">
        <v>1</v>
      </c>
      <c r="AM2" s="84">
        <v>25000</v>
      </c>
      <c r="AN2" s="84">
        <v>0</v>
      </c>
      <c r="AO2" s="84">
        <v>0</v>
      </c>
      <c r="AP2" s="84">
        <v>25000</v>
      </c>
      <c r="AQ2" s="84">
        <v>717.5</v>
      </c>
      <c r="AR2" s="84">
        <v>0</v>
      </c>
      <c r="AS2" s="84">
        <v>760</v>
      </c>
      <c r="AT2" s="84">
        <v>0</v>
      </c>
      <c r="AU2" s="84">
        <v>25</v>
      </c>
      <c r="AV2" s="84">
        <v>0</v>
      </c>
      <c r="AW2" s="84">
        <v>0</v>
      </c>
      <c r="AX2" s="84">
        <v>1502.5</v>
      </c>
      <c r="AY2" s="84">
        <v>23497.5</v>
      </c>
      <c r="AZ2" s="84">
        <v>1775</v>
      </c>
      <c r="BA2" s="84">
        <v>275</v>
      </c>
      <c r="BB2" s="84">
        <v>1772.5</v>
      </c>
      <c r="BC2" s="91">
        <v>3822.5</v>
      </c>
    </row>
    <row r="3" spans="1:55" ht="38.25">
      <c r="A3" s="90" t="s">
        <v>843</v>
      </c>
      <c r="B3" s="82">
        <v>20231001</v>
      </c>
      <c r="C3" s="82">
        <v>2023</v>
      </c>
      <c r="D3" s="82" t="s">
        <v>6398</v>
      </c>
      <c r="E3" s="82">
        <v>10</v>
      </c>
      <c r="F3" s="82" t="s">
        <v>1256</v>
      </c>
      <c r="G3" s="82" t="s">
        <v>1484</v>
      </c>
      <c r="H3" s="82" t="s">
        <v>1256</v>
      </c>
      <c r="I3" s="82" t="s">
        <v>1484</v>
      </c>
      <c r="J3" s="82">
        <v>1</v>
      </c>
      <c r="K3" s="82" t="s">
        <v>11</v>
      </c>
      <c r="L3" s="82" t="s">
        <v>3758</v>
      </c>
      <c r="M3" s="82" t="s">
        <v>3759</v>
      </c>
      <c r="N3" s="82" t="s">
        <v>2355</v>
      </c>
      <c r="O3" s="82" t="s">
        <v>4800</v>
      </c>
      <c r="P3" s="82" t="s">
        <v>5053</v>
      </c>
      <c r="Q3" s="82" t="s">
        <v>145</v>
      </c>
      <c r="R3" s="82">
        <v>2</v>
      </c>
      <c r="S3" s="83">
        <v>43466</v>
      </c>
      <c r="T3" s="83">
        <v>36079</v>
      </c>
      <c r="U3" s="82">
        <v>61455024</v>
      </c>
      <c r="V3" s="82" t="s">
        <v>3702</v>
      </c>
      <c r="W3" s="100" t="s">
        <v>1885</v>
      </c>
      <c r="X3" s="82" t="s">
        <v>5071</v>
      </c>
      <c r="Y3" s="82" t="s">
        <v>5444</v>
      </c>
      <c r="Z3" s="82" t="s">
        <v>144</v>
      </c>
      <c r="AA3" s="82" t="s">
        <v>3704</v>
      </c>
      <c r="AB3" s="82" t="s">
        <v>6401</v>
      </c>
      <c r="AC3" s="82" t="s">
        <v>3713</v>
      </c>
      <c r="AD3" s="82" t="s">
        <v>3705</v>
      </c>
      <c r="AE3" s="82">
        <v>200013300047377</v>
      </c>
      <c r="AF3" s="82">
        <v>1</v>
      </c>
      <c r="AG3" s="82" t="s">
        <v>3707</v>
      </c>
      <c r="AH3" s="82">
        <v>1</v>
      </c>
      <c r="AI3" s="82" t="s">
        <v>3708</v>
      </c>
      <c r="AJ3" s="82">
        <v>314930</v>
      </c>
      <c r="AK3" s="82" t="s">
        <v>6400</v>
      </c>
      <c r="AL3" s="82">
        <v>2</v>
      </c>
      <c r="AM3" s="84">
        <v>10000</v>
      </c>
      <c r="AN3" s="84">
        <v>0</v>
      </c>
      <c r="AO3" s="84">
        <v>0</v>
      </c>
      <c r="AP3" s="84">
        <v>10000</v>
      </c>
      <c r="AQ3" s="84">
        <v>287</v>
      </c>
      <c r="AR3" s="84">
        <v>0</v>
      </c>
      <c r="AS3" s="84">
        <v>304</v>
      </c>
      <c r="AT3" s="84">
        <v>0</v>
      </c>
      <c r="AU3" s="84">
        <v>25</v>
      </c>
      <c r="AV3" s="84">
        <v>100</v>
      </c>
      <c r="AW3" s="84">
        <v>3387.25</v>
      </c>
      <c r="AX3" s="84">
        <v>7490.5</v>
      </c>
      <c r="AY3" s="84">
        <v>5896.75</v>
      </c>
      <c r="AZ3" s="84">
        <v>710</v>
      </c>
      <c r="BA3" s="84">
        <v>110</v>
      </c>
      <c r="BB3" s="84">
        <v>709</v>
      </c>
      <c r="BC3" s="91">
        <v>1529</v>
      </c>
    </row>
    <row r="4" spans="1:55" ht="25.5">
      <c r="A4" s="90" t="s">
        <v>843</v>
      </c>
      <c r="B4" s="82">
        <v>20231001</v>
      </c>
      <c r="C4" s="82">
        <v>2023</v>
      </c>
      <c r="D4" s="82" t="s">
        <v>6398</v>
      </c>
      <c r="E4" s="82">
        <v>10</v>
      </c>
      <c r="F4" s="82" t="s">
        <v>1247</v>
      </c>
      <c r="G4" s="82" t="s">
        <v>513</v>
      </c>
      <c r="H4" s="82" t="s">
        <v>1247</v>
      </c>
      <c r="I4" s="82" t="s">
        <v>513</v>
      </c>
      <c r="J4" s="82">
        <v>1</v>
      </c>
      <c r="K4" s="82" t="s">
        <v>11</v>
      </c>
      <c r="L4" s="82" t="s">
        <v>3720</v>
      </c>
      <c r="M4" s="82" t="s">
        <v>3721</v>
      </c>
      <c r="N4" s="82" t="s">
        <v>2355</v>
      </c>
      <c r="O4" s="82" t="s">
        <v>4800</v>
      </c>
      <c r="P4" s="82" t="s">
        <v>3722</v>
      </c>
      <c r="Q4" s="82" t="s">
        <v>8</v>
      </c>
      <c r="R4" s="82">
        <v>1</v>
      </c>
      <c r="S4" s="83">
        <v>44573</v>
      </c>
      <c r="T4" s="83">
        <v>44573</v>
      </c>
      <c r="U4" s="82">
        <v>61815128</v>
      </c>
      <c r="V4" s="82" t="s">
        <v>3702</v>
      </c>
      <c r="W4" s="100" t="s">
        <v>2577</v>
      </c>
      <c r="X4" s="82" t="s">
        <v>4856</v>
      </c>
      <c r="Y4" s="82" t="s">
        <v>6128</v>
      </c>
      <c r="Z4" s="82" t="s">
        <v>2576</v>
      </c>
      <c r="AA4" s="82" t="s">
        <v>3704</v>
      </c>
      <c r="AB4" s="83">
        <v>29411</v>
      </c>
      <c r="AC4" s="82" t="s">
        <v>3705</v>
      </c>
      <c r="AD4" s="82" t="s">
        <v>3706</v>
      </c>
      <c r="AE4" s="82">
        <v>200019605388580</v>
      </c>
      <c r="AF4" s="82">
        <v>1</v>
      </c>
      <c r="AG4" s="82" t="s">
        <v>3707</v>
      </c>
      <c r="AH4" s="82">
        <v>1</v>
      </c>
      <c r="AI4" s="82" t="s">
        <v>3708</v>
      </c>
      <c r="AJ4" s="82">
        <v>314930</v>
      </c>
      <c r="AK4" s="82" t="s">
        <v>6400</v>
      </c>
      <c r="AL4" s="82">
        <v>3</v>
      </c>
      <c r="AM4" s="84">
        <v>17000</v>
      </c>
      <c r="AN4" s="84">
        <v>0</v>
      </c>
      <c r="AO4" s="84">
        <v>0</v>
      </c>
      <c r="AP4" s="84">
        <v>17000</v>
      </c>
      <c r="AQ4" s="84">
        <v>487.9</v>
      </c>
      <c r="AR4" s="84">
        <v>0</v>
      </c>
      <c r="AS4" s="84">
        <v>516.79999999999995</v>
      </c>
      <c r="AT4" s="84">
        <v>0</v>
      </c>
      <c r="AU4" s="84">
        <v>25</v>
      </c>
      <c r="AV4" s="84">
        <v>0</v>
      </c>
      <c r="AW4" s="84">
        <v>0</v>
      </c>
      <c r="AX4" s="84">
        <v>1029.7</v>
      </c>
      <c r="AY4" s="84">
        <v>15970.3</v>
      </c>
      <c r="AZ4" s="84">
        <v>1207</v>
      </c>
      <c r="BA4" s="84">
        <v>187</v>
      </c>
      <c r="BB4" s="84">
        <v>1205.3</v>
      </c>
      <c r="BC4" s="91">
        <v>2599.3000000000002</v>
      </c>
    </row>
    <row r="5" spans="1:55" ht="25.5">
      <c r="A5" s="90" t="s">
        <v>843</v>
      </c>
      <c r="B5" s="82">
        <v>20231001</v>
      </c>
      <c r="C5" s="82">
        <v>2023</v>
      </c>
      <c r="D5" s="82" t="s">
        <v>6398</v>
      </c>
      <c r="E5" s="82">
        <v>10</v>
      </c>
      <c r="F5" s="82" t="s">
        <v>1245</v>
      </c>
      <c r="G5" s="82" t="s">
        <v>606</v>
      </c>
      <c r="H5" s="82" t="s">
        <v>1245</v>
      </c>
      <c r="I5" s="82" t="s">
        <v>606</v>
      </c>
      <c r="J5" s="82">
        <v>1</v>
      </c>
      <c r="K5" s="82" t="s">
        <v>11</v>
      </c>
      <c r="L5" s="82" t="s">
        <v>3749</v>
      </c>
      <c r="M5" s="82" t="s">
        <v>3750</v>
      </c>
      <c r="N5" s="82" t="s">
        <v>2355</v>
      </c>
      <c r="O5" s="82" t="s">
        <v>4800</v>
      </c>
      <c r="P5" s="82" t="s">
        <v>3871</v>
      </c>
      <c r="Q5" s="82" t="s">
        <v>335</v>
      </c>
      <c r="R5" s="82">
        <v>1</v>
      </c>
      <c r="S5" s="83">
        <v>44935</v>
      </c>
      <c r="T5" s="83">
        <v>44935</v>
      </c>
      <c r="U5" s="82">
        <v>61875166</v>
      </c>
      <c r="V5" s="82" t="s">
        <v>3702</v>
      </c>
      <c r="W5" s="100" t="s">
        <v>3572</v>
      </c>
      <c r="X5" s="82" t="s">
        <v>4812</v>
      </c>
      <c r="Y5" s="82" t="s">
        <v>6087</v>
      </c>
      <c r="Z5" s="82" t="s">
        <v>3605</v>
      </c>
      <c r="AA5" s="82" t="s">
        <v>3704</v>
      </c>
      <c r="AB5" s="83">
        <v>36653</v>
      </c>
      <c r="AC5" s="82" t="s">
        <v>3705</v>
      </c>
      <c r="AD5" s="82" t="s">
        <v>3706</v>
      </c>
      <c r="AE5" s="82">
        <v>200019606196779</v>
      </c>
      <c r="AF5" s="82">
        <v>1</v>
      </c>
      <c r="AG5" s="82" t="s">
        <v>3707</v>
      </c>
      <c r="AH5" s="82">
        <v>1</v>
      </c>
      <c r="AI5" s="82" t="s">
        <v>3708</v>
      </c>
      <c r="AJ5" s="82">
        <v>314930</v>
      </c>
      <c r="AK5" s="82" t="s">
        <v>6400</v>
      </c>
      <c r="AL5" s="82">
        <v>4</v>
      </c>
      <c r="AM5" s="84">
        <v>35000</v>
      </c>
      <c r="AN5" s="84">
        <v>0</v>
      </c>
      <c r="AO5" s="84">
        <v>0</v>
      </c>
      <c r="AP5" s="84">
        <v>35000</v>
      </c>
      <c r="AQ5" s="84">
        <v>1004.5</v>
      </c>
      <c r="AR5" s="84">
        <v>0</v>
      </c>
      <c r="AS5" s="84">
        <v>1064</v>
      </c>
      <c r="AT5" s="84">
        <v>0</v>
      </c>
      <c r="AU5" s="84">
        <v>25</v>
      </c>
      <c r="AV5" s="84">
        <v>0</v>
      </c>
      <c r="AW5" s="84">
        <v>0</v>
      </c>
      <c r="AX5" s="84">
        <v>2093.5</v>
      </c>
      <c r="AY5" s="84">
        <v>32906.5</v>
      </c>
      <c r="AZ5" s="84">
        <v>2485</v>
      </c>
      <c r="BA5" s="84">
        <v>385</v>
      </c>
      <c r="BB5" s="84">
        <v>2481.5</v>
      </c>
      <c r="BC5" s="91">
        <v>5351.5</v>
      </c>
    </row>
    <row r="6" spans="1:55" ht="25.5">
      <c r="A6" s="90" t="s">
        <v>843</v>
      </c>
      <c r="B6" s="82">
        <v>20231001</v>
      </c>
      <c r="C6" s="82">
        <v>2023</v>
      </c>
      <c r="D6" s="82" t="s">
        <v>6398</v>
      </c>
      <c r="E6" s="82">
        <v>10</v>
      </c>
      <c r="F6" s="82" t="s">
        <v>1263</v>
      </c>
      <c r="G6" s="82" t="s">
        <v>104</v>
      </c>
      <c r="H6" s="82" t="s">
        <v>1263</v>
      </c>
      <c r="I6" s="82" t="s">
        <v>104</v>
      </c>
      <c r="J6" s="82">
        <v>1</v>
      </c>
      <c r="K6" s="82" t="s">
        <v>11</v>
      </c>
      <c r="L6" s="82" t="s">
        <v>3754</v>
      </c>
      <c r="M6" s="82" t="s">
        <v>3755</v>
      </c>
      <c r="N6" s="82" t="s">
        <v>2355</v>
      </c>
      <c r="O6" s="82" t="s">
        <v>4800</v>
      </c>
      <c r="P6" s="82" t="s">
        <v>4876</v>
      </c>
      <c r="Q6" s="82" t="s">
        <v>117</v>
      </c>
      <c r="R6" s="82">
        <v>3</v>
      </c>
      <c r="S6" s="83">
        <v>44573</v>
      </c>
      <c r="T6" s="83">
        <v>39457</v>
      </c>
      <c r="U6" s="82">
        <v>61920029</v>
      </c>
      <c r="V6" s="82" t="s">
        <v>3702</v>
      </c>
      <c r="W6" s="100" t="s">
        <v>2042</v>
      </c>
      <c r="X6" s="82" t="s">
        <v>4877</v>
      </c>
      <c r="Y6" s="82" t="s">
        <v>6146</v>
      </c>
      <c r="Z6" s="82" t="s">
        <v>116</v>
      </c>
      <c r="AA6" s="82" t="s">
        <v>3712</v>
      </c>
      <c r="AB6" s="82" t="s">
        <v>6402</v>
      </c>
      <c r="AC6" s="82" t="s">
        <v>3713</v>
      </c>
      <c r="AD6" s="82" t="s">
        <v>3705</v>
      </c>
      <c r="AE6" s="82">
        <v>200013300138901</v>
      </c>
      <c r="AF6" s="82">
        <v>1</v>
      </c>
      <c r="AG6" s="82" t="s">
        <v>3707</v>
      </c>
      <c r="AH6" s="82">
        <v>1</v>
      </c>
      <c r="AI6" s="82" t="s">
        <v>3708</v>
      </c>
      <c r="AJ6" s="82">
        <v>314930</v>
      </c>
      <c r="AK6" s="82" t="s">
        <v>6400</v>
      </c>
      <c r="AL6" s="82">
        <v>5</v>
      </c>
      <c r="AM6" s="84">
        <v>35000</v>
      </c>
      <c r="AN6" s="84">
        <v>0</v>
      </c>
      <c r="AO6" s="84">
        <v>0</v>
      </c>
      <c r="AP6" s="84">
        <v>35000</v>
      </c>
      <c r="AQ6" s="84">
        <v>1004.5</v>
      </c>
      <c r="AR6" s="84">
        <v>0</v>
      </c>
      <c r="AS6" s="84">
        <v>1064</v>
      </c>
      <c r="AT6" s="84">
        <v>0</v>
      </c>
      <c r="AU6" s="84">
        <v>25</v>
      </c>
      <c r="AV6" s="84">
        <v>0</v>
      </c>
      <c r="AW6" s="84">
        <v>0</v>
      </c>
      <c r="AX6" s="84">
        <v>2093.5</v>
      </c>
      <c r="AY6" s="84">
        <v>32906.5</v>
      </c>
      <c r="AZ6" s="84">
        <v>2485</v>
      </c>
      <c r="BA6" s="84">
        <v>385</v>
      </c>
      <c r="BB6" s="84">
        <v>2481.5</v>
      </c>
      <c r="BC6" s="91">
        <v>5351.5</v>
      </c>
    </row>
    <row r="7" spans="1:55" ht="25.5">
      <c r="A7" s="90" t="s">
        <v>843</v>
      </c>
      <c r="B7" s="82">
        <v>20231001</v>
      </c>
      <c r="C7" s="82">
        <v>2023</v>
      </c>
      <c r="D7" s="82" t="s">
        <v>6398</v>
      </c>
      <c r="E7" s="82">
        <v>10</v>
      </c>
      <c r="F7" s="82" t="s">
        <v>1302</v>
      </c>
      <c r="G7" s="82" t="s">
        <v>18</v>
      </c>
      <c r="H7" s="82" t="s">
        <v>1302</v>
      </c>
      <c r="I7" s="82" t="s">
        <v>18</v>
      </c>
      <c r="J7" s="82">
        <v>1</v>
      </c>
      <c r="K7" s="82" t="s">
        <v>11</v>
      </c>
      <c r="L7" s="82" t="s">
        <v>3758</v>
      </c>
      <c r="M7" s="82" t="s">
        <v>3759</v>
      </c>
      <c r="N7" s="82" t="s">
        <v>2355</v>
      </c>
      <c r="O7" s="82" t="s">
        <v>4800</v>
      </c>
      <c r="P7" s="82" t="s">
        <v>4954</v>
      </c>
      <c r="Q7" s="82" t="s">
        <v>45</v>
      </c>
      <c r="R7" s="82">
        <v>2</v>
      </c>
      <c r="S7" s="83">
        <v>43466</v>
      </c>
      <c r="T7" s="82" t="s">
        <v>6403</v>
      </c>
      <c r="U7" s="82">
        <v>62340025</v>
      </c>
      <c r="V7" s="82" t="s">
        <v>3702</v>
      </c>
      <c r="W7" s="100" t="s">
        <v>1967</v>
      </c>
      <c r="X7" s="82" t="s">
        <v>4955</v>
      </c>
      <c r="Y7" s="82" t="s">
        <v>6217</v>
      </c>
      <c r="Z7" s="82" t="s">
        <v>48</v>
      </c>
      <c r="AA7" s="82" t="s">
        <v>3712</v>
      </c>
      <c r="AB7" s="82" t="s">
        <v>6404</v>
      </c>
      <c r="AC7" s="82" t="s">
        <v>3713</v>
      </c>
      <c r="AD7" s="82" t="s">
        <v>3705</v>
      </c>
      <c r="AE7" s="82">
        <v>200011250028273</v>
      </c>
      <c r="AF7" s="82">
        <v>1</v>
      </c>
      <c r="AG7" s="82" t="s">
        <v>3707</v>
      </c>
      <c r="AH7" s="82">
        <v>1</v>
      </c>
      <c r="AI7" s="82" t="s">
        <v>3708</v>
      </c>
      <c r="AJ7" s="82">
        <v>314930</v>
      </c>
      <c r="AK7" s="82" t="s">
        <v>6400</v>
      </c>
      <c r="AL7" s="82">
        <v>6</v>
      </c>
      <c r="AM7" s="84">
        <v>10000</v>
      </c>
      <c r="AN7" s="84">
        <v>0</v>
      </c>
      <c r="AO7" s="84">
        <v>0</v>
      </c>
      <c r="AP7" s="84">
        <v>10000</v>
      </c>
      <c r="AQ7" s="84">
        <v>287</v>
      </c>
      <c r="AR7" s="84">
        <v>0</v>
      </c>
      <c r="AS7" s="84">
        <v>304</v>
      </c>
      <c r="AT7" s="84">
        <v>0</v>
      </c>
      <c r="AU7" s="84">
        <v>25</v>
      </c>
      <c r="AV7" s="84">
        <v>50</v>
      </c>
      <c r="AW7" s="84">
        <v>0</v>
      </c>
      <c r="AX7" s="84">
        <v>666</v>
      </c>
      <c r="AY7" s="84">
        <v>9334</v>
      </c>
      <c r="AZ7" s="84">
        <v>710</v>
      </c>
      <c r="BA7" s="84">
        <v>110</v>
      </c>
      <c r="BB7" s="84">
        <v>709</v>
      </c>
      <c r="BC7" s="91">
        <v>1529</v>
      </c>
    </row>
    <row r="8" spans="1:55" ht="25.5">
      <c r="A8" s="90" t="s">
        <v>843</v>
      </c>
      <c r="B8" s="82">
        <v>20231001</v>
      </c>
      <c r="C8" s="82">
        <v>2023</v>
      </c>
      <c r="D8" s="82" t="s">
        <v>6398</v>
      </c>
      <c r="E8" s="82">
        <v>10</v>
      </c>
      <c r="F8" s="82" t="s">
        <v>1247</v>
      </c>
      <c r="G8" s="82" t="s">
        <v>513</v>
      </c>
      <c r="H8" s="82" t="s">
        <v>1247</v>
      </c>
      <c r="I8" s="82" t="s">
        <v>513</v>
      </c>
      <c r="J8" s="82">
        <v>1</v>
      </c>
      <c r="K8" s="82" t="s">
        <v>11</v>
      </c>
      <c r="L8" s="82" t="s">
        <v>3720</v>
      </c>
      <c r="M8" s="82" t="s">
        <v>3721</v>
      </c>
      <c r="N8" s="82" t="s">
        <v>2355</v>
      </c>
      <c r="O8" s="82" t="s">
        <v>4800</v>
      </c>
      <c r="P8" s="82" t="s">
        <v>3821</v>
      </c>
      <c r="Q8" s="82" t="s">
        <v>359</v>
      </c>
      <c r="R8" s="82">
        <v>5</v>
      </c>
      <c r="S8" s="83">
        <v>44932</v>
      </c>
      <c r="T8" s="83">
        <v>38360</v>
      </c>
      <c r="U8" s="82">
        <v>61815036</v>
      </c>
      <c r="V8" s="82" t="s">
        <v>3702</v>
      </c>
      <c r="W8" s="100" t="s">
        <v>1874</v>
      </c>
      <c r="X8" s="82" t="s">
        <v>4501</v>
      </c>
      <c r="Y8" s="82" t="s">
        <v>6293</v>
      </c>
      <c r="Z8" s="82" t="s">
        <v>518</v>
      </c>
      <c r="AA8" s="82" t="s">
        <v>3712</v>
      </c>
      <c r="AB8" s="83">
        <v>25729</v>
      </c>
      <c r="AC8" s="82" t="s">
        <v>3713</v>
      </c>
      <c r="AD8" s="82" t="s">
        <v>3705</v>
      </c>
      <c r="AE8" s="82">
        <v>200011250029007</v>
      </c>
      <c r="AF8" s="82">
        <v>1</v>
      </c>
      <c r="AG8" s="82" t="s">
        <v>3707</v>
      </c>
      <c r="AH8" s="82">
        <v>1</v>
      </c>
      <c r="AI8" s="82" t="s">
        <v>3708</v>
      </c>
      <c r="AJ8" s="82">
        <v>314930</v>
      </c>
      <c r="AK8" s="82" t="s">
        <v>6400</v>
      </c>
      <c r="AL8" s="82">
        <v>7</v>
      </c>
      <c r="AM8" s="84">
        <v>24000</v>
      </c>
      <c r="AN8" s="84">
        <v>0</v>
      </c>
      <c r="AO8" s="84">
        <v>0</v>
      </c>
      <c r="AP8" s="84">
        <v>24000</v>
      </c>
      <c r="AQ8" s="84">
        <v>688.8</v>
      </c>
      <c r="AR8" s="84">
        <v>0</v>
      </c>
      <c r="AS8" s="84">
        <v>729.6</v>
      </c>
      <c r="AT8" s="84">
        <v>0</v>
      </c>
      <c r="AU8" s="84">
        <v>25</v>
      </c>
      <c r="AV8" s="84">
        <v>0</v>
      </c>
      <c r="AW8" s="84">
        <v>0</v>
      </c>
      <c r="AX8" s="84">
        <v>1443.4</v>
      </c>
      <c r="AY8" s="84">
        <v>22556.6</v>
      </c>
      <c r="AZ8" s="84">
        <v>1704</v>
      </c>
      <c r="BA8" s="84">
        <v>264</v>
      </c>
      <c r="BB8" s="84">
        <v>1701.6</v>
      </c>
      <c r="BC8" s="91">
        <v>3669.6</v>
      </c>
    </row>
    <row r="9" spans="1:55" ht="25.5">
      <c r="A9" s="90" t="s">
        <v>843</v>
      </c>
      <c r="B9" s="82">
        <v>20231001</v>
      </c>
      <c r="C9" s="82">
        <v>2023</v>
      </c>
      <c r="D9" s="82" t="s">
        <v>6398</v>
      </c>
      <c r="E9" s="82">
        <v>10</v>
      </c>
      <c r="F9" s="82" t="s">
        <v>1263</v>
      </c>
      <c r="G9" s="82" t="s">
        <v>104</v>
      </c>
      <c r="H9" s="82" t="s">
        <v>1263</v>
      </c>
      <c r="I9" s="82" t="s">
        <v>104</v>
      </c>
      <c r="J9" s="82">
        <v>1</v>
      </c>
      <c r="K9" s="82" t="s">
        <v>11</v>
      </c>
      <c r="L9" s="82"/>
      <c r="M9" s="82"/>
      <c r="N9" s="82" t="s">
        <v>2355</v>
      </c>
      <c r="O9" s="82" t="s">
        <v>4800</v>
      </c>
      <c r="P9" s="82" t="s">
        <v>3738</v>
      </c>
      <c r="Q9" s="82" t="s">
        <v>59</v>
      </c>
      <c r="R9" s="82">
        <v>4</v>
      </c>
      <c r="S9" s="83">
        <v>43840</v>
      </c>
      <c r="T9" s="83">
        <v>42012</v>
      </c>
      <c r="U9" s="82">
        <v>61920035</v>
      </c>
      <c r="V9" s="82" t="s">
        <v>3702</v>
      </c>
      <c r="W9" s="100" t="s">
        <v>2046</v>
      </c>
      <c r="X9" s="82" t="s">
        <v>5019</v>
      </c>
      <c r="Y9" s="82" t="s">
        <v>6267</v>
      </c>
      <c r="Z9" s="82" t="s">
        <v>129</v>
      </c>
      <c r="AA9" s="82" t="s">
        <v>3712</v>
      </c>
      <c r="AB9" s="82" t="s">
        <v>6405</v>
      </c>
      <c r="AC9" s="82" t="s">
        <v>3713</v>
      </c>
      <c r="AD9" s="82" t="s">
        <v>3706</v>
      </c>
      <c r="AE9" s="82">
        <v>200018300188773</v>
      </c>
      <c r="AF9" s="82">
        <v>2</v>
      </c>
      <c r="AG9" s="82" t="s">
        <v>5020</v>
      </c>
      <c r="AH9" s="82">
        <v>2</v>
      </c>
      <c r="AI9" s="82" t="s">
        <v>5021</v>
      </c>
      <c r="AJ9" s="82">
        <v>314930</v>
      </c>
      <c r="AK9" s="82" t="s">
        <v>6400</v>
      </c>
      <c r="AL9" s="82">
        <v>8</v>
      </c>
      <c r="AM9" s="84">
        <v>130000</v>
      </c>
      <c r="AN9" s="84">
        <v>0</v>
      </c>
      <c r="AO9" s="84">
        <v>0</v>
      </c>
      <c r="AP9" s="84">
        <v>130000</v>
      </c>
      <c r="AQ9" s="84">
        <v>3731</v>
      </c>
      <c r="AR9" s="84">
        <v>18765.27</v>
      </c>
      <c r="AS9" s="84">
        <v>3952</v>
      </c>
      <c r="AT9" s="84">
        <v>1587.38</v>
      </c>
      <c r="AU9" s="84">
        <v>25</v>
      </c>
      <c r="AV9" s="84">
        <v>0</v>
      </c>
      <c r="AW9" s="84">
        <v>0</v>
      </c>
      <c r="AX9" s="84">
        <v>28060.65</v>
      </c>
      <c r="AY9" s="84">
        <v>101939.35</v>
      </c>
      <c r="AZ9" s="84">
        <v>9230</v>
      </c>
      <c r="BA9" s="84">
        <v>822.89</v>
      </c>
      <c r="BB9" s="84">
        <v>9217</v>
      </c>
      <c r="BC9" s="91">
        <v>19269.89</v>
      </c>
    </row>
    <row r="10" spans="1:55" ht="25.5">
      <c r="A10" s="90" t="s">
        <v>843</v>
      </c>
      <c r="B10" s="82">
        <v>20231001</v>
      </c>
      <c r="C10" s="82">
        <v>2023</v>
      </c>
      <c r="D10" s="82" t="s">
        <v>6398</v>
      </c>
      <c r="E10" s="82">
        <v>10</v>
      </c>
      <c r="F10" s="82" t="s">
        <v>1257</v>
      </c>
      <c r="G10" s="82" t="s">
        <v>73</v>
      </c>
      <c r="H10" s="82" t="s">
        <v>1257</v>
      </c>
      <c r="I10" s="82" t="s">
        <v>73</v>
      </c>
      <c r="J10" s="82">
        <v>1</v>
      </c>
      <c r="K10" s="82" t="s">
        <v>11</v>
      </c>
      <c r="L10" s="82" t="s">
        <v>3749</v>
      </c>
      <c r="M10" s="82" t="s">
        <v>3750</v>
      </c>
      <c r="N10" s="82" t="s">
        <v>2355</v>
      </c>
      <c r="O10" s="82" t="s">
        <v>4800</v>
      </c>
      <c r="P10" s="82" t="s">
        <v>3805</v>
      </c>
      <c r="Q10" s="82" t="s">
        <v>82</v>
      </c>
      <c r="R10" s="82">
        <v>3</v>
      </c>
      <c r="S10" s="83">
        <v>43466</v>
      </c>
      <c r="T10" s="83">
        <v>42012</v>
      </c>
      <c r="U10" s="82">
        <v>61950021</v>
      </c>
      <c r="V10" s="82" t="s">
        <v>3702</v>
      </c>
      <c r="W10" s="100" t="s">
        <v>1923</v>
      </c>
      <c r="X10" s="82" t="s">
        <v>5041</v>
      </c>
      <c r="Y10" s="82" t="s">
        <v>6283</v>
      </c>
      <c r="Z10" s="82" t="s">
        <v>81</v>
      </c>
      <c r="AA10" s="82" t="s">
        <v>3704</v>
      </c>
      <c r="AB10" s="83">
        <v>29104</v>
      </c>
      <c r="AC10" s="82" t="s">
        <v>3713</v>
      </c>
      <c r="AD10" s="82" t="s">
        <v>3706</v>
      </c>
      <c r="AE10" s="82">
        <v>200018300189028</v>
      </c>
      <c r="AF10" s="82">
        <v>1</v>
      </c>
      <c r="AG10" s="82" t="s">
        <v>3707</v>
      </c>
      <c r="AH10" s="82">
        <v>1</v>
      </c>
      <c r="AI10" s="82" t="s">
        <v>3708</v>
      </c>
      <c r="AJ10" s="82">
        <v>314930</v>
      </c>
      <c r="AK10" s="82" t="s">
        <v>6400</v>
      </c>
      <c r="AL10" s="82">
        <v>9</v>
      </c>
      <c r="AM10" s="84">
        <v>45000</v>
      </c>
      <c r="AN10" s="84">
        <v>0</v>
      </c>
      <c r="AO10" s="84">
        <v>0</v>
      </c>
      <c r="AP10" s="84">
        <v>45000</v>
      </c>
      <c r="AQ10" s="84">
        <v>1291.5</v>
      </c>
      <c r="AR10" s="84">
        <v>672.11</v>
      </c>
      <c r="AS10" s="84">
        <v>1368</v>
      </c>
      <c r="AT10" s="84">
        <v>3174.76</v>
      </c>
      <c r="AU10" s="84">
        <v>25</v>
      </c>
      <c r="AV10" s="84">
        <v>0</v>
      </c>
      <c r="AW10" s="84">
        <v>6745.32</v>
      </c>
      <c r="AX10" s="84">
        <v>20022.009999999998</v>
      </c>
      <c r="AY10" s="84">
        <v>31723.31</v>
      </c>
      <c r="AZ10" s="84">
        <v>3195</v>
      </c>
      <c r="BA10" s="84">
        <v>495</v>
      </c>
      <c r="BB10" s="84">
        <v>3190.5</v>
      </c>
      <c r="BC10" s="91">
        <v>6880.5</v>
      </c>
    </row>
    <row r="11" spans="1:55" ht="25.5">
      <c r="A11" s="90" t="s">
        <v>843</v>
      </c>
      <c r="B11" s="82">
        <v>20231001</v>
      </c>
      <c r="C11" s="82">
        <v>2023</v>
      </c>
      <c r="D11" s="82" t="s">
        <v>6398</v>
      </c>
      <c r="E11" s="82">
        <v>10</v>
      </c>
      <c r="F11" s="82" t="s">
        <v>1295</v>
      </c>
      <c r="G11" s="82" t="s">
        <v>317</v>
      </c>
      <c r="H11" s="82" t="s">
        <v>1295</v>
      </c>
      <c r="I11" s="82" t="s">
        <v>317</v>
      </c>
      <c r="J11" s="82">
        <v>1</v>
      </c>
      <c r="K11" s="82" t="s">
        <v>11</v>
      </c>
      <c r="L11" s="82" t="s">
        <v>3714</v>
      </c>
      <c r="M11" s="82" t="s">
        <v>3715</v>
      </c>
      <c r="N11" s="82" t="s">
        <v>2355</v>
      </c>
      <c r="O11" s="82" t="s">
        <v>4800</v>
      </c>
      <c r="P11" s="82" t="s">
        <v>3853</v>
      </c>
      <c r="Q11" s="82" t="s">
        <v>249</v>
      </c>
      <c r="R11" s="82">
        <v>1</v>
      </c>
      <c r="S11" s="83">
        <v>43840</v>
      </c>
      <c r="T11" s="83">
        <v>43840</v>
      </c>
      <c r="U11" s="82">
        <v>61965020</v>
      </c>
      <c r="V11" s="82" t="s">
        <v>3702</v>
      </c>
      <c r="W11" s="100" t="s">
        <v>1936</v>
      </c>
      <c r="X11" s="82" t="s">
        <v>4809</v>
      </c>
      <c r="Y11" s="82" t="s">
        <v>6084</v>
      </c>
      <c r="Z11" s="82" t="s">
        <v>830</v>
      </c>
      <c r="AA11" s="82" t="s">
        <v>3712</v>
      </c>
      <c r="AB11" s="83">
        <v>31084</v>
      </c>
      <c r="AC11" s="82" t="s">
        <v>3705</v>
      </c>
      <c r="AD11" s="82" t="s">
        <v>3706</v>
      </c>
      <c r="AE11" s="82">
        <v>200019603101185</v>
      </c>
      <c r="AF11" s="82">
        <v>1</v>
      </c>
      <c r="AG11" s="82" t="s">
        <v>3707</v>
      </c>
      <c r="AH11" s="82">
        <v>1</v>
      </c>
      <c r="AI11" s="82" t="s">
        <v>3708</v>
      </c>
      <c r="AJ11" s="82">
        <v>314930</v>
      </c>
      <c r="AK11" s="82" t="s">
        <v>6400</v>
      </c>
      <c r="AL11" s="82">
        <v>10</v>
      </c>
      <c r="AM11" s="84">
        <v>65000</v>
      </c>
      <c r="AN11" s="84">
        <v>0</v>
      </c>
      <c r="AO11" s="84">
        <v>0</v>
      </c>
      <c r="AP11" s="84">
        <v>65000</v>
      </c>
      <c r="AQ11" s="84">
        <v>1865.5</v>
      </c>
      <c r="AR11" s="84">
        <v>4427.58</v>
      </c>
      <c r="AS11" s="84">
        <v>1976</v>
      </c>
      <c r="AT11" s="84">
        <v>0</v>
      </c>
      <c r="AU11" s="84">
        <v>25</v>
      </c>
      <c r="AV11" s="84">
        <v>0</v>
      </c>
      <c r="AW11" s="84">
        <v>0</v>
      </c>
      <c r="AX11" s="84">
        <v>8294.08</v>
      </c>
      <c r="AY11" s="84">
        <v>56705.919999999998</v>
      </c>
      <c r="AZ11" s="84">
        <v>4615</v>
      </c>
      <c r="BA11" s="84">
        <v>715</v>
      </c>
      <c r="BB11" s="84">
        <v>4608.5</v>
      </c>
      <c r="BC11" s="91">
        <v>9938.5</v>
      </c>
    </row>
    <row r="12" spans="1:55" ht="25.5">
      <c r="A12" s="90" t="s">
        <v>843</v>
      </c>
      <c r="B12" s="82">
        <v>20231001</v>
      </c>
      <c r="C12" s="82">
        <v>2023</v>
      </c>
      <c r="D12" s="82" t="s">
        <v>6398</v>
      </c>
      <c r="E12" s="82">
        <v>10</v>
      </c>
      <c r="F12" s="82" t="s">
        <v>1245</v>
      </c>
      <c r="G12" s="82" t="s">
        <v>606</v>
      </c>
      <c r="H12" s="82" t="s">
        <v>1245</v>
      </c>
      <c r="I12" s="82" t="s">
        <v>606</v>
      </c>
      <c r="J12" s="82">
        <v>1</v>
      </c>
      <c r="K12" s="82" t="s">
        <v>11</v>
      </c>
      <c r="L12" s="82"/>
      <c r="M12" s="82"/>
      <c r="N12" s="82" t="s">
        <v>2355</v>
      </c>
      <c r="O12" s="82" t="s">
        <v>4800</v>
      </c>
      <c r="P12" s="82" t="s">
        <v>4814</v>
      </c>
      <c r="Q12" s="82" t="s">
        <v>22</v>
      </c>
      <c r="R12" s="82">
        <v>4</v>
      </c>
      <c r="S12" s="83">
        <v>43466</v>
      </c>
      <c r="T12" s="83">
        <v>36902</v>
      </c>
      <c r="U12" s="82">
        <v>61875061</v>
      </c>
      <c r="V12" s="82" t="s">
        <v>3702</v>
      </c>
      <c r="W12" s="100" t="s">
        <v>2029</v>
      </c>
      <c r="X12" s="82" t="s">
        <v>5032</v>
      </c>
      <c r="Y12" s="82" t="s">
        <v>6277</v>
      </c>
      <c r="Z12" s="82" t="s">
        <v>681</v>
      </c>
      <c r="AA12" s="82" t="s">
        <v>3712</v>
      </c>
      <c r="AB12" s="83">
        <v>23721</v>
      </c>
      <c r="AC12" s="82" t="s">
        <v>3713</v>
      </c>
      <c r="AD12" s="82" t="s">
        <v>3705</v>
      </c>
      <c r="AE12" s="82">
        <v>200013300030588</v>
      </c>
      <c r="AF12" s="82">
        <v>1</v>
      </c>
      <c r="AG12" s="82" t="s">
        <v>3707</v>
      </c>
      <c r="AH12" s="82">
        <v>1</v>
      </c>
      <c r="AI12" s="82" t="s">
        <v>3708</v>
      </c>
      <c r="AJ12" s="82">
        <v>314930</v>
      </c>
      <c r="AK12" s="82" t="s">
        <v>6400</v>
      </c>
      <c r="AL12" s="82">
        <v>11</v>
      </c>
      <c r="AM12" s="84">
        <v>35000</v>
      </c>
      <c r="AN12" s="84">
        <v>0</v>
      </c>
      <c r="AO12" s="84">
        <v>0</v>
      </c>
      <c r="AP12" s="84">
        <v>35000</v>
      </c>
      <c r="AQ12" s="84">
        <v>1004.5</v>
      </c>
      <c r="AR12" s="84">
        <v>0</v>
      </c>
      <c r="AS12" s="84">
        <v>1064</v>
      </c>
      <c r="AT12" s="84">
        <v>0</v>
      </c>
      <c r="AU12" s="84">
        <v>25</v>
      </c>
      <c r="AV12" s="84">
        <v>50</v>
      </c>
      <c r="AW12" s="84">
        <v>22242.63</v>
      </c>
      <c r="AX12" s="84">
        <v>46628.76</v>
      </c>
      <c r="AY12" s="84">
        <v>10613.87</v>
      </c>
      <c r="AZ12" s="84">
        <v>2485</v>
      </c>
      <c r="BA12" s="84">
        <v>385</v>
      </c>
      <c r="BB12" s="84">
        <v>2481.5</v>
      </c>
      <c r="BC12" s="91">
        <v>5351.5</v>
      </c>
    </row>
    <row r="13" spans="1:55" ht="25.5">
      <c r="A13" s="90" t="s">
        <v>843</v>
      </c>
      <c r="B13" s="82">
        <v>20231001</v>
      </c>
      <c r="C13" s="82">
        <v>2023</v>
      </c>
      <c r="D13" s="82" t="s">
        <v>6398</v>
      </c>
      <c r="E13" s="82">
        <v>10</v>
      </c>
      <c r="F13" s="82" t="s">
        <v>1302</v>
      </c>
      <c r="G13" s="82" t="s">
        <v>18</v>
      </c>
      <c r="H13" s="82" t="s">
        <v>1302</v>
      </c>
      <c r="I13" s="82" t="s">
        <v>18</v>
      </c>
      <c r="J13" s="82">
        <v>1</v>
      </c>
      <c r="K13" s="82" t="s">
        <v>11</v>
      </c>
      <c r="L13" s="82"/>
      <c r="M13" s="82"/>
      <c r="N13" s="82" t="s">
        <v>2355</v>
      </c>
      <c r="O13" s="82" t="s">
        <v>4800</v>
      </c>
      <c r="P13" s="82" t="s">
        <v>3863</v>
      </c>
      <c r="Q13" s="82" t="s">
        <v>125</v>
      </c>
      <c r="R13" s="82">
        <v>1</v>
      </c>
      <c r="S13" s="83">
        <v>44933</v>
      </c>
      <c r="T13" s="83">
        <v>44933</v>
      </c>
      <c r="U13" s="82">
        <v>62340117</v>
      </c>
      <c r="V13" s="82" t="s">
        <v>3702</v>
      </c>
      <c r="W13" s="100" t="s">
        <v>3460</v>
      </c>
      <c r="X13" s="82" t="s">
        <v>4816</v>
      </c>
      <c r="Y13" s="82" t="s">
        <v>6090</v>
      </c>
      <c r="Z13" s="82" t="s">
        <v>3459</v>
      </c>
      <c r="AA13" s="82" t="s">
        <v>3712</v>
      </c>
      <c r="AB13" s="83">
        <v>35683</v>
      </c>
      <c r="AC13" s="82" t="s">
        <v>3705</v>
      </c>
      <c r="AD13" s="82" t="s">
        <v>3706</v>
      </c>
      <c r="AE13" s="82">
        <v>200019606032412</v>
      </c>
      <c r="AF13" s="82">
        <v>1</v>
      </c>
      <c r="AG13" s="82" t="s">
        <v>3707</v>
      </c>
      <c r="AH13" s="82">
        <v>1</v>
      </c>
      <c r="AI13" s="82" t="s">
        <v>3708</v>
      </c>
      <c r="AJ13" s="82">
        <v>314930</v>
      </c>
      <c r="AK13" s="82" t="s">
        <v>6400</v>
      </c>
      <c r="AL13" s="82">
        <v>12</v>
      </c>
      <c r="AM13" s="84">
        <v>18000</v>
      </c>
      <c r="AN13" s="84">
        <v>0</v>
      </c>
      <c r="AO13" s="84">
        <v>0</v>
      </c>
      <c r="AP13" s="84">
        <v>18000</v>
      </c>
      <c r="AQ13" s="84">
        <v>516.6</v>
      </c>
      <c r="AR13" s="84">
        <v>0</v>
      </c>
      <c r="AS13" s="84">
        <v>547.20000000000005</v>
      </c>
      <c r="AT13" s="84">
        <v>0</v>
      </c>
      <c r="AU13" s="84">
        <v>25</v>
      </c>
      <c r="AV13" s="84">
        <v>0</v>
      </c>
      <c r="AW13" s="84">
        <v>0</v>
      </c>
      <c r="AX13" s="84">
        <v>1088.8</v>
      </c>
      <c r="AY13" s="84">
        <v>16911.2</v>
      </c>
      <c r="AZ13" s="84">
        <v>1278</v>
      </c>
      <c r="BA13" s="84">
        <v>198</v>
      </c>
      <c r="BB13" s="84">
        <v>1276.2</v>
      </c>
      <c r="BC13" s="91">
        <v>2752.2</v>
      </c>
    </row>
    <row r="14" spans="1:55" ht="25.5">
      <c r="A14" s="90" t="s">
        <v>843</v>
      </c>
      <c r="B14" s="82">
        <v>20231001</v>
      </c>
      <c r="C14" s="82">
        <v>2023</v>
      </c>
      <c r="D14" s="82" t="s">
        <v>6398</v>
      </c>
      <c r="E14" s="82">
        <v>10</v>
      </c>
      <c r="F14" s="82" t="s">
        <v>1302</v>
      </c>
      <c r="G14" s="82" t="s">
        <v>18</v>
      </c>
      <c r="H14" s="82" t="s">
        <v>1302</v>
      </c>
      <c r="I14" s="82" t="s">
        <v>18</v>
      </c>
      <c r="J14" s="82">
        <v>1</v>
      </c>
      <c r="K14" s="82" t="s">
        <v>11</v>
      </c>
      <c r="L14" s="82"/>
      <c r="M14" s="82"/>
      <c r="N14" s="82" t="s">
        <v>2355</v>
      </c>
      <c r="O14" s="82" t="s">
        <v>4800</v>
      </c>
      <c r="P14" s="82" t="s">
        <v>4814</v>
      </c>
      <c r="Q14" s="82" t="s">
        <v>22</v>
      </c>
      <c r="R14" s="82">
        <v>3</v>
      </c>
      <c r="S14" s="83">
        <v>44573</v>
      </c>
      <c r="T14" s="82" t="s">
        <v>6403</v>
      </c>
      <c r="U14" s="82">
        <v>62340044</v>
      </c>
      <c r="V14" s="82" t="s">
        <v>3702</v>
      </c>
      <c r="W14" s="100" t="s">
        <v>1870</v>
      </c>
      <c r="X14" s="82" t="s">
        <v>4967</v>
      </c>
      <c r="Y14" s="82" t="s">
        <v>6224</v>
      </c>
      <c r="Z14" s="82" t="s">
        <v>21</v>
      </c>
      <c r="AA14" s="82" t="s">
        <v>3712</v>
      </c>
      <c r="AB14" s="83">
        <v>19763</v>
      </c>
      <c r="AC14" s="82" t="s">
        <v>3713</v>
      </c>
      <c r="AD14" s="82" t="s">
        <v>3705</v>
      </c>
      <c r="AE14" s="82">
        <v>200011250029214</v>
      </c>
      <c r="AF14" s="82">
        <v>1</v>
      </c>
      <c r="AG14" s="82" t="s">
        <v>3707</v>
      </c>
      <c r="AH14" s="82">
        <v>1</v>
      </c>
      <c r="AI14" s="82" t="s">
        <v>3708</v>
      </c>
      <c r="AJ14" s="82">
        <v>314930</v>
      </c>
      <c r="AK14" s="82" t="s">
        <v>6400</v>
      </c>
      <c r="AL14" s="82">
        <v>13</v>
      </c>
      <c r="AM14" s="84">
        <v>15000</v>
      </c>
      <c r="AN14" s="84">
        <v>0</v>
      </c>
      <c r="AO14" s="84">
        <v>0</v>
      </c>
      <c r="AP14" s="84">
        <v>15000</v>
      </c>
      <c r="AQ14" s="84">
        <v>430.5</v>
      </c>
      <c r="AR14" s="84">
        <v>0</v>
      </c>
      <c r="AS14" s="84">
        <v>456</v>
      </c>
      <c r="AT14" s="84">
        <v>0</v>
      </c>
      <c r="AU14" s="84">
        <v>25</v>
      </c>
      <c r="AV14" s="84">
        <v>50</v>
      </c>
      <c r="AW14" s="84">
        <v>0</v>
      </c>
      <c r="AX14" s="84">
        <v>961.5</v>
      </c>
      <c r="AY14" s="84">
        <v>14038.5</v>
      </c>
      <c r="AZ14" s="84">
        <v>1065</v>
      </c>
      <c r="BA14" s="84">
        <v>165</v>
      </c>
      <c r="BB14" s="84">
        <v>1063.5</v>
      </c>
      <c r="BC14" s="91">
        <v>2293.5</v>
      </c>
    </row>
    <row r="15" spans="1:55" ht="25.5">
      <c r="A15" s="90" t="s">
        <v>843</v>
      </c>
      <c r="B15" s="82">
        <v>20231001</v>
      </c>
      <c r="C15" s="82">
        <v>2023</v>
      </c>
      <c r="D15" s="82" t="s">
        <v>6398</v>
      </c>
      <c r="E15" s="82">
        <v>10</v>
      </c>
      <c r="F15" s="82" t="s">
        <v>1295</v>
      </c>
      <c r="G15" s="82" t="s">
        <v>317</v>
      </c>
      <c r="H15" s="82" t="s">
        <v>1295</v>
      </c>
      <c r="I15" s="82" t="s">
        <v>317</v>
      </c>
      <c r="J15" s="82">
        <v>1</v>
      </c>
      <c r="K15" s="82" t="s">
        <v>11</v>
      </c>
      <c r="L15" s="82" t="s">
        <v>3714</v>
      </c>
      <c r="M15" s="82" t="s">
        <v>3715</v>
      </c>
      <c r="N15" s="82" t="s">
        <v>2355</v>
      </c>
      <c r="O15" s="82" t="s">
        <v>4800</v>
      </c>
      <c r="P15" s="82" t="s">
        <v>3853</v>
      </c>
      <c r="Q15" s="82" t="s">
        <v>249</v>
      </c>
      <c r="R15" s="82">
        <v>9</v>
      </c>
      <c r="S15" s="83">
        <v>43833</v>
      </c>
      <c r="T15" s="83">
        <v>40548</v>
      </c>
      <c r="U15" s="82">
        <v>61965013</v>
      </c>
      <c r="V15" s="82" t="s">
        <v>3702</v>
      </c>
      <c r="W15" s="100" t="s">
        <v>1970</v>
      </c>
      <c r="X15" s="82" t="s">
        <v>5047</v>
      </c>
      <c r="Y15" s="82" t="s">
        <v>6290</v>
      </c>
      <c r="Z15" s="82" t="s">
        <v>322</v>
      </c>
      <c r="AA15" s="82" t="s">
        <v>3712</v>
      </c>
      <c r="AB15" s="82" t="s">
        <v>6406</v>
      </c>
      <c r="AC15" s="82" t="s">
        <v>3713</v>
      </c>
      <c r="AD15" s="82" t="s">
        <v>3705</v>
      </c>
      <c r="AE15" s="82">
        <v>200010301652305</v>
      </c>
      <c r="AF15" s="82">
        <v>1</v>
      </c>
      <c r="AG15" s="82" t="s">
        <v>3707</v>
      </c>
      <c r="AH15" s="82">
        <v>1</v>
      </c>
      <c r="AI15" s="82" t="s">
        <v>3708</v>
      </c>
      <c r="AJ15" s="82">
        <v>314930</v>
      </c>
      <c r="AK15" s="82" t="s">
        <v>6400</v>
      </c>
      <c r="AL15" s="82">
        <v>14</v>
      </c>
      <c r="AM15" s="84">
        <v>65000</v>
      </c>
      <c r="AN15" s="84">
        <v>0</v>
      </c>
      <c r="AO15" s="84">
        <v>0</v>
      </c>
      <c r="AP15" s="84">
        <v>65000</v>
      </c>
      <c r="AQ15" s="84">
        <v>1865.5</v>
      </c>
      <c r="AR15" s="84">
        <v>3792.62</v>
      </c>
      <c r="AS15" s="84">
        <v>1976</v>
      </c>
      <c r="AT15" s="84">
        <v>3174.76</v>
      </c>
      <c r="AU15" s="84">
        <v>25</v>
      </c>
      <c r="AV15" s="84">
        <v>0</v>
      </c>
      <c r="AW15" s="84">
        <v>23994.69</v>
      </c>
      <c r="AX15" s="84">
        <v>58823.26</v>
      </c>
      <c r="AY15" s="84">
        <v>30171.43</v>
      </c>
      <c r="AZ15" s="84">
        <v>4615</v>
      </c>
      <c r="BA15" s="84">
        <v>715</v>
      </c>
      <c r="BB15" s="84">
        <v>4608.5</v>
      </c>
      <c r="BC15" s="91">
        <v>9938.5</v>
      </c>
    </row>
    <row r="16" spans="1:55" ht="38.25">
      <c r="A16" s="90" t="s">
        <v>843</v>
      </c>
      <c r="B16" s="82">
        <v>20231001</v>
      </c>
      <c r="C16" s="82">
        <v>2023</v>
      </c>
      <c r="D16" s="82" t="s">
        <v>6398</v>
      </c>
      <c r="E16" s="82">
        <v>10</v>
      </c>
      <c r="F16" s="82" t="s">
        <v>1256</v>
      </c>
      <c r="G16" s="82" t="s">
        <v>1484</v>
      </c>
      <c r="H16" s="82" t="s">
        <v>1256</v>
      </c>
      <c r="I16" s="82" t="s">
        <v>1484</v>
      </c>
      <c r="J16" s="82">
        <v>1</v>
      </c>
      <c r="K16" s="82" t="s">
        <v>11</v>
      </c>
      <c r="L16" s="82" t="s">
        <v>3720</v>
      </c>
      <c r="M16" s="82" t="s">
        <v>3721</v>
      </c>
      <c r="N16" s="82" t="s">
        <v>2355</v>
      </c>
      <c r="O16" s="82" t="s">
        <v>4800</v>
      </c>
      <c r="P16" s="82" t="s">
        <v>3722</v>
      </c>
      <c r="Q16" s="82" t="s">
        <v>8</v>
      </c>
      <c r="R16" s="82">
        <v>8</v>
      </c>
      <c r="S16" s="83">
        <v>44203</v>
      </c>
      <c r="T16" s="83">
        <v>37997</v>
      </c>
      <c r="U16" s="82">
        <v>61455088</v>
      </c>
      <c r="V16" s="82" t="s">
        <v>3702</v>
      </c>
      <c r="W16" s="100" t="s">
        <v>1143</v>
      </c>
      <c r="X16" s="82" t="s">
        <v>5002</v>
      </c>
      <c r="Y16" s="82" t="s">
        <v>6252</v>
      </c>
      <c r="Z16" s="82" t="s">
        <v>496</v>
      </c>
      <c r="AA16" s="82" t="s">
        <v>3704</v>
      </c>
      <c r="AB16" s="82" t="s">
        <v>6407</v>
      </c>
      <c r="AC16" s="82" t="s">
        <v>3713</v>
      </c>
      <c r="AD16" s="82" t="s">
        <v>3705</v>
      </c>
      <c r="AE16" s="82">
        <v>200013300042505</v>
      </c>
      <c r="AF16" s="82">
        <v>1</v>
      </c>
      <c r="AG16" s="82" t="s">
        <v>3707</v>
      </c>
      <c r="AH16" s="82">
        <v>1</v>
      </c>
      <c r="AI16" s="82" t="s">
        <v>3708</v>
      </c>
      <c r="AJ16" s="82">
        <v>314930</v>
      </c>
      <c r="AK16" s="82" t="s">
        <v>6400</v>
      </c>
      <c r="AL16" s="82">
        <v>15</v>
      </c>
      <c r="AM16" s="84">
        <v>20000</v>
      </c>
      <c r="AN16" s="84">
        <v>0</v>
      </c>
      <c r="AO16" s="84">
        <v>0</v>
      </c>
      <c r="AP16" s="84">
        <v>20000</v>
      </c>
      <c r="AQ16" s="84">
        <v>574</v>
      </c>
      <c r="AR16" s="84">
        <v>0</v>
      </c>
      <c r="AS16" s="84">
        <v>608</v>
      </c>
      <c r="AT16" s="84">
        <v>0</v>
      </c>
      <c r="AU16" s="84">
        <v>25</v>
      </c>
      <c r="AV16" s="84">
        <v>100</v>
      </c>
      <c r="AW16" s="84">
        <v>3943.27</v>
      </c>
      <c r="AX16" s="84">
        <v>9193.5400000000009</v>
      </c>
      <c r="AY16" s="84">
        <v>14749.73</v>
      </c>
      <c r="AZ16" s="84">
        <v>1420</v>
      </c>
      <c r="BA16" s="84">
        <v>220</v>
      </c>
      <c r="BB16" s="84">
        <v>1418</v>
      </c>
      <c r="BC16" s="91">
        <v>3058</v>
      </c>
    </row>
    <row r="17" spans="1:55" ht="25.5">
      <c r="A17" s="90" t="s">
        <v>843</v>
      </c>
      <c r="B17" s="82">
        <v>20231001</v>
      </c>
      <c r="C17" s="82">
        <v>2023</v>
      </c>
      <c r="D17" s="82" t="s">
        <v>6398</v>
      </c>
      <c r="E17" s="82">
        <v>10</v>
      </c>
      <c r="F17" s="82" t="s">
        <v>1257</v>
      </c>
      <c r="G17" s="82" t="s">
        <v>73</v>
      </c>
      <c r="H17" s="82" t="s">
        <v>1257</v>
      </c>
      <c r="I17" s="82" t="s">
        <v>73</v>
      </c>
      <c r="J17" s="82">
        <v>1</v>
      </c>
      <c r="K17" s="82" t="s">
        <v>11</v>
      </c>
      <c r="L17" s="82" t="s">
        <v>3758</v>
      </c>
      <c r="M17" s="82" t="s">
        <v>3759</v>
      </c>
      <c r="N17" s="82" t="s">
        <v>2355</v>
      </c>
      <c r="O17" s="82" t="s">
        <v>4800</v>
      </c>
      <c r="P17" s="82" t="s">
        <v>3958</v>
      </c>
      <c r="Q17" s="82" t="s">
        <v>108</v>
      </c>
      <c r="R17" s="82">
        <v>4</v>
      </c>
      <c r="S17" s="83">
        <v>44201</v>
      </c>
      <c r="T17" s="83">
        <v>43222</v>
      </c>
      <c r="U17" s="82">
        <v>61950069</v>
      </c>
      <c r="V17" s="82" t="s">
        <v>3702</v>
      </c>
      <c r="W17" s="100" t="s">
        <v>1996</v>
      </c>
      <c r="X17" s="82" t="s">
        <v>4980</v>
      </c>
      <c r="Y17" s="82" t="s">
        <v>6234</v>
      </c>
      <c r="Z17" s="82" t="s">
        <v>962</v>
      </c>
      <c r="AA17" s="82" t="s">
        <v>3712</v>
      </c>
      <c r="AB17" s="83">
        <v>34285</v>
      </c>
      <c r="AC17" s="82" t="s">
        <v>3713</v>
      </c>
      <c r="AD17" s="82" t="s">
        <v>3706</v>
      </c>
      <c r="AE17" s="82">
        <v>200019601209887</v>
      </c>
      <c r="AF17" s="82">
        <v>1</v>
      </c>
      <c r="AG17" s="82" t="s">
        <v>3707</v>
      </c>
      <c r="AH17" s="82">
        <v>1</v>
      </c>
      <c r="AI17" s="82" t="s">
        <v>3708</v>
      </c>
      <c r="AJ17" s="82">
        <v>314930</v>
      </c>
      <c r="AK17" s="82" t="s">
        <v>6400</v>
      </c>
      <c r="AL17" s="82">
        <v>16</v>
      </c>
      <c r="AM17" s="84">
        <v>20000</v>
      </c>
      <c r="AN17" s="84">
        <v>0</v>
      </c>
      <c r="AO17" s="84">
        <v>0</v>
      </c>
      <c r="AP17" s="84">
        <v>20000</v>
      </c>
      <c r="AQ17" s="84">
        <v>574</v>
      </c>
      <c r="AR17" s="84">
        <v>0</v>
      </c>
      <c r="AS17" s="84">
        <v>608</v>
      </c>
      <c r="AT17" s="84">
        <v>0</v>
      </c>
      <c r="AU17" s="84">
        <v>25</v>
      </c>
      <c r="AV17" s="84">
        <v>0</v>
      </c>
      <c r="AW17" s="84">
        <v>0</v>
      </c>
      <c r="AX17" s="84">
        <v>1207</v>
      </c>
      <c r="AY17" s="84">
        <v>18793</v>
      </c>
      <c r="AZ17" s="84">
        <v>1420</v>
      </c>
      <c r="BA17" s="84">
        <v>220</v>
      </c>
      <c r="BB17" s="84">
        <v>1418</v>
      </c>
      <c r="BC17" s="91">
        <v>3058</v>
      </c>
    </row>
    <row r="18" spans="1:55" ht="25.5">
      <c r="A18" s="90" t="s">
        <v>843</v>
      </c>
      <c r="B18" s="82">
        <v>20231001</v>
      </c>
      <c r="C18" s="82">
        <v>2023</v>
      </c>
      <c r="D18" s="82" t="s">
        <v>6398</v>
      </c>
      <c r="E18" s="82">
        <v>10</v>
      </c>
      <c r="F18" s="82" t="s">
        <v>1257</v>
      </c>
      <c r="G18" s="82" t="s">
        <v>73</v>
      </c>
      <c r="H18" s="82" t="s">
        <v>1257</v>
      </c>
      <c r="I18" s="82" t="s">
        <v>73</v>
      </c>
      <c r="J18" s="82">
        <v>1</v>
      </c>
      <c r="K18" s="82" t="s">
        <v>11</v>
      </c>
      <c r="L18" s="82" t="s">
        <v>3720</v>
      </c>
      <c r="M18" s="82" t="s">
        <v>3721</v>
      </c>
      <c r="N18" s="82" t="s">
        <v>2355</v>
      </c>
      <c r="O18" s="82" t="s">
        <v>4800</v>
      </c>
      <c r="P18" s="82" t="s">
        <v>3722</v>
      </c>
      <c r="Q18" s="82" t="s">
        <v>8</v>
      </c>
      <c r="R18" s="82">
        <v>1</v>
      </c>
      <c r="S18" s="83">
        <v>44935</v>
      </c>
      <c r="T18" s="83">
        <v>44935</v>
      </c>
      <c r="U18" s="82">
        <v>61950104</v>
      </c>
      <c r="V18" s="82" t="s">
        <v>3702</v>
      </c>
      <c r="W18" s="100" t="s">
        <v>3565</v>
      </c>
      <c r="X18" s="82" t="s">
        <v>4879</v>
      </c>
      <c r="Y18" s="82" t="s">
        <v>6147</v>
      </c>
      <c r="Z18" s="82" t="s">
        <v>3598</v>
      </c>
      <c r="AA18" s="82" t="s">
        <v>3704</v>
      </c>
      <c r="AB18" s="83">
        <v>29953</v>
      </c>
      <c r="AC18" s="82" t="s">
        <v>3705</v>
      </c>
      <c r="AD18" s="82" t="s">
        <v>3706</v>
      </c>
      <c r="AE18" s="82">
        <v>200019606208467</v>
      </c>
      <c r="AF18" s="82">
        <v>1</v>
      </c>
      <c r="AG18" s="82" t="s">
        <v>3707</v>
      </c>
      <c r="AH18" s="82">
        <v>1</v>
      </c>
      <c r="AI18" s="82" t="s">
        <v>3708</v>
      </c>
      <c r="AJ18" s="82">
        <v>314930</v>
      </c>
      <c r="AK18" s="82" t="s">
        <v>6400</v>
      </c>
      <c r="AL18" s="82">
        <v>17</v>
      </c>
      <c r="AM18" s="84">
        <v>18000</v>
      </c>
      <c r="AN18" s="84">
        <v>0</v>
      </c>
      <c r="AO18" s="84">
        <v>0</v>
      </c>
      <c r="AP18" s="84">
        <v>18000</v>
      </c>
      <c r="AQ18" s="84">
        <v>516.6</v>
      </c>
      <c r="AR18" s="84">
        <v>0</v>
      </c>
      <c r="AS18" s="84">
        <v>547.20000000000005</v>
      </c>
      <c r="AT18" s="84">
        <v>0</v>
      </c>
      <c r="AU18" s="84">
        <v>25</v>
      </c>
      <c r="AV18" s="84">
        <v>0</v>
      </c>
      <c r="AW18" s="84">
        <v>0</v>
      </c>
      <c r="AX18" s="84">
        <v>1088.8</v>
      </c>
      <c r="AY18" s="84">
        <v>16911.2</v>
      </c>
      <c r="AZ18" s="84">
        <v>1278</v>
      </c>
      <c r="BA18" s="84">
        <v>198</v>
      </c>
      <c r="BB18" s="84">
        <v>1276.2</v>
      </c>
      <c r="BC18" s="91">
        <v>2752.2</v>
      </c>
    </row>
    <row r="19" spans="1:55" ht="25.5">
      <c r="A19" s="90" t="s">
        <v>843</v>
      </c>
      <c r="B19" s="82">
        <v>20231001</v>
      </c>
      <c r="C19" s="82">
        <v>2023</v>
      </c>
      <c r="D19" s="82" t="s">
        <v>6398</v>
      </c>
      <c r="E19" s="82">
        <v>10</v>
      </c>
      <c r="F19" s="82" t="s">
        <v>1245</v>
      </c>
      <c r="G19" s="82" t="s">
        <v>606</v>
      </c>
      <c r="H19" s="82" t="s">
        <v>1245</v>
      </c>
      <c r="I19" s="82" t="s">
        <v>606</v>
      </c>
      <c r="J19" s="82">
        <v>1</v>
      </c>
      <c r="K19" s="82" t="s">
        <v>11</v>
      </c>
      <c r="L19" s="82" t="s">
        <v>3720</v>
      </c>
      <c r="M19" s="82" t="s">
        <v>3721</v>
      </c>
      <c r="N19" s="82" t="s">
        <v>2355</v>
      </c>
      <c r="O19" s="82" t="s">
        <v>4800</v>
      </c>
      <c r="P19" s="82" t="s">
        <v>4282</v>
      </c>
      <c r="Q19" s="82" t="s">
        <v>595</v>
      </c>
      <c r="R19" s="82">
        <v>4</v>
      </c>
      <c r="S19" s="83">
        <v>44935</v>
      </c>
      <c r="T19" s="83">
        <v>367</v>
      </c>
      <c r="U19" s="82">
        <v>61875056</v>
      </c>
      <c r="V19" s="82" t="s">
        <v>3702</v>
      </c>
      <c r="W19" s="100" t="s">
        <v>2013</v>
      </c>
      <c r="X19" s="82" t="s">
        <v>5039</v>
      </c>
      <c r="Y19" s="82" t="s">
        <v>6281</v>
      </c>
      <c r="Z19" s="82" t="s">
        <v>675</v>
      </c>
      <c r="AA19" s="82" t="s">
        <v>3712</v>
      </c>
      <c r="AB19" s="83">
        <v>23965</v>
      </c>
      <c r="AC19" s="82" t="s">
        <v>3713</v>
      </c>
      <c r="AD19" s="82" t="s">
        <v>3705</v>
      </c>
      <c r="AE19" s="82">
        <v>200013300048363</v>
      </c>
      <c r="AF19" s="82">
        <v>1</v>
      </c>
      <c r="AG19" s="82" t="s">
        <v>3707</v>
      </c>
      <c r="AH19" s="82">
        <v>1</v>
      </c>
      <c r="AI19" s="82" t="s">
        <v>3708</v>
      </c>
      <c r="AJ19" s="82">
        <v>314930</v>
      </c>
      <c r="AK19" s="82" t="s">
        <v>6400</v>
      </c>
      <c r="AL19" s="82">
        <v>18</v>
      </c>
      <c r="AM19" s="84">
        <v>48000</v>
      </c>
      <c r="AN19" s="84">
        <v>0</v>
      </c>
      <c r="AO19" s="84">
        <v>0</v>
      </c>
      <c r="AP19" s="84">
        <v>48000</v>
      </c>
      <c r="AQ19" s="84">
        <v>1377.6</v>
      </c>
      <c r="AR19" s="84">
        <v>1571.73</v>
      </c>
      <c r="AS19" s="84">
        <v>1459.2</v>
      </c>
      <c r="AT19" s="84">
        <v>0</v>
      </c>
      <c r="AU19" s="84">
        <v>25</v>
      </c>
      <c r="AV19" s="84">
        <v>50</v>
      </c>
      <c r="AW19" s="84">
        <v>0</v>
      </c>
      <c r="AX19" s="84">
        <v>4483.53</v>
      </c>
      <c r="AY19" s="84">
        <v>43516.47</v>
      </c>
      <c r="AZ19" s="84">
        <v>3408</v>
      </c>
      <c r="BA19" s="84">
        <v>528</v>
      </c>
      <c r="BB19" s="84">
        <v>3403.2</v>
      </c>
      <c r="BC19" s="91">
        <v>7339.2</v>
      </c>
    </row>
    <row r="20" spans="1:55" ht="25.5">
      <c r="A20" s="90" t="s">
        <v>843</v>
      </c>
      <c r="B20" s="82">
        <v>20231001</v>
      </c>
      <c r="C20" s="82">
        <v>2023</v>
      </c>
      <c r="D20" s="82" t="s">
        <v>6398</v>
      </c>
      <c r="E20" s="82">
        <v>10</v>
      </c>
      <c r="F20" s="82" t="s">
        <v>1245</v>
      </c>
      <c r="G20" s="82" t="s">
        <v>606</v>
      </c>
      <c r="H20" s="82" t="s">
        <v>1245</v>
      </c>
      <c r="I20" s="82" t="s">
        <v>606</v>
      </c>
      <c r="J20" s="82">
        <v>1</v>
      </c>
      <c r="K20" s="82" t="s">
        <v>11</v>
      </c>
      <c r="L20" s="82" t="s">
        <v>3720</v>
      </c>
      <c r="M20" s="82" t="s">
        <v>3721</v>
      </c>
      <c r="N20" s="82" t="s">
        <v>2355</v>
      </c>
      <c r="O20" s="82" t="s">
        <v>4800</v>
      </c>
      <c r="P20" s="82" t="s">
        <v>4219</v>
      </c>
      <c r="Q20" s="82" t="s">
        <v>614</v>
      </c>
      <c r="R20" s="82">
        <v>4</v>
      </c>
      <c r="S20" s="83">
        <v>43466</v>
      </c>
      <c r="T20" s="82" t="s">
        <v>6408</v>
      </c>
      <c r="U20" s="82">
        <v>61875025</v>
      </c>
      <c r="V20" s="82" t="s">
        <v>3702</v>
      </c>
      <c r="W20" s="100" t="s">
        <v>1129</v>
      </c>
      <c r="X20" s="82" t="s">
        <v>4997</v>
      </c>
      <c r="Y20" s="82" t="s">
        <v>6247</v>
      </c>
      <c r="Z20" s="82" t="s">
        <v>648</v>
      </c>
      <c r="AA20" s="82" t="s">
        <v>3704</v>
      </c>
      <c r="AB20" s="82" t="s">
        <v>6409</v>
      </c>
      <c r="AC20" s="82" t="s">
        <v>3713</v>
      </c>
      <c r="AD20" s="82" t="s">
        <v>3705</v>
      </c>
      <c r="AE20" s="82">
        <v>200013300041658</v>
      </c>
      <c r="AF20" s="82">
        <v>1</v>
      </c>
      <c r="AG20" s="82" t="s">
        <v>3707</v>
      </c>
      <c r="AH20" s="82">
        <v>1</v>
      </c>
      <c r="AI20" s="82" t="s">
        <v>3708</v>
      </c>
      <c r="AJ20" s="82">
        <v>314930</v>
      </c>
      <c r="AK20" s="82" t="s">
        <v>6400</v>
      </c>
      <c r="AL20" s="82">
        <v>19</v>
      </c>
      <c r="AM20" s="84">
        <v>22000</v>
      </c>
      <c r="AN20" s="84">
        <v>0</v>
      </c>
      <c r="AO20" s="84">
        <v>0</v>
      </c>
      <c r="AP20" s="84">
        <v>22000</v>
      </c>
      <c r="AQ20" s="84">
        <v>631.4</v>
      </c>
      <c r="AR20" s="84">
        <v>0</v>
      </c>
      <c r="AS20" s="84">
        <v>668.8</v>
      </c>
      <c r="AT20" s="84">
        <v>0</v>
      </c>
      <c r="AU20" s="84">
        <v>25</v>
      </c>
      <c r="AV20" s="84">
        <v>50</v>
      </c>
      <c r="AW20" s="84">
        <v>11980.21</v>
      </c>
      <c r="AX20" s="84">
        <v>25335.62</v>
      </c>
      <c r="AY20" s="84">
        <v>8644.59</v>
      </c>
      <c r="AZ20" s="84">
        <v>1562</v>
      </c>
      <c r="BA20" s="84">
        <v>242</v>
      </c>
      <c r="BB20" s="84">
        <v>1559.8</v>
      </c>
      <c r="BC20" s="91">
        <v>3363.8</v>
      </c>
    </row>
    <row r="21" spans="1:55" ht="25.5">
      <c r="A21" s="90" t="s">
        <v>843</v>
      </c>
      <c r="B21" s="82">
        <v>20231001</v>
      </c>
      <c r="C21" s="82">
        <v>2023</v>
      </c>
      <c r="D21" s="82" t="s">
        <v>6398</v>
      </c>
      <c r="E21" s="82">
        <v>10</v>
      </c>
      <c r="F21" s="82" t="s">
        <v>1245</v>
      </c>
      <c r="G21" s="82" t="s">
        <v>606</v>
      </c>
      <c r="H21" s="82" t="s">
        <v>1245</v>
      </c>
      <c r="I21" s="82" t="s">
        <v>606</v>
      </c>
      <c r="J21" s="82">
        <v>1</v>
      </c>
      <c r="K21" s="82" t="s">
        <v>11</v>
      </c>
      <c r="L21" s="82" t="s">
        <v>3720</v>
      </c>
      <c r="M21" s="82" t="s">
        <v>3721</v>
      </c>
      <c r="N21" s="82" t="s">
        <v>2355</v>
      </c>
      <c r="O21" s="82" t="s">
        <v>4800</v>
      </c>
      <c r="P21" s="82" t="s">
        <v>3778</v>
      </c>
      <c r="Q21" s="82" t="s">
        <v>2426</v>
      </c>
      <c r="R21" s="82">
        <v>1</v>
      </c>
      <c r="S21" s="83">
        <v>44563</v>
      </c>
      <c r="T21" s="83">
        <v>44563</v>
      </c>
      <c r="U21" s="82">
        <v>61875114</v>
      </c>
      <c r="V21" s="82" t="s">
        <v>3702</v>
      </c>
      <c r="W21" s="100" t="s">
        <v>1883</v>
      </c>
      <c r="X21" s="82" t="s">
        <v>4855</v>
      </c>
      <c r="Y21" s="82" t="s">
        <v>6127</v>
      </c>
      <c r="Z21" s="82" t="s">
        <v>1461</v>
      </c>
      <c r="AA21" s="82" t="s">
        <v>3704</v>
      </c>
      <c r="AB21" s="83">
        <v>28949</v>
      </c>
      <c r="AC21" s="82" t="s">
        <v>3705</v>
      </c>
      <c r="AD21" s="82" t="s">
        <v>3706</v>
      </c>
      <c r="AE21" s="82">
        <v>200012401920024</v>
      </c>
      <c r="AF21" s="82">
        <v>1</v>
      </c>
      <c r="AG21" s="82" t="s">
        <v>3707</v>
      </c>
      <c r="AH21" s="82">
        <v>1</v>
      </c>
      <c r="AI21" s="82" t="s">
        <v>3708</v>
      </c>
      <c r="AJ21" s="82">
        <v>314930</v>
      </c>
      <c r="AK21" s="82" t="s">
        <v>6400</v>
      </c>
      <c r="AL21" s="82">
        <v>20</v>
      </c>
      <c r="AM21" s="84">
        <v>30000</v>
      </c>
      <c r="AN21" s="84">
        <v>0</v>
      </c>
      <c r="AO21" s="84">
        <v>0</v>
      </c>
      <c r="AP21" s="84">
        <v>30000</v>
      </c>
      <c r="AQ21" s="84">
        <v>861</v>
      </c>
      <c r="AR21" s="84">
        <v>0</v>
      </c>
      <c r="AS21" s="84">
        <v>912</v>
      </c>
      <c r="AT21" s="84">
        <v>0</v>
      </c>
      <c r="AU21" s="84">
        <v>25</v>
      </c>
      <c r="AV21" s="84">
        <v>0</v>
      </c>
      <c r="AW21" s="84">
        <v>0</v>
      </c>
      <c r="AX21" s="84">
        <v>1798</v>
      </c>
      <c r="AY21" s="84">
        <v>28202</v>
      </c>
      <c r="AZ21" s="84">
        <v>2130</v>
      </c>
      <c r="BA21" s="84">
        <v>330</v>
      </c>
      <c r="BB21" s="84">
        <v>2127</v>
      </c>
      <c r="BC21" s="91">
        <v>4587</v>
      </c>
    </row>
    <row r="22" spans="1:55" ht="25.5">
      <c r="A22" s="90" t="s">
        <v>843</v>
      </c>
      <c r="B22" s="82">
        <v>20231001</v>
      </c>
      <c r="C22" s="82">
        <v>2023</v>
      </c>
      <c r="D22" s="82" t="s">
        <v>6398</v>
      </c>
      <c r="E22" s="82">
        <v>10</v>
      </c>
      <c r="F22" s="82" t="s">
        <v>1295</v>
      </c>
      <c r="G22" s="82" t="s">
        <v>317</v>
      </c>
      <c r="H22" s="82" t="s">
        <v>1295</v>
      </c>
      <c r="I22" s="82" t="s">
        <v>317</v>
      </c>
      <c r="J22" s="82">
        <v>1</v>
      </c>
      <c r="K22" s="82" t="s">
        <v>11</v>
      </c>
      <c r="L22" s="82" t="s">
        <v>3720</v>
      </c>
      <c r="M22" s="82" t="s">
        <v>3721</v>
      </c>
      <c r="N22" s="82" t="s">
        <v>2355</v>
      </c>
      <c r="O22" s="82" t="s">
        <v>4800</v>
      </c>
      <c r="P22" s="82" t="s">
        <v>3817</v>
      </c>
      <c r="Q22" s="82" t="s">
        <v>42</v>
      </c>
      <c r="R22" s="82">
        <v>1</v>
      </c>
      <c r="S22" s="83">
        <v>44935</v>
      </c>
      <c r="T22" s="83">
        <v>44935</v>
      </c>
      <c r="U22" s="82">
        <v>61965030</v>
      </c>
      <c r="V22" s="82" t="s">
        <v>3702</v>
      </c>
      <c r="W22" s="100" t="s">
        <v>3570</v>
      </c>
      <c r="X22" s="82" t="s">
        <v>5001</v>
      </c>
      <c r="Y22" s="82" t="s">
        <v>6251</v>
      </c>
      <c r="Z22" s="82" t="s">
        <v>3603</v>
      </c>
      <c r="AA22" s="82" t="s">
        <v>3704</v>
      </c>
      <c r="AB22" s="82" t="s">
        <v>6410</v>
      </c>
      <c r="AC22" s="82" t="s">
        <v>3705</v>
      </c>
      <c r="AD22" s="82" t="s">
        <v>3706</v>
      </c>
      <c r="AE22" s="82">
        <v>200019605901671</v>
      </c>
      <c r="AF22" s="82">
        <v>1</v>
      </c>
      <c r="AG22" s="82" t="s">
        <v>3707</v>
      </c>
      <c r="AH22" s="82">
        <v>1</v>
      </c>
      <c r="AI22" s="82" t="s">
        <v>3708</v>
      </c>
      <c r="AJ22" s="82">
        <v>314930</v>
      </c>
      <c r="AK22" s="82" t="s">
        <v>6400</v>
      </c>
      <c r="AL22" s="82">
        <v>21</v>
      </c>
      <c r="AM22" s="84">
        <v>22000</v>
      </c>
      <c r="AN22" s="84">
        <v>0</v>
      </c>
      <c r="AO22" s="84">
        <v>0</v>
      </c>
      <c r="AP22" s="84">
        <v>22000</v>
      </c>
      <c r="AQ22" s="84">
        <v>631.4</v>
      </c>
      <c r="AR22" s="84">
        <v>0</v>
      </c>
      <c r="AS22" s="84">
        <v>668.8</v>
      </c>
      <c r="AT22" s="84">
        <v>0</v>
      </c>
      <c r="AU22" s="84">
        <v>25</v>
      </c>
      <c r="AV22" s="84">
        <v>0</v>
      </c>
      <c r="AW22" s="84">
        <v>0</v>
      </c>
      <c r="AX22" s="84">
        <v>1325.2</v>
      </c>
      <c r="AY22" s="84">
        <v>20674.8</v>
      </c>
      <c r="AZ22" s="84">
        <v>1562</v>
      </c>
      <c r="BA22" s="84">
        <v>242</v>
      </c>
      <c r="BB22" s="84">
        <v>1559.8</v>
      </c>
      <c r="BC22" s="91">
        <v>3363.8</v>
      </c>
    </row>
    <row r="23" spans="1:55" ht="25.5">
      <c r="A23" s="90" t="s">
        <v>843</v>
      </c>
      <c r="B23" s="82">
        <v>20231001</v>
      </c>
      <c r="C23" s="82">
        <v>2023</v>
      </c>
      <c r="D23" s="82" t="s">
        <v>6398</v>
      </c>
      <c r="E23" s="82">
        <v>10</v>
      </c>
      <c r="F23" s="82" t="s">
        <v>1247</v>
      </c>
      <c r="G23" s="82" t="s">
        <v>513</v>
      </c>
      <c r="H23" s="82" t="s">
        <v>1247</v>
      </c>
      <c r="I23" s="82" t="s">
        <v>513</v>
      </c>
      <c r="J23" s="82">
        <v>1</v>
      </c>
      <c r="K23" s="82" t="s">
        <v>11</v>
      </c>
      <c r="L23" s="82" t="s">
        <v>3720</v>
      </c>
      <c r="M23" s="82" t="s">
        <v>3721</v>
      </c>
      <c r="N23" s="82" t="s">
        <v>2355</v>
      </c>
      <c r="O23" s="82" t="s">
        <v>4800</v>
      </c>
      <c r="P23" s="82" t="s">
        <v>4801</v>
      </c>
      <c r="Q23" s="82" t="s">
        <v>60</v>
      </c>
      <c r="R23" s="82">
        <v>3</v>
      </c>
      <c r="S23" s="83">
        <v>43831</v>
      </c>
      <c r="T23" s="83">
        <v>40909</v>
      </c>
      <c r="U23" s="82">
        <v>61815052</v>
      </c>
      <c r="V23" s="82" t="s">
        <v>3702</v>
      </c>
      <c r="W23" s="100" t="s">
        <v>2026</v>
      </c>
      <c r="X23" s="82" t="s">
        <v>4821</v>
      </c>
      <c r="Y23" s="82" t="s">
        <v>6096</v>
      </c>
      <c r="Z23" s="82" t="s">
        <v>548</v>
      </c>
      <c r="AA23" s="82" t="s">
        <v>3704</v>
      </c>
      <c r="AB23" s="83">
        <v>29199</v>
      </c>
      <c r="AC23" s="82" t="s">
        <v>3713</v>
      </c>
      <c r="AD23" s="82" t="s">
        <v>3706</v>
      </c>
      <c r="AE23" s="82">
        <v>200011201955031</v>
      </c>
      <c r="AF23" s="82">
        <v>1</v>
      </c>
      <c r="AG23" s="82" t="s">
        <v>3707</v>
      </c>
      <c r="AH23" s="82">
        <v>1</v>
      </c>
      <c r="AI23" s="82" t="s">
        <v>3708</v>
      </c>
      <c r="AJ23" s="82">
        <v>314930</v>
      </c>
      <c r="AK23" s="82" t="s">
        <v>6400</v>
      </c>
      <c r="AL23" s="82">
        <v>22</v>
      </c>
      <c r="AM23" s="84">
        <v>22000</v>
      </c>
      <c r="AN23" s="84">
        <v>0</v>
      </c>
      <c r="AO23" s="84">
        <v>0</v>
      </c>
      <c r="AP23" s="84">
        <v>22000</v>
      </c>
      <c r="AQ23" s="84">
        <v>631.4</v>
      </c>
      <c r="AR23" s="84">
        <v>0</v>
      </c>
      <c r="AS23" s="84">
        <v>668.8</v>
      </c>
      <c r="AT23" s="84">
        <v>0</v>
      </c>
      <c r="AU23" s="84">
        <v>25</v>
      </c>
      <c r="AV23" s="84">
        <v>0</v>
      </c>
      <c r="AW23" s="84">
        <v>0</v>
      </c>
      <c r="AX23" s="84">
        <v>1325.2</v>
      </c>
      <c r="AY23" s="84">
        <v>20674.8</v>
      </c>
      <c r="AZ23" s="84">
        <v>1562</v>
      </c>
      <c r="BA23" s="84">
        <v>242</v>
      </c>
      <c r="BB23" s="84">
        <v>1559.8</v>
      </c>
      <c r="BC23" s="91">
        <v>3363.8</v>
      </c>
    </row>
    <row r="24" spans="1:55" ht="38.25">
      <c r="A24" s="90" t="s">
        <v>843</v>
      </c>
      <c r="B24" s="82">
        <v>20231001</v>
      </c>
      <c r="C24" s="82">
        <v>2023</v>
      </c>
      <c r="D24" s="82" t="s">
        <v>6398</v>
      </c>
      <c r="E24" s="82">
        <v>10</v>
      </c>
      <c r="F24" s="82" t="s">
        <v>1256</v>
      </c>
      <c r="G24" s="82" t="s">
        <v>1484</v>
      </c>
      <c r="H24" s="82" t="s">
        <v>1256</v>
      </c>
      <c r="I24" s="82" t="s">
        <v>1484</v>
      </c>
      <c r="J24" s="82">
        <v>1</v>
      </c>
      <c r="K24" s="82" t="s">
        <v>11</v>
      </c>
      <c r="L24" s="82"/>
      <c r="M24" s="82"/>
      <c r="N24" s="82" t="s">
        <v>2355</v>
      </c>
      <c r="O24" s="82" t="s">
        <v>4800</v>
      </c>
      <c r="P24" s="82" t="s">
        <v>4890</v>
      </c>
      <c r="Q24" s="82" t="s">
        <v>149</v>
      </c>
      <c r="R24" s="82">
        <v>2</v>
      </c>
      <c r="S24" s="83">
        <v>43466</v>
      </c>
      <c r="T24" s="82" t="s">
        <v>6411</v>
      </c>
      <c r="U24" s="82">
        <v>61455027</v>
      </c>
      <c r="V24" s="82" t="s">
        <v>3702</v>
      </c>
      <c r="W24" s="100" t="s">
        <v>1156</v>
      </c>
      <c r="X24" s="82" t="s">
        <v>5096</v>
      </c>
      <c r="Y24" s="82" t="s">
        <v>6327</v>
      </c>
      <c r="Z24" s="82" t="s">
        <v>175</v>
      </c>
      <c r="AA24" s="82" t="s">
        <v>3712</v>
      </c>
      <c r="AB24" s="82" t="s">
        <v>6412</v>
      </c>
      <c r="AC24" s="82" t="s">
        <v>3713</v>
      </c>
      <c r="AD24" s="82" t="s">
        <v>3705</v>
      </c>
      <c r="AE24" s="82">
        <v>200013300044299</v>
      </c>
      <c r="AF24" s="82">
        <v>1</v>
      </c>
      <c r="AG24" s="82" t="s">
        <v>3707</v>
      </c>
      <c r="AH24" s="82">
        <v>1</v>
      </c>
      <c r="AI24" s="82" t="s">
        <v>3708</v>
      </c>
      <c r="AJ24" s="82">
        <v>314930</v>
      </c>
      <c r="AK24" s="82" t="s">
        <v>6400</v>
      </c>
      <c r="AL24" s="82">
        <v>23</v>
      </c>
      <c r="AM24" s="84">
        <v>10000</v>
      </c>
      <c r="AN24" s="84">
        <v>0</v>
      </c>
      <c r="AO24" s="84">
        <v>0</v>
      </c>
      <c r="AP24" s="84">
        <v>10000</v>
      </c>
      <c r="AQ24" s="84">
        <v>287</v>
      </c>
      <c r="AR24" s="84">
        <v>0</v>
      </c>
      <c r="AS24" s="84">
        <v>304</v>
      </c>
      <c r="AT24" s="84">
        <v>0</v>
      </c>
      <c r="AU24" s="84">
        <v>25</v>
      </c>
      <c r="AV24" s="84">
        <v>0</v>
      </c>
      <c r="AW24" s="84">
        <v>0</v>
      </c>
      <c r="AX24" s="84">
        <v>616</v>
      </c>
      <c r="AY24" s="84">
        <v>9384</v>
      </c>
      <c r="AZ24" s="84">
        <v>710</v>
      </c>
      <c r="BA24" s="84">
        <v>110</v>
      </c>
      <c r="BB24" s="84">
        <v>709</v>
      </c>
      <c r="BC24" s="91">
        <v>1529</v>
      </c>
    </row>
    <row r="25" spans="1:55" ht="25.5">
      <c r="A25" s="90" t="s">
        <v>843</v>
      </c>
      <c r="B25" s="82">
        <v>20231001</v>
      </c>
      <c r="C25" s="82">
        <v>2023</v>
      </c>
      <c r="D25" s="82" t="s">
        <v>6398</v>
      </c>
      <c r="E25" s="82">
        <v>10</v>
      </c>
      <c r="F25" s="82" t="s">
        <v>1257</v>
      </c>
      <c r="G25" s="82" t="s">
        <v>73</v>
      </c>
      <c r="H25" s="82" t="s">
        <v>1257</v>
      </c>
      <c r="I25" s="82" t="s">
        <v>73</v>
      </c>
      <c r="J25" s="82">
        <v>1</v>
      </c>
      <c r="K25" s="82" t="s">
        <v>11</v>
      </c>
      <c r="L25" s="82" t="s">
        <v>3758</v>
      </c>
      <c r="M25" s="82" t="s">
        <v>3759</v>
      </c>
      <c r="N25" s="82" t="s">
        <v>2355</v>
      </c>
      <c r="O25" s="82" t="s">
        <v>4800</v>
      </c>
      <c r="P25" s="82" t="s">
        <v>4461</v>
      </c>
      <c r="Q25" s="82" t="s">
        <v>100</v>
      </c>
      <c r="R25" s="82">
        <v>4</v>
      </c>
      <c r="S25" s="83">
        <v>43470</v>
      </c>
      <c r="T25" s="83">
        <v>41285</v>
      </c>
      <c r="U25" s="82">
        <v>61950015</v>
      </c>
      <c r="V25" s="82" t="s">
        <v>3702</v>
      </c>
      <c r="W25" s="100" t="s">
        <v>2020</v>
      </c>
      <c r="X25" s="82" t="s">
        <v>5044</v>
      </c>
      <c r="Y25" s="82" t="s">
        <v>6286</v>
      </c>
      <c r="Z25" s="82" t="s">
        <v>99</v>
      </c>
      <c r="AA25" s="82" t="s">
        <v>3712</v>
      </c>
      <c r="AB25" s="82" t="s">
        <v>6413</v>
      </c>
      <c r="AC25" s="82" t="s">
        <v>3713</v>
      </c>
      <c r="AD25" s="82" t="s">
        <v>3706</v>
      </c>
      <c r="AE25" s="82">
        <v>200018300011235</v>
      </c>
      <c r="AF25" s="82">
        <v>1</v>
      </c>
      <c r="AG25" s="82" t="s">
        <v>3707</v>
      </c>
      <c r="AH25" s="82">
        <v>1</v>
      </c>
      <c r="AI25" s="82" t="s">
        <v>3708</v>
      </c>
      <c r="AJ25" s="82">
        <v>314930</v>
      </c>
      <c r="AK25" s="82" t="s">
        <v>6400</v>
      </c>
      <c r="AL25" s="82">
        <v>24</v>
      </c>
      <c r="AM25" s="84">
        <v>16500</v>
      </c>
      <c r="AN25" s="84">
        <v>0</v>
      </c>
      <c r="AO25" s="84">
        <v>0</v>
      </c>
      <c r="AP25" s="84">
        <v>16500</v>
      </c>
      <c r="AQ25" s="84">
        <v>473.55</v>
      </c>
      <c r="AR25" s="84">
        <v>0</v>
      </c>
      <c r="AS25" s="84">
        <v>501.6</v>
      </c>
      <c r="AT25" s="84">
        <v>0</v>
      </c>
      <c r="AU25" s="84">
        <v>25</v>
      </c>
      <c r="AV25" s="84">
        <v>0</v>
      </c>
      <c r="AW25" s="84">
        <v>2046</v>
      </c>
      <c r="AX25" s="84">
        <v>5092.1499999999996</v>
      </c>
      <c r="AY25" s="84">
        <v>13453.85</v>
      </c>
      <c r="AZ25" s="84">
        <v>1171.5</v>
      </c>
      <c r="BA25" s="84">
        <v>181.5</v>
      </c>
      <c r="BB25" s="84">
        <v>1169.8499999999999</v>
      </c>
      <c r="BC25" s="91">
        <v>2522.85</v>
      </c>
    </row>
    <row r="26" spans="1:55" ht="25.5">
      <c r="A26" s="90" t="s">
        <v>843</v>
      </c>
      <c r="B26" s="82">
        <v>20231001</v>
      </c>
      <c r="C26" s="82">
        <v>2023</v>
      </c>
      <c r="D26" s="82" t="s">
        <v>6398</v>
      </c>
      <c r="E26" s="82">
        <v>10</v>
      </c>
      <c r="F26" s="82" t="s">
        <v>1302</v>
      </c>
      <c r="G26" s="82" t="s">
        <v>18</v>
      </c>
      <c r="H26" s="82" t="s">
        <v>1302</v>
      </c>
      <c r="I26" s="82" t="s">
        <v>18</v>
      </c>
      <c r="J26" s="82">
        <v>1</v>
      </c>
      <c r="K26" s="82" t="s">
        <v>11</v>
      </c>
      <c r="L26" s="82" t="s">
        <v>3714</v>
      </c>
      <c r="M26" s="82" t="s">
        <v>3715</v>
      </c>
      <c r="N26" s="82" t="s">
        <v>2355</v>
      </c>
      <c r="O26" s="82" t="s">
        <v>4800</v>
      </c>
      <c r="P26" s="82" t="s">
        <v>5005</v>
      </c>
      <c r="Q26" s="82" t="s">
        <v>52</v>
      </c>
      <c r="R26" s="82">
        <v>2</v>
      </c>
      <c r="S26" s="83">
        <v>43466</v>
      </c>
      <c r="T26" s="82" t="s">
        <v>6403</v>
      </c>
      <c r="U26" s="82">
        <v>62340031</v>
      </c>
      <c r="V26" s="82" t="s">
        <v>3702</v>
      </c>
      <c r="W26" s="100" t="s">
        <v>2008</v>
      </c>
      <c r="X26" s="82" t="s">
        <v>5006</v>
      </c>
      <c r="Y26" s="82" t="s">
        <v>6255</v>
      </c>
      <c r="Z26" s="82" t="s">
        <v>70</v>
      </c>
      <c r="AA26" s="82" t="s">
        <v>3712</v>
      </c>
      <c r="AB26" s="83">
        <v>22170</v>
      </c>
      <c r="AC26" s="82" t="s">
        <v>3713</v>
      </c>
      <c r="AD26" s="82" t="s">
        <v>3705</v>
      </c>
      <c r="AE26" s="82">
        <v>200011250029104</v>
      </c>
      <c r="AF26" s="82">
        <v>1</v>
      </c>
      <c r="AG26" s="82" t="s">
        <v>3707</v>
      </c>
      <c r="AH26" s="82">
        <v>1</v>
      </c>
      <c r="AI26" s="82" t="s">
        <v>3708</v>
      </c>
      <c r="AJ26" s="82">
        <v>314930</v>
      </c>
      <c r="AK26" s="82" t="s">
        <v>6400</v>
      </c>
      <c r="AL26" s="82">
        <v>25</v>
      </c>
      <c r="AM26" s="84">
        <v>10000</v>
      </c>
      <c r="AN26" s="84">
        <v>0</v>
      </c>
      <c r="AO26" s="84">
        <v>0</v>
      </c>
      <c r="AP26" s="84">
        <v>10000</v>
      </c>
      <c r="AQ26" s="84">
        <v>287</v>
      </c>
      <c r="AR26" s="84">
        <v>0</v>
      </c>
      <c r="AS26" s="84">
        <v>304</v>
      </c>
      <c r="AT26" s="84">
        <v>1587.38</v>
      </c>
      <c r="AU26" s="84">
        <v>25</v>
      </c>
      <c r="AV26" s="84">
        <v>50</v>
      </c>
      <c r="AW26" s="84">
        <v>0</v>
      </c>
      <c r="AX26" s="84">
        <v>2253.38</v>
      </c>
      <c r="AY26" s="84">
        <v>7746.62</v>
      </c>
      <c r="AZ26" s="84">
        <v>710</v>
      </c>
      <c r="BA26" s="84">
        <v>110</v>
      </c>
      <c r="BB26" s="84">
        <v>709</v>
      </c>
      <c r="BC26" s="91">
        <v>1529</v>
      </c>
    </row>
    <row r="27" spans="1:55" ht="25.5">
      <c r="A27" s="90" t="s">
        <v>843</v>
      </c>
      <c r="B27" s="82">
        <v>20231001</v>
      </c>
      <c r="C27" s="82">
        <v>2023</v>
      </c>
      <c r="D27" s="82" t="s">
        <v>6398</v>
      </c>
      <c r="E27" s="82">
        <v>10</v>
      </c>
      <c r="F27" s="82" t="s">
        <v>1245</v>
      </c>
      <c r="G27" s="82" t="s">
        <v>606</v>
      </c>
      <c r="H27" s="82" t="s">
        <v>1245</v>
      </c>
      <c r="I27" s="82" t="s">
        <v>606</v>
      </c>
      <c r="J27" s="82">
        <v>1</v>
      </c>
      <c r="K27" s="82" t="s">
        <v>11</v>
      </c>
      <c r="L27" s="82" t="s">
        <v>3720</v>
      </c>
      <c r="M27" s="82" t="s">
        <v>3721</v>
      </c>
      <c r="N27" s="82" t="s">
        <v>2355</v>
      </c>
      <c r="O27" s="82" t="s">
        <v>4800</v>
      </c>
      <c r="P27" s="82" t="s">
        <v>3722</v>
      </c>
      <c r="Q27" s="82" t="s">
        <v>8</v>
      </c>
      <c r="R27" s="82">
        <v>4</v>
      </c>
      <c r="S27" s="83">
        <v>43466</v>
      </c>
      <c r="T27" s="83">
        <v>37260</v>
      </c>
      <c r="U27" s="82">
        <v>61875028</v>
      </c>
      <c r="V27" s="82" t="s">
        <v>3702</v>
      </c>
      <c r="W27" s="100" t="s">
        <v>1937</v>
      </c>
      <c r="X27" s="82" t="s">
        <v>4908</v>
      </c>
      <c r="Y27" s="82" t="s">
        <v>6169</v>
      </c>
      <c r="Z27" s="82" t="s">
        <v>637</v>
      </c>
      <c r="AA27" s="82" t="s">
        <v>3704</v>
      </c>
      <c r="AB27" s="83">
        <v>30296</v>
      </c>
      <c r="AC27" s="82" t="s">
        <v>3713</v>
      </c>
      <c r="AD27" s="82" t="s">
        <v>3705</v>
      </c>
      <c r="AE27" s="82">
        <v>200013300046420</v>
      </c>
      <c r="AF27" s="82">
        <v>1</v>
      </c>
      <c r="AG27" s="82" t="s">
        <v>3707</v>
      </c>
      <c r="AH27" s="82">
        <v>1</v>
      </c>
      <c r="AI27" s="82" t="s">
        <v>3708</v>
      </c>
      <c r="AJ27" s="82">
        <v>314930</v>
      </c>
      <c r="AK27" s="82" t="s">
        <v>6400</v>
      </c>
      <c r="AL27" s="82">
        <v>26</v>
      </c>
      <c r="AM27" s="84">
        <v>22000</v>
      </c>
      <c r="AN27" s="84">
        <v>0</v>
      </c>
      <c r="AO27" s="84">
        <v>0</v>
      </c>
      <c r="AP27" s="84">
        <v>22000</v>
      </c>
      <c r="AQ27" s="84">
        <v>631.4</v>
      </c>
      <c r="AR27" s="84">
        <v>0</v>
      </c>
      <c r="AS27" s="84">
        <v>668.8</v>
      </c>
      <c r="AT27" s="84">
        <v>0</v>
      </c>
      <c r="AU27" s="84">
        <v>25</v>
      </c>
      <c r="AV27" s="84">
        <v>50</v>
      </c>
      <c r="AW27" s="84">
        <v>890</v>
      </c>
      <c r="AX27" s="84">
        <v>3155.2</v>
      </c>
      <c r="AY27" s="84">
        <v>19734.8</v>
      </c>
      <c r="AZ27" s="84">
        <v>1562</v>
      </c>
      <c r="BA27" s="84">
        <v>242</v>
      </c>
      <c r="BB27" s="84">
        <v>1559.8</v>
      </c>
      <c r="BC27" s="91">
        <v>3363.8</v>
      </c>
    </row>
    <row r="28" spans="1:55" ht="25.5">
      <c r="A28" s="90" t="s">
        <v>843</v>
      </c>
      <c r="B28" s="82">
        <v>20231001</v>
      </c>
      <c r="C28" s="82">
        <v>2023</v>
      </c>
      <c r="D28" s="82" t="s">
        <v>6398</v>
      </c>
      <c r="E28" s="82">
        <v>10</v>
      </c>
      <c r="F28" s="82" t="s">
        <v>1257</v>
      </c>
      <c r="G28" s="82" t="s">
        <v>73</v>
      </c>
      <c r="H28" s="82" t="s">
        <v>1257</v>
      </c>
      <c r="I28" s="82" t="s">
        <v>73</v>
      </c>
      <c r="J28" s="82">
        <v>1</v>
      </c>
      <c r="K28" s="82" t="s">
        <v>11</v>
      </c>
      <c r="L28" s="82" t="s">
        <v>3749</v>
      </c>
      <c r="M28" s="82" t="s">
        <v>3750</v>
      </c>
      <c r="N28" s="82" t="s">
        <v>2355</v>
      </c>
      <c r="O28" s="82" t="s">
        <v>4800</v>
      </c>
      <c r="P28" s="82" t="s">
        <v>4472</v>
      </c>
      <c r="Q28" s="82" t="s">
        <v>241</v>
      </c>
      <c r="R28" s="82">
        <v>6</v>
      </c>
      <c r="S28" s="83">
        <v>44933</v>
      </c>
      <c r="T28" s="82" t="s">
        <v>6414</v>
      </c>
      <c r="U28" s="82">
        <v>61950028</v>
      </c>
      <c r="V28" s="82" t="s">
        <v>3702</v>
      </c>
      <c r="W28" s="100" t="s">
        <v>1149</v>
      </c>
      <c r="X28" s="82" t="s">
        <v>4842</v>
      </c>
      <c r="Y28" s="82" t="s">
        <v>6118</v>
      </c>
      <c r="Z28" s="82" t="s">
        <v>91</v>
      </c>
      <c r="AA28" s="82" t="s">
        <v>3704</v>
      </c>
      <c r="AB28" s="82" t="s">
        <v>6415</v>
      </c>
      <c r="AC28" s="82" t="s">
        <v>3713</v>
      </c>
      <c r="AD28" s="82" t="s">
        <v>3705</v>
      </c>
      <c r="AE28" s="82">
        <v>200013300047238</v>
      </c>
      <c r="AF28" s="82">
        <v>1</v>
      </c>
      <c r="AG28" s="82" t="s">
        <v>3707</v>
      </c>
      <c r="AH28" s="82">
        <v>1</v>
      </c>
      <c r="AI28" s="82" t="s">
        <v>3708</v>
      </c>
      <c r="AJ28" s="82">
        <v>314930</v>
      </c>
      <c r="AK28" s="82" t="s">
        <v>6400</v>
      </c>
      <c r="AL28" s="82">
        <v>27</v>
      </c>
      <c r="AM28" s="84">
        <v>35000</v>
      </c>
      <c r="AN28" s="84">
        <v>0</v>
      </c>
      <c r="AO28" s="84">
        <v>0</v>
      </c>
      <c r="AP28" s="84">
        <v>35000</v>
      </c>
      <c r="AQ28" s="84">
        <v>1004.5</v>
      </c>
      <c r="AR28" s="84">
        <v>0</v>
      </c>
      <c r="AS28" s="84">
        <v>1064</v>
      </c>
      <c r="AT28" s="84">
        <v>0</v>
      </c>
      <c r="AU28" s="84">
        <v>25</v>
      </c>
      <c r="AV28" s="84">
        <v>50</v>
      </c>
      <c r="AW28" s="84">
        <v>2989.04</v>
      </c>
      <c r="AX28" s="84">
        <v>8121.58</v>
      </c>
      <c r="AY28" s="84">
        <v>29867.46</v>
      </c>
      <c r="AZ28" s="84">
        <v>2485</v>
      </c>
      <c r="BA28" s="84">
        <v>385</v>
      </c>
      <c r="BB28" s="84">
        <v>2481.5</v>
      </c>
      <c r="BC28" s="91">
        <v>5351.5</v>
      </c>
    </row>
    <row r="29" spans="1:55" ht="25.5">
      <c r="A29" s="90" t="s">
        <v>843</v>
      </c>
      <c r="B29" s="82">
        <v>20231001</v>
      </c>
      <c r="C29" s="82">
        <v>2023</v>
      </c>
      <c r="D29" s="82" t="s">
        <v>6398</v>
      </c>
      <c r="E29" s="82">
        <v>10</v>
      </c>
      <c r="F29" s="82" t="s">
        <v>1245</v>
      </c>
      <c r="G29" s="82" t="s">
        <v>606</v>
      </c>
      <c r="H29" s="82" t="s">
        <v>1245</v>
      </c>
      <c r="I29" s="82" t="s">
        <v>606</v>
      </c>
      <c r="J29" s="82">
        <v>1</v>
      </c>
      <c r="K29" s="82" t="s">
        <v>11</v>
      </c>
      <c r="L29" s="82" t="s">
        <v>3714</v>
      </c>
      <c r="M29" s="82" t="s">
        <v>3715</v>
      </c>
      <c r="N29" s="82" t="s">
        <v>2355</v>
      </c>
      <c r="O29" s="82" t="s">
        <v>4800</v>
      </c>
      <c r="P29" s="82" t="s">
        <v>4832</v>
      </c>
      <c r="Q29" s="82" t="s">
        <v>611</v>
      </c>
      <c r="R29" s="82">
        <v>4</v>
      </c>
      <c r="S29" s="83">
        <v>43466</v>
      </c>
      <c r="T29" s="82" t="s">
        <v>6416</v>
      </c>
      <c r="U29" s="82">
        <v>61875049</v>
      </c>
      <c r="V29" s="82" t="s">
        <v>3702</v>
      </c>
      <c r="W29" s="100" t="s">
        <v>1108</v>
      </c>
      <c r="X29" s="82" t="s">
        <v>4833</v>
      </c>
      <c r="Y29" s="82" t="s">
        <v>6106</v>
      </c>
      <c r="Z29" s="82" t="s">
        <v>610</v>
      </c>
      <c r="AA29" s="82" t="s">
        <v>3712</v>
      </c>
      <c r="AB29" s="83">
        <v>28310</v>
      </c>
      <c r="AC29" s="82" t="s">
        <v>3713</v>
      </c>
      <c r="AD29" s="82" t="s">
        <v>3705</v>
      </c>
      <c r="AE29" s="82">
        <v>200013300043876</v>
      </c>
      <c r="AF29" s="82">
        <v>1</v>
      </c>
      <c r="AG29" s="82" t="s">
        <v>3707</v>
      </c>
      <c r="AH29" s="82">
        <v>1</v>
      </c>
      <c r="AI29" s="82" t="s">
        <v>3708</v>
      </c>
      <c r="AJ29" s="82">
        <v>314930</v>
      </c>
      <c r="AK29" s="82" t="s">
        <v>6400</v>
      </c>
      <c r="AL29" s="82">
        <v>28</v>
      </c>
      <c r="AM29" s="84">
        <v>75000</v>
      </c>
      <c r="AN29" s="84">
        <v>0</v>
      </c>
      <c r="AO29" s="84">
        <v>0</v>
      </c>
      <c r="AP29" s="84">
        <v>75000</v>
      </c>
      <c r="AQ29" s="84">
        <v>2152.5</v>
      </c>
      <c r="AR29" s="84">
        <v>5991.9</v>
      </c>
      <c r="AS29" s="84">
        <v>2280</v>
      </c>
      <c r="AT29" s="84">
        <v>1587.38</v>
      </c>
      <c r="AU29" s="84">
        <v>25</v>
      </c>
      <c r="AV29" s="84">
        <v>50</v>
      </c>
      <c r="AW29" s="84">
        <v>15961.21</v>
      </c>
      <c r="AX29" s="84">
        <v>44009.2</v>
      </c>
      <c r="AY29" s="84">
        <v>46952.01</v>
      </c>
      <c r="AZ29" s="84">
        <v>5325</v>
      </c>
      <c r="BA29" s="84">
        <v>822.89</v>
      </c>
      <c r="BB29" s="84">
        <v>5317.5</v>
      </c>
      <c r="BC29" s="91">
        <v>11465.39</v>
      </c>
    </row>
    <row r="30" spans="1:55" ht="25.5">
      <c r="A30" s="90" t="s">
        <v>843</v>
      </c>
      <c r="B30" s="82">
        <v>20231001</v>
      </c>
      <c r="C30" s="82">
        <v>2023</v>
      </c>
      <c r="D30" s="82" t="s">
        <v>6398</v>
      </c>
      <c r="E30" s="82">
        <v>10</v>
      </c>
      <c r="F30" s="82" t="s">
        <v>1247</v>
      </c>
      <c r="G30" s="82" t="s">
        <v>513</v>
      </c>
      <c r="H30" s="82" t="s">
        <v>1247</v>
      </c>
      <c r="I30" s="82" t="s">
        <v>513</v>
      </c>
      <c r="J30" s="82">
        <v>1</v>
      </c>
      <c r="K30" s="82" t="s">
        <v>11</v>
      </c>
      <c r="L30" s="82" t="s">
        <v>3720</v>
      </c>
      <c r="M30" s="82" t="s">
        <v>3721</v>
      </c>
      <c r="N30" s="82" t="s">
        <v>2355</v>
      </c>
      <c r="O30" s="82" t="s">
        <v>4800</v>
      </c>
      <c r="P30" s="82" t="s">
        <v>3722</v>
      </c>
      <c r="Q30" s="82" t="s">
        <v>8</v>
      </c>
      <c r="R30" s="82">
        <v>2</v>
      </c>
      <c r="S30" s="83">
        <v>43466</v>
      </c>
      <c r="T30" s="83">
        <v>38360</v>
      </c>
      <c r="U30" s="82">
        <v>61815011</v>
      </c>
      <c r="V30" s="82" t="s">
        <v>3702</v>
      </c>
      <c r="W30" s="100" t="s">
        <v>1922</v>
      </c>
      <c r="X30" s="82" t="s">
        <v>4984</v>
      </c>
      <c r="Y30" s="82" t="s">
        <v>6237</v>
      </c>
      <c r="Z30" s="82" t="s">
        <v>525</v>
      </c>
      <c r="AA30" s="82" t="s">
        <v>3704</v>
      </c>
      <c r="AB30" s="83">
        <v>24963</v>
      </c>
      <c r="AC30" s="82" t="s">
        <v>3713</v>
      </c>
      <c r="AD30" s="82" t="s">
        <v>3705</v>
      </c>
      <c r="AE30" s="82">
        <v>200011250030067</v>
      </c>
      <c r="AF30" s="82">
        <v>1</v>
      </c>
      <c r="AG30" s="82" t="s">
        <v>3707</v>
      </c>
      <c r="AH30" s="82">
        <v>1</v>
      </c>
      <c r="AI30" s="82" t="s">
        <v>3708</v>
      </c>
      <c r="AJ30" s="82">
        <v>314930</v>
      </c>
      <c r="AK30" s="82" t="s">
        <v>6400</v>
      </c>
      <c r="AL30" s="82">
        <v>29</v>
      </c>
      <c r="AM30" s="84">
        <v>10000</v>
      </c>
      <c r="AN30" s="84">
        <v>0</v>
      </c>
      <c r="AO30" s="84">
        <v>0</v>
      </c>
      <c r="AP30" s="84">
        <v>10000</v>
      </c>
      <c r="AQ30" s="84">
        <v>287</v>
      </c>
      <c r="AR30" s="84">
        <v>0</v>
      </c>
      <c r="AS30" s="84">
        <v>304</v>
      </c>
      <c r="AT30" s="84">
        <v>0</v>
      </c>
      <c r="AU30" s="84">
        <v>25</v>
      </c>
      <c r="AV30" s="84">
        <v>50</v>
      </c>
      <c r="AW30" s="84">
        <v>0</v>
      </c>
      <c r="AX30" s="84">
        <v>666</v>
      </c>
      <c r="AY30" s="84">
        <v>9334</v>
      </c>
      <c r="AZ30" s="84">
        <v>710</v>
      </c>
      <c r="BA30" s="84">
        <v>110</v>
      </c>
      <c r="BB30" s="84">
        <v>709</v>
      </c>
      <c r="BC30" s="91">
        <v>1529</v>
      </c>
    </row>
    <row r="31" spans="1:55" ht="25.5">
      <c r="A31" s="90" t="s">
        <v>843</v>
      </c>
      <c r="B31" s="82">
        <v>20231001</v>
      </c>
      <c r="C31" s="82">
        <v>2023</v>
      </c>
      <c r="D31" s="82" t="s">
        <v>6398</v>
      </c>
      <c r="E31" s="82">
        <v>10</v>
      </c>
      <c r="F31" s="82" t="s">
        <v>1245</v>
      </c>
      <c r="G31" s="82" t="s">
        <v>606</v>
      </c>
      <c r="H31" s="82" t="s">
        <v>1245</v>
      </c>
      <c r="I31" s="82" t="s">
        <v>606</v>
      </c>
      <c r="J31" s="82">
        <v>1</v>
      </c>
      <c r="K31" s="82" t="s">
        <v>11</v>
      </c>
      <c r="L31" s="82" t="s">
        <v>3749</v>
      </c>
      <c r="M31" s="82" t="s">
        <v>3750</v>
      </c>
      <c r="N31" s="82" t="s">
        <v>2355</v>
      </c>
      <c r="O31" s="82" t="s">
        <v>4800</v>
      </c>
      <c r="P31" s="82" t="s">
        <v>3751</v>
      </c>
      <c r="Q31" s="82" t="s">
        <v>10</v>
      </c>
      <c r="R31" s="82">
        <v>6</v>
      </c>
      <c r="S31" s="83">
        <v>43466</v>
      </c>
      <c r="T31" s="83">
        <v>38724</v>
      </c>
      <c r="U31" s="82">
        <v>61875010</v>
      </c>
      <c r="V31" s="82" t="s">
        <v>3702</v>
      </c>
      <c r="W31" s="100" t="s">
        <v>1145</v>
      </c>
      <c r="X31" s="82" t="s">
        <v>5125</v>
      </c>
      <c r="Y31" s="82" t="s">
        <v>6356</v>
      </c>
      <c r="Z31" s="82" t="s">
        <v>659</v>
      </c>
      <c r="AA31" s="82" t="s">
        <v>3704</v>
      </c>
      <c r="AB31" s="82" t="s">
        <v>6417</v>
      </c>
      <c r="AC31" s="82" t="s">
        <v>3713</v>
      </c>
      <c r="AD31" s="82" t="s">
        <v>3705</v>
      </c>
      <c r="AE31" s="82">
        <v>200013300059569</v>
      </c>
      <c r="AF31" s="82">
        <v>1</v>
      </c>
      <c r="AG31" s="82" t="s">
        <v>3707</v>
      </c>
      <c r="AH31" s="82">
        <v>1</v>
      </c>
      <c r="AI31" s="82" t="s">
        <v>3708</v>
      </c>
      <c r="AJ31" s="82">
        <v>314930</v>
      </c>
      <c r="AK31" s="82" t="s">
        <v>6400</v>
      </c>
      <c r="AL31" s="82">
        <v>30</v>
      </c>
      <c r="AM31" s="84">
        <v>35000</v>
      </c>
      <c r="AN31" s="84">
        <v>0</v>
      </c>
      <c r="AO31" s="84">
        <v>0</v>
      </c>
      <c r="AP31" s="84">
        <v>35000</v>
      </c>
      <c r="AQ31" s="84">
        <v>1004.5</v>
      </c>
      <c r="AR31" s="84">
        <v>0</v>
      </c>
      <c r="AS31" s="84">
        <v>1064</v>
      </c>
      <c r="AT31" s="84">
        <v>0</v>
      </c>
      <c r="AU31" s="84">
        <v>25</v>
      </c>
      <c r="AV31" s="84">
        <v>0</v>
      </c>
      <c r="AW31" s="84">
        <v>8142</v>
      </c>
      <c r="AX31" s="84">
        <v>18377.5</v>
      </c>
      <c r="AY31" s="84">
        <v>24764.5</v>
      </c>
      <c r="AZ31" s="84">
        <v>2485</v>
      </c>
      <c r="BA31" s="84">
        <v>385</v>
      </c>
      <c r="BB31" s="84">
        <v>2481.5</v>
      </c>
      <c r="BC31" s="91">
        <v>5351.5</v>
      </c>
    </row>
    <row r="32" spans="1:55" ht="25.5">
      <c r="A32" s="90" t="s">
        <v>843</v>
      </c>
      <c r="B32" s="82">
        <v>20231001</v>
      </c>
      <c r="C32" s="82">
        <v>2023</v>
      </c>
      <c r="D32" s="82" t="s">
        <v>6398</v>
      </c>
      <c r="E32" s="82">
        <v>10</v>
      </c>
      <c r="F32" s="82" t="s">
        <v>1263</v>
      </c>
      <c r="G32" s="82" t="s">
        <v>104</v>
      </c>
      <c r="H32" s="82" t="s">
        <v>1263</v>
      </c>
      <c r="I32" s="82" t="s">
        <v>104</v>
      </c>
      <c r="J32" s="82">
        <v>1</v>
      </c>
      <c r="K32" s="82" t="s">
        <v>11</v>
      </c>
      <c r="L32" s="82" t="s">
        <v>3714</v>
      </c>
      <c r="M32" s="82" t="s">
        <v>3715</v>
      </c>
      <c r="N32" s="82" t="s">
        <v>2355</v>
      </c>
      <c r="O32" s="82" t="s">
        <v>4800</v>
      </c>
      <c r="P32" s="82" t="s">
        <v>4846</v>
      </c>
      <c r="Q32" s="82" t="s">
        <v>373</v>
      </c>
      <c r="R32" s="82">
        <v>13</v>
      </c>
      <c r="S32" s="83">
        <v>44930</v>
      </c>
      <c r="T32" s="83">
        <v>39458</v>
      </c>
      <c r="U32" s="82">
        <v>61920062</v>
      </c>
      <c r="V32" s="82" t="s">
        <v>3702</v>
      </c>
      <c r="W32" s="100" t="s">
        <v>1055</v>
      </c>
      <c r="X32" s="82" t="s">
        <v>4847</v>
      </c>
      <c r="Y32" s="82" t="s">
        <v>6123</v>
      </c>
      <c r="Z32" s="82" t="s">
        <v>372</v>
      </c>
      <c r="AA32" s="82" t="s">
        <v>3704</v>
      </c>
      <c r="AB32" s="83">
        <v>24788</v>
      </c>
      <c r="AC32" s="82" t="s">
        <v>3713</v>
      </c>
      <c r="AD32" s="82" t="s">
        <v>3705</v>
      </c>
      <c r="AE32" s="82">
        <v>200013300031778</v>
      </c>
      <c r="AF32" s="82">
        <v>1</v>
      </c>
      <c r="AG32" s="82" t="s">
        <v>3707</v>
      </c>
      <c r="AH32" s="82">
        <v>1</v>
      </c>
      <c r="AI32" s="82" t="s">
        <v>3708</v>
      </c>
      <c r="AJ32" s="82">
        <v>314930</v>
      </c>
      <c r="AK32" s="82" t="s">
        <v>6400</v>
      </c>
      <c r="AL32" s="82">
        <v>31</v>
      </c>
      <c r="AM32" s="84">
        <v>60000</v>
      </c>
      <c r="AN32" s="84">
        <v>0</v>
      </c>
      <c r="AO32" s="84">
        <v>0</v>
      </c>
      <c r="AP32" s="84">
        <v>60000</v>
      </c>
      <c r="AQ32" s="84">
        <v>1722</v>
      </c>
      <c r="AR32" s="84">
        <v>3486.68</v>
      </c>
      <c r="AS32" s="84">
        <v>1824</v>
      </c>
      <c r="AT32" s="84">
        <v>0</v>
      </c>
      <c r="AU32" s="84">
        <v>25</v>
      </c>
      <c r="AV32" s="84">
        <v>100</v>
      </c>
      <c r="AW32" s="84">
        <v>3546</v>
      </c>
      <c r="AX32" s="84">
        <v>14249.68</v>
      </c>
      <c r="AY32" s="84">
        <v>49296.32</v>
      </c>
      <c r="AZ32" s="84">
        <v>4260</v>
      </c>
      <c r="BA32" s="84">
        <v>660</v>
      </c>
      <c r="BB32" s="84">
        <v>4254</v>
      </c>
      <c r="BC32" s="91">
        <v>9174</v>
      </c>
    </row>
    <row r="33" spans="1:55" ht="25.5">
      <c r="A33" s="90" t="s">
        <v>843</v>
      </c>
      <c r="B33" s="82">
        <v>20231001</v>
      </c>
      <c r="C33" s="82">
        <v>2023</v>
      </c>
      <c r="D33" s="82" t="s">
        <v>6398</v>
      </c>
      <c r="E33" s="82">
        <v>10</v>
      </c>
      <c r="F33" s="82" t="s">
        <v>1245</v>
      </c>
      <c r="G33" s="82" t="s">
        <v>606</v>
      </c>
      <c r="H33" s="82" t="s">
        <v>1245</v>
      </c>
      <c r="I33" s="82" t="s">
        <v>606</v>
      </c>
      <c r="J33" s="82">
        <v>1</v>
      </c>
      <c r="K33" s="82" t="s">
        <v>11</v>
      </c>
      <c r="L33" s="82" t="s">
        <v>3749</v>
      </c>
      <c r="M33" s="82" t="s">
        <v>3750</v>
      </c>
      <c r="N33" s="82" t="s">
        <v>2355</v>
      </c>
      <c r="O33" s="82" t="s">
        <v>4800</v>
      </c>
      <c r="P33" s="82" t="s">
        <v>5111</v>
      </c>
      <c r="Q33" s="82" t="s">
        <v>607</v>
      </c>
      <c r="R33" s="82">
        <v>4</v>
      </c>
      <c r="S33" s="83">
        <v>43466</v>
      </c>
      <c r="T33" s="83">
        <v>36194</v>
      </c>
      <c r="U33" s="82">
        <v>61875050</v>
      </c>
      <c r="V33" s="82" t="s">
        <v>3702</v>
      </c>
      <c r="W33" s="100" t="s">
        <v>1864</v>
      </c>
      <c r="X33" s="82" t="s">
        <v>5112</v>
      </c>
      <c r="Y33" s="82" t="s">
        <v>6344</v>
      </c>
      <c r="Z33" s="82" t="s">
        <v>605</v>
      </c>
      <c r="AA33" s="82" t="s">
        <v>3704</v>
      </c>
      <c r="AB33" s="82" t="s">
        <v>6418</v>
      </c>
      <c r="AC33" s="82" t="s">
        <v>3713</v>
      </c>
      <c r="AD33" s="82" t="s">
        <v>3705</v>
      </c>
      <c r="AE33" s="82">
        <v>200013300036841</v>
      </c>
      <c r="AF33" s="82">
        <v>1</v>
      </c>
      <c r="AG33" s="82" t="s">
        <v>3707</v>
      </c>
      <c r="AH33" s="82">
        <v>1</v>
      </c>
      <c r="AI33" s="82" t="s">
        <v>3708</v>
      </c>
      <c r="AJ33" s="82">
        <v>314930</v>
      </c>
      <c r="AK33" s="82" t="s">
        <v>6400</v>
      </c>
      <c r="AL33" s="82">
        <v>32</v>
      </c>
      <c r="AM33" s="84">
        <v>27300</v>
      </c>
      <c r="AN33" s="84">
        <v>0</v>
      </c>
      <c r="AO33" s="84">
        <v>0</v>
      </c>
      <c r="AP33" s="84">
        <v>27300</v>
      </c>
      <c r="AQ33" s="84">
        <v>783.51</v>
      </c>
      <c r="AR33" s="84">
        <v>0</v>
      </c>
      <c r="AS33" s="84">
        <v>829.92</v>
      </c>
      <c r="AT33" s="84">
        <v>3174.76</v>
      </c>
      <c r="AU33" s="84">
        <v>25</v>
      </c>
      <c r="AV33" s="84">
        <v>50</v>
      </c>
      <c r="AW33" s="84">
        <v>9422.0300000000007</v>
      </c>
      <c r="AX33" s="84">
        <v>23707.25</v>
      </c>
      <c r="AY33" s="84">
        <v>13014.78</v>
      </c>
      <c r="AZ33" s="84">
        <v>1938.3</v>
      </c>
      <c r="BA33" s="84">
        <v>300.3</v>
      </c>
      <c r="BB33" s="84">
        <v>1935.57</v>
      </c>
      <c r="BC33" s="91">
        <v>4174.17</v>
      </c>
    </row>
    <row r="34" spans="1:55" ht="25.5">
      <c r="A34" s="90" t="s">
        <v>843</v>
      </c>
      <c r="B34" s="82">
        <v>20231001</v>
      </c>
      <c r="C34" s="82">
        <v>2023</v>
      </c>
      <c r="D34" s="82" t="s">
        <v>6398</v>
      </c>
      <c r="E34" s="82">
        <v>10</v>
      </c>
      <c r="F34" s="82" t="s">
        <v>1263</v>
      </c>
      <c r="G34" s="82" t="s">
        <v>104</v>
      </c>
      <c r="H34" s="82" t="s">
        <v>1263</v>
      </c>
      <c r="I34" s="82" t="s">
        <v>104</v>
      </c>
      <c r="J34" s="82">
        <v>1</v>
      </c>
      <c r="K34" s="82" t="s">
        <v>11</v>
      </c>
      <c r="L34" s="82" t="s">
        <v>3720</v>
      </c>
      <c r="M34" s="82" t="s">
        <v>3721</v>
      </c>
      <c r="N34" s="82" t="s">
        <v>2355</v>
      </c>
      <c r="O34" s="82" t="s">
        <v>4800</v>
      </c>
      <c r="P34" s="82" t="s">
        <v>3722</v>
      </c>
      <c r="Q34" s="82" t="s">
        <v>8</v>
      </c>
      <c r="R34" s="82">
        <v>5</v>
      </c>
      <c r="S34" s="83">
        <v>44568</v>
      </c>
      <c r="T34" s="83">
        <v>38726</v>
      </c>
      <c r="U34" s="82">
        <v>61920055</v>
      </c>
      <c r="V34" s="82" t="s">
        <v>3702</v>
      </c>
      <c r="W34" s="100" t="s">
        <v>2047</v>
      </c>
      <c r="X34" s="82" t="s">
        <v>4975</v>
      </c>
      <c r="Y34" s="82" t="s">
        <v>6231</v>
      </c>
      <c r="Z34" s="82" t="s">
        <v>375</v>
      </c>
      <c r="AA34" s="82" t="s">
        <v>3704</v>
      </c>
      <c r="AB34" s="83">
        <v>29988</v>
      </c>
      <c r="AC34" s="82" t="s">
        <v>3713</v>
      </c>
      <c r="AD34" s="82" t="s">
        <v>3705</v>
      </c>
      <c r="AE34" s="82">
        <v>200013300063678</v>
      </c>
      <c r="AF34" s="82">
        <v>1</v>
      </c>
      <c r="AG34" s="82" t="s">
        <v>3707</v>
      </c>
      <c r="AH34" s="82">
        <v>1</v>
      </c>
      <c r="AI34" s="82" t="s">
        <v>3708</v>
      </c>
      <c r="AJ34" s="82">
        <v>314930</v>
      </c>
      <c r="AK34" s="82" t="s">
        <v>6400</v>
      </c>
      <c r="AL34" s="82">
        <v>33</v>
      </c>
      <c r="AM34" s="84">
        <v>20000</v>
      </c>
      <c r="AN34" s="84">
        <v>0</v>
      </c>
      <c r="AO34" s="84">
        <v>0</v>
      </c>
      <c r="AP34" s="84">
        <v>20000</v>
      </c>
      <c r="AQ34" s="84">
        <v>574</v>
      </c>
      <c r="AR34" s="84">
        <v>0</v>
      </c>
      <c r="AS34" s="84">
        <v>608</v>
      </c>
      <c r="AT34" s="84">
        <v>0</v>
      </c>
      <c r="AU34" s="84">
        <v>25</v>
      </c>
      <c r="AV34" s="84">
        <v>50</v>
      </c>
      <c r="AW34" s="84">
        <v>11648.34</v>
      </c>
      <c r="AX34" s="84">
        <v>24553.68</v>
      </c>
      <c r="AY34" s="84">
        <v>7094.66</v>
      </c>
      <c r="AZ34" s="84">
        <v>1420</v>
      </c>
      <c r="BA34" s="84">
        <v>220</v>
      </c>
      <c r="BB34" s="84">
        <v>1418</v>
      </c>
      <c r="BC34" s="91">
        <v>3058</v>
      </c>
    </row>
    <row r="35" spans="1:55" ht="25.5">
      <c r="A35" s="90" t="s">
        <v>843</v>
      </c>
      <c r="B35" s="82">
        <v>20231001</v>
      </c>
      <c r="C35" s="82">
        <v>2023</v>
      </c>
      <c r="D35" s="82" t="s">
        <v>6398</v>
      </c>
      <c r="E35" s="82">
        <v>10</v>
      </c>
      <c r="F35" s="82" t="s">
        <v>1302</v>
      </c>
      <c r="G35" s="82" t="s">
        <v>18</v>
      </c>
      <c r="H35" s="82" t="s">
        <v>1302</v>
      </c>
      <c r="I35" s="82" t="s">
        <v>18</v>
      </c>
      <c r="J35" s="82">
        <v>1</v>
      </c>
      <c r="K35" s="82" t="s">
        <v>11</v>
      </c>
      <c r="L35" s="82" t="s">
        <v>3720</v>
      </c>
      <c r="M35" s="82" t="s">
        <v>3721</v>
      </c>
      <c r="N35" s="82" t="s">
        <v>2355</v>
      </c>
      <c r="O35" s="82" t="s">
        <v>4800</v>
      </c>
      <c r="P35" s="82" t="s">
        <v>3722</v>
      </c>
      <c r="Q35" s="82" t="s">
        <v>8</v>
      </c>
      <c r="R35" s="82">
        <v>2</v>
      </c>
      <c r="S35" s="83">
        <v>43466</v>
      </c>
      <c r="T35" s="83">
        <v>35552</v>
      </c>
      <c r="U35" s="82">
        <v>62340035</v>
      </c>
      <c r="V35" s="82" t="s">
        <v>3702</v>
      </c>
      <c r="W35" s="100" t="s">
        <v>1154</v>
      </c>
      <c r="X35" s="82" t="s">
        <v>4998</v>
      </c>
      <c r="Y35" s="82" t="s">
        <v>6248</v>
      </c>
      <c r="Z35" s="82" t="s">
        <v>65</v>
      </c>
      <c r="AA35" s="82" t="s">
        <v>3704</v>
      </c>
      <c r="AB35" s="82" t="s">
        <v>6419</v>
      </c>
      <c r="AC35" s="82" t="s">
        <v>3713</v>
      </c>
      <c r="AD35" s="82" t="s">
        <v>3705</v>
      </c>
      <c r="AE35" s="82">
        <v>200011250029670</v>
      </c>
      <c r="AF35" s="82">
        <v>1</v>
      </c>
      <c r="AG35" s="82" t="s">
        <v>3707</v>
      </c>
      <c r="AH35" s="82">
        <v>1</v>
      </c>
      <c r="AI35" s="82" t="s">
        <v>3708</v>
      </c>
      <c r="AJ35" s="82">
        <v>314930</v>
      </c>
      <c r="AK35" s="82" t="s">
        <v>6400</v>
      </c>
      <c r="AL35" s="82">
        <v>34</v>
      </c>
      <c r="AM35" s="84">
        <v>10000</v>
      </c>
      <c r="AN35" s="84">
        <v>0</v>
      </c>
      <c r="AO35" s="84">
        <v>0</v>
      </c>
      <c r="AP35" s="84">
        <v>10000</v>
      </c>
      <c r="AQ35" s="84">
        <v>287</v>
      </c>
      <c r="AR35" s="84">
        <v>0</v>
      </c>
      <c r="AS35" s="84">
        <v>304</v>
      </c>
      <c r="AT35" s="84">
        <v>1587.38</v>
      </c>
      <c r="AU35" s="84">
        <v>25</v>
      </c>
      <c r="AV35" s="84">
        <v>50</v>
      </c>
      <c r="AW35" s="84">
        <v>0</v>
      </c>
      <c r="AX35" s="84">
        <v>2253.38</v>
      </c>
      <c r="AY35" s="84">
        <v>7746.62</v>
      </c>
      <c r="AZ35" s="84">
        <v>710</v>
      </c>
      <c r="BA35" s="84">
        <v>110</v>
      </c>
      <c r="BB35" s="84">
        <v>709</v>
      </c>
      <c r="BC35" s="91">
        <v>1529</v>
      </c>
    </row>
    <row r="36" spans="1:55" ht="25.5">
      <c r="A36" s="90" t="s">
        <v>843</v>
      </c>
      <c r="B36" s="82">
        <v>20231001</v>
      </c>
      <c r="C36" s="82">
        <v>2023</v>
      </c>
      <c r="D36" s="82" t="s">
        <v>6398</v>
      </c>
      <c r="E36" s="82">
        <v>10</v>
      </c>
      <c r="F36" s="82" t="s">
        <v>1263</v>
      </c>
      <c r="G36" s="82" t="s">
        <v>104</v>
      </c>
      <c r="H36" s="82" t="s">
        <v>1263</v>
      </c>
      <c r="I36" s="82" t="s">
        <v>104</v>
      </c>
      <c r="J36" s="82">
        <v>1</v>
      </c>
      <c r="K36" s="82" t="s">
        <v>11</v>
      </c>
      <c r="L36" s="82" t="s">
        <v>3754</v>
      </c>
      <c r="M36" s="82" t="s">
        <v>3755</v>
      </c>
      <c r="N36" s="82" t="s">
        <v>2355</v>
      </c>
      <c r="O36" s="82" t="s">
        <v>4800</v>
      </c>
      <c r="P36" s="82" t="s">
        <v>4991</v>
      </c>
      <c r="Q36" s="82" t="s">
        <v>113</v>
      </c>
      <c r="R36" s="82">
        <v>4</v>
      </c>
      <c r="S36" s="83">
        <v>44573</v>
      </c>
      <c r="T36" s="82" t="s">
        <v>6420</v>
      </c>
      <c r="U36" s="82">
        <v>61920018</v>
      </c>
      <c r="V36" s="82" t="s">
        <v>3702</v>
      </c>
      <c r="W36" s="100" t="s">
        <v>1166</v>
      </c>
      <c r="X36" s="82" t="s">
        <v>4992</v>
      </c>
      <c r="Y36" s="82" t="s">
        <v>6241</v>
      </c>
      <c r="Z36" s="82" t="s">
        <v>112</v>
      </c>
      <c r="AA36" s="82" t="s">
        <v>3704</v>
      </c>
      <c r="AB36" s="82" t="s">
        <v>6421</v>
      </c>
      <c r="AC36" s="82" t="s">
        <v>3713</v>
      </c>
      <c r="AD36" s="82" t="s">
        <v>3705</v>
      </c>
      <c r="AE36" s="82">
        <v>200013300033161</v>
      </c>
      <c r="AF36" s="82">
        <v>1</v>
      </c>
      <c r="AG36" s="82" t="s">
        <v>3707</v>
      </c>
      <c r="AH36" s="82">
        <v>1</v>
      </c>
      <c r="AI36" s="82" t="s">
        <v>3708</v>
      </c>
      <c r="AJ36" s="82">
        <v>314930</v>
      </c>
      <c r="AK36" s="82" t="s">
        <v>6400</v>
      </c>
      <c r="AL36" s="82">
        <v>35</v>
      </c>
      <c r="AM36" s="84">
        <v>30000</v>
      </c>
      <c r="AN36" s="84">
        <v>0</v>
      </c>
      <c r="AO36" s="84">
        <v>0</v>
      </c>
      <c r="AP36" s="84">
        <v>30000</v>
      </c>
      <c r="AQ36" s="84">
        <v>861</v>
      </c>
      <c r="AR36" s="84">
        <v>0</v>
      </c>
      <c r="AS36" s="84">
        <v>912</v>
      </c>
      <c r="AT36" s="84">
        <v>0</v>
      </c>
      <c r="AU36" s="84">
        <v>25</v>
      </c>
      <c r="AV36" s="84">
        <v>50</v>
      </c>
      <c r="AW36" s="84">
        <v>5517.38</v>
      </c>
      <c r="AX36" s="84">
        <v>12882.76</v>
      </c>
      <c r="AY36" s="84">
        <v>22634.62</v>
      </c>
      <c r="AZ36" s="84">
        <v>2130</v>
      </c>
      <c r="BA36" s="84">
        <v>330</v>
      </c>
      <c r="BB36" s="84">
        <v>2127</v>
      </c>
      <c r="BC36" s="91">
        <v>4587</v>
      </c>
    </row>
    <row r="37" spans="1:55" ht="25.5">
      <c r="A37" s="90" t="s">
        <v>843</v>
      </c>
      <c r="B37" s="82">
        <v>20231001</v>
      </c>
      <c r="C37" s="82">
        <v>2023</v>
      </c>
      <c r="D37" s="82" t="s">
        <v>6398</v>
      </c>
      <c r="E37" s="82">
        <v>10</v>
      </c>
      <c r="F37" s="82" t="s">
        <v>1263</v>
      </c>
      <c r="G37" s="82" t="s">
        <v>104</v>
      </c>
      <c r="H37" s="82" t="s">
        <v>1263</v>
      </c>
      <c r="I37" s="82" t="s">
        <v>104</v>
      </c>
      <c r="J37" s="82">
        <v>1</v>
      </c>
      <c r="K37" s="82" t="s">
        <v>11</v>
      </c>
      <c r="L37" s="82" t="s">
        <v>3758</v>
      </c>
      <c r="M37" s="82" t="s">
        <v>3759</v>
      </c>
      <c r="N37" s="82" t="s">
        <v>2355</v>
      </c>
      <c r="O37" s="82" t="s">
        <v>4800</v>
      </c>
      <c r="P37" s="82" t="s">
        <v>3958</v>
      </c>
      <c r="Q37" s="82" t="s">
        <v>108</v>
      </c>
      <c r="R37" s="82">
        <v>4</v>
      </c>
      <c r="S37" s="83">
        <v>44568</v>
      </c>
      <c r="T37" s="83">
        <v>34881</v>
      </c>
      <c r="U37" s="82">
        <v>61920013</v>
      </c>
      <c r="V37" s="82" t="s">
        <v>3702</v>
      </c>
      <c r="W37" s="100" t="s">
        <v>1164</v>
      </c>
      <c r="X37" s="82" t="s">
        <v>4932</v>
      </c>
      <c r="Y37" s="82" t="s">
        <v>6191</v>
      </c>
      <c r="Z37" s="82" t="s">
        <v>107</v>
      </c>
      <c r="AA37" s="82" t="s">
        <v>3712</v>
      </c>
      <c r="AB37" s="82" t="s">
        <v>6422</v>
      </c>
      <c r="AC37" s="82" t="s">
        <v>3713</v>
      </c>
      <c r="AD37" s="82" t="s">
        <v>3705</v>
      </c>
      <c r="AE37" s="82">
        <v>200013300042589</v>
      </c>
      <c r="AF37" s="82">
        <v>1</v>
      </c>
      <c r="AG37" s="82" t="s">
        <v>3707</v>
      </c>
      <c r="AH37" s="82">
        <v>1</v>
      </c>
      <c r="AI37" s="82" t="s">
        <v>3708</v>
      </c>
      <c r="AJ37" s="82">
        <v>314930</v>
      </c>
      <c r="AK37" s="82" t="s">
        <v>6400</v>
      </c>
      <c r="AL37" s="82">
        <v>36</v>
      </c>
      <c r="AM37" s="84">
        <v>30000</v>
      </c>
      <c r="AN37" s="84">
        <v>0</v>
      </c>
      <c r="AO37" s="84">
        <v>0</v>
      </c>
      <c r="AP37" s="84">
        <v>30000</v>
      </c>
      <c r="AQ37" s="84">
        <v>861</v>
      </c>
      <c r="AR37" s="84">
        <v>0</v>
      </c>
      <c r="AS37" s="84">
        <v>912</v>
      </c>
      <c r="AT37" s="84">
        <v>0</v>
      </c>
      <c r="AU37" s="84">
        <v>25</v>
      </c>
      <c r="AV37" s="84">
        <v>50</v>
      </c>
      <c r="AW37" s="84">
        <v>4253.25</v>
      </c>
      <c r="AX37" s="84">
        <v>10354.5</v>
      </c>
      <c r="AY37" s="84">
        <v>23898.75</v>
      </c>
      <c r="AZ37" s="84">
        <v>2130</v>
      </c>
      <c r="BA37" s="84">
        <v>330</v>
      </c>
      <c r="BB37" s="84">
        <v>2127</v>
      </c>
      <c r="BC37" s="91">
        <v>4587</v>
      </c>
    </row>
    <row r="38" spans="1:55" ht="25.5">
      <c r="A38" s="90" t="s">
        <v>843</v>
      </c>
      <c r="B38" s="82">
        <v>20231001</v>
      </c>
      <c r="C38" s="82">
        <v>2023</v>
      </c>
      <c r="D38" s="82" t="s">
        <v>6398</v>
      </c>
      <c r="E38" s="82">
        <v>10</v>
      </c>
      <c r="F38" s="82" t="s">
        <v>1257</v>
      </c>
      <c r="G38" s="82" t="s">
        <v>73</v>
      </c>
      <c r="H38" s="82" t="s">
        <v>1257</v>
      </c>
      <c r="I38" s="82" t="s">
        <v>73</v>
      </c>
      <c r="J38" s="82">
        <v>1</v>
      </c>
      <c r="K38" s="82" t="s">
        <v>11</v>
      </c>
      <c r="L38" s="82" t="s">
        <v>3720</v>
      </c>
      <c r="M38" s="82" t="s">
        <v>3721</v>
      </c>
      <c r="N38" s="82" t="s">
        <v>2355</v>
      </c>
      <c r="O38" s="82" t="s">
        <v>4800</v>
      </c>
      <c r="P38" s="82" t="s">
        <v>4801</v>
      </c>
      <c r="Q38" s="82" t="s">
        <v>60</v>
      </c>
      <c r="R38" s="82">
        <v>6</v>
      </c>
      <c r="S38" s="83">
        <v>43842</v>
      </c>
      <c r="T38" s="83">
        <v>39453</v>
      </c>
      <c r="U38" s="82">
        <v>61950052</v>
      </c>
      <c r="V38" s="82" t="s">
        <v>3702</v>
      </c>
      <c r="W38" s="100" t="s">
        <v>1884</v>
      </c>
      <c r="X38" s="82" t="s">
        <v>4924</v>
      </c>
      <c r="Y38" s="82" t="s">
        <v>6182</v>
      </c>
      <c r="Z38" s="82" t="s">
        <v>870</v>
      </c>
      <c r="AA38" s="82" t="s">
        <v>3704</v>
      </c>
      <c r="AB38" s="83">
        <v>23656</v>
      </c>
      <c r="AC38" s="82" t="s">
        <v>3713</v>
      </c>
      <c r="AD38" s="82" t="s">
        <v>3705</v>
      </c>
      <c r="AE38" s="82">
        <v>200013300034270</v>
      </c>
      <c r="AF38" s="82">
        <v>1</v>
      </c>
      <c r="AG38" s="82" t="s">
        <v>3707</v>
      </c>
      <c r="AH38" s="82">
        <v>1</v>
      </c>
      <c r="AI38" s="82" t="s">
        <v>3708</v>
      </c>
      <c r="AJ38" s="82">
        <v>314930</v>
      </c>
      <c r="AK38" s="82" t="s">
        <v>6400</v>
      </c>
      <c r="AL38" s="82">
        <v>37</v>
      </c>
      <c r="AM38" s="84">
        <v>16500</v>
      </c>
      <c r="AN38" s="84">
        <v>0</v>
      </c>
      <c r="AO38" s="84">
        <v>0</v>
      </c>
      <c r="AP38" s="84">
        <v>16500</v>
      </c>
      <c r="AQ38" s="84">
        <v>473.55</v>
      </c>
      <c r="AR38" s="84">
        <v>0</v>
      </c>
      <c r="AS38" s="84">
        <v>501.6</v>
      </c>
      <c r="AT38" s="84">
        <v>0</v>
      </c>
      <c r="AU38" s="84">
        <v>25</v>
      </c>
      <c r="AV38" s="84">
        <v>0</v>
      </c>
      <c r="AW38" s="84">
        <v>12362.97</v>
      </c>
      <c r="AX38" s="84">
        <v>25726.09</v>
      </c>
      <c r="AY38" s="84">
        <v>3136.88</v>
      </c>
      <c r="AZ38" s="84">
        <v>1171.5</v>
      </c>
      <c r="BA38" s="84">
        <v>181.5</v>
      </c>
      <c r="BB38" s="84">
        <v>1169.8499999999999</v>
      </c>
      <c r="BC38" s="91">
        <v>2522.85</v>
      </c>
    </row>
    <row r="39" spans="1:55" ht="25.5">
      <c r="A39" s="90" t="s">
        <v>843</v>
      </c>
      <c r="B39" s="82">
        <v>20231001</v>
      </c>
      <c r="C39" s="82">
        <v>2023</v>
      </c>
      <c r="D39" s="82" t="s">
        <v>6398</v>
      </c>
      <c r="E39" s="82">
        <v>10</v>
      </c>
      <c r="F39" s="82" t="s">
        <v>1280</v>
      </c>
      <c r="G39" s="82" t="s">
        <v>293</v>
      </c>
      <c r="H39" s="82" t="s">
        <v>1280</v>
      </c>
      <c r="I39" s="82" t="s">
        <v>293</v>
      </c>
      <c r="J39" s="82">
        <v>1</v>
      </c>
      <c r="K39" s="82" t="s">
        <v>11</v>
      </c>
      <c r="L39" s="82"/>
      <c r="M39" s="82"/>
      <c r="N39" s="82" t="s">
        <v>2355</v>
      </c>
      <c r="O39" s="82" t="s">
        <v>4800</v>
      </c>
      <c r="P39" s="82" t="s">
        <v>3738</v>
      </c>
      <c r="Q39" s="82" t="s">
        <v>59</v>
      </c>
      <c r="R39" s="82">
        <v>3</v>
      </c>
      <c r="S39" s="83">
        <v>44570</v>
      </c>
      <c r="T39" s="83">
        <v>43839</v>
      </c>
      <c r="U39" s="82">
        <v>61620003</v>
      </c>
      <c r="V39" s="82" t="s">
        <v>3702</v>
      </c>
      <c r="W39" s="100" t="s">
        <v>1734</v>
      </c>
      <c r="X39" s="82" t="s">
        <v>4926</v>
      </c>
      <c r="Y39" s="82" t="s">
        <v>6184</v>
      </c>
      <c r="Z39" s="82" t="s">
        <v>135</v>
      </c>
      <c r="AA39" s="82" t="s">
        <v>3712</v>
      </c>
      <c r="AB39" s="83">
        <v>29864</v>
      </c>
      <c r="AC39" s="82" t="s">
        <v>3705</v>
      </c>
      <c r="AD39" s="82" t="s">
        <v>3706</v>
      </c>
      <c r="AE39" s="82">
        <v>200019603035358</v>
      </c>
      <c r="AF39" s="82">
        <v>1</v>
      </c>
      <c r="AG39" s="82" t="s">
        <v>3707</v>
      </c>
      <c r="AH39" s="82">
        <v>1</v>
      </c>
      <c r="AI39" s="82" t="s">
        <v>3708</v>
      </c>
      <c r="AJ39" s="82">
        <v>314930</v>
      </c>
      <c r="AK39" s="82" t="s">
        <v>6400</v>
      </c>
      <c r="AL39" s="82">
        <v>38</v>
      </c>
      <c r="AM39" s="84">
        <v>140000</v>
      </c>
      <c r="AN39" s="84">
        <v>0</v>
      </c>
      <c r="AO39" s="84">
        <v>0</v>
      </c>
      <c r="AP39" s="84">
        <v>140000</v>
      </c>
      <c r="AQ39" s="84">
        <v>4018</v>
      </c>
      <c r="AR39" s="84">
        <v>20720.68</v>
      </c>
      <c r="AS39" s="84">
        <v>4256</v>
      </c>
      <c r="AT39" s="84">
        <v>3174.76</v>
      </c>
      <c r="AU39" s="84">
        <v>25</v>
      </c>
      <c r="AV39" s="84">
        <v>0</v>
      </c>
      <c r="AW39" s="84">
        <v>0</v>
      </c>
      <c r="AX39" s="84">
        <v>32194.44</v>
      </c>
      <c r="AY39" s="84">
        <v>107805.56</v>
      </c>
      <c r="AZ39" s="84">
        <v>9940</v>
      </c>
      <c r="BA39" s="84">
        <v>822.89</v>
      </c>
      <c r="BB39" s="84">
        <v>9926</v>
      </c>
      <c r="BC39" s="91">
        <v>20688.89</v>
      </c>
    </row>
    <row r="40" spans="1:55" ht="25.5">
      <c r="A40" s="90" t="s">
        <v>843</v>
      </c>
      <c r="B40" s="82">
        <v>20231001</v>
      </c>
      <c r="C40" s="82">
        <v>2023</v>
      </c>
      <c r="D40" s="82" t="s">
        <v>6398</v>
      </c>
      <c r="E40" s="82">
        <v>10</v>
      </c>
      <c r="F40" s="82" t="s">
        <v>1257</v>
      </c>
      <c r="G40" s="82" t="s">
        <v>73</v>
      </c>
      <c r="H40" s="82" t="s">
        <v>1257</v>
      </c>
      <c r="I40" s="82" t="s">
        <v>73</v>
      </c>
      <c r="J40" s="82">
        <v>1</v>
      </c>
      <c r="K40" s="82" t="s">
        <v>11</v>
      </c>
      <c r="L40" s="82" t="s">
        <v>3720</v>
      </c>
      <c r="M40" s="82" t="s">
        <v>3721</v>
      </c>
      <c r="N40" s="82" t="s">
        <v>2355</v>
      </c>
      <c r="O40" s="82" t="s">
        <v>4800</v>
      </c>
      <c r="P40" s="82" t="s">
        <v>3821</v>
      </c>
      <c r="Q40" s="82" t="s">
        <v>359</v>
      </c>
      <c r="R40" s="82">
        <v>1</v>
      </c>
      <c r="S40" s="83">
        <v>44625</v>
      </c>
      <c r="T40" s="83">
        <v>44625</v>
      </c>
      <c r="U40" s="82">
        <v>61950081</v>
      </c>
      <c r="V40" s="82" t="s">
        <v>3702</v>
      </c>
      <c r="W40" s="100" t="s">
        <v>1963</v>
      </c>
      <c r="X40" s="82" t="s">
        <v>4097</v>
      </c>
      <c r="Y40" s="82" t="s">
        <v>6141</v>
      </c>
      <c r="Z40" s="82" t="s">
        <v>1521</v>
      </c>
      <c r="AA40" s="82" t="s">
        <v>3712</v>
      </c>
      <c r="AB40" s="83">
        <v>29962</v>
      </c>
      <c r="AC40" s="82" t="s">
        <v>3705</v>
      </c>
      <c r="AD40" s="82" t="s">
        <v>3706</v>
      </c>
      <c r="AE40" s="82">
        <v>200019604748922</v>
      </c>
      <c r="AF40" s="82">
        <v>1</v>
      </c>
      <c r="AG40" s="82" t="s">
        <v>3707</v>
      </c>
      <c r="AH40" s="82">
        <v>1</v>
      </c>
      <c r="AI40" s="82" t="s">
        <v>3708</v>
      </c>
      <c r="AJ40" s="82">
        <v>314930</v>
      </c>
      <c r="AK40" s="82" t="s">
        <v>6400</v>
      </c>
      <c r="AL40" s="82">
        <v>39</v>
      </c>
      <c r="AM40" s="84">
        <v>24000</v>
      </c>
      <c r="AN40" s="84">
        <v>0</v>
      </c>
      <c r="AO40" s="84">
        <v>0</v>
      </c>
      <c r="AP40" s="84">
        <v>24000</v>
      </c>
      <c r="AQ40" s="84">
        <v>688.8</v>
      </c>
      <c r="AR40" s="84">
        <v>0</v>
      </c>
      <c r="AS40" s="84">
        <v>729.6</v>
      </c>
      <c r="AT40" s="84">
        <v>0</v>
      </c>
      <c r="AU40" s="84">
        <v>25</v>
      </c>
      <c r="AV40" s="84">
        <v>0</v>
      </c>
      <c r="AW40" s="84">
        <v>0</v>
      </c>
      <c r="AX40" s="84">
        <v>1443.4</v>
      </c>
      <c r="AY40" s="84">
        <v>22556.6</v>
      </c>
      <c r="AZ40" s="84">
        <v>1704</v>
      </c>
      <c r="BA40" s="84">
        <v>264</v>
      </c>
      <c r="BB40" s="84">
        <v>1701.6</v>
      </c>
      <c r="BC40" s="91">
        <v>3669.6</v>
      </c>
    </row>
    <row r="41" spans="1:55" ht="25.5">
      <c r="A41" s="90" t="s">
        <v>843</v>
      </c>
      <c r="B41" s="82">
        <v>20231001</v>
      </c>
      <c r="C41" s="82">
        <v>2023</v>
      </c>
      <c r="D41" s="82" t="s">
        <v>6398</v>
      </c>
      <c r="E41" s="82">
        <v>10</v>
      </c>
      <c r="F41" s="82" t="s">
        <v>1257</v>
      </c>
      <c r="G41" s="82" t="s">
        <v>73</v>
      </c>
      <c r="H41" s="82" t="s">
        <v>1257</v>
      </c>
      <c r="I41" s="82" t="s">
        <v>73</v>
      </c>
      <c r="J41" s="82">
        <v>1</v>
      </c>
      <c r="K41" s="82" t="s">
        <v>11</v>
      </c>
      <c r="L41" s="82" t="s">
        <v>3720</v>
      </c>
      <c r="M41" s="82" t="s">
        <v>3721</v>
      </c>
      <c r="N41" s="82" t="s">
        <v>2355</v>
      </c>
      <c r="O41" s="82" t="s">
        <v>4800</v>
      </c>
      <c r="P41" s="82" t="s">
        <v>3722</v>
      </c>
      <c r="Q41" s="82" t="s">
        <v>8</v>
      </c>
      <c r="R41" s="82">
        <v>1</v>
      </c>
      <c r="S41" s="83">
        <v>44565</v>
      </c>
      <c r="T41" s="83">
        <v>44565</v>
      </c>
      <c r="U41" s="82">
        <v>61950079</v>
      </c>
      <c r="V41" s="82" t="s">
        <v>3702</v>
      </c>
      <c r="W41" s="100" t="s">
        <v>1873</v>
      </c>
      <c r="X41" s="82" t="s">
        <v>4813</v>
      </c>
      <c r="Y41" s="82" t="s">
        <v>6088</v>
      </c>
      <c r="Z41" s="82" t="s">
        <v>1507</v>
      </c>
      <c r="AA41" s="82" t="s">
        <v>3704</v>
      </c>
      <c r="AB41" s="82" t="s">
        <v>6423</v>
      </c>
      <c r="AC41" s="82" t="s">
        <v>3705</v>
      </c>
      <c r="AD41" s="82" t="s">
        <v>3706</v>
      </c>
      <c r="AE41" s="82">
        <v>200019604615983</v>
      </c>
      <c r="AF41" s="82">
        <v>1</v>
      </c>
      <c r="AG41" s="82" t="s">
        <v>3707</v>
      </c>
      <c r="AH41" s="82">
        <v>1</v>
      </c>
      <c r="AI41" s="82" t="s">
        <v>3708</v>
      </c>
      <c r="AJ41" s="82">
        <v>314930</v>
      </c>
      <c r="AK41" s="82" t="s">
        <v>6400</v>
      </c>
      <c r="AL41" s="82">
        <v>40</v>
      </c>
      <c r="AM41" s="84">
        <v>20000</v>
      </c>
      <c r="AN41" s="84">
        <v>0</v>
      </c>
      <c r="AO41" s="84">
        <v>0</v>
      </c>
      <c r="AP41" s="84">
        <v>20000</v>
      </c>
      <c r="AQ41" s="84">
        <v>574</v>
      </c>
      <c r="AR41" s="84">
        <v>0</v>
      </c>
      <c r="AS41" s="84">
        <v>608</v>
      </c>
      <c r="AT41" s="84">
        <v>0</v>
      </c>
      <c r="AU41" s="84">
        <v>25</v>
      </c>
      <c r="AV41" s="84">
        <v>0</v>
      </c>
      <c r="AW41" s="84">
        <v>0</v>
      </c>
      <c r="AX41" s="84">
        <v>1207</v>
      </c>
      <c r="AY41" s="84">
        <v>18793</v>
      </c>
      <c r="AZ41" s="84">
        <v>1420</v>
      </c>
      <c r="BA41" s="84">
        <v>220</v>
      </c>
      <c r="BB41" s="84">
        <v>1418</v>
      </c>
      <c r="BC41" s="91">
        <v>3058</v>
      </c>
    </row>
    <row r="42" spans="1:55" ht="25.5">
      <c r="A42" s="90" t="s">
        <v>843</v>
      </c>
      <c r="B42" s="82">
        <v>20231001</v>
      </c>
      <c r="C42" s="82">
        <v>2023</v>
      </c>
      <c r="D42" s="82" t="s">
        <v>6398</v>
      </c>
      <c r="E42" s="82">
        <v>10</v>
      </c>
      <c r="F42" s="82" t="s">
        <v>1257</v>
      </c>
      <c r="G42" s="82" t="s">
        <v>73</v>
      </c>
      <c r="H42" s="82" t="s">
        <v>1257</v>
      </c>
      <c r="I42" s="82" t="s">
        <v>73</v>
      </c>
      <c r="J42" s="82">
        <v>1</v>
      </c>
      <c r="K42" s="82" t="s">
        <v>11</v>
      </c>
      <c r="L42" s="82" t="s">
        <v>3720</v>
      </c>
      <c r="M42" s="82" t="s">
        <v>3721</v>
      </c>
      <c r="N42" s="82" t="s">
        <v>2355</v>
      </c>
      <c r="O42" s="82" t="s">
        <v>4800</v>
      </c>
      <c r="P42" s="82" t="s">
        <v>4957</v>
      </c>
      <c r="Q42" s="82" t="s">
        <v>3064</v>
      </c>
      <c r="R42" s="82">
        <v>1</v>
      </c>
      <c r="S42" s="83">
        <v>44930</v>
      </c>
      <c r="T42" s="83">
        <v>44930</v>
      </c>
      <c r="U42" s="82">
        <v>61950098</v>
      </c>
      <c r="V42" s="82" t="s">
        <v>3702</v>
      </c>
      <c r="W42" s="100" t="s">
        <v>3063</v>
      </c>
      <c r="X42" s="82" t="s">
        <v>4958</v>
      </c>
      <c r="Y42" s="82" t="s">
        <v>6219</v>
      </c>
      <c r="Z42" s="82" t="s">
        <v>3062</v>
      </c>
      <c r="AA42" s="82" t="s">
        <v>3712</v>
      </c>
      <c r="AB42" s="83">
        <v>26883</v>
      </c>
      <c r="AC42" s="82" t="s">
        <v>3705</v>
      </c>
      <c r="AD42" s="82" t="s">
        <v>3706</v>
      </c>
      <c r="AE42" s="82">
        <v>200019605722234</v>
      </c>
      <c r="AF42" s="82">
        <v>1</v>
      </c>
      <c r="AG42" s="82" t="s">
        <v>3707</v>
      </c>
      <c r="AH42" s="82">
        <v>1</v>
      </c>
      <c r="AI42" s="82" t="s">
        <v>3708</v>
      </c>
      <c r="AJ42" s="82">
        <v>314930</v>
      </c>
      <c r="AK42" s="82" t="s">
        <v>6400</v>
      </c>
      <c r="AL42" s="82">
        <v>41</v>
      </c>
      <c r="AM42" s="84">
        <v>20000</v>
      </c>
      <c r="AN42" s="84">
        <v>0</v>
      </c>
      <c r="AO42" s="84">
        <v>0</v>
      </c>
      <c r="AP42" s="84">
        <v>20000</v>
      </c>
      <c r="AQ42" s="84">
        <v>574</v>
      </c>
      <c r="AR42" s="84">
        <v>0</v>
      </c>
      <c r="AS42" s="84">
        <v>608</v>
      </c>
      <c r="AT42" s="84">
        <v>0</v>
      </c>
      <c r="AU42" s="84">
        <v>25</v>
      </c>
      <c r="AV42" s="84">
        <v>0</v>
      </c>
      <c r="AW42" s="84">
        <v>5046</v>
      </c>
      <c r="AX42" s="84">
        <v>11299</v>
      </c>
      <c r="AY42" s="84">
        <v>13747</v>
      </c>
      <c r="AZ42" s="84">
        <v>1420</v>
      </c>
      <c r="BA42" s="84">
        <v>220</v>
      </c>
      <c r="BB42" s="84">
        <v>1418</v>
      </c>
      <c r="BC42" s="91">
        <v>3058</v>
      </c>
    </row>
    <row r="43" spans="1:55" ht="25.5">
      <c r="A43" s="90" t="s">
        <v>843</v>
      </c>
      <c r="B43" s="82">
        <v>20231001</v>
      </c>
      <c r="C43" s="82">
        <v>2023</v>
      </c>
      <c r="D43" s="82" t="s">
        <v>6398</v>
      </c>
      <c r="E43" s="82">
        <v>10</v>
      </c>
      <c r="F43" s="82" t="s">
        <v>1245</v>
      </c>
      <c r="G43" s="82" t="s">
        <v>606</v>
      </c>
      <c r="H43" s="82" t="s">
        <v>1245</v>
      </c>
      <c r="I43" s="82" t="s">
        <v>606</v>
      </c>
      <c r="J43" s="82">
        <v>1</v>
      </c>
      <c r="K43" s="82" t="s">
        <v>11</v>
      </c>
      <c r="L43" s="82" t="s">
        <v>3758</v>
      </c>
      <c r="M43" s="82" t="s">
        <v>3759</v>
      </c>
      <c r="N43" s="82" t="s">
        <v>2355</v>
      </c>
      <c r="O43" s="82" t="s">
        <v>4800</v>
      </c>
      <c r="P43" s="82" t="s">
        <v>5037</v>
      </c>
      <c r="Q43" s="82" t="s">
        <v>674</v>
      </c>
      <c r="R43" s="82">
        <v>4</v>
      </c>
      <c r="S43" s="83">
        <v>43466</v>
      </c>
      <c r="T43" s="83">
        <v>33544</v>
      </c>
      <c r="U43" s="82">
        <v>61875022</v>
      </c>
      <c r="V43" s="82" t="s">
        <v>3702</v>
      </c>
      <c r="W43" s="100" t="s">
        <v>1160</v>
      </c>
      <c r="X43" s="82" t="s">
        <v>5038</v>
      </c>
      <c r="Y43" s="82" t="s">
        <v>6280</v>
      </c>
      <c r="Z43" s="82" t="s">
        <v>673</v>
      </c>
      <c r="AA43" s="82" t="s">
        <v>3712</v>
      </c>
      <c r="AB43" s="82" t="s">
        <v>6424</v>
      </c>
      <c r="AC43" s="82" t="s">
        <v>3713</v>
      </c>
      <c r="AD43" s="82" t="s">
        <v>3705</v>
      </c>
      <c r="AE43" s="82">
        <v>200013300032560</v>
      </c>
      <c r="AF43" s="82">
        <v>1</v>
      </c>
      <c r="AG43" s="82" t="s">
        <v>3707</v>
      </c>
      <c r="AH43" s="82">
        <v>1</v>
      </c>
      <c r="AI43" s="82" t="s">
        <v>3708</v>
      </c>
      <c r="AJ43" s="82">
        <v>314930</v>
      </c>
      <c r="AK43" s="82" t="s">
        <v>6400</v>
      </c>
      <c r="AL43" s="82">
        <v>42</v>
      </c>
      <c r="AM43" s="84">
        <v>70000</v>
      </c>
      <c r="AN43" s="84">
        <v>0</v>
      </c>
      <c r="AO43" s="84">
        <v>0</v>
      </c>
      <c r="AP43" s="84">
        <v>70000</v>
      </c>
      <c r="AQ43" s="84">
        <v>2009</v>
      </c>
      <c r="AR43" s="84">
        <v>5368.48</v>
      </c>
      <c r="AS43" s="84">
        <v>2128</v>
      </c>
      <c r="AT43" s="84">
        <v>0</v>
      </c>
      <c r="AU43" s="84">
        <v>25</v>
      </c>
      <c r="AV43" s="84">
        <v>50</v>
      </c>
      <c r="AW43" s="84">
        <v>31438.69</v>
      </c>
      <c r="AX43" s="84">
        <v>72457.86</v>
      </c>
      <c r="AY43" s="84">
        <v>28980.83</v>
      </c>
      <c r="AZ43" s="84">
        <v>4970</v>
      </c>
      <c r="BA43" s="84">
        <v>770</v>
      </c>
      <c r="BB43" s="84">
        <v>4963</v>
      </c>
      <c r="BC43" s="91">
        <v>10703</v>
      </c>
    </row>
    <row r="44" spans="1:55" ht="25.5">
      <c r="A44" s="90" t="s">
        <v>843</v>
      </c>
      <c r="B44" s="82">
        <v>20231001</v>
      </c>
      <c r="C44" s="82">
        <v>2023</v>
      </c>
      <c r="D44" s="82" t="s">
        <v>6398</v>
      </c>
      <c r="E44" s="82">
        <v>10</v>
      </c>
      <c r="F44" s="82" t="s">
        <v>1247</v>
      </c>
      <c r="G44" s="82" t="s">
        <v>513</v>
      </c>
      <c r="H44" s="82" t="s">
        <v>1247</v>
      </c>
      <c r="I44" s="82" t="s">
        <v>513</v>
      </c>
      <c r="J44" s="82">
        <v>1</v>
      </c>
      <c r="K44" s="82" t="s">
        <v>11</v>
      </c>
      <c r="L44" s="82" t="s">
        <v>3749</v>
      </c>
      <c r="M44" s="82" t="s">
        <v>3750</v>
      </c>
      <c r="N44" s="82" t="s">
        <v>2355</v>
      </c>
      <c r="O44" s="82" t="s">
        <v>4800</v>
      </c>
      <c r="P44" s="82" t="s">
        <v>3751</v>
      </c>
      <c r="Q44" s="82" t="s">
        <v>10</v>
      </c>
      <c r="R44" s="82">
        <v>1</v>
      </c>
      <c r="S44" s="83">
        <v>44935</v>
      </c>
      <c r="T44" s="83">
        <v>44935</v>
      </c>
      <c r="U44" s="82">
        <v>61815159</v>
      </c>
      <c r="V44" s="82" t="s">
        <v>3702</v>
      </c>
      <c r="W44" s="100" t="s">
        <v>3567</v>
      </c>
      <c r="X44" s="82" t="s">
        <v>5101</v>
      </c>
      <c r="Y44" s="82" t="s">
        <v>6332</v>
      </c>
      <c r="Z44" s="82" t="s">
        <v>3600</v>
      </c>
      <c r="AA44" s="82" t="s">
        <v>3704</v>
      </c>
      <c r="AB44" s="82" t="s">
        <v>6425</v>
      </c>
      <c r="AC44" s="82" t="s">
        <v>3705</v>
      </c>
      <c r="AD44" s="82" t="s">
        <v>3706</v>
      </c>
      <c r="AE44" s="82">
        <v>200019606196767</v>
      </c>
      <c r="AF44" s="82">
        <v>1</v>
      </c>
      <c r="AG44" s="82" t="s">
        <v>3707</v>
      </c>
      <c r="AH44" s="82">
        <v>1</v>
      </c>
      <c r="AI44" s="82" t="s">
        <v>3708</v>
      </c>
      <c r="AJ44" s="82">
        <v>314930</v>
      </c>
      <c r="AK44" s="82" t="s">
        <v>6400</v>
      </c>
      <c r="AL44" s="82">
        <v>43</v>
      </c>
      <c r="AM44" s="84">
        <v>35000</v>
      </c>
      <c r="AN44" s="84">
        <v>0</v>
      </c>
      <c r="AO44" s="84">
        <v>0</v>
      </c>
      <c r="AP44" s="84">
        <v>35000</v>
      </c>
      <c r="AQ44" s="84">
        <v>1004.5</v>
      </c>
      <c r="AR44" s="84">
        <v>0</v>
      </c>
      <c r="AS44" s="84">
        <v>1064</v>
      </c>
      <c r="AT44" s="84">
        <v>0</v>
      </c>
      <c r="AU44" s="84">
        <v>25</v>
      </c>
      <c r="AV44" s="84">
        <v>0</v>
      </c>
      <c r="AW44" s="84">
        <v>0</v>
      </c>
      <c r="AX44" s="84">
        <v>2093.5</v>
      </c>
      <c r="AY44" s="84">
        <v>32906.5</v>
      </c>
      <c r="AZ44" s="84">
        <v>2485</v>
      </c>
      <c r="BA44" s="84">
        <v>385</v>
      </c>
      <c r="BB44" s="84">
        <v>2481.5</v>
      </c>
      <c r="BC44" s="91">
        <v>5351.5</v>
      </c>
    </row>
    <row r="45" spans="1:55" ht="25.5">
      <c r="A45" s="90" t="s">
        <v>843</v>
      </c>
      <c r="B45" s="82">
        <v>20231001</v>
      </c>
      <c r="C45" s="82">
        <v>2023</v>
      </c>
      <c r="D45" s="82" t="s">
        <v>6398</v>
      </c>
      <c r="E45" s="82">
        <v>10</v>
      </c>
      <c r="F45" s="82" t="s">
        <v>1257</v>
      </c>
      <c r="G45" s="82" t="s">
        <v>73</v>
      </c>
      <c r="H45" s="82" t="s">
        <v>1257</v>
      </c>
      <c r="I45" s="82" t="s">
        <v>73</v>
      </c>
      <c r="J45" s="82">
        <v>1</v>
      </c>
      <c r="K45" s="82" t="s">
        <v>11</v>
      </c>
      <c r="L45" s="82" t="s">
        <v>3720</v>
      </c>
      <c r="M45" s="82" t="s">
        <v>3721</v>
      </c>
      <c r="N45" s="82" t="s">
        <v>2355</v>
      </c>
      <c r="O45" s="82" t="s">
        <v>4800</v>
      </c>
      <c r="P45" s="82" t="s">
        <v>3722</v>
      </c>
      <c r="Q45" s="82" t="s">
        <v>8</v>
      </c>
      <c r="R45" s="82">
        <v>5</v>
      </c>
      <c r="S45" s="83">
        <v>44931</v>
      </c>
      <c r="T45" s="83">
        <v>39454</v>
      </c>
      <c r="U45" s="82">
        <v>61950009</v>
      </c>
      <c r="V45" s="82" t="s">
        <v>3702</v>
      </c>
      <c r="W45" s="100" t="s">
        <v>1920</v>
      </c>
      <c r="X45" s="82" t="s">
        <v>4978</v>
      </c>
      <c r="Y45" s="82" t="s">
        <v>6007</v>
      </c>
      <c r="Z45" s="82" t="s">
        <v>80</v>
      </c>
      <c r="AA45" s="82" t="s">
        <v>3704</v>
      </c>
      <c r="AB45" s="83">
        <v>26367</v>
      </c>
      <c r="AC45" s="82" t="s">
        <v>3713</v>
      </c>
      <c r="AD45" s="82" t="s">
        <v>3705</v>
      </c>
      <c r="AE45" s="82">
        <v>200012401138353</v>
      </c>
      <c r="AF45" s="82">
        <v>1</v>
      </c>
      <c r="AG45" s="82" t="s">
        <v>3707</v>
      </c>
      <c r="AH45" s="82">
        <v>1</v>
      </c>
      <c r="AI45" s="82" t="s">
        <v>3708</v>
      </c>
      <c r="AJ45" s="82">
        <v>314930</v>
      </c>
      <c r="AK45" s="82" t="s">
        <v>6400</v>
      </c>
      <c r="AL45" s="82">
        <v>44</v>
      </c>
      <c r="AM45" s="84">
        <v>17000</v>
      </c>
      <c r="AN45" s="84">
        <v>0</v>
      </c>
      <c r="AO45" s="84">
        <v>0</v>
      </c>
      <c r="AP45" s="84">
        <v>17000</v>
      </c>
      <c r="AQ45" s="84">
        <v>487.9</v>
      </c>
      <c r="AR45" s="84">
        <v>0</v>
      </c>
      <c r="AS45" s="84">
        <v>516.79999999999995</v>
      </c>
      <c r="AT45" s="84">
        <v>0</v>
      </c>
      <c r="AU45" s="84">
        <v>25</v>
      </c>
      <c r="AV45" s="84">
        <v>0</v>
      </c>
      <c r="AW45" s="84">
        <v>3749.37</v>
      </c>
      <c r="AX45" s="84">
        <v>8528.44</v>
      </c>
      <c r="AY45" s="84">
        <v>12220.93</v>
      </c>
      <c r="AZ45" s="84">
        <v>1207</v>
      </c>
      <c r="BA45" s="84">
        <v>187</v>
      </c>
      <c r="BB45" s="84">
        <v>1205.3</v>
      </c>
      <c r="BC45" s="91">
        <v>2599.3000000000002</v>
      </c>
    </row>
    <row r="46" spans="1:55" ht="25.5">
      <c r="A46" s="90" t="s">
        <v>843</v>
      </c>
      <c r="B46" s="82">
        <v>20231001</v>
      </c>
      <c r="C46" s="82">
        <v>2023</v>
      </c>
      <c r="D46" s="82" t="s">
        <v>6398</v>
      </c>
      <c r="E46" s="82">
        <v>10</v>
      </c>
      <c r="F46" s="82" t="s">
        <v>1247</v>
      </c>
      <c r="G46" s="82" t="s">
        <v>513</v>
      </c>
      <c r="H46" s="82" t="s">
        <v>1247</v>
      </c>
      <c r="I46" s="82" t="s">
        <v>513</v>
      </c>
      <c r="J46" s="82">
        <v>1</v>
      </c>
      <c r="K46" s="82" t="s">
        <v>11</v>
      </c>
      <c r="L46" s="82"/>
      <c r="M46" s="82"/>
      <c r="N46" s="82" t="s">
        <v>2355</v>
      </c>
      <c r="O46" s="82" t="s">
        <v>4800</v>
      </c>
      <c r="P46" s="82" t="s">
        <v>3863</v>
      </c>
      <c r="Q46" s="82" t="s">
        <v>125</v>
      </c>
      <c r="R46" s="82">
        <v>3</v>
      </c>
      <c r="S46" s="83">
        <v>43831</v>
      </c>
      <c r="T46" s="83">
        <v>40546</v>
      </c>
      <c r="U46" s="82">
        <v>61815010</v>
      </c>
      <c r="V46" s="82" t="s">
        <v>3702</v>
      </c>
      <c r="W46" s="100" t="s">
        <v>1953</v>
      </c>
      <c r="X46" s="82" t="s">
        <v>3919</v>
      </c>
      <c r="Y46" s="82" t="s">
        <v>6114</v>
      </c>
      <c r="Z46" s="82" t="s">
        <v>531</v>
      </c>
      <c r="AA46" s="82" t="s">
        <v>3712</v>
      </c>
      <c r="AB46" s="82" t="s">
        <v>6426</v>
      </c>
      <c r="AC46" s="82" t="s">
        <v>3713</v>
      </c>
      <c r="AD46" s="82" t="s">
        <v>3706</v>
      </c>
      <c r="AE46" s="82">
        <v>200011201852095</v>
      </c>
      <c r="AF46" s="82">
        <v>1</v>
      </c>
      <c r="AG46" s="82" t="s">
        <v>3707</v>
      </c>
      <c r="AH46" s="82">
        <v>1</v>
      </c>
      <c r="AI46" s="82" t="s">
        <v>3708</v>
      </c>
      <c r="AJ46" s="82">
        <v>314930</v>
      </c>
      <c r="AK46" s="82" t="s">
        <v>6400</v>
      </c>
      <c r="AL46" s="82">
        <v>45</v>
      </c>
      <c r="AM46" s="84">
        <v>15000</v>
      </c>
      <c r="AN46" s="84">
        <v>0</v>
      </c>
      <c r="AO46" s="84">
        <v>0</v>
      </c>
      <c r="AP46" s="84">
        <v>15000</v>
      </c>
      <c r="AQ46" s="84">
        <v>430.5</v>
      </c>
      <c r="AR46" s="84">
        <v>0</v>
      </c>
      <c r="AS46" s="84">
        <v>456</v>
      </c>
      <c r="AT46" s="84">
        <v>0</v>
      </c>
      <c r="AU46" s="84">
        <v>25</v>
      </c>
      <c r="AV46" s="84">
        <v>0</v>
      </c>
      <c r="AW46" s="84">
        <v>0</v>
      </c>
      <c r="AX46" s="84">
        <v>911.5</v>
      </c>
      <c r="AY46" s="84">
        <v>14088.5</v>
      </c>
      <c r="AZ46" s="84">
        <v>1065</v>
      </c>
      <c r="BA46" s="84">
        <v>165</v>
      </c>
      <c r="BB46" s="84">
        <v>1063.5</v>
      </c>
      <c r="BC46" s="91">
        <v>2293.5</v>
      </c>
    </row>
    <row r="47" spans="1:55" ht="25.5">
      <c r="A47" s="90" t="s">
        <v>843</v>
      </c>
      <c r="B47" s="82">
        <v>20231001</v>
      </c>
      <c r="C47" s="82">
        <v>2023</v>
      </c>
      <c r="D47" s="82" t="s">
        <v>6398</v>
      </c>
      <c r="E47" s="82">
        <v>10</v>
      </c>
      <c r="F47" s="82" t="s">
        <v>1302</v>
      </c>
      <c r="G47" s="82" t="s">
        <v>18</v>
      </c>
      <c r="H47" s="82" t="s">
        <v>1302</v>
      </c>
      <c r="I47" s="82" t="s">
        <v>18</v>
      </c>
      <c r="J47" s="82">
        <v>1</v>
      </c>
      <c r="K47" s="82" t="s">
        <v>11</v>
      </c>
      <c r="L47" s="82"/>
      <c r="M47" s="82"/>
      <c r="N47" s="82" t="s">
        <v>2355</v>
      </c>
      <c r="O47" s="82" t="s">
        <v>4800</v>
      </c>
      <c r="P47" s="82" t="s">
        <v>4989</v>
      </c>
      <c r="Q47" s="82" t="s">
        <v>36</v>
      </c>
      <c r="R47" s="82">
        <v>3</v>
      </c>
      <c r="S47" s="83">
        <v>43466</v>
      </c>
      <c r="T47" s="83">
        <v>39452</v>
      </c>
      <c r="U47" s="82">
        <v>62340003</v>
      </c>
      <c r="V47" s="82" t="s">
        <v>3702</v>
      </c>
      <c r="W47" s="100" t="s">
        <v>1946</v>
      </c>
      <c r="X47" s="82" t="s">
        <v>5119</v>
      </c>
      <c r="Y47" s="82" t="s">
        <v>6350</v>
      </c>
      <c r="Z47" s="82" t="s">
        <v>35</v>
      </c>
      <c r="AA47" s="82" t="s">
        <v>3712</v>
      </c>
      <c r="AB47" s="82" t="s">
        <v>6427</v>
      </c>
      <c r="AC47" s="82" t="s">
        <v>3713</v>
      </c>
      <c r="AD47" s="82" t="s">
        <v>3705</v>
      </c>
      <c r="AE47" s="82">
        <v>200011202349934</v>
      </c>
      <c r="AF47" s="82">
        <v>1</v>
      </c>
      <c r="AG47" s="82" t="s">
        <v>3707</v>
      </c>
      <c r="AH47" s="82">
        <v>1</v>
      </c>
      <c r="AI47" s="82" t="s">
        <v>3708</v>
      </c>
      <c r="AJ47" s="82">
        <v>314930</v>
      </c>
      <c r="AK47" s="82" t="s">
        <v>6400</v>
      </c>
      <c r="AL47" s="82">
        <v>46</v>
      </c>
      <c r="AM47" s="84">
        <v>11000</v>
      </c>
      <c r="AN47" s="84">
        <v>0</v>
      </c>
      <c r="AO47" s="84">
        <v>0</v>
      </c>
      <c r="AP47" s="84">
        <v>11000</v>
      </c>
      <c r="AQ47" s="84">
        <v>315.7</v>
      </c>
      <c r="AR47" s="84">
        <v>0</v>
      </c>
      <c r="AS47" s="84">
        <v>334.4</v>
      </c>
      <c r="AT47" s="84">
        <v>0</v>
      </c>
      <c r="AU47" s="84">
        <v>25</v>
      </c>
      <c r="AV47" s="84">
        <v>0</v>
      </c>
      <c r="AW47" s="84">
        <v>0</v>
      </c>
      <c r="AX47" s="84">
        <v>675.1</v>
      </c>
      <c r="AY47" s="84">
        <v>10324.9</v>
      </c>
      <c r="AZ47" s="84">
        <v>781</v>
      </c>
      <c r="BA47" s="84">
        <v>121</v>
      </c>
      <c r="BB47" s="84">
        <v>779.9</v>
      </c>
      <c r="BC47" s="91">
        <v>1681.9</v>
      </c>
    </row>
    <row r="48" spans="1:55" ht="25.5">
      <c r="A48" s="90" t="s">
        <v>843</v>
      </c>
      <c r="B48" s="82">
        <v>20231001</v>
      </c>
      <c r="C48" s="82">
        <v>2023</v>
      </c>
      <c r="D48" s="82" t="s">
        <v>6398</v>
      </c>
      <c r="E48" s="82">
        <v>10</v>
      </c>
      <c r="F48" s="82" t="s">
        <v>1257</v>
      </c>
      <c r="G48" s="82" t="s">
        <v>73</v>
      </c>
      <c r="H48" s="82" t="s">
        <v>1257</v>
      </c>
      <c r="I48" s="82" t="s">
        <v>73</v>
      </c>
      <c r="J48" s="82">
        <v>1</v>
      </c>
      <c r="K48" s="82" t="s">
        <v>11</v>
      </c>
      <c r="L48" s="82" t="s">
        <v>3758</v>
      </c>
      <c r="M48" s="82" t="s">
        <v>3759</v>
      </c>
      <c r="N48" s="82" t="s">
        <v>2355</v>
      </c>
      <c r="O48" s="82" t="s">
        <v>4800</v>
      </c>
      <c r="P48" s="82" t="s">
        <v>3794</v>
      </c>
      <c r="Q48" s="82" t="s">
        <v>30</v>
      </c>
      <c r="R48" s="82">
        <v>1</v>
      </c>
      <c r="S48" s="83">
        <v>43842</v>
      </c>
      <c r="T48" s="83">
        <v>43842</v>
      </c>
      <c r="U48" s="82">
        <v>61950060</v>
      </c>
      <c r="V48" s="82" t="s">
        <v>3702</v>
      </c>
      <c r="W48" s="100" t="s">
        <v>1911</v>
      </c>
      <c r="X48" s="82" t="s">
        <v>5029</v>
      </c>
      <c r="Y48" s="82" t="s">
        <v>6274</v>
      </c>
      <c r="Z48" s="82" t="s">
        <v>899</v>
      </c>
      <c r="AA48" s="82" t="s">
        <v>3712</v>
      </c>
      <c r="AB48" s="83">
        <v>24781</v>
      </c>
      <c r="AC48" s="82" t="s">
        <v>3705</v>
      </c>
      <c r="AD48" s="82" t="s">
        <v>3706</v>
      </c>
      <c r="AE48" s="82">
        <v>200019603278255</v>
      </c>
      <c r="AF48" s="82">
        <v>1</v>
      </c>
      <c r="AG48" s="82" t="s">
        <v>3707</v>
      </c>
      <c r="AH48" s="82">
        <v>1</v>
      </c>
      <c r="AI48" s="82" t="s">
        <v>3708</v>
      </c>
      <c r="AJ48" s="82">
        <v>314930</v>
      </c>
      <c r="AK48" s="82" t="s">
        <v>6400</v>
      </c>
      <c r="AL48" s="82">
        <v>47</v>
      </c>
      <c r="AM48" s="84">
        <v>22000</v>
      </c>
      <c r="AN48" s="84">
        <v>0</v>
      </c>
      <c r="AO48" s="84">
        <v>0</v>
      </c>
      <c r="AP48" s="84">
        <v>22000</v>
      </c>
      <c r="AQ48" s="84">
        <v>631.4</v>
      </c>
      <c r="AR48" s="84">
        <v>0</v>
      </c>
      <c r="AS48" s="84">
        <v>668.8</v>
      </c>
      <c r="AT48" s="84">
        <v>0</v>
      </c>
      <c r="AU48" s="84">
        <v>25</v>
      </c>
      <c r="AV48" s="84">
        <v>0</v>
      </c>
      <c r="AW48" s="84">
        <v>6408.05</v>
      </c>
      <c r="AX48" s="84">
        <v>14141.3</v>
      </c>
      <c r="AY48" s="84">
        <v>14266.75</v>
      </c>
      <c r="AZ48" s="84">
        <v>1562</v>
      </c>
      <c r="BA48" s="84">
        <v>242</v>
      </c>
      <c r="BB48" s="84">
        <v>1559.8</v>
      </c>
      <c r="BC48" s="91">
        <v>3363.8</v>
      </c>
    </row>
    <row r="49" spans="1:55" ht="25.5">
      <c r="A49" s="90" t="s">
        <v>843</v>
      </c>
      <c r="B49" s="82">
        <v>20231001</v>
      </c>
      <c r="C49" s="82">
        <v>2023</v>
      </c>
      <c r="D49" s="82" t="s">
        <v>6398</v>
      </c>
      <c r="E49" s="82">
        <v>10</v>
      </c>
      <c r="F49" s="82" t="s">
        <v>1245</v>
      </c>
      <c r="G49" s="82" t="s">
        <v>606</v>
      </c>
      <c r="H49" s="82" t="s">
        <v>1245</v>
      </c>
      <c r="I49" s="82" t="s">
        <v>606</v>
      </c>
      <c r="J49" s="82">
        <v>1</v>
      </c>
      <c r="K49" s="82" t="s">
        <v>11</v>
      </c>
      <c r="L49" s="82" t="s">
        <v>3754</v>
      </c>
      <c r="M49" s="82" t="s">
        <v>3755</v>
      </c>
      <c r="N49" s="82" t="s">
        <v>2355</v>
      </c>
      <c r="O49" s="82" t="s">
        <v>4800</v>
      </c>
      <c r="P49" s="82" t="s">
        <v>4985</v>
      </c>
      <c r="Q49" s="82" t="s">
        <v>625</v>
      </c>
      <c r="R49" s="82">
        <v>10</v>
      </c>
      <c r="S49" s="83">
        <v>43466</v>
      </c>
      <c r="T49" s="83">
        <v>38359</v>
      </c>
      <c r="U49" s="82">
        <v>61875079</v>
      </c>
      <c r="V49" s="82" t="s">
        <v>3702</v>
      </c>
      <c r="W49" s="100" t="s">
        <v>1120</v>
      </c>
      <c r="X49" s="82" t="s">
        <v>4986</v>
      </c>
      <c r="Y49" s="82" t="s">
        <v>6238</v>
      </c>
      <c r="Z49" s="82" t="s">
        <v>624</v>
      </c>
      <c r="AA49" s="82" t="s">
        <v>3712</v>
      </c>
      <c r="AB49" s="82" t="s">
        <v>6428</v>
      </c>
      <c r="AC49" s="82" t="s">
        <v>3713</v>
      </c>
      <c r="AD49" s="82" t="s">
        <v>3705</v>
      </c>
      <c r="AE49" s="82">
        <v>200013300034717</v>
      </c>
      <c r="AF49" s="82">
        <v>1</v>
      </c>
      <c r="AG49" s="82" t="s">
        <v>3707</v>
      </c>
      <c r="AH49" s="82">
        <v>1</v>
      </c>
      <c r="AI49" s="82" t="s">
        <v>3708</v>
      </c>
      <c r="AJ49" s="82">
        <v>314930</v>
      </c>
      <c r="AK49" s="82" t="s">
        <v>6400</v>
      </c>
      <c r="AL49" s="82">
        <v>48</v>
      </c>
      <c r="AM49" s="84">
        <v>75000</v>
      </c>
      <c r="AN49" s="84">
        <v>0</v>
      </c>
      <c r="AO49" s="84">
        <v>0</v>
      </c>
      <c r="AP49" s="84">
        <v>75000</v>
      </c>
      <c r="AQ49" s="84">
        <v>2152.5</v>
      </c>
      <c r="AR49" s="84">
        <v>14955.94</v>
      </c>
      <c r="AS49" s="84">
        <v>2280</v>
      </c>
      <c r="AT49" s="84">
        <v>0</v>
      </c>
      <c r="AU49" s="84">
        <v>25</v>
      </c>
      <c r="AV49" s="84">
        <v>0</v>
      </c>
      <c r="AW49" s="84">
        <v>22638.82</v>
      </c>
      <c r="AX49" s="84">
        <v>64691.08</v>
      </c>
      <c r="AY49" s="84">
        <v>32947.74</v>
      </c>
      <c r="AZ49" s="84">
        <v>5325</v>
      </c>
      <c r="BA49" s="84">
        <v>822.89</v>
      </c>
      <c r="BB49" s="84">
        <v>5317.5</v>
      </c>
      <c r="BC49" s="91">
        <v>11465.39</v>
      </c>
    </row>
    <row r="50" spans="1:55" ht="25.5">
      <c r="A50" s="90" t="s">
        <v>843</v>
      </c>
      <c r="B50" s="82">
        <v>20231001</v>
      </c>
      <c r="C50" s="82">
        <v>2023</v>
      </c>
      <c r="D50" s="82" t="s">
        <v>6398</v>
      </c>
      <c r="E50" s="82">
        <v>10</v>
      </c>
      <c r="F50" s="82" t="s">
        <v>1247</v>
      </c>
      <c r="G50" s="82" t="s">
        <v>513</v>
      </c>
      <c r="H50" s="82" t="s">
        <v>1247</v>
      </c>
      <c r="I50" s="82" t="s">
        <v>513</v>
      </c>
      <c r="J50" s="82">
        <v>1</v>
      </c>
      <c r="K50" s="82" t="s">
        <v>11</v>
      </c>
      <c r="L50" s="82" t="s">
        <v>3720</v>
      </c>
      <c r="M50" s="82" t="s">
        <v>3721</v>
      </c>
      <c r="N50" s="82" t="s">
        <v>2355</v>
      </c>
      <c r="O50" s="82" t="s">
        <v>4800</v>
      </c>
      <c r="P50" s="82" t="s">
        <v>3787</v>
      </c>
      <c r="Q50" s="82" t="s">
        <v>17</v>
      </c>
      <c r="R50" s="82">
        <v>3</v>
      </c>
      <c r="S50" s="83">
        <v>43836</v>
      </c>
      <c r="T50" s="83">
        <v>28856</v>
      </c>
      <c r="U50" s="82">
        <v>61815002</v>
      </c>
      <c r="V50" s="82" t="s">
        <v>3702</v>
      </c>
      <c r="W50" s="100" t="s">
        <v>2025</v>
      </c>
      <c r="X50" s="82" t="s">
        <v>4884</v>
      </c>
      <c r="Y50" s="82" t="s">
        <v>6152</v>
      </c>
      <c r="Z50" s="82" t="s">
        <v>547</v>
      </c>
      <c r="AA50" s="82" t="s">
        <v>3712</v>
      </c>
      <c r="AB50" s="82" t="s">
        <v>6429</v>
      </c>
      <c r="AC50" s="82" t="s">
        <v>3713</v>
      </c>
      <c r="AD50" s="82" t="s">
        <v>3705</v>
      </c>
      <c r="AE50" s="82">
        <v>200011250028516</v>
      </c>
      <c r="AF50" s="82">
        <v>1</v>
      </c>
      <c r="AG50" s="82" t="s">
        <v>3707</v>
      </c>
      <c r="AH50" s="82">
        <v>1</v>
      </c>
      <c r="AI50" s="82" t="s">
        <v>3708</v>
      </c>
      <c r="AJ50" s="82">
        <v>314930</v>
      </c>
      <c r="AK50" s="82" t="s">
        <v>6400</v>
      </c>
      <c r="AL50" s="82">
        <v>49</v>
      </c>
      <c r="AM50" s="84">
        <v>45000</v>
      </c>
      <c r="AN50" s="84">
        <v>0</v>
      </c>
      <c r="AO50" s="84">
        <v>0</v>
      </c>
      <c r="AP50" s="84">
        <v>45000</v>
      </c>
      <c r="AQ50" s="84">
        <v>1291.5</v>
      </c>
      <c r="AR50" s="84">
        <v>1148.33</v>
      </c>
      <c r="AS50" s="84">
        <v>1368</v>
      </c>
      <c r="AT50" s="84">
        <v>0</v>
      </c>
      <c r="AU50" s="84">
        <v>25</v>
      </c>
      <c r="AV50" s="84">
        <v>50</v>
      </c>
      <c r="AW50" s="84">
        <v>0</v>
      </c>
      <c r="AX50" s="84">
        <v>3882.83</v>
      </c>
      <c r="AY50" s="84">
        <v>41117.17</v>
      </c>
      <c r="AZ50" s="84">
        <v>3195</v>
      </c>
      <c r="BA50" s="84">
        <v>495</v>
      </c>
      <c r="BB50" s="84">
        <v>3190.5</v>
      </c>
      <c r="BC50" s="91">
        <v>6880.5</v>
      </c>
    </row>
    <row r="51" spans="1:55" ht="25.5">
      <c r="A51" s="90" t="s">
        <v>843</v>
      </c>
      <c r="B51" s="82">
        <v>20231001</v>
      </c>
      <c r="C51" s="82">
        <v>2023</v>
      </c>
      <c r="D51" s="82" t="s">
        <v>6398</v>
      </c>
      <c r="E51" s="82">
        <v>10</v>
      </c>
      <c r="F51" s="82" t="s">
        <v>1245</v>
      </c>
      <c r="G51" s="82" t="s">
        <v>606</v>
      </c>
      <c r="H51" s="82" t="s">
        <v>1245</v>
      </c>
      <c r="I51" s="82" t="s">
        <v>606</v>
      </c>
      <c r="J51" s="82">
        <v>1</v>
      </c>
      <c r="K51" s="82" t="s">
        <v>11</v>
      </c>
      <c r="L51" s="82" t="s">
        <v>3720</v>
      </c>
      <c r="M51" s="82" t="s">
        <v>3721</v>
      </c>
      <c r="N51" s="82" t="s">
        <v>2355</v>
      </c>
      <c r="O51" s="82" t="s">
        <v>4800</v>
      </c>
      <c r="P51" s="82" t="s">
        <v>3722</v>
      </c>
      <c r="Q51" s="82" t="s">
        <v>8</v>
      </c>
      <c r="R51" s="82">
        <v>3</v>
      </c>
      <c r="S51" s="83">
        <v>43466</v>
      </c>
      <c r="T51" s="83">
        <v>39083</v>
      </c>
      <c r="U51" s="82">
        <v>61875037</v>
      </c>
      <c r="V51" s="82" t="s">
        <v>3702</v>
      </c>
      <c r="W51" s="100" t="s">
        <v>1931</v>
      </c>
      <c r="X51" s="82" t="s">
        <v>4946</v>
      </c>
      <c r="Y51" s="82" t="s">
        <v>6209</v>
      </c>
      <c r="Z51" s="82" t="s">
        <v>635</v>
      </c>
      <c r="AA51" s="82" t="s">
        <v>3704</v>
      </c>
      <c r="AB51" s="83">
        <v>28836</v>
      </c>
      <c r="AC51" s="82" t="s">
        <v>3713</v>
      </c>
      <c r="AD51" s="82" t="s">
        <v>3705</v>
      </c>
      <c r="AE51" s="82">
        <v>200013300091475</v>
      </c>
      <c r="AF51" s="82">
        <v>1</v>
      </c>
      <c r="AG51" s="82" t="s">
        <v>3707</v>
      </c>
      <c r="AH51" s="82">
        <v>1</v>
      </c>
      <c r="AI51" s="82" t="s">
        <v>3708</v>
      </c>
      <c r="AJ51" s="82">
        <v>314930</v>
      </c>
      <c r="AK51" s="82" t="s">
        <v>6400</v>
      </c>
      <c r="AL51" s="82">
        <v>50</v>
      </c>
      <c r="AM51" s="84">
        <v>22000</v>
      </c>
      <c r="AN51" s="84">
        <v>0</v>
      </c>
      <c r="AO51" s="84">
        <v>0</v>
      </c>
      <c r="AP51" s="84">
        <v>22000</v>
      </c>
      <c r="AQ51" s="84">
        <v>631.4</v>
      </c>
      <c r="AR51" s="84">
        <v>0</v>
      </c>
      <c r="AS51" s="84">
        <v>668.8</v>
      </c>
      <c r="AT51" s="84">
        <v>0</v>
      </c>
      <c r="AU51" s="84">
        <v>25</v>
      </c>
      <c r="AV51" s="84">
        <v>0</v>
      </c>
      <c r="AW51" s="84">
        <v>3888.98</v>
      </c>
      <c r="AX51" s="84">
        <v>9103.16</v>
      </c>
      <c r="AY51" s="84">
        <v>16785.82</v>
      </c>
      <c r="AZ51" s="84">
        <v>1562</v>
      </c>
      <c r="BA51" s="84">
        <v>242</v>
      </c>
      <c r="BB51" s="84">
        <v>1559.8</v>
      </c>
      <c r="BC51" s="91">
        <v>3363.8</v>
      </c>
    </row>
    <row r="52" spans="1:55" ht="25.5">
      <c r="A52" s="90" t="s">
        <v>843</v>
      </c>
      <c r="B52" s="82">
        <v>20231001</v>
      </c>
      <c r="C52" s="82">
        <v>2023</v>
      </c>
      <c r="D52" s="82" t="s">
        <v>6398</v>
      </c>
      <c r="E52" s="82">
        <v>10</v>
      </c>
      <c r="F52" s="82" t="s">
        <v>1263</v>
      </c>
      <c r="G52" s="82" t="s">
        <v>104</v>
      </c>
      <c r="H52" s="82" t="s">
        <v>1263</v>
      </c>
      <c r="I52" s="82" t="s">
        <v>104</v>
      </c>
      <c r="J52" s="82">
        <v>1</v>
      </c>
      <c r="K52" s="82" t="s">
        <v>11</v>
      </c>
      <c r="L52" s="82" t="s">
        <v>3758</v>
      </c>
      <c r="M52" s="82" t="s">
        <v>3759</v>
      </c>
      <c r="N52" s="82" t="s">
        <v>2355</v>
      </c>
      <c r="O52" s="82" t="s">
        <v>4800</v>
      </c>
      <c r="P52" s="82" t="s">
        <v>4893</v>
      </c>
      <c r="Q52" s="82" t="s">
        <v>111</v>
      </c>
      <c r="R52" s="82">
        <v>4</v>
      </c>
      <c r="S52" s="83">
        <v>44568</v>
      </c>
      <c r="T52" s="82" t="s">
        <v>6430</v>
      </c>
      <c r="U52" s="82">
        <v>61920030</v>
      </c>
      <c r="V52" s="82" t="s">
        <v>3702</v>
      </c>
      <c r="W52" s="100" t="s">
        <v>1165</v>
      </c>
      <c r="X52" s="82" t="s">
        <v>3887</v>
      </c>
      <c r="Y52" s="82" t="s">
        <v>5555</v>
      </c>
      <c r="Z52" s="82" t="s">
        <v>110</v>
      </c>
      <c r="AA52" s="82" t="s">
        <v>3712</v>
      </c>
      <c r="AB52" s="82" t="s">
        <v>6431</v>
      </c>
      <c r="AC52" s="82" t="s">
        <v>3713</v>
      </c>
      <c r="AD52" s="82" t="s">
        <v>3705</v>
      </c>
      <c r="AE52" s="82">
        <v>200013300042880</v>
      </c>
      <c r="AF52" s="82">
        <v>1</v>
      </c>
      <c r="AG52" s="82" t="s">
        <v>3707</v>
      </c>
      <c r="AH52" s="82">
        <v>1</v>
      </c>
      <c r="AI52" s="82" t="s">
        <v>3708</v>
      </c>
      <c r="AJ52" s="82">
        <v>314930</v>
      </c>
      <c r="AK52" s="82" t="s">
        <v>6400</v>
      </c>
      <c r="AL52" s="82">
        <v>51</v>
      </c>
      <c r="AM52" s="84">
        <v>30000</v>
      </c>
      <c r="AN52" s="84">
        <v>0</v>
      </c>
      <c r="AO52" s="84">
        <v>0</v>
      </c>
      <c r="AP52" s="84">
        <v>30000</v>
      </c>
      <c r="AQ52" s="84">
        <v>861</v>
      </c>
      <c r="AR52" s="84">
        <v>0</v>
      </c>
      <c r="AS52" s="84">
        <v>912</v>
      </c>
      <c r="AT52" s="84">
        <v>0</v>
      </c>
      <c r="AU52" s="84">
        <v>25</v>
      </c>
      <c r="AV52" s="84">
        <v>50</v>
      </c>
      <c r="AW52" s="84">
        <v>3546</v>
      </c>
      <c r="AX52" s="84">
        <v>8940</v>
      </c>
      <c r="AY52" s="84">
        <v>24606</v>
      </c>
      <c r="AZ52" s="84">
        <v>2130</v>
      </c>
      <c r="BA52" s="84">
        <v>330</v>
      </c>
      <c r="BB52" s="84">
        <v>2127</v>
      </c>
      <c r="BC52" s="91">
        <v>4587</v>
      </c>
    </row>
    <row r="53" spans="1:55" ht="25.5">
      <c r="A53" s="90" t="s">
        <v>843</v>
      </c>
      <c r="B53" s="82">
        <v>20231001</v>
      </c>
      <c r="C53" s="82">
        <v>2023</v>
      </c>
      <c r="D53" s="82" t="s">
        <v>6398</v>
      </c>
      <c r="E53" s="82">
        <v>10</v>
      </c>
      <c r="F53" s="82" t="s">
        <v>1257</v>
      </c>
      <c r="G53" s="82" t="s">
        <v>73</v>
      </c>
      <c r="H53" s="82" t="s">
        <v>1257</v>
      </c>
      <c r="I53" s="82" t="s">
        <v>73</v>
      </c>
      <c r="J53" s="82">
        <v>1</v>
      </c>
      <c r="K53" s="82" t="s">
        <v>11</v>
      </c>
      <c r="L53" s="82" t="s">
        <v>3720</v>
      </c>
      <c r="M53" s="82" t="s">
        <v>3721</v>
      </c>
      <c r="N53" s="82" t="s">
        <v>2355</v>
      </c>
      <c r="O53" s="82" t="s">
        <v>4800</v>
      </c>
      <c r="P53" s="82" t="s">
        <v>4719</v>
      </c>
      <c r="Q53" s="82" t="s">
        <v>93</v>
      </c>
      <c r="R53" s="82">
        <v>5</v>
      </c>
      <c r="S53" s="83">
        <v>44932</v>
      </c>
      <c r="T53" s="83">
        <v>39820</v>
      </c>
      <c r="U53" s="82">
        <v>61950006</v>
      </c>
      <c r="V53" s="82" t="s">
        <v>3702</v>
      </c>
      <c r="W53" s="100" t="s">
        <v>2000</v>
      </c>
      <c r="X53" s="82" t="s">
        <v>3988</v>
      </c>
      <c r="Y53" s="82" t="s">
        <v>6189</v>
      </c>
      <c r="Z53" s="82" t="s">
        <v>92</v>
      </c>
      <c r="AA53" s="82" t="s">
        <v>3712</v>
      </c>
      <c r="AB53" s="83">
        <v>19978</v>
      </c>
      <c r="AC53" s="82" t="s">
        <v>3713</v>
      </c>
      <c r="AD53" s="82" t="s">
        <v>3706</v>
      </c>
      <c r="AE53" s="82">
        <v>200013300157283</v>
      </c>
      <c r="AF53" s="82">
        <v>1</v>
      </c>
      <c r="AG53" s="82" t="s">
        <v>3707</v>
      </c>
      <c r="AH53" s="82">
        <v>1</v>
      </c>
      <c r="AI53" s="82" t="s">
        <v>3708</v>
      </c>
      <c r="AJ53" s="82">
        <v>314930</v>
      </c>
      <c r="AK53" s="82" t="s">
        <v>6400</v>
      </c>
      <c r="AL53" s="82">
        <v>52</v>
      </c>
      <c r="AM53" s="84">
        <v>24000</v>
      </c>
      <c r="AN53" s="84">
        <v>0</v>
      </c>
      <c r="AO53" s="84">
        <v>0</v>
      </c>
      <c r="AP53" s="84">
        <v>24000</v>
      </c>
      <c r="AQ53" s="84">
        <v>688.8</v>
      </c>
      <c r="AR53" s="84">
        <v>0</v>
      </c>
      <c r="AS53" s="84">
        <v>729.6</v>
      </c>
      <c r="AT53" s="84">
        <v>0</v>
      </c>
      <c r="AU53" s="84">
        <v>25</v>
      </c>
      <c r="AV53" s="84">
        <v>0</v>
      </c>
      <c r="AW53" s="84">
        <v>11397.81</v>
      </c>
      <c r="AX53" s="84">
        <v>24239.02</v>
      </c>
      <c r="AY53" s="84">
        <v>11158.79</v>
      </c>
      <c r="AZ53" s="84">
        <v>1704</v>
      </c>
      <c r="BA53" s="84">
        <v>264</v>
      </c>
      <c r="BB53" s="84">
        <v>1701.6</v>
      </c>
      <c r="BC53" s="91">
        <v>3669.6</v>
      </c>
    </row>
    <row r="54" spans="1:55" ht="25.5">
      <c r="A54" s="90" t="s">
        <v>843</v>
      </c>
      <c r="B54" s="82">
        <v>20231001</v>
      </c>
      <c r="C54" s="82">
        <v>2023</v>
      </c>
      <c r="D54" s="82" t="s">
        <v>6398</v>
      </c>
      <c r="E54" s="82">
        <v>10</v>
      </c>
      <c r="F54" s="82" t="s">
        <v>1247</v>
      </c>
      <c r="G54" s="82" t="s">
        <v>513</v>
      </c>
      <c r="H54" s="82" t="s">
        <v>1247</v>
      </c>
      <c r="I54" s="82" t="s">
        <v>513</v>
      </c>
      <c r="J54" s="82">
        <v>1</v>
      </c>
      <c r="K54" s="82" t="s">
        <v>11</v>
      </c>
      <c r="L54" s="82" t="s">
        <v>3758</v>
      </c>
      <c r="M54" s="82" t="s">
        <v>3759</v>
      </c>
      <c r="N54" s="82" t="s">
        <v>2355</v>
      </c>
      <c r="O54" s="82" t="s">
        <v>4800</v>
      </c>
      <c r="P54" s="82" t="s">
        <v>3794</v>
      </c>
      <c r="Q54" s="82" t="s">
        <v>30</v>
      </c>
      <c r="R54" s="82">
        <v>1</v>
      </c>
      <c r="S54" s="83">
        <v>44201</v>
      </c>
      <c r="T54" s="83">
        <v>44201</v>
      </c>
      <c r="U54" s="82">
        <v>61815088</v>
      </c>
      <c r="V54" s="82" t="s">
        <v>3702</v>
      </c>
      <c r="W54" s="100" t="s">
        <v>1933</v>
      </c>
      <c r="X54" s="82" t="s">
        <v>4918</v>
      </c>
      <c r="Y54" s="82" t="s">
        <v>6178</v>
      </c>
      <c r="Z54" s="82" t="s">
        <v>961</v>
      </c>
      <c r="AA54" s="82" t="s">
        <v>3712</v>
      </c>
      <c r="AB54" s="83">
        <v>30806</v>
      </c>
      <c r="AC54" s="82" t="s">
        <v>3705</v>
      </c>
      <c r="AD54" s="82" t="s">
        <v>3706</v>
      </c>
      <c r="AE54" s="82">
        <v>200019603683965</v>
      </c>
      <c r="AF54" s="82">
        <v>1</v>
      </c>
      <c r="AG54" s="82" t="s">
        <v>3707</v>
      </c>
      <c r="AH54" s="82">
        <v>1</v>
      </c>
      <c r="AI54" s="82" t="s">
        <v>3708</v>
      </c>
      <c r="AJ54" s="82">
        <v>314930</v>
      </c>
      <c r="AK54" s="82" t="s">
        <v>6400</v>
      </c>
      <c r="AL54" s="82">
        <v>53</v>
      </c>
      <c r="AM54" s="84">
        <v>25000</v>
      </c>
      <c r="AN54" s="84">
        <v>0</v>
      </c>
      <c r="AO54" s="84">
        <v>0</v>
      </c>
      <c r="AP54" s="84">
        <v>25000</v>
      </c>
      <c r="AQ54" s="84">
        <v>717.5</v>
      </c>
      <c r="AR54" s="84">
        <v>0</v>
      </c>
      <c r="AS54" s="84">
        <v>760</v>
      </c>
      <c r="AT54" s="84">
        <v>0</v>
      </c>
      <c r="AU54" s="84">
        <v>25</v>
      </c>
      <c r="AV54" s="84">
        <v>0</v>
      </c>
      <c r="AW54" s="84">
        <v>0</v>
      </c>
      <c r="AX54" s="84">
        <v>1502.5</v>
      </c>
      <c r="AY54" s="84">
        <v>23497.5</v>
      </c>
      <c r="AZ54" s="84">
        <v>1775</v>
      </c>
      <c r="BA54" s="84">
        <v>275</v>
      </c>
      <c r="BB54" s="84">
        <v>1772.5</v>
      </c>
      <c r="BC54" s="91">
        <v>3822.5</v>
      </c>
    </row>
    <row r="55" spans="1:55" ht="25.5">
      <c r="A55" s="90" t="s">
        <v>843</v>
      </c>
      <c r="B55" s="82">
        <v>20231001</v>
      </c>
      <c r="C55" s="82">
        <v>2023</v>
      </c>
      <c r="D55" s="82" t="s">
        <v>6398</v>
      </c>
      <c r="E55" s="82">
        <v>10</v>
      </c>
      <c r="F55" s="82" t="s">
        <v>1277</v>
      </c>
      <c r="G55" s="82" t="s">
        <v>287</v>
      </c>
      <c r="H55" s="82" t="s">
        <v>1277</v>
      </c>
      <c r="I55" s="82" t="s">
        <v>287</v>
      </c>
      <c r="J55" s="82">
        <v>1</v>
      </c>
      <c r="K55" s="82" t="s">
        <v>11</v>
      </c>
      <c r="L55" s="82" t="s">
        <v>3720</v>
      </c>
      <c r="M55" s="82" t="s">
        <v>3721</v>
      </c>
      <c r="N55" s="82" t="s">
        <v>2355</v>
      </c>
      <c r="O55" s="82" t="s">
        <v>4800</v>
      </c>
      <c r="P55" s="82" t="s">
        <v>3798</v>
      </c>
      <c r="Q55" s="82" t="s">
        <v>15</v>
      </c>
      <c r="R55" s="82">
        <v>8</v>
      </c>
      <c r="S55" s="83">
        <v>44204</v>
      </c>
      <c r="T55" s="83">
        <v>40549</v>
      </c>
      <c r="U55" s="82">
        <v>61605014</v>
      </c>
      <c r="V55" s="82" t="s">
        <v>3702</v>
      </c>
      <c r="W55" s="100" t="s">
        <v>1998</v>
      </c>
      <c r="X55" s="82" t="s">
        <v>4922</v>
      </c>
      <c r="Y55" s="82" t="s">
        <v>6181</v>
      </c>
      <c r="Z55" s="82" t="s">
        <v>134</v>
      </c>
      <c r="AA55" s="82" t="s">
        <v>3712</v>
      </c>
      <c r="AB55" s="82" t="s">
        <v>6432</v>
      </c>
      <c r="AC55" s="82" t="s">
        <v>3713</v>
      </c>
      <c r="AD55" s="82" t="s">
        <v>3705</v>
      </c>
      <c r="AE55" s="82">
        <v>200013300197023</v>
      </c>
      <c r="AF55" s="82">
        <v>1</v>
      </c>
      <c r="AG55" s="82" t="s">
        <v>3707</v>
      </c>
      <c r="AH55" s="82">
        <v>1</v>
      </c>
      <c r="AI55" s="82" t="s">
        <v>3708</v>
      </c>
      <c r="AJ55" s="82">
        <v>314930</v>
      </c>
      <c r="AK55" s="82" t="s">
        <v>6400</v>
      </c>
      <c r="AL55" s="82">
        <v>54</v>
      </c>
      <c r="AM55" s="84">
        <v>25000</v>
      </c>
      <c r="AN55" s="84">
        <v>0</v>
      </c>
      <c r="AO55" s="84">
        <v>0</v>
      </c>
      <c r="AP55" s="84">
        <v>25000</v>
      </c>
      <c r="AQ55" s="84">
        <v>717.5</v>
      </c>
      <c r="AR55" s="84">
        <v>0</v>
      </c>
      <c r="AS55" s="84">
        <v>760</v>
      </c>
      <c r="AT55" s="84">
        <v>0</v>
      </c>
      <c r="AU55" s="84">
        <v>25</v>
      </c>
      <c r="AV55" s="84">
        <v>180</v>
      </c>
      <c r="AW55" s="84">
        <v>2846</v>
      </c>
      <c r="AX55" s="84">
        <v>7374.5</v>
      </c>
      <c r="AY55" s="84">
        <v>20471.5</v>
      </c>
      <c r="AZ55" s="84">
        <v>1775</v>
      </c>
      <c r="BA55" s="84">
        <v>275</v>
      </c>
      <c r="BB55" s="84">
        <v>1772.5</v>
      </c>
      <c r="BC55" s="91">
        <v>3822.5</v>
      </c>
    </row>
    <row r="56" spans="1:55" ht="25.5">
      <c r="A56" s="90" t="s">
        <v>843</v>
      </c>
      <c r="B56" s="82">
        <v>20231001</v>
      </c>
      <c r="C56" s="82">
        <v>2023</v>
      </c>
      <c r="D56" s="82" t="s">
        <v>6398</v>
      </c>
      <c r="E56" s="82">
        <v>10</v>
      </c>
      <c r="F56" s="82" t="s">
        <v>1245</v>
      </c>
      <c r="G56" s="82" t="s">
        <v>606</v>
      </c>
      <c r="H56" s="82" t="s">
        <v>1245</v>
      </c>
      <c r="I56" s="82" t="s">
        <v>606</v>
      </c>
      <c r="J56" s="82">
        <v>1</v>
      </c>
      <c r="K56" s="82" t="s">
        <v>11</v>
      </c>
      <c r="L56" s="82" t="s">
        <v>3720</v>
      </c>
      <c r="M56" s="82" t="s">
        <v>3721</v>
      </c>
      <c r="N56" s="82" t="s">
        <v>2355</v>
      </c>
      <c r="O56" s="82" t="s">
        <v>4800</v>
      </c>
      <c r="P56" s="82" t="s">
        <v>4801</v>
      </c>
      <c r="Q56" s="82" t="s">
        <v>60</v>
      </c>
      <c r="R56" s="82">
        <v>3</v>
      </c>
      <c r="S56" s="83">
        <v>43466</v>
      </c>
      <c r="T56" s="83">
        <v>36595</v>
      </c>
      <c r="U56" s="82">
        <v>61875016</v>
      </c>
      <c r="V56" s="82" t="s">
        <v>3702</v>
      </c>
      <c r="W56" s="100" t="s">
        <v>1133</v>
      </c>
      <c r="X56" s="82" t="s">
        <v>4824</v>
      </c>
      <c r="Y56" s="82" t="s">
        <v>5844</v>
      </c>
      <c r="Z56" s="82" t="s">
        <v>650</v>
      </c>
      <c r="AA56" s="82" t="s">
        <v>3704</v>
      </c>
      <c r="AB56" s="82" t="s">
        <v>6433</v>
      </c>
      <c r="AC56" s="82" t="s">
        <v>3713</v>
      </c>
      <c r="AD56" s="82" t="s">
        <v>3705</v>
      </c>
      <c r="AE56" s="82">
        <v>200013300049142</v>
      </c>
      <c r="AF56" s="82">
        <v>1</v>
      </c>
      <c r="AG56" s="82" t="s">
        <v>3707</v>
      </c>
      <c r="AH56" s="82">
        <v>1</v>
      </c>
      <c r="AI56" s="82" t="s">
        <v>3708</v>
      </c>
      <c r="AJ56" s="82">
        <v>314930</v>
      </c>
      <c r="AK56" s="82" t="s">
        <v>6400</v>
      </c>
      <c r="AL56" s="82">
        <v>55</v>
      </c>
      <c r="AM56" s="84">
        <v>22000</v>
      </c>
      <c r="AN56" s="84">
        <v>0</v>
      </c>
      <c r="AO56" s="84">
        <v>0</v>
      </c>
      <c r="AP56" s="84">
        <v>22000</v>
      </c>
      <c r="AQ56" s="84">
        <v>631.4</v>
      </c>
      <c r="AR56" s="84">
        <v>0</v>
      </c>
      <c r="AS56" s="84">
        <v>668.8</v>
      </c>
      <c r="AT56" s="84">
        <v>1587.38</v>
      </c>
      <c r="AU56" s="84">
        <v>25</v>
      </c>
      <c r="AV56" s="84">
        <v>180</v>
      </c>
      <c r="AW56" s="84">
        <v>1246</v>
      </c>
      <c r="AX56" s="84">
        <v>5584.58</v>
      </c>
      <c r="AY56" s="84">
        <v>17661.419999999998</v>
      </c>
      <c r="AZ56" s="84">
        <v>1562</v>
      </c>
      <c r="BA56" s="84">
        <v>242</v>
      </c>
      <c r="BB56" s="84">
        <v>1559.8</v>
      </c>
      <c r="BC56" s="91">
        <v>3363.8</v>
      </c>
    </row>
    <row r="57" spans="1:55" ht="38.25">
      <c r="A57" s="90" t="s">
        <v>843</v>
      </c>
      <c r="B57" s="82">
        <v>20231001</v>
      </c>
      <c r="C57" s="82">
        <v>2023</v>
      </c>
      <c r="D57" s="82" t="s">
        <v>6398</v>
      </c>
      <c r="E57" s="82">
        <v>10</v>
      </c>
      <c r="F57" s="82" t="s">
        <v>1256</v>
      </c>
      <c r="G57" s="82" t="s">
        <v>1484</v>
      </c>
      <c r="H57" s="82" t="s">
        <v>1256</v>
      </c>
      <c r="I57" s="82" t="s">
        <v>1484</v>
      </c>
      <c r="J57" s="82">
        <v>1</v>
      </c>
      <c r="K57" s="82" t="s">
        <v>11</v>
      </c>
      <c r="L57" s="82" t="s">
        <v>3749</v>
      </c>
      <c r="M57" s="82" t="s">
        <v>3750</v>
      </c>
      <c r="N57" s="82" t="s">
        <v>2355</v>
      </c>
      <c r="O57" s="82" t="s">
        <v>4800</v>
      </c>
      <c r="P57" s="82" t="s">
        <v>4169</v>
      </c>
      <c r="Q57" s="82" t="s">
        <v>167</v>
      </c>
      <c r="R57" s="82">
        <v>5</v>
      </c>
      <c r="S57" s="83">
        <v>44573</v>
      </c>
      <c r="T57" s="83">
        <v>37997</v>
      </c>
      <c r="U57" s="82">
        <v>61455015</v>
      </c>
      <c r="V57" s="82" t="s">
        <v>3702</v>
      </c>
      <c r="W57" s="100" t="s">
        <v>1130</v>
      </c>
      <c r="X57" s="82" t="s">
        <v>4900</v>
      </c>
      <c r="Y57" s="82" t="s">
        <v>6163</v>
      </c>
      <c r="Z57" s="82" t="s">
        <v>166</v>
      </c>
      <c r="AA57" s="82" t="s">
        <v>3704</v>
      </c>
      <c r="AB57" s="82" t="s">
        <v>6434</v>
      </c>
      <c r="AC57" s="82" t="s">
        <v>3713</v>
      </c>
      <c r="AD57" s="82" t="s">
        <v>3705</v>
      </c>
      <c r="AE57" s="82">
        <v>200010800878630</v>
      </c>
      <c r="AF57" s="82">
        <v>1</v>
      </c>
      <c r="AG57" s="82" t="s">
        <v>3707</v>
      </c>
      <c r="AH57" s="82">
        <v>1</v>
      </c>
      <c r="AI57" s="82" t="s">
        <v>3708</v>
      </c>
      <c r="AJ57" s="82">
        <v>314930</v>
      </c>
      <c r="AK57" s="82" t="s">
        <v>6400</v>
      </c>
      <c r="AL57" s="82">
        <v>56</v>
      </c>
      <c r="AM57" s="84">
        <v>35000</v>
      </c>
      <c r="AN57" s="84">
        <v>0</v>
      </c>
      <c r="AO57" s="84">
        <v>0</v>
      </c>
      <c r="AP57" s="84">
        <v>35000</v>
      </c>
      <c r="AQ57" s="84">
        <v>1004.5</v>
      </c>
      <c r="AR57" s="84">
        <v>0</v>
      </c>
      <c r="AS57" s="84">
        <v>1064</v>
      </c>
      <c r="AT57" s="84">
        <v>1587.38</v>
      </c>
      <c r="AU57" s="84">
        <v>25</v>
      </c>
      <c r="AV57" s="84">
        <v>50</v>
      </c>
      <c r="AW57" s="84">
        <v>2046</v>
      </c>
      <c r="AX57" s="84">
        <v>7822.88</v>
      </c>
      <c r="AY57" s="84">
        <v>29223.119999999999</v>
      </c>
      <c r="AZ57" s="84">
        <v>2485</v>
      </c>
      <c r="BA57" s="84">
        <v>385</v>
      </c>
      <c r="BB57" s="84">
        <v>2481.5</v>
      </c>
      <c r="BC57" s="91">
        <v>5351.5</v>
      </c>
    </row>
    <row r="58" spans="1:55" ht="25.5">
      <c r="A58" s="90" t="s">
        <v>843</v>
      </c>
      <c r="B58" s="82">
        <v>20231001</v>
      </c>
      <c r="C58" s="82">
        <v>2023</v>
      </c>
      <c r="D58" s="82" t="s">
        <v>6398</v>
      </c>
      <c r="E58" s="82">
        <v>10</v>
      </c>
      <c r="F58" s="82" t="s">
        <v>1245</v>
      </c>
      <c r="G58" s="82" t="s">
        <v>606</v>
      </c>
      <c r="H58" s="82" t="s">
        <v>1245</v>
      </c>
      <c r="I58" s="82" t="s">
        <v>606</v>
      </c>
      <c r="J58" s="82">
        <v>1</v>
      </c>
      <c r="K58" s="82" t="s">
        <v>11</v>
      </c>
      <c r="L58" s="82" t="s">
        <v>3720</v>
      </c>
      <c r="M58" s="82" t="s">
        <v>3721</v>
      </c>
      <c r="N58" s="82" t="s">
        <v>2355</v>
      </c>
      <c r="O58" s="82" t="s">
        <v>4800</v>
      </c>
      <c r="P58" s="82" t="s">
        <v>3722</v>
      </c>
      <c r="Q58" s="82" t="s">
        <v>8</v>
      </c>
      <c r="R58" s="82">
        <v>5</v>
      </c>
      <c r="S58" s="83">
        <v>43466</v>
      </c>
      <c r="T58" s="83">
        <v>36894</v>
      </c>
      <c r="U58" s="82">
        <v>61875008</v>
      </c>
      <c r="V58" s="82" t="s">
        <v>3702</v>
      </c>
      <c r="W58" s="100" t="s">
        <v>1904</v>
      </c>
      <c r="X58" s="82" t="s">
        <v>4935</v>
      </c>
      <c r="Y58" s="82" t="s">
        <v>6194</v>
      </c>
      <c r="Z58" s="82" t="s">
        <v>623</v>
      </c>
      <c r="AA58" s="82" t="s">
        <v>3704</v>
      </c>
      <c r="AB58" s="82" t="s">
        <v>6435</v>
      </c>
      <c r="AC58" s="82" t="s">
        <v>3713</v>
      </c>
      <c r="AD58" s="82" t="s">
        <v>3705</v>
      </c>
      <c r="AE58" s="82">
        <v>200013300049786</v>
      </c>
      <c r="AF58" s="82">
        <v>1</v>
      </c>
      <c r="AG58" s="82" t="s">
        <v>3707</v>
      </c>
      <c r="AH58" s="82">
        <v>1</v>
      </c>
      <c r="AI58" s="82" t="s">
        <v>3708</v>
      </c>
      <c r="AJ58" s="82">
        <v>314930</v>
      </c>
      <c r="AK58" s="82" t="s">
        <v>6400</v>
      </c>
      <c r="AL58" s="82">
        <v>57</v>
      </c>
      <c r="AM58" s="84">
        <v>22000</v>
      </c>
      <c r="AN58" s="84">
        <v>0</v>
      </c>
      <c r="AO58" s="84">
        <v>0</v>
      </c>
      <c r="AP58" s="84">
        <v>22000</v>
      </c>
      <c r="AQ58" s="84">
        <v>631.4</v>
      </c>
      <c r="AR58" s="84">
        <v>0</v>
      </c>
      <c r="AS58" s="84">
        <v>668.8</v>
      </c>
      <c r="AT58" s="84">
        <v>0</v>
      </c>
      <c r="AU58" s="84">
        <v>25</v>
      </c>
      <c r="AV58" s="84">
        <v>50</v>
      </c>
      <c r="AW58" s="84">
        <v>12170.02</v>
      </c>
      <c r="AX58" s="84">
        <v>25715.24</v>
      </c>
      <c r="AY58" s="84">
        <v>8454.7800000000007</v>
      </c>
      <c r="AZ58" s="84">
        <v>1562</v>
      </c>
      <c r="BA58" s="84">
        <v>242</v>
      </c>
      <c r="BB58" s="84">
        <v>1559.8</v>
      </c>
      <c r="BC58" s="91">
        <v>3363.8</v>
      </c>
    </row>
    <row r="59" spans="1:55" ht="25.5">
      <c r="A59" s="90" t="s">
        <v>843</v>
      </c>
      <c r="B59" s="82">
        <v>20231001</v>
      </c>
      <c r="C59" s="82">
        <v>2023</v>
      </c>
      <c r="D59" s="82" t="s">
        <v>6398</v>
      </c>
      <c r="E59" s="82">
        <v>10</v>
      </c>
      <c r="F59" s="82" t="s">
        <v>1263</v>
      </c>
      <c r="G59" s="82" t="s">
        <v>104</v>
      </c>
      <c r="H59" s="82" t="s">
        <v>1263</v>
      </c>
      <c r="I59" s="82" t="s">
        <v>104</v>
      </c>
      <c r="J59" s="82">
        <v>1</v>
      </c>
      <c r="K59" s="82" t="s">
        <v>11</v>
      </c>
      <c r="L59" s="82" t="s">
        <v>3749</v>
      </c>
      <c r="M59" s="82" t="s">
        <v>3750</v>
      </c>
      <c r="N59" s="82" t="s">
        <v>2355</v>
      </c>
      <c r="O59" s="82" t="s">
        <v>4800</v>
      </c>
      <c r="P59" s="82" t="s">
        <v>3871</v>
      </c>
      <c r="Q59" s="82" t="s">
        <v>335</v>
      </c>
      <c r="R59" s="82">
        <v>1</v>
      </c>
      <c r="S59" s="83">
        <v>44844</v>
      </c>
      <c r="T59" s="83">
        <v>44844</v>
      </c>
      <c r="U59" s="82">
        <v>61920057</v>
      </c>
      <c r="V59" s="82" t="s">
        <v>3702</v>
      </c>
      <c r="W59" s="100" t="s">
        <v>2454</v>
      </c>
      <c r="X59" s="82" t="s">
        <v>5030</v>
      </c>
      <c r="Y59" s="82" t="s">
        <v>6275</v>
      </c>
      <c r="Z59" s="82" t="s">
        <v>2425</v>
      </c>
      <c r="AA59" s="82" t="s">
        <v>3704</v>
      </c>
      <c r="AB59" s="82" t="s">
        <v>6436</v>
      </c>
      <c r="AC59" s="82" t="s">
        <v>3705</v>
      </c>
      <c r="AD59" s="82" t="s">
        <v>3706</v>
      </c>
      <c r="AE59" s="82">
        <v>200019605218875</v>
      </c>
      <c r="AF59" s="82">
        <v>1</v>
      </c>
      <c r="AG59" s="82" t="s">
        <v>3707</v>
      </c>
      <c r="AH59" s="82">
        <v>1</v>
      </c>
      <c r="AI59" s="82" t="s">
        <v>3708</v>
      </c>
      <c r="AJ59" s="82">
        <v>314930</v>
      </c>
      <c r="AK59" s="82" t="s">
        <v>6400</v>
      </c>
      <c r="AL59" s="82">
        <v>58</v>
      </c>
      <c r="AM59" s="84">
        <v>25000</v>
      </c>
      <c r="AN59" s="84">
        <v>0</v>
      </c>
      <c r="AO59" s="84">
        <v>0</v>
      </c>
      <c r="AP59" s="84">
        <v>25000</v>
      </c>
      <c r="AQ59" s="84">
        <v>717.5</v>
      </c>
      <c r="AR59" s="84">
        <v>0</v>
      </c>
      <c r="AS59" s="84">
        <v>760</v>
      </c>
      <c r="AT59" s="84">
        <v>0</v>
      </c>
      <c r="AU59" s="84">
        <v>25</v>
      </c>
      <c r="AV59" s="84">
        <v>0</v>
      </c>
      <c r="AW59" s="84">
        <v>0</v>
      </c>
      <c r="AX59" s="84">
        <v>1502.5</v>
      </c>
      <c r="AY59" s="84">
        <v>23497.5</v>
      </c>
      <c r="AZ59" s="84">
        <v>1775</v>
      </c>
      <c r="BA59" s="84">
        <v>275</v>
      </c>
      <c r="BB59" s="84">
        <v>1772.5</v>
      </c>
      <c r="BC59" s="91">
        <v>3822.5</v>
      </c>
    </row>
    <row r="60" spans="1:55" ht="25.5">
      <c r="A60" s="90" t="s">
        <v>843</v>
      </c>
      <c r="B60" s="82">
        <v>20231001</v>
      </c>
      <c r="C60" s="82">
        <v>2023</v>
      </c>
      <c r="D60" s="82" t="s">
        <v>6398</v>
      </c>
      <c r="E60" s="82">
        <v>10</v>
      </c>
      <c r="F60" s="82" t="s">
        <v>1245</v>
      </c>
      <c r="G60" s="82" t="s">
        <v>606</v>
      </c>
      <c r="H60" s="82" t="s">
        <v>1245</v>
      </c>
      <c r="I60" s="82" t="s">
        <v>606</v>
      </c>
      <c r="J60" s="82">
        <v>1</v>
      </c>
      <c r="K60" s="82" t="s">
        <v>11</v>
      </c>
      <c r="L60" s="82" t="s">
        <v>3720</v>
      </c>
      <c r="M60" s="82" t="s">
        <v>3721</v>
      </c>
      <c r="N60" s="82" t="s">
        <v>2355</v>
      </c>
      <c r="O60" s="82" t="s">
        <v>4800</v>
      </c>
      <c r="P60" s="82" t="s">
        <v>3857</v>
      </c>
      <c r="Q60" s="82" t="s">
        <v>27</v>
      </c>
      <c r="R60" s="82">
        <v>3</v>
      </c>
      <c r="S60" s="83">
        <v>43466</v>
      </c>
      <c r="T60" s="83">
        <v>42371</v>
      </c>
      <c r="U60" s="82">
        <v>61875077</v>
      </c>
      <c r="V60" s="82" t="s">
        <v>3702</v>
      </c>
      <c r="W60" s="100" t="s">
        <v>1951</v>
      </c>
      <c r="X60" s="82" t="s">
        <v>3919</v>
      </c>
      <c r="Y60" s="82" t="s">
        <v>6245</v>
      </c>
      <c r="Z60" s="82" t="s">
        <v>6246</v>
      </c>
      <c r="AA60" s="82" t="s">
        <v>3712</v>
      </c>
      <c r="AB60" s="82" t="s">
        <v>6437</v>
      </c>
      <c r="AC60" s="82" t="s">
        <v>3713</v>
      </c>
      <c r="AD60" s="82" t="s">
        <v>3706</v>
      </c>
      <c r="AE60" s="82">
        <v>200018300281489</v>
      </c>
      <c r="AF60" s="82">
        <v>1</v>
      </c>
      <c r="AG60" s="82" t="s">
        <v>3707</v>
      </c>
      <c r="AH60" s="82">
        <v>1</v>
      </c>
      <c r="AI60" s="82" t="s">
        <v>3708</v>
      </c>
      <c r="AJ60" s="82">
        <v>314930</v>
      </c>
      <c r="AK60" s="82" t="s">
        <v>6400</v>
      </c>
      <c r="AL60" s="82">
        <v>59</v>
      </c>
      <c r="AM60" s="84">
        <v>22000</v>
      </c>
      <c r="AN60" s="84">
        <v>0</v>
      </c>
      <c r="AO60" s="84">
        <v>0</v>
      </c>
      <c r="AP60" s="84">
        <v>22000</v>
      </c>
      <c r="AQ60" s="84">
        <v>631.4</v>
      </c>
      <c r="AR60" s="84">
        <v>0</v>
      </c>
      <c r="AS60" s="84">
        <v>668.8</v>
      </c>
      <c r="AT60" s="84">
        <v>0</v>
      </c>
      <c r="AU60" s="84">
        <v>25</v>
      </c>
      <c r="AV60" s="84">
        <v>0</v>
      </c>
      <c r="AW60" s="84">
        <v>0</v>
      </c>
      <c r="AX60" s="84">
        <v>1325.2</v>
      </c>
      <c r="AY60" s="84">
        <v>20674.8</v>
      </c>
      <c r="AZ60" s="84">
        <v>1562</v>
      </c>
      <c r="BA60" s="84">
        <v>242</v>
      </c>
      <c r="BB60" s="84">
        <v>1559.8</v>
      </c>
      <c r="BC60" s="91">
        <v>3363.8</v>
      </c>
    </row>
    <row r="61" spans="1:55" ht="25.5">
      <c r="A61" s="90" t="s">
        <v>843</v>
      </c>
      <c r="B61" s="82">
        <v>20231001</v>
      </c>
      <c r="C61" s="82">
        <v>2023</v>
      </c>
      <c r="D61" s="82" t="s">
        <v>6398</v>
      </c>
      <c r="E61" s="82">
        <v>10</v>
      </c>
      <c r="F61" s="82" t="s">
        <v>1245</v>
      </c>
      <c r="G61" s="82" t="s">
        <v>606</v>
      </c>
      <c r="H61" s="82" t="s">
        <v>1245</v>
      </c>
      <c r="I61" s="82" t="s">
        <v>606</v>
      </c>
      <c r="J61" s="82">
        <v>1</v>
      </c>
      <c r="K61" s="82" t="s">
        <v>11</v>
      </c>
      <c r="L61" s="82"/>
      <c r="M61" s="82"/>
      <c r="N61" s="82" t="s">
        <v>2355</v>
      </c>
      <c r="O61" s="82" t="s">
        <v>4800</v>
      </c>
      <c r="P61" s="82" t="s">
        <v>4814</v>
      </c>
      <c r="Q61" s="82" t="s">
        <v>22</v>
      </c>
      <c r="R61" s="82">
        <v>4</v>
      </c>
      <c r="S61" s="83">
        <v>43466</v>
      </c>
      <c r="T61" s="83">
        <v>35706</v>
      </c>
      <c r="U61" s="82">
        <v>61875036</v>
      </c>
      <c r="V61" s="82" t="s">
        <v>3702</v>
      </c>
      <c r="W61" s="100" t="s">
        <v>1115</v>
      </c>
      <c r="X61" s="82" t="s">
        <v>4815</v>
      </c>
      <c r="Y61" s="82" t="s">
        <v>6089</v>
      </c>
      <c r="Z61" s="82" t="s">
        <v>615</v>
      </c>
      <c r="AA61" s="82" t="s">
        <v>3712</v>
      </c>
      <c r="AB61" s="83">
        <v>28772</v>
      </c>
      <c r="AC61" s="82" t="s">
        <v>3713</v>
      </c>
      <c r="AD61" s="82" t="s">
        <v>3705</v>
      </c>
      <c r="AE61" s="82">
        <v>200013300049663</v>
      </c>
      <c r="AF61" s="82">
        <v>1</v>
      </c>
      <c r="AG61" s="82" t="s">
        <v>3707</v>
      </c>
      <c r="AH61" s="82">
        <v>1</v>
      </c>
      <c r="AI61" s="82" t="s">
        <v>3708</v>
      </c>
      <c r="AJ61" s="82">
        <v>314930</v>
      </c>
      <c r="AK61" s="82" t="s">
        <v>6400</v>
      </c>
      <c r="AL61" s="82">
        <v>60</v>
      </c>
      <c r="AM61" s="84">
        <v>35000</v>
      </c>
      <c r="AN61" s="84">
        <v>0</v>
      </c>
      <c r="AO61" s="84">
        <v>0</v>
      </c>
      <c r="AP61" s="84">
        <v>35000</v>
      </c>
      <c r="AQ61" s="84">
        <v>1004.5</v>
      </c>
      <c r="AR61" s="84">
        <v>0</v>
      </c>
      <c r="AS61" s="84">
        <v>1064</v>
      </c>
      <c r="AT61" s="84">
        <v>0</v>
      </c>
      <c r="AU61" s="84">
        <v>25</v>
      </c>
      <c r="AV61" s="84">
        <v>50</v>
      </c>
      <c r="AW61" s="84">
        <v>25418.06</v>
      </c>
      <c r="AX61" s="84">
        <v>52979.62</v>
      </c>
      <c r="AY61" s="84">
        <v>7438.44</v>
      </c>
      <c r="AZ61" s="84">
        <v>2485</v>
      </c>
      <c r="BA61" s="84">
        <v>385</v>
      </c>
      <c r="BB61" s="84">
        <v>2481.5</v>
      </c>
      <c r="BC61" s="91">
        <v>5351.5</v>
      </c>
    </row>
    <row r="62" spans="1:55" ht="25.5">
      <c r="A62" s="90" t="s">
        <v>843</v>
      </c>
      <c r="B62" s="82">
        <v>20231001</v>
      </c>
      <c r="C62" s="82">
        <v>2023</v>
      </c>
      <c r="D62" s="82" t="s">
        <v>6398</v>
      </c>
      <c r="E62" s="82">
        <v>10</v>
      </c>
      <c r="F62" s="82" t="s">
        <v>1302</v>
      </c>
      <c r="G62" s="82" t="s">
        <v>18</v>
      </c>
      <c r="H62" s="82" t="s">
        <v>1302</v>
      </c>
      <c r="I62" s="82" t="s">
        <v>18</v>
      </c>
      <c r="J62" s="82">
        <v>1</v>
      </c>
      <c r="K62" s="82" t="s">
        <v>11</v>
      </c>
      <c r="L62" s="82" t="s">
        <v>3758</v>
      </c>
      <c r="M62" s="82" t="s">
        <v>3759</v>
      </c>
      <c r="N62" s="82" t="s">
        <v>2355</v>
      </c>
      <c r="O62" s="82" t="s">
        <v>4800</v>
      </c>
      <c r="P62" s="82" t="s">
        <v>4943</v>
      </c>
      <c r="Q62" s="82" t="s">
        <v>24</v>
      </c>
      <c r="R62" s="82">
        <v>3</v>
      </c>
      <c r="S62" s="83">
        <v>43466</v>
      </c>
      <c r="T62" s="83">
        <v>37627</v>
      </c>
      <c r="U62" s="82">
        <v>62340034</v>
      </c>
      <c r="V62" s="82" t="s">
        <v>3702</v>
      </c>
      <c r="W62" s="100" t="s">
        <v>1956</v>
      </c>
      <c r="X62" s="82" t="s">
        <v>4693</v>
      </c>
      <c r="Y62" s="82" t="s">
        <v>6202</v>
      </c>
      <c r="Z62" s="82" t="s">
        <v>41</v>
      </c>
      <c r="AA62" s="82" t="s">
        <v>3712</v>
      </c>
      <c r="AB62" s="83">
        <v>27092</v>
      </c>
      <c r="AC62" s="82" t="s">
        <v>3713</v>
      </c>
      <c r="AD62" s="82" t="s">
        <v>3705</v>
      </c>
      <c r="AE62" s="82">
        <v>200011250029395</v>
      </c>
      <c r="AF62" s="82">
        <v>1</v>
      </c>
      <c r="AG62" s="82" t="s">
        <v>3707</v>
      </c>
      <c r="AH62" s="82">
        <v>1</v>
      </c>
      <c r="AI62" s="82" t="s">
        <v>3708</v>
      </c>
      <c r="AJ62" s="82">
        <v>314930</v>
      </c>
      <c r="AK62" s="82" t="s">
        <v>6400</v>
      </c>
      <c r="AL62" s="82">
        <v>61</v>
      </c>
      <c r="AM62" s="84">
        <v>16500</v>
      </c>
      <c r="AN62" s="84">
        <v>0</v>
      </c>
      <c r="AO62" s="84">
        <v>0</v>
      </c>
      <c r="AP62" s="84">
        <v>16500</v>
      </c>
      <c r="AQ62" s="84">
        <v>473.55</v>
      </c>
      <c r="AR62" s="84">
        <v>0</v>
      </c>
      <c r="AS62" s="84">
        <v>501.6</v>
      </c>
      <c r="AT62" s="84">
        <v>0</v>
      </c>
      <c r="AU62" s="84">
        <v>25</v>
      </c>
      <c r="AV62" s="84">
        <v>50</v>
      </c>
      <c r="AW62" s="84">
        <v>0</v>
      </c>
      <c r="AX62" s="84">
        <v>1050.1500000000001</v>
      </c>
      <c r="AY62" s="84">
        <v>15449.85</v>
      </c>
      <c r="AZ62" s="84">
        <v>1171.5</v>
      </c>
      <c r="BA62" s="84">
        <v>181.5</v>
      </c>
      <c r="BB62" s="84">
        <v>1169.8499999999999</v>
      </c>
      <c r="BC62" s="91">
        <v>2522.85</v>
      </c>
    </row>
    <row r="63" spans="1:55" ht="25.5">
      <c r="A63" s="90" t="s">
        <v>843</v>
      </c>
      <c r="B63" s="82">
        <v>20231001</v>
      </c>
      <c r="C63" s="82">
        <v>2023</v>
      </c>
      <c r="D63" s="82" t="s">
        <v>6398</v>
      </c>
      <c r="E63" s="82">
        <v>10</v>
      </c>
      <c r="F63" s="82" t="s">
        <v>1302</v>
      </c>
      <c r="G63" s="82" t="s">
        <v>18</v>
      </c>
      <c r="H63" s="82" t="s">
        <v>1302</v>
      </c>
      <c r="I63" s="82" t="s">
        <v>18</v>
      </c>
      <c r="J63" s="82">
        <v>1</v>
      </c>
      <c r="K63" s="82" t="s">
        <v>11</v>
      </c>
      <c r="L63" s="82" t="s">
        <v>3758</v>
      </c>
      <c r="M63" s="82" t="s">
        <v>3759</v>
      </c>
      <c r="N63" s="82" t="s">
        <v>2355</v>
      </c>
      <c r="O63" s="82" t="s">
        <v>4800</v>
      </c>
      <c r="P63" s="82" t="s">
        <v>4920</v>
      </c>
      <c r="Q63" s="82" t="s">
        <v>34</v>
      </c>
      <c r="R63" s="82">
        <v>5</v>
      </c>
      <c r="S63" s="83">
        <v>44933</v>
      </c>
      <c r="T63" s="83">
        <v>31420</v>
      </c>
      <c r="U63" s="82">
        <v>62340039</v>
      </c>
      <c r="V63" s="82" t="s">
        <v>3702</v>
      </c>
      <c r="W63" s="100" t="s">
        <v>1141</v>
      </c>
      <c r="X63" s="82" t="s">
        <v>4588</v>
      </c>
      <c r="Y63" s="82" t="s">
        <v>6216</v>
      </c>
      <c r="Z63" s="82" t="s">
        <v>58</v>
      </c>
      <c r="AA63" s="82" t="s">
        <v>3704</v>
      </c>
      <c r="AB63" s="83">
        <v>24170</v>
      </c>
      <c r="AC63" s="82" t="s">
        <v>3713</v>
      </c>
      <c r="AD63" s="82" t="s">
        <v>3705</v>
      </c>
      <c r="AE63" s="82">
        <v>200011250029502</v>
      </c>
      <c r="AF63" s="82">
        <v>1</v>
      </c>
      <c r="AG63" s="82" t="s">
        <v>3707</v>
      </c>
      <c r="AH63" s="82">
        <v>1</v>
      </c>
      <c r="AI63" s="82" t="s">
        <v>3708</v>
      </c>
      <c r="AJ63" s="82">
        <v>314930</v>
      </c>
      <c r="AK63" s="82" t="s">
        <v>6400</v>
      </c>
      <c r="AL63" s="82">
        <v>62</v>
      </c>
      <c r="AM63" s="84">
        <v>40000</v>
      </c>
      <c r="AN63" s="84">
        <v>0</v>
      </c>
      <c r="AO63" s="84">
        <v>0</v>
      </c>
      <c r="AP63" s="84">
        <v>40000</v>
      </c>
      <c r="AQ63" s="84">
        <v>1148</v>
      </c>
      <c r="AR63" s="84">
        <v>204.54</v>
      </c>
      <c r="AS63" s="84">
        <v>1216</v>
      </c>
      <c r="AT63" s="84">
        <v>1587.38</v>
      </c>
      <c r="AU63" s="84">
        <v>25</v>
      </c>
      <c r="AV63" s="84">
        <v>50</v>
      </c>
      <c r="AW63" s="84">
        <v>0</v>
      </c>
      <c r="AX63" s="84">
        <v>4230.92</v>
      </c>
      <c r="AY63" s="84">
        <v>35769.08</v>
      </c>
      <c r="AZ63" s="84">
        <v>2840</v>
      </c>
      <c r="BA63" s="84">
        <v>440</v>
      </c>
      <c r="BB63" s="84">
        <v>2836</v>
      </c>
      <c r="BC63" s="91">
        <v>6116</v>
      </c>
    </row>
    <row r="64" spans="1:55" ht="25.5">
      <c r="A64" s="90" t="s">
        <v>843</v>
      </c>
      <c r="B64" s="82">
        <v>20231001</v>
      </c>
      <c r="C64" s="82">
        <v>2023</v>
      </c>
      <c r="D64" s="82" t="s">
        <v>6398</v>
      </c>
      <c r="E64" s="82">
        <v>10</v>
      </c>
      <c r="F64" s="82" t="s">
        <v>1257</v>
      </c>
      <c r="G64" s="82" t="s">
        <v>73</v>
      </c>
      <c r="H64" s="82" t="s">
        <v>1257</v>
      </c>
      <c r="I64" s="82" t="s">
        <v>73</v>
      </c>
      <c r="J64" s="82">
        <v>1</v>
      </c>
      <c r="K64" s="82" t="s">
        <v>11</v>
      </c>
      <c r="L64" s="82"/>
      <c r="M64" s="82"/>
      <c r="N64" s="82" t="s">
        <v>2355</v>
      </c>
      <c r="O64" s="82" t="s">
        <v>4800</v>
      </c>
      <c r="P64" s="82" t="s">
        <v>5066</v>
      </c>
      <c r="Q64" s="82" t="s">
        <v>121</v>
      </c>
      <c r="R64" s="82">
        <v>1</v>
      </c>
      <c r="S64" s="83">
        <v>43840</v>
      </c>
      <c r="T64" s="83">
        <v>43840</v>
      </c>
      <c r="U64" s="82">
        <v>61950048</v>
      </c>
      <c r="V64" s="82" t="s">
        <v>3702</v>
      </c>
      <c r="W64" s="100" t="s">
        <v>2031</v>
      </c>
      <c r="X64" s="82" t="s">
        <v>5067</v>
      </c>
      <c r="Y64" s="82" t="s">
        <v>6304</v>
      </c>
      <c r="Z64" s="82" t="s">
        <v>834</v>
      </c>
      <c r="AA64" s="82" t="s">
        <v>3712</v>
      </c>
      <c r="AB64" s="82" t="s">
        <v>6438</v>
      </c>
      <c r="AC64" s="82" t="s">
        <v>3705</v>
      </c>
      <c r="AD64" s="82" t="s">
        <v>3706</v>
      </c>
      <c r="AE64" s="82">
        <v>200019603074839</v>
      </c>
      <c r="AF64" s="82">
        <v>1</v>
      </c>
      <c r="AG64" s="82" t="s">
        <v>3707</v>
      </c>
      <c r="AH64" s="82">
        <v>1</v>
      </c>
      <c r="AI64" s="82" t="s">
        <v>3708</v>
      </c>
      <c r="AJ64" s="82">
        <v>314930</v>
      </c>
      <c r="AK64" s="82" t="s">
        <v>6400</v>
      </c>
      <c r="AL64" s="82">
        <v>63</v>
      </c>
      <c r="AM64" s="84">
        <v>90000</v>
      </c>
      <c r="AN64" s="84">
        <v>0</v>
      </c>
      <c r="AO64" s="84">
        <v>0</v>
      </c>
      <c r="AP64" s="84">
        <v>90000</v>
      </c>
      <c r="AQ64" s="84">
        <v>2583</v>
      </c>
      <c r="AR64" s="84">
        <v>9356.27</v>
      </c>
      <c r="AS64" s="84">
        <v>2736</v>
      </c>
      <c r="AT64" s="84">
        <v>1587.38</v>
      </c>
      <c r="AU64" s="84">
        <v>25</v>
      </c>
      <c r="AV64" s="84">
        <v>0</v>
      </c>
      <c r="AW64" s="84">
        <v>12567.01</v>
      </c>
      <c r="AX64" s="84">
        <v>41421.67</v>
      </c>
      <c r="AY64" s="84">
        <v>61145.34</v>
      </c>
      <c r="AZ64" s="84">
        <v>6390</v>
      </c>
      <c r="BA64" s="84">
        <v>822.89</v>
      </c>
      <c r="BB64" s="84">
        <v>6381</v>
      </c>
      <c r="BC64" s="91">
        <v>13593.89</v>
      </c>
    </row>
    <row r="65" spans="1:55" ht="38.25">
      <c r="A65" s="90" t="s">
        <v>843</v>
      </c>
      <c r="B65" s="82">
        <v>20231001</v>
      </c>
      <c r="C65" s="82">
        <v>2023</v>
      </c>
      <c r="D65" s="82" t="s">
        <v>6398</v>
      </c>
      <c r="E65" s="82">
        <v>10</v>
      </c>
      <c r="F65" s="82" t="s">
        <v>1256</v>
      </c>
      <c r="G65" s="82" t="s">
        <v>1484</v>
      </c>
      <c r="H65" s="82" t="s">
        <v>1256</v>
      </c>
      <c r="I65" s="82" t="s">
        <v>1484</v>
      </c>
      <c r="J65" s="82">
        <v>1</v>
      </c>
      <c r="K65" s="82" t="s">
        <v>11</v>
      </c>
      <c r="L65" s="82" t="s">
        <v>3758</v>
      </c>
      <c r="M65" s="82" t="s">
        <v>3759</v>
      </c>
      <c r="N65" s="82" t="s">
        <v>2355</v>
      </c>
      <c r="O65" s="82" t="s">
        <v>4800</v>
      </c>
      <c r="P65" s="82" t="s">
        <v>5053</v>
      </c>
      <c r="Q65" s="82" t="s">
        <v>145</v>
      </c>
      <c r="R65" s="82">
        <v>3</v>
      </c>
      <c r="S65" s="83">
        <v>44573</v>
      </c>
      <c r="T65" s="83">
        <v>36897</v>
      </c>
      <c r="U65" s="82">
        <v>61455014</v>
      </c>
      <c r="V65" s="82" t="s">
        <v>3702</v>
      </c>
      <c r="W65" s="100" t="s">
        <v>1948</v>
      </c>
      <c r="X65" s="82" t="s">
        <v>5110</v>
      </c>
      <c r="Y65" s="82" t="s">
        <v>6343</v>
      </c>
      <c r="Z65" s="82" t="s">
        <v>164</v>
      </c>
      <c r="AA65" s="82" t="s">
        <v>3712</v>
      </c>
      <c r="AB65" s="83">
        <v>24574</v>
      </c>
      <c r="AC65" s="82" t="s">
        <v>3713</v>
      </c>
      <c r="AD65" s="82" t="s">
        <v>3705</v>
      </c>
      <c r="AE65" s="82">
        <v>200013300041739</v>
      </c>
      <c r="AF65" s="82">
        <v>1</v>
      </c>
      <c r="AG65" s="82" t="s">
        <v>3707</v>
      </c>
      <c r="AH65" s="82">
        <v>1</v>
      </c>
      <c r="AI65" s="82" t="s">
        <v>3708</v>
      </c>
      <c r="AJ65" s="82">
        <v>314930</v>
      </c>
      <c r="AK65" s="82" t="s">
        <v>6400</v>
      </c>
      <c r="AL65" s="82">
        <v>64</v>
      </c>
      <c r="AM65" s="84">
        <v>25000</v>
      </c>
      <c r="AN65" s="84">
        <v>0</v>
      </c>
      <c r="AO65" s="84">
        <v>0</v>
      </c>
      <c r="AP65" s="84">
        <v>25000</v>
      </c>
      <c r="AQ65" s="84">
        <v>717.5</v>
      </c>
      <c r="AR65" s="84">
        <v>0</v>
      </c>
      <c r="AS65" s="84">
        <v>760</v>
      </c>
      <c r="AT65" s="84">
        <v>0</v>
      </c>
      <c r="AU65" s="84">
        <v>25</v>
      </c>
      <c r="AV65" s="84">
        <v>180</v>
      </c>
      <c r="AW65" s="84">
        <v>2046</v>
      </c>
      <c r="AX65" s="84">
        <v>5774.5</v>
      </c>
      <c r="AY65" s="84">
        <v>21271.5</v>
      </c>
      <c r="AZ65" s="84">
        <v>1775</v>
      </c>
      <c r="BA65" s="84">
        <v>275</v>
      </c>
      <c r="BB65" s="84">
        <v>1772.5</v>
      </c>
      <c r="BC65" s="91">
        <v>3822.5</v>
      </c>
    </row>
    <row r="66" spans="1:55" ht="25.5">
      <c r="A66" s="90" t="s">
        <v>843</v>
      </c>
      <c r="B66" s="82">
        <v>20231001</v>
      </c>
      <c r="C66" s="82">
        <v>2023</v>
      </c>
      <c r="D66" s="82" t="s">
        <v>6398</v>
      </c>
      <c r="E66" s="82">
        <v>10</v>
      </c>
      <c r="F66" s="82" t="s">
        <v>1245</v>
      </c>
      <c r="G66" s="82" t="s">
        <v>606</v>
      </c>
      <c r="H66" s="82" t="s">
        <v>1245</v>
      </c>
      <c r="I66" s="82" t="s">
        <v>606</v>
      </c>
      <c r="J66" s="82">
        <v>1</v>
      </c>
      <c r="K66" s="82" t="s">
        <v>11</v>
      </c>
      <c r="L66" s="82"/>
      <c r="M66" s="82"/>
      <c r="N66" s="82" t="s">
        <v>2355</v>
      </c>
      <c r="O66" s="82" t="s">
        <v>4800</v>
      </c>
      <c r="P66" s="82" t="s">
        <v>3767</v>
      </c>
      <c r="Q66" s="82" t="s">
        <v>32</v>
      </c>
      <c r="R66" s="82">
        <v>6</v>
      </c>
      <c r="S66" s="83">
        <v>44932</v>
      </c>
      <c r="T66" s="83">
        <v>40182</v>
      </c>
      <c r="U66" s="82">
        <v>61875006</v>
      </c>
      <c r="V66" s="82" t="s">
        <v>3702</v>
      </c>
      <c r="W66" s="100" t="s">
        <v>2009</v>
      </c>
      <c r="X66" s="82" t="s">
        <v>5116</v>
      </c>
      <c r="Y66" s="82" t="s">
        <v>6348</v>
      </c>
      <c r="Z66" s="82" t="s">
        <v>672</v>
      </c>
      <c r="AA66" s="82" t="s">
        <v>3712</v>
      </c>
      <c r="AB66" s="82" t="s">
        <v>6439</v>
      </c>
      <c r="AC66" s="82" t="s">
        <v>3713</v>
      </c>
      <c r="AD66" s="82" t="s">
        <v>3706</v>
      </c>
      <c r="AE66" s="82">
        <v>200013300166481</v>
      </c>
      <c r="AF66" s="82">
        <v>1</v>
      </c>
      <c r="AG66" s="82" t="s">
        <v>3707</v>
      </c>
      <c r="AH66" s="82">
        <v>1</v>
      </c>
      <c r="AI66" s="82" t="s">
        <v>3708</v>
      </c>
      <c r="AJ66" s="82">
        <v>314930</v>
      </c>
      <c r="AK66" s="82" t="s">
        <v>6400</v>
      </c>
      <c r="AL66" s="82">
        <v>65</v>
      </c>
      <c r="AM66" s="84">
        <v>65000</v>
      </c>
      <c r="AN66" s="84">
        <v>0</v>
      </c>
      <c r="AO66" s="84">
        <v>0</v>
      </c>
      <c r="AP66" s="84">
        <v>65000</v>
      </c>
      <c r="AQ66" s="84">
        <v>1865.5</v>
      </c>
      <c r="AR66" s="84">
        <v>4427.58</v>
      </c>
      <c r="AS66" s="84">
        <v>1976</v>
      </c>
      <c r="AT66" s="84">
        <v>0</v>
      </c>
      <c r="AU66" s="84">
        <v>25</v>
      </c>
      <c r="AV66" s="84">
        <v>0</v>
      </c>
      <c r="AW66" s="84">
        <v>2496</v>
      </c>
      <c r="AX66" s="84">
        <v>13286.08</v>
      </c>
      <c r="AY66" s="84">
        <v>54209.919999999998</v>
      </c>
      <c r="AZ66" s="84">
        <v>4615</v>
      </c>
      <c r="BA66" s="84">
        <v>715</v>
      </c>
      <c r="BB66" s="84">
        <v>4608.5</v>
      </c>
      <c r="BC66" s="91">
        <v>9938.5</v>
      </c>
    </row>
    <row r="67" spans="1:55" ht="25.5">
      <c r="A67" s="90" t="s">
        <v>843</v>
      </c>
      <c r="B67" s="82">
        <v>20231001</v>
      </c>
      <c r="C67" s="82">
        <v>2023</v>
      </c>
      <c r="D67" s="82" t="s">
        <v>6398</v>
      </c>
      <c r="E67" s="82">
        <v>10</v>
      </c>
      <c r="F67" s="82" t="s">
        <v>1302</v>
      </c>
      <c r="G67" s="82" t="s">
        <v>18</v>
      </c>
      <c r="H67" s="82" t="s">
        <v>1302</v>
      </c>
      <c r="I67" s="82" t="s">
        <v>18</v>
      </c>
      <c r="J67" s="82">
        <v>1</v>
      </c>
      <c r="K67" s="82" t="s">
        <v>11</v>
      </c>
      <c r="L67" s="82"/>
      <c r="M67" s="82"/>
      <c r="N67" s="82" t="s">
        <v>2355</v>
      </c>
      <c r="O67" s="82" t="s">
        <v>4800</v>
      </c>
      <c r="P67" s="82" t="s">
        <v>3767</v>
      </c>
      <c r="Q67" s="82" t="s">
        <v>32</v>
      </c>
      <c r="R67" s="82">
        <v>3</v>
      </c>
      <c r="S67" s="83">
        <v>44933</v>
      </c>
      <c r="T67" s="83">
        <v>37998</v>
      </c>
      <c r="U67" s="82">
        <v>62340049</v>
      </c>
      <c r="V67" s="82" t="s">
        <v>3702</v>
      </c>
      <c r="W67" s="100" t="s">
        <v>1930</v>
      </c>
      <c r="X67" s="82" t="s">
        <v>5078</v>
      </c>
      <c r="Y67" s="82" t="s">
        <v>6311</v>
      </c>
      <c r="Z67" s="82" t="s">
        <v>31</v>
      </c>
      <c r="AA67" s="82" t="s">
        <v>3712</v>
      </c>
      <c r="AB67" s="83">
        <v>23262</v>
      </c>
      <c r="AC67" s="82" t="s">
        <v>3713</v>
      </c>
      <c r="AD67" s="82" t="s">
        <v>3705</v>
      </c>
      <c r="AE67" s="82">
        <v>200011250029531</v>
      </c>
      <c r="AF67" s="82">
        <v>1</v>
      </c>
      <c r="AG67" s="82" t="s">
        <v>3707</v>
      </c>
      <c r="AH67" s="82">
        <v>1</v>
      </c>
      <c r="AI67" s="82" t="s">
        <v>3708</v>
      </c>
      <c r="AJ67" s="82">
        <v>314930</v>
      </c>
      <c r="AK67" s="82" t="s">
        <v>6400</v>
      </c>
      <c r="AL67" s="82">
        <v>66</v>
      </c>
      <c r="AM67" s="84">
        <v>35000</v>
      </c>
      <c r="AN67" s="84">
        <v>0</v>
      </c>
      <c r="AO67" s="84">
        <v>0</v>
      </c>
      <c r="AP67" s="84">
        <v>35000</v>
      </c>
      <c r="AQ67" s="84">
        <v>1004.5</v>
      </c>
      <c r="AR67" s="84">
        <v>0</v>
      </c>
      <c r="AS67" s="84">
        <v>1064</v>
      </c>
      <c r="AT67" s="84">
        <v>0</v>
      </c>
      <c r="AU67" s="84">
        <v>25</v>
      </c>
      <c r="AV67" s="84">
        <v>100</v>
      </c>
      <c r="AW67" s="84">
        <v>0</v>
      </c>
      <c r="AX67" s="84">
        <v>2193.5</v>
      </c>
      <c r="AY67" s="84">
        <v>32806.5</v>
      </c>
      <c r="AZ67" s="84">
        <v>2485</v>
      </c>
      <c r="BA67" s="84">
        <v>385</v>
      </c>
      <c r="BB67" s="84">
        <v>2481.5</v>
      </c>
      <c r="BC67" s="91">
        <v>5351.5</v>
      </c>
    </row>
    <row r="68" spans="1:55" ht="25.5">
      <c r="A68" s="90" t="s">
        <v>843</v>
      </c>
      <c r="B68" s="82">
        <v>20231001</v>
      </c>
      <c r="C68" s="82">
        <v>2023</v>
      </c>
      <c r="D68" s="82" t="s">
        <v>6398</v>
      </c>
      <c r="E68" s="82">
        <v>10</v>
      </c>
      <c r="F68" s="82" t="s">
        <v>1245</v>
      </c>
      <c r="G68" s="82" t="s">
        <v>606</v>
      </c>
      <c r="H68" s="82" t="s">
        <v>1245</v>
      </c>
      <c r="I68" s="82" t="s">
        <v>606</v>
      </c>
      <c r="J68" s="82">
        <v>1</v>
      </c>
      <c r="K68" s="82" t="s">
        <v>11</v>
      </c>
      <c r="L68" s="82" t="s">
        <v>3720</v>
      </c>
      <c r="M68" s="82" t="s">
        <v>3721</v>
      </c>
      <c r="N68" s="82" t="s">
        <v>2355</v>
      </c>
      <c r="O68" s="82" t="s">
        <v>4800</v>
      </c>
      <c r="P68" s="82" t="s">
        <v>3817</v>
      </c>
      <c r="Q68" s="82" t="s">
        <v>42</v>
      </c>
      <c r="R68" s="82">
        <v>3</v>
      </c>
      <c r="S68" s="83">
        <v>43466</v>
      </c>
      <c r="T68" s="83">
        <v>32151</v>
      </c>
      <c r="U68" s="82">
        <v>61875063</v>
      </c>
      <c r="V68" s="82" t="s">
        <v>3702</v>
      </c>
      <c r="W68" s="100" t="s">
        <v>1894</v>
      </c>
      <c r="X68" s="82" t="s">
        <v>5043</v>
      </c>
      <c r="Y68" s="82" t="s">
        <v>6285</v>
      </c>
      <c r="Z68" s="82" t="s">
        <v>619</v>
      </c>
      <c r="AA68" s="82" t="s">
        <v>3712</v>
      </c>
      <c r="AB68" s="82" t="s">
        <v>6440</v>
      </c>
      <c r="AC68" s="82" t="s">
        <v>3713</v>
      </c>
      <c r="AD68" s="82" t="s">
        <v>3705</v>
      </c>
      <c r="AE68" s="82">
        <v>200013300034403</v>
      </c>
      <c r="AF68" s="82">
        <v>1</v>
      </c>
      <c r="AG68" s="82" t="s">
        <v>3707</v>
      </c>
      <c r="AH68" s="82">
        <v>1</v>
      </c>
      <c r="AI68" s="82" t="s">
        <v>3708</v>
      </c>
      <c r="AJ68" s="82">
        <v>314930</v>
      </c>
      <c r="AK68" s="82" t="s">
        <v>6400</v>
      </c>
      <c r="AL68" s="82">
        <v>67</v>
      </c>
      <c r="AM68" s="84">
        <v>26250</v>
      </c>
      <c r="AN68" s="84">
        <v>0</v>
      </c>
      <c r="AO68" s="84">
        <v>0</v>
      </c>
      <c r="AP68" s="84">
        <v>26250</v>
      </c>
      <c r="AQ68" s="84">
        <v>753.38</v>
      </c>
      <c r="AR68" s="84">
        <v>0</v>
      </c>
      <c r="AS68" s="84">
        <v>798</v>
      </c>
      <c r="AT68" s="84">
        <v>0</v>
      </c>
      <c r="AU68" s="84">
        <v>25</v>
      </c>
      <c r="AV68" s="84">
        <v>0</v>
      </c>
      <c r="AW68" s="84">
        <v>5899.87</v>
      </c>
      <c r="AX68" s="84">
        <v>13376.12</v>
      </c>
      <c r="AY68" s="84">
        <v>18773.75</v>
      </c>
      <c r="AZ68" s="84">
        <v>1863.75</v>
      </c>
      <c r="BA68" s="84">
        <v>288.75</v>
      </c>
      <c r="BB68" s="84">
        <v>1861.13</v>
      </c>
      <c r="BC68" s="91">
        <v>4013.63</v>
      </c>
    </row>
    <row r="69" spans="1:55" ht="25.5">
      <c r="A69" s="90" t="s">
        <v>843</v>
      </c>
      <c r="B69" s="82">
        <v>20231001</v>
      </c>
      <c r="C69" s="82">
        <v>2023</v>
      </c>
      <c r="D69" s="82" t="s">
        <v>6398</v>
      </c>
      <c r="E69" s="82">
        <v>10</v>
      </c>
      <c r="F69" s="82" t="s">
        <v>1245</v>
      </c>
      <c r="G69" s="82" t="s">
        <v>606</v>
      </c>
      <c r="H69" s="82" t="s">
        <v>1245</v>
      </c>
      <c r="I69" s="82" t="s">
        <v>606</v>
      </c>
      <c r="J69" s="82">
        <v>1</v>
      </c>
      <c r="K69" s="82" t="s">
        <v>11</v>
      </c>
      <c r="L69" s="82" t="s">
        <v>3720</v>
      </c>
      <c r="M69" s="82" t="s">
        <v>3721</v>
      </c>
      <c r="N69" s="82" t="s">
        <v>2355</v>
      </c>
      <c r="O69" s="82" t="s">
        <v>4800</v>
      </c>
      <c r="P69" s="82" t="s">
        <v>4801</v>
      </c>
      <c r="Q69" s="82" t="s">
        <v>60</v>
      </c>
      <c r="R69" s="82">
        <v>3</v>
      </c>
      <c r="S69" s="83">
        <v>43466</v>
      </c>
      <c r="T69" s="83">
        <v>35096</v>
      </c>
      <c r="U69" s="82">
        <v>61875044</v>
      </c>
      <c r="V69" s="82" t="s">
        <v>3702</v>
      </c>
      <c r="W69" s="100" t="s">
        <v>1993</v>
      </c>
      <c r="X69" s="82" t="s">
        <v>5026</v>
      </c>
      <c r="Y69" s="82" t="s">
        <v>6271</v>
      </c>
      <c r="Z69" s="82" t="s">
        <v>665</v>
      </c>
      <c r="AA69" s="82" t="s">
        <v>3704</v>
      </c>
      <c r="AB69" s="82" t="s">
        <v>6441</v>
      </c>
      <c r="AC69" s="82" t="s">
        <v>3713</v>
      </c>
      <c r="AD69" s="82" t="s">
        <v>3705</v>
      </c>
      <c r="AE69" s="82">
        <v>200013300048033</v>
      </c>
      <c r="AF69" s="82">
        <v>1</v>
      </c>
      <c r="AG69" s="82" t="s">
        <v>3707</v>
      </c>
      <c r="AH69" s="82">
        <v>1</v>
      </c>
      <c r="AI69" s="82" t="s">
        <v>3708</v>
      </c>
      <c r="AJ69" s="82">
        <v>314930</v>
      </c>
      <c r="AK69" s="82" t="s">
        <v>6400</v>
      </c>
      <c r="AL69" s="82">
        <v>68</v>
      </c>
      <c r="AM69" s="84">
        <v>22000</v>
      </c>
      <c r="AN69" s="84">
        <v>0</v>
      </c>
      <c r="AO69" s="84">
        <v>0</v>
      </c>
      <c r="AP69" s="84">
        <v>22000</v>
      </c>
      <c r="AQ69" s="84">
        <v>631.4</v>
      </c>
      <c r="AR69" s="84">
        <v>0</v>
      </c>
      <c r="AS69" s="84">
        <v>668.8</v>
      </c>
      <c r="AT69" s="84">
        <v>0</v>
      </c>
      <c r="AU69" s="84">
        <v>25</v>
      </c>
      <c r="AV69" s="84">
        <v>50</v>
      </c>
      <c r="AW69" s="84">
        <v>752</v>
      </c>
      <c r="AX69" s="84">
        <v>2879.2</v>
      </c>
      <c r="AY69" s="84">
        <v>19872.8</v>
      </c>
      <c r="AZ69" s="84">
        <v>1562</v>
      </c>
      <c r="BA69" s="84">
        <v>242</v>
      </c>
      <c r="BB69" s="84">
        <v>1559.8</v>
      </c>
      <c r="BC69" s="91">
        <v>3363.8</v>
      </c>
    </row>
    <row r="70" spans="1:55" ht="25.5">
      <c r="A70" s="90" t="s">
        <v>843</v>
      </c>
      <c r="B70" s="82">
        <v>20231001</v>
      </c>
      <c r="C70" s="82">
        <v>2023</v>
      </c>
      <c r="D70" s="82" t="s">
        <v>6398</v>
      </c>
      <c r="E70" s="82">
        <v>10</v>
      </c>
      <c r="F70" s="82" t="s">
        <v>1247</v>
      </c>
      <c r="G70" s="82" t="s">
        <v>513</v>
      </c>
      <c r="H70" s="82" t="s">
        <v>1247</v>
      </c>
      <c r="I70" s="82" t="s">
        <v>513</v>
      </c>
      <c r="J70" s="82">
        <v>1</v>
      </c>
      <c r="K70" s="82" t="s">
        <v>11</v>
      </c>
      <c r="L70" s="82"/>
      <c r="M70" s="82"/>
      <c r="N70" s="82" t="s">
        <v>2355</v>
      </c>
      <c r="O70" s="82" t="s">
        <v>4800</v>
      </c>
      <c r="P70" s="82" t="s">
        <v>3894</v>
      </c>
      <c r="Q70" s="82" t="s">
        <v>895</v>
      </c>
      <c r="R70" s="82">
        <v>2</v>
      </c>
      <c r="S70" s="83">
        <v>44511</v>
      </c>
      <c r="T70" s="83">
        <v>35806</v>
      </c>
      <c r="U70" s="82">
        <v>61815107</v>
      </c>
      <c r="V70" s="82" t="s">
        <v>3702</v>
      </c>
      <c r="W70" s="100" t="s">
        <v>1867</v>
      </c>
      <c r="X70" s="82" t="s">
        <v>4895</v>
      </c>
      <c r="Y70" s="82" t="s">
        <v>6160</v>
      </c>
      <c r="Z70" s="82" t="s">
        <v>1460</v>
      </c>
      <c r="AA70" s="82" t="s">
        <v>3704</v>
      </c>
      <c r="AB70" s="83">
        <v>28984</v>
      </c>
      <c r="AC70" s="82" t="s">
        <v>3713</v>
      </c>
      <c r="AD70" s="82" t="s">
        <v>3705</v>
      </c>
      <c r="AE70" s="82">
        <v>200010302036292</v>
      </c>
      <c r="AF70" s="82">
        <v>1</v>
      </c>
      <c r="AG70" s="82" t="s">
        <v>3707</v>
      </c>
      <c r="AH70" s="82">
        <v>1</v>
      </c>
      <c r="AI70" s="82" t="s">
        <v>3708</v>
      </c>
      <c r="AJ70" s="82">
        <v>314930</v>
      </c>
      <c r="AK70" s="82" t="s">
        <v>6400</v>
      </c>
      <c r="AL70" s="82">
        <v>69</v>
      </c>
      <c r="AM70" s="84">
        <v>50000</v>
      </c>
      <c r="AN70" s="84">
        <v>0</v>
      </c>
      <c r="AO70" s="84">
        <v>0</v>
      </c>
      <c r="AP70" s="84">
        <v>50000</v>
      </c>
      <c r="AQ70" s="84">
        <v>1435</v>
      </c>
      <c r="AR70" s="84">
        <v>1854</v>
      </c>
      <c r="AS70" s="84">
        <v>1520</v>
      </c>
      <c r="AT70" s="84">
        <v>0</v>
      </c>
      <c r="AU70" s="84">
        <v>25</v>
      </c>
      <c r="AV70" s="84">
        <v>0</v>
      </c>
      <c r="AW70" s="84">
        <v>0</v>
      </c>
      <c r="AX70" s="84">
        <v>4834</v>
      </c>
      <c r="AY70" s="84">
        <v>45166</v>
      </c>
      <c r="AZ70" s="84">
        <v>3550</v>
      </c>
      <c r="BA70" s="84">
        <v>550</v>
      </c>
      <c r="BB70" s="84">
        <v>3545</v>
      </c>
      <c r="BC70" s="91">
        <v>7645</v>
      </c>
    </row>
    <row r="71" spans="1:55" ht="25.5">
      <c r="A71" s="90" t="s">
        <v>843</v>
      </c>
      <c r="B71" s="82">
        <v>20231001</v>
      </c>
      <c r="C71" s="82">
        <v>2023</v>
      </c>
      <c r="D71" s="82" t="s">
        <v>6398</v>
      </c>
      <c r="E71" s="82">
        <v>10</v>
      </c>
      <c r="F71" s="82" t="s">
        <v>1277</v>
      </c>
      <c r="G71" s="82" t="s">
        <v>287</v>
      </c>
      <c r="H71" s="82" t="s">
        <v>1277</v>
      </c>
      <c r="I71" s="82" t="s">
        <v>287</v>
      </c>
      <c r="J71" s="82">
        <v>1</v>
      </c>
      <c r="K71" s="82" t="s">
        <v>11</v>
      </c>
      <c r="L71" s="82" t="s">
        <v>3714</v>
      </c>
      <c r="M71" s="82" t="s">
        <v>3715</v>
      </c>
      <c r="N71" s="82" t="s">
        <v>2355</v>
      </c>
      <c r="O71" s="82" t="s">
        <v>4800</v>
      </c>
      <c r="P71" s="82" t="s">
        <v>5093</v>
      </c>
      <c r="Q71" s="82" t="s">
        <v>133</v>
      </c>
      <c r="R71" s="82">
        <v>5</v>
      </c>
      <c r="S71" s="83">
        <v>44573</v>
      </c>
      <c r="T71" s="83">
        <v>37995</v>
      </c>
      <c r="U71" s="82">
        <v>61605018</v>
      </c>
      <c r="V71" s="82" t="s">
        <v>3702</v>
      </c>
      <c r="W71" s="100" t="s">
        <v>1961</v>
      </c>
      <c r="X71" s="82" t="s">
        <v>5094</v>
      </c>
      <c r="Y71" s="82" t="s">
        <v>6325</v>
      </c>
      <c r="Z71" s="82" t="s">
        <v>132</v>
      </c>
      <c r="AA71" s="82" t="s">
        <v>3712</v>
      </c>
      <c r="AB71" s="83">
        <v>17600</v>
      </c>
      <c r="AC71" s="82" t="s">
        <v>3713</v>
      </c>
      <c r="AD71" s="82" t="s">
        <v>3705</v>
      </c>
      <c r="AE71" s="82">
        <v>200013300030627</v>
      </c>
      <c r="AF71" s="82">
        <v>1</v>
      </c>
      <c r="AG71" s="82" t="s">
        <v>3707</v>
      </c>
      <c r="AH71" s="82">
        <v>1</v>
      </c>
      <c r="AI71" s="82" t="s">
        <v>3708</v>
      </c>
      <c r="AJ71" s="82">
        <v>314930</v>
      </c>
      <c r="AK71" s="82" t="s">
        <v>6400</v>
      </c>
      <c r="AL71" s="82">
        <v>70</v>
      </c>
      <c r="AM71" s="84">
        <v>50000</v>
      </c>
      <c r="AN71" s="84">
        <v>0</v>
      </c>
      <c r="AO71" s="84">
        <v>0</v>
      </c>
      <c r="AP71" s="84">
        <v>50000</v>
      </c>
      <c r="AQ71" s="84">
        <v>1435</v>
      </c>
      <c r="AR71" s="84">
        <v>1854</v>
      </c>
      <c r="AS71" s="84">
        <v>1520</v>
      </c>
      <c r="AT71" s="84">
        <v>0</v>
      </c>
      <c r="AU71" s="84">
        <v>25</v>
      </c>
      <c r="AV71" s="84">
        <v>50</v>
      </c>
      <c r="AW71" s="84">
        <v>0</v>
      </c>
      <c r="AX71" s="84">
        <v>4884</v>
      </c>
      <c r="AY71" s="84">
        <v>45116</v>
      </c>
      <c r="AZ71" s="84">
        <v>3550</v>
      </c>
      <c r="BA71" s="84">
        <v>550</v>
      </c>
      <c r="BB71" s="84">
        <v>3545</v>
      </c>
      <c r="BC71" s="91">
        <v>7645</v>
      </c>
    </row>
    <row r="72" spans="1:55" ht="25.5">
      <c r="A72" s="90" t="s">
        <v>843</v>
      </c>
      <c r="B72" s="82">
        <v>20231001</v>
      </c>
      <c r="C72" s="82">
        <v>2023</v>
      </c>
      <c r="D72" s="82" t="s">
        <v>6398</v>
      </c>
      <c r="E72" s="82">
        <v>10</v>
      </c>
      <c r="F72" s="82" t="s">
        <v>1247</v>
      </c>
      <c r="G72" s="82" t="s">
        <v>513</v>
      </c>
      <c r="H72" s="82" t="s">
        <v>1247</v>
      </c>
      <c r="I72" s="82" t="s">
        <v>513</v>
      </c>
      <c r="J72" s="82">
        <v>1</v>
      </c>
      <c r="K72" s="82" t="s">
        <v>11</v>
      </c>
      <c r="L72" s="82" t="s">
        <v>3720</v>
      </c>
      <c r="M72" s="82" t="s">
        <v>3721</v>
      </c>
      <c r="N72" s="82" t="s">
        <v>2355</v>
      </c>
      <c r="O72" s="82" t="s">
        <v>4800</v>
      </c>
      <c r="P72" s="82" t="s">
        <v>4801</v>
      </c>
      <c r="Q72" s="82" t="s">
        <v>60</v>
      </c>
      <c r="R72" s="82">
        <v>1</v>
      </c>
      <c r="S72" s="83">
        <v>44208</v>
      </c>
      <c r="T72" s="83">
        <v>44208</v>
      </c>
      <c r="U72" s="82">
        <v>61815096</v>
      </c>
      <c r="V72" s="82" t="s">
        <v>3702</v>
      </c>
      <c r="W72" s="100" t="s">
        <v>2024</v>
      </c>
      <c r="X72" s="82" t="s">
        <v>4029</v>
      </c>
      <c r="Y72" s="82" t="s">
        <v>6288</v>
      </c>
      <c r="Z72" s="82" t="s">
        <v>1412</v>
      </c>
      <c r="AA72" s="82" t="s">
        <v>3704</v>
      </c>
      <c r="AB72" s="82" t="s">
        <v>6442</v>
      </c>
      <c r="AC72" s="82" t="s">
        <v>3705</v>
      </c>
      <c r="AD72" s="82" t="s">
        <v>3706</v>
      </c>
      <c r="AE72" s="82">
        <v>200019604295130</v>
      </c>
      <c r="AF72" s="82">
        <v>1</v>
      </c>
      <c r="AG72" s="82" t="s">
        <v>3707</v>
      </c>
      <c r="AH72" s="82">
        <v>1</v>
      </c>
      <c r="AI72" s="82" t="s">
        <v>3708</v>
      </c>
      <c r="AJ72" s="82">
        <v>314930</v>
      </c>
      <c r="AK72" s="82" t="s">
        <v>6400</v>
      </c>
      <c r="AL72" s="82">
        <v>71</v>
      </c>
      <c r="AM72" s="84">
        <v>25000</v>
      </c>
      <c r="AN72" s="84">
        <v>0</v>
      </c>
      <c r="AO72" s="84">
        <v>0</v>
      </c>
      <c r="AP72" s="84">
        <v>25000</v>
      </c>
      <c r="AQ72" s="84">
        <v>717.5</v>
      </c>
      <c r="AR72" s="84">
        <v>0</v>
      </c>
      <c r="AS72" s="84">
        <v>760</v>
      </c>
      <c r="AT72" s="84">
        <v>1587.38</v>
      </c>
      <c r="AU72" s="84">
        <v>25</v>
      </c>
      <c r="AV72" s="84">
        <v>0</v>
      </c>
      <c r="AW72" s="84">
        <v>0</v>
      </c>
      <c r="AX72" s="84">
        <v>3089.88</v>
      </c>
      <c r="AY72" s="84">
        <v>21910.12</v>
      </c>
      <c r="AZ72" s="84">
        <v>1775</v>
      </c>
      <c r="BA72" s="84">
        <v>275</v>
      </c>
      <c r="BB72" s="84">
        <v>1772.5</v>
      </c>
      <c r="BC72" s="91">
        <v>3822.5</v>
      </c>
    </row>
    <row r="73" spans="1:55" ht="25.5">
      <c r="A73" s="90" t="s">
        <v>843</v>
      </c>
      <c r="B73" s="82">
        <v>20231001</v>
      </c>
      <c r="C73" s="82">
        <v>2023</v>
      </c>
      <c r="D73" s="82" t="s">
        <v>6398</v>
      </c>
      <c r="E73" s="82">
        <v>10</v>
      </c>
      <c r="F73" s="82" t="s">
        <v>1247</v>
      </c>
      <c r="G73" s="82" t="s">
        <v>513</v>
      </c>
      <c r="H73" s="82" t="s">
        <v>1247</v>
      </c>
      <c r="I73" s="82" t="s">
        <v>513</v>
      </c>
      <c r="J73" s="82">
        <v>1</v>
      </c>
      <c r="K73" s="82" t="s">
        <v>11</v>
      </c>
      <c r="L73" s="82"/>
      <c r="M73" s="82"/>
      <c r="N73" s="82" t="s">
        <v>2355</v>
      </c>
      <c r="O73" s="82" t="s">
        <v>4800</v>
      </c>
      <c r="P73" s="82" t="s">
        <v>4989</v>
      </c>
      <c r="Q73" s="82" t="s">
        <v>36</v>
      </c>
      <c r="R73" s="82">
        <v>4</v>
      </c>
      <c r="S73" s="83">
        <v>44573</v>
      </c>
      <c r="T73" s="83">
        <v>39088</v>
      </c>
      <c r="U73" s="82">
        <v>61815039</v>
      </c>
      <c r="V73" s="82" t="s">
        <v>3702</v>
      </c>
      <c r="W73" s="100" t="s">
        <v>1995</v>
      </c>
      <c r="X73" s="82" t="s">
        <v>5003</v>
      </c>
      <c r="Y73" s="82" t="s">
        <v>6253</v>
      </c>
      <c r="Z73" s="82" t="s">
        <v>540</v>
      </c>
      <c r="AA73" s="82" t="s">
        <v>3712</v>
      </c>
      <c r="AB73" s="82" t="s">
        <v>6443</v>
      </c>
      <c r="AC73" s="82" t="s">
        <v>3713</v>
      </c>
      <c r="AD73" s="82" t="s">
        <v>3705</v>
      </c>
      <c r="AE73" s="82">
        <v>200011201345175</v>
      </c>
      <c r="AF73" s="82">
        <v>1</v>
      </c>
      <c r="AG73" s="82" t="s">
        <v>3707</v>
      </c>
      <c r="AH73" s="82">
        <v>1</v>
      </c>
      <c r="AI73" s="82" t="s">
        <v>3708</v>
      </c>
      <c r="AJ73" s="82">
        <v>314930</v>
      </c>
      <c r="AK73" s="82" t="s">
        <v>6400</v>
      </c>
      <c r="AL73" s="82">
        <v>72</v>
      </c>
      <c r="AM73" s="84">
        <v>25000</v>
      </c>
      <c r="AN73" s="84">
        <v>0</v>
      </c>
      <c r="AO73" s="84">
        <v>0</v>
      </c>
      <c r="AP73" s="84">
        <v>25000</v>
      </c>
      <c r="AQ73" s="84">
        <v>717.5</v>
      </c>
      <c r="AR73" s="84">
        <v>0</v>
      </c>
      <c r="AS73" s="84">
        <v>760</v>
      </c>
      <c r="AT73" s="84">
        <v>0</v>
      </c>
      <c r="AU73" s="84">
        <v>25</v>
      </c>
      <c r="AV73" s="84">
        <v>0</v>
      </c>
      <c r="AW73" s="84">
        <v>0</v>
      </c>
      <c r="AX73" s="84">
        <v>1502.5</v>
      </c>
      <c r="AY73" s="84">
        <v>23497.5</v>
      </c>
      <c r="AZ73" s="84">
        <v>1775</v>
      </c>
      <c r="BA73" s="84">
        <v>275</v>
      </c>
      <c r="BB73" s="84">
        <v>1772.5</v>
      </c>
      <c r="BC73" s="91">
        <v>3822.5</v>
      </c>
    </row>
    <row r="74" spans="1:55" ht="25.5">
      <c r="A74" s="90" t="s">
        <v>843</v>
      </c>
      <c r="B74" s="82">
        <v>20231001</v>
      </c>
      <c r="C74" s="82">
        <v>2023</v>
      </c>
      <c r="D74" s="82" t="s">
        <v>6398</v>
      </c>
      <c r="E74" s="82">
        <v>10</v>
      </c>
      <c r="F74" s="82" t="s">
        <v>1247</v>
      </c>
      <c r="G74" s="82" t="s">
        <v>513</v>
      </c>
      <c r="H74" s="82" t="s">
        <v>1247</v>
      </c>
      <c r="I74" s="82" t="s">
        <v>513</v>
      </c>
      <c r="J74" s="82">
        <v>1</v>
      </c>
      <c r="K74" s="82" t="s">
        <v>11</v>
      </c>
      <c r="L74" s="82" t="s">
        <v>3720</v>
      </c>
      <c r="M74" s="82" t="s">
        <v>3721</v>
      </c>
      <c r="N74" s="82" t="s">
        <v>2355</v>
      </c>
      <c r="O74" s="82" t="s">
        <v>4800</v>
      </c>
      <c r="P74" s="82" t="s">
        <v>4757</v>
      </c>
      <c r="Q74" s="82" t="s">
        <v>239</v>
      </c>
      <c r="R74" s="82">
        <v>3</v>
      </c>
      <c r="S74" s="83">
        <v>43831</v>
      </c>
      <c r="T74" s="83">
        <v>40913</v>
      </c>
      <c r="U74" s="82">
        <v>61815055</v>
      </c>
      <c r="V74" s="82" t="s">
        <v>3702</v>
      </c>
      <c r="W74" s="100" t="s">
        <v>1980</v>
      </c>
      <c r="X74" s="82" t="s">
        <v>3797</v>
      </c>
      <c r="Y74" s="82" t="s">
        <v>6313</v>
      </c>
      <c r="Z74" s="82" t="s">
        <v>536</v>
      </c>
      <c r="AA74" s="82" t="s">
        <v>3712</v>
      </c>
      <c r="AB74" s="82" t="s">
        <v>6444</v>
      </c>
      <c r="AC74" s="82" t="s">
        <v>3713</v>
      </c>
      <c r="AD74" s="82" t="s">
        <v>3706</v>
      </c>
      <c r="AE74" s="82">
        <v>200011240145512</v>
      </c>
      <c r="AF74" s="82">
        <v>1</v>
      </c>
      <c r="AG74" s="82" t="s">
        <v>3707</v>
      </c>
      <c r="AH74" s="82">
        <v>1</v>
      </c>
      <c r="AI74" s="82" t="s">
        <v>3708</v>
      </c>
      <c r="AJ74" s="82">
        <v>314930</v>
      </c>
      <c r="AK74" s="82" t="s">
        <v>6400</v>
      </c>
      <c r="AL74" s="82">
        <v>73</v>
      </c>
      <c r="AM74" s="84">
        <v>15000</v>
      </c>
      <c r="AN74" s="84">
        <v>0</v>
      </c>
      <c r="AO74" s="84">
        <v>0</v>
      </c>
      <c r="AP74" s="84">
        <v>15000</v>
      </c>
      <c r="AQ74" s="84">
        <v>430.5</v>
      </c>
      <c r="AR74" s="84">
        <v>0</v>
      </c>
      <c r="AS74" s="84">
        <v>456</v>
      </c>
      <c r="AT74" s="84">
        <v>0</v>
      </c>
      <c r="AU74" s="84">
        <v>25</v>
      </c>
      <c r="AV74" s="84">
        <v>0</v>
      </c>
      <c r="AW74" s="84">
        <v>0</v>
      </c>
      <c r="AX74" s="84">
        <v>911.5</v>
      </c>
      <c r="AY74" s="84">
        <v>14088.5</v>
      </c>
      <c r="AZ74" s="84">
        <v>1065</v>
      </c>
      <c r="BA74" s="84">
        <v>165</v>
      </c>
      <c r="BB74" s="84">
        <v>1063.5</v>
      </c>
      <c r="BC74" s="91">
        <v>2293.5</v>
      </c>
    </row>
    <row r="75" spans="1:55" ht="25.5">
      <c r="A75" s="90" t="s">
        <v>843</v>
      </c>
      <c r="B75" s="82">
        <v>20231001</v>
      </c>
      <c r="C75" s="82">
        <v>2023</v>
      </c>
      <c r="D75" s="82" t="s">
        <v>6398</v>
      </c>
      <c r="E75" s="82">
        <v>10</v>
      </c>
      <c r="F75" s="82" t="s">
        <v>1245</v>
      </c>
      <c r="G75" s="82" t="s">
        <v>606</v>
      </c>
      <c r="H75" s="82" t="s">
        <v>1245</v>
      </c>
      <c r="I75" s="82" t="s">
        <v>606</v>
      </c>
      <c r="J75" s="82">
        <v>1</v>
      </c>
      <c r="K75" s="82" t="s">
        <v>11</v>
      </c>
      <c r="L75" s="82"/>
      <c r="M75" s="82"/>
      <c r="N75" s="82" t="s">
        <v>2355</v>
      </c>
      <c r="O75" s="82" t="s">
        <v>4800</v>
      </c>
      <c r="P75" s="82" t="s">
        <v>4989</v>
      </c>
      <c r="Q75" s="82" t="s">
        <v>36</v>
      </c>
      <c r="R75" s="82">
        <v>4</v>
      </c>
      <c r="S75" s="83">
        <v>43466</v>
      </c>
      <c r="T75" s="83">
        <v>40554</v>
      </c>
      <c r="U75" s="82">
        <v>61875073</v>
      </c>
      <c r="V75" s="82" t="s">
        <v>3702</v>
      </c>
      <c r="W75" s="100" t="s">
        <v>1989</v>
      </c>
      <c r="X75" s="82" t="s">
        <v>4990</v>
      </c>
      <c r="Y75" s="82" t="s">
        <v>6240</v>
      </c>
      <c r="Z75" s="82" t="s">
        <v>661</v>
      </c>
      <c r="AA75" s="82" t="s">
        <v>3712</v>
      </c>
      <c r="AB75" s="82" t="s">
        <v>6445</v>
      </c>
      <c r="AC75" s="82" t="s">
        <v>3713</v>
      </c>
      <c r="AD75" s="82" t="s">
        <v>3705</v>
      </c>
      <c r="AE75" s="82">
        <v>200013300201854</v>
      </c>
      <c r="AF75" s="82">
        <v>1</v>
      </c>
      <c r="AG75" s="82" t="s">
        <v>3707</v>
      </c>
      <c r="AH75" s="82">
        <v>1</v>
      </c>
      <c r="AI75" s="82" t="s">
        <v>3708</v>
      </c>
      <c r="AJ75" s="82">
        <v>314930</v>
      </c>
      <c r="AK75" s="82" t="s">
        <v>6400</v>
      </c>
      <c r="AL75" s="82">
        <v>74</v>
      </c>
      <c r="AM75" s="84">
        <v>40000</v>
      </c>
      <c r="AN75" s="84">
        <v>0</v>
      </c>
      <c r="AO75" s="84">
        <v>0</v>
      </c>
      <c r="AP75" s="84">
        <v>40000</v>
      </c>
      <c r="AQ75" s="84">
        <v>1148</v>
      </c>
      <c r="AR75" s="84">
        <v>442.65</v>
      </c>
      <c r="AS75" s="84">
        <v>1216</v>
      </c>
      <c r="AT75" s="84">
        <v>0</v>
      </c>
      <c r="AU75" s="84">
        <v>25</v>
      </c>
      <c r="AV75" s="84">
        <v>0</v>
      </c>
      <c r="AW75" s="84">
        <v>0</v>
      </c>
      <c r="AX75" s="84">
        <v>2831.65</v>
      </c>
      <c r="AY75" s="84">
        <v>37168.35</v>
      </c>
      <c r="AZ75" s="84">
        <v>2840</v>
      </c>
      <c r="BA75" s="84">
        <v>440</v>
      </c>
      <c r="BB75" s="84">
        <v>2836</v>
      </c>
      <c r="BC75" s="91">
        <v>6116</v>
      </c>
    </row>
    <row r="76" spans="1:55" ht="38.25">
      <c r="A76" s="90" t="s">
        <v>843</v>
      </c>
      <c r="B76" s="82">
        <v>20231001</v>
      </c>
      <c r="C76" s="82">
        <v>2023</v>
      </c>
      <c r="D76" s="82" t="s">
        <v>6398</v>
      </c>
      <c r="E76" s="82">
        <v>10</v>
      </c>
      <c r="F76" s="82" t="s">
        <v>1256</v>
      </c>
      <c r="G76" s="82" t="s">
        <v>1484</v>
      </c>
      <c r="H76" s="82" t="s">
        <v>1256</v>
      </c>
      <c r="I76" s="82" t="s">
        <v>1484</v>
      </c>
      <c r="J76" s="82">
        <v>1</v>
      </c>
      <c r="K76" s="82" t="s">
        <v>11</v>
      </c>
      <c r="L76" s="82"/>
      <c r="M76" s="82"/>
      <c r="N76" s="82" t="s">
        <v>2355</v>
      </c>
      <c r="O76" s="82" t="s">
        <v>4800</v>
      </c>
      <c r="P76" s="82" t="s">
        <v>5033</v>
      </c>
      <c r="Q76" s="82" t="s">
        <v>960</v>
      </c>
      <c r="R76" s="82">
        <v>3</v>
      </c>
      <c r="S76" s="83">
        <v>44201</v>
      </c>
      <c r="T76" s="83">
        <v>367</v>
      </c>
      <c r="U76" s="82">
        <v>61455087</v>
      </c>
      <c r="V76" s="82" t="s">
        <v>3702</v>
      </c>
      <c r="W76" s="100" t="s">
        <v>1925</v>
      </c>
      <c r="X76" s="82" t="s">
        <v>5034</v>
      </c>
      <c r="Y76" s="82" t="s">
        <v>6278</v>
      </c>
      <c r="Z76" s="82" t="s">
        <v>959</v>
      </c>
      <c r="AA76" s="82" t="s">
        <v>3712</v>
      </c>
      <c r="AB76" s="83">
        <v>20095</v>
      </c>
      <c r="AC76" s="82" t="s">
        <v>3713</v>
      </c>
      <c r="AD76" s="82" t="s">
        <v>3705</v>
      </c>
      <c r="AE76" s="82">
        <v>200019603683968</v>
      </c>
      <c r="AF76" s="82">
        <v>1</v>
      </c>
      <c r="AG76" s="82" t="s">
        <v>3707</v>
      </c>
      <c r="AH76" s="82">
        <v>1</v>
      </c>
      <c r="AI76" s="82" t="s">
        <v>3708</v>
      </c>
      <c r="AJ76" s="82">
        <v>314930</v>
      </c>
      <c r="AK76" s="82" t="s">
        <v>6400</v>
      </c>
      <c r="AL76" s="82">
        <v>75</v>
      </c>
      <c r="AM76" s="84">
        <v>39645</v>
      </c>
      <c r="AN76" s="84">
        <v>0</v>
      </c>
      <c r="AO76" s="84">
        <v>0</v>
      </c>
      <c r="AP76" s="84">
        <v>39645</v>
      </c>
      <c r="AQ76" s="84">
        <v>1137.81</v>
      </c>
      <c r="AR76" s="84">
        <v>392.55</v>
      </c>
      <c r="AS76" s="84">
        <v>1205.21</v>
      </c>
      <c r="AT76" s="84">
        <v>0</v>
      </c>
      <c r="AU76" s="84">
        <v>25</v>
      </c>
      <c r="AV76" s="84">
        <v>0</v>
      </c>
      <c r="AW76" s="84">
        <v>0</v>
      </c>
      <c r="AX76" s="84">
        <v>2760.57</v>
      </c>
      <c r="AY76" s="84">
        <v>36884.43</v>
      </c>
      <c r="AZ76" s="84">
        <v>2814.8</v>
      </c>
      <c r="BA76" s="84">
        <v>436.1</v>
      </c>
      <c r="BB76" s="84">
        <v>2810.83</v>
      </c>
      <c r="BC76" s="91">
        <v>6061.73</v>
      </c>
    </row>
    <row r="77" spans="1:55" ht="25.5">
      <c r="A77" s="90" t="s">
        <v>843</v>
      </c>
      <c r="B77" s="82">
        <v>20231001</v>
      </c>
      <c r="C77" s="82">
        <v>2023</v>
      </c>
      <c r="D77" s="82" t="s">
        <v>6398</v>
      </c>
      <c r="E77" s="82">
        <v>10</v>
      </c>
      <c r="F77" s="82" t="s">
        <v>1302</v>
      </c>
      <c r="G77" s="82" t="s">
        <v>18</v>
      </c>
      <c r="H77" s="82" t="s">
        <v>1302</v>
      </c>
      <c r="I77" s="82" t="s">
        <v>18</v>
      </c>
      <c r="J77" s="82">
        <v>1</v>
      </c>
      <c r="K77" s="82" t="s">
        <v>11</v>
      </c>
      <c r="L77" s="82" t="s">
        <v>3749</v>
      </c>
      <c r="M77" s="82" t="s">
        <v>3750</v>
      </c>
      <c r="N77" s="82" t="s">
        <v>2355</v>
      </c>
      <c r="O77" s="82" t="s">
        <v>4800</v>
      </c>
      <c r="P77" s="82" t="s">
        <v>3751</v>
      </c>
      <c r="Q77" s="82" t="s">
        <v>10</v>
      </c>
      <c r="R77" s="82">
        <v>1</v>
      </c>
      <c r="S77" s="83">
        <v>44844</v>
      </c>
      <c r="T77" s="83">
        <v>44844</v>
      </c>
      <c r="U77" s="82">
        <v>62340089</v>
      </c>
      <c r="V77" s="82" t="s">
        <v>3702</v>
      </c>
      <c r="W77" s="100" t="s">
        <v>2456</v>
      </c>
      <c r="X77" s="82" t="s">
        <v>4836</v>
      </c>
      <c r="Y77" s="82" t="s">
        <v>6111</v>
      </c>
      <c r="Z77" s="82" t="s">
        <v>2428</v>
      </c>
      <c r="AA77" s="82" t="s">
        <v>3704</v>
      </c>
      <c r="AB77" s="82" t="s">
        <v>6446</v>
      </c>
      <c r="AC77" s="82" t="s">
        <v>3705</v>
      </c>
      <c r="AD77" s="82" t="s">
        <v>3706</v>
      </c>
      <c r="AE77" s="82">
        <v>200019605218871</v>
      </c>
      <c r="AF77" s="82">
        <v>1</v>
      </c>
      <c r="AG77" s="82" t="s">
        <v>3707</v>
      </c>
      <c r="AH77" s="82">
        <v>1</v>
      </c>
      <c r="AI77" s="82" t="s">
        <v>3708</v>
      </c>
      <c r="AJ77" s="82">
        <v>314930</v>
      </c>
      <c r="AK77" s="82" t="s">
        <v>6400</v>
      </c>
      <c r="AL77" s="82">
        <v>76</v>
      </c>
      <c r="AM77" s="84">
        <v>25000</v>
      </c>
      <c r="AN77" s="84">
        <v>0</v>
      </c>
      <c r="AO77" s="84">
        <v>0</v>
      </c>
      <c r="AP77" s="84">
        <v>25000</v>
      </c>
      <c r="AQ77" s="84">
        <v>717.5</v>
      </c>
      <c r="AR77" s="84">
        <v>0</v>
      </c>
      <c r="AS77" s="84">
        <v>760</v>
      </c>
      <c r="AT77" s="84">
        <v>0</v>
      </c>
      <c r="AU77" s="84">
        <v>25</v>
      </c>
      <c r="AV77" s="84">
        <v>0</v>
      </c>
      <c r="AW77" s="84">
        <v>0</v>
      </c>
      <c r="AX77" s="84">
        <v>1502.5</v>
      </c>
      <c r="AY77" s="84">
        <v>23497.5</v>
      </c>
      <c r="AZ77" s="84">
        <v>1775</v>
      </c>
      <c r="BA77" s="84">
        <v>275</v>
      </c>
      <c r="BB77" s="84">
        <v>1772.5</v>
      </c>
      <c r="BC77" s="91">
        <v>3822.5</v>
      </c>
    </row>
    <row r="78" spans="1:55" ht="25.5">
      <c r="A78" s="90" t="s">
        <v>843</v>
      </c>
      <c r="B78" s="82">
        <v>20231001</v>
      </c>
      <c r="C78" s="82">
        <v>2023</v>
      </c>
      <c r="D78" s="82" t="s">
        <v>6398</v>
      </c>
      <c r="E78" s="82">
        <v>10</v>
      </c>
      <c r="F78" s="82" t="s">
        <v>1245</v>
      </c>
      <c r="G78" s="82" t="s">
        <v>606</v>
      </c>
      <c r="H78" s="82" t="s">
        <v>1245</v>
      </c>
      <c r="I78" s="82" t="s">
        <v>606</v>
      </c>
      <c r="J78" s="82">
        <v>1</v>
      </c>
      <c r="K78" s="82" t="s">
        <v>11</v>
      </c>
      <c r="L78" s="82" t="s">
        <v>3754</v>
      </c>
      <c r="M78" s="82" t="s">
        <v>3755</v>
      </c>
      <c r="N78" s="82" t="s">
        <v>2355</v>
      </c>
      <c r="O78" s="82" t="s">
        <v>4800</v>
      </c>
      <c r="P78" s="82" t="s">
        <v>4863</v>
      </c>
      <c r="Q78" s="82" t="s">
        <v>654</v>
      </c>
      <c r="R78" s="82">
        <v>6</v>
      </c>
      <c r="S78" s="83">
        <v>43466</v>
      </c>
      <c r="T78" s="83">
        <v>40179</v>
      </c>
      <c r="U78" s="82">
        <v>61875002</v>
      </c>
      <c r="V78" s="82" t="s">
        <v>3702</v>
      </c>
      <c r="W78" s="100" t="s">
        <v>1138</v>
      </c>
      <c r="X78" s="82" t="s">
        <v>4864</v>
      </c>
      <c r="Y78" s="82" t="s">
        <v>6135</v>
      </c>
      <c r="Z78" s="82" t="s">
        <v>653</v>
      </c>
      <c r="AA78" s="82" t="s">
        <v>3704</v>
      </c>
      <c r="AB78" s="82" t="s">
        <v>6447</v>
      </c>
      <c r="AC78" s="82" t="s">
        <v>3713</v>
      </c>
      <c r="AD78" s="82" t="s">
        <v>3706</v>
      </c>
      <c r="AE78" s="82">
        <v>200013300043863</v>
      </c>
      <c r="AF78" s="82">
        <v>1</v>
      </c>
      <c r="AG78" s="82" t="s">
        <v>3707</v>
      </c>
      <c r="AH78" s="82">
        <v>1</v>
      </c>
      <c r="AI78" s="82" t="s">
        <v>3708</v>
      </c>
      <c r="AJ78" s="82">
        <v>314930</v>
      </c>
      <c r="AK78" s="82" t="s">
        <v>6400</v>
      </c>
      <c r="AL78" s="82">
        <v>77</v>
      </c>
      <c r="AM78" s="84">
        <v>31500</v>
      </c>
      <c r="AN78" s="84">
        <v>0</v>
      </c>
      <c r="AO78" s="84">
        <v>0</v>
      </c>
      <c r="AP78" s="84">
        <v>31500</v>
      </c>
      <c r="AQ78" s="84">
        <v>904.05</v>
      </c>
      <c r="AR78" s="84">
        <v>0</v>
      </c>
      <c r="AS78" s="84">
        <v>957.6</v>
      </c>
      <c r="AT78" s="84">
        <v>0</v>
      </c>
      <c r="AU78" s="84">
        <v>25</v>
      </c>
      <c r="AV78" s="84">
        <v>100</v>
      </c>
      <c r="AW78" s="84">
        <v>10924</v>
      </c>
      <c r="AX78" s="84">
        <v>23834.65</v>
      </c>
      <c r="AY78" s="84">
        <v>18589.349999999999</v>
      </c>
      <c r="AZ78" s="84">
        <v>2236.5</v>
      </c>
      <c r="BA78" s="84">
        <v>346.5</v>
      </c>
      <c r="BB78" s="84">
        <v>2233.35</v>
      </c>
      <c r="BC78" s="91">
        <v>4816.3500000000004</v>
      </c>
    </row>
    <row r="79" spans="1:55" ht="25.5">
      <c r="A79" s="90" t="s">
        <v>843</v>
      </c>
      <c r="B79" s="82">
        <v>20231001</v>
      </c>
      <c r="C79" s="82">
        <v>2023</v>
      </c>
      <c r="D79" s="82" t="s">
        <v>6398</v>
      </c>
      <c r="E79" s="82">
        <v>10</v>
      </c>
      <c r="F79" s="82" t="s">
        <v>1263</v>
      </c>
      <c r="G79" s="82" t="s">
        <v>104</v>
      </c>
      <c r="H79" s="82" t="s">
        <v>1263</v>
      </c>
      <c r="I79" s="82" t="s">
        <v>104</v>
      </c>
      <c r="J79" s="82">
        <v>1</v>
      </c>
      <c r="K79" s="82" t="s">
        <v>11</v>
      </c>
      <c r="L79" s="82" t="s">
        <v>3720</v>
      </c>
      <c r="M79" s="82" t="s">
        <v>3721</v>
      </c>
      <c r="N79" s="82" t="s">
        <v>2355</v>
      </c>
      <c r="O79" s="82" t="s">
        <v>4800</v>
      </c>
      <c r="P79" s="82" t="s">
        <v>3722</v>
      </c>
      <c r="Q79" s="82" t="s">
        <v>8</v>
      </c>
      <c r="R79" s="82">
        <v>6</v>
      </c>
      <c r="S79" s="83">
        <v>44932</v>
      </c>
      <c r="T79" s="82" t="s">
        <v>6448</v>
      </c>
      <c r="U79" s="82">
        <v>61920066</v>
      </c>
      <c r="V79" s="82" t="s">
        <v>3702</v>
      </c>
      <c r="W79" s="100" t="s">
        <v>3361</v>
      </c>
      <c r="X79" s="82" t="s">
        <v>4959</v>
      </c>
      <c r="Y79" s="82" t="s">
        <v>5973</v>
      </c>
      <c r="Z79" s="82" t="s">
        <v>3362</v>
      </c>
      <c r="AA79" s="82" t="s">
        <v>3704</v>
      </c>
      <c r="AB79" s="83">
        <v>27129</v>
      </c>
      <c r="AC79" s="82" t="s">
        <v>3713</v>
      </c>
      <c r="AD79" s="82" t="s">
        <v>3705</v>
      </c>
      <c r="AE79" s="82">
        <v>200019605901666</v>
      </c>
      <c r="AF79" s="82">
        <v>1</v>
      </c>
      <c r="AG79" s="82" t="s">
        <v>3707</v>
      </c>
      <c r="AH79" s="82">
        <v>1</v>
      </c>
      <c r="AI79" s="82" t="s">
        <v>3708</v>
      </c>
      <c r="AJ79" s="82">
        <v>314930</v>
      </c>
      <c r="AK79" s="82" t="s">
        <v>6400</v>
      </c>
      <c r="AL79" s="82">
        <v>78</v>
      </c>
      <c r="AM79" s="84">
        <v>17000</v>
      </c>
      <c r="AN79" s="84">
        <v>0</v>
      </c>
      <c r="AO79" s="84">
        <v>0</v>
      </c>
      <c r="AP79" s="84">
        <v>17000</v>
      </c>
      <c r="AQ79" s="84">
        <v>487.9</v>
      </c>
      <c r="AR79" s="84">
        <v>0</v>
      </c>
      <c r="AS79" s="84">
        <v>516.79999999999995</v>
      </c>
      <c r="AT79" s="84">
        <v>0</v>
      </c>
      <c r="AU79" s="84">
        <v>25</v>
      </c>
      <c r="AV79" s="84">
        <v>0</v>
      </c>
      <c r="AW79" s="84">
        <v>1046</v>
      </c>
      <c r="AX79" s="84">
        <v>3121.7</v>
      </c>
      <c r="AY79" s="84">
        <v>14924.3</v>
      </c>
      <c r="AZ79" s="84">
        <v>1207</v>
      </c>
      <c r="BA79" s="84">
        <v>187</v>
      </c>
      <c r="BB79" s="84">
        <v>1205.3</v>
      </c>
      <c r="BC79" s="91">
        <v>2599.3000000000002</v>
      </c>
    </row>
    <row r="80" spans="1:55" ht="25.5">
      <c r="A80" s="90" t="s">
        <v>843</v>
      </c>
      <c r="B80" s="82">
        <v>20231001</v>
      </c>
      <c r="C80" s="82">
        <v>2023</v>
      </c>
      <c r="D80" s="82" t="s">
        <v>6398</v>
      </c>
      <c r="E80" s="82">
        <v>10</v>
      </c>
      <c r="F80" s="82" t="s">
        <v>1302</v>
      </c>
      <c r="G80" s="82" t="s">
        <v>18</v>
      </c>
      <c r="H80" s="82" t="s">
        <v>1302</v>
      </c>
      <c r="I80" s="82" t="s">
        <v>18</v>
      </c>
      <c r="J80" s="82">
        <v>1</v>
      </c>
      <c r="K80" s="82" t="s">
        <v>11</v>
      </c>
      <c r="L80" s="82"/>
      <c r="M80" s="82"/>
      <c r="N80" s="82" t="s">
        <v>2355</v>
      </c>
      <c r="O80" s="82" t="s">
        <v>4800</v>
      </c>
      <c r="P80" s="82" t="s">
        <v>4780</v>
      </c>
      <c r="Q80" s="82" t="s">
        <v>67</v>
      </c>
      <c r="R80" s="82">
        <v>3</v>
      </c>
      <c r="S80" s="83">
        <v>43470</v>
      </c>
      <c r="T80" s="83">
        <v>36526</v>
      </c>
      <c r="U80" s="82">
        <v>62340043</v>
      </c>
      <c r="V80" s="82" t="s">
        <v>3702</v>
      </c>
      <c r="W80" s="100" t="s">
        <v>2003</v>
      </c>
      <c r="X80" s="82" t="s">
        <v>5097</v>
      </c>
      <c r="Y80" s="82" t="s">
        <v>6328</v>
      </c>
      <c r="Z80" s="82" t="s">
        <v>66</v>
      </c>
      <c r="AA80" s="82" t="s">
        <v>3712</v>
      </c>
      <c r="AB80" s="83">
        <v>20214</v>
      </c>
      <c r="AC80" s="82" t="s">
        <v>3713</v>
      </c>
      <c r="AD80" s="82" t="s">
        <v>3705</v>
      </c>
      <c r="AE80" s="82">
        <v>200011250028875</v>
      </c>
      <c r="AF80" s="82">
        <v>1</v>
      </c>
      <c r="AG80" s="82" t="s">
        <v>3707</v>
      </c>
      <c r="AH80" s="82">
        <v>1</v>
      </c>
      <c r="AI80" s="82" t="s">
        <v>3708</v>
      </c>
      <c r="AJ80" s="82">
        <v>314930</v>
      </c>
      <c r="AK80" s="82" t="s">
        <v>6400</v>
      </c>
      <c r="AL80" s="82">
        <v>79</v>
      </c>
      <c r="AM80" s="84">
        <v>20000</v>
      </c>
      <c r="AN80" s="84">
        <v>0</v>
      </c>
      <c r="AO80" s="84">
        <v>0</v>
      </c>
      <c r="AP80" s="84">
        <v>20000</v>
      </c>
      <c r="AQ80" s="84">
        <v>574</v>
      </c>
      <c r="AR80" s="84">
        <v>0</v>
      </c>
      <c r="AS80" s="84">
        <v>608</v>
      </c>
      <c r="AT80" s="84">
        <v>0</v>
      </c>
      <c r="AU80" s="84">
        <v>25</v>
      </c>
      <c r="AV80" s="84">
        <v>50</v>
      </c>
      <c r="AW80" s="84">
        <v>0</v>
      </c>
      <c r="AX80" s="84">
        <v>1257</v>
      </c>
      <c r="AY80" s="84">
        <v>18743</v>
      </c>
      <c r="AZ80" s="84">
        <v>1420</v>
      </c>
      <c r="BA80" s="84">
        <v>220</v>
      </c>
      <c r="BB80" s="84">
        <v>1418</v>
      </c>
      <c r="BC80" s="91">
        <v>3058</v>
      </c>
    </row>
    <row r="81" spans="1:55" ht="25.5">
      <c r="A81" s="90" t="s">
        <v>843</v>
      </c>
      <c r="B81" s="82">
        <v>20231001</v>
      </c>
      <c r="C81" s="82">
        <v>2023</v>
      </c>
      <c r="D81" s="82" t="s">
        <v>6398</v>
      </c>
      <c r="E81" s="82">
        <v>10</v>
      </c>
      <c r="F81" s="82" t="s">
        <v>1245</v>
      </c>
      <c r="G81" s="82" t="s">
        <v>606</v>
      </c>
      <c r="H81" s="82" t="s">
        <v>1245</v>
      </c>
      <c r="I81" s="82" t="s">
        <v>606</v>
      </c>
      <c r="J81" s="82">
        <v>1</v>
      </c>
      <c r="K81" s="82" t="s">
        <v>11</v>
      </c>
      <c r="L81" s="82"/>
      <c r="M81" s="82"/>
      <c r="N81" s="82" t="s">
        <v>2355</v>
      </c>
      <c r="O81" s="82" t="s">
        <v>4800</v>
      </c>
      <c r="P81" s="82" t="s">
        <v>4814</v>
      </c>
      <c r="Q81" s="82" t="s">
        <v>22</v>
      </c>
      <c r="R81" s="82">
        <v>4</v>
      </c>
      <c r="S81" s="83">
        <v>43466</v>
      </c>
      <c r="T81" s="83">
        <v>32878</v>
      </c>
      <c r="U81" s="82">
        <v>61875064</v>
      </c>
      <c r="V81" s="82" t="s">
        <v>3702</v>
      </c>
      <c r="W81" s="100" t="s">
        <v>1148</v>
      </c>
      <c r="X81" s="82" t="s">
        <v>5098</v>
      </c>
      <c r="Y81" s="82" t="s">
        <v>5263</v>
      </c>
      <c r="Z81" s="82" t="s">
        <v>662</v>
      </c>
      <c r="AA81" s="82" t="s">
        <v>3712</v>
      </c>
      <c r="AB81" s="82" t="s">
        <v>6449</v>
      </c>
      <c r="AC81" s="82" t="s">
        <v>3713</v>
      </c>
      <c r="AD81" s="82" t="s">
        <v>3705</v>
      </c>
      <c r="AE81" s="82">
        <v>200013300042275</v>
      </c>
      <c r="AF81" s="82">
        <v>1</v>
      </c>
      <c r="AG81" s="82" t="s">
        <v>3707</v>
      </c>
      <c r="AH81" s="82">
        <v>1</v>
      </c>
      <c r="AI81" s="82" t="s">
        <v>3708</v>
      </c>
      <c r="AJ81" s="82">
        <v>314930</v>
      </c>
      <c r="AK81" s="82" t="s">
        <v>6400</v>
      </c>
      <c r="AL81" s="82">
        <v>80</v>
      </c>
      <c r="AM81" s="84">
        <v>35000</v>
      </c>
      <c r="AN81" s="84">
        <v>0</v>
      </c>
      <c r="AO81" s="84">
        <v>0</v>
      </c>
      <c r="AP81" s="84">
        <v>35000</v>
      </c>
      <c r="AQ81" s="84">
        <v>1004.5</v>
      </c>
      <c r="AR81" s="84">
        <v>0</v>
      </c>
      <c r="AS81" s="84">
        <v>1064</v>
      </c>
      <c r="AT81" s="84">
        <v>0</v>
      </c>
      <c r="AU81" s="84">
        <v>25</v>
      </c>
      <c r="AV81" s="84">
        <v>50</v>
      </c>
      <c r="AW81" s="84">
        <v>13650.45</v>
      </c>
      <c r="AX81" s="84">
        <v>29444.400000000001</v>
      </c>
      <c r="AY81" s="84">
        <v>19206.05</v>
      </c>
      <c r="AZ81" s="84">
        <v>2485</v>
      </c>
      <c r="BA81" s="84">
        <v>385</v>
      </c>
      <c r="BB81" s="84">
        <v>2481.5</v>
      </c>
      <c r="BC81" s="91">
        <v>5351.5</v>
      </c>
    </row>
    <row r="82" spans="1:55" ht="25.5">
      <c r="A82" s="90" t="s">
        <v>843</v>
      </c>
      <c r="B82" s="82">
        <v>20231001</v>
      </c>
      <c r="C82" s="82">
        <v>2023</v>
      </c>
      <c r="D82" s="82" t="s">
        <v>6398</v>
      </c>
      <c r="E82" s="82">
        <v>10</v>
      </c>
      <c r="F82" s="82" t="s">
        <v>1302</v>
      </c>
      <c r="G82" s="82" t="s">
        <v>18</v>
      </c>
      <c r="H82" s="82" t="s">
        <v>1302</v>
      </c>
      <c r="I82" s="82" t="s">
        <v>18</v>
      </c>
      <c r="J82" s="82">
        <v>1</v>
      </c>
      <c r="K82" s="82" t="s">
        <v>11</v>
      </c>
      <c r="L82" s="82" t="s">
        <v>3758</v>
      </c>
      <c r="M82" s="82" t="s">
        <v>3759</v>
      </c>
      <c r="N82" s="82" t="s">
        <v>2355</v>
      </c>
      <c r="O82" s="82" t="s">
        <v>4800</v>
      </c>
      <c r="P82" s="82" t="s">
        <v>4936</v>
      </c>
      <c r="Q82" s="82" t="s">
        <v>967</v>
      </c>
      <c r="R82" s="82">
        <v>4</v>
      </c>
      <c r="S82" s="83">
        <v>44202</v>
      </c>
      <c r="T82" s="83">
        <v>39451</v>
      </c>
      <c r="U82" s="82">
        <v>62340076</v>
      </c>
      <c r="V82" s="82" t="s">
        <v>3702</v>
      </c>
      <c r="W82" s="100" t="s">
        <v>1893</v>
      </c>
      <c r="X82" s="82" t="s">
        <v>5118</v>
      </c>
      <c r="Y82" s="82" t="s">
        <v>5751</v>
      </c>
      <c r="Z82" s="82" t="s">
        <v>966</v>
      </c>
      <c r="AA82" s="82" t="s">
        <v>3712</v>
      </c>
      <c r="AB82" s="82" t="s">
        <v>6450</v>
      </c>
      <c r="AC82" s="82" t="s">
        <v>3713</v>
      </c>
      <c r="AD82" s="82" t="s">
        <v>3706</v>
      </c>
      <c r="AE82" s="82">
        <v>200019603769993</v>
      </c>
      <c r="AF82" s="82">
        <v>1</v>
      </c>
      <c r="AG82" s="82" t="s">
        <v>3707</v>
      </c>
      <c r="AH82" s="82">
        <v>1</v>
      </c>
      <c r="AI82" s="82" t="s">
        <v>3708</v>
      </c>
      <c r="AJ82" s="82">
        <v>314930</v>
      </c>
      <c r="AK82" s="82" t="s">
        <v>6400</v>
      </c>
      <c r="AL82" s="82">
        <v>81</v>
      </c>
      <c r="AM82" s="84">
        <v>16500</v>
      </c>
      <c r="AN82" s="84">
        <v>0</v>
      </c>
      <c r="AO82" s="84">
        <v>0</v>
      </c>
      <c r="AP82" s="84">
        <v>16500</v>
      </c>
      <c r="AQ82" s="84">
        <v>473.55</v>
      </c>
      <c r="AR82" s="84">
        <v>0</v>
      </c>
      <c r="AS82" s="84">
        <v>501.6</v>
      </c>
      <c r="AT82" s="84">
        <v>0</v>
      </c>
      <c r="AU82" s="84">
        <v>25</v>
      </c>
      <c r="AV82" s="84">
        <v>0</v>
      </c>
      <c r="AW82" s="84">
        <v>0</v>
      </c>
      <c r="AX82" s="84">
        <v>1000.15</v>
      </c>
      <c r="AY82" s="84">
        <v>15499.85</v>
      </c>
      <c r="AZ82" s="84">
        <v>1171.5</v>
      </c>
      <c r="BA82" s="84">
        <v>181.5</v>
      </c>
      <c r="BB82" s="84">
        <v>1169.8499999999999</v>
      </c>
      <c r="BC82" s="91">
        <v>2522.85</v>
      </c>
    </row>
    <row r="83" spans="1:55" ht="25.5">
      <c r="A83" s="90" t="s">
        <v>843</v>
      </c>
      <c r="B83" s="82">
        <v>20231001</v>
      </c>
      <c r="C83" s="82">
        <v>2023</v>
      </c>
      <c r="D83" s="82" t="s">
        <v>6398</v>
      </c>
      <c r="E83" s="82">
        <v>10</v>
      </c>
      <c r="F83" s="82" t="s">
        <v>1302</v>
      </c>
      <c r="G83" s="82" t="s">
        <v>18</v>
      </c>
      <c r="H83" s="82" t="s">
        <v>1302</v>
      </c>
      <c r="I83" s="82" t="s">
        <v>18</v>
      </c>
      <c r="J83" s="82">
        <v>1</v>
      </c>
      <c r="K83" s="82" t="s">
        <v>11</v>
      </c>
      <c r="L83" s="82" t="s">
        <v>3754</v>
      </c>
      <c r="M83" s="82" t="s">
        <v>3755</v>
      </c>
      <c r="N83" s="82" t="s">
        <v>2355</v>
      </c>
      <c r="O83" s="82" t="s">
        <v>4800</v>
      </c>
      <c r="P83" s="82" t="s">
        <v>5074</v>
      </c>
      <c r="Q83" s="82" t="s">
        <v>38</v>
      </c>
      <c r="R83" s="82">
        <v>2</v>
      </c>
      <c r="S83" s="83">
        <v>43466</v>
      </c>
      <c r="T83" s="83">
        <v>29959</v>
      </c>
      <c r="U83" s="82">
        <v>62340015</v>
      </c>
      <c r="V83" s="82" t="s">
        <v>3702</v>
      </c>
      <c r="W83" s="100" t="s">
        <v>1127</v>
      </c>
      <c r="X83" s="82" t="s">
        <v>5075</v>
      </c>
      <c r="Y83" s="82" t="s">
        <v>6308</v>
      </c>
      <c r="Z83" s="82" t="s">
        <v>37</v>
      </c>
      <c r="AA83" s="82" t="s">
        <v>3712</v>
      </c>
      <c r="AB83" s="83">
        <v>25366</v>
      </c>
      <c r="AC83" s="82" t="s">
        <v>3713</v>
      </c>
      <c r="AD83" s="82" t="s">
        <v>3705</v>
      </c>
      <c r="AE83" s="82">
        <v>200011250029405</v>
      </c>
      <c r="AF83" s="82">
        <v>1</v>
      </c>
      <c r="AG83" s="82" t="s">
        <v>3707</v>
      </c>
      <c r="AH83" s="82">
        <v>1</v>
      </c>
      <c r="AI83" s="82" t="s">
        <v>3708</v>
      </c>
      <c r="AJ83" s="82">
        <v>314930</v>
      </c>
      <c r="AK83" s="82" t="s">
        <v>6400</v>
      </c>
      <c r="AL83" s="82">
        <v>82</v>
      </c>
      <c r="AM83" s="84">
        <v>14850</v>
      </c>
      <c r="AN83" s="84">
        <v>0</v>
      </c>
      <c r="AO83" s="84">
        <v>0</v>
      </c>
      <c r="AP83" s="84">
        <v>14850</v>
      </c>
      <c r="AQ83" s="84">
        <v>426.2</v>
      </c>
      <c r="AR83" s="84">
        <v>0</v>
      </c>
      <c r="AS83" s="84">
        <v>451.44</v>
      </c>
      <c r="AT83" s="84">
        <v>0</v>
      </c>
      <c r="AU83" s="84">
        <v>25</v>
      </c>
      <c r="AV83" s="84">
        <v>50</v>
      </c>
      <c r="AW83" s="84">
        <v>0</v>
      </c>
      <c r="AX83" s="84">
        <v>952.64</v>
      </c>
      <c r="AY83" s="84">
        <v>13897.36</v>
      </c>
      <c r="AZ83" s="84">
        <v>1054.3499999999999</v>
      </c>
      <c r="BA83" s="84">
        <v>163.35</v>
      </c>
      <c r="BB83" s="84">
        <v>1052.8699999999999</v>
      </c>
      <c r="BC83" s="91">
        <v>2270.5700000000002</v>
      </c>
    </row>
    <row r="84" spans="1:55" ht="25.5">
      <c r="A84" s="90" t="s">
        <v>843</v>
      </c>
      <c r="B84" s="82">
        <v>20231001</v>
      </c>
      <c r="C84" s="82">
        <v>2023</v>
      </c>
      <c r="D84" s="82" t="s">
        <v>6398</v>
      </c>
      <c r="E84" s="82">
        <v>10</v>
      </c>
      <c r="F84" s="82" t="s">
        <v>1247</v>
      </c>
      <c r="G84" s="82" t="s">
        <v>513</v>
      </c>
      <c r="H84" s="82" t="s">
        <v>1247</v>
      </c>
      <c r="I84" s="82" t="s">
        <v>513</v>
      </c>
      <c r="J84" s="82">
        <v>1</v>
      </c>
      <c r="K84" s="82" t="s">
        <v>11</v>
      </c>
      <c r="L84" s="82" t="s">
        <v>3720</v>
      </c>
      <c r="M84" s="82" t="s">
        <v>3721</v>
      </c>
      <c r="N84" s="82" t="s">
        <v>2355</v>
      </c>
      <c r="O84" s="82" t="s">
        <v>4800</v>
      </c>
      <c r="P84" s="82" t="s">
        <v>4801</v>
      </c>
      <c r="Q84" s="82" t="s">
        <v>60</v>
      </c>
      <c r="R84" s="82">
        <v>3</v>
      </c>
      <c r="S84" s="83">
        <v>43831</v>
      </c>
      <c r="T84" s="83">
        <v>367</v>
      </c>
      <c r="U84" s="82">
        <v>61815028</v>
      </c>
      <c r="V84" s="82" t="s">
        <v>3702</v>
      </c>
      <c r="W84" s="100" t="s">
        <v>1966</v>
      </c>
      <c r="X84" s="82" t="s">
        <v>5060</v>
      </c>
      <c r="Y84" s="82" t="s">
        <v>4385</v>
      </c>
      <c r="Z84" s="82" t="s">
        <v>532</v>
      </c>
      <c r="AA84" s="82" t="s">
        <v>3712</v>
      </c>
      <c r="AB84" s="83">
        <v>26641</v>
      </c>
      <c r="AC84" s="82" t="s">
        <v>3713</v>
      </c>
      <c r="AD84" s="82" t="s">
        <v>3705</v>
      </c>
      <c r="AE84" s="82">
        <v>200011250029942</v>
      </c>
      <c r="AF84" s="82">
        <v>1</v>
      </c>
      <c r="AG84" s="82" t="s">
        <v>3707</v>
      </c>
      <c r="AH84" s="82">
        <v>1</v>
      </c>
      <c r="AI84" s="82" t="s">
        <v>3708</v>
      </c>
      <c r="AJ84" s="82">
        <v>314930</v>
      </c>
      <c r="AK84" s="82" t="s">
        <v>6400</v>
      </c>
      <c r="AL84" s="82">
        <v>83</v>
      </c>
      <c r="AM84" s="84">
        <v>22000</v>
      </c>
      <c r="AN84" s="84">
        <v>0</v>
      </c>
      <c r="AO84" s="84">
        <v>0</v>
      </c>
      <c r="AP84" s="84">
        <v>22000</v>
      </c>
      <c r="AQ84" s="84">
        <v>631.4</v>
      </c>
      <c r="AR84" s="84">
        <v>0</v>
      </c>
      <c r="AS84" s="84">
        <v>668.8</v>
      </c>
      <c r="AT84" s="84">
        <v>0</v>
      </c>
      <c r="AU84" s="84">
        <v>25</v>
      </c>
      <c r="AV84" s="84">
        <v>0</v>
      </c>
      <c r="AW84" s="84">
        <v>0</v>
      </c>
      <c r="AX84" s="84">
        <v>1325.2</v>
      </c>
      <c r="AY84" s="84">
        <v>20674.8</v>
      </c>
      <c r="AZ84" s="84">
        <v>1562</v>
      </c>
      <c r="BA84" s="84">
        <v>242</v>
      </c>
      <c r="BB84" s="84">
        <v>1559.8</v>
      </c>
      <c r="BC84" s="91">
        <v>3363.8</v>
      </c>
    </row>
    <row r="85" spans="1:55" ht="25.5">
      <c r="A85" s="90" t="s">
        <v>843</v>
      </c>
      <c r="B85" s="82">
        <v>20231001</v>
      </c>
      <c r="C85" s="82">
        <v>2023</v>
      </c>
      <c r="D85" s="82" t="s">
        <v>6398</v>
      </c>
      <c r="E85" s="82">
        <v>10</v>
      </c>
      <c r="F85" s="82" t="s">
        <v>1257</v>
      </c>
      <c r="G85" s="82" t="s">
        <v>73</v>
      </c>
      <c r="H85" s="82" t="s">
        <v>1257</v>
      </c>
      <c r="I85" s="82" t="s">
        <v>73</v>
      </c>
      <c r="J85" s="82">
        <v>1</v>
      </c>
      <c r="K85" s="82" t="s">
        <v>11</v>
      </c>
      <c r="L85" s="82" t="s">
        <v>3714</v>
      </c>
      <c r="M85" s="82" t="s">
        <v>3715</v>
      </c>
      <c r="N85" s="82" t="s">
        <v>2355</v>
      </c>
      <c r="O85" s="82" t="s">
        <v>4800</v>
      </c>
      <c r="P85" s="82" t="s">
        <v>3826</v>
      </c>
      <c r="Q85" s="82" t="s">
        <v>98</v>
      </c>
      <c r="R85" s="82">
        <v>6</v>
      </c>
      <c r="S85" s="83">
        <v>43470</v>
      </c>
      <c r="T85" s="83">
        <v>40919</v>
      </c>
      <c r="U85" s="82">
        <v>61950016</v>
      </c>
      <c r="V85" s="82" t="s">
        <v>3702</v>
      </c>
      <c r="W85" s="100" t="s">
        <v>1161</v>
      </c>
      <c r="X85" s="82" t="s">
        <v>4960</v>
      </c>
      <c r="Y85" s="82" t="s">
        <v>6130</v>
      </c>
      <c r="Z85" s="82" t="s">
        <v>97</v>
      </c>
      <c r="AA85" s="82" t="s">
        <v>3704</v>
      </c>
      <c r="AB85" s="83">
        <v>23652</v>
      </c>
      <c r="AC85" s="82" t="s">
        <v>3713</v>
      </c>
      <c r="AD85" s="82" t="s">
        <v>3706</v>
      </c>
      <c r="AE85" s="82">
        <v>200013300220534</v>
      </c>
      <c r="AF85" s="82">
        <v>1</v>
      </c>
      <c r="AG85" s="82" t="s">
        <v>3707</v>
      </c>
      <c r="AH85" s="82">
        <v>1</v>
      </c>
      <c r="AI85" s="82" t="s">
        <v>3708</v>
      </c>
      <c r="AJ85" s="82">
        <v>314930</v>
      </c>
      <c r="AK85" s="82" t="s">
        <v>6400</v>
      </c>
      <c r="AL85" s="82">
        <v>84</v>
      </c>
      <c r="AM85" s="84">
        <v>50000</v>
      </c>
      <c r="AN85" s="84">
        <v>0</v>
      </c>
      <c r="AO85" s="84">
        <v>0</v>
      </c>
      <c r="AP85" s="84">
        <v>50000</v>
      </c>
      <c r="AQ85" s="84">
        <v>1435</v>
      </c>
      <c r="AR85" s="84">
        <v>1854</v>
      </c>
      <c r="AS85" s="84">
        <v>1520</v>
      </c>
      <c r="AT85" s="84">
        <v>0</v>
      </c>
      <c r="AU85" s="84">
        <v>25</v>
      </c>
      <c r="AV85" s="84">
        <v>0</v>
      </c>
      <c r="AW85" s="84">
        <v>29740.78</v>
      </c>
      <c r="AX85" s="84">
        <v>64315.56</v>
      </c>
      <c r="AY85" s="84">
        <v>15425.22</v>
      </c>
      <c r="AZ85" s="84">
        <v>3550</v>
      </c>
      <c r="BA85" s="84">
        <v>550</v>
      </c>
      <c r="BB85" s="84">
        <v>3545</v>
      </c>
      <c r="BC85" s="91">
        <v>7645</v>
      </c>
    </row>
    <row r="86" spans="1:55" ht="25.5">
      <c r="A86" s="90" t="s">
        <v>843</v>
      </c>
      <c r="B86" s="82">
        <v>20231001</v>
      </c>
      <c r="C86" s="82">
        <v>2023</v>
      </c>
      <c r="D86" s="82" t="s">
        <v>6398</v>
      </c>
      <c r="E86" s="82">
        <v>10</v>
      </c>
      <c r="F86" s="82" t="s">
        <v>1263</v>
      </c>
      <c r="G86" s="82" t="s">
        <v>104</v>
      </c>
      <c r="H86" s="82" t="s">
        <v>1263</v>
      </c>
      <c r="I86" s="82" t="s">
        <v>104</v>
      </c>
      <c r="J86" s="82">
        <v>1</v>
      </c>
      <c r="K86" s="82" t="s">
        <v>11</v>
      </c>
      <c r="L86" s="82" t="s">
        <v>3714</v>
      </c>
      <c r="M86" s="82" t="s">
        <v>3715</v>
      </c>
      <c r="N86" s="82" t="s">
        <v>2355</v>
      </c>
      <c r="O86" s="82" t="s">
        <v>4800</v>
      </c>
      <c r="P86" s="82" t="s">
        <v>3782</v>
      </c>
      <c r="Q86" s="82" t="s">
        <v>109</v>
      </c>
      <c r="R86" s="82">
        <v>4</v>
      </c>
      <c r="S86" s="83">
        <v>44568</v>
      </c>
      <c r="T86" s="83">
        <v>32518</v>
      </c>
      <c r="U86" s="82">
        <v>61920006</v>
      </c>
      <c r="V86" s="82" t="s">
        <v>3702</v>
      </c>
      <c r="W86" s="100" t="s">
        <v>1173</v>
      </c>
      <c r="X86" s="82" t="s">
        <v>4974</v>
      </c>
      <c r="Y86" s="82" t="s">
        <v>6230</v>
      </c>
      <c r="Z86" s="82" t="s">
        <v>128</v>
      </c>
      <c r="AA86" s="82" t="s">
        <v>3704</v>
      </c>
      <c r="AB86" s="83">
        <v>25883</v>
      </c>
      <c r="AC86" s="82" t="s">
        <v>3713</v>
      </c>
      <c r="AD86" s="82" t="s">
        <v>3705</v>
      </c>
      <c r="AE86" s="82">
        <v>200013300033734</v>
      </c>
      <c r="AF86" s="82">
        <v>1</v>
      </c>
      <c r="AG86" s="82" t="s">
        <v>3707</v>
      </c>
      <c r="AH86" s="82">
        <v>1</v>
      </c>
      <c r="AI86" s="82" t="s">
        <v>3708</v>
      </c>
      <c r="AJ86" s="82">
        <v>314930</v>
      </c>
      <c r="AK86" s="82" t="s">
        <v>6400</v>
      </c>
      <c r="AL86" s="82">
        <v>85</v>
      </c>
      <c r="AM86" s="84">
        <v>30000</v>
      </c>
      <c r="AN86" s="84">
        <v>0</v>
      </c>
      <c r="AO86" s="84">
        <v>0</v>
      </c>
      <c r="AP86" s="84">
        <v>30000</v>
      </c>
      <c r="AQ86" s="84">
        <v>861</v>
      </c>
      <c r="AR86" s="84">
        <v>0</v>
      </c>
      <c r="AS86" s="84">
        <v>912</v>
      </c>
      <c r="AT86" s="84">
        <v>0</v>
      </c>
      <c r="AU86" s="84">
        <v>25</v>
      </c>
      <c r="AV86" s="84">
        <v>50</v>
      </c>
      <c r="AW86" s="84">
        <v>6327.02</v>
      </c>
      <c r="AX86" s="84">
        <v>14502.04</v>
      </c>
      <c r="AY86" s="84">
        <v>21824.98</v>
      </c>
      <c r="AZ86" s="84">
        <v>2130</v>
      </c>
      <c r="BA86" s="84">
        <v>330</v>
      </c>
      <c r="BB86" s="84">
        <v>2127</v>
      </c>
      <c r="BC86" s="91">
        <v>4587</v>
      </c>
    </row>
    <row r="87" spans="1:55" ht="25.5">
      <c r="A87" s="90" t="s">
        <v>843</v>
      </c>
      <c r="B87" s="82">
        <v>20231001</v>
      </c>
      <c r="C87" s="82">
        <v>2023</v>
      </c>
      <c r="D87" s="82" t="s">
        <v>6398</v>
      </c>
      <c r="E87" s="82">
        <v>10</v>
      </c>
      <c r="F87" s="82" t="s">
        <v>1247</v>
      </c>
      <c r="G87" s="82" t="s">
        <v>513</v>
      </c>
      <c r="H87" s="82" t="s">
        <v>1247</v>
      </c>
      <c r="I87" s="82" t="s">
        <v>513</v>
      </c>
      <c r="J87" s="82">
        <v>1</v>
      </c>
      <c r="K87" s="82" t="s">
        <v>11</v>
      </c>
      <c r="L87" s="82"/>
      <c r="M87" s="82"/>
      <c r="N87" s="82" t="s">
        <v>2355</v>
      </c>
      <c r="O87" s="82" t="s">
        <v>4800</v>
      </c>
      <c r="P87" s="82" t="s">
        <v>4814</v>
      </c>
      <c r="Q87" s="82" t="s">
        <v>22</v>
      </c>
      <c r="R87" s="82">
        <v>5</v>
      </c>
      <c r="S87" s="83">
        <v>44935</v>
      </c>
      <c r="T87" s="83">
        <v>39455</v>
      </c>
      <c r="U87" s="82">
        <v>61815012</v>
      </c>
      <c r="V87" s="82" t="s">
        <v>3702</v>
      </c>
      <c r="W87" s="100" t="s">
        <v>2030</v>
      </c>
      <c r="X87" s="82" t="s">
        <v>4933</v>
      </c>
      <c r="Y87" s="82" t="s">
        <v>6192</v>
      </c>
      <c r="Z87" s="82" t="s">
        <v>551</v>
      </c>
      <c r="AA87" s="82" t="s">
        <v>3712</v>
      </c>
      <c r="AB87" s="83">
        <v>23347</v>
      </c>
      <c r="AC87" s="82" t="s">
        <v>3713</v>
      </c>
      <c r="AD87" s="82" t="s">
        <v>3705</v>
      </c>
      <c r="AE87" s="82">
        <v>200011201597347</v>
      </c>
      <c r="AF87" s="82">
        <v>1</v>
      </c>
      <c r="AG87" s="82" t="s">
        <v>3707</v>
      </c>
      <c r="AH87" s="82">
        <v>1</v>
      </c>
      <c r="AI87" s="82" t="s">
        <v>3708</v>
      </c>
      <c r="AJ87" s="82">
        <v>314930</v>
      </c>
      <c r="AK87" s="82" t="s">
        <v>6400</v>
      </c>
      <c r="AL87" s="82">
        <v>86</v>
      </c>
      <c r="AM87" s="84">
        <v>35000</v>
      </c>
      <c r="AN87" s="84">
        <v>0</v>
      </c>
      <c r="AO87" s="84">
        <v>0</v>
      </c>
      <c r="AP87" s="84">
        <v>35000</v>
      </c>
      <c r="AQ87" s="84">
        <v>1004.5</v>
      </c>
      <c r="AR87" s="84">
        <v>0</v>
      </c>
      <c r="AS87" s="84">
        <v>1064</v>
      </c>
      <c r="AT87" s="84">
        <v>0</v>
      </c>
      <c r="AU87" s="84">
        <v>25</v>
      </c>
      <c r="AV87" s="84">
        <v>0</v>
      </c>
      <c r="AW87" s="84">
        <v>0</v>
      </c>
      <c r="AX87" s="84">
        <v>2093.5</v>
      </c>
      <c r="AY87" s="84">
        <v>32906.5</v>
      </c>
      <c r="AZ87" s="84">
        <v>2485</v>
      </c>
      <c r="BA87" s="84">
        <v>385</v>
      </c>
      <c r="BB87" s="84">
        <v>2481.5</v>
      </c>
      <c r="BC87" s="91">
        <v>5351.5</v>
      </c>
    </row>
    <row r="88" spans="1:55" ht="25.5">
      <c r="A88" s="90" t="s">
        <v>843</v>
      </c>
      <c r="B88" s="82">
        <v>20231001</v>
      </c>
      <c r="C88" s="82">
        <v>2023</v>
      </c>
      <c r="D88" s="82" t="s">
        <v>6398</v>
      </c>
      <c r="E88" s="82">
        <v>10</v>
      </c>
      <c r="F88" s="82" t="s">
        <v>1247</v>
      </c>
      <c r="G88" s="82" t="s">
        <v>513</v>
      </c>
      <c r="H88" s="82" t="s">
        <v>1247</v>
      </c>
      <c r="I88" s="82" t="s">
        <v>513</v>
      </c>
      <c r="J88" s="82">
        <v>1</v>
      </c>
      <c r="K88" s="82" t="s">
        <v>11</v>
      </c>
      <c r="L88" s="82" t="s">
        <v>3720</v>
      </c>
      <c r="M88" s="82" t="s">
        <v>3721</v>
      </c>
      <c r="N88" s="82" t="s">
        <v>2355</v>
      </c>
      <c r="O88" s="82" t="s">
        <v>4800</v>
      </c>
      <c r="P88" s="82" t="s">
        <v>3722</v>
      </c>
      <c r="Q88" s="82" t="s">
        <v>8</v>
      </c>
      <c r="R88" s="82">
        <v>4</v>
      </c>
      <c r="S88" s="83">
        <v>43834</v>
      </c>
      <c r="T88" s="83">
        <v>39455</v>
      </c>
      <c r="U88" s="82">
        <v>61815008</v>
      </c>
      <c r="V88" s="82" t="s">
        <v>3702</v>
      </c>
      <c r="W88" s="100" t="s">
        <v>1988</v>
      </c>
      <c r="X88" s="82" t="s">
        <v>4869</v>
      </c>
      <c r="Y88" s="82" t="s">
        <v>6139</v>
      </c>
      <c r="Z88" s="82" t="s">
        <v>538</v>
      </c>
      <c r="AA88" s="82" t="s">
        <v>3712</v>
      </c>
      <c r="AB88" s="83">
        <v>27395</v>
      </c>
      <c r="AC88" s="82" t="s">
        <v>3713</v>
      </c>
      <c r="AD88" s="82" t="s">
        <v>3705</v>
      </c>
      <c r="AE88" s="82">
        <v>200011201597363</v>
      </c>
      <c r="AF88" s="82">
        <v>1</v>
      </c>
      <c r="AG88" s="82" t="s">
        <v>3707</v>
      </c>
      <c r="AH88" s="82">
        <v>1</v>
      </c>
      <c r="AI88" s="82" t="s">
        <v>3708</v>
      </c>
      <c r="AJ88" s="82">
        <v>314930</v>
      </c>
      <c r="AK88" s="82" t="s">
        <v>6400</v>
      </c>
      <c r="AL88" s="82">
        <v>87</v>
      </c>
      <c r="AM88" s="84">
        <v>15000</v>
      </c>
      <c r="AN88" s="84">
        <v>0</v>
      </c>
      <c r="AO88" s="84">
        <v>0</v>
      </c>
      <c r="AP88" s="84">
        <v>15000</v>
      </c>
      <c r="AQ88" s="84">
        <v>430.5</v>
      </c>
      <c r="AR88" s="84">
        <v>0</v>
      </c>
      <c r="AS88" s="84">
        <v>456</v>
      </c>
      <c r="AT88" s="84">
        <v>0</v>
      </c>
      <c r="AU88" s="84">
        <v>25</v>
      </c>
      <c r="AV88" s="84">
        <v>0</v>
      </c>
      <c r="AW88" s="84">
        <v>0</v>
      </c>
      <c r="AX88" s="84">
        <v>911.5</v>
      </c>
      <c r="AY88" s="84">
        <v>14088.5</v>
      </c>
      <c r="AZ88" s="84">
        <v>1065</v>
      </c>
      <c r="BA88" s="84">
        <v>165</v>
      </c>
      <c r="BB88" s="84">
        <v>1063.5</v>
      </c>
      <c r="BC88" s="91">
        <v>2293.5</v>
      </c>
    </row>
    <row r="89" spans="1:55" ht="25.5">
      <c r="A89" s="90" t="s">
        <v>843</v>
      </c>
      <c r="B89" s="82">
        <v>20231001</v>
      </c>
      <c r="C89" s="82">
        <v>2023</v>
      </c>
      <c r="D89" s="82" t="s">
        <v>6398</v>
      </c>
      <c r="E89" s="82">
        <v>10</v>
      </c>
      <c r="F89" s="82" t="s">
        <v>1277</v>
      </c>
      <c r="G89" s="82" t="s">
        <v>287</v>
      </c>
      <c r="H89" s="82" t="s">
        <v>1277</v>
      </c>
      <c r="I89" s="82" t="s">
        <v>287</v>
      </c>
      <c r="J89" s="82">
        <v>1</v>
      </c>
      <c r="K89" s="82" t="s">
        <v>11</v>
      </c>
      <c r="L89" s="82" t="s">
        <v>3749</v>
      </c>
      <c r="M89" s="82" t="s">
        <v>3750</v>
      </c>
      <c r="N89" s="82" t="s">
        <v>2355</v>
      </c>
      <c r="O89" s="82" t="s">
        <v>4800</v>
      </c>
      <c r="P89" s="82" t="s">
        <v>4173</v>
      </c>
      <c r="Q89" s="82" t="s">
        <v>55</v>
      </c>
      <c r="R89" s="82">
        <v>1</v>
      </c>
      <c r="S89" s="83">
        <v>44933</v>
      </c>
      <c r="T89" s="83">
        <v>44933</v>
      </c>
      <c r="U89" s="82">
        <v>61605028</v>
      </c>
      <c r="V89" s="82" t="s">
        <v>3702</v>
      </c>
      <c r="W89" s="100" t="s">
        <v>3438</v>
      </c>
      <c r="X89" s="82" t="s">
        <v>4384</v>
      </c>
      <c r="Y89" s="82" t="s">
        <v>6129</v>
      </c>
      <c r="Z89" s="82" t="s">
        <v>3437</v>
      </c>
      <c r="AA89" s="82" t="s">
        <v>3704</v>
      </c>
      <c r="AB89" s="82" t="s">
        <v>6451</v>
      </c>
      <c r="AC89" s="82" t="s">
        <v>3705</v>
      </c>
      <c r="AD89" s="82" t="s">
        <v>3706</v>
      </c>
      <c r="AE89" s="82">
        <v>200019604821974</v>
      </c>
      <c r="AF89" s="82">
        <v>1</v>
      </c>
      <c r="AG89" s="82" t="s">
        <v>3707</v>
      </c>
      <c r="AH89" s="82">
        <v>1</v>
      </c>
      <c r="AI89" s="82" t="s">
        <v>3708</v>
      </c>
      <c r="AJ89" s="82">
        <v>314930</v>
      </c>
      <c r="AK89" s="82" t="s">
        <v>6400</v>
      </c>
      <c r="AL89" s="82">
        <v>88</v>
      </c>
      <c r="AM89" s="84">
        <v>25000</v>
      </c>
      <c r="AN89" s="84">
        <v>0</v>
      </c>
      <c r="AO89" s="84">
        <v>0</v>
      </c>
      <c r="AP89" s="84">
        <v>25000</v>
      </c>
      <c r="AQ89" s="84">
        <v>717.5</v>
      </c>
      <c r="AR89" s="84">
        <v>0</v>
      </c>
      <c r="AS89" s="84">
        <v>760</v>
      </c>
      <c r="AT89" s="84">
        <v>0</v>
      </c>
      <c r="AU89" s="84">
        <v>25</v>
      </c>
      <c r="AV89" s="84">
        <v>0</v>
      </c>
      <c r="AW89" s="84">
        <v>0</v>
      </c>
      <c r="AX89" s="84">
        <v>1502.5</v>
      </c>
      <c r="AY89" s="84">
        <v>23497.5</v>
      </c>
      <c r="AZ89" s="84">
        <v>1775</v>
      </c>
      <c r="BA89" s="84">
        <v>275</v>
      </c>
      <c r="BB89" s="84">
        <v>1772.5</v>
      </c>
      <c r="BC89" s="91">
        <v>3822.5</v>
      </c>
    </row>
    <row r="90" spans="1:55" ht="25.5">
      <c r="A90" s="90" t="s">
        <v>843</v>
      </c>
      <c r="B90" s="82">
        <v>20231001</v>
      </c>
      <c r="C90" s="82">
        <v>2023</v>
      </c>
      <c r="D90" s="82" t="s">
        <v>6398</v>
      </c>
      <c r="E90" s="82">
        <v>10</v>
      </c>
      <c r="F90" s="82" t="s">
        <v>1257</v>
      </c>
      <c r="G90" s="82" t="s">
        <v>73</v>
      </c>
      <c r="H90" s="82" t="s">
        <v>1257</v>
      </c>
      <c r="I90" s="82" t="s">
        <v>73</v>
      </c>
      <c r="J90" s="82">
        <v>1</v>
      </c>
      <c r="K90" s="82" t="s">
        <v>11</v>
      </c>
      <c r="L90" s="82"/>
      <c r="M90" s="82"/>
      <c r="N90" s="82" t="s">
        <v>2355</v>
      </c>
      <c r="O90" s="82" t="s">
        <v>4800</v>
      </c>
      <c r="P90" s="82" t="s">
        <v>4904</v>
      </c>
      <c r="Q90" s="82" t="s">
        <v>874</v>
      </c>
      <c r="R90" s="82">
        <v>5</v>
      </c>
      <c r="S90" s="83">
        <v>43842</v>
      </c>
      <c r="T90" s="83">
        <v>39454</v>
      </c>
      <c r="U90" s="82">
        <v>61950050</v>
      </c>
      <c r="V90" s="82" t="s">
        <v>3702</v>
      </c>
      <c r="W90" s="100" t="s">
        <v>1941</v>
      </c>
      <c r="X90" s="82" t="s">
        <v>4905</v>
      </c>
      <c r="Y90" s="82" t="s">
        <v>6166</v>
      </c>
      <c r="Z90" s="82" t="s">
        <v>872</v>
      </c>
      <c r="AA90" s="82" t="s">
        <v>3712</v>
      </c>
      <c r="AB90" s="82" t="s">
        <v>6452</v>
      </c>
      <c r="AC90" s="82" t="s">
        <v>3713</v>
      </c>
      <c r="AD90" s="82" t="s">
        <v>3705</v>
      </c>
      <c r="AE90" s="82">
        <v>200013300133061</v>
      </c>
      <c r="AF90" s="82">
        <v>1</v>
      </c>
      <c r="AG90" s="82" t="s">
        <v>3707</v>
      </c>
      <c r="AH90" s="82">
        <v>1</v>
      </c>
      <c r="AI90" s="82" t="s">
        <v>3708</v>
      </c>
      <c r="AJ90" s="82">
        <v>314930</v>
      </c>
      <c r="AK90" s="82" t="s">
        <v>6400</v>
      </c>
      <c r="AL90" s="82">
        <v>89</v>
      </c>
      <c r="AM90" s="84">
        <v>55000</v>
      </c>
      <c r="AN90" s="84">
        <v>0</v>
      </c>
      <c r="AO90" s="84">
        <v>0</v>
      </c>
      <c r="AP90" s="84">
        <v>55000</v>
      </c>
      <c r="AQ90" s="84">
        <v>1578.5</v>
      </c>
      <c r="AR90" s="84">
        <v>2559.6799999999998</v>
      </c>
      <c r="AS90" s="84">
        <v>1672</v>
      </c>
      <c r="AT90" s="84">
        <v>0</v>
      </c>
      <c r="AU90" s="84">
        <v>25</v>
      </c>
      <c r="AV90" s="84">
        <v>0</v>
      </c>
      <c r="AW90" s="84">
        <v>14008.16</v>
      </c>
      <c r="AX90" s="84">
        <v>33851.5</v>
      </c>
      <c r="AY90" s="84">
        <v>35156.660000000003</v>
      </c>
      <c r="AZ90" s="84">
        <v>3905</v>
      </c>
      <c r="BA90" s="84">
        <v>605</v>
      </c>
      <c r="BB90" s="84">
        <v>3899.5</v>
      </c>
      <c r="BC90" s="91">
        <v>8409.5</v>
      </c>
    </row>
    <row r="91" spans="1:55" ht="25.5">
      <c r="A91" s="90" t="s">
        <v>843</v>
      </c>
      <c r="B91" s="82">
        <v>20231001</v>
      </c>
      <c r="C91" s="82">
        <v>2023</v>
      </c>
      <c r="D91" s="82" t="s">
        <v>6398</v>
      </c>
      <c r="E91" s="82">
        <v>10</v>
      </c>
      <c r="F91" s="82" t="s">
        <v>1247</v>
      </c>
      <c r="G91" s="82" t="s">
        <v>513</v>
      </c>
      <c r="H91" s="82" t="s">
        <v>1247</v>
      </c>
      <c r="I91" s="82" t="s">
        <v>513</v>
      </c>
      <c r="J91" s="82">
        <v>1</v>
      </c>
      <c r="K91" s="82" t="s">
        <v>11</v>
      </c>
      <c r="L91" s="82" t="s">
        <v>3720</v>
      </c>
      <c r="M91" s="82" t="s">
        <v>3721</v>
      </c>
      <c r="N91" s="82" t="s">
        <v>2355</v>
      </c>
      <c r="O91" s="82" t="s">
        <v>4800</v>
      </c>
      <c r="P91" s="82" t="s">
        <v>3798</v>
      </c>
      <c r="Q91" s="82" t="s">
        <v>15</v>
      </c>
      <c r="R91" s="82">
        <v>6</v>
      </c>
      <c r="S91" s="83">
        <v>44935</v>
      </c>
      <c r="T91" s="83">
        <v>40919</v>
      </c>
      <c r="U91" s="82">
        <v>61815003</v>
      </c>
      <c r="V91" s="82" t="s">
        <v>3702</v>
      </c>
      <c r="W91" s="100" t="s">
        <v>2032</v>
      </c>
      <c r="X91" s="82" t="s">
        <v>5062</v>
      </c>
      <c r="Y91" s="82" t="s">
        <v>6301</v>
      </c>
      <c r="Z91" s="82" t="s">
        <v>552</v>
      </c>
      <c r="AA91" s="82" t="s">
        <v>3712</v>
      </c>
      <c r="AB91" s="83">
        <v>33216</v>
      </c>
      <c r="AC91" s="82" t="s">
        <v>3713</v>
      </c>
      <c r="AD91" s="82" t="s">
        <v>3706</v>
      </c>
      <c r="AE91" s="82">
        <v>200011202043311</v>
      </c>
      <c r="AF91" s="82">
        <v>1</v>
      </c>
      <c r="AG91" s="82" t="s">
        <v>3707</v>
      </c>
      <c r="AH91" s="82">
        <v>1</v>
      </c>
      <c r="AI91" s="82" t="s">
        <v>3708</v>
      </c>
      <c r="AJ91" s="82">
        <v>314930</v>
      </c>
      <c r="AK91" s="82" t="s">
        <v>6400</v>
      </c>
      <c r="AL91" s="82">
        <v>90</v>
      </c>
      <c r="AM91" s="84">
        <v>22000</v>
      </c>
      <c r="AN91" s="84">
        <v>0</v>
      </c>
      <c r="AO91" s="84">
        <v>0</v>
      </c>
      <c r="AP91" s="84">
        <v>22000</v>
      </c>
      <c r="AQ91" s="84">
        <v>631.4</v>
      </c>
      <c r="AR91" s="84">
        <v>0</v>
      </c>
      <c r="AS91" s="84">
        <v>668.8</v>
      </c>
      <c r="AT91" s="84">
        <v>1587.38</v>
      </c>
      <c r="AU91" s="84">
        <v>25</v>
      </c>
      <c r="AV91" s="84">
        <v>0</v>
      </c>
      <c r="AW91" s="84">
        <v>0</v>
      </c>
      <c r="AX91" s="84">
        <v>2912.58</v>
      </c>
      <c r="AY91" s="84">
        <v>19087.419999999998</v>
      </c>
      <c r="AZ91" s="84">
        <v>1562</v>
      </c>
      <c r="BA91" s="84">
        <v>242</v>
      </c>
      <c r="BB91" s="84">
        <v>1559.8</v>
      </c>
      <c r="BC91" s="91">
        <v>3363.8</v>
      </c>
    </row>
    <row r="92" spans="1:55" ht="38.25">
      <c r="A92" s="90" t="s">
        <v>843</v>
      </c>
      <c r="B92" s="82">
        <v>20231001</v>
      </c>
      <c r="C92" s="82">
        <v>2023</v>
      </c>
      <c r="D92" s="82" t="s">
        <v>6398</v>
      </c>
      <c r="E92" s="82">
        <v>10</v>
      </c>
      <c r="F92" s="82" t="s">
        <v>1256</v>
      </c>
      <c r="G92" s="82" t="s">
        <v>1484</v>
      </c>
      <c r="H92" s="82" t="s">
        <v>1256</v>
      </c>
      <c r="I92" s="82" t="s">
        <v>1484</v>
      </c>
      <c r="J92" s="82">
        <v>1</v>
      </c>
      <c r="K92" s="82" t="s">
        <v>11</v>
      </c>
      <c r="L92" s="82"/>
      <c r="M92" s="82"/>
      <c r="N92" s="82" t="s">
        <v>2355</v>
      </c>
      <c r="O92" s="82" t="s">
        <v>4800</v>
      </c>
      <c r="P92" s="82" t="s">
        <v>3767</v>
      </c>
      <c r="Q92" s="82" t="s">
        <v>32</v>
      </c>
      <c r="R92" s="82">
        <v>3</v>
      </c>
      <c r="S92" s="83">
        <v>44564</v>
      </c>
      <c r="T92" s="83">
        <v>40550</v>
      </c>
      <c r="U92" s="82">
        <v>61455041</v>
      </c>
      <c r="V92" s="82" t="s">
        <v>3702</v>
      </c>
      <c r="W92" s="100" t="s">
        <v>1915</v>
      </c>
      <c r="X92" s="82" t="s">
        <v>5063</v>
      </c>
      <c r="Y92" s="82" t="s">
        <v>6302</v>
      </c>
      <c r="Z92" s="82" t="s">
        <v>154</v>
      </c>
      <c r="AA92" s="82" t="s">
        <v>3704</v>
      </c>
      <c r="AB92" s="82" t="s">
        <v>6453</v>
      </c>
      <c r="AC92" s="82" t="s">
        <v>3713</v>
      </c>
      <c r="AD92" s="82" t="s">
        <v>3706</v>
      </c>
      <c r="AE92" s="82">
        <v>200013300199445</v>
      </c>
      <c r="AF92" s="82">
        <v>1</v>
      </c>
      <c r="AG92" s="82" t="s">
        <v>3707</v>
      </c>
      <c r="AH92" s="82">
        <v>1</v>
      </c>
      <c r="AI92" s="82" t="s">
        <v>3708</v>
      </c>
      <c r="AJ92" s="82">
        <v>314930</v>
      </c>
      <c r="AK92" s="82" t="s">
        <v>6400</v>
      </c>
      <c r="AL92" s="82">
        <v>91</v>
      </c>
      <c r="AM92" s="84">
        <v>55000</v>
      </c>
      <c r="AN92" s="84">
        <v>0</v>
      </c>
      <c r="AO92" s="84">
        <v>0</v>
      </c>
      <c r="AP92" s="84">
        <v>55000</v>
      </c>
      <c r="AQ92" s="84">
        <v>1578.5</v>
      </c>
      <c r="AR92" s="84">
        <v>2321.5700000000002</v>
      </c>
      <c r="AS92" s="84">
        <v>1672</v>
      </c>
      <c r="AT92" s="84">
        <v>1587.38</v>
      </c>
      <c r="AU92" s="84">
        <v>25</v>
      </c>
      <c r="AV92" s="84">
        <v>0</v>
      </c>
      <c r="AW92" s="84">
        <v>1696</v>
      </c>
      <c r="AX92" s="84">
        <v>10576.45</v>
      </c>
      <c r="AY92" s="84">
        <v>46119.55</v>
      </c>
      <c r="AZ92" s="84">
        <v>3905</v>
      </c>
      <c r="BA92" s="84">
        <v>605</v>
      </c>
      <c r="BB92" s="84">
        <v>3899.5</v>
      </c>
      <c r="BC92" s="91">
        <v>8409.5</v>
      </c>
    </row>
    <row r="93" spans="1:55" ht="25.5">
      <c r="A93" s="90" t="s">
        <v>843</v>
      </c>
      <c r="B93" s="82">
        <v>20231001</v>
      </c>
      <c r="C93" s="82">
        <v>2023</v>
      </c>
      <c r="D93" s="82" t="s">
        <v>6398</v>
      </c>
      <c r="E93" s="82">
        <v>10</v>
      </c>
      <c r="F93" s="82" t="s">
        <v>1280</v>
      </c>
      <c r="G93" s="82" t="s">
        <v>293</v>
      </c>
      <c r="H93" s="82" t="s">
        <v>1280</v>
      </c>
      <c r="I93" s="82" t="s">
        <v>293</v>
      </c>
      <c r="J93" s="82">
        <v>1</v>
      </c>
      <c r="K93" s="82" t="s">
        <v>11</v>
      </c>
      <c r="L93" s="82" t="s">
        <v>3749</v>
      </c>
      <c r="M93" s="82" t="s">
        <v>3750</v>
      </c>
      <c r="N93" s="82" t="s">
        <v>2355</v>
      </c>
      <c r="O93" s="82" t="s">
        <v>4800</v>
      </c>
      <c r="P93" s="82" t="s">
        <v>3751</v>
      </c>
      <c r="Q93" s="82" t="s">
        <v>10</v>
      </c>
      <c r="R93" s="82">
        <v>5</v>
      </c>
      <c r="S93" s="83">
        <v>44569</v>
      </c>
      <c r="T93" s="83">
        <v>367</v>
      </c>
      <c r="U93" s="82">
        <v>61620001</v>
      </c>
      <c r="V93" s="82" t="s">
        <v>3702</v>
      </c>
      <c r="W93" s="100" t="s">
        <v>1153</v>
      </c>
      <c r="X93" s="82" t="s">
        <v>4941</v>
      </c>
      <c r="Y93" s="82" t="s">
        <v>6200</v>
      </c>
      <c r="Z93" s="82" t="s">
        <v>294</v>
      </c>
      <c r="AA93" s="82" t="s">
        <v>3704</v>
      </c>
      <c r="AB93" s="82" t="s">
        <v>6454</v>
      </c>
      <c r="AC93" s="82" t="s">
        <v>3713</v>
      </c>
      <c r="AD93" s="82" t="s">
        <v>3705</v>
      </c>
      <c r="AE93" s="82">
        <v>200013300028833</v>
      </c>
      <c r="AF93" s="82">
        <v>1</v>
      </c>
      <c r="AG93" s="82" t="s">
        <v>3707</v>
      </c>
      <c r="AH93" s="82">
        <v>1</v>
      </c>
      <c r="AI93" s="82" t="s">
        <v>3708</v>
      </c>
      <c r="AJ93" s="82">
        <v>314930</v>
      </c>
      <c r="AK93" s="82" t="s">
        <v>6400</v>
      </c>
      <c r="AL93" s="82">
        <v>92</v>
      </c>
      <c r="AM93" s="84">
        <v>35000</v>
      </c>
      <c r="AN93" s="84">
        <v>0</v>
      </c>
      <c r="AO93" s="84">
        <v>0</v>
      </c>
      <c r="AP93" s="84">
        <v>35000</v>
      </c>
      <c r="AQ93" s="84">
        <v>1004.5</v>
      </c>
      <c r="AR93" s="84">
        <v>0</v>
      </c>
      <c r="AS93" s="84">
        <v>1064</v>
      </c>
      <c r="AT93" s="84">
        <v>0</v>
      </c>
      <c r="AU93" s="84">
        <v>25</v>
      </c>
      <c r="AV93" s="84">
        <v>100</v>
      </c>
      <c r="AW93" s="84">
        <v>0</v>
      </c>
      <c r="AX93" s="84">
        <v>2193.5</v>
      </c>
      <c r="AY93" s="84">
        <v>32806.5</v>
      </c>
      <c r="AZ93" s="84">
        <v>2485</v>
      </c>
      <c r="BA93" s="84">
        <v>385</v>
      </c>
      <c r="BB93" s="84">
        <v>2481.5</v>
      </c>
      <c r="BC93" s="91">
        <v>5351.5</v>
      </c>
    </row>
    <row r="94" spans="1:55" ht="38.25">
      <c r="A94" s="90" t="s">
        <v>843</v>
      </c>
      <c r="B94" s="82">
        <v>20231001</v>
      </c>
      <c r="C94" s="82">
        <v>2023</v>
      </c>
      <c r="D94" s="82" t="s">
        <v>6398</v>
      </c>
      <c r="E94" s="82">
        <v>10</v>
      </c>
      <c r="F94" s="82" t="s">
        <v>1256</v>
      </c>
      <c r="G94" s="82" t="s">
        <v>1484</v>
      </c>
      <c r="H94" s="82" t="s">
        <v>1256</v>
      </c>
      <c r="I94" s="82" t="s">
        <v>1484</v>
      </c>
      <c r="J94" s="82">
        <v>1</v>
      </c>
      <c r="K94" s="82" t="s">
        <v>11</v>
      </c>
      <c r="L94" s="82"/>
      <c r="M94" s="82"/>
      <c r="N94" s="82" t="s">
        <v>2355</v>
      </c>
      <c r="O94" s="82" t="s">
        <v>4800</v>
      </c>
      <c r="P94" s="82" t="s">
        <v>4890</v>
      </c>
      <c r="Q94" s="82" t="s">
        <v>149</v>
      </c>
      <c r="R94" s="82">
        <v>2</v>
      </c>
      <c r="S94" s="83">
        <v>43466</v>
      </c>
      <c r="T94" s="83">
        <v>36951</v>
      </c>
      <c r="U94" s="82">
        <v>61455026</v>
      </c>
      <c r="V94" s="82" t="s">
        <v>3702</v>
      </c>
      <c r="W94" s="100" t="s">
        <v>1155</v>
      </c>
      <c r="X94" s="82" t="s">
        <v>4375</v>
      </c>
      <c r="Y94" s="82" t="s">
        <v>6156</v>
      </c>
      <c r="Z94" s="82" t="s">
        <v>174</v>
      </c>
      <c r="AA94" s="82" t="s">
        <v>3712</v>
      </c>
      <c r="AB94" s="82" t="s">
        <v>6455</v>
      </c>
      <c r="AC94" s="82" t="s">
        <v>3713</v>
      </c>
      <c r="AD94" s="82" t="s">
        <v>3705</v>
      </c>
      <c r="AE94" s="82">
        <v>200013300032188</v>
      </c>
      <c r="AF94" s="82">
        <v>1</v>
      </c>
      <c r="AG94" s="82" t="s">
        <v>3707</v>
      </c>
      <c r="AH94" s="82">
        <v>1</v>
      </c>
      <c r="AI94" s="82" t="s">
        <v>3708</v>
      </c>
      <c r="AJ94" s="82">
        <v>314930</v>
      </c>
      <c r="AK94" s="82" t="s">
        <v>6400</v>
      </c>
      <c r="AL94" s="82">
        <v>93</v>
      </c>
      <c r="AM94" s="84">
        <v>10000</v>
      </c>
      <c r="AN94" s="84">
        <v>0</v>
      </c>
      <c r="AO94" s="84">
        <v>0</v>
      </c>
      <c r="AP94" s="84">
        <v>10000</v>
      </c>
      <c r="AQ94" s="84">
        <v>287</v>
      </c>
      <c r="AR94" s="84">
        <v>0</v>
      </c>
      <c r="AS94" s="84">
        <v>304</v>
      </c>
      <c r="AT94" s="84">
        <v>0</v>
      </c>
      <c r="AU94" s="84">
        <v>25</v>
      </c>
      <c r="AV94" s="84">
        <v>50</v>
      </c>
      <c r="AW94" s="84">
        <v>0</v>
      </c>
      <c r="AX94" s="84">
        <v>666</v>
      </c>
      <c r="AY94" s="84">
        <v>9334</v>
      </c>
      <c r="AZ94" s="84">
        <v>710</v>
      </c>
      <c r="BA94" s="84">
        <v>110</v>
      </c>
      <c r="BB94" s="84">
        <v>709</v>
      </c>
      <c r="BC94" s="91">
        <v>1529</v>
      </c>
    </row>
    <row r="95" spans="1:55" ht="38.25">
      <c r="A95" s="90" t="s">
        <v>843</v>
      </c>
      <c r="B95" s="82">
        <v>20231001</v>
      </c>
      <c r="C95" s="82">
        <v>2023</v>
      </c>
      <c r="D95" s="82" t="s">
        <v>6398</v>
      </c>
      <c r="E95" s="82">
        <v>10</v>
      </c>
      <c r="F95" s="82" t="s">
        <v>1256</v>
      </c>
      <c r="G95" s="82" t="s">
        <v>1484</v>
      </c>
      <c r="H95" s="82" t="s">
        <v>1256</v>
      </c>
      <c r="I95" s="82" t="s">
        <v>1484</v>
      </c>
      <c r="J95" s="82">
        <v>1</v>
      </c>
      <c r="K95" s="82" t="s">
        <v>11</v>
      </c>
      <c r="L95" s="82" t="s">
        <v>3749</v>
      </c>
      <c r="M95" s="82" t="s">
        <v>3750</v>
      </c>
      <c r="N95" s="82" t="s">
        <v>2355</v>
      </c>
      <c r="O95" s="82" t="s">
        <v>4800</v>
      </c>
      <c r="P95" s="82" t="s">
        <v>3751</v>
      </c>
      <c r="Q95" s="82" t="s">
        <v>10</v>
      </c>
      <c r="R95" s="82">
        <v>2</v>
      </c>
      <c r="S95" s="83">
        <v>44929</v>
      </c>
      <c r="T95" s="83">
        <v>44844</v>
      </c>
      <c r="U95" s="82">
        <v>61455110</v>
      </c>
      <c r="V95" s="82" t="s">
        <v>3702</v>
      </c>
      <c r="W95" s="100" t="s">
        <v>2455</v>
      </c>
      <c r="X95" s="82" t="s">
        <v>4894</v>
      </c>
      <c r="Y95" s="82" t="s">
        <v>6159</v>
      </c>
      <c r="Z95" s="82" t="s">
        <v>2427</v>
      </c>
      <c r="AA95" s="82" t="s">
        <v>3704</v>
      </c>
      <c r="AB95" s="82" t="s">
        <v>6456</v>
      </c>
      <c r="AC95" s="82" t="s">
        <v>3705</v>
      </c>
      <c r="AD95" s="82" t="s">
        <v>3706</v>
      </c>
      <c r="AE95" s="82">
        <v>200019605218872</v>
      </c>
      <c r="AF95" s="82">
        <v>1</v>
      </c>
      <c r="AG95" s="82" t="s">
        <v>3707</v>
      </c>
      <c r="AH95" s="82">
        <v>1</v>
      </c>
      <c r="AI95" s="82" t="s">
        <v>3708</v>
      </c>
      <c r="AJ95" s="82">
        <v>314930</v>
      </c>
      <c r="AK95" s="82" t="s">
        <v>6400</v>
      </c>
      <c r="AL95" s="82">
        <v>94</v>
      </c>
      <c r="AM95" s="84">
        <v>30000</v>
      </c>
      <c r="AN95" s="84">
        <v>0</v>
      </c>
      <c r="AO95" s="84">
        <v>0</v>
      </c>
      <c r="AP95" s="84">
        <v>30000</v>
      </c>
      <c r="AQ95" s="84">
        <v>861</v>
      </c>
      <c r="AR95" s="84">
        <v>0</v>
      </c>
      <c r="AS95" s="84">
        <v>912</v>
      </c>
      <c r="AT95" s="84">
        <v>0</v>
      </c>
      <c r="AU95" s="84">
        <v>25</v>
      </c>
      <c r="AV95" s="84">
        <v>0</v>
      </c>
      <c r="AW95" s="84">
        <v>2046</v>
      </c>
      <c r="AX95" s="84">
        <v>5890</v>
      </c>
      <c r="AY95" s="84">
        <v>26156</v>
      </c>
      <c r="AZ95" s="84">
        <v>2130</v>
      </c>
      <c r="BA95" s="84">
        <v>330</v>
      </c>
      <c r="BB95" s="84">
        <v>2127</v>
      </c>
      <c r="BC95" s="91">
        <v>4587</v>
      </c>
    </row>
    <row r="96" spans="1:55" ht="25.5">
      <c r="A96" s="90" t="s">
        <v>843</v>
      </c>
      <c r="B96" s="82">
        <v>20231001</v>
      </c>
      <c r="C96" s="82">
        <v>2023</v>
      </c>
      <c r="D96" s="82" t="s">
        <v>6398</v>
      </c>
      <c r="E96" s="82">
        <v>10</v>
      </c>
      <c r="F96" s="82" t="s">
        <v>1302</v>
      </c>
      <c r="G96" s="82" t="s">
        <v>18</v>
      </c>
      <c r="H96" s="82" t="s">
        <v>1302</v>
      </c>
      <c r="I96" s="82" t="s">
        <v>18</v>
      </c>
      <c r="J96" s="82">
        <v>1</v>
      </c>
      <c r="K96" s="82" t="s">
        <v>11</v>
      </c>
      <c r="L96" s="82"/>
      <c r="M96" s="82"/>
      <c r="N96" s="82" t="s">
        <v>2355</v>
      </c>
      <c r="O96" s="82" t="s">
        <v>4800</v>
      </c>
      <c r="P96" s="82" t="s">
        <v>4814</v>
      </c>
      <c r="Q96" s="82" t="s">
        <v>22</v>
      </c>
      <c r="R96" s="82">
        <v>1</v>
      </c>
      <c r="S96" s="83">
        <v>44208</v>
      </c>
      <c r="T96" s="83">
        <v>44208</v>
      </c>
      <c r="U96" s="82">
        <v>62340083</v>
      </c>
      <c r="V96" s="82" t="s">
        <v>3702</v>
      </c>
      <c r="W96" s="100" t="s">
        <v>1955</v>
      </c>
      <c r="X96" s="82" t="s">
        <v>4693</v>
      </c>
      <c r="Y96" s="82" t="s">
        <v>6323</v>
      </c>
      <c r="Z96" s="82" t="s">
        <v>1409</v>
      </c>
      <c r="AA96" s="82" t="s">
        <v>3712</v>
      </c>
      <c r="AB96" s="83">
        <v>19825</v>
      </c>
      <c r="AC96" s="82" t="s">
        <v>3705</v>
      </c>
      <c r="AD96" s="82" t="s">
        <v>3706</v>
      </c>
      <c r="AE96" s="82">
        <v>200019604295135</v>
      </c>
      <c r="AF96" s="82">
        <v>1</v>
      </c>
      <c r="AG96" s="82" t="s">
        <v>3707</v>
      </c>
      <c r="AH96" s="82">
        <v>1</v>
      </c>
      <c r="AI96" s="82" t="s">
        <v>3708</v>
      </c>
      <c r="AJ96" s="82">
        <v>314930</v>
      </c>
      <c r="AK96" s="82" t="s">
        <v>6400</v>
      </c>
      <c r="AL96" s="82">
        <v>95</v>
      </c>
      <c r="AM96" s="84">
        <v>11400</v>
      </c>
      <c r="AN96" s="84">
        <v>0</v>
      </c>
      <c r="AO96" s="84">
        <v>0</v>
      </c>
      <c r="AP96" s="84">
        <v>11400</v>
      </c>
      <c r="AQ96" s="84">
        <v>327.18</v>
      </c>
      <c r="AR96" s="84">
        <v>0</v>
      </c>
      <c r="AS96" s="84">
        <v>346.56</v>
      </c>
      <c r="AT96" s="84">
        <v>0</v>
      </c>
      <c r="AU96" s="84">
        <v>25</v>
      </c>
      <c r="AV96" s="84">
        <v>0</v>
      </c>
      <c r="AW96" s="84">
        <v>0</v>
      </c>
      <c r="AX96" s="84">
        <v>698.74</v>
      </c>
      <c r="AY96" s="84">
        <v>10701.26</v>
      </c>
      <c r="AZ96" s="84">
        <v>809.4</v>
      </c>
      <c r="BA96" s="84">
        <v>125.4</v>
      </c>
      <c r="BB96" s="84">
        <v>808.26</v>
      </c>
      <c r="BC96" s="91">
        <v>1743.06</v>
      </c>
    </row>
    <row r="97" spans="1:55" ht="25.5">
      <c r="A97" s="90" t="s">
        <v>843</v>
      </c>
      <c r="B97" s="82">
        <v>20231001</v>
      </c>
      <c r="C97" s="82">
        <v>2023</v>
      </c>
      <c r="D97" s="82" t="s">
        <v>6398</v>
      </c>
      <c r="E97" s="82">
        <v>10</v>
      </c>
      <c r="F97" s="82" t="s">
        <v>1302</v>
      </c>
      <c r="G97" s="82" t="s">
        <v>18</v>
      </c>
      <c r="H97" s="82" t="s">
        <v>1302</v>
      </c>
      <c r="I97" s="82" t="s">
        <v>18</v>
      </c>
      <c r="J97" s="82">
        <v>1</v>
      </c>
      <c r="K97" s="82" t="s">
        <v>11</v>
      </c>
      <c r="L97" s="82" t="s">
        <v>3720</v>
      </c>
      <c r="M97" s="82" t="s">
        <v>3721</v>
      </c>
      <c r="N97" s="82" t="s">
        <v>2355</v>
      </c>
      <c r="O97" s="82" t="s">
        <v>4800</v>
      </c>
      <c r="P97" s="82" t="s">
        <v>3722</v>
      </c>
      <c r="Q97" s="82" t="s">
        <v>8</v>
      </c>
      <c r="R97" s="82">
        <v>2</v>
      </c>
      <c r="S97" s="83">
        <v>43466</v>
      </c>
      <c r="T97" s="83">
        <v>40909</v>
      </c>
      <c r="U97" s="82">
        <v>62340047</v>
      </c>
      <c r="V97" s="82" t="s">
        <v>3702</v>
      </c>
      <c r="W97" s="100" t="s">
        <v>1906</v>
      </c>
      <c r="X97" s="82" t="s">
        <v>4872</v>
      </c>
      <c r="Y97" s="82" t="s">
        <v>6142</v>
      </c>
      <c r="Z97" s="82" t="s">
        <v>28</v>
      </c>
      <c r="AA97" s="82" t="s">
        <v>3704</v>
      </c>
      <c r="AB97" s="83">
        <v>26639</v>
      </c>
      <c r="AC97" s="82" t="s">
        <v>3713</v>
      </c>
      <c r="AD97" s="82" t="s">
        <v>3706</v>
      </c>
      <c r="AE97" s="82">
        <v>200011201955044</v>
      </c>
      <c r="AF97" s="82">
        <v>1</v>
      </c>
      <c r="AG97" s="82" t="s">
        <v>3707</v>
      </c>
      <c r="AH97" s="82">
        <v>1</v>
      </c>
      <c r="AI97" s="82" t="s">
        <v>3708</v>
      </c>
      <c r="AJ97" s="82">
        <v>314930</v>
      </c>
      <c r="AK97" s="82" t="s">
        <v>6400</v>
      </c>
      <c r="AL97" s="82">
        <v>96</v>
      </c>
      <c r="AM97" s="84">
        <v>10000</v>
      </c>
      <c r="AN97" s="84">
        <v>0</v>
      </c>
      <c r="AO97" s="84">
        <v>0</v>
      </c>
      <c r="AP97" s="84">
        <v>10000</v>
      </c>
      <c r="AQ97" s="84">
        <v>287</v>
      </c>
      <c r="AR97" s="84">
        <v>0</v>
      </c>
      <c r="AS97" s="84">
        <v>304</v>
      </c>
      <c r="AT97" s="84">
        <v>0</v>
      </c>
      <c r="AU97" s="84">
        <v>25</v>
      </c>
      <c r="AV97" s="84">
        <v>0</v>
      </c>
      <c r="AW97" s="84">
        <v>0</v>
      </c>
      <c r="AX97" s="84">
        <v>616</v>
      </c>
      <c r="AY97" s="84">
        <v>9384</v>
      </c>
      <c r="AZ97" s="84">
        <v>710</v>
      </c>
      <c r="BA97" s="84">
        <v>110</v>
      </c>
      <c r="BB97" s="84">
        <v>709</v>
      </c>
      <c r="BC97" s="91">
        <v>1529</v>
      </c>
    </row>
    <row r="98" spans="1:55" ht="25.5">
      <c r="A98" s="90" t="s">
        <v>843</v>
      </c>
      <c r="B98" s="82">
        <v>20231001</v>
      </c>
      <c r="C98" s="82">
        <v>2023</v>
      </c>
      <c r="D98" s="82" t="s">
        <v>6398</v>
      </c>
      <c r="E98" s="82">
        <v>10</v>
      </c>
      <c r="F98" s="82" t="s">
        <v>1257</v>
      </c>
      <c r="G98" s="82" t="s">
        <v>73</v>
      </c>
      <c r="H98" s="82" t="s">
        <v>1257</v>
      </c>
      <c r="I98" s="82" t="s">
        <v>73</v>
      </c>
      <c r="J98" s="82">
        <v>1</v>
      </c>
      <c r="K98" s="82" t="s">
        <v>11</v>
      </c>
      <c r="L98" s="82" t="s">
        <v>3720</v>
      </c>
      <c r="M98" s="82" t="s">
        <v>3721</v>
      </c>
      <c r="N98" s="82" t="s">
        <v>2355</v>
      </c>
      <c r="O98" s="82" t="s">
        <v>4800</v>
      </c>
      <c r="P98" s="82" t="s">
        <v>3722</v>
      </c>
      <c r="Q98" s="82" t="s">
        <v>8</v>
      </c>
      <c r="R98" s="82">
        <v>1</v>
      </c>
      <c r="S98" s="83">
        <v>44935</v>
      </c>
      <c r="T98" s="83">
        <v>44935</v>
      </c>
      <c r="U98" s="82">
        <v>61950106</v>
      </c>
      <c r="V98" s="82" t="s">
        <v>3702</v>
      </c>
      <c r="W98" s="100" t="s">
        <v>3566</v>
      </c>
      <c r="X98" s="82" t="s">
        <v>4419</v>
      </c>
      <c r="Y98" s="82" t="s">
        <v>6198</v>
      </c>
      <c r="Z98" s="82" t="s">
        <v>3599</v>
      </c>
      <c r="AA98" s="82" t="s">
        <v>3704</v>
      </c>
      <c r="AB98" s="82" t="s">
        <v>6457</v>
      </c>
      <c r="AC98" s="82" t="s">
        <v>3705</v>
      </c>
      <c r="AD98" s="82" t="s">
        <v>3718</v>
      </c>
      <c r="AE98" s="82">
        <v>200019606196771</v>
      </c>
      <c r="AF98" s="82">
        <v>1</v>
      </c>
      <c r="AG98" s="82" t="s">
        <v>3707</v>
      </c>
      <c r="AH98" s="82">
        <v>1</v>
      </c>
      <c r="AI98" s="82" t="s">
        <v>3708</v>
      </c>
      <c r="AJ98" s="82">
        <v>314930</v>
      </c>
      <c r="AK98" s="82" t="s">
        <v>6400</v>
      </c>
      <c r="AL98" s="82">
        <v>97</v>
      </c>
      <c r="AM98" s="84">
        <v>20000</v>
      </c>
      <c r="AN98" s="84">
        <v>0</v>
      </c>
      <c r="AO98" s="84">
        <v>0</v>
      </c>
      <c r="AP98" s="84">
        <v>20000</v>
      </c>
      <c r="AQ98" s="84">
        <v>574</v>
      </c>
      <c r="AR98" s="84">
        <v>0</v>
      </c>
      <c r="AS98" s="84">
        <v>608</v>
      </c>
      <c r="AT98" s="84">
        <v>0</v>
      </c>
      <c r="AU98" s="84">
        <v>25</v>
      </c>
      <c r="AV98" s="84">
        <v>0</v>
      </c>
      <c r="AW98" s="84">
        <v>0</v>
      </c>
      <c r="AX98" s="84">
        <v>1207</v>
      </c>
      <c r="AY98" s="84">
        <v>18793</v>
      </c>
      <c r="AZ98" s="84">
        <v>1420</v>
      </c>
      <c r="BA98" s="84">
        <v>220</v>
      </c>
      <c r="BB98" s="84">
        <v>1418</v>
      </c>
      <c r="BC98" s="91">
        <v>3058</v>
      </c>
    </row>
    <row r="99" spans="1:55" ht="25.5">
      <c r="A99" s="90" t="s">
        <v>843</v>
      </c>
      <c r="B99" s="82">
        <v>20231001</v>
      </c>
      <c r="C99" s="82">
        <v>2023</v>
      </c>
      <c r="D99" s="82" t="s">
        <v>6398</v>
      </c>
      <c r="E99" s="82">
        <v>10</v>
      </c>
      <c r="F99" s="82" t="s">
        <v>1245</v>
      </c>
      <c r="G99" s="82" t="s">
        <v>606</v>
      </c>
      <c r="H99" s="82" t="s">
        <v>1245</v>
      </c>
      <c r="I99" s="82" t="s">
        <v>606</v>
      </c>
      <c r="J99" s="82">
        <v>1</v>
      </c>
      <c r="K99" s="82" t="s">
        <v>11</v>
      </c>
      <c r="L99" s="82" t="s">
        <v>3749</v>
      </c>
      <c r="M99" s="82" t="s">
        <v>3750</v>
      </c>
      <c r="N99" s="82" t="s">
        <v>2355</v>
      </c>
      <c r="O99" s="82" t="s">
        <v>4800</v>
      </c>
      <c r="P99" s="82" t="s">
        <v>4173</v>
      </c>
      <c r="Q99" s="82" t="s">
        <v>55</v>
      </c>
      <c r="R99" s="82">
        <v>4</v>
      </c>
      <c r="S99" s="83">
        <v>43466</v>
      </c>
      <c r="T99" s="83">
        <v>38726</v>
      </c>
      <c r="U99" s="82">
        <v>61875060</v>
      </c>
      <c r="V99" s="82" t="s">
        <v>3702</v>
      </c>
      <c r="W99" s="100" t="s">
        <v>1929</v>
      </c>
      <c r="X99" s="82" t="s">
        <v>4923</v>
      </c>
      <c r="Y99" s="82" t="s">
        <v>5268</v>
      </c>
      <c r="Z99" s="82" t="s">
        <v>634</v>
      </c>
      <c r="AA99" s="82" t="s">
        <v>3704</v>
      </c>
      <c r="AB99" s="83">
        <v>20458</v>
      </c>
      <c r="AC99" s="82" t="s">
        <v>3713</v>
      </c>
      <c r="AD99" s="82" t="s">
        <v>3705</v>
      </c>
      <c r="AE99" s="82">
        <v>200013300063584</v>
      </c>
      <c r="AF99" s="82">
        <v>1</v>
      </c>
      <c r="AG99" s="82" t="s">
        <v>3707</v>
      </c>
      <c r="AH99" s="82">
        <v>1</v>
      </c>
      <c r="AI99" s="82" t="s">
        <v>3708</v>
      </c>
      <c r="AJ99" s="82">
        <v>314930</v>
      </c>
      <c r="AK99" s="82" t="s">
        <v>6400</v>
      </c>
      <c r="AL99" s="82">
        <v>98</v>
      </c>
      <c r="AM99" s="84">
        <v>27300</v>
      </c>
      <c r="AN99" s="84">
        <v>0</v>
      </c>
      <c r="AO99" s="84">
        <v>0</v>
      </c>
      <c r="AP99" s="84">
        <v>27300</v>
      </c>
      <c r="AQ99" s="84">
        <v>783.51</v>
      </c>
      <c r="AR99" s="84">
        <v>0</v>
      </c>
      <c r="AS99" s="84">
        <v>829.92</v>
      </c>
      <c r="AT99" s="84">
        <v>0</v>
      </c>
      <c r="AU99" s="84">
        <v>25</v>
      </c>
      <c r="AV99" s="84">
        <v>50</v>
      </c>
      <c r="AW99" s="84">
        <v>4892.88</v>
      </c>
      <c r="AX99" s="84">
        <v>11474.19</v>
      </c>
      <c r="AY99" s="84">
        <v>20718.689999999999</v>
      </c>
      <c r="AZ99" s="84">
        <v>1938.3</v>
      </c>
      <c r="BA99" s="84">
        <v>300.3</v>
      </c>
      <c r="BB99" s="84">
        <v>1935.57</v>
      </c>
      <c r="BC99" s="91">
        <v>4174.17</v>
      </c>
    </row>
    <row r="100" spans="1:55" ht="25.5">
      <c r="A100" s="90" t="s">
        <v>843</v>
      </c>
      <c r="B100" s="82">
        <v>20231001</v>
      </c>
      <c r="C100" s="82">
        <v>2023</v>
      </c>
      <c r="D100" s="82" t="s">
        <v>6398</v>
      </c>
      <c r="E100" s="82">
        <v>10</v>
      </c>
      <c r="F100" s="82" t="s">
        <v>1247</v>
      </c>
      <c r="G100" s="82" t="s">
        <v>513</v>
      </c>
      <c r="H100" s="82" t="s">
        <v>1247</v>
      </c>
      <c r="I100" s="82" t="s">
        <v>513</v>
      </c>
      <c r="J100" s="82">
        <v>1</v>
      </c>
      <c r="K100" s="82" t="s">
        <v>11</v>
      </c>
      <c r="L100" s="82" t="s">
        <v>3749</v>
      </c>
      <c r="M100" s="82" t="s">
        <v>3750</v>
      </c>
      <c r="N100" s="82" t="s">
        <v>2355</v>
      </c>
      <c r="O100" s="82" t="s">
        <v>4800</v>
      </c>
      <c r="P100" s="82" t="s">
        <v>4851</v>
      </c>
      <c r="Q100" s="82" t="s">
        <v>367</v>
      </c>
      <c r="R100" s="82">
        <v>5</v>
      </c>
      <c r="S100" s="83">
        <v>43836</v>
      </c>
      <c r="T100" s="83">
        <v>40188</v>
      </c>
      <c r="U100" s="82">
        <v>61815029</v>
      </c>
      <c r="V100" s="82" t="s">
        <v>3702</v>
      </c>
      <c r="W100" s="100" t="s">
        <v>2011</v>
      </c>
      <c r="X100" s="82" t="s">
        <v>4852</v>
      </c>
      <c r="Y100" s="82" t="s">
        <v>6126</v>
      </c>
      <c r="Z100" s="82" t="s">
        <v>543</v>
      </c>
      <c r="AA100" s="82" t="s">
        <v>3704</v>
      </c>
      <c r="AB100" s="83">
        <v>27585</v>
      </c>
      <c r="AC100" s="82" t="s">
        <v>3713</v>
      </c>
      <c r="AD100" s="82" t="s">
        <v>3718</v>
      </c>
      <c r="AE100" s="82">
        <v>200013300159731</v>
      </c>
      <c r="AF100" s="82">
        <v>1</v>
      </c>
      <c r="AG100" s="82" t="s">
        <v>3707</v>
      </c>
      <c r="AH100" s="82">
        <v>1</v>
      </c>
      <c r="AI100" s="82" t="s">
        <v>3708</v>
      </c>
      <c r="AJ100" s="82">
        <v>314930</v>
      </c>
      <c r="AK100" s="82" t="s">
        <v>6400</v>
      </c>
      <c r="AL100" s="82">
        <v>99</v>
      </c>
      <c r="AM100" s="84">
        <v>22000</v>
      </c>
      <c r="AN100" s="84">
        <v>0</v>
      </c>
      <c r="AO100" s="84">
        <v>0</v>
      </c>
      <c r="AP100" s="84">
        <v>22000</v>
      </c>
      <c r="AQ100" s="84">
        <v>631.4</v>
      </c>
      <c r="AR100" s="84">
        <v>0</v>
      </c>
      <c r="AS100" s="84">
        <v>668.8</v>
      </c>
      <c r="AT100" s="84">
        <v>0</v>
      </c>
      <c r="AU100" s="84">
        <v>25</v>
      </c>
      <c r="AV100" s="84">
        <v>0</v>
      </c>
      <c r="AW100" s="84">
        <v>0</v>
      </c>
      <c r="AX100" s="84">
        <v>1325.2</v>
      </c>
      <c r="AY100" s="84">
        <v>20674.8</v>
      </c>
      <c r="AZ100" s="84">
        <v>1562</v>
      </c>
      <c r="BA100" s="84">
        <v>242</v>
      </c>
      <c r="BB100" s="84">
        <v>1559.8</v>
      </c>
      <c r="BC100" s="91">
        <v>3363.8</v>
      </c>
    </row>
    <row r="101" spans="1:55" ht="25.5">
      <c r="A101" s="90" t="s">
        <v>843</v>
      </c>
      <c r="B101" s="82">
        <v>20231001</v>
      </c>
      <c r="C101" s="82">
        <v>2023</v>
      </c>
      <c r="D101" s="82" t="s">
        <v>6398</v>
      </c>
      <c r="E101" s="82">
        <v>10</v>
      </c>
      <c r="F101" s="82" t="s">
        <v>1257</v>
      </c>
      <c r="G101" s="82" t="s">
        <v>73</v>
      </c>
      <c r="H101" s="82" t="s">
        <v>1257</v>
      </c>
      <c r="I101" s="82" t="s">
        <v>73</v>
      </c>
      <c r="J101" s="82">
        <v>1</v>
      </c>
      <c r="K101" s="82" t="s">
        <v>11</v>
      </c>
      <c r="L101" s="82"/>
      <c r="M101" s="82"/>
      <c r="N101" s="82" t="s">
        <v>2355</v>
      </c>
      <c r="O101" s="82" t="s">
        <v>4800</v>
      </c>
      <c r="P101" s="82" t="s">
        <v>4814</v>
      </c>
      <c r="Q101" s="82" t="s">
        <v>22</v>
      </c>
      <c r="R101" s="82">
        <v>4</v>
      </c>
      <c r="S101" s="83">
        <v>44932</v>
      </c>
      <c r="T101" s="83">
        <v>39820</v>
      </c>
      <c r="U101" s="82">
        <v>61950010</v>
      </c>
      <c r="V101" s="82" t="s">
        <v>3702</v>
      </c>
      <c r="W101" s="100" t="s">
        <v>1952</v>
      </c>
      <c r="X101" s="82" t="s">
        <v>3919</v>
      </c>
      <c r="Y101" s="82" t="s">
        <v>6151</v>
      </c>
      <c r="Z101" s="82" t="s">
        <v>83</v>
      </c>
      <c r="AA101" s="82" t="s">
        <v>3712</v>
      </c>
      <c r="AB101" s="83">
        <v>26429</v>
      </c>
      <c r="AC101" s="82" t="s">
        <v>3713</v>
      </c>
      <c r="AD101" s="82" t="s">
        <v>3706</v>
      </c>
      <c r="AE101" s="82">
        <v>200013300063610</v>
      </c>
      <c r="AF101" s="82">
        <v>1</v>
      </c>
      <c r="AG101" s="82" t="s">
        <v>3707</v>
      </c>
      <c r="AH101" s="82">
        <v>1</v>
      </c>
      <c r="AI101" s="82" t="s">
        <v>3708</v>
      </c>
      <c r="AJ101" s="82">
        <v>314930</v>
      </c>
      <c r="AK101" s="82" t="s">
        <v>6400</v>
      </c>
      <c r="AL101" s="82">
        <v>100</v>
      </c>
      <c r="AM101" s="84">
        <v>30000</v>
      </c>
      <c r="AN101" s="84">
        <v>0</v>
      </c>
      <c r="AO101" s="84">
        <v>0</v>
      </c>
      <c r="AP101" s="84">
        <v>30000</v>
      </c>
      <c r="AQ101" s="84">
        <v>861</v>
      </c>
      <c r="AR101" s="84">
        <v>0</v>
      </c>
      <c r="AS101" s="84">
        <v>912</v>
      </c>
      <c r="AT101" s="84">
        <v>0</v>
      </c>
      <c r="AU101" s="84">
        <v>25</v>
      </c>
      <c r="AV101" s="84">
        <v>0</v>
      </c>
      <c r="AW101" s="84">
        <v>3059.54</v>
      </c>
      <c r="AX101" s="84">
        <v>7917.08</v>
      </c>
      <c r="AY101" s="84">
        <v>25142.46</v>
      </c>
      <c r="AZ101" s="84">
        <v>2130</v>
      </c>
      <c r="BA101" s="84">
        <v>330</v>
      </c>
      <c r="BB101" s="84">
        <v>2127</v>
      </c>
      <c r="BC101" s="91">
        <v>4587</v>
      </c>
    </row>
    <row r="102" spans="1:55" ht="25.5">
      <c r="A102" s="90" t="s">
        <v>843</v>
      </c>
      <c r="B102" s="82">
        <v>20231001</v>
      </c>
      <c r="C102" s="82">
        <v>2023</v>
      </c>
      <c r="D102" s="82" t="s">
        <v>6398</v>
      </c>
      <c r="E102" s="82">
        <v>10</v>
      </c>
      <c r="F102" s="82" t="s">
        <v>1295</v>
      </c>
      <c r="G102" s="82" t="s">
        <v>317</v>
      </c>
      <c r="H102" s="82" t="s">
        <v>1295</v>
      </c>
      <c r="I102" s="82" t="s">
        <v>317</v>
      </c>
      <c r="J102" s="82">
        <v>1</v>
      </c>
      <c r="K102" s="82" t="s">
        <v>11</v>
      </c>
      <c r="L102" s="82" t="s">
        <v>3754</v>
      </c>
      <c r="M102" s="82" t="s">
        <v>3755</v>
      </c>
      <c r="N102" s="82" t="s">
        <v>2355</v>
      </c>
      <c r="O102" s="82" t="s">
        <v>4800</v>
      </c>
      <c r="P102" s="82" t="s">
        <v>5072</v>
      </c>
      <c r="Q102" s="82" t="s">
        <v>318</v>
      </c>
      <c r="R102" s="82">
        <v>11</v>
      </c>
      <c r="S102" s="83">
        <v>43832</v>
      </c>
      <c r="T102" s="83">
        <v>38358</v>
      </c>
      <c r="U102" s="82">
        <v>61965012</v>
      </c>
      <c r="V102" s="82" t="s">
        <v>3702</v>
      </c>
      <c r="W102" s="100" t="s">
        <v>1871</v>
      </c>
      <c r="X102" s="82" t="s">
        <v>5073</v>
      </c>
      <c r="Y102" s="82" t="s">
        <v>6307</v>
      </c>
      <c r="Z102" s="82" t="s">
        <v>316</v>
      </c>
      <c r="AA102" s="82" t="s">
        <v>3704</v>
      </c>
      <c r="AB102" s="82" t="s">
        <v>6458</v>
      </c>
      <c r="AC102" s="82" t="s">
        <v>3713</v>
      </c>
      <c r="AD102" s="82" t="s">
        <v>3705</v>
      </c>
      <c r="AE102" s="82">
        <v>200013300048143</v>
      </c>
      <c r="AF102" s="82">
        <v>1</v>
      </c>
      <c r="AG102" s="82" t="s">
        <v>3707</v>
      </c>
      <c r="AH102" s="82">
        <v>1</v>
      </c>
      <c r="AI102" s="82" t="s">
        <v>3708</v>
      </c>
      <c r="AJ102" s="82">
        <v>314930</v>
      </c>
      <c r="AK102" s="82" t="s">
        <v>6400</v>
      </c>
      <c r="AL102" s="82">
        <v>101</v>
      </c>
      <c r="AM102" s="84">
        <v>50000</v>
      </c>
      <c r="AN102" s="84">
        <v>0</v>
      </c>
      <c r="AO102" s="84">
        <v>0</v>
      </c>
      <c r="AP102" s="84">
        <v>50000</v>
      </c>
      <c r="AQ102" s="84">
        <v>1435</v>
      </c>
      <c r="AR102" s="84">
        <v>1854</v>
      </c>
      <c r="AS102" s="84">
        <v>1520</v>
      </c>
      <c r="AT102" s="84">
        <v>0</v>
      </c>
      <c r="AU102" s="84">
        <v>25</v>
      </c>
      <c r="AV102" s="84">
        <v>120</v>
      </c>
      <c r="AW102" s="84">
        <v>14789.43</v>
      </c>
      <c r="AX102" s="84">
        <v>34532.86</v>
      </c>
      <c r="AY102" s="84">
        <v>30256.57</v>
      </c>
      <c r="AZ102" s="84">
        <v>3550</v>
      </c>
      <c r="BA102" s="84">
        <v>550</v>
      </c>
      <c r="BB102" s="84">
        <v>3545</v>
      </c>
      <c r="BC102" s="91">
        <v>7645</v>
      </c>
    </row>
    <row r="103" spans="1:55" ht="38.25">
      <c r="A103" s="90" t="s">
        <v>843</v>
      </c>
      <c r="B103" s="82">
        <v>20231001</v>
      </c>
      <c r="C103" s="82">
        <v>2023</v>
      </c>
      <c r="D103" s="82" t="s">
        <v>6398</v>
      </c>
      <c r="E103" s="82">
        <v>10</v>
      </c>
      <c r="F103" s="82" t="s">
        <v>1256</v>
      </c>
      <c r="G103" s="82" t="s">
        <v>1484</v>
      </c>
      <c r="H103" s="82" t="s">
        <v>1256</v>
      </c>
      <c r="I103" s="82" t="s">
        <v>1484</v>
      </c>
      <c r="J103" s="82">
        <v>1</v>
      </c>
      <c r="K103" s="82" t="s">
        <v>11</v>
      </c>
      <c r="L103" s="82" t="s">
        <v>3749</v>
      </c>
      <c r="M103" s="82" t="s">
        <v>3750</v>
      </c>
      <c r="N103" s="82" t="s">
        <v>2355</v>
      </c>
      <c r="O103" s="82" t="s">
        <v>4800</v>
      </c>
      <c r="P103" s="82" t="s">
        <v>3751</v>
      </c>
      <c r="Q103" s="82" t="s">
        <v>10</v>
      </c>
      <c r="R103" s="82">
        <v>3</v>
      </c>
      <c r="S103" s="83">
        <v>44573</v>
      </c>
      <c r="T103" s="83">
        <v>37265</v>
      </c>
      <c r="U103" s="82">
        <v>61455001</v>
      </c>
      <c r="V103" s="82" t="s">
        <v>3702</v>
      </c>
      <c r="W103" s="100" t="s">
        <v>1151</v>
      </c>
      <c r="X103" s="82" t="s">
        <v>4235</v>
      </c>
      <c r="Y103" s="82" t="s">
        <v>5191</v>
      </c>
      <c r="Z103" s="82" t="s">
        <v>172</v>
      </c>
      <c r="AA103" s="82" t="s">
        <v>3712</v>
      </c>
      <c r="AB103" s="82" t="s">
        <v>6459</v>
      </c>
      <c r="AC103" s="82" t="s">
        <v>3713</v>
      </c>
      <c r="AD103" s="82" t="s">
        <v>3705</v>
      </c>
      <c r="AE103" s="82">
        <v>200013300048114</v>
      </c>
      <c r="AF103" s="82">
        <v>1</v>
      </c>
      <c r="AG103" s="82" t="s">
        <v>3707</v>
      </c>
      <c r="AH103" s="82">
        <v>1</v>
      </c>
      <c r="AI103" s="82" t="s">
        <v>3708</v>
      </c>
      <c r="AJ103" s="82">
        <v>314930</v>
      </c>
      <c r="AK103" s="82" t="s">
        <v>6400</v>
      </c>
      <c r="AL103" s="82">
        <v>102</v>
      </c>
      <c r="AM103" s="84">
        <v>25000</v>
      </c>
      <c r="AN103" s="84">
        <v>0</v>
      </c>
      <c r="AO103" s="84">
        <v>0</v>
      </c>
      <c r="AP103" s="84">
        <v>25000</v>
      </c>
      <c r="AQ103" s="84">
        <v>717.5</v>
      </c>
      <c r="AR103" s="84">
        <v>0</v>
      </c>
      <c r="AS103" s="84">
        <v>760</v>
      </c>
      <c r="AT103" s="84">
        <v>0</v>
      </c>
      <c r="AU103" s="84">
        <v>25</v>
      </c>
      <c r="AV103" s="84">
        <v>50</v>
      </c>
      <c r="AW103" s="84">
        <v>796</v>
      </c>
      <c r="AX103" s="84">
        <v>3144.5</v>
      </c>
      <c r="AY103" s="84">
        <v>22651.5</v>
      </c>
      <c r="AZ103" s="84">
        <v>1775</v>
      </c>
      <c r="BA103" s="84">
        <v>275</v>
      </c>
      <c r="BB103" s="84">
        <v>1772.5</v>
      </c>
      <c r="BC103" s="91">
        <v>3822.5</v>
      </c>
    </row>
    <row r="104" spans="1:55" ht="25.5">
      <c r="A104" s="90" t="s">
        <v>843</v>
      </c>
      <c r="B104" s="82">
        <v>20231001</v>
      </c>
      <c r="C104" s="82">
        <v>2023</v>
      </c>
      <c r="D104" s="82" t="s">
        <v>6398</v>
      </c>
      <c r="E104" s="82">
        <v>10</v>
      </c>
      <c r="F104" s="82" t="s">
        <v>1245</v>
      </c>
      <c r="G104" s="82" t="s">
        <v>606</v>
      </c>
      <c r="H104" s="82" t="s">
        <v>1245</v>
      </c>
      <c r="I104" s="82" t="s">
        <v>606</v>
      </c>
      <c r="J104" s="82">
        <v>1</v>
      </c>
      <c r="K104" s="82" t="s">
        <v>11</v>
      </c>
      <c r="L104" s="82" t="s">
        <v>3720</v>
      </c>
      <c r="M104" s="82" t="s">
        <v>3721</v>
      </c>
      <c r="N104" s="82" t="s">
        <v>2355</v>
      </c>
      <c r="O104" s="82" t="s">
        <v>4800</v>
      </c>
      <c r="P104" s="82" t="s">
        <v>3998</v>
      </c>
      <c r="Q104" s="82" t="s">
        <v>130</v>
      </c>
      <c r="R104" s="82">
        <v>1</v>
      </c>
      <c r="S104" s="83">
        <v>43842</v>
      </c>
      <c r="T104" s="83">
        <v>43842</v>
      </c>
      <c r="U104" s="82">
        <v>61875089</v>
      </c>
      <c r="V104" s="82" t="s">
        <v>3702</v>
      </c>
      <c r="W104" s="100" t="s">
        <v>1877</v>
      </c>
      <c r="X104" s="82" t="s">
        <v>4917</v>
      </c>
      <c r="Y104" s="82" t="s">
        <v>6177</v>
      </c>
      <c r="Z104" s="82" t="s">
        <v>900</v>
      </c>
      <c r="AA104" s="82" t="s">
        <v>3712</v>
      </c>
      <c r="AB104" s="82" t="s">
        <v>6460</v>
      </c>
      <c r="AC104" s="82" t="s">
        <v>3705</v>
      </c>
      <c r="AD104" s="82" t="s">
        <v>3706</v>
      </c>
      <c r="AE104" s="82">
        <v>200019603292614</v>
      </c>
      <c r="AF104" s="82">
        <v>1</v>
      </c>
      <c r="AG104" s="82" t="s">
        <v>3707</v>
      </c>
      <c r="AH104" s="82">
        <v>1</v>
      </c>
      <c r="AI104" s="82" t="s">
        <v>3708</v>
      </c>
      <c r="AJ104" s="82">
        <v>314930</v>
      </c>
      <c r="AK104" s="82" t="s">
        <v>6400</v>
      </c>
      <c r="AL104" s="82">
        <v>103</v>
      </c>
      <c r="AM104" s="84">
        <v>26250</v>
      </c>
      <c r="AN104" s="84">
        <v>0</v>
      </c>
      <c r="AO104" s="84">
        <v>0</v>
      </c>
      <c r="AP104" s="84">
        <v>26250</v>
      </c>
      <c r="AQ104" s="84">
        <v>753.38</v>
      </c>
      <c r="AR104" s="84">
        <v>0</v>
      </c>
      <c r="AS104" s="84">
        <v>798</v>
      </c>
      <c r="AT104" s="84">
        <v>0</v>
      </c>
      <c r="AU104" s="84">
        <v>25</v>
      </c>
      <c r="AV104" s="84">
        <v>0</v>
      </c>
      <c r="AW104" s="84">
        <v>5269.74</v>
      </c>
      <c r="AX104" s="84">
        <v>12115.86</v>
      </c>
      <c r="AY104" s="84">
        <v>19403.88</v>
      </c>
      <c r="AZ104" s="84">
        <v>1863.75</v>
      </c>
      <c r="BA104" s="84">
        <v>288.75</v>
      </c>
      <c r="BB104" s="84">
        <v>1861.13</v>
      </c>
      <c r="BC104" s="91">
        <v>4013.63</v>
      </c>
    </row>
    <row r="105" spans="1:55" ht="25.5">
      <c r="A105" s="90" t="s">
        <v>843</v>
      </c>
      <c r="B105" s="82">
        <v>20231001</v>
      </c>
      <c r="C105" s="82">
        <v>2023</v>
      </c>
      <c r="D105" s="82" t="s">
        <v>6398</v>
      </c>
      <c r="E105" s="82">
        <v>10</v>
      </c>
      <c r="F105" s="82" t="s">
        <v>1245</v>
      </c>
      <c r="G105" s="82" t="s">
        <v>606</v>
      </c>
      <c r="H105" s="82" t="s">
        <v>1245</v>
      </c>
      <c r="I105" s="82" t="s">
        <v>606</v>
      </c>
      <c r="J105" s="82">
        <v>1</v>
      </c>
      <c r="K105" s="82" t="s">
        <v>11</v>
      </c>
      <c r="L105" s="82" t="s">
        <v>3720</v>
      </c>
      <c r="M105" s="82" t="s">
        <v>3721</v>
      </c>
      <c r="N105" s="82" t="s">
        <v>2355</v>
      </c>
      <c r="O105" s="82" t="s">
        <v>4800</v>
      </c>
      <c r="P105" s="82" t="s">
        <v>3722</v>
      </c>
      <c r="Q105" s="82" t="s">
        <v>8</v>
      </c>
      <c r="R105" s="82">
        <v>3</v>
      </c>
      <c r="S105" s="83">
        <v>43466</v>
      </c>
      <c r="T105" s="83">
        <v>39814</v>
      </c>
      <c r="U105" s="82">
        <v>61875067</v>
      </c>
      <c r="V105" s="82" t="s">
        <v>3702</v>
      </c>
      <c r="W105" s="100" t="s">
        <v>2014</v>
      </c>
      <c r="X105" s="82" t="s">
        <v>5040</v>
      </c>
      <c r="Y105" s="82" t="s">
        <v>6282</v>
      </c>
      <c r="Z105" s="82" t="s">
        <v>677</v>
      </c>
      <c r="AA105" s="82" t="s">
        <v>3704</v>
      </c>
      <c r="AB105" s="82" t="s">
        <v>6461</v>
      </c>
      <c r="AC105" s="82" t="s">
        <v>3713</v>
      </c>
      <c r="AD105" s="82" t="s">
        <v>3706</v>
      </c>
      <c r="AE105" s="82">
        <v>200013300146993</v>
      </c>
      <c r="AF105" s="82">
        <v>1</v>
      </c>
      <c r="AG105" s="82" t="s">
        <v>3707</v>
      </c>
      <c r="AH105" s="82">
        <v>1</v>
      </c>
      <c r="AI105" s="82" t="s">
        <v>3708</v>
      </c>
      <c r="AJ105" s="82">
        <v>314930</v>
      </c>
      <c r="AK105" s="82" t="s">
        <v>6400</v>
      </c>
      <c r="AL105" s="82">
        <v>104</v>
      </c>
      <c r="AM105" s="84">
        <v>22000</v>
      </c>
      <c r="AN105" s="84">
        <v>0</v>
      </c>
      <c r="AO105" s="84">
        <v>0</v>
      </c>
      <c r="AP105" s="84">
        <v>22000</v>
      </c>
      <c r="AQ105" s="84">
        <v>631.4</v>
      </c>
      <c r="AR105" s="84">
        <v>0</v>
      </c>
      <c r="AS105" s="84">
        <v>668.8</v>
      </c>
      <c r="AT105" s="84">
        <v>0</v>
      </c>
      <c r="AU105" s="84">
        <v>25</v>
      </c>
      <c r="AV105" s="84">
        <v>0</v>
      </c>
      <c r="AW105" s="84">
        <v>11555.38</v>
      </c>
      <c r="AX105" s="84">
        <v>24435.96</v>
      </c>
      <c r="AY105" s="84">
        <v>9119.42</v>
      </c>
      <c r="AZ105" s="84">
        <v>1562</v>
      </c>
      <c r="BA105" s="84">
        <v>242</v>
      </c>
      <c r="BB105" s="84">
        <v>1559.8</v>
      </c>
      <c r="BC105" s="91">
        <v>3363.8</v>
      </c>
    </row>
    <row r="106" spans="1:55" ht="25.5">
      <c r="A106" s="90" t="s">
        <v>843</v>
      </c>
      <c r="B106" s="82">
        <v>20231001</v>
      </c>
      <c r="C106" s="82">
        <v>2023</v>
      </c>
      <c r="D106" s="82" t="s">
        <v>6398</v>
      </c>
      <c r="E106" s="82">
        <v>10</v>
      </c>
      <c r="F106" s="82" t="s">
        <v>1245</v>
      </c>
      <c r="G106" s="82" t="s">
        <v>606</v>
      </c>
      <c r="H106" s="82" t="s">
        <v>1245</v>
      </c>
      <c r="I106" s="82" t="s">
        <v>606</v>
      </c>
      <c r="J106" s="82">
        <v>1</v>
      </c>
      <c r="K106" s="82" t="s">
        <v>11</v>
      </c>
      <c r="L106" s="82"/>
      <c r="M106" s="82"/>
      <c r="N106" s="82" t="s">
        <v>2355</v>
      </c>
      <c r="O106" s="82" t="s">
        <v>4800</v>
      </c>
      <c r="P106" s="82" t="s">
        <v>4951</v>
      </c>
      <c r="Q106" s="82" t="s">
        <v>669</v>
      </c>
      <c r="R106" s="82">
        <v>5</v>
      </c>
      <c r="S106" s="83">
        <v>44929</v>
      </c>
      <c r="T106" s="83">
        <v>38360</v>
      </c>
      <c r="U106" s="82">
        <v>61875039</v>
      </c>
      <c r="V106" s="82" t="s">
        <v>3702</v>
      </c>
      <c r="W106" s="100" t="s">
        <v>2006</v>
      </c>
      <c r="X106" s="82" t="s">
        <v>4952</v>
      </c>
      <c r="Y106" s="82" t="s">
        <v>6213</v>
      </c>
      <c r="Z106" s="82" t="s">
        <v>668</v>
      </c>
      <c r="AA106" s="82" t="s">
        <v>3712</v>
      </c>
      <c r="AB106" s="83">
        <v>28247</v>
      </c>
      <c r="AC106" s="82" t="s">
        <v>3713</v>
      </c>
      <c r="AD106" s="82" t="s">
        <v>3705</v>
      </c>
      <c r="AE106" s="82">
        <v>200013300044927</v>
      </c>
      <c r="AF106" s="82">
        <v>1</v>
      </c>
      <c r="AG106" s="82" t="s">
        <v>3707</v>
      </c>
      <c r="AH106" s="82">
        <v>1</v>
      </c>
      <c r="AI106" s="82" t="s">
        <v>3708</v>
      </c>
      <c r="AJ106" s="82">
        <v>314930</v>
      </c>
      <c r="AK106" s="82" t="s">
        <v>6400</v>
      </c>
      <c r="AL106" s="82">
        <v>105</v>
      </c>
      <c r="AM106" s="84">
        <v>40000</v>
      </c>
      <c r="AN106" s="84">
        <v>0</v>
      </c>
      <c r="AO106" s="84">
        <v>0</v>
      </c>
      <c r="AP106" s="84">
        <v>40000</v>
      </c>
      <c r="AQ106" s="84">
        <v>1148</v>
      </c>
      <c r="AR106" s="84">
        <v>204.54</v>
      </c>
      <c r="AS106" s="84">
        <v>1216</v>
      </c>
      <c r="AT106" s="84">
        <v>1587.38</v>
      </c>
      <c r="AU106" s="84">
        <v>25</v>
      </c>
      <c r="AV106" s="84">
        <v>50</v>
      </c>
      <c r="AW106" s="84">
        <v>1246</v>
      </c>
      <c r="AX106" s="84">
        <v>6722.92</v>
      </c>
      <c r="AY106" s="84">
        <v>34523.08</v>
      </c>
      <c r="AZ106" s="84">
        <v>2840</v>
      </c>
      <c r="BA106" s="84">
        <v>440</v>
      </c>
      <c r="BB106" s="84">
        <v>2836</v>
      </c>
      <c r="BC106" s="91">
        <v>6116</v>
      </c>
    </row>
    <row r="107" spans="1:55" ht="25.5">
      <c r="A107" s="90" t="s">
        <v>843</v>
      </c>
      <c r="B107" s="82">
        <v>20231001</v>
      </c>
      <c r="C107" s="82">
        <v>2023</v>
      </c>
      <c r="D107" s="82" t="s">
        <v>6398</v>
      </c>
      <c r="E107" s="82">
        <v>10</v>
      </c>
      <c r="F107" s="82" t="s">
        <v>1288</v>
      </c>
      <c r="G107" s="82" t="s">
        <v>384</v>
      </c>
      <c r="H107" s="82" t="s">
        <v>1288</v>
      </c>
      <c r="I107" s="82" t="s">
        <v>384</v>
      </c>
      <c r="J107" s="82">
        <v>1</v>
      </c>
      <c r="K107" s="82" t="s">
        <v>11</v>
      </c>
      <c r="L107" s="82" t="s">
        <v>3720</v>
      </c>
      <c r="M107" s="82" t="s">
        <v>3721</v>
      </c>
      <c r="N107" s="82" t="s">
        <v>2355</v>
      </c>
      <c r="O107" s="82" t="s">
        <v>4800</v>
      </c>
      <c r="P107" s="82" t="s">
        <v>3722</v>
      </c>
      <c r="Q107" s="82" t="s">
        <v>8</v>
      </c>
      <c r="R107" s="82">
        <v>1</v>
      </c>
      <c r="S107" s="83">
        <v>44930</v>
      </c>
      <c r="T107" s="83">
        <v>44930</v>
      </c>
      <c r="U107" s="82">
        <v>61845026</v>
      </c>
      <c r="V107" s="82" t="s">
        <v>3702</v>
      </c>
      <c r="W107" s="100" t="s">
        <v>3068</v>
      </c>
      <c r="X107" s="82" t="s">
        <v>4981</v>
      </c>
      <c r="Y107" s="82" t="s">
        <v>6235</v>
      </c>
      <c r="Z107" s="82" t="s">
        <v>3067</v>
      </c>
      <c r="AA107" s="82" t="s">
        <v>3704</v>
      </c>
      <c r="AB107" s="82" t="s">
        <v>6462</v>
      </c>
      <c r="AC107" s="82" t="s">
        <v>3705</v>
      </c>
      <c r="AD107" s="82" t="s">
        <v>3706</v>
      </c>
      <c r="AE107" s="82">
        <v>200019605722242</v>
      </c>
      <c r="AF107" s="82">
        <v>1</v>
      </c>
      <c r="AG107" s="82" t="s">
        <v>3707</v>
      </c>
      <c r="AH107" s="82">
        <v>1</v>
      </c>
      <c r="AI107" s="82" t="s">
        <v>3708</v>
      </c>
      <c r="AJ107" s="82">
        <v>314930</v>
      </c>
      <c r="AK107" s="82" t="s">
        <v>6400</v>
      </c>
      <c r="AL107" s="82">
        <v>106</v>
      </c>
      <c r="AM107" s="84">
        <v>17000</v>
      </c>
      <c r="AN107" s="84">
        <v>0</v>
      </c>
      <c r="AO107" s="84">
        <v>0</v>
      </c>
      <c r="AP107" s="84">
        <v>17000</v>
      </c>
      <c r="AQ107" s="84">
        <v>487.9</v>
      </c>
      <c r="AR107" s="84">
        <v>0</v>
      </c>
      <c r="AS107" s="84">
        <v>516.79999999999995</v>
      </c>
      <c r="AT107" s="84">
        <v>0</v>
      </c>
      <c r="AU107" s="84">
        <v>25</v>
      </c>
      <c r="AV107" s="84">
        <v>0</v>
      </c>
      <c r="AW107" s="84">
        <v>2046</v>
      </c>
      <c r="AX107" s="84">
        <v>5121.7</v>
      </c>
      <c r="AY107" s="84">
        <v>13924.3</v>
      </c>
      <c r="AZ107" s="84">
        <v>1207</v>
      </c>
      <c r="BA107" s="84">
        <v>187</v>
      </c>
      <c r="BB107" s="84">
        <v>1205.3</v>
      </c>
      <c r="BC107" s="91">
        <v>2599.3000000000002</v>
      </c>
    </row>
    <row r="108" spans="1:55" ht="38.25">
      <c r="A108" s="90" t="s">
        <v>843</v>
      </c>
      <c r="B108" s="82">
        <v>20231001</v>
      </c>
      <c r="C108" s="82">
        <v>2023</v>
      </c>
      <c r="D108" s="82" t="s">
        <v>6398</v>
      </c>
      <c r="E108" s="82">
        <v>10</v>
      </c>
      <c r="F108" s="82" t="s">
        <v>1256</v>
      </c>
      <c r="G108" s="82" t="s">
        <v>1484</v>
      </c>
      <c r="H108" s="82" t="s">
        <v>1256</v>
      </c>
      <c r="I108" s="82" t="s">
        <v>1484</v>
      </c>
      <c r="J108" s="82">
        <v>1</v>
      </c>
      <c r="K108" s="82" t="s">
        <v>11</v>
      </c>
      <c r="L108" s="82"/>
      <c r="M108" s="82"/>
      <c r="N108" s="82" t="s">
        <v>2355</v>
      </c>
      <c r="O108" s="82" t="s">
        <v>4800</v>
      </c>
      <c r="P108" s="82" t="s">
        <v>4849</v>
      </c>
      <c r="Q108" s="82" t="s">
        <v>151</v>
      </c>
      <c r="R108" s="82">
        <v>2</v>
      </c>
      <c r="S108" s="83">
        <v>43466</v>
      </c>
      <c r="T108" s="83">
        <v>37997</v>
      </c>
      <c r="U108" s="82">
        <v>61455022</v>
      </c>
      <c r="V108" s="82" t="s">
        <v>3702</v>
      </c>
      <c r="W108" s="100" t="s">
        <v>1118</v>
      </c>
      <c r="X108" s="82" t="s">
        <v>4878</v>
      </c>
      <c r="Y108" s="82" t="s">
        <v>6002</v>
      </c>
      <c r="Z108" s="82" t="s">
        <v>150</v>
      </c>
      <c r="AA108" s="82" t="s">
        <v>3712</v>
      </c>
      <c r="AB108" s="82" t="s">
        <v>6463</v>
      </c>
      <c r="AC108" s="82" t="s">
        <v>3713</v>
      </c>
      <c r="AD108" s="82" t="s">
        <v>3705</v>
      </c>
      <c r="AE108" s="82">
        <v>200013300043452</v>
      </c>
      <c r="AF108" s="82">
        <v>1</v>
      </c>
      <c r="AG108" s="82" t="s">
        <v>3707</v>
      </c>
      <c r="AH108" s="82">
        <v>1</v>
      </c>
      <c r="AI108" s="82" t="s">
        <v>3708</v>
      </c>
      <c r="AJ108" s="82">
        <v>314930</v>
      </c>
      <c r="AK108" s="82" t="s">
        <v>6400</v>
      </c>
      <c r="AL108" s="82">
        <v>107</v>
      </c>
      <c r="AM108" s="84">
        <v>10000</v>
      </c>
      <c r="AN108" s="84">
        <v>0</v>
      </c>
      <c r="AO108" s="84">
        <v>0</v>
      </c>
      <c r="AP108" s="84">
        <v>10000</v>
      </c>
      <c r="AQ108" s="84">
        <v>287</v>
      </c>
      <c r="AR108" s="84">
        <v>0</v>
      </c>
      <c r="AS108" s="84">
        <v>304</v>
      </c>
      <c r="AT108" s="84">
        <v>0</v>
      </c>
      <c r="AU108" s="84">
        <v>25</v>
      </c>
      <c r="AV108" s="84">
        <v>50</v>
      </c>
      <c r="AW108" s="84">
        <v>0</v>
      </c>
      <c r="AX108" s="84">
        <v>666</v>
      </c>
      <c r="AY108" s="84">
        <v>9334</v>
      </c>
      <c r="AZ108" s="84">
        <v>710</v>
      </c>
      <c r="BA108" s="84">
        <v>110</v>
      </c>
      <c r="BB108" s="84">
        <v>709</v>
      </c>
      <c r="BC108" s="91">
        <v>1529</v>
      </c>
    </row>
    <row r="109" spans="1:55" ht="25.5">
      <c r="A109" s="90" t="s">
        <v>843</v>
      </c>
      <c r="B109" s="82">
        <v>20231001</v>
      </c>
      <c r="C109" s="82">
        <v>2023</v>
      </c>
      <c r="D109" s="82" t="s">
        <v>6398</v>
      </c>
      <c r="E109" s="82">
        <v>10</v>
      </c>
      <c r="F109" s="82" t="s">
        <v>1245</v>
      </c>
      <c r="G109" s="82" t="s">
        <v>606</v>
      </c>
      <c r="H109" s="82" t="s">
        <v>1245</v>
      </c>
      <c r="I109" s="82" t="s">
        <v>606</v>
      </c>
      <c r="J109" s="82">
        <v>1</v>
      </c>
      <c r="K109" s="82" t="s">
        <v>11</v>
      </c>
      <c r="L109" s="82" t="s">
        <v>3720</v>
      </c>
      <c r="M109" s="82" t="s">
        <v>3721</v>
      </c>
      <c r="N109" s="82" t="s">
        <v>2355</v>
      </c>
      <c r="O109" s="82" t="s">
        <v>4800</v>
      </c>
      <c r="P109" s="82" t="s">
        <v>4282</v>
      </c>
      <c r="Q109" s="82" t="s">
        <v>595</v>
      </c>
      <c r="R109" s="82">
        <v>1</v>
      </c>
      <c r="S109" s="83">
        <v>44573</v>
      </c>
      <c r="T109" s="83">
        <v>44573</v>
      </c>
      <c r="U109" s="82">
        <v>61875146</v>
      </c>
      <c r="V109" s="82" t="s">
        <v>3702</v>
      </c>
      <c r="W109" s="100" t="s">
        <v>2567</v>
      </c>
      <c r="X109" s="82" t="s">
        <v>4886</v>
      </c>
      <c r="Y109" s="82" t="s">
        <v>6154</v>
      </c>
      <c r="Z109" s="82" t="s">
        <v>2566</v>
      </c>
      <c r="AA109" s="82" t="s">
        <v>3712</v>
      </c>
      <c r="AB109" s="83">
        <v>33950</v>
      </c>
      <c r="AC109" s="82" t="s">
        <v>3705</v>
      </c>
      <c r="AD109" s="82" t="s">
        <v>3706</v>
      </c>
      <c r="AE109" s="82">
        <v>200019605396400</v>
      </c>
      <c r="AF109" s="82">
        <v>1</v>
      </c>
      <c r="AG109" s="82" t="s">
        <v>3707</v>
      </c>
      <c r="AH109" s="82">
        <v>1</v>
      </c>
      <c r="AI109" s="82" t="s">
        <v>3708</v>
      </c>
      <c r="AJ109" s="82">
        <v>314930</v>
      </c>
      <c r="AK109" s="82" t="s">
        <v>6400</v>
      </c>
      <c r="AL109" s="82">
        <v>108</v>
      </c>
      <c r="AM109" s="84">
        <v>40000</v>
      </c>
      <c r="AN109" s="84">
        <v>0</v>
      </c>
      <c r="AO109" s="84">
        <v>0</v>
      </c>
      <c r="AP109" s="84">
        <v>40000</v>
      </c>
      <c r="AQ109" s="84">
        <v>1148</v>
      </c>
      <c r="AR109" s="84">
        <v>442.65</v>
      </c>
      <c r="AS109" s="84">
        <v>1216</v>
      </c>
      <c r="AT109" s="84">
        <v>0</v>
      </c>
      <c r="AU109" s="84">
        <v>25</v>
      </c>
      <c r="AV109" s="84">
        <v>0</v>
      </c>
      <c r="AW109" s="84">
        <v>0</v>
      </c>
      <c r="AX109" s="84">
        <v>2831.65</v>
      </c>
      <c r="AY109" s="84">
        <v>37168.35</v>
      </c>
      <c r="AZ109" s="84">
        <v>2840</v>
      </c>
      <c r="BA109" s="84">
        <v>440</v>
      </c>
      <c r="BB109" s="84">
        <v>2836</v>
      </c>
      <c r="BC109" s="91">
        <v>6116</v>
      </c>
    </row>
    <row r="110" spans="1:55" ht="25.5">
      <c r="A110" s="90" t="s">
        <v>843</v>
      </c>
      <c r="B110" s="82">
        <v>20231001</v>
      </c>
      <c r="C110" s="82">
        <v>2023</v>
      </c>
      <c r="D110" s="82" t="s">
        <v>6398</v>
      </c>
      <c r="E110" s="82">
        <v>10</v>
      </c>
      <c r="F110" s="82" t="s">
        <v>1302</v>
      </c>
      <c r="G110" s="82" t="s">
        <v>18</v>
      </c>
      <c r="H110" s="82" t="s">
        <v>1302</v>
      </c>
      <c r="I110" s="82" t="s">
        <v>18</v>
      </c>
      <c r="J110" s="82">
        <v>1</v>
      </c>
      <c r="K110" s="82" t="s">
        <v>11</v>
      </c>
      <c r="L110" s="82" t="s">
        <v>3720</v>
      </c>
      <c r="M110" s="82" t="s">
        <v>3721</v>
      </c>
      <c r="N110" s="82" t="s">
        <v>2355</v>
      </c>
      <c r="O110" s="82" t="s">
        <v>4800</v>
      </c>
      <c r="P110" s="82" t="s">
        <v>4801</v>
      </c>
      <c r="Q110" s="82" t="s">
        <v>60</v>
      </c>
      <c r="R110" s="82">
        <v>1</v>
      </c>
      <c r="S110" s="83">
        <v>44935</v>
      </c>
      <c r="T110" s="83">
        <v>44935</v>
      </c>
      <c r="U110" s="82">
        <v>62340121</v>
      </c>
      <c r="V110" s="82" t="s">
        <v>3702</v>
      </c>
      <c r="W110" s="100" t="s">
        <v>3577</v>
      </c>
      <c r="X110" s="82" t="s">
        <v>4947</v>
      </c>
      <c r="Y110" s="82" t="s">
        <v>6210</v>
      </c>
      <c r="Z110" s="82" t="s">
        <v>3610</v>
      </c>
      <c r="AA110" s="82" t="s">
        <v>3704</v>
      </c>
      <c r="AB110" s="82" t="s">
        <v>6464</v>
      </c>
      <c r="AC110" s="82" t="s">
        <v>3705</v>
      </c>
      <c r="AD110" s="82" t="s">
        <v>3706</v>
      </c>
      <c r="AE110" s="82">
        <v>200019606196765</v>
      </c>
      <c r="AF110" s="82">
        <v>1</v>
      </c>
      <c r="AG110" s="82" t="s">
        <v>3707</v>
      </c>
      <c r="AH110" s="82">
        <v>1</v>
      </c>
      <c r="AI110" s="82" t="s">
        <v>3708</v>
      </c>
      <c r="AJ110" s="82">
        <v>314930</v>
      </c>
      <c r="AK110" s="82" t="s">
        <v>6400</v>
      </c>
      <c r="AL110" s="82">
        <v>109</v>
      </c>
      <c r="AM110" s="84">
        <v>25000</v>
      </c>
      <c r="AN110" s="84">
        <v>0</v>
      </c>
      <c r="AO110" s="84">
        <v>0</v>
      </c>
      <c r="AP110" s="84">
        <v>25000</v>
      </c>
      <c r="AQ110" s="84">
        <v>717.5</v>
      </c>
      <c r="AR110" s="84">
        <v>0</v>
      </c>
      <c r="AS110" s="84">
        <v>760</v>
      </c>
      <c r="AT110" s="84">
        <v>0</v>
      </c>
      <c r="AU110" s="84">
        <v>25</v>
      </c>
      <c r="AV110" s="84">
        <v>0</v>
      </c>
      <c r="AW110" s="84">
        <v>0</v>
      </c>
      <c r="AX110" s="84">
        <v>1502.5</v>
      </c>
      <c r="AY110" s="84">
        <v>23497.5</v>
      </c>
      <c r="AZ110" s="84">
        <v>1775</v>
      </c>
      <c r="BA110" s="84">
        <v>275</v>
      </c>
      <c r="BB110" s="84">
        <v>1772.5</v>
      </c>
      <c r="BC110" s="91">
        <v>3822.5</v>
      </c>
    </row>
    <row r="111" spans="1:55" ht="25.5">
      <c r="A111" s="90" t="s">
        <v>843</v>
      </c>
      <c r="B111" s="82">
        <v>20231001</v>
      </c>
      <c r="C111" s="82">
        <v>2023</v>
      </c>
      <c r="D111" s="82" t="s">
        <v>6398</v>
      </c>
      <c r="E111" s="82">
        <v>10</v>
      </c>
      <c r="F111" s="82" t="s">
        <v>1302</v>
      </c>
      <c r="G111" s="82" t="s">
        <v>18</v>
      </c>
      <c r="H111" s="82" t="s">
        <v>1302</v>
      </c>
      <c r="I111" s="82" t="s">
        <v>18</v>
      </c>
      <c r="J111" s="82">
        <v>1</v>
      </c>
      <c r="K111" s="82" t="s">
        <v>11</v>
      </c>
      <c r="L111" s="82" t="s">
        <v>3749</v>
      </c>
      <c r="M111" s="82" t="s">
        <v>3750</v>
      </c>
      <c r="N111" s="82" t="s">
        <v>2355</v>
      </c>
      <c r="O111" s="82" t="s">
        <v>4800</v>
      </c>
      <c r="P111" s="82" t="s">
        <v>3871</v>
      </c>
      <c r="Q111" s="82" t="s">
        <v>335</v>
      </c>
      <c r="R111" s="82">
        <v>1</v>
      </c>
      <c r="S111" s="83">
        <v>44935</v>
      </c>
      <c r="T111" s="83">
        <v>44935</v>
      </c>
      <c r="U111" s="82">
        <v>62340123</v>
      </c>
      <c r="V111" s="82" t="s">
        <v>3702</v>
      </c>
      <c r="W111" s="100" t="s">
        <v>3573</v>
      </c>
      <c r="X111" s="82" t="s">
        <v>5089</v>
      </c>
      <c r="Y111" s="82" t="s">
        <v>6321</v>
      </c>
      <c r="Z111" s="82" t="s">
        <v>3606</v>
      </c>
      <c r="AA111" s="82" t="s">
        <v>3704</v>
      </c>
      <c r="AB111" s="83">
        <v>35374</v>
      </c>
      <c r="AC111" s="82" t="s">
        <v>3705</v>
      </c>
      <c r="AD111" s="82" t="s">
        <v>3706</v>
      </c>
      <c r="AE111" s="82">
        <v>200019606196773</v>
      </c>
      <c r="AF111" s="82">
        <v>1</v>
      </c>
      <c r="AG111" s="82" t="s">
        <v>3707</v>
      </c>
      <c r="AH111" s="82">
        <v>1</v>
      </c>
      <c r="AI111" s="82" t="s">
        <v>3708</v>
      </c>
      <c r="AJ111" s="82">
        <v>314930</v>
      </c>
      <c r="AK111" s="82" t="s">
        <v>6400</v>
      </c>
      <c r="AL111" s="82">
        <v>110</v>
      </c>
      <c r="AM111" s="84">
        <v>25000</v>
      </c>
      <c r="AN111" s="84">
        <v>0</v>
      </c>
      <c r="AO111" s="84">
        <v>0</v>
      </c>
      <c r="AP111" s="84">
        <v>25000</v>
      </c>
      <c r="AQ111" s="84">
        <v>717.5</v>
      </c>
      <c r="AR111" s="84">
        <v>0</v>
      </c>
      <c r="AS111" s="84">
        <v>760</v>
      </c>
      <c r="AT111" s="84">
        <v>0</v>
      </c>
      <c r="AU111" s="84">
        <v>25</v>
      </c>
      <c r="AV111" s="84">
        <v>0</v>
      </c>
      <c r="AW111" s="84">
        <v>0</v>
      </c>
      <c r="AX111" s="84">
        <v>1502.5</v>
      </c>
      <c r="AY111" s="84">
        <v>23497.5</v>
      </c>
      <c r="AZ111" s="84">
        <v>1775</v>
      </c>
      <c r="BA111" s="84">
        <v>275</v>
      </c>
      <c r="BB111" s="84">
        <v>1772.5</v>
      </c>
      <c r="BC111" s="91">
        <v>3822.5</v>
      </c>
    </row>
    <row r="112" spans="1:55" ht="25.5">
      <c r="A112" s="90" t="s">
        <v>843</v>
      </c>
      <c r="B112" s="82">
        <v>20231001</v>
      </c>
      <c r="C112" s="82">
        <v>2023</v>
      </c>
      <c r="D112" s="82" t="s">
        <v>6398</v>
      </c>
      <c r="E112" s="82">
        <v>10</v>
      </c>
      <c r="F112" s="82" t="s">
        <v>1263</v>
      </c>
      <c r="G112" s="82" t="s">
        <v>104</v>
      </c>
      <c r="H112" s="82" t="s">
        <v>1263</v>
      </c>
      <c r="I112" s="82" t="s">
        <v>104</v>
      </c>
      <c r="J112" s="82">
        <v>1</v>
      </c>
      <c r="K112" s="82" t="s">
        <v>11</v>
      </c>
      <c r="L112" s="82" t="s">
        <v>3720</v>
      </c>
      <c r="M112" s="82" t="s">
        <v>3721</v>
      </c>
      <c r="N112" s="82" t="s">
        <v>2355</v>
      </c>
      <c r="O112" s="82" t="s">
        <v>4800</v>
      </c>
      <c r="P112" s="82" t="s">
        <v>3817</v>
      </c>
      <c r="Q112" s="82" t="s">
        <v>42</v>
      </c>
      <c r="R112" s="82">
        <v>1</v>
      </c>
      <c r="S112" s="83">
        <v>44932</v>
      </c>
      <c r="T112" s="83">
        <v>44932</v>
      </c>
      <c r="U112" s="82">
        <v>61920068</v>
      </c>
      <c r="V112" s="82" t="s">
        <v>3702</v>
      </c>
      <c r="W112" s="100" t="s">
        <v>3363</v>
      </c>
      <c r="X112" s="82" t="s">
        <v>5117</v>
      </c>
      <c r="Y112" s="82" t="s">
        <v>6100</v>
      </c>
      <c r="Z112" s="82" t="s">
        <v>3364</v>
      </c>
      <c r="AA112" s="82" t="s">
        <v>3712</v>
      </c>
      <c r="AB112" s="82" t="s">
        <v>6465</v>
      </c>
      <c r="AC112" s="82" t="s">
        <v>3705</v>
      </c>
      <c r="AD112" s="82" t="s">
        <v>3706</v>
      </c>
      <c r="AE112" s="82">
        <v>200019604939493</v>
      </c>
      <c r="AF112" s="82">
        <v>1</v>
      </c>
      <c r="AG112" s="82" t="s">
        <v>3707</v>
      </c>
      <c r="AH112" s="82">
        <v>1</v>
      </c>
      <c r="AI112" s="82" t="s">
        <v>3708</v>
      </c>
      <c r="AJ112" s="82">
        <v>314930</v>
      </c>
      <c r="AK112" s="82" t="s">
        <v>6400</v>
      </c>
      <c r="AL112" s="82">
        <v>111</v>
      </c>
      <c r="AM112" s="84">
        <v>20000</v>
      </c>
      <c r="AN112" s="84">
        <v>0</v>
      </c>
      <c r="AO112" s="84">
        <v>0</v>
      </c>
      <c r="AP112" s="84">
        <v>20000</v>
      </c>
      <c r="AQ112" s="84">
        <v>574</v>
      </c>
      <c r="AR112" s="84">
        <v>0</v>
      </c>
      <c r="AS112" s="84">
        <v>608</v>
      </c>
      <c r="AT112" s="84">
        <v>0</v>
      </c>
      <c r="AU112" s="84">
        <v>25</v>
      </c>
      <c r="AV112" s="84">
        <v>0</v>
      </c>
      <c r="AW112" s="84">
        <v>5046</v>
      </c>
      <c r="AX112" s="84">
        <v>11299</v>
      </c>
      <c r="AY112" s="84">
        <v>13747</v>
      </c>
      <c r="AZ112" s="84">
        <v>1420</v>
      </c>
      <c r="BA112" s="84">
        <v>220</v>
      </c>
      <c r="BB112" s="84">
        <v>1418</v>
      </c>
      <c r="BC112" s="91">
        <v>3058</v>
      </c>
    </row>
    <row r="113" spans="1:55" ht="25.5">
      <c r="A113" s="90" t="s">
        <v>843</v>
      </c>
      <c r="B113" s="82">
        <v>20231001</v>
      </c>
      <c r="C113" s="82">
        <v>2023</v>
      </c>
      <c r="D113" s="82" t="s">
        <v>6398</v>
      </c>
      <c r="E113" s="82">
        <v>10</v>
      </c>
      <c r="F113" s="82" t="s">
        <v>1247</v>
      </c>
      <c r="G113" s="82" t="s">
        <v>513</v>
      </c>
      <c r="H113" s="82" t="s">
        <v>1247</v>
      </c>
      <c r="I113" s="82" t="s">
        <v>513</v>
      </c>
      <c r="J113" s="82">
        <v>1</v>
      </c>
      <c r="K113" s="82" t="s">
        <v>11</v>
      </c>
      <c r="L113" s="82" t="s">
        <v>3720</v>
      </c>
      <c r="M113" s="82" t="s">
        <v>3721</v>
      </c>
      <c r="N113" s="82" t="s">
        <v>2355</v>
      </c>
      <c r="O113" s="82" t="s">
        <v>4800</v>
      </c>
      <c r="P113" s="82" t="s">
        <v>3722</v>
      </c>
      <c r="Q113" s="82" t="s">
        <v>8</v>
      </c>
      <c r="R113" s="82">
        <v>3</v>
      </c>
      <c r="S113" s="83">
        <v>43831</v>
      </c>
      <c r="T113" s="83">
        <v>40913</v>
      </c>
      <c r="U113" s="82">
        <v>61815054</v>
      </c>
      <c r="V113" s="82" t="s">
        <v>3702</v>
      </c>
      <c r="W113" s="100" t="s">
        <v>1926</v>
      </c>
      <c r="X113" s="82" t="s">
        <v>4841</v>
      </c>
      <c r="Y113" s="82" t="s">
        <v>6116</v>
      </c>
      <c r="Z113" s="82" t="s">
        <v>528</v>
      </c>
      <c r="AA113" s="82" t="s">
        <v>3704</v>
      </c>
      <c r="AB113" s="83">
        <v>23507</v>
      </c>
      <c r="AC113" s="82" t="s">
        <v>3713</v>
      </c>
      <c r="AD113" s="82" t="s">
        <v>3706</v>
      </c>
      <c r="AE113" s="82">
        <v>200011240145509</v>
      </c>
      <c r="AF113" s="82">
        <v>1</v>
      </c>
      <c r="AG113" s="82" t="s">
        <v>3707</v>
      </c>
      <c r="AH113" s="82">
        <v>1</v>
      </c>
      <c r="AI113" s="82" t="s">
        <v>3708</v>
      </c>
      <c r="AJ113" s="82">
        <v>314930</v>
      </c>
      <c r="AK113" s="82" t="s">
        <v>6400</v>
      </c>
      <c r="AL113" s="82">
        <v>112</v>
      </c>
      <c r="AM113" s="84">
        <v>15000</v>
      </c>
      <c r="AN113" s="84">
        <v>0</v>
      </c>
      <c r="AO113" s="84">
        <v>0</v>
      </c>
      <c r="AP113" s="84">
        <v>15000</v>
      </c>
      <c r="AQ113" s="84">
        <v>430.5</v>
      </c>
      <c r="AR113" s="84">
        <v>0</v>
      </c>
      <c r="AS113" s="84">
        <v>456</v>
      </c>
      <c r="AT113" s="84">
        <v>0</v>
      </c>
      <c r="AU113" s="84">
        <v>25</v>
      </c>
      <c r="AV113" s="84">
        <v>0</v>
      </c>
      <c r="AW113" s="84">
        <v>0</v>
      </c>
      <c r="AX113" s="84">
        <v>911.5</v>
      </c>
      <c r="AY113" s="84">
        <v>14088.5</v>
      </c>
      <c r="AZ113" s="84">
        <v>1065</v>
      </c>
      <c r="BA113" s="84">
        <v>165</v>
      </c>
      <c r="BB113" s="84">
        <v>1063.5</v>
      </c>
      <c r="BC113" s="91">
        <v>2293.5</v>
      </c>
    </row>
    <row r="114" spans="1:55" ht="25.5">
      <c r="A114" s="90" t="s">
        <v>843</v>
      </c>
      <c r="B114" s="82">
        <v>20231001</v>
      </c>
      <c r="C114" s="82">
        <v>2023</v>
      </c>
      <c r="D114" s="82" t="s">
        <v>6398</v>
      </c>
      <c r="E114" s="82">
        <v>10</v>
      </c>
      <c r="F114" s="82" t="s">
        <v>1245</v>
      </c>
      <c r="G114" s="82" t="s">
        <v>606</v>
      </c>
      <c r="H114" s="82" t="s">
        <v>1245</v>
      </c>
      <c r="I114" s="82" t="s">
        <v>606</v>
      </c>
      <c r="J114" s="82">
        <v>1</v>
      </c>
      <c r="K114" s="82" t="s">
        <v>11</v>
      </c>
      <c r="L114" s="82" t="s">
        <v>3758</v>
      </c>
      <c r="M114" s="82" t="s">
        <v>3759</v>
      </c>
      <c r="N114" s="82" t="s">
        <v>2355</v>
      </c>
      <c r="O114" s="82" t="s">
        <v>4800</v>
      </c>
      <c r="P114" s="82" t="s">
        <v>3794</v>
      </c>
      <c r="Q114" s="82" t="s">
        <v>30</v>
      </c>
      <c r="R114" s="82">
        <v>3</v>
      </c>
      <c r="S114" s="83">
        <v>43466</v>
      </c>
      <c r="T114" s="83">
        <v>37993</v>
      </c>
      <c r="U114" s="82">
        <v>61875017</v>
      </c>
      <c r="V114" s="82" t="s">
        <v>3702</v>
      </c>
      <c r="W114" s="100" t="s">
        <v>1121</v>
      </c>
      <c r="X114" s="82" t="s">
        <v>4232</v>
      </c>
      <c r="Y114" s="82" t="s">
        <v>6131</v>
      </c>
      <c r="Z114" s="82" t="s">
        <v>629</v>
      </c>
      <c r="AA114" s="82" t="s">
        <v>3712</v>
      </c>
      <c r="AB114" s="82" t="s">
        <v>6466</v>
      </c>
      <c r="AC114" s="82" t="s">
        <v>3713</v>
      </c>
      <c r="AD114" s="82" t="s">
        <v>3705</v>
      </c>
      <c r="AE114" s="82">
        <v>200013300049948</v>
      </c>
      <c r="AF114" s="82">
        <v>1</v>
      </c>
      <c r="AG114" s="82" t="s">
        <v>3707</v>
      </c>
      <c r="AH114" s="82">
        <v>1</v>
      </c>
      <c r="AI114" s="82" t="s">
        <v>3708</v>
      </c>
      <c r="AJ114" s="82">
        <v>314930</v>
      </c>
      <c r="AK114" s="82" t="s">
        <v>6400</v>
      </c>
      <c r="AL114" s="82">
        <v>113</v>
      </c>
      <c r="AM114" s="84">
        <v>36000</v>
      </c>
      <c r="AN114" s="84">
        <v>0</v>
      </c>
      <c r="AO114" s="84">
        <v>0</v>
      </c>
      <c r="AP114" s="84">
        <v>36000</v>
      </c>
      <c r="AQ114" s="84">
        <v>1033.2</v>
      </c>
      <c r="AR114" s="84">
        <v>0</v>
      </c>
      <c r="AS114" s="84">
        <v>1094.4000000000001</v>
      </c>
      <c r="AT114" s="84">
        <v>0</v>
      </c>
      <c r="AU114" s="84">
        <v>25</v>
      </c>
      <c r="AV114" s="84">
        <v>50</v>
      </c>
      <c r="AW114" s="84">
        <v>18516.89</v>
      </c>
      <c r="AX114" s="84">
        <v>39236.379999999997</v>
      </c>
      <c r="AY114" s="84">
        <v>15280.51</v>
      </c>
      <c r="AZ114" s="84">
        <v>2556</v>
      </c>
      <c r="BA114" s="84">
        <v>396</v>
      </c>
      <c r="BB114" s="84">
        <v>2552.4</v>
      </c>
      <c r="BC114" s="91">
        <v>5504.4</v>
      </c>
    </row>
    <row r="115" spans="1:55" ht="25.5">
      <c r="A115" s="90" t="s">
        <v>843</v>
      </c>
      <c r="B115" s="82">
        <v>20231001</v>
      </c>
      <c r="C115" s="82">
        <v>2023</v>
      </c>
      <c r="D115" s="82" t="s">
        <v>6398</v>
      </c>
      <c r="E115" s="82">
        <v>10</v>
      </c>
      <c r="F115" s="82" t="s">
        <v>1245</v>
      </c>
      <c r="G115" s="82" t="s">
        <v>606</v>
      </c>
      <c r="H115" s="82" t="s">
        <v>1245</v>
      </c>
      <c r="I115" s="82" t="s">
        <v>606</v>
      </c>
      <c r="J115" s="82">
        <v>1</v>
      </c>
      <c r="K115" s="82" t="s">
        <v>11</v>
      </c>
      <c r="L115" s="82" t="s">
        <v>3758</v>
      </c>
      <c r="M115" s="82" t="s">
        <v>3759</v>
      </c>
      <c r="N115" s="82" t="s">
        <v>2355</v>
      </c>
      <c r="O115" s="82" t="s">
        <v>4800</v>
      </c>
      <c r="P115" s="82" t="s">
        <v>3973</v>
      </c>
      <c r="Q115" s="82" t="s">
        <v>3159</v>
      </c>
      <c r="R115" s="82">
        <v>1</v>
      </c>
      <c r="S115" s="83">
        <v>44935</v>
      </c>
      <c r="T115" s="83">
        <v>44935</v>
      </c>
      <c r="U115" s="82">
        <v>61875168</v>
      </c>
      <c r="V115" s="82" t="s">
        <v>3702</v>
      </c>
      <c r="W115" s="100" t="s">
        <v>3576</v>
      </c>
      <c r="X115" s="82" t="s">
        <v>4896</v>
      </c>
      <c r="Y115" s="82" t="s">
        <v>6161</v>
      </c>
      <c r="Z115" s="82" t="s">
        <v>3609</v>
      </c>
      <c r="AA115" s="82" t="s">
        <v>3712</v>
      </c>
      <c r="AB115" s="82" t="s">
        <v>6467</v>
      </c>
      <c r="AC115" s="82" t="s">
        <v>3705</v>
      </c>
      <c r="AD115" s="82" t="s">
        <v>3706</v>
      </c>
      <c r="AE115" s="82">
        <v>200019606196769</v>
      </c>
      <c r="AF115" s="82">
        <v>1</v>
      </c>
      <c r="AG115" s="82" t="s">
        <v>3707</v>
      </c>
      <c r="AH115" s="82">
        <v>1</v>
      </c>
      <c r="AI115" s="82" t="s">
        <v>3708</v>
      </c>
      <c r="AJ115" s="82">
        <v>314930</v>
      </c>
      <c r="AK115" s="82" t="s">
        <v>6400</v>
      </c>
      <c r="AL115" s="82">
        <v>114</v>
      </c>
      <c r="AM115" s="84">
        <v>40000</v>
      </c>
      <c r="AN115" s="84">
        <v>0</v>
      </c>
      <c r="AO115" s="84">
        <v>0</v>
      </c>
      <c r="AP115" s="84">
        <v>40000</v>
      </c>
      <c r="AQ115" s="84">
        <v>1148</v>
      </c>
      <c r="AR115" s="84">
        <v>442.65</v>
      </c>
      <c r="AS115" s="84">
        <v>1216</v>
      </c>
      <c r="AT115" s="84">
        <v>0</v>
      </c>
      <c r="AU115" s="84">
        <v>25</v>
      </c>
      <c r="AV115" s="84">
        <v>0</v>
      </c>
      <c r="AW115" s="84">
        <v>0</v>
      </c>
      <c r="AX115" s="84">
        <v>2831.65</v>
      </c>
      <c r="AY115" s="84">
        <v>37168.35</v>
      </c>
      <c r="AZ115" s="84">
        <v>2840</v>
      </c>
      <c r="BA115" s="84">
        <v>440</v>
      </c>
      <c r="BB115" s="84">
        <v>2836</v>
      </c>
      <c r="BC115" s="91">
        <v>6116</v>
      </c>
    </row>
    <row r="116" spans="1:55" ht="25.5">
      <c r="A116" s="90" t="s">
        <v>843</v>
      </c>
      <c r="B116" s="82">
        <v>20231001</v>
      </c>
      <c r="C116" s="82">
        <v>2023</v>
      </c>
      <c r="D116" s="82" t="s">
        <v>6398</v>
      </c>
      <c r="E116" s="82">
        <v>10</v>
      </c>
      <c r="F116" s="82" t="s">
        <v>1302</v>
      </c>
      <c r="G116" s="82" t="s">
        <v>18</v>
      </c>
      <c r="H116" s="82" t="s">
        <v>1302</v>
      </c>
      <c r="I116" s="82" t="s">
        <v>18</v>
      </c>
      <c r="J116" s="82">
        <v>1</v>
      </c>
      <c r="K116" s="82" t="s">
        <v>11</v>
      </c>
      <c r="L116" s="82" t="s">
        <v>3720</v>
      </c>
      <c r="M116" s="82" t="s">
        <v>3721</v>
      </c>
      <c r="N116" s="82" t="s">
        <v>2355</v>
      </c>
      <c r="O116" s="82" t="s">
        <v>4800</v>
      </c>
      <c r="P116" s="82" t="s">
        <v>3817</v>
      </c>
      <c r="Q116" s="82" t="s">
        <v>42</v>
      </c>
      <c r="R116" s="82">
        <v>1</v>
      </c>
      <c r="S116" s="83">
        <v>43842</v>
      </c>
      <c r="T116" s="83">
        <v>43842</v>
      </c>
      <c r="U116" s="82">
        <v>62340068</v>
      </c>
      <c r="V116" s="82" t="s">
        <v>3702</v>
      </c>
      <c r="W116" s="100" t="s">
        <v>1905</v>
      </c>
      <c r="X116" s="82" t="s">
        <v>4865</v>
      </c>
      <c r="Y116" s="82" t="s">
        <v>6136</v>
      </c>
      <c r="Z116" s="82" t="s">
        <v>871</v>
      </c>
      <c r="AA116" s="82" t="s">
        <v>3712</v>
      </c>
      <c r="AB116" s="82" t="s">
        <v>6468</v>
      </c>
      <c r="AC116" s="82" t="s">
        <v>3705</v>
      </c>
      <c r="AD116" s="82" t="s">
        <v>3706</v>
      </c>
      <c r="AE116" s="82">
        <v>200019603253167</v>
      </c>
      <c r="AF116" s="82">
        <v>1</v>
      </c>
      <c r="AG116" s="82" t="s">
        <v>3707</v>
      </c>
      <c r="AH116" s="82">
        <v>1</v>
      </c>
      <c r="AI116" s="82" t="s">
        <v>3708</v>
      </c>
      <c r="AJ116" s="82">
        <v>314930</v>
      </c>
      <c r="AK116" s="82" t="s">
        <v>6400</v>
      </c>
      <c r="AL116" s="82">
        <v>115</v>
      </c>
      <c r="AM116" s="84">
        <v>13200</v>
      </c>
      <c r="AN116" s="84">
        <v>0</v>
      </c>
      <c r="AO116" s="84">
        <v>0</v>
      </c>
      <c r="AP116" s="84">
        <v>13200</v>
      </c>
      <c r="AQ116" s="84">
        <v>378.84</v>
      </c>
      <c r="AR116" s="84">
        <v>0</v>
      </c>
      <c r="AS116" s="84">
        <v>401.28</v>
      </c>
      <c r="AT116" s="84">
        <v>0</v>
      </c>
      <c r="AU116" s="84">
        <v>25</v>
      </c>
      <c r="AV116" s="84">
        <v>0</v>
      </c>
      <c r="AW116" s="84">
        <v>0</v>
      </c>
      <c r="AX116" s="84">
        <v>805.12</v>
      </c>
      <c r="AY116" s="84">
        <v>12394.88</v>
      </c>
      <c r="AZ116" s="84">
        <v>937.2</v>
      </c>
      <c r="BA116" s="84">
        <v>145.19999999999999</v>
      </c>
      <c r="BB116" s="84">
        <v>935.88</v>
      </c>
      <c r="BC116" s="91">
        <v>2018.28</v>
      </c>
    </row>
    <row r="117" spans="1:55" ht="25.5">
      <c r="A117" s="90" t="s">
        <v>843</v>
      </c>
      <c r="B117" s="82">
        <v>20231001</v>
      </c>
      <c r="C117" s="82">
        <v>2023</v>
      </c>
      <c r="D117" s="82" t="s">
        <v>6398</v>
      </c>
      <c r="E117" s="82">
        <v>10</v>
      </c>
      <c r="F117" s="82" t="s">
        <v>1245</v>
      </c>
      <c r="G117" s="82" t="s">
        <v>606</v>
      </c>
      <c r="H117" s="82" t="s">
        <v>1245</v>
      </c>
      <c r="I117" s="82" t="s">
        <v>606</v>
      </c>
      <c r="J117" s="82">
        <v>1</v>
      </c>
      <c r="K117" s="82" t="s">
        <v>11</v>
      </c>
      <c r="L117" s="82" t="s">
        <v>3720</v>
      </c>
      <c r="M117" s="82" t="s">
        <v>3721</v>
      </c>
      <c r="N117" s="82" t="s">
        <v>2355</v>
      </c>
      <c r="O117" s="82" t="s">
        <v>4800</v>
      </c>
      <c r="P117" s="82" t="s">
        <v>3722</v>
      </c>
      <c r="Q117" s="82" t="s">
        <v>8</v>
      </c>
      <c r="R117" s="82">
        <v>3</v>
      </c>
      <c r="S117" s="83">
        <v>43466</v>
      </c>
      <c r="T117" s="83">
        <v>40914</v>
      </c>
      <c r="U117" s="82">
        <v>61875074</v>
      </c>
      <c r="V117" s="82" t="s">
        <v>3702</v>
      </c>
      <c r="W117" s="100" t="s">
        <v>1992</v>
      </c>
      <c r="X117" s="82" t="s">
        <v>4911</v>
      </c>
      <c r="Y117" s="82" t="s">
        <v>6172</v>
      </c>
      <c r="Z117" s="82" t="s">
        <v>664</v>
      </c>
      <c r="AA117" s="82" t="s">
        <v>3704</v>
      </c>
      <c r="AB117" s="82" t="s">
        <v>6469</v>
      </c>
      <c r="AC117" s="82" t="s">
        <v>3713</v>
      </c>
      <c r="AD117" s="82" t="s">
        <v>3706</v>
      </c>
      <c r="AE117" s="82">
        <v>200013300211161</v>
      </c>
      <c r="AF117" s="82">
        <v>1</v>
      </c>
      <c r="AG117" s="82" t="s">
        <v>3707</v>
      </c>
      <c r="AH117" s="82">
        <v>1</v>
      </c>
      <c r="AI117" s="82" t="s">
        <v>3708</v>
      </c>
      <c r="AJ117" s="82">
        <v>314930</v>
      </c>
      <c r="AK117" s="82" t="s">
        <v>6400</v>
      </c>
      <c r="AL117" s="82">
        <v>116</v>
      </c>
      <c r="AM117" s="84">
        <v>22000</v>
      </c>
      <c r="AN117" s="84">
        <v>0</v>
      </c>
      <c r="AO117" s="84">
        <v>0</v>
      </c>
      <c r="AP117" s="84">
        <v>22000</v>
      </c>
      <c r="AQ117" s="84">
        <v>631.4</v>
      </c>
      <c r="AR117" s="84">
        <v>0</v>
      </c>
      <c r="AS117" s="84">
        <v>668.8</v>
      </c>
      <c r="AT117" s="84">
        <v>0</v>
      </c>
      <c r="AU117" s="84">
        <v>25</v>
      </c>
      <c r="AV117" s="84">
        <v>0</v>
      </c>
      <c r="AW117" s="84">
        <v>3021.18</v>
      </c>
      <c r="AX117" s="84">
        <v>7367.56</v>
      </c>
      <c r="AY117" s="84">
        <v>17653.62</v>
      </c>
      <c r="AZ117" s="84">
        <v>1562</v>
      </c>
      <c r="BA117" s="84">
        <v>242</v>
      </c>
      <c r="BB117" s="84">
        <v>1559.8</v>
      </c>
      <c r="BC117" s="91">
        <v>3363.8</v>
      </c>
    </row>
    <row r="118" spans="1:55" ht="25.5">
      <c r="A118" s="90" t="s">
        <v>843</v>
      </c>
      <c r="B118" s="82">
        <v>20231001</v>
      </c>
      <c r="C118" s="82">
        <v>2023</v>
      </c>
      <c r="D118" s="82" t="s">
        <v>6398</v>
      </c>
      <c r="E118" s="82">
        <v>10</v>
      </c>
      <c r="F118" s="82" t="s">
        <v>1257</v>
      </c>
      <c r="G118" s="82" t="s">
        <v>73</v>
      </c>
      <c r="H118" s="82" t="s">
        <v>1257</v>
      </c>
      <c r="I118" s="82" t="s">
        <v>73</v>
      </c>
      <c r="J118" s="82">
        <v>1</v>
      </c>
      <c r="K118" s="82" t="s">
        <v>11</v>
      </c>
      <c r="L118" s="82" t="s">
        <v>3720</v>
      </c>
      <c r="M118" s="82" t="s">
        <v>3721</v>
      </c>
      <c r="N118" s="82" t="s">
        <v>2355</v>
      </c>
      <c r="O118" s="82" t="s">
        <v>4800</v>
      </c>
      <c r="P118" s="82" t="s">
        <v>3722</v>
      </c>
      <c r="Q118" s="82" t="s">
        <v>8</v>
      </c>
      <c r="R118" s="82">
        <v>1</v>
      </c>
      <c r="S118" s="83">
        <v>43842</v>
      </c>
      <c r="T118" s="83">
        <v>43842</v>
      </c>
      <c r="U118" s="82">
        <v>61950056</v>
      </c>
      <c r="V118" s="82" t="s">
        <v>3702</v>
      </c>
      <c r="W118" s="100" t="s">
        <v>1973</v>
      </c>
      <c r="X118" s="82" t="s">
        <v>4891</v>
      </c>
      <c r="Y118" s="82" t="s">
        <v>6157</v>
      </c>
      <c r="Z118" s="82" t="s">
        <v>897</v>
      </c>
      <c r="AA118" s="82" t="s">
        <v>3704</v>
      </c>
      <c r="AB118" s="82" t="s">
        <v>6470</v>
      </c>
      <c r="AC118" s="82" t="s">
        <v>3705</v>
      </c>
      <c r="AD118" s="82" t="s">
        <v>3706</v>
      </c>
      <c r="AE118" s="82">
        <v>200019603278249</v>
      </c>
      <c r="AF118" s="82">
        <v>1</v>
      </c>
      <c r="AG118" s="82" t="s">
        <v>3707</v>
      </c>
      <c r="AH118" s="82">
        <v>1</v>
      </c>
      <c r="AI118" s="82" t="s">
        <v>3708</v>
      </c>
      <c r="AJ118" s="82">
        <v>314930</v>
      </c>
      <c r="AK118" s="82" t="s">
        <v>6400</v>
      </c>
      <c r="AL118" s="82">
        <v>117</v>
      </c>
      <c r="AM118" s="84">
        <v>16500</v>
      </c>
      <c r="AN118" s="84">
        <v>0</v>
      </c>
      <c r="AO118" s="84">
        <v>0</v>
      </c>
      <c r="AP118" s="84">
        <v>16500</v>
      </c>
      <c r="AQ118" s="84">
        <v>473.55</v>
      </c>
      <c r="AR118" s="84">
        <v>0</v>
      </c>
      <c r="AS118" s="84">
        <v>501.6</v>
      </c>
      <c r="AT118" s="84">
        <v>0</v>
      </c>
      <c r="AU118" s="84">
        <v>25</v>
      </c>
      <c r="AV118" s="84">
        <v>0</v>
      </c>
      <c r="AW118" s="84">
        <v>5389.77</v>
      </c>
      <c r="AX118" s="84">
        <v>11779.69</v>
      </c>
      <c r="AY118" s="84">
        <v>10110.08</v>
      </c>
      <c r="AZ118" s="84">
        <v>1171.5</v>
      </c>
      <c r="BA118" s="84">
        <v>181.5</v>
      </c>
      <c r="BB118" s="84">
        <v>1169.8499999999999</v>
      </c>
      <c r="BC118" s="91">
        <v>2522.85</v>
      </c>
    </row>
    <row r="119" spans="1:55" ht="25.5">
      <c r="A119" s="90" t="s">
        <v>843</v>
      </c>
      <c r="B119" s="82">
        <v>20231001</v>
      </c>
      <c r="C119" s="82">
        <v>2023</v>
      </c>
      <c r="D119" s="82" t="s">
        <v>6398</v>
      </c>
      <c r="E119" s="82">
        <v>10</v>
      </c>
      <c r="F119" s="82" t="s">
        <v>1247</v>
      </c>
      <c r="G119" s="82" t="s">
        <v>513</v>
      </c>
      <c r="H119" s="82" t="s">
        <v>1247</v>
      </c>
      <c r="I119" s="82" t="s">
        <v>513</v>
      </c>
      <c r="J119" s="82">
        <v>1</v>
      </c>
      <c r="K119" s="82" t="s">
        <v>11</v>
      </c>
      <c r="L119" s="82" t="s">
        <v>3720</v>
      </c>
      <c r="M119" s="82" t="s">
        <v>3721</v>
      </c>
      <c r="N119" s="82" t="s">
        <v>2355</v>
      </c>
      <c r="O119" s="82" t="s">
        <v>4800</v>
      </c>
      <c r="P119" s="82" t="s">
        <v>3722</v>
      </c>
      <c r="Q119" s="82" t="s">
        <v>8</v>
      </c>
      <c r="R119" s="82">
        <v>2</v>
      </c>
      <c r="S119" s="83">
        <v>44932</v>
      </c>
      <c r="T119" s="83">
        <v>44208</v>
      </c>
      <c r="U119" s="82">
        <v>61815098</v>
      </c>
      <c r="V119" s="82" t="s">
        <v>3702</v>
      </c>
      <c r="W119" s="100" t="s">
        <v>1880</v>
      </c>
      <c r="X119" s="82" t="s">
        <v>5100</v>
      </c>
      <c r="Y119" s="82" t="s">
        <v>6330</v>
      </c>
      <c r="Z119" s="82" t="s">
        <v>1408</v>
      </c>
      <c r="AA119" s="82" t="s">
        <v>3704</v>
      </c>
      <c r="AB119" s="82" t="s">
        <v>6471</v>
      </c>
      <c r="AC119" s="82" t="s">
        <v>3705</v>
      </c>
      <c r="AD119" s="82" t="s">
        <v>3706</v>
      </c>
      <c r="AE119" s="82">
        <v>200019604295142</v>
      </c>
      <c r="AF119" s="82">
        <v>1</v>
      </c>
      <c r="AG119" s="82" t="s">
        <v>3707</v>
      </c>
      <c r="AH119" s="82">
        <v>1</v>
      </c>
      <c r="AI119" s="82" t="s">
        <v>3708</v>
      </c>
      <c r="AJ119" s="82">
        <v>314930</v>
      </c>
      <c r="AK119" s="82" t="s">
        <v>6400</v>
      </c>
      <c r="AL119" s="82">
        <v>118</v>
      </c>
      <c r="AM119" s="84">
        <v>20000</v>
      </c>
      <c r="AN119" s="84">
        <v>0</v>
      </c>
      <c r="AO119" s="84">
        <v>0</v>
      </c>
      <c r="AP119" s="84">
        <v>20000</v>
      </c>
      <c r="AQ119" s="84">
        <v>574</v>
      </c>
      <c r="AR119" s="84">
        <v>0</v>
      </c>
      <c r="AS119" s="84">
        <v>608</v>
      </c>
      <c r="AT119" s="84">
        <v>0</v>
      </c>
      <c r="AU119" s="84">
        <v>25</v>
      </c>
      <c r="AV119" s="84">
        <v>0</v>
      </c>
      <c r="AW119" s="84">
        <v>0</v>
      </c>
      <c r="AX119" s="84">
        <v>1207</v>
      </c>
      <c r="AY119" s="84">
        <v>18793</v>
      </c>
      <c r="AZ119" s="84">
        <v>1420</v>
      </c>
      <c r="BA119" s="84">
        <v>220</v>
      </c>
      <c r="BB119" s="84">
        <v>1418</v>
      </c>
      <c r="BC119" s="91">
        <v>3058</v>
      </c>
    </row>
    <row r="120" spans="1:55" ht="25.5">
      <c r="A120" s="90" t="s">
        <v>843</v>
      </c>
      <c r="B120" s="82">
        <v>20231001</v>
      </c>
      <c r="C120" s="82">
        <v>2023</v>
      </c>
      <c r="D120" s="82" t="s">
        <v>6398</v>
      </c>
      <c r="E120" s="82">
        <v>10</v>
      </c>
      <c r="F120" s="82" t="s">
        <v>1247</v>
      </c>
      <c r="G120" s="82" t="s">
        <v>513</v>
      </c>
      <c r="H120" s="82" t="s">
        <v>1247</v>
      </c>
      <c r="I120" s="82" t="s">
        <v>513</v>
      </c>
      <c r="J120" s="82">
        <v>1</v>
      </c>
      <c r="K120" s="82" t="s">
        <v>11</v>
      </c>
      <c r="L120" s="82" t="s">
        <v>3758</v>
      </c>
      <c r="M120" s="82" t="s">
        <v>3759</v>
      </c>
      <c r="N120" s="82" t="s">
        <v>2355</v>
      </c>
      <c r="O120" s="82" t="s">
        <v>4800</v>
      </c>
      <c r="P120" s="82" t="s">
        <v>4108</v>
      </c>
      <c r="Q120" s="82" t="s">
        <v>802</v>
      </c>
      <c r="R120" s="82">
        <v>3</v>
      </c>
      <c r="S120" s="83">
        <v>44932</v>
      </c>
      <c r="T120" s="82" t="s">
        <v>6472</v>
      </c>
      <c r="U120" s="82">
        <v>61815151</v>
      </c>
      <c r="V120" s="82" t="s">
        <v>3702</v>
      </c>
      <c r="W120" s="100" t="s">
        <v>3375</v>
      </c>
      <c r="X120" s="82" t="s">
        <v>4835</v>
      </c>
      <c r="Y120" s="82" t="s">
        <v>6109</v>
      </c>
      <c r="Z120" s="82" t="s">
        <v>6110</v>
      </c>
      <c r="AA120" s="82" t="s">
        <v>3704</v>
      </c>
      <c r="AB120" s="82" t="s">
        <v>6473</v>
      </c>
      <c r="AC120" s="82" t="s">
        <v>3713</v>
      </c>
      <c r="AD120" s="82" t="s">
        <v>3705</v>
      </c>
      <c r="AE120" s="82">
        <v>200019605606795</v>
      </c>
      <c r="AF120" s="82">
        <v>1</v>
      </c>
      <c r="AG120" s="82" t="s">
        <v>3707</v>
      </c>
      <c r="AH120" s="82">
        <v>1</v>
      </c>
      <c r="AI120" s="82" t="s">
        <v>3708</v>
      </c>
      <c r="AJ120" s="82">
        <v>314930</v>
      </c>
      <c r="AK120" s="82" t="s">
        <v>6400</v>
      </c>
      <c r="AL120" s="82">
        <v>119</v>
      </c>
      <c r="AM120" s="84">
        <v>42000</v>
      </c>
      <c r="AN120" s="84">
        <v>0</v>
      </c>
      <c r="AO120" s="84">
        <v>0</v>
      </c>
      <c r="AP120" s="84">
        <v>42000</v>
      </c>
      <c r="AQ120" s="84">
        <v>1205.4000000000001</v>
      </c>
      <c r="AR120" s="84">
        <v>724.92</v>
      </c>
      <c r="AS120" s="84">
        <v>1276.8</v>
      </c>
      <c r="AT120" s="84">
        <v>0</v>
      </c>
      <c r="AU120" s="84">
        <v>25</v>
      </c>
      <c r="AV120" s="84">
        <v>0</v>
      </c>
      <c r="AW120" s="84">
        <v>0</v>
      </c>
      <c r="AX120" s="84">
        <v>3232.12</v>
      </c>
      <c r="AY120" s="84">
        <v>38767.879999999997</v>
      </c>
      <c r="AZ120" s="84">
        <v>2982</v>
      </c>
      <c r="BA120" s="84">
        <v>462</v>
      </c>
      <c r="BB120" s="84">
        <v>2977.8</v>
      </c>
      <c r="BC120" s="91">
        <v>6421.8</v>
      </c>
    </row>
    <row r="121" spans="1:55" ht="25.5">
      <c r="A121" s="90" t="s">
        <v>843</v>
      </c>
      <c r="B121" s="82">
        <v>20231001</v>
      </c>
      <c r="C121" s="82">
        <v>2023</v>
      </c>
      <c r="D121" s="82" t="s">
        <v>6398</v>
      </c>
      <c r="E121" s="82">
        <v>10</v>
      </c>
      <c r="F121" s="82" t="s">
        <v>1277</v>
      </c>
      <c r="G121" s="82" t="s">
        <v>287</v>
      </c>
      <c r="H121" s="82" t="s">
        <v>1277</v>
      </c>
      <c r="I121" s="82" t="s">
        <v>287</v>
      </c>
      <c r="J121" s="82">
        <v>1</v>
      </c>
      <c r="K121" s="82" t="s">
        <v>11</v>
      </c>
      <c r="L121" s="82"/>
      <c r="M121" s="82"/>
      <c r="N121" s="82" t="s">
        <v>2355</v>
      </c>
      <c r="O121" s="82" t="s">
        <v>4800</v>
      </c>
      <c r="P121" s="82" t="s">
        <v>3738</v>
      </c>
      <c r="Q121" s="82" t="s">
        <v>59</v>
      </c>
      <c r="R121" s="82">
        <v>1</v>
      </c>
      <c r="S121" s="83">
        <v>44384</v>
      </c>
      <c r="T121" s="83">
        <v>44384</v>
      </c>
      <c r="U121" s="82">
        <v>61605008</v>
      </c>
      <c r="V121" s="82" t="s">
        <v>3702</v>
      </c>
      <c r="W121" s="100" t="s">
        <v>1944</v>
      </c>
      <c r="X121" s="82" t="s">
        <v>4654</v>
      </c>
      <c r="Y121" s="82" t="s">
        <v>5453</v>
      </c>
      <c r="Z121" s="82" t="s">
        <v>975</v>
      </c>
      <c r="AA121" s="82" t="s">
        <v>3712</v>
      </c>
      <c r="AB121" s="82" t="s">
        <v>6474</v>
      </c>
      <c r="AC121" s="82" t="s">
        <v>3705</v>
      </c>
      <c r="AD121" s="82" t="s">
        <v>3706</v>
      </c>
      <c r="AE121" s="82">
        <v>200019603861871</v>
      </c>
      <c r="AF121" s="82">
        <v>1</v>
      </c>
      <c r="AG121" s="82" t="s">
        <v>3707</v>
      </c>
      <c r="AH121" s="82">
        <v>1</v>
      </c>
      <c r="AI121" s="82" t="s">
        <v>3708</v>
      </c>
      <c r="AJ121" s="82">
        <v>314930</v>
      </c>
      <c r="AK121" s="82" t="s">
        <v>6400</v>
      </c>
      <c r="AL121" s="82">
        <v>120</v>
      </c>
      <c r="AM121" s="84">
        <v>145000</v>
      </c>
      <c r="AN121" s="84">
        <v>0</v>
      </c>
      <c r="AO121" s="84">
        <v>0</v>
      </c>
      <c r="AP121" s="84">
        <v>145000</v>
      </c>
      <c r="AQ121" s="84">
        <v>4161.5</v>
      </c>
      <c r="AR121" s="84">
        <v>22690.49</v>
      </c>
      <c r="AS121" s="84">
        <v>4408</v>
      </c>
      <c r="AT121" s="84">
        <v>0</v>
      </c>
      <c r="AU121" s="84">
        <v>25</v>
      </c>
      <c r="AV121" s="84">
        <v>0</v>
      </c>
      <c r="AW121" s="84">
        <v>0</v>
      </c>
      <c r="AX121" s="84">
        <v>31284.99</v>
      </c>
      <c r="AY121" s="84">
        <v>113715.01</v>
      </c>
      <c r="AZ121" s="84">
        <v>10295</v>
      </c>
      <c r="BA121" s="84">
        <v>822.89</v>
      </c>
      <c r="BB121" s="84">
        <v>10280.5</v>
      </c>
      <c r="BC121" s="91">
        <v>21398.39</v>
      </c>
    </row>
    <row r="122" spans="1:55" ht="25.5">
      <c r="A122" s="90" t="s">
        <v>843</v>
      </c>
      <c r="B122" s="82">
        <v>20231001</v>
      </c>
      <c r="C122" s="82">
        <v>2023</v>
      </c>
      <c r="D122" s="82" t="s">
        <v>6398</v>
      </c>
      <c r="E122" s="82">
        <v>10</v>
      </c>
      <c r="F122" s="82" t="s">
        <v>1245</v>
      </c>
      <c r="G122" s="82" t="s">
        <v>606</v>
      </c>
      <c r="H122" s="82" t="s">
        <v>1245</v>
      </c>
      <c r="I122" s="82" t="s">
        <v>606</v>
      </c>
      <c r="J122" s="82">
        <v>1</v>
      </c>
      <c r="K122" s="82" t="s">
        <v>11</v>
      </c>
      <c r="L122" s="82"/>
      <c r="M122" s="82"/>
      <c r="N122" s="82" t="s">
        <v>2355</v>
      </c>
      <c r="O122" s="82" t="s">
        <v>4800</v>
      </c>
      <c r="P122" s="82" t="s">
        <v>4814</v>
      </c>
      <c r="Q122" s="82" t="s">
        <v>22</v>
      </c>
      <c r="R122" s="82">
        <v>1</v>
      </c>
      <c r="S122" s="83">
        <v>44573</v>
      </c>
      <c r="T122" s="83">
        <v>44573</v>
      </c>
      <c r="U122" s="82">
        <v>61875141</v>
      </c>
      <c r="V122" s="82" t="s">
        <v>3702</v>
      </c>
      <c r="W122" s="100" t="s">
        <v>2571</v>
      </c>
      <c r="X122" s="82" t="s">
        <v>4881</v>
      </c>
      <c r="Y122" s="82" t="s">
        <v>6149</v>
      </c>
      <c r="Z122" s="82" t="s">
        <v>2570</v>
      </c>
      <c r="AA122" s="82" t="s">
        <v>3712</v>
      </c>
      <c r="AB122" s="82" t="s">
        <v>6475</v>
      </c>
      <c r="AC122" s="82" t="s">
        <v>3705</v>
      </c>
      <c r="AD122" s="82" t="s">
        <v>3706</v>
      </c>
      <c r="AE122" s="82">
        <v>200019605394347</v>
      </c>
      <c r="AF122" s="82">
        <v>1</v>
      </c>
      <c r="AG122" s="82" t="s">
        <v>3707</v>
      </c>
      <c r="AH122" s="82">
        <v>1</v>
      </c>
      <c r="AI122" s="82" t="s">
        <v>3708</v>
      </c>
      <c r="AJ122" s="82">
        <v>314930</v>
      </c>
      <c r="AK122" s="82" t="s">
        <v>6400</v>
      </c>
      <c r="AL122" s="82">
        <v>121</v>
      </c>
      <c r="AM122" s="84">
        <v>36000</v>
      </c>
      <c r="AN122" s="84">
        <v>0</v>
      </c>
      <c r="AO122" s="84">
        <v>0</v>
      </c>
      <c r="AP122" s="84">
        <v>36000</v>
      </c>
      <c r="AQ122" s="84">
        <v>1033.2</v>
      </c>
      <c r="AR122" s="84">
        <v>0</v>
      </c>
      <c r="AS122" s="84">
        <v>1094.4000000000001</v>
      </c>
      <c r="AT122" s="84">
        <v>0</v>
      </c>
      <c r="AU122" s="84">
        <v>25</v>
      </c>
      <c r="AV122" s="84">
        <v>0</v>
      </c>
      <c r="AW122" s="84">
        <v>8626</v>
      </c>
      <c r="AX122" s="84">
        <v>19404.599999999999</v>
      </c>
      <c r="AY122" s="84">
        <v>25221.4</v>
      </c>
      <c r="AZ122" s="84">
        <v>2556</v>
      </c>
      <c r="BA122" s="84">
        <v>396</v>
      </c>
      <c r="BB122" s="84">
        <v>2552.4</v>
      </c>
      <c r="BC122" s="91">
        <v>5504.4</v>
      </c>
    </row>
    <row r="123" spans="1:55" ht="25.5">
      <c r="A123" s="90" t="s">
        <v>843</v>
      </c>
      <c r="B123" s="82">
        <v>20231001</v>
      </c>
      <c r="C123" s="82">
        <v>2023</v>
      </c>
      <c r="D123" s="82" t="s">
        <v>6398</v>
      </c>
      <c r="E123" s="82">
        <v>10</v>
      </c>
      <c r="F123" s="82" t="s">
        <v>1247</v>
      </c>
      <c r="G123" s="82" t="s">
        <v>513</v>
      </c>
      <c r="H123" s="82" t="s">
        <v>1247</v>
      </c>
      <c r="I123" s="82" t="s">
        <v>513</v>
      </c>
      <c r="J123" s="82">
        <v>1</v>
      </c>
      <c r="K123" s="82" t="s">
        <v>11</v>
      </c>
      <c r="L123" s="82" t="s">
        <v>3758</v>
      </c>
      <c r="M123" s="82" t="s">
        <v>3759</v>
      </c>
      <c r="N123" s="82" t="s">
        <v>2355</v>
      </c>
      <c r="O123" s="82" t="s">
        <v>4800</v>
      </c>
      <c r="P123" s="82" t="s">
        <v>3794</v>
      </c>
      <c r="Q123" s="82" t="s">
        <v>30</v>
      </c>
      <c r="R123" s="82">
        <v>3</v>
      </c>
      <c r="S123" s="83">
        <v>44932</v>
      </c>
      <c r="T123" s="83">
        <v>39084</v>
      </c>
      <c r="U123" s="82">
        <v>61815025</v>
      </c>
      <c r="V123" s="82" t="s">
        <v>3702</v>
      </c>
      <c r="W123" s="100" t="s">
        <v>1950</v>
      </c>
      <c r="X123" s="82" t="s">
        <v>5105</v>
      </c>
      <c r="Y123" s="82" t="s">
        <v>6336</v>
      </c>
      <c r="Z123" s="82" t="s">
        <v>530</v>
      </c>
      <c r="AA123" s="82" t="s">
        <v>3712</v>
      </c>
      <c r="AB123" s="82" t="s">
        <v>6476</v>
      </c>
      <c r="AC123" s="82" t="s">
        <v>3713</v>
      </c>
      <c r="AD123" s="82" t="s">
        <v>3705</v>
      </c>
      <c r="AE123" s="82">
        <v>200013300092623</v>
      </c>
      <c r="AF123" s="82">
        <v>1</v>
      </c>
      <c r="AG123" s="82" t="s">
        <v>3707</v>
      </c>
      <c r="AH123" s="82">
        <v>1</v>
      </c>
      <c r="AI123" s="82" t="s">
        <v>3708</v>
      </c>
      <c r="AJ123" s="82">
        <v>314930</v>
      </c>
      <c r="AK123" s="82" t="s">
        <v>6400</v>
      </c>
      <c r="AL123" s="82">
        <v>122</v>
      </c>
      <c r="AM123" s="84">
        <v>30000</v>
      </c>
      <c r="AN123" s="84">
        <v>0</v>
      </c>
      <c r="AO123" s="84">
        <v>0</v>
      </c>
      <c r="AP123" s="84">
        <v>30000</v>
      </c>
      <c r="AQ123" s="84">
        <v>861</v>
      </c>
      <c r="AR123" s="84">
        <v>0</v>
      </c>
      <c r="AS123" s="84">
        <v>912</v>
      </c>
      <c r="AT123" s="84">
        <v>0</v>
      </c>
      <c r="AU123" s="84">
        <v>25</v>
      </c>
      <c r="AV123" s="84">
        <v>100</v>
      </c>
      <c r="AW123" s="84">
        <v>0</v>
      </c>
      <c r="AX123" s="84">
        <v>1898</v>
      </c>
      <c r="AY123" s="84">
        <v>28102</v>
      </c>
      <c r="AZ123" s="84">
        <v>2130</v>
      </c>
      <c r="BA123" s="84">
        <v>330</v>
      </c>
      <c r="BB123" s="84">
        <v>2127</v>
      </c>
      <c r="BC123" s="91">
        <v>4587</v>
      </c>
    </row>
    <row r="124" spans="1:55" ht="25.5">
      <c r="A124" s="90" t="s">
        <v>843</v>
      </c>
      <c r="B124" s="82">
        <v>20231001</v>
      </c>
      <c r="C124" s="82">
        <v>2023</v>
      </c>
      <c r="D124" s="82" t="s">
        <v>6398</v>
      </c>
      <c r="E124" s="82">
        <v>10</v>
      </c>
      <c r="F124" s="82" t="s">
        <v>1302</v>
      </c>
      <c r="G124" s="82" t="s">
        <v>18</v>
      </c>
      <c r="H124" s="82" t="s">
        <v>1302</v>
      </c>
      <c r="I124" s="82" t="s">
        <v>18</v>
      </c>
      <c r="J124" s="82">
        <v>1</v>
      </c>
      <c r="K124" s="82" t="s">
        <v>11</v>
      </c>
      <c r="L124" s="82" t="s">
        <v>3720</v>
      </c>
      <c r="M124" s="82" t="s">
        <v>3721</v>
      </c>
      <c r="N124" s="82" t="s">
        <v>2355</v>
      </c>
      <c r="O124" s="82" t="s">
        <v>4800</v>
      </c>
      <c r="P124" s="82" t="s">
        <v>4801</v>
      </c>
      <c r="Q124" s="82" t="s">
        <v>60</v>
      </c>
      <c r="R124" s="82">
        <v>1</v>
      </c>
      <c r="S124" s="83">
        <v>44933</v>
      </c>
      <c r="T124" s="83">
        <v>44933</v>
      </c>
      <c r="U124" s="82">
        <v>62340109</v>
      </c>
      <c r="V124" s="82" t="s">
        <v>3702</v>
      </c>
      <c r="W124" s="100" t="s">
        <v>3532</v>
      </c>
      <c r="X124" s="82" t="s">
        <v>5061</v>
      </c>
      <c r="Y124" s="82" t="s">
        <v>6300</v>
      </c>
      <c r="Z124" s="82" t="s">
        <v>3531</v>
      </c>
      <c r="AA124" s="82" t="s">
        <v>3704</v>
      </c>
      <c r="AB124" s="83">
        <v>36655</v>
      </c>
      <c r="AC124" s="82" t="s">
        <v>3705</v>
      </c>
      <c r="AD124" s="82" t="s">
        <v>3706</v>
      </c>
      <c r="AE124" s="82">
        <v>200019606046913</v>
      </c>
      <c r="AF124" s="82">
        <v>1</v>
      </c>
      <c r="AG124" s="82" t="s">
        <v>3707</v>
      </c>
      <c r="AH124" s="82">
        <v>1</v>
      </c>
      <c r="AI124" s="82" t="s">
        <v>3708</v>
      </c>
      <c r="AJ124" s="82">
        <v>314930</v>
      </c>
      <c r="AK124" s="82" t="s">
        <v>6400</v>
      </c>
      <c r="AL124" s="82">
        <v>123</v>
      </c>
      <c r="AM124" s="84">
        <v>25000</v>
      </c>
      <c r="AN124" s="84">
        <v>0</v>
      </c>
      <c r="AO124" s="84">
        <v>0</v>
      </c>
      <c r="AP124" s="84">
        <v>25000</v>
      </c>
      <c r="AQ124" s="84">
        <v>717.5</v>
      </c>
      <c r="AR124" s="84">
        <v>0</v>
      </c>
      <c r="AS124" s="84">
        <v>760</v>
      </c>
      <c r="AT124" s="84">
        <v>0</v>
      </c>
      <c r="AU124" s="84">
        <v>25</v>
      </c>
      <c r="AV124" s="84">
        <v>0</v>
      </c>
      <c r="AW124" s="84">
        <v>0</v>
      </c>
      <c r="AX124" s="84">
        <v>1502.5</v>
      </c>
      <c r="AY124" s="84">
        <v>23497.5</v>
      </c>
      <c r="AZ124" s="84">
        <v>1775</v>
      </c>
      <c r="BA124" s="84">
        <v>275</v>
      </c>
      <c r="BB124" s="84">
        <v>1772.5</v>
      </c>
      <c r="BC124" s="91">
        <v>3822.5</v>
      </c>
    </row>
    <row r="125" spans="1:55" ht="25.5">
      <c r="A125" s="90" t="s">
        <v>843</v>
      </c>
      <c r="B125" s="82">
        <v>20231001</v>
      </c>
      <c r="C125" s="82">
        <v>2023</v>
      </c>
      <c r="D125" s="82" t="s">
        <v>6398</v>
      </c>
      <c r="E125" s="82">
        <v>10</v>
      </c>
      <c r="F125" s="82" t="s">
        <v>1245</v>
      </c>
      <c r="G125" s="82" t="s">
        <v>606</v>
      </c>
      <c r="H125" s="82" t="s">
        <v>1245</v>
      </c>
      <c r="I125" s="82" t="s">
        <v>606</v>
      </c>
      <c r="J125" s="82">
        <v>1</v>
      </c>
      <c r="K125" s="82" t="s">
        <v>11</v>
      </c>
      <c r="L125" s="82" t="s">
        <v>3749</v>
      </c>
      <c r="M125" s="82" t="s">
        <v>3750</v>
      </c>
      <c r="N125" s="82" t="s">
        <v>2355</v>
      </c>
      <c r="O125" s="82" t="s">
        <v>4800</v>
      </c>
      <c r="P125" s="82" t="s">
        <v>3805</v>
      </c>
      <c r="Q125" s="82" t="s">
        <v>82</v>
      </c>
      <c r="R125" s="82">
        <v>5</v>
      </c>
      <c r="S125" s="83">
        <v>43466</v>
      </c>
      <c r="T125" s="83">
        <v>38726</v>
      </c>
      <c r="U125" s="82">
        <v>61875023</v>
      </c>
      <c r="V125" s="82" t="s">
        <v>3702</v>
      </c>
      <c r="W125" s="100" t="s">
        <v>1146</v>
      </c>
      <c r="X125" s="82" t="s">
        <v>4823</v>
      </c>
      <c r="Y125" s="82" t="s">
        <v>6098</v>
      </c>
      <c r="Z125" s="82" t="s">
        <v>6099</v>
      </c>
      <c r="AA125" s="82" t="s">
        <v>3704</v>
      </c>
      <c r="AB125" s="83">
        <v>25060</v>
      </c>
      <c r="AC125" s="82" t="s">
        <v>3713</v>
      </c>
      <c r="AD125" s="82" t="s">
        <v>3705</v>
      </c>
      <c r="AE125" s="82">
        <v>200013300063607</v>
      </c>
      <c r="AF125" s="82">
        <v>1</v>
      </c>
      <c r="AG125" s="82" t="s">
        <v>3707</v>
      </c>
      <c r="AH125" s="82">
        <v>1</v>
      </c>
      <c r="AI125" s="82" t="s">
        <v>3708</v>
      </c>
      <c r="AJ125" s="82">
        <v>314930</v>
      </c>
      <c r="AK125" s="82" t="s">
        <v>6400</v>
      </c>
      <c r="AL125" s="82">
        <v>124</v>
      </c>
      <c r="AM125" s="84">
        <v>27300</v>
      </c>
      <c r="AN125" s="84">
        <v>0</v>
      </c>
      <c r="AO125" s="84">
        <v>0</v>
      </c>
      <c r="AP125" s="84">
        <v>27300</v>
      </c>
      <c r="AQ125" s="84">
        <v>783.51</v>
      </c>
      <c r="AR125" s="84">
        <v>0</v>
      </c>
      <c r="AS125" s="84">
        <v>829.92</v>
      </c>
      <c r="AT125" s="84">
        <v>1587.38</v>
      </c>
      <c r="AU125" s="84">
        <v>25</v>
      </c>
      <c r="AV125" s="84">
        <v>50</v>
      </c>
      <c r="AW125" s="84">
        <v>2546</v>
      </c>
      <c r="AX125" s="84">
        <v>8367.81</v>
      </c>
      <c r="AY125" s="84">
        <v>21478.19</v>
      </c>
      <c r="AZ125" s="84">
        <v>1938.3</v>
      </c>
      <c r="BA125" s="84">
        <v>300.3</v>
      </c>
      <c r="BB125" s="84">
        <v>1935.57</v>
      </c>
      <c r="BC125" s="91">
        <v>4174.17</v>
      </c>
    </row>
    <row r="126" spans="1:55" ht="25.5">
      <c r="A126" s="90" t="s">
        <v>843</v>
      </c>
      <c r="B126" s="82">
        <v>20231001</v>
      </c>
      <c r="C126" s="82">
        <v>2023</v>
      </c>
      <c r="D126" s="82" t="s">
        <v>6398</v>
      </c>
      <c r="E126" s="82">
        <v>10</v>
      </c>
      <c r="F126" s="82" t="s">
        <v>1302</v>
      </c>
      <c r="G126" s="82" t="s">
        <v>18</v>
      </c>
      <c r="H126" s="82" t="s">
        <v>1302</v>
      </c>
      <c r="I126" s="82" t="s">
        <v>18</v>
      </c>
      <c r="J126" s="82">
        <v>1</v>
      </c>
      <c r="K126" s="82" t="s">
        <v>11</v>
      </c>
      <c r="L126" s="82" t="s">
        <v>3714</v>
      </c>
      <c r="M126" s="82" t="s">
        <v>3715</v>
      </c>
      <c r="N126" s="82" t="s">
        <v>2355</v>
      </c>
      <c r="O126" s="82" t="s">
        <v>4800</v>
      </c>
      <c r="P126" s="82" t="s">
        <v>5005</v>
      </c>
      <c r="Q126" s="82" t="s">
        <v>52</v>
      </c>
      <c r="R126" s="82">
        <v>2</v>
      </c>
      <c r="S126" s="83">
        <v>43466</v>
      </c>
      <c r="T126" s="83">
        <v>367</v>
      </c>
      <c r="U126" s="82">
        <v>62340032</v>
      </c>
      <c r="V126" s="82" t="s">
        <v>3702</v>
      </c>
      <c r="W126" s="100" t="s">
        <v>1977</v>
      </c>
      <c r="X126" s="82" t="s">
        <v>5008</v>
      </c>
      <c r="Y126" s="82" t="s">
        <v>6257</v>
      </c>
      <c r="Z126" s="82" t="s">
        <v>51</v>
      </c>
      <c r="AA126" s="82" t="s">
        <v>3712</v>
      </c>
      <c r="AB126" s="82" t="s">
        <v>6477</v>
      </c>
      <c r="AC126" s="82" t="s">
        <v>3713</v>
      </c>
      <c r="AD126" s="82" t="s">
        <v>3705</v>
      </c>
      <c r="AE126" s="82">
        <v>200011250029298</v>
      </c>
      <c r="AF126" s="82">
        <v>1</v>
      </c>
      <c r="AG126" s="82" t="s">
        <v>3707</v>
      </c>
      <c r="AH126" s="82">
        <v>1</v>
      </c>
      <c r="AI126" s="82" t="s">
        <v>3708</v>
      </c>
      <c r="AJ126" s="82">
        <v>314930</v>
      </c>
      <c r="AK126" s="82" t="s">
        <v>6400</v>
      </c>
      <c r="AL126" s="82">
        <v>125</v>
      </c>
      <c r="AM126" s="84">
        <v>10000</v>
      </c>
      <c r="AN126" s="84">
        <v>0</v>
      </c>
      <c r="AO126" s="84">
        <v>0</v>
      </c>
      <c r="AP126" s="84">
        <v>10000</v>
      </c>
      <c r="AQ126" s="84">
        <v>287</v>
      </c>
      <c r="AR126" s="84">
        <v>0</v>
      </c>
      <c r="AS126" s="84">
        <v>304</v>
      </c>
      <c r="AT126" s="84">
        <v>0</v>
      </c>
      <c r="AU126" s="84">
        <v>25</v>
      </c>
      <c r="AV126" s="84">
        <v>50</v>
      </c>
      <c r="AW126" s="84">
        <v>0</v>
      </c>
      <c r="AX126" s="84">
        <v>666</v>
      </c>
      <c r="AY126" s="84">
        <v>9334</v>
      </c>
      <c r="AZ126" s="84">
        <v>710</v>
      </c>
      <c r="BA126" s="84">
        <v>110</v>
      </c>
      <c r="BB126" s="84">
        <v>709</v>
      </c>
      <c r="BC126" s="91">
        <v>1529</v>
      </c>
    </row>
    <row r="127" spans="1:55" ht="38.25">
      <c r="A127" s="90" t="s">
        <v>843</v>
      </c>
      <c r="B127" s="82">
        <v>20231001</v>
      </c>
      <c r="C127" s="82">
        <v>2023</v>
      </c>
      <c r="D127" s="82" t="s">
        <v>6398</v>
      </c>
      <c r="E127" s="82">
        <v>10</v>
      </c>
      <c r="F127" s="82" t="s">
        <v>1256</v>
      </c>
      <c r="G127" s="82" t="s">
        <v>1484</v>
      </c>
      <c r="H127" s="82" t="s">
        <v>1256</v>
      </c>
      <c r="I127" s="82" t="s">
        <v>1484</v>
      </c>
      <c r="J127" s="82">
        <v>1</v>
      </c>
      <c r="K127" s="82" t="s">
        <v>11</v>
      </c>
      <c r="L127" s="82"/>
      <c r="M127" s="82"/>
      <c r="N127" s="82" t="s">
        <v>2355</v>
      </c>
      <c r="O127" s="82" t="s">
        <v>4800</v>
      </c>
      <c r="P127" s="82" t="s">
        <v>4806</v>
      </c>
      <c r="Q127" s="82" t="s">
        <v>158</v>
      </c>
      <c r="R127" s="82">
        <v>2</v>
      </c>
      <c r="S127" s="83">
        <v>43466</v>
      </c>
      <c r="T127" s="83">
        <v>37997</v>
      </c>
      <c r="U127" s="82">
        <v>61455010</v>
      </c>
      <c r="V127" s="82" t="s">
        <v>3702</v>
      </c>
      <c r="W127" s="100" t="s">
        <v>1971</v>
      </c>
      <c r="X127" s="82" t="s">
        <v>5015</v>
      </c>
      <c r="Y127" s="82" t="s">
        <v>6264</v>
      </c>
      <c r="Z127" s="82" t="s">
        <v>168</v>
      </c>
      <c r="AA127" s="82" t="s">
        <v>3712</v>
      </c>
      <c r="AB127" s="83">
        <v>29167</v>
      </c>
      <c r="AC127" s="82" t="s">
        <v>3713</v>
      </c>
      <c r="AD127" s="82" t="s">
        <v>3705</v>
      </c>
      <c r="AE127" s="82">
        <v>200013300049935</v>
      </c>
      <c r="AF127" s="82">
        <v>1</v>
      </c>
      <c r="AG127" s="82" t="s">
        <v>3707</v>
      </c>
      <c r="AH127" s="82">
        <v>1</v>
      </c>
      <c r="AI127" s="82" t="s">
        <v>3708</v>
      </c>
      <c r="AJ127" s="82">
        <v>314930</v>
      </c>
      <c r="AK127" s="82" t="s">
        <v>6400</v>
      </c>
      <c r="AL127" s="82">
        <v>126</v>
      </c>
      <c r="AM127" s="84">
        <v>10000</v>
      </c>
      <c r="AN127" s="84">
        <v>0</v>
      </c>
      <c r="AO127" s="84">
        <v>0</v>
      </c>
      <c r="AP127" s="84">
        <v>10000</v>
      </c>
      <c r="AQ127" s="84">
        <v>287</v>
      </c>
      <c r="AR127" s="84">
        <v>0</v>
      </c>
      <c r="AS127" s="84">
        <v>304</v>
      </c>
      <c r="AT127" s="84">
        <v>0</v>
      </c>
      <c r="AU127" s="84">
        <v>25</v>
      </c>
      <c r="AV127" s="84">
        <v>100</v>
      </c>
      <c r="AW127" s="84">
        <v>0</v>
      </c>
      <c r="AX127" s="84">
        <v>716</v>
      </c>
      <c r="AY127" s="84">
        <v>9284</v>
      </c>
      <c r="AZ127" s="84">
        <v>710</v>
      </c>
      <c r="BA127" s="84">
        <v>110</v>
      </c>
      <c r="BB127" s="84">
        <v>709</v>
      </c>
      <c r="BC127" s="91">
        <v>1529</v>
      </c>
    </row>
    <row r="128" spans="1:55" ht="25.5">
      <c r="A128" s="90" t="s">
        <v>843</v>
      </c>
      <c r="B128" s="82">
        <v>20231001</v>
      </c>
      <c r="C128" s="82">
        <v>2023</v>
      </c>
      <c r="D128" s="82" t="s">
        <v>6398</v>
      </c>
      <c r="E128" s="82">
        <v>10</v>
      </c>
      <c r="F128" s="82" t="s">
        <v>1288</v>
      </c>
      <c r="G128" s="82" t="s">
        <v>384</v>
      </c>
      <c r="H128" s="82" t="s">
        <v>1288</v>
      </c>
      <c r="I128" s="82" t="s">
        <v>384</v>
      </c>
      <c r="J128" s="82">
        <v>1</v>
      </c>
      <c r="K128" s="82" t="s">
        <v>11</v>
      </c>
      <c r="L128" s="82"/>
      <c r="M128" s="82"/>
      <c r="N128" s="82" t="s">
        <v>2355</v>
      </c>
      <c r="O128" s="82" t="s">
        <v>4800</v>
      </c>
      <c r="P128" s="82" t="s">
        <v>3767</v>
      </c>
      <c r="Q128" s="82" t="s">
        <v>32</v>
      </c>
      <c r="R128" s="82">
        <v>2</v>
      </c>
      <c r="S128" s="83">
        <v>44928</v>
      </c>
      <c r="T128" s="83">
        <v>44205</v>
      </c>
      <c r="U128" s="82">
        <v>61845024</v>
      </c>
      <c r="V128" s="82" t="s">
        <v>3702</v>
      </c>
      <c r="W128" s="100" t="s">
        <v>1540</v>
      </c>
      <c r="X128" s="82" t="s">
        <v>5031</v>
      </c>
      <c r="Y128" s="82" t="s">
        <v>6276</v>
      </c>
      <c r="Z128" s="82" t="s">
        <v>1192</v>
      </c>
      <c r="AA128" s="82" t="s">
        <v>3704</v>
      </c>
      <c r="AB128" s="83">
        <v>28773</v>
      </c>
      <c r="AC128" s="82" t="s">
        <v>3705</v>
      </c>
      <c r="AD128" s="82" t="s">
        <v>3706</v>
      </c>
      <c r="AE128" s="82">
        <v>200019604037871</v>
      </c>
      <c r="AF128" s="82">
        <v>1</v>
      </c>
      <c r="AG128" s="82" t="s">
        <v>3707</v>
      </c>
      <c r="AH128" s="82">
        <v>1</v>
      </c>
      <c r="AI128" s="82" t="s">
        <v>3708</v>
      </c>
      <c r="AJ128" s="82">
        <v>314930</v>
      </c>
      <c r="AK128" s="82" t="s">
        <v>6400</v>
      </c>
      <c r="AL128" s="82">
        <v>127</v>
      </c>
      <c r="AM128" s="84">
        <v>80000</v>
      </c>
      <c r="AN128" s="84">
        <v>0</v>
      </c>
      <c r="AO128" s="84">
        <v>0</v>
      </c>
      <c r="AP128" s="84">
        <v>80000</v>
      </c>
      <c r="AQ128" s="84">
        <v>2296</v>
      </c>
      <c r="AR128" s="84">
        <v>7400.87</v>
      </c>
      <c r="AS128" s="84">
        <v>2432</v>
      </c>
      <c r="AT128" s="84">
        <v>0</v>
      </c>
      <c r="AU128" s="84">
        <v>25</v>
      </c>
      <c r="AV128" s="84">
        <v>0</v>
      </c>
      <c r="AW128" s="84">
        <v>0</v>
      </c>
      <c r="AX128" s="84">
        <v>12153.87</v>
      </c>
      <c r="AY128" s="84">
        <v>67846.13</v>
      </c>
      <c r="AZ128" s="84">
        <v>5680</v>
      </c>
      <c r="BA128" s="84">
        <v>822.89</v>
      </c>
      <c r="BB128" s="84">
        <v>5672</v>
      </c>
      <c r="BC128" s="91">
        <v>12174.89</v>
      </c>
    </row>
    <row r="129" spans="1:55" ht="25.5">
      <c r="A129" s="90" t="s">
        <v>843</v>
      </c>
      <c r="B129" s="82">
        <v>20231001</v>
      </c>
      <c r="C129" s="82">
        <v>2023</v>
      </c>
      <c r="D129" s="82" t="s">
        <v>6398</v>
      </c>
      <c r="E129" s="82">
        <v>10</v>
      </c>
      <c r="F129" s="82" t="s">
        <v>1263</v>
      </c>
      <c r="G129" s="82" t="s">
        <v>104</v>
      </c>
      <c r="H129" s="82" t="s">
        <v>1263</v>
      </c>
      <c r="I129" s="82" t="s">
        <v>104</v>
      </c>
      <c r="J129" s="82">
        <v>1</v>
      </c>
      <c r="K129" s="82" t="s">
        <v>11</v>
      </c>
      <c r="L129" s="82" t="s">
        <v>3720</v>
      </c>
      <c r="M129" s="82" t="s">
        <v>3721</v>
      </c>
      <c r="N129" s="82" t="s">
        <v>2355</v>
      </c>
      <c r="O129" s="82" t="s">
        <v>4800</v>
      </c>
      <c r="P129" s="82" t="s">
        <v>3722</v>
      </c>
      <c r="Q129" s="82" t="s">
        <v>8</v>
      </c>
      <c r="R129" s="82">
        <v>1</v>
      </c>
      <c r="S129" s="83">
        <v>44565</v>
      </c>
      <c r="T129" s="83">
        <v>44565</v>
      </c>
      <c r="U129" s="82">
        <v>61920054</v>
      </c>
      <c r="V129" s="82" t="s">
        <v>3702</v>
      </c>
      <c r="W129" s="100" t="s">
        <v>2049</v>
      </c>
      <c r="X129" s="82" t="s">
        <v>4867</v>
      </c>
      <c r="Y129" s="82" t="s">
        <v>6137</v>
      </c>
      <c r="Z129" s="82" t="s">
        <v>1506</v>
      </c>
      <c r="AA129" s="82" t="s">
        <v>3704</v>
      </c>
      <c r="AB129" s="82" t="s">
        <v>6478</v>
      </c>
      <c r="AC129" s="82" t="s">
        <v>3705</v>
      </c>
      <c r="AD129" s="82" t="s">
        <v>3706</v>
      </c>
      <c r="AE129" s="82">
        <v>200019604656614</v>
      </c>
      <c r="AF129" s="82">
        <v>1</v>
      </c>
      <c r="AG129" s="82" t="s">
        <v>3707</v>
      </c>
      <c r="AH129" s="82">
        <v>1</v>
      </c>
      <c r="AI129" s="82" t="s">
        <v>3708</v>
      </c>
      <c r="AJ129" s="82">
        <v>314930</v>
      </c>
      <c r="AK129" s="82" t="s">
        <v>6400</v>
      </c>
      <c r="AL129" s="82">
        <v>128</v>
      </c>
      <c r="AM129" s="84">
        <v>17000</v>
      </c>
      <c r="AN129" s="84">
        <v>0</v>
      </c>
      <c r="AO129" s="84">
        <v>0</v>
      </c>
      <c r="AP129" s="84">
        <v>17000</v>
      </c>
      <c r="AQ129" s="84">
        <v>487.9</v>
      </c>
      <c r="AR129" s="84">
        <v>0</v>
      </c>
      <c r="AS129" s="84">
        <v>516.79999999999995</v>
      </c>
      <c r="AT129" s="84">
        <v>0</v>
      </c>
      <c r="AU129" s="84">
        <v>25</v>
      </c>
      <c r="AV129" s="84">
        <v>0</v>
      </c>
      <c r="AW129" s="84">
        <v>1056</v>
      </c>
      <c r="AX129" s="84">
        <v>3141.7</v>
      </c>
      <c r="AY129" s="84">
        <v>14914.3</v>
      </c>
      <c r="AZ129" s="84">
        <v>1207</v>
      </c>
      <c r="BA129" s="84">
        <v>187</v>
      </c>
      <c r="BB129" s="84">
        <v>1205.3</v>
      </c>
      <c r="BC129" s="91">
        <v>2599.3000000000002</v>
      </c>
    </row>
    <row r="130" spans="1:55" ht="25.5">
      <c r="A130" s="90" t="s">
        <v>843</v>
      </c>
      <c r="B130" s="82">
        <v>20231001</v>
      </c>
      <c r="C130" s="82">
        <v>2023</v>
      </c>
      <c r="D130" s="82" t="s">
        <v>6398</v>
      </c>
      <c r="E130" s="82">
        <v>10</v>
      </c>
      <c r="F130" s="82" t="s">
        <v>1302</v>
      </c>
      <c r="G130" s="82" t="s">
        <v>18</v>
      </c>
      <c r="H130" s="82" t="s">
        <v>1302</v>
      </c>
      <c r="I130" s="82" t="s">
        <v>18</v>
      </c>
      <c r="J130" s="82">
        <v>1</v>
      </c>
      <c r="K130" s="82" t="s">
        <v>11</v>
      </c>
      <c r="L130" s="82" t="s">
        <v>3720</v>
      </c>
      <c r="M130" s="82" t="s">
        <v>3721</v>
      </c>
      <c r="N130" s="82" t="s">
        <v>2355</v>
      </c>
      <c r="O130" s="82" t="s">
        <v>4800</v>
      </c>
      <c r="P130" s="82" t="s">
        <v>4838</v>
      </c>
      <c r="Q130" s="82" t="s">
        <v>20</v>
      </c>
      <c r="R130" s="82">
        <v>2</v>
      </c>
      <c r="S130" s="83">
        <v>43466</v>
      </c>
      <c r="T130" s="82" t="s">
        <v>6479</v>
      </c>
      <c r="U130" s="82">
        <v>62340041</v>
      </c>
      <c r="V130" s="82" t="s">
        <v>3702</v>
      </c>
      <c r="W130" s="100" t="s">
        <v>1868</v>
      </c>
      <c r="X130" s="82" t="s">
        <v>4225</v>
      </c>
      <c r="Y130" s="82" t="s">
        <v>6113</v>
      </c>
      <c r="Z130" s="82" t="s">
        <v>19</v>
      </c>
      <c r="AA130" s="82" t="s">
        <v>3704</v>
      </c>
      <c r="AB130" s="82" t="s">
        <v>6480</v>
      </c>
      <c r="AC130" s="82" t="s">
        <v>3713</v>
      </c>
      <c r="AD130" s="82" t="s">
        <v>3705</v>
      </c>
      <c r="AE130" s="82">
        <v>200011250028590</v>
      </c>
      <c r="AF130" s="82">
        <v>1</v>
      </c>
      <c r="AG130" s="82" t="s">
        <v>3707</v>
      </c>
      <c r="AH130" s="82">
        <v>1</v>
      </c>
      <c r="AI130" s="82" t="s">
        <v>3708</v>
      </c>
      <c r="AJ130" s="82">
        <v>314930</v>
      </c>
      <c r="AK130" s="82" t="s">
        <v>6400</v>
      </c>
      <c r="AL130" s="82">
        <v>129</v>
      </c>
      <c r="AM130" s="84">
        <v>10000</v>
      </c>
      <c r="AN130" s="84">
        <v>0</v>
      </c>
      <c r="AO130" s="84">
        <v>0</v>
      </c>
      <c r="AP130" s="84">
        <v>10000</v>
      </c>
      <c r="AQ130" s="84">
        <v>287</v>
      </c>
      <c r="AR130" s="84">
        <v>0</v>
      </c>
      <c r="AS130" s="84">
        <v>304</v>
      </c>
      <c r="AT130" s="84">
        <v>0</v>
      </c>
      <c r="AU130" s="84">
        <v>25</v>
      </c>
      <c r="AV130" s="84">
        <v>100</v>
      </c>
      <c r="AW130" s="84">
        <v>0</v>
      </c>
      <c r="AX130" s="84">
        <v>716</v>
      </c>
      <c r="AY130" s="84">
        <v>9284</v>
      </c>
      <c r="AZ130" s="84">
        <v>710</v>
      </c>
      <c r="BA130" s="84">
        <v>110</v>
      </c>
      <c r="BB130" s="84">
        <v>709</v>
      </c>
      <c r="BC130" s="91">
        <v>1529</v>
      </c>
    </row>
    <row r="131" spans="1:55" ht="38.25">
      <c r="A131" s="90" t="s">
        <v>843</v>
      </c>
      <c r="B131" s="82">
        <v>20231001</v>
      </c>
      <c r="C131" s="82">
        <v>2023</v>
      </c>
      <c r="D131" s="82" t="s">
        <v>6398</v>
      </c>
      <c r="E131" s="82">
        <v>10</v>
      </c>
      <c r="F131" s="82" t="s">
        <v>1256</v>
      </c>
      <c r="G131" s="82" t="s">
        <v>1484</v>
      </c>
      <c r="H131" s="82" t="s">
        <v>1256</v>
      </c>
      <c r="I131" s="82" t="s">
        <v>1484</v>
      </c>
      <c r="J131" s="82">
        <v>1</v>
      </c>
      <c r="K131" s="82" t="s">
        <v>11</v>
      </c>
      <c r="L131" s="82"/>
      <c r="M131" s="82"/>
      <c r="N131" s="82" t="s">
        <v>2355</v>
      </c>
      <c r="O131" s="82" t="s">
        <v>4800</v>
      </c>
      <c r="P131" s="82" t="s">
        <v>4927</v>
      </c>
      <c r="Q131" s="82" t="s">
        <v>141</v>
      </c>
      <c r="R131" s="82">
        <v>2</v>
      </c>
      <c r="S131" s="83">
        <v>43466</v>
      </c>
      <c r="T131" s="83">
        <v>367</v>
      </c>
      <c r="U131" s="82">
        <v>61455066</v>
      </c>
      <c r="V131" s="82" t="s">
        <v>3702</v>
      </c>
      <c r="W131" s="100" t="s">
        <v>1865</v>
      </c>
      <c r="X131" s="82" t="s">
        <v>4928</v>
      </c>
      <c r="Y131" s="82" t="s">
        <v>6185</v>
      </c>
      <c r="Z131" s="82" t="s">
        <v>139</v>
      </c>
      <c r="AA131" s="82" t="s">
        <v>3712</v>
      </c>
      <c r="AB131" s="83">
        <v>12578</v>
      </c>
      <c r="AC131" s="82" t="s">
        <v>3713</v>
      </c>
      <c r="AD131" s="82" t="s">
        <v>3705</v>
      </c>
      <c r="AE131" s="82">
        <v>200012100436328</v>
      </c>
      <c r="AF131" s="82">
        <v>1</v>
      </c>
      <c r="AG131" s="82" t="s">
        <v>3707</v>
      </c>
      <c r="AH131" s="82">
        <v>1</v>
      </c>
      <c r="AI131" s="82" t="s">
        <v>3708</v>
      </c>
      <c r="AJ131" s="82">
        <v>314930</v>
      </c>
      <c r="AK131" s="82" t="s">
        <v>6400</v>
      </c>
      <c r="AL131" s="82">
        <v>130</v>
      </c>
      <c r="AM131" s="84">
        <v>10000</v>
      </c>
      <c r="AN131" s="84">
        <v>0</v>
      </c>
      <c r="AO131" s="84">
        <v>0</v>
      </c>
      <c r="AP131" s="84">
        <v>10000</v>
      </c>
      <c r="AQ131" s="84">
        <v>287</v>
      </c>
      <c r="AR131" s="84">
        <v>0</v>
      </c>
      <c r="AS131" s="84">
        <v>304</v>
      </c>
      <c r="AT131" s="84">
        <v>0</v>
      </c>
      <c r="AU131" s="84">
        <v>25</v>
      </c>
      <c r="AV131" s="84">
        <v>50</v>
      </c>
      <c r="AW131" s="84">
        <v>0</v>
      </c>
      <c r="AX131" s="84">
        <v>666</v>
      </c>
      <c r="AY131" s="84">
        <v>9334</v>
      </c>
      <c r="AZ131" s="84">
        <v>710</v>
      </c>
      <c r="BA131" s="84">
        <v>110</v>
      </c>
      <c r="BB131" s="84">
        <v>709</v>
      </c>
      <c r="BC131" s="91">
        <v>1529</v>
      </c>
    </row>
    <row r="132" spans="1:55" ht="25.5">
      <c r="A132" s="90" t="s">
        <v>843</v>
      </c>
      <c r="B132" s="82">
        <v>20231001</v>
      </c>
      <c r="C132" s="82">
        <v>2023</v>
      </c>
      <c r="D132" s="82" t="s">
        <v>6398</v>
      </c>
      <c r="E132" s="82">
        <v>10</v>
      </c>
      <c r="F132" s="82" t="s">
        <v>1245</v>
      </c>
      <c r="G132" s="82" t="s">
        <v>606</v>
      </c>
      <c r="H132" s="82" t="s">
        <v>1245</v>
      </c>
      <c r="I132" s="82" t="s">
        <v>606</v>
      </c>
      <c r="J132" s="82">
        <v>1</v>
      </c>
      <c r="K132" s="82" t="s">
        <v>11</v>
      </c>
      <c r="L132" s="82"/>
      <c r="M132" s="82"/>
      <c r="N132" s="82" t="s">
        <v>2355</v>
      </c>
      <c r="O132" s="82" t="s">
        <v>4800</v>
      </c>
      <c r="P132" s="82" t="s">
        <v>4814</v>
      </c>
      <c r="Q132" s="82" t="s">
        <v>22</v>
      </c>
      <c r="R132" s="82">
        <v>4</v>
      </c>
      <c r="S132" s="83">
        <v>43466</v>
      </c>
      <c r="T132" s="83">
        <v>36526</v>
      </c>
      <c r="U132" s="82">
        <v>61875046</v>
      </c>
      <c r="V132" s="82" t="s">
        <v>3702</v>
      </c>
      <c r="W132" s="100" t="s">
        <v>1908</v>
      </c>
      <c r="X132" s="82" t="s">
        <v>5085</v>
      </c>
      <c r="Y132" s="82" t="s">
        <v>6318</v>
      </c>
      <c r="Z132" s="82" t="s">
        <v>626</v>
      </c>
      <c r="AA132" s="82" t="s">
        <v>3712</v>
      </c>
      <c r="AB132" s="82" t="s">
        <v>6481</v>
      </c>
      <c r="AC132" s="82" t="s">
        <v>3713</v>
      </c>
      <c r="AD132" s="82" t="s">
        <v>3705</v>
      </c>
      <c r="AE132" s="82">
        <v>200013300041328</v>
      </c>
      <c r="AF132" s="82">
        <v>1</v>
      </c>
      <c r="AG132" s="82" t="s">
        <v>3707</v>
      </c>
      <c r="AH132" s="82">
        <v>1</v>
      </c>
      <c r="AI132" s="82" t="s">
        <v>3708</v>
      </c>
      <c r="AJ132" s="82">
        <v>314930</v>
      </c>
      <c r="AK132" s="82" t="s">
        <v>6400</v>
      </c>
      <c r="AL132" s="82">
        <v>131</v>
      </c>
      <c r="AM132" s="84">
        <v>45000</v>
      </c>
      <c r="AN132" s="84">
        <v>0</v>
      </c>
      <c r="AO132" s="84">
        <v>0</v>
      </c>
      <c r="AP132" s="84">
        <v>45000</v>
      </c>
      <c r="AQ132" s="84">
        <v>1291.5</v>
      </c>
      <c r="AR132" s="84">
        <v>1148.33</v>
      </c>
      <c r="AS132" s="84">
        <v>1368</v>
      </c>
      <c r="AT132" s="84">
        <v>0</v>
      </c>
      <c r="AU132" s="84">
        <v>25</v>
      </c>
      <c r="AV132" s="84">
        <v>50</v>
      </c>
      <c r="AW132" s="84">
        <v>28216.19</v>
      </c>
      <c r="AX132" s="84">
        <v>60315.21</v>
      </c>
      <c r="AY132" s="84">
        <v>12900.98</v>
      </c>
      <c r="AZ132" s="84">
        <v>3195</v>
      </c>
      <c r="BA132" s="84">
        <v>495</v>
      </c>
      <c r="BB132" s="84">
        <v>3190.5</v>
      </c>
      <c r="BC132" s="91">
        <v>6880.5</v>
      </c>
    </row>
    <row r="133" spans="1:55" ht="25.5">
      <c r="A133" s="90" t="s">
        <v>843</v>
      </c>
      <c r="B133" s="82">
        <v>20231001</v>
      </c>
      <c r="C133" s="82">
        <v>2023</v>
      </c>
      <c r="D133" s="82" t="s">
        <v>6398</v>
      </c>
      <c r="E133" s="82">
        <v>10</v>
      </c>
      <c r="F133" s="82" t="s">
        <v>1302</v>
      </c>
      <c r="G133" s="82" t="s">
        <v>18</v>
      </c>
      <c r="H133" s="82" t="s">
        <v>1302</v>
      </c>
      <c r="I133" s="82" t="s">
        <v>18</v>
      </c>
      <c r="J133" s="82">
        <v>1</v>
      </c>
      <c r="K133" s="82" t="s">
        <v>11</v>
      </c>
      <c r="L133" s="82" t="s">
        <v>3758</v>
      </c>
      <c r="M133" s="82" t="s">
        <v>3759</v>
      </c>
      <c r="N133" s="82" t="s">
        <v>2355</v>
      </c>
      <c r="O133" s="82" t="s">
        <v>4800</v>
      </c>
      <c r="P133" s="82" t="s">
        <v>4954</v>
      </c>
      <c r="Q133" s="82" t="s">
        <v>45</v>
      </c>
      <c r="R133" s="82">
        <v>2</v>
      </c>
      <c r="S133" s="83">
        <v>43466</v>
      </c>
      <c r="T133" s="83">
        <v>40186</v>
      </c>
      <c r="U133" s="82">
        <v>62340040</v>
      </c>
      <c r="V133" s="82" t="s">
        <v>3702</v>
      </c>
      <c r="W133" s="100" t="s">
        <v>1968</v>
      </c>
      <c r="X133" s="82" t="s">
        <v>5077</v>
      </c>
      <c r="Y133" s="82" t="s">
        <v>6310</v>
      </c>
      <c r="Z133" s="82" t="s">
        <v>49</v>
      </c>
      <c r="AA133" s="82" t="s">
        <v>3712</v>
      </c>
      <c r="AB133" s="83">
        <v>25417</v>
      </c>
      <c r="AC133" s="82" t="s">
        <v>3713</v>
      </c>
      <c r="AD133" s="82" t="s">
        <v>3718</v>
      </c>
      <c r="AE133" s="82">
        <v>200011201798609</v>
      </c>
      <c r="AF133" s="82">
        <v>1</v>
      </c>
      <c r="AG133" s="82" t="s">
        <v>3707</v>
      </c>
      <c r="AH133" s="82">
        <v>1</v>
      </c>
      <c r="AI133" s="82" t="s">
        <v>3708</v>
      </c>
      <c r="AJ133" s="82">
        <v>314930</v>
      </c>
      <c r="AK133" s="82" t="s">
        <v>6400</v>
      </c>
      <c r="AL133" s="82">
        <v>132</v>
      </c>
      <c r="AM133" s="84">
        <v>10000</v>
      </c>
      <c r="AN133" s="84">
        <v>0</v>
      </c>
      <c r="AO133" s="84">
        <v>0</v>
      </c>
      <c r="AP133" s="84">
        <v>10000</v>
      </c>
      <c r="AQ133" s="84">
        <v>287</v>
      </c>
      <c r="AR133" s="84">
        <v>0</v>
      </c>
      <c r="AS133" s="84">
        <v>304</v>
      </c>
      <c r="AT133" s="84">
        <v>0</v>
      </c>
      <c r="AU133" s="84">
        <v>25</v>
      </c>
      <c r="AV133" s="84">
        <v>0</v>
      </c>
      <c r="AW133" s="84">
        <v>0</v>
      </c>
      <c r="AX133" s="84">
        <v>616</v>
      </c>
      <c r="AY133" s="84">
        <v>9384</v>
      </c>
      <c r="AZ133" s="84">
        <v>710</v>
      </c>
      <c r="BA133" s="84">
        <v>110</v>
      </c>
      <c r="BB133" s="84">
        <v>709</v>
      </c>
      <c r="BC133" s="91">
        <v>1529</v>
      </c>
    </row>
    <row r="134" spans="1:55" ht="25.5">
      <c r="A134" s="90" t="s">
        <v>843</v>
      </c>
      <c r="B134" s="82">
        <v>20231001</v>
      </c>
      <c r="C134" s="82">
        <v>2023</v>
      </c>
      <c r="D134" s="82" t="s">
        <v>6398</v>
      </c>
      <c r="E134" s="82">
        <v>10</v>
      </c>
      <c r="F134" s="82" t="s">
        <v>1302</v>
      </c>
      <c r="G134" s="82" t="s">
        <v>18</v>
      </c>
      <c r="H134" s="82" t="s">
        <v>1302</v>
      </c>
      <c r="I134" s="82" t="s">
        <v>18</v>
      </c>
      <c r="J134" s="82">
        <v>1</v>
      </c>
      <c r="K134" s="82" t="s">
        <v>11</v>
      </c>
      <c r="L134" s="82" t="s">
        <v>3720</v>
      </c>
      <c r="M134" s="82" t="s">
        <v>3721</v>
      </c>
      <c r="N134" s="82" t="s">
        <v>2355</v>
      </c>
      <c r="O134" s="82" t="s">
        <v>4800</v>
      </c>
      <c r="P134" s="82" t="s">
        <v>3722</v>
      </c>
      <c r="Q134" s="82" t="s">
        <v>8</v>
      </c>
      <c r="R134" s="82">
        <v>3</v>
      </c>
      <c r="S134" s="83">
        <v>43466</v>
      </c>
      <c r="T134" s="83">
        <v>38725</v>
      </c>
      <c r="U134" s="82">
        <v>62340012</v>
      </c>
      <c r="V134" s="82" t="s">
        <v>3702</v>
      </c>
      <c r="W134" s="100" t="s">
        <v>1984</v>
      </c>
      <c r="X134" s="82" t="s">
        <v>5045</v>
      </c>
      <c r="Y134" s="82" t="s">
        <v>6287</v>
      </c>
      <c r="Z134" s="82" t="s">
        <v>57</v>
      </c>
      <c r="AA134" s="82" t="s">
        <v>3704</v>
      </c>
      <c r="AB134" s="82" t="s">
        <v>6482</v>
      </c>
      <c r="AC134" s="82" t="s">
        <v>3713</v>
      </c>
      <c r="AD134" s="82" t="s">
        <v>3705</v>
      </c>
      <c r="AE134" s="82">
        <v>200011201321665</v>
      </c>
      <c r="AF134" s="82">
        <v>1</v>
      </c>
      <c r="AG134" s="82" t="s">
        <v>3707</v>
      </c>
      <c r="AH134" s="82">
        <v>1</v>
      </c>
      <c r="AI134" s="82" t="s">
        <v>3708</v>
      </c>
      <c r="AJ134" s="82">
        <v>314930</v>
      </c>
      <c r="AK134" s="82" t="s">
        <v>6400</v>
      </c>
      <c r="AL134" s="82">
        <v>133</v>
      </c>
      <c r="AM134" s="84">
        <v>11000</v>
      </c>
      <c r="AN134" s="84">
        <v>0</v>
      </c>
      <c r="AO134" s="84">
        <v>0</v>
      </c>
      <c r="AP134" s="84">
        <v>11000</v>
      </c>
      <c r="AQ134" s="84">
        <v>315.7</v>
      </c>
      <c r="AR134" s="84">
        <v>0</v>
      </c>
      <c r="AS134" s="84">
        <v>334.4</v>
      </c>
      <c r="AT134" s="84">
        <v>0</v>
      </c>
      <c r="AU134" s="84">
        <v>25</v>
      </c>
      <c r="AV134" s="84">
        <v>50</v>
      </c>
      <c r="AW134" s="84">
        <v>0</v>
      </c>
      <c r="AX134" s="84">
        <v>725.1</v>
      </c>
      <c r="AY134" s="84">
        <v>10274.9</v>
      </c>
      <c r="AZ134" s="84">
        <v>781</v>
      </c>
      <c r="BA134" s="84">
        <v>121</v>
      </c>
      <c r="BB134" s="84">
        <v>779.9</v>
      </c>
      <c r="BC134" s="91">
        <v>1681.9</v>
      </c>
    </row>
    <row r="135" spans="1:55" ht="38.25">
      <c r="A135" s="90" t="s">
        <v>843</v>
      </c>
      <c r="B135" s="82">
        <v>20231001</v>
      </c>
      <c r="C135" s="82">
        <v>2023</v>
      </c>
      <c r="D135" s="82" t="s">
        <v>6398</v>
      </c>
      <c r="E135" s="82">
        <v>10</v>
      </c>
      <c r="F135" s="82" t="s">
        <v>1256</v>
      </c>
      <c r="G135" s="82" t="s">
        <v>1484</v>
      </c>
      <c r="H135" s="82" t="s">
        <v>1256</v>
      </c>
      <c r="I135" s="82" t="s">
        <v>1484</v>
      </c>
      <c r="J135" s="82">
        <v>1</v>
      </c>
      <c r="K135" s="82" t="s">
        <v>11</v>
      </c>
      <c r="L135" s="82" t="s">
        <v>3758</v>
      </c>
      <c r="M135" s="82" t="s">
        <v>3759</v>
      </c>
      <c r="N135" s="82" t="s">
        <v>2355</v>
      </c>
      <c r="O135" s="82" t="s">
        <v>4800</v>
      </c>
      <c r="P135" s="82" t="s">
        <v>5053</v>
      </c>
      <c r="Q135" s="82" t="s">
        <v>145</v>
      </c>
      <c r="R135" s="82">
        <v>3</v>
      </c>
      <c r="S135" s="83">
        <v>43466</v>
      </c>
      <c r="T135" s="83">
        <v>38360</v>
      </c>
      <c r="U135" s="82">
        <v>61455023</v>
      </c>
      <c r="V135" s="82" t="s">
        <v>3702</v>
      </c>
      <c r="W135" s="100" t="s">
        <v>1938</v>
      </c>
      <c r="X135" s="82" t="s">
        <v>5054</v>
      </c>
      <c r="Y135" s="82" t="s">
        <v>6296</v>
      </c>
      <c r="Z135" s="82" t="s">
        <v>159</v>
      </c>
      <c r="AA135" s="82" t="s">
        <v>3704</v>
      </c>
      <c r="AB135" s="82" t="s">
        <v>6483</v>
      </c>
      <c r="AC135" s="82" t="s">
        <v>3713</v>
      </c>
      <c r="AD135" s="82" t="s">
        <v>3705</v>
      </c>
      <c r="AE135" s="82">
        <v>200013300038564</v>
      </c>
      <c r="AF135" s="82">
        <v>1</v>
      </c>
      <c r="AG135" s="82" t="s">
        <v>3707</v>
      </c>
      <c r="AH135" s="82">
        <v>1</v>
      </c>
      <c r="AI135" s="82" t="s">
        <v>3708</v>
      </c>
      <c r="AJ135" s="82">
        <v>314930</v>
      </c>
      <c r="AK135" s="82" t="s">
        <v>6400</v>
      </c>
      <c r="AL135" s="82">
        <v>134</v>
      </c>
      <c r="AM135" s="84">
        <v>13200</v>
      </c>
      <c r="AN135" s="84">
        <v>0</v>
      </c>
      <c r="AO135" s="84">
        <v>0</v>
      </c>
      <c r="AP135" s="84">
        <v>13200</v>
      </c>
      <c r="AQ135" s="84">
        <v>378.84</v>
      </c>
      <c r="AR135" s="84">
        <v>0</v>
      </c>
      <c r="AS135" s="84">
        <v>401.28</v>
      </c>
      <c r="AT135" s="84">
        <v>0</v>
      </c>
      <c r="AU135" s="84">
        <v>25</v>
      </c>
      <c r="AV135" s="84">
        <v>100</v>
      </c>
      <c r="AW135" s="84">
        <v>6431.21</v>
      </c>
      <c r="AX135" s="84">
        <v>13767.54</v>
      </c>
      <c r="AY135" s="84">
        <v>5863.67</v>
      </c>
      <c r="AZ135" s="84">
        <v>937.2</v>
      </c>
      <c r="BA135" s="84">
        <v>145.19999999999999</v>
      </c>
      <c r="BB135" s="84">
        <v>935.88</v>
      </c>
      <c r="BC135" s="91">
        <v>2018.28</v>
      </c>
    </row>
    <row r="136" spans="1:55" ht="25.5">
      <c r="A136" s="90" t="s">
        <v>843</v>
      </c>
      <c r="B136" s="82">
        <v>20231001</v>
      </c>
      <c r="C136" s="82">
        <v>2023</v>
      </c>
      <c r="D136" s="82" t="s">
        <v>6398</v>
      </c>
      <c r="E136" s="82">
        <v>10</v>
      </c>
      <c r="F136" s="82" t="s">
        <v>1263</v>
      </c>
      <c r="G136" s="82" t="s">
        <v>104</v>
      </c>
      <c r="H136" s="82" t="s">
        <v>1263</v>
      </c>
      <c r="I136" s="82" t="s">
        <v>104</v>
      </c>
      <c r="J136" s="82">
        <v>1</v>
      </c>
      <c r="K136" s="82" t="s">
        <v>11</v>
      </c>
      <c r="L136" s="82" t="s">
        <v>3714</v>
      </c>
      <c r="M136" s="82" t="s">
        <v>3715</v>
      </c>
      <c r="N136" s="82" t="s">
        <v>2355</v>
      </c>
      <c r="O136" s="82" t="s">
        <v>4800</v>
      </c>
      <c r="P136" s="82" t="s">
        <v>3782</v>
      </c>
      <c r="Q136" s="82" t="s">
        <v>109</v>
      </c>
      <c r="R136" s="82">
        <v>6</v>
      </c>
      <c r="S136" s="83">
        <v>44568</v>
      </c>
      <c r="T136" s="83">
        <v>40546</v>
      </c>
      <c r="U136" s="82">
        <v>61920040</v>
      </c>
      <c r="V136" s="82" t="s">
        <v>3702</v>
      </c>
      <c r="W136" s="100" t="s">
        <v>2044</v>
      </c>
      <c r="X136" s="82" t="s">
        <v>4972</v>
      </c>
      <c r="Y136" s="82" t="s">
        <v>6229</v>
      </c>
      <c r="Z136" s="82" t="s">
        <v>126</v>
      </c>
      <c r="AA136" s="82" t="s">
        <v>3712</v>
      </c>
      <c r="AB136" s="83">
        <v>23409</v>
      </c>
      <c r="AC136" s="82" t="s">
        <v>3713</v>
      </c>
      <c r="AD136" s="82" t="s">
        <v>3706</v>
      </c>
      <c r="AE136" s="82">
        <v>200010111156856</v>
      </c>
      <c r="AF136" s="82">
        <v>1</v>
      </c>
      <c r="AG136" s="82" t="s">
        <v>3707</v>
      </c>
      <c r="AH136" s="82">
        <v>1</v>
      </c>
      <c r="AI136" s="82" t="s">
        <v>3708</v>
      </c>
      <c r="AJ136" s="82">
        <v>314930</v>
      </c>
      <c r="AK136" s="82" t="s">
        <v>6400</v>
      </c>
      <c r="AL136" s="82">
        <v>135</v>
      </c>
      <c r="AM136" s="84">
        <v>30000</v>
      </c>
      <c r="AN136" s="84">
        <v>0</v>
      </c>
      <c r="AO136" s="84">
        <v>0</v>
      </c>
      <c r="AP136" s="84">
        <v>30000</v>
      </c>
      <c r="AQ136" s="84">
        <v>861</v>
      </c>
      <c r="AR136" s="84">
        <v>0</v>
      </c>
      <c r="AS136" s="84">
        <v>912</v>
      </c>
      <c r="AT136" s="84">
        <v>0</v>
      </c>
      <c r="AU136" s="84">
        <v>25</v>
      </c>
      <c r="AV136" s="84">
        <v>0</v>
      </c>
      <c r="AW136" s="84">
        <v>0</v>
      </c>
      <c r="AX136" s="84">
        <v>1798</v>
      </c>
      <c r="AY136" s="84">
        <v>28202</v>
      </c>
      <c r="AZ136" s="84">
        <v>2130</v>
      </c>
      <c r="BA136" s="84">
        <v>330</v>
      </c>
      <c r="BB136" s="84">
        <v>2127</v>
      </c>
      <c r="BC136" s="91">
        <v>4587</v>
      </c>
    </row>
    <row r="137" spans="1:55" ht="25.5">
      <c r="A137" s="90" t="s">
        <v>843</v>
      </c>
      <c r="B137" s="82">
        <v>20231001</v>
      </c>
      <c r="C137" s="82">
        <v>2023</v>
      </c>
      <c r="D137" s="82" t="s">
        <v>6398</v>
      </c>
      <c r="E137" s="82">
        <v>10</v>
      </c>
      <c r="F137" s="82" t="s">
        <v>1300</v>
      </c>
      <c r="G137" s="82" t="s">
        <v>976</v>
      </c>
      <c r="H137" s="82" t="s">
        <v>1300</v>
      </c>
      <c r="I137" s="82" t="s">
        <v>976</v>
      </c>
      <c r="J137" s="82">
        <v>1</v>
      </c>
      <c r="K137" s="82" t="s">
        <v>11</v>
      </c>
      <c r="L137" s="82" t="s">
        <v>3720</v>
      </c>
      <c r="M137" s="82" t="s">
        <v>3721</v>
      </c>
      <c r="N137" s="82" t="s">
        <v>2355</v>
      </c>
      <c r="O137" s="82" t="s">
        <v>4800</v>
      </c>
      <c r="P137" s="82" t="s">
        <v>3722</v>
      </c>
      <c r="Q137" s="82" t="s">
        <v>8</v>
      </c>
      <c r="R137" s="82">
        <v>1</v>
      </c>
      <c r="S137" s="83">
        <v>44203</v>
      </c>
      <c r="T137" s="83">
        <v>44203</v>
      </c>
      <c r="U137" s="82">
        <v>62355008</v>
      </c>
      <c r="V137" s="82" t="s">
        <v>3702</v>
      </c>
      <c r="W137" s="100" t="s">
        <v>2001</v>
      </c>
      <c r="X137" s="82" t="s">
        <v>3988</v>
      </c>
      <c r="Y137" s="82" t="s">
        <v>5779</v>
      </c>
      <c r="Z137" s="82" t="s">
        <v>978</v>
      </c>
      <c r="AA137" s="82" t="s">
        <v>3712</v>
      </c>
      <c r="AB137" s="82" t="s">
        <v>6484</v>
      </c>
      <c r="AC137" s="82" t="s">
        <v>3705</v>
      </c>
      <c r="AD137" s="82" t="s">
        <v>3718</v>
      </c>
      <c r="AE137" s="82">
        <v>200019603855947</v>
      </c>
      <c r="AF137" s="82">
        <v>1</v>
      </c>
      <c r="AG137" s="82" t="s">
        <v>3707</v>
      </c>
      <c r="AH137" s="82">
        <v>1</v>
      </c>
      <c r="AI137" s="82" t="s">
        <v>3708</v>
      </c>
      <c r="AJ137" s="82">
        <v>314930</v>
      </c>
      <c r="AK137" s="82" t="s">
        <v>6400</v>
      </c>
      <c r="AL137" s="82">
        <v>136</v>
      </c>
      <c r="AM137" s="84">
        <v>10000</v>
      </c>
      <c r="AN137" s="84">
        <v>0</v>
      </c>
      <c r="AO137" s="84">
        <v>0</v>
      </c>
      <c r="AP137" s="84">
        <v>10000</v>
      </c>
      <c r="AQ137" s="84">
        <v>287</v>
      </c>
      <c r="AR137" s="84">
        <v>0</v>
      </c>
      <c r="AS137" s="84">
        <v>304</v>
      </c>
      <c r="AT137" s="84">
        <v>0</v>
      </c>
      <c r="AU137" s="84">
        <v>25</v>
      </c>
      <c r="AV137" s="84">
        <v>0</v>
      </c>
      <c r="AW137" s="84">
        <v>0</v>
      </c>
      <c r="AX137" s="84">
        <v>616</v>
      </c>
      <c r="AY137" s="84">
        <v>9384</v>
      </c>
      <c r="AZ137" s="84">
        <v>710</v>
      </c>
      <c r="BA137" s="84">
        <v>110</v>
      </c>
      <c r="BB137" s="84">
        <v>709</v>
      </c>
      <c r="BC137" s="91">
        <v>1529</v>
      </c>
    </row>
    <row r="138" spans="1:55" ht="25.5">
      <c r="A138" s="90" t="s">
        <v>843</v>
      </c>
      <c r="B138" s="82">
        <v>20231001</v>
      </c>
      <c r="C138" s="82">
        <v>2023</v>
      </c>
      <c r="D138" s="82" t="s">
        <v>6398</v>
      </c>
      <c r="E138" s="82">
        <v>10</v>
      </c>
      <c r="F138" s="82" t="s">
        <v>1245</v>
      </c>
      <c r="G138" s="82" t="s">
        <v>606</v>
      </c>
      <c r="H138" s="82" t="s">
        <v>1245</v>
      </c>
      <c r="I138" s="82" t="s">
        <v>606</v>
      </c>
      <c r="J138" s="82">
        <v>1</v>
      </c>
      <c r="K138" s="82" t="s">
        <v>11</v>
      </c>
      <c r="L138" s="82" t="s">
        <v>3754</v>
      </c>
      <c r="M138" s="82" t="s">
        <v>3755</v>
      </c>
      <c r="N138" s="82" t="s">
        <v>2355</v>
      </c>
      <c r="O138" s="82" t="s">
        <v>4800</v>
      </c>
      <c r="P138" s="82" t="s">
        <v>4112</v>
      </c>
      <c r="Q138" s="82" t="s">
        <v>333</v>
      </c>
      <c r="R138" s="82">
        <v>2</v>
      </c>
      <c r="S138" s="83">
        <v>44569</v>
      </c>
      <c r="T138" s="83">
        <v>39458</v>
      </c>
      <c r="U138" s="82">
        <v>61875126</v>
      </c>
      <c r="V138" s="82" t="s">
        <v>3702</v>
      </c>
      <c r="W138" s="100" t="s">
        <v>2334</v>
      </c>
      <c r="X138" s="82" t="s">
        <v>3830</v>
      </c>
      <c r="Y138" s="82" t="s">
        <v>6187</v>
      </c>
      <c r="Z138" s="82" t="s">
        <v>2333</v>
      </c>
      <c r="AA138" s="82" t="s">
        <v>3712</v>
      </c>
      <c r="AB138" s="82" t="s">
        <v>6485</v>
      </c>
      <c r="AC138" s="82" t="s">
        <v>3713</v>
      </c>
      <c r="AD138" s="82" t="s">
        <v>3705</v>
      </c>
      <c r="AE138" s="82">
        <v>200010201045666</v>
      </c>
      <c r="AF138" s="82">
        <v>1</v>
      </c>
      <c r="AG138" s="82" t="s">
        <v>3707</v>
      </c>
      <c r="AH138" s="82">
        <v>1</v>
      </c>
      <c r="AI138" s="82" t="s">
        <v>3708</v>
      </c>
      <c r="AJ138" s="82">
        <v>314930</v>
      </c>
      <c r="AK138" s="82" t="s">
        <v>6400</v>
      </c>
      <c r="AL138" s="82">
        <v>137</v>
      </c>
      <c r="AM138" s="84">
        <v>200000</v>
      </c>
      <c r="AN138" s="84">
        <v>0</v>
      </c>
      <c r="AO138" s="84">
        <v>0</v>
      </c>
      <c r="AP138" s="84">
        <v>200000</v>
      </c>
      <c r="AQ138" s="84">
        <v>5740</v>
      </c>
      <c r="AR138" s="84">
        <v>35726.519999999997</v>
      </c>
      <c r="AS138" s="84">
        <v>5685.41</v>
      </c>
      <c r="AT138" s="84">
        <v>0</v>
      </c>
      <c r="AU138" s="84">
        <v>25</v>
      </c>
      <c r="AV138" s="84">
        <v>0</v>
      </c>
      <c r="AW138" s="84">
        <v>0</v>
      </c>
      <c r="AX138" s="84">
        <v>47176.93</v>
      </c>
      <c r="AY138" s="84">
        <v>152823.07</v>
      </c>
      <c r="AZ138" s="84">
        <v>14200</v>
      </c>
      <c r="BA138" s="84">
        <v>822.89</v>
      </c>
      <c r="BB138" s="84">
        <v>13259.72</v>
      </c>
      <c r="BC138" s="91">
        <v>28282.61</v>
      </c>
    </row>
    <row r="139" spans="1:55" ht="38.25">
      <c r="A139" s="90" t="s">
        <v>843</v>
      </c>
      <c r="B139" s="82">
        <v>20231001</v>
      </c>
      <c r="C139" s="82">
        <v>2023</v>
      </c>
      <c r="D139" s="82" t="s">
        <v>6398</v>
      </c>
      <c r="E139" s="82">
        <v>10</v>
      </c>
      <c r="F139" s="82" t="s">
        <v>1256</v>
      </c>
      <c r="G139" s="82" t="s">
        <v>1484</v>
      </c>
      <c r="H139" s="82" t="s">
        <v>1256</v>
      </c>
      <c r="I139" s="82" t="s">
        <v>1484</v>
      </c>
      <c r="J139" s="82">
        <v>1</v>
      </c>
      <c r="K139" s="82" t="s">
        <v>11</v>
      </c>
      <c r="L139" s="82"/>
      <c r="M139" s="82"/>
      <c r="N139" s="82" t="s">
        <v>2355</v>
      </c>
      <c r="O139" s="82" t="s">
        <v>4800</v>
      </c>
      <c r="P139" s="82" t="s">
        <v>3745</v>
      </c>
      <c r="Q139" s="82" t="s">
        <v>136</v>
      </c>
      <c r="R139" s="82">
        <v>3</v>
      </c>
      <c r="S139" s="83">
        <v>44208</v>
      </c>
      <c r="T139" s="83">
        <v>44201</v>
      </c>
      <c r="U139" s="82">
        <v>61455105</v>
      </c>
      <c r="V139" s="82" t="s">
        <v>3702</v>
      </c>
      <c r="W139" s="100" t="s">
        <v>1872</v>
      </c>
      <c r="X139" s="82" t="s">
        <v>4950</v>
      </c>
      <c r="Y139" s="82" t="s">
        <v>6212</v>
      </c>
      <c r="Z139" s="82" t="s">
        <v>1407</v>
      </c>
      <c r="AA139" s="82" t="s">
        <v>3704</v>
      </c>
      <c r="AB139" s="83">
        <v>31564</v>
      </c>
      <c r="AC139" s="82" t="s">
        <v>3705</v>
      </c>
      <c r="AD139" s="82" t="s">
        <v>3706</v>
      </c>
      <c r="AE139" s="82">
        <v>200019603644418</v>
      </c>
      <c r="AF139" s="82">
        <v>1</v>
      </c>
      <c r="AG139" s="82" t="s">
        <v>3707</v>
      </c>
      <c r="AH139" s="82">
        <v>1</v>
      </c>
      <c r="AI139" s="82" t="s">
        <v>3708</v>
      </c>
      <c r="AJ139" s="82">
        <v>314930</v>
      </c>
      <c r="AK139" s="82" t="s">
        <v>6400</v>
      </c>
      <c r="AL139" s="82">
        <v>138</v>
      </c>
      <c r="AM139" s="84">
        <v>27205.34</v>
      </c>
      <c r="AN139" s="84">
        <v>0</v>
      </c>
      <c r="AO139" s="84">
        <v>0</v>
      </c>
      <c r="AP139" s="84">
        <v>27205.34</v>
      </c>
      <c r="AQ139" s="84">
        <v>780.79</v>
      </c>
      <c r="AR139" s="84">
        <v>0</v>
      </c>
      <c r="AS139" s="84">
        <v>827.04</v>
      </c>
      <c r="AT139" s="84">
        <v>0</v>
      </c>
      <c r="AU139" s="84">
        <v>25</v>
      </c>
      <c r="AV139" s="84">
        <v>0</v>
      </c>
      <c r="AW139" s="84">
        <v>0</v>
      </c>
      <c r="AX139" s="84">
        <v>1632.83</v>
      </c>
      <c r="AY139" s="84">
        <v>25572.51</v>
      </c>
      <c r="AZ139" s="84">
        <v>1931.58</v>
      </c>
      <c r="BA139" s="84">
        <v>299.26</v>
      </c>
      <c r="BB139" s="84">
        <v>1928.86</v>
      </c>
      <c r="BC139" s="91">
        <v>4159.7</v>
      </c>
    </row>
    <row r="140" spans="1:55" ht="25.5">
      <c r="A140" s="90" t="s">
        <v>843</v>
      </c>
      <c r="B140" s="82">
        <v>20231001</v>
      </c>
      <c r="C140" s="82">
        <v>2023</v>
      </c>
      <c r="D140" s="82" t="s">
        <v>6398</v>
      </c>
      <c r="E140" s="82">
        <v>10</v>
      </c>
      <c r="F140" s="82" t="s">
        <v>1247</v>
      </c>
      <c r="G140" s="82" t="s">
        <v>513</v>
      </c>
      <c r="H140" s="82" t="s">
        <v>1247</v>
      </c>
      <c r="I140" s="82" t="s">
        <v>513</v>
      </c>
      <c r="J140" s="82">
        <v>1</v>
      </c>
      <c r="K140" s="82" t="s">
        <v>11</v>
      </c>
      <c r="L140" s="82"/>
      <c r="M140" s="82"/>
      <c r="N140" s="82" t="s">
        <v>2355</v>
      </c>
      <c r="O140" s="82" t="s">
        <v>4800</v>
      </c>
      <c r="P140" s="82" t="s">
        <v>3863</v>
      </c>
      <c r="Q140" s="82" t="s">
        <v>125</v>
      </c>
      <c r="R140" s="82">
        <v>3</v>
      </c>
      <c r="S140" s="83">
        <v>43831</v>
      </c>
      <c r="T140" s="83">
        <v>40546</v>
      </c>
      <c r="U140" s="82">
        <v>61815030</v>
      </c>
      <c r="V140" s="82" t="s">
        <v>3702</v>
      </c>
      <c r="W140" s="100" t="s">
        <v>1896</v>
      </c>
      <c r="X140" s="82" t="s">
        <v>4976</v>
      </c>
      <c r="Y140" s="82" t="s">
        <v>6232</v>
      </c>
      <c r="Z140" s="82" t="s">
        <v>523</v>
      </c>
      <c r="AA140" s="82" t="s">
        <v>3712</v>
      </c>
      <c r="AB140" s="82" t="s">
        <v>6486</v>
      </c>
      <c r="AC140" s="82" t="s">
        <v>3713</v>
      </c>
      <c r="AD140" s="82" t="s">
        <v>3706</v>
      </c>
      <c r="AE140" s="82">
        <v>200019602596105</v>
      </c>
      <c r="AF140" s="82">
        <v>1</v>
      </c>
      <c r="AG140" s="82" t="s">
        <v>3707</v>
      </c>
      <c r="AH140" s="82">
        <v>1</v>
      </c>
      <c r="AI140" s="82" t="s">
        <v>3708</v>
      </c>
      <c r="AJ140" s="82">
        <v>314930</v>
      </c>
      <c r="AK140" s="82" t="s">
        <v>6400</v>
      </c>
      <c r="AL140" s="82">
        <v>139</v>
      </c>
      <c r="AM140" s="84">
        <v>15000</v>
      </c>
      <c r="AN140" s="84">
        <v>0</v>
      </c>
      <c r="AO140" s="84">
        <v>0</v>
      </c>
      <c r="AP140" s="84">
        <v>15000</v>
      </c>
      <c r="AQ140" s="84">
        <v>430.5</v>
      </c>
      <c r="AR140" s="84">
        <v>0</v>
      </c>
      <c r="AS140" s="84">
        <v>456</v>
      </c>
      <c r="AT140" s="84">
        <v>0</v>
      </c>
      <c r="AU140" s="84">
        <v>25</v>
      </c>
      <c r="AV140" s="84">
        <v>0</v>
      </c>
      <c r="AW140" s="84">
        <v>0</v>
      </c>
      <c r="AX140" s="84">
        <v>911.5</v>
      </c>
      <c r="AY140" s="84">
        <v>14088.5</v>
      </c>
      <c r="AZ140" s="84">
        <v>1065</v>
      </c>
      <c r="BA140" s="84">
        <v>165</v>
      </c>
      <c r="BB140" s="84">
        <v>1063.5</v>
      </c>
      <c r="BC140" s="91">
        <v>2293.5</v>
      </c>
    </row>
    <row r="141" spans="1:55" ht="25.5">
      <c r="A141" s="90" t="s">
        <v>843</v>
      </c>
      <c r="B141" s="82">
        <v>20231001</v>
      </c>
      <c r="C141" s="82">
        <v>2023</v>
      </c>
      <c r="D141" s="82" t="s">
        <v>6398</v>
      </c>
      <c r="E141" s="82">
        <v>10</v>
      </c>
      <c r="F141" s="82" t="s">
        <v>1245</v>
      </c>
      <c r="G141" s="82" t="s">
        <v>606</v>
      </c>
      <c r="H141" s="82" t="s">
        <v>1245</v>
      </c>
      <c r="I141" s="82" t="s">
        <v>606</v>
      </c>
      <c r="J141" s="82">
        <v>1</v>
      </c>
      <c r="K141" s="82" t="s">
        <v>11</v>
      </c>
      <c r="L141" s="82" t="s">
        <v>3720</v>
      </c>
      <c r="M141" s="82" t="s">
        <v>3721</v>
      </c>
      <c r="N141" s="82" t="s">
        <v>2355</v>
      </c>
      <c r="O141" s="82" t="s">
        <v>4800</v>
      </c>
      <c r="P141" s="82" t="s">
        <v>3722</v>
      </c>
      <c r="Q141" s="82" t="s">
        <v>8</v>
      </c>
      <c r="R141" s="82">
        <v>4</v>
      </c>
      <c r="S141" s="83">
        <v>43466</v>
      </c>
      <c r="T141" s="82" t="s">
        <v>6487</v>
      </c>
      <c r="U141" s="82">
        <v>61875047</v>
      </c>
      <c r="V141" s="82" t="s">
        <v>3702</v>
      </c>
      <c r="W141" s="100" t="s">
        <v>1117</v>
      </c>
      <c r="X141" s="82" t="s">
        <v>4901</v>
      </c>
      <c r="Y141" s="82" t="s">
        <v>6164</v>
      </c>
      <c r="Z141" s="82" t="s">
        <v>621</v>
      </c>
      <c r="AA141" s="82" t="s">
        <v>3704</v>
      </c>
      <c r="AB141" s="83">
        <v>24324</v>
      </c>
      <c r="AC141" s="82" t="s">
        <v>3713</v>
      </c>
      <c r="AD141" s="82" t="s">
        <v>3705</v>
      </c>
      <c r="AE141" s="82">
        <v>200013300041344</v>
      </c>
      <c r="AF141" s="82">
        <v>1</v>
      </c>
      <c r="AG141" s="82" t="s">
        <v>3707</v>
      </c>
      <c r="AH141" s="82">
        <v>1</v>
      </c>
      <c r="AI141" s="82" t="s">
        <v>3708</v>
      </c>
      <c r="AJ141" s="82">
        <v>314930</v>
      </c>
      <c r="AK141" s="82" t="s">
        <v>6400</v>
      </c>
      <c r="AL141" s="82">
        <v>140</v>
      </c>
      <c r="AM141" s="84">
        <v>22000</v>
      </c>
      <c r="AN141" s="84">
        <v>0</v>
      </c>
      <c r="AO141" s="84">
        <v>0</v>
      </c>
      <c r="AP141" s="84">
        <v>22000</v>
      </c>
      <c r="AQ141" s="84">
        <v>631.4</v>
      </c>
      <c r="AR141" s="84">
        <v>0</v>
      </c>
      <c r="AS141" s="84">
        <v>668.8</v>
      </c>
      <c r="AT141" s="84">
        <v>0</v>
      </c>
      <c r="AU141" s="84">
        <v>25</v>
      </c>
      <c r="AV141" s="84">
        <v>50</v>
      </c>
      <c r="AW141" s="84">
        <v>8314.73</v>
      </c>
      <c r="AX141" s="84">
        <v>18004.66</v>
      </c>
      <c r="AY141" s="84">
        <v>12310.07</v>
      </c>
      <c r="AZ141" s="84">
        <v>1562</v>
      </c>
      <c r="BA141" s="84">
        <v>242</v>
      </c>
      <c r="BB141" s="84">
        <v>1559.8</v>
      </c>
      <c r="BC141" s="91">
        <v>3363.8</v>
      </c>
    </row>
    <row r="142" spans="1:55" ht="25.5">
      <c r="A142" s="90" t="s">
        <v>843</v>
      </c>
      <c r="B142" s="82">
        <v>20231001</v>
      </c>
      <c r="C142" s="82">
        <v>2023</v>
      </c>
      <c r="D142" s="82" t="s">
        <v>6398</v>
      </c>
      <c r="E142" s="82">
        <v>10</v>
      </c>
      <c r="F142" s="82" t="s">
        <v>1247</v>
      </c>
      <c r="G142" s="82" t="s">
        <v>513</v>
      </c>
      <c r="H142" s="82" t="s">
        <v>1247</v>
      </c>
      <c r="I142" s="82" t="s">
        <v>513</v>
      </c>
      <c r="J142" s="82">
        <v>1</v>
      </c>
      <c r="K142" s="82" t="s">
        <v>11</v>
      </c>
      <c r="L142" s="82" t="s">
        <v>3720</v>
      </c>
      <c r="M142" s="82" t="s">
        <v>3721</v>
      </c>
      <c r="N142" s="82" t="s">
        <v>2355</v>
      </c>
      <c r="O142" s="82" t="s">
        <v>4800</v>
      </c>
      <c r="P142" s="82" t="s">
        <v>3857</v>
      </c>
      <c r="Q142" s="82" t="s">
        <v>27</v>
      </c>
      <c r="R142" s="82">
        <v>1</v>
      </c>
      <c r="S142" s="83">
        <v>44930</v>
      </c>
      <c r="T142" s="83">
        <v>44930</v>
      </c>
      <c r="U142" s="82">
        <v>61815135</v>
      </c>
      <c r="V142" s="82" t="s">
        <v>3702</v>
      </c>
      <c r="W142" s="100" t="s">
        <v>3066</v>
      </c>
      <c r="X142" s="82" t="s">
        <v>4839</v>
      </c>
      <c r="Y142" s="82" t="s">
        <v>6114</v>
      </c>
      <c r="Z142" s="82" t="s">
        <v>3065</v>
      </c>
      <c r="AA142" s="82" t="s">
        <v>3712</v>
      </c>
      <c r="AB142" s="82" t="s">
        <v>6488</v>
      </c>
      <c r="AC142" s="82" t="s">
        <v>3705</v>
      </c>
      <c r="AD142" s="82" t="s">
        <v>3706</v>
      </c>
      <c r="AE142" s="82">
        <v>200019605722237</v>
      </c>
      <c r="AF142" s="82">
        <v>1</v>
      </c>
      <c r="AG142" s="82" t="s">
        <v>3707</v>
      </c>
      <c r="AH142" s="82">
        <v>1</v>
      </c>
      <c r="AI142" s="82" t="s">
        <v>3708</v>
      </c>
      <c r="AJ142" s="82">
        <v>314930</v>
      </c>
      <c r="AK142" s="82" t="s">
        <v>6400</v>
      </c>
      <c r="AL142" s="82">
        <v>141</v>
      </c>
      <c r="AM142" s="84">
        <v>18000</v>
      </c>
      <c r="AN142" s="84">
        <v>0</v>
      </c>
      <c r="AO142" s="84">
        <v>0</v>
      </c>
      <c r="AP142" s="84">
        <v>18000</v>
      </c>
      <c r="AQ142" s="84">
        <v>516.6</v>
      </c>
      <c r="AR142" s="84">
        <v>0</v>
      </c>
      <c r="AS142" s="84">
        <v>547.20000000000005</v>
      </c>
      <c r="AT142" s="84">
        <v>0</v>
      </c>
      <c r="AU142" s="84">
        <v>25</v>
      </c>
      <c r="AV142" s="84">
        <v>0</v>
      </c>
      <c r="AW142" s="84">
        <v>0</v>
      </c>
      <c r="AX142" s="84">
        <v>1088.8</v>
      </c>
      <c r="AY142" s="84">
        <v>16911.2</v>
      </c>
      <c r="AZ142" s="84">
        <v>1278</v>
      </c>
      <c r="BA142" s="84">
        <v>198</v>
      </c>
      <c r="BB142" s="84">
        <v>1276.2</v>
      </c>
      <c r="BC142" s="91">
        <v>2752.2</v>
      </c>
    </row>
    <row r="143" spans="1:55" ht="25.5">
      <c r="A143" s="90" t="s">
        <v>843</v>
      </c>
      <c r="B143" s="82">
        <v>20231001</v>
      </c>
      <c r="C143" s="82">
        <v>2023</v>
      </c>
      <c r="D143" s="82" t="s">
        <v>6398</v>
      </c>
      <c r="E143" s="82">
        <v>10</v>
      </c>
      <c r="F143" s="82" t="s">
        <v>1302</v>
      </c>
      <c r="G143" s="82" t="s">
        <v>18</v>
      </c>
      <c r="H143" s="82" t="s">
        <v>1302</v>
      </c>
      <c r="I143" s="82" t="s">
        <v>18</v>
      </c>
      <c r="J143" s="82">
        <v>1</v>
      </c>
      <c r="K143" s="82" t="s">
        <v>11</v>
      </c>
      <c r="L143" s="82" t="s">
        <v>3749</v>
      </c>
      <c r="M143" s="82" t="s">
        <v>3750</v>
      </c>
      <c r="N143" s="82" t="s">
        <v>2355</v>
      </c>
      <c r="O143" s="82" t="s">
        <v>4800</v>
      </c>
      <c r="P143" s="82" t="s">
        <v>3751</v>
      </c>
      <c r="Q143" s="82" t="s">
        <v>10</v>
      </c>
      <c r="R143" s="82">
        <v>2</v>
      </c>
      <c r="S143" s="83">
        <v>44935</v>
      </c>
      <c r="T143" s="83">
        <v>44933</v>
      </c>
      <c r="U143" s="82">
        <v>62340118</v>
      </c>
      <c r="V143" s="82" t="s">
        <v>3702</v>
      </c>
      <c r="W143" s="100" t="s">
        <v>3454</v>
      </c>
      <c r="X143" s="82" t="s">
        <v>5115</v>
      </c>
      <c r="Y143" s="82" t="s">
        <v>6347</v>
      </c>
      <c r="Z143" s="82" t="s">
        <v>3453</v>
      </c>
      <c r="AA143" s="82" t="s">
        <v>3704</v>
      </c>
      <c r="AB143" s="82" t="s">
        <v>6489</v>
      </c>
      <c r="AC143" s="82" t="s">
        <v>3705</v>
      </c>
      <c r="AD143" s="82" t="s">
        <v>3706</v>
      </c>
      <c r="AE143" s="82">
        <v>200019604844051</v>
      </c>
      <c r="AF143" s="82">
        <v>1</v>
      </c>
      <c r="AG143" s="82" t="s">
        <v>3707</v>
      </c>
      <c r="AH143" s="82">
        <v>1</v>
      </c>
      <c r="AI143" s="82" t="s">
        <v>3708</v>
      </c>
      <c r="AJ143" s="82">
        <v>314930</v>
      </c>
      <c r="AK143" s="82" t="s">
        <v>6400</v>
      </c>
      <c r="AL143" s="82">
        <v>142</v>
      </c>
      <c r="AM143" s="84">
        <v>30000</v>
      </c>
      <c r="AN143" s="84">
        <v>0</v>
      </c>
      <c r="AO143" s="84">
        <v>0</v>
      </c>
      <c r="AP143" s="84">
        <v>30000</v>
      </c>
      <c r="AQ143" s="84">
        <v>861</v>
      </c>
      <c r="AR143" s="84">
        <v>0</v>
      </c>
      <c r="AS143" s="84">
        <v>912</v>
      </c>
      <c r="AT143" s="84">
        <v>0</v>
      </c>
      <c r="AU143" s="84">
        <v>25</v>
      </c>
      <c r="AV143" s="84">
        <v>0</v>
      </c>
      <c r="AW143" s="84">
        <v>0</v>
      </c>
      <c r="AX143" s="84">
        <v>1798</v>
      </c>
      <c r="AY143" s="84">
        <v>28202</v>
      </c>
      <c r="AZ143" s="84">
        <v>2130</v>
      </c>
      <c r="BA143" s="84">
        <v>330</v>
      </c>
      <c r="BB143" s="84">
        <v>2127</v>
      </c>
      <c r="BC143" s="91">
        <v>4587</v>
      </c>
    </row>
    <row r="144" spans="1:55" ht="25.5">
      <c r="A144" s="90" t="s">
        <v>843</v>
      </c>
      <c r="B144" s="82">
        <v>20231001</v>
      </c>
      <c r="C144" s="82">
        <v>2023</v>
      </c>
      <c r="D144" s="82" t="s">
        <v>6398</v>
      </c>
      <c r="E144" s="82">
        <v>10</v>
      </c>
      <c r="F144" s="82" t="s">
        <v>1247</v>
      </c>
      <c r="G144" s="82" t="s">
        <v>513</v>
      </c>
      <c r="H144" s="82" t="s">
        <v>1247</v>
      </c>
      <c r="I144" s="82" t="s">
        <v>513</v>
      </c>
      <c r="J144" s="82">
        <v>1</v>
      </c>
      <c r="K144" s="82" t="s">
        <v>11</v>
      </c>
      <c r="L144" s="82" t="s">
        <v>3720</v>
      </c>
      <c r="M144" s="82" t="s">
        <v>3721</v>
      </c>
      <c r="N144" s="82" t="s">
        <v>2355</v>
      </c>
      <c r="O144" s="82" t="s">
        <v>4800</v>
      </c>
      <c r="P144" s="82" t="s">
        <v>4801</v>
      </c>
      <c r="Q144" s="82" t="s">
        <v>60</v>
      </c>
      <c r="R144" s="82">
        <v>1</v>
      </c>
      <c r="S144" s="83">
        <v>44931</v>
      </c>
      <c r="T144" s="83">
        <v>44931</v>
      </c>
      <c r="U144" s="82">
        <v>61815141</v>
      </c>
      <c r="V144" s="82" t="s">
        <v>3702</v>
      </c>
      <c r="W144" s="100" t="s">
        <v>3185</v>
      </c>
      <c r="X144" s="82" t="s">
        <v>5121</v>
      </c>
      <c r="Y144" s="82" t="s">
        <v>6352</v>
      </c>
      <c r="Z144" s="82" t="s">
        <v>3184</v>
      </c>
      <c r="AA144" s="82" t="s">
        <v>3712</v>
      </c>
      <c r="AB144" s="82" t="s">
        <v>6490</v>
      </c>
      <c r="AC144" s="82" t="s">
        <v>3705</v>
      </c>
      <c r="AD144" s="82" t="s">
        <v>3706</v>
      </c>
      <c r="AE144" s="82">
        <v>200019605796908</v>
      </c>
      <c r="AF144" s="82">
        <v>1</v>
      </c>
      <c r="AG144" s="82" t="s">
        <v>3707</v>
      </c>
      <c r="AH144" s="82">
        <v>1</v>
      </c>
      <c r="AI144" s="82" t="s">
        <v>3708</v>
      </c>
      <c r="AJ144" s="82">
        <v>314930</v>
      </c>
      <c r="AK144" s="82" t="s">
        <v>6400</v>
      </c>
      <c r="AL144" s="82">
        <v>143</v>
      </c>
      <c r="AM144" s="84">
        <v>25000</v>
      </c>
      <c r="AN144" s="84">
        <v>0</v>
      </c>
      <c r="AO144" s="84">
        <v>0</v>
      </c>
      <c r="AP144" s="84">
        <v>25000</v>
      </c>
      <c r="AQ144" s="84">
        <v>717.5</v>
      </c>
      <c r="AR144" s="84">
        <v>0</v>
      </c>
      <c r="AS144" s="84">
        <v>760</v>
      </c>
      <c r="AT144" s="84">
        <v>0</v>
      </c>
      <c r="AU144" s="84">
        <v>25</v>
      </c>
      <c r="AV144" s="84">
        <v>0</v>
      </c>
      <c r="AW144" s="84">
        <v>0</v>
      </c>
      <c r="AX144" s="84">
        <v>1502.5</v>
      </c>
      <c r="AY144" s="84">
        <v>23497.5</v>
      </c>
      <c r="AZ144" s="84">
        <v>1775</v>
      </c>
      <c r="BA144" s="84">
        <v>275</v>
      </c>
      <c r="BB144" s="84">
        <v>1772.5</v>
      </c>
      <c r="BC144" s="91">
        <v>3822.5</v>
      </c>
    </row>
    <row r="145" spans="1:55" ht="25.5">
      <c r="A145" s="90" t="s">
        <v>843</v>
      </c>
      <c r="B145" s="82">
        <v>20231001</v>
      </c>
      <c r="C145" s="82">
        <v>2023</v>
      </c>
      <c r="D145" s="82" t="s">
        <v>6398</v>
      </c>
      <c r="E145" s="82">
        <v>10</v>
      </c>
      <c r="F145" s="82" t="s">
        <v>1302</v>
      </c>
      <c r="G145" s="82" t="s">
        <v>18</v>
      </c>
      <c r="H145" s="82" t="s">
        <v>1302</v>
      </c>
      <c r="I145" s="82" t="s">
        <v>18</v>
      </c>
      <c r="J145" s="82">
        <v>1</v>
      </c>
      <c r="K145" s="82" t="s">
        <v>11</v>
      </c>
      <c r="L145" s="82" t="s">
        <v>3720</v>
      </c>
      <c r="M145" s="82" t="s">
        <v>3721</v>
      </c>
      <c r="N145" s="82" t="s">
        <v>2355</v>
      </c>
      <c r="O145" s="82" t="s">
        <v>4800</v>
      </c>
      <c r="P145" s="82" t="s">
        <v>4801</v>
      </c>
      <c r="Q145" s="82" t="s">
        <v>60</v>
      </c>
      <c r="R145" s="82">
        <v>1</v>
      </c>
      <c r="S145" s="83">
        <v>44930</v>
      </c>
      <c r="T145" s="83">
        <v>44930</v>
      </c>
      <c r="U145" s="82">
        <v>62340102</v>
      </c>
      <c r="V145" s="82" t="s">
        <v>3702</v>
      </c>
      <c r="W145" s="100" t="s">
        <v>3057</v>
      </c>
      <c r="X145" s="82" t="s">
        <v>5059</v>
      </c>
      <c r="Y145" s="82" t="s">
        <v>5974</v>
      </c>
      <c r="Z145" s="82" t="s">
        <v>3056</v>
      </c>
      <c r="AA145" s="82" t="s">
        <v>3704</v>
      </c>
      <c r="AB145" s="83">
        <v>33489</v>
      </c>
      <c r="AC145" s="82" t="s">
        <v>3705</v>
      </c>
      <c r="AD145" s="82" t="s">
        <v>3706</v>
      </c>
      <c r="AE145" s="82">
        <v>200019604939490</v>
      </c>
      <c r="AF145" s="82">
        <v>1</v>
      </c>
      <c r="AG145" s="82" t="s">
        <v>3707</v>
      </c>
      <c r="AH145" s="82">
        <v>1</v>
      </c>
      <c r="AI145" s="82" t="s">
        <v>3708</v>
      </c>
      <c r="AJ145" s="82">
        <v>314930</v>
      </c>
      <c r="AK145" s="82" t="s">
        <v>6400</v>
      </c>
      <c r="AL145" s="82">
        <v>144</v>
      </c>
      <c r="AM145" s="84">
        <v>25000</v>
      </c>
      <c r="AN145" s="84">
        <v>0</v>
      </c>
      <c r="AO145" s="84">
        <v>0</v>
      </c>
      <c r="AP145" s="84">
        <v>25000</v>
      </c>
      <c r="AQ145" s="84">
        <v>717.5</v>
      </c>
      <c r="AR145" s="84">
        <v>0</v>
      </c>
      <c r="AS145" s="84">
        <v>760</v>
      </c>
      <c r="AT145" s="84">
        <v>0</v>
      </c>
      <c r="AU145" s="84">
        <v>25</v>
      </c>
      <c r="AV145" s="84">
        <v>0</v>
      </c>
      <c r="AW145" s="84">
        <v>0</v>
      </c>
      <c r="AX145" s="84">
        <v>1502.5</v>
      </c>
      <c r="AY145" s="84">
        <v>23497.5</v>
      </c>
      <c r="AZ145" s="84">
        <v>1775</v>
      </c>
      <c r="BA145" s="84">
        <v>275</v>
      </c>
      <c r="BB145" s="84">
        <v>1772.5</v>
      </c>
      <c r="BC145" s="91">
        <v>3822.5</v>
      </c>
    </row>
    <row r="146" spans="1:55" ht="25.5">
      <c r="A146" s="90" t="s">
        <v>843</v>
      </c>
      <c r="B146" s="82">
        <v>20231001</v>
      </c>
      <c r="C146" s="82">
        <v>2023</v>
      </c>
      <c r="D146" s="82" t="s">
        <v>6398</v>
      </c>
      <c r="E146" s="82">
        <v>10</v>
      </c>
      <c r="F146" s="82" t="s">
        <v>1299</v>
      </c>
      <c r="G146" s="82" t="s">
        <v>833</v>
      </c>
      <c r="H146" s="82" t="s">
        <v>1299</v>
      </c>
      <c r="I146" s="82" t="s">
        <v>833</v>
      </c>
      <c r="J146" s="82">
        <v>1</v>
      </c>
      <c r="K146" s="82" t="s">
        <v>11</v>
      </c>
      <c r="L146" s="82" t="s">
        <v>3749</v>
      </c>
      <c r="M146" s="82" t="s">
        <v>3750</v>
      </c>
      <c r="N146" s="82" t="s">
        <v>2355</v>
      </c>
      <c r="O146" s="82" t="s">
        <v>4800</v>
      </c>
      <c r="P146" s="82" t="s">
        <v>4173</v>
      </c>
      <c r="Q146" s="82" t="s">
        <v>55</v>
      </c>
      <c r="R146" s="82">
        <v>1</v>
      </c>
      <c r="S146" s="83">
        <v>44573</v>
      </c>
      <c r="T146" s="83">
        <v>44573</v>
      </c>
      <c r="U146" s="82">
        <v>61830005</v>
      </c>
      <c r="V146" s="82" t="s">
        <v>3702</v>
      </c>
      <c r="W146" s="100" t="s">
        <v>2563</v>
      </c>
      <c r="X146" s="82" t="s">
        <v>4919</v>
      </c>
      <c r="Y146" s="82" t="s">
        <v>6179</v>
      </c>
      <c r="Z146" s="82" t="s">
        <v>2562</v>
      </c>
      <c r="AA146" s="82" t="s">
        <v>3704</v>
      </c>
      <c r="AB146" s="83">
        <v>36075</v>
      </c>
      <c r="AC146" s="82" t="s">
        <v>3705</v>
      </c>
      <c r="AD146" s="82" t="s">
        <v>3706</v>
      </c>
      <c r="AE146" s="82">
        <v>200019605388576</v>
      </c>
      <c r="AF146" s="82">
        <v>1</v>
      </c>
      <c r="AG146" s="82" t="s">
        <v>3707</v>
      </c>
      <c r="AH146" s="82">
        <v>1</v>
      </c>
      <c r="AI146" s="82" t="s">
        <v>3708</v>
      </c>
      <c r="AJ146" s="82">
        <v>314930</v>
      </c>
      <c r="AK146" s="82" t="s">
        <v>6400</v>
      </c>
      <c r="AL146" s="82">
        <v>145</v>
      </c>
      <c r="AM146" s="84">
        <v>25000</v>
      </c>
      <c r="AN146" s="84">
        <v>0</v>
      </c>
      <c r="AO146" s="84">
        <v>0</v>
      </c>
      <c r="AP146" s="84">
        <v>25000</v>
      </c>
      <c r="AQ146" s="84">
        <v>717.5</v>
      </c>
      <c r="AR146" s="84">
        <v>0</v>
      </c>
      <c r="AS146" s="84">
        <v>760</v>
      </c>
      <c r="AT146" s="84">
        <v>0</v>
      </c>
      <c r="AU146" s="84">
        <v>25</v>
      </c>
      <c r="AV146" s="84">
        <v>0</v>
      </c>
      <c r="AW146" s="84">
        <v>5546</v>
      </c>
      <c r="AX146" s="84">
        <v>12594.5</v>
      </c>
      <c r="AY146" s="84">
        <v>17951.5</v>
      </c>
      <c r="AZ146" s="84">
        <v>1775</v>
      </c>
      <c r="BA146" s="84">
        <v>275</v>
      </c>
      <c r="BB146" s="84">
        <v>1772.5</v>
      </c>
      <c r="BC146" s="91">
        <v>3822.5</v>
      </c>
    </row>
    <row r="147" spans="1:55" ht="25.5">
      <c r="A147" s="90" t="s">
        <v>843</v>
      </c>
      <c r="B147" s="82">
        <v>20231001</v>
      </c>
      <c r="C147" s="82">
        <v>2023</v>
      </c>
      <c r="D147" s="82" t="s">
        <v>6398</v>
      </c>
      <c r="E147" s="82">
        <v>10</v>
      </c>
      <c r="F147" s="82" t="s">
        <v>1245</v>
      </c>
      <c r="G147" s="82" t="s">
        <v>606</v>
      </c>
      <c r="H147" s="82" t="s">
        <v>1245</v>
      </c>
      <c r="I147" s="82" t="s">
        <v>606</v>
      </c>
      <c r="J147" s="82">
        <v>1</v>
      </c>
      <c r="K147" s="82" t="s">
        <v>11</v>
      </c>
      <c r="L147" s="82" t="s">
        <v>3714</v>
      </c>
      <c r="M147" s="82" t="s">
        <v>3715</v>
      </c>
      <c r="N147" s="82" t="s">
        <v>2355</v>
      </c>
      <c r="O147" s="82" t="s">
        <v>4800</v>
      </c>
      <c r="P147" s="82" t="s">
        <v>5087</v>
      </c>
      <c r="Q147" s="82" t="s">
        <v>658</v>
      </c>
      <c r="R147" s="82">
        <v>3</v>
      </c>
      <c r="S147" s="83">
        <v>43466</v>
      </c>
      <c r="T147" s="83">
        <v>35228</v>
      </c>
      <c r="U147" s="82">
        <v>61875062</v>
      </c>
      <c r="V147" s="82" t="s">
        <v>3702</v>
      </c>
      <c r="W147" s="100" t="s">
        <v>1142</v>
      </c>
      <c r="X147" s="82" t="s">
        <v>5088</v>
      </c>
      <c r="Y147" s="82" t="s">
        <v>6320</v>
      </c>
      <c r="Z147" s="82" t="s">
        <v>657</v>
      </c>
      <c r="AA147" s="82" t="s">
        <v>3704</v>
      </c>
      <c r="AB147" s="83">
        <v>21312</v>
      </c>
      <c r="AC147" s="82" t="s">
        <v>3713</v>
      </c>
      <c r="AD147" s="82" t="s">
        <v>3705</v>
      </c>
      <c r="AE147" s="82">
        <v>200013300038098</v>
      </c>
      <c r="AF147" s="82">
        <v>1</v>
      </c>
      <c r="AG147" s="82" t="s">
        <v>3707</v>
      </c>
      <c r="AH147" s="82">
        <v>1</v>
      </c>
      <c r="AI147" s="82" t="s">
        <v>3708</v>
      </c>
      <c r="AJ147" s="82">
        <v>314930</v>
      </c>
      <c r="AK147" s="82" t="s">
        <v>6400</v>
      </c>
      <c r="AL147" s="82">
        <v>146</v>
      </c>
      <c r="AM147" s="84">
        <v>55000</v>
      </c>
      <c r="AN147" s="84">
        <v>0</v>
      </c>
      <c r="AO147" s="84">
        <v>0</v>
      </c>
      <c r="AP147" s="84">
        <v>55000</v>
      </c>
      <c r="AQ147" s="84">
        <v>1578.5</v>
      </c>
      <c r="AR147" s="84">
        <v>2559.6799999999998</v>
      </c>
      <c r="AS147" s="84">
        <v>1672</v>
      </c>
      <c r="AT147" s="84">
        <v>0</v>
      </c>
      <c r="AU147" s="84">
        <v>25</v>
      </c>
      <c r="AV147" s="84">
        <v>50</v>
      </c>
      <c r="AW147" s="84">
        <v>11071.27</v>
      </c>
      <c r="AX147" s="84">
        <v>27989.77</v>
      </c>
      <c r="AY147" s="84">
        <v>38043.550000000003</v>
      </c>
      <c r="AZ147" s="84">
        <v>3905</v>
      </c>
      <c r="BA147" s="84">
        <v>605</v>
      </c>
      <c r="BB147" s="84">
        <v>3899.5</v>
      </c>
      <c r="BC147" s="91">
        <v>8409.5</v>
      </c>
    </row>
    <row r="148" spans="1:55" ht="25.5">
      <c r="A148" s="90" t="s">
        <v>843</v>
      </c>
      <c r="B148" s="82">
        <v>20231001</v>
      </c>
      <c r="C148" s="82">
        <v>2023</v>
      </c>
      <c r="D148" s="82" t="s">
        <v>6398</v>
      </c>
      <c r="E148" s="82">
        <v>10</v>
      </c>
      <c r="F148" s="82" t="s">
        <v>1300</v>
      </c>
      <c r="G148" s="82" t="s">
        <v>976</v>
      </c>
      <c r="H148" s="82" t="s">
        <v>1300</v>
      </c>
      <c r="I148" s="82" t="s">
        <v>976</v>
      </c>
      <c r="J148" s="82">
        <v>1</v>
      </c>
      <c r="K148" s="82" t="s">
        <v>11</v>
      </c>
      <c r="L148" s="82" t="s">
        <v>3749</v>
      </c>
      <c r="M148" s="82" t="s">
        <v>3750</v>
      </c>
      <c r="N148" s="82" t="s">
        <v>2355</v>
      </c>
      <c r="O148" s="82" t="s">
        <v>4800</v>
      </c>
      <c r="P148" s="82" t="s">
        <v>3751</v>
      </c>
      <c r="Q148" s="82" t="s">
        <v>10</v>
      </c>
      <c r="R148" s="82">
        <v>1</v>
      </c>
      <c r="S148" s="83">
        <v>44205</v>
      </c>
      <c r="T148" s="83">
        <v>44205</v>
      </c>
      <c r="U148" s="82">
        <v>62355012</v>
      </c>
      <c r="V148" s="82" t="s">
        <v>3702</v>
      </c>
      <c r="W148" s="100" t="s">
        <v>1900</v>
      </c>
      <c r="X148" s="82" t="s">
        <v>4912</v>
      </c>
      <c r="Y148" s="82" t="s">
        <v>6173</v>
      </c>
      <c r="Z148" s="82" t="s">
        <v>1198</v>
      </c>
      <c r="AA148" s="82" t="s">
        <v>3704</v>
      </c>
      <c r="AB148" s="82" t="s">
        <v>6491</v>
      </c>
      <c r="AC148" s="82" t="s">
        <v>3705</v>
      </c>
      <c r="AD148" s="82" t="s">
        <v>3706</v>
      </c>
      <c r="AE148" s="82">
        <v>200019603855950</v>
      </c>
      <c r="AF148" s="82">
        <v>1</v>
      </c>
      <c r="AG148" s="82" t="s">
        <v>3707</v>
      </c>
      <c r="AH148" s="82">
        <v>1</v>
      </c>
      <c r="AI148" s="82" t="s">
        <v>3708</v>
      </c>
      <c r="AJ148" s="82">
        <v>314930</v>
      </c>
      <c r="AK148" s="82" t="s">
        <v>6400</v>
      </c>
      <c r="AL148" s="82">
        <v>147</v>
      </c>
      <c r="AM148" s="84">
        <v>25000</v>
      </c>
      <c r="AN148" s="84">
        <v>0</v>
      </c>
      <c r="AO148" s="84">
        <v>0</v>
      </c>
      <c r="AP148" s="84">
        <v>25000</v>
      </c>
      <c r="AQ148" s="84">
        <v>717.5</v>
      </c>
      <c r="AR148" s="84">
        <v>0</v>
      </c>
      <c r="AS148" s="84">
        <v>760</v>
      </c>
      <c r="AT148" s="84">
        <v>1587.38</v>
      </c>
      <c r="AU148" s="84">
        <v>25</v>
      </c>
      <c r="AV148" s="84">
        <v>0</v>
      </c>
      <c r="AW148" s="84">
        <v>0</v>
      </c>
      <c r="AX148" s="84">
        <v>3089.88</v>
      </c>
      <c r="AY148" s="84">
        <v>21910.12</v>
      </c>
      <c r="AZ148" s="84">
        <v>1775</v>
      </c>
      <c r="BA148" s="84">
        <v>275</v>
      </c>
      <c r="BB148" s="84">
        <v>1772.5</v>
      </c>
      <c r="BC148" s="91">
        <v>3822.5</v>
      </c>
    </row>
    <row r="149" spans="1:55" ht="25.5">
      <c r="A149" s="90" t="s">
        <v>843</v>
      </c>
      <c r="B149" s="82">
        <v>20231001</v>
      </c>
      <c r="C149" s="82">
        <v>2023</v>
      </c>
      <c r="D149" s="82" t="s">
        <v>6398</v>
      </c>
      <c r="E149" s="82">
        <v>10</v>
      </c>
      <c r="F149" s="82" t="s">
        <v>1302</v>
      </c>
      <c r="G149" s="82" t="s">
        <v>18</v>
      </c>
      <c r="H149" s="82" t="s">
        <v>1302</v>
      </c>
      <c r="I149" s="82" t="s">
        <v>18</v>
      </c>
      <c r="J149" s="82">
        <v>1</v>
      </c>
      <c r="K149" s="82" t="s">
        <v>11</v>
      </c>
      <c r="L149" s="82"/>
      <c r="M149" s="82"/>
      <c r="N149" s="82" t="s">
        <v>2355</v>
      </c>
      <c r="O149" s="82" t="s">
        <v>4800</v>
      </c>
      <c r="P149" s="82" t="s">
        <v>4814</v>
      </c>
      <c r="Q149" s="82" t="s">
        <v>22</v>
      </c>
      <c r="R149" s="82">
        <v>1</v>
      </c>
      <c r="S149" s="83">
        <v>44933</v>
      </c>
      <c r="T149" s="83">
        <v>44933</v>
      </c>
      <c r="U149" s="82">
        <v>62340115</v>
      </c>
      <c r="V149" s="82" t="s">
        <v>3702</v>
      </c>
      <c r="W149" s="100" t="s">
        <v>3445</v>
      </c>
      <c r="X149" s="82" t="s">
        <v>4826</v>
      </c>
      <c r="Y149" s="82" t="s">
        <v>6101</v>
      </c>
      <c r="Z149" s="82" t="s">
        <v>3444</v>
      </c>
      <c r="AA149" s="82" t="s">
        <v>3712</v>
      </c>
      <c r="AB149" s="83">
        <v>36619</v>
      </c>
      <c r="AC149" s="82" t="s">
        <v>3705</v>
      </c>
      <c r="AD149" s="82" t="s">
        <v>3706</v>
      </c>
      <c r="AE149" s="82">
        <v>200019606032416</v>
      </c>
      <c r="AF149" s="82">
        <v>1</v>
      </c>
      <c r="AG149" s="82" t="s">
        <v>3707</v>
      </c>
      <c r="AH149" s="82">
        <v>1</v>
      </c>
      <c r="AI149" s="82" t="s">
        <v>3708</v>
      </c>
      <c r="AJ149" s="82">
        <v>314930</v>
      </c>
      <c r="AK149" s="82" t="s">
        <v>6400</v>
      </c>
      <c r="AL149" s="82">
        <v>148</v>
      </c>
      <c r="AM149" s="84">
        <v>36000</v>
      </c>
      <c r="AN149" s="84">
        <v>0</v>
      </c>
      <c r="AO149" s="84">
        <v>0</v>
      </c>
      <c r="AP149" s="84">
        <v>36000</v>
      </c>
      <c r="AQ149" s="84">
        <v>1033.2</v>
      </c>
      <c r="AR149" s="84">
        <v>0</v>
      </c>
      <c r="AS149" s="84">
        <v>1094.4000000000001</v>
      </c>
      <c r="AT149" s="84">
        <v>0</v>
      </c>
      <c r="AU149" s="84">
        <v>25</v>
      </c>
      <c r="AV149" s="84">
        <v>0</v>
      </c>
      <c r="AW149" s="84">
        <v>0</v>
      </c>
      <c r="AX149" s="84">
        <v>2152.6</v>
      </c>
      <c r="AY149" s="84">
        <v>33847.4</v>
      </c>
      <c r="AZ149" s="84">
        <v>2556</v>
      </c>
      <c r="BA149" s="84">
        <v>396</v>
      </c>
      <c r="BB149" s="84">
        <v>2552.4</v>
      </c>
      <c r="BC149" s="91">
        <v>5504.4</v>
      </c>
    </row>
    <row r="150" spans="1:55" ht="25.5">
      <c r="A150" s="90" t="s">
        <v>843</v>
      </c>
      <c r="B150" s="82">
        <v>20231001</v>
      </c>
      <c r="C150" s="82">
        <v>2023</v>
      </c>
      <c r="D150" s="82" t="s">
        <v>6398</v>
      </c>
      <c r="E150" s="82">
        <v>10</v>
      </c>
      <c r="F150" s="82" t="s">
        <v>1257</v>
      </c>
      <c r="G150" s="82" t="s">
        <v>73</v>
      </c>
      <c r="H150" s="82" t="s">
        <v>1257</v>
      </c>
      <c r="I150" s="82" t="s">
        <v>73</v>
      </c>
      <c r="J150" s="82">
        <v>1</v>
      </c>
      <c r="K150" s="82" t="s">
        <v>11</v>
      </c>
      <c r="L150" s="82" t="s">
        <v>3720</v>
      </c>
      <c r="M150" s="82" t="s">
        <v>3721</v>
      </c>
      <c r="N150" s="82" t="s">
        <v>2355</v>
      </c>
      <c r="O150" s="82" t="s">
        <v>4800</v>
      </c>
      <c r="P150" s="82" t="s">
        <v>3817</v>
      </c>
      <c r="Q150" s="82" t="s">
        <v>42</v>
      </c>
      <c r="R150" s="82">
        <v>2</v>
      </c>
      <c r="S150" s="83">
        <v>44930</v>
      </c>
      <c r="T150" s="83">
        <v>43842</v>
      </c>
      <c r="U150" s="82">
        <v>61950054</v>
      </c>
      <c r="V150" s="82" t="s">
        <v>3702</v>
      </c>
      <c r="W150" s="100" t="s">
        <v>1869</v>
      </c>
      <c r="X150" s="82" t="s">
        <v>4822</v>
      </c>
      <c r="Y150" s="82" t="s">
        <v>6097</v>
      </c>
      <c r="Z150" s="82" t="s">
        <v>901</v>
      </c>
      <c r="AA150" s="82" t="s">
        <v>3712</v>
      </c>
      <c r="AB150" s="83">
        <v>30992</v>
      </c>
      <c r="AC150" s="82" t="s">
        <v>3705</v>
      </c>
      <c r="AD150" s="82" t="s">
        <v>3706</v>
      </c>
      <c r="AE150" s="82">
        <v>200019603278251</v>
      </c>
      <c r="AF150" s="82">
        <v>1</v>
      </c>
      <c r="AG150" s="82" t="s">
        <v>3707</v>
      </c>
      <c r="AH150" s="82">
        <v>1</v>
      </c>
      <c r="AI150" s="82" t="s">
        <v>3708</v>
      </c>
      <c r="AJ150" s="82">
        <v>314930</v>
      </c>
      <c r="AK150" s="82" t="s">
        <v>6400</v>
      </c>
      <c r="AL150" s="82">
        <v>149</v>
      </c>
      <c r="AM150" s="84">
        <v>24000</v>
      </c>
      <c r="AN150" s="84">
        <v>0</v>
      </c>
      <c r="AO150" s="84">
        <v>0</v>
      </c>
      <c r="AP150" s="84">
        <v>24000</v>
      </c>
      <c r="AQ150" s="84">
        <v>688.8</v>
      </c>
      <c r="AR150" s="84">
        <v>0</v>
      </c>
      <c r="AS150" s="84">
        <v>729.6</v>
      </c>
      <c r="AT150" s="84">
        <v>0</v>
      </c>
      <c r="AU150" s="84">
        <v>25</v>
      </c>
      <c r="AV150" s="84">
        <v>0</v>
      </c>
      <c r="AW150" s="84">
        <v>2546</v>
      </c>
      <c r="AX150" s="84">
        <v>6535.4</v>
      </c>
      <c r="AY150" s="84">
        <v>20010.599999999999</v>
      </c>
      <c r="AZ150" s="84">
        <v>1704</v>
      </c>
      <c r="BA150" s="84">
        <v>264</v>
      </c>
      <c r="BB150" s="84">
        <v>1701.6</v>
      </c>
      <c r="BC150" s="91">
        <v>3669.6</v>
      </c>
    </row>
    <row r="151" spans="1:55" ht="25.5">
      <c r="A151" s="90" t="s">
        <v>843</v>
      </c>
      <c r="B151" s="82">
        <v>20231001</v>
      </c>
      <c r="C151" s="82">
        <v>2023</v>
      </c>
      <c r="D151" s="82" t="s">
        <v>6398</v>
      </c>
      <c r="E151" s="82">
        <v>10</v>
      </c>
      <c r="F151" s="82" t="s">
        <v>1247</v>
      </c>
      <c r="G151" s="82" t="s">
        <v>513</v>
      </c>
      <c r="H151" s="82" t="s">
        <v>1247</v>
      </c>
      <c r="I151" s="82" t="s">
        <v>513</v>
      </c>
      <c r="J151" s="82">
        <v>1</v>
      </c>
      <c r="K151" s="82" t="s">
        <v>11</v>
      </c>
      <c r="L151" s="82" t="s">
        <v>3749</v>
      </c>
      <c r="M151" s="82" t="s">
        <v>3750</v>
      </c>
      <c r="N151" s="82" t="s">
        <v>2355</v>
      </c>
      <c r="O151" s="82" t="s">
        <v>4800</v>
      </c>
      <c r="P151" s="82" t="s">
        <v>3871</v>
      </c>
      <c r="Q151" s="82" t="s">
        <v>335</v>
      </c>
      <c r="R151" s="82">
        <v>6</v>
      </c>
      <c r="S151" s="83">
        <v>44932</v>
      </c>
      <c r="T151" s="83">
        <v>39451</v>
      </c>
      <c r="U151" s="82">
        <v>61815060</v>
      </c>
      <c r="V151" s="82" t="s">
        <v>3702</v>
      </c>
      <c r="W151" s="100" t="s">
        <v>1978</v>
      </c>
      <c r="X151" s="82" t="s">
        <v>4969</v>
      </c>
      <c r="Y151" s="82" t="s">
        <v>6226</v>
      </c>
      <c r="Z151" s="82" t="s">
        <v>534</v>
      </c>
      <c r="AA151" s="82" t="s">
        <v>3704</v>
      </c>
      <c r="AB151" s="82" t="s">
        <v>6492</v>
      </c>
      <c r="AC151" s="82" t="s">
        <v>3713</v>
      </c>
      <c r="AD151" s="82" t="s">
        <v>3705</v>
      </c>
      <c r="AE151" s="82">
        <v>200013300127802</v>
      </c>
      <c r="AF151" s="82">
        <v>1</v>
      </c>
      <c r="AG151" s="82" t="s">
        <v>3707</v>
      </c>
      <c r="AH151" s="82">
        <v>1</v>
      </c>
      <c r="AI151" s="82" t="s">
        <v>3708</v>
      </c>
      <c r="AJ151" s="82">
        <v>314930</v>
      </c>
      <c r="AK151" s="82" t="s">
        <v>6400</v>
      </c>
      <c r="AL151" s="82">
        <v>150</v>
      </c>
      <c r="AM151" s="84">
        <v>35000</v>
      </c>
      <c r="AN151" s="84">
        <v>0</v>
      </c>
      <c r="AO151" s="84">
        <v>0</v>
      </c>
      <c r="AP151" s="84">
        <v>35000</v>
      </c>
      <c r="AQ151" s="84">
        <v>1004.5</v>
      </c>
      <c r="AR151" s="84">
        <v>0</v>
      </c>
      <c r="AS151" s="84">
        <v>1064</v>
      </c>
      <c r="AT151" s="84">
        <v>1587.38</v>
      </c>
      <c r="AU151" s="84">
        <v>25</v>
      </c>
      <c r="AV151" s="84">
        <v>0</v>
      </c>
      <c r="AW151" s="84">
        <v>0</v>
      </c>
      <c r="AX151" s="84">
        <v>3680.88</v>
      </c>
      <c r="AY151" s="84">
        <v>31319.119999999999</v>
      </c>
      <c r="AZ151" s="84">
        <v>2485</v>
      </c>
      <c r="BA151" s="84">
        <v>385</v>
      </c>
      <c r="BB151" s="84">
        <v>2481.5</v>
      </c>
      <c r="BC151" s="91">
        <v>5351.5</v>
      </c>
    </row>
    <row r="152" spans="1:55" ht="25.5">
      <c r="A152" s="90" t="s">
        <v>843</v>
      </c>
      <c r="B152" s="82">
        <v>20231001</v>
      </c>
      <c r="C152" s="82">
        <v>2023</v>
      </c>
      <c r="D152" s="82" t="s">
        <v>6398</v>
      </c>
      <c r="E152" s="82">
        <v>10</v>
      </c>
      <c r="F152" s="82" t="s">
        <v>1302</v>
      </c>
      <c r="G152" s="82" t="s">
        <v>18</v>
      </c>
      <c r="H152" s="82" t="s">
        <v>1302</v>
      </c>
      <c r="I152" s="82" t="s">
        <v>18</v>
      </c>
      <c r="J152" s="82">
        <v>1</v>
      </c>
      <c r="K152" s="82" t="s">
        <v>11</v>
      </c>
      <c r="L152" s="82" t="s">
        <v>3758</v>
      </c>
      <c r="M152" s="82" t="s">
        <v>3759</v>
      </c>
      <c r="N152" s="82" t="s">
        <v>2355</v>
      </c>
      <c r="O152" s="82" t="s">
        <v>4800</v>
      </c>
      <c r="P152" s="82" t="s">
        <v>4954</v>
      </c>
      <c r="Q152" s="82" t="s">
        <v>45</v>
      </c>
      <c r="R152" s="82">
        <v>2</v>
      </c>
      <c r="S152" s="83">
        <v>43466</v>
      </c>
      <c r="T152" s="83">
        <v>36528</v>
      </c>
      <c r="U152" s="82">
        <v>62340028</v>
      </c>
      <c r="V152" s="82" t="s">
        <v>3702</v>
      </c>
      <c r="W152" s="100" t="s">
        <v>1958</v>
      </c>
      <c r="X152" s="82" t="s">
        <v>5084</v>
      </c>
      <c r="Y152" s="82" t="s">
        <v>6317</v>
      </c>
      <c r="Z152" s="82" t="s">
        <v>44</v>
      </c>
      <c r="AA152" s="82" t="s">
        <v>3712</v>
      </c>
      <c r="AB152" s="82" t="s">
        <v>6493</v>
      </c>
      <c r="AC152" s="82" t="s">
        <v>3713</v>
      </c>
      <c r="AD152" s="82" t="s">
        <v>3705</v>
      </c>
      <c r="AE152" s="82">
        <v>200011250028736</v>
      </c>
      <c r="AF152" s="82">
        <v>1</v>
      </c>
      <c r="AG152" s="82" t="s">
        <v>3707</v>
      </c>
      <c r="AH152" s="82">
        <v>1</v>
      </c>
      <c r="AI152" s="82" t="s">
        <v>3708</v>
      </c>
      <c r="AJ152" s="82">
        <v>314930</v>
      </c>
      <c r="AK152" s="82" t="s">
        <v>6400</v>
      </c>
      <c r="AL152" s="82">
        <v>151</v>
      </c>
      <c r="AM152" s="84">
        <v>10000</v>
      </c>
      <c r="AN152" s="84">
        <v>0</v>
      </c>
      <c r="AO152" s="84">
        <v>0</v>
      </c>
      <c r="AP152" s="84">
        <v>10000</v>
      </c>
      <c r="AQ152" s="84">
        <v>287</v>
      </c>
      <c r="AR152" s="84">
        <v>0</v>
      </c>
      <c r="AS152" s="84">
        <v>304</v>
      </c>
      <c r="AT152" s="84">
        <v>1587.38</v>
      </c>
      <c r="AU152" s="84">
        <v>25</v>
      </c>
      <c r="AV152" s="84">
        <v>50</v>
      </c>
      <c r="AW152" s="84">
        <v>0</v>
      </c>
      <c r="AX152" s="84">
        <v>2253.38</v>
      </c>
      <c r="AY152" s="84">
        <v>7746.62</v>
      </c>
      <c r="AZ152" s="84">
        <v>710</v>
      </c>
      <c r="BA152" s="84">
        <v>110</v>
      </c>
      <c r="BB152" s="84">
        <v>709</v>
      </c>
      <c r="BC152" s="91">
        <v>1529</v>
      </c>
    </row>
    <row r="153" spans="1:55" ht="25.5">
      <c r="A153" s="90" t="s">
        <v>843</v>
      </c>
      <c r="B153" s="82">
        <v>20231001</v>
      </c>
      <c r="C153" s="82">
        <v>2023</v>
      </c>
      <c r="D153" s="82" t="s">
        <v>6398</v>
      </c>
      <c r="E153" s="82">
        <v>10</v>
      </c>
      <c r="F153" s="82" t="s">
        <v>1302</v>
      </c>
      <c r="G153" s="82" t="s">
        <v>18</v>
      </c>
      <c r="H153" s="82" t="s">
        <v>1302</v>
      </c>
      <c r="I153" s="82" t="s">
        <v>18</v>
      </c>
      <c r="J153" s="82">
        <v>1</v>
      </c>
      <c r="K153" s="82" t="s">
        <v>11</v>
      </c>
      <c r="L153" s="82" t="s">
        <v>3720</v>
      </c>
      <c r="M153" s="82" t="s">
        <v>3721</v>
      </c>
      <c r="N153" s="82" t="s">
        <v>2355</v>
      </c>
      <c r="O153" s="82" t="s">
        <v>4800</v>
      </c>
      <c r="P153" s="82" t="s">
        <v>3857</v>
      </c>
      <c r="Q153" s="82" t="s">
        <v>27</v>
      </c>
      <c r="R153" s="82">
        <v>2</v>
      </c>
      <c r="S153" s="83">
        <v>43466</v>
      </c>
      <c r="T153" s="83">
        <v>39094</v>
      </c>
      <c r="U153" s="82">
        <v>62340016</v>
      </c>
      <c r="V153" s="82" t="s">
        <v>3702</v>
      </c>
      <c r="W153" s="100" t="s">
        <v>1954</v>
      </c>
      <c r="X153" s="82" t="s">
        <v>3919</v>
      </c>
      <c r="Y153" s="82" t="s">
        <v>5481</v>
      </c>
      <c r="Z153" s="82" t="s">
        <v>40</v>
      </c>
      <c r="AA153" s="82" t="s">
        <v>3712</v>
      </c>
      <c r="AB153" s="82" t="s">
        <v>6494</v>
      </c>
      <c r="AC153" s="82" t="s">
        <v>3713</v>
      </c>
      <c r="AD153" s="82" t="s">
        <v>3705</v>
      </c>
      <c r="AE153" s="82">
        <v>200013300112985</v>
      </c>
      <c r="AF153" s="82">
        <v>1</v>
      </c>
      <c r="AG153" s="82" t="s">
        <v>3707</v>
      </c>
      <c r="AH153" s="82">
        <v>1</v>
      </c>
      <c r="AI153" s="82" t="s">
        <v>3708</v>
      </c>
      <c r="AJ153" s="82">
        <v>314930</v>
      </c>
      <c r="AK153" s="82" t="s">
        <v>6400</v>
      </c>
      <c r="AL153" s="82">
        <v>152</v>
      </c>
      <c r="AM153" s="84">
        <v>10000</v>
      </c>
      <c r="AN153" s="84">
        <v>0</v>
      </c>
      <c r="AO153" s="84">
        <v>0</v>
      </c>
      <c r="AP153" s="84">
        <v>10000</v>
      </c>
      <c r="AQ153" s="84">
        <v>287</v>
      </c>
      <c r="AR153" s="84">
        <v>0</v>
      </c>
      <c r="AS153" s="84">
        <v>304</v>
      </c>
      <c r="AT153" s="84">
        <v>0</v>
      </c>
      <c r="AU153" s="84">
        <v>25</v>
      </c>
      <c r="AV153" s="84">
        <v>0</v>
      </c>
      <c r="AW153" s="84">
        <v>0</v>
      </c>
      <c r="AX153" s="84">
        <v>616</v>
      </c>
      <c r="AY153" s="84">
        <v>9384</v>
      </c>
      <c r="AZ153" s="84">
        <v>710</v>
      </c>
      <c r="BA153" s="84">
        <v>110</v>
      </c>
      <c r="BB153" s="84">
        <v>709</v>
      </c>
      <c r="BC153" s="91">
        <v>1529</v>
      </c>
    </row>
    <row r="154" spans="1:55" ht="38.25">
      <c r="A154" s="90" t="s">
        <v>843</v>
      </c>
      <c r="B154" s="82">
        <v>20231001</v>
      </c>
      <c r="C154" s="82">
        <v>2023</v>
      </c>
      <c r="D154" s="82" t="s">
        <v>6398</v>
      </c>
      <c r="E154" s="82">
        <v>10</v>
      </c>
      <c r="F154" s="82" t="s">
        <v>1256</v>
      </c>
      <c r="G154" s="82" t="s">
        <v>1484</v>
      </c>
      <c r="H154" s="82" t="s">
        <v>1256</v>
      </c>
      <c r="I154" s="82" t="s">
        <v>1484</v>
      </c>
      <c r="J154" s="82">
        <v>1</v>
      </c>
      <c r="K154" s="82" t="s">
        <v>11</v>
      </c>
      <c r="L154" s="82" t="s">
        <v>3749</v>
      </c>
      <c r="M154" s="82" t="s">
        <v>3750</v>
      </c>
      <c r="N154" s="82" t="s">
        <v>2355</v>
      </c>
      <c r="O154" s="82" t="s">
        <v>4800</v>
      </c>
      <c r="P154" s="82" t="s">
        <v>3871</v>
      </c>
      <c r="Q154" s="82" t="s">
        <v>335</v>
      </c>
      <c r="R154" s="82">
        <v>1</v>
      </c>
      <c r="S154" s="83">
        <v>44572</v>
      </c>
      <c r="T154" s="83">
        <v>44572</v>
      </c>
      <c r="U154" s="82">
        <v>61455112</v>
      </c>
      <c r="V154" s="82" t="s">
        <v>3702</v>
      </c>
      <c r="W154" s="100" t="s">
        <v>2492</v>
      </c>
      <c r="X154" s="82" t="s">
        <v>5004</v>
      </c>
      <c r="Y154" s="82" t="s">
        <v>6254</v>
      </c>
      <c r="Z154" s="82" t="s">
        <v>2491</v>
      </c>
      <c r="AA154" s="82" t="s">
        <v>3712</v>
      </c>
      <c r="AB154" s="82" t="s">
        <v>6495</v>
      </c>
      <c r="AC154" s="82" t="s">
        <v>3705</v>
      </c>
      <c r="AD154" s="82" t="s">
        <v>3706</v>
      </c>
      <c r="AE154" s="82">
        <v>200019605278384</v>
      </c>
      <c r="AF154" s="82">
        <v>1</v>
      </c>
      <c r="AG154" s="82" t="s">
        <v>3707</v>
      </c>
      <c r="AH154" s="82">
        <v>1</v>
      </c>
      <c r="AI154" s="82" t="s">
        <v>3708</v>
      </c>
      <c r="AJ154" s="82">
        <v>314930</v>
      </c>
      <c r="AK154" s="82" t="s">
        <v>6400</v>
      </c>
      <c r="AL154" s="82">
        <v>153</v>
      </c>
      <c r="AM154" s="84">
        <v>25000</v>
      </c>
      <c r="AN154" s="84">
        <v>0</v>
      </c>
      <c r="AO154" s="84">
        <v>0</v>
      </c>
      <c r="AP154" s="84">
        <v>25000</v>
      </c>
      <c r="AQ154" s="84">
        <v>717.5</v>
      </c>
      <c r="AR154" s="84">
        <v>0</v>
      </c>
      <c r="AS154" s="84">
        <v>760</v>
      </c>
      <c r="AT154" s="84">
        <v>0</v>
      </c>
      <c r="AU154" s="84">
        <v>25</v>
      </c>
      <c r="AV154" s="84">
        <v>0</v>
      </c>
      <c r="AW154" s="84">
        <v>3046</v>
      </c>
      <c r="AX154" s="84">
        <v>7594.5</v>
      </c>
      <c r="AY154" s="84">
        <v>20451.5</v>
      </c>
      <c r="AZ154" s="84">
        <v>1775</v>
      </c>
      <c r="BA154" s="84">
        <v>275</v>
      </c>
      <c r="BB154" s="84">
        <v>1772.5</v>
      </c>
      <c r="BC154" s="91">
        <v>3822.5</v>
      </c>
    </row>
    <row r="155" spans="1:55" ht="25.5">
      <c r="A155" s="90" t="s">
        <v>843</v>
      </c>
      <c r="B155" s="82">
        <v>20231001</v>
      </c>
      <c r="C155" s="82">
        <v>2023</v>
      </c>
      <c r="D155" s="82" t="s">
        <v>6398</v>
      </c>
      <c r="E155" s="82">
        <v>10</v>
      </c>
      <c r="F155" s="82" t="s">
        <v>1247</v>
      </c>
      <c r="G155" s="82" t="s">
        <v>513</v>
      </c>
      <c r="H155" s="82" t="s">
        <v>1247</v>
      </c>
      <c r="I155" s="82" t="s">
        <v>513</v>
      </c>
      <c r="J155" s="82">
        <v>1</v>
      </c>
      <c r="K155" s="82" t="s">
        <v>11</v>
      </c>
      <c r="L155" s="82" t="s">
        <v>3720</v>
      </c>
      <c r="M155" s="82" t="s">
        <v>3721</v>
      </c>
      <c r="N155" s="82" t="s">
        <v>2355</v>
      </c>
      <c r="O155" s="82" t="s">
        <v>4800</v>
      </c>
      <c r="P155" s="82" t="s">
        <v>4801</v>
      </c>
      <c r="Q155" s="82" t="s">
        <v>60</v>
      </c>
      <c r="R155" s="82">
        <v>1</v>
      </c>
      <c r="S155" s="83">
        <v>44208</v>
      </c>
      <c r="T155" s="83">
        <v>44208</v>
      </c>
      <c r="U155" s="82">
        <v>61815094</v>
      </c>
      <c r="V155" s="82" t="s">
        <v>3702</v>
      </c>
      <c r="W155" s="100" t="s">
        <v>2019</v>
      </c>
      <c r="X155" s="82" t="s">
        <v>4817</v>
      </c>
      <c r="Y155" s="82" t="s">
        <v>6091</v>
      </c>
      <c r="Z155" s="82" t="s">
        <v>1411</v>
      </c>
      <c r="AA155" s="82" t="s">
        <v>3704</v>
      </c>
      <c r="AB155" s="82" t="s">
        <v>6496</v>
      </c>
      <c r="AC155" s="82" t="s">
        <v>3705</v>
      </c>
      <c r="AD155" s="82" t="s">
        <v>3706</v>
      </c>
      <c r="AE155" s="82">
        <v>200019604295124</v>
      </c>
      <c r="AF155" s="82">
        <v>1</v>
      </c>
      <c r="AG155" s="82" t="s">
        <v>3707</v>
      </c>
      <c r="AH155" s="82">
        <v>1</v>
      </c>
      <c r="AI155" s="82" t="s">
        <v>3708</v>
      </c>
      <c r="AJ155" s="82">
        <v>314930</v>
      </c>
      <c r="AK155" s="82" t="s">
        <v>6400</v>
      </c>
      <c r="AL155" s="82">
        <v>154</v>
      </c>
      <c r="AM155" s="84">
        <v>25000</v>
      </c>
      <c r="AN155" s="84">
        <v>0</v>
      </c>
      <c r="AO155" s="84">
        <v>0</v>
      </c>
      <c r="AP155" s="84">
        <v>25000</v>
      </c>
      <c r="AQ155" s="84">
        <v>717.5</v>
      </c>
      <c r="AR155" s="84">
        <v>0</v>
      </c>
      <c r="AS155" s="84">
        <v>760</v>
      </c>
      <c r="AT155" s="84">
        <v>0</v>
      </c>
      <c r="AU155" s="84">
        <v>25</v>
      </c>
      <c r="AV155" s="84">
        <v>0</v>
      </c>
      <c r="AW155" s="84">
        <v>0</v>
      </c>
      <c r="AX155" s="84">
        <v>1502.5</v>
      </c>
      <c r="AY155" s="84">
        <v>23497.5</v>
      </c>
      <c r="AZ155" s="84">
        <v>1775</v>
      </c>
      <c r="BA155" s="84">
        <v>275</v>
      </c>
      <c r="BB155" s="84">
        <v>1772.5</v>
      </c>
      <c r="BC155" s="91">
        <v>3822.5</v>
      </c>
    </row>
    <row r="156" spans="1:55" ht="25.5">
      <c r="A156" s="90" t="s">
        <v>843</v>
      </c>
      <c r="B156" s="82">
        <v>20231001</v>
      </c>
      <c r="C156" s="82">
        <v>2023</v>
      </c>
      <c r="D156" s="82" t="s">
        <v>6398</v>
      </c>
      <c r="E156" s="82">
        <v>10</v>
      </c>
      <c r="F156" s="82" t="s">
        <v>1302</v>
      </c>
      <c r="G156" s="82" t="s">
        <v>18</v>
      </c>
      <c r="H156" s="82" t="s">
        <v>1302</v>
      </c>
      <c r="I156" s="82" t="s">
        <v>18</v>
      </c>
      <c r="J156" s="82">
        <v>1</v>
      </c>
      <c r="K156" s="82" t="s">
        <v>11</v>
      </c>
      <c r="L156" s="82" t="s">
        <v>3720</v>
      </c>
      <c r="M156" s="82" t="s">
        <v>3721</v>
      </c>
      <c r="N156" s="82" t="s">
        <v>2355</v>
      </c>
      <c r="O156" s="82" t="s">
        <v>4800</v>
      </c>
      <c r="P156" s="82" t="s">
        <v>3722</v>
      </c>
      <c r="Q156" s="82" t="s">
        <v>8</v>
      </c>
      <c r="R156" s="82">
        <v>1</v>
      </c>
      <c r="S156" s="83">
        <v>44933</v>
      </c>
      <c r="T156" s="83">
        <v>44933</v>
      </c>
      <c r="U156" s="82">
        <v>62340113</v>
      </c>
      <c r="V156" s="82" t="s">
        <v>3702</v>
      </c>
      <c r="W156" s="100" t="s">
        <v>3452</v>
      </c>
      <c r="X156" s="82" t="s">
        <v>5103</v>
      </c>
      <c r="Y156" s="82" t="s">
        <v>6334</v>
      </c>
      <c r="Z156" s="82" t="s">
        <v>3451</v>
      </c>
      <c r="AA156" s="82" t="s">
        <v>3704</v>
      </c>
      <c r="AB156" s="82" t="s">
        <v>6497</v>
      </c>
      <c r="AC156" s="82" t="s">
        <v>3705</v>
      </c>
      <c r="AD156" s="82" t="s">
        <v>3706</v>
      </c>
      <c r="AE156" s="82">
        <v>200019606032403</v>
      </c>
      <c r="AF156" s="82">
        <v>1</v>
      </c>
      <c r="AG156" s="82" t="s">
        <v>3707</v>
      </c>
      <c r="AH156" s="82">
        <v>1</v>
      </c>
      <c r="AI156" s="82" t="s">
        <v>3708</v>
      </c>
      <c r="AJ156" s="82">
        <v>314930</v>
      </c>
      <c r="AK156" s="82" t="s">
        <v>6400</v>
      </c>
      <c r="AL156" s="82">
        <v>155</v>
      </c>
      <c r="AM156" s="84">
        <v>18000</v>
      </c>
      <c r="AN156" s="84">
        <v>0</v>
      </c>
      <c r="AO156" s="84">
        <v>0</v>
      </c>
      <c r="AP156" s="84">
        <v>18000</v>
      </c>
      <c r="AQ156" s="84">
        <v>516.6</v>
      </c>
      <c r="AR156" s="84">
        <v>0</v>
      </c>
      <c r="AS156" s="84">
        <v>547.20000000000005</v>
      </c>
      <c r="AT156" s="84">
        <v>0</v>
      </c>
      <c r="AU156" s="84">
        <v>25</v>
      </c>
      <c r="AV156" s="84">
        <v>0</v>
      </c>
      <c r="AW156" s="84">
        <v>0</v>
      </c>
      <c r="AX156" s="84">
        <v>1088.8</v>
      </c>
      <c r="AY156" s="84">
        <v>16911.2</v>
      </c>
      <c r="AZ156" s="84">
        <v>1278</v>
      </c>
      <c r="BA156" s="84">
        <v>198</v>
      </c>
      <c r="BB156" s="84">
        <v>1276.2</v>
      </c>
      <c r="BC156" s="91">
        <v>2752.2</v>
      </c>
    </row>
    <row r="157" spans="1:55" ht="25.5">
      <c r="A157" s="90" t="s">
        <v>843</v>
      </c>
      <c r="B157" s="82">
        <v>20231001</v>
      </c>
      <c r="C157" s="82">
        <v>2023</v>
      </c>
      <c r="D157" s="82" t="s">
        <v>6398</v>
      </c>
      <c r="E157" s="82">
        <v>10</v>
      </c>
      <c r="F157" s="82" t="s">
        <v>1302</v>
      </c>
      <c r="G157" s="82" t="s">
        <v>18</v>
      </c>
      <c r="H157" s="82" t="s">
        <v>1302</v>
      </c>
      <c r="I157" s="82" t="s">
        <v>18</v>
      </c>
      <c r="J157" s="82">
        <v>1</v>
      </c>
      <c r="K157" s="82" t="s">
        <v>11</v>
      </c>
      <c r="L157" s="82" t="s">
        <v>3758</v>
      </c>
      <c r="M157" s="82" t="s">
        <v>3759</v>
      </c>
      <c r="N157" s="82" t="s">
        <v>2355</v>
      </c>
      <c r="O157" s="82" t="s">
        <v>4800</v>
      </c>
      <c r="P157" s="82" t="s">
        <v>4882</v>
      </c>
      <c r="Q157" s="82" t="s">
        <v>63</v>
      </c>
      <c r="R157" s="82">
        <v>2</v>
      </c>
      <c r="S157" s="83">
        <v>43466</v>
      </c>
      <c r="T157" s="83">
        <v>367</v>
      </c>
      <c r="U157" s="82">
        <v>62340009</v>
      </c>
      <c r="V157" s="82" t="s">
        <v>3702</v>
      </c>
      <c r="W157" s="100" t="s">
        <v>1994</v>
      </c>
      <c r="X157" s="82" t="s">
        <v>4883</v>
      </c>
      <c r="Y157" s="82" t="s">
        <v>6150</v>
      </c>
      <c r="Z157" s="82" t="s">
        <v>62</v>
      </c>
      <c r="AA157" s="82" t="s">
        <v>3712</v>
      </c>
      <c r="AB157" s="82" t="s">
        <v>6498</v>
      </c>
      <c r="AC157" s="82" t="s">
        <v>3713</v>
      </c>
      <c r="AD157" s="82" t="s">
        <v>3705</v>
      </c>
      <c r="AE157" s="82">
        <v>200011250028448</v>
      </c>
      <c r="AF157" s="82">
        <v>1</v>
      </c>
      <c r="AG157" s="82" t="s">
        <v>3707</v>
      </c>
      <c r="AH157" s="82">
        <v>1</v>
      </c>
      <c r="AI157" s="82" t="s">
        <v>3708</v>
      </c>
      <c r="AJ157" s="82">
        <v>314930</v>
      </c>
      <c r="AK157" s="82" t="s">
        <v>6400</v>
      </c>
      <c r="AL157" s="82">
        <v>156</v>
      </c>
      <c r="AM157" s="84">
        <v>10000</v>
      </c>
      <c r="AN157" s="84">
        <v>0</v>
      </c>
      <c r="AO157" s="84">
        <v>0</v>
      </c>
      <c r="AP157" s="84">
        <v>10000</v>
      </c>
      <c r="AQ157" s="84">
        <v>287</v>
      </c>
      <c r="AR157" s="84">
        <v>0</v>
      </c>
      <c r="AS157" s="84">
        <v>304</v>
      </c>
      <c r="AT157" s="84">
        <v>0</v>
      </c>
      <c r="AU157" s="84">
        <v>25</v>
      </c>
      <c r="AV157" s="84">
        <v>50</v>
      </c>
      <c r="AW157" s="84">
        <v>0</v>
      </c>
      <c r="AX157" s="84">
        <v>666</v>
      </c>
      <c r="AY157" s="84">
        <v>9334</v>
      </c>
      <c r="AZ157" s="84">
        <v>710</v>
      </c>
      <c r="BA157" s="84">
        <v>110</v>
      </c>
      <c r="BB157" s="84">
        <v>709</v>
      </c>
      <c r="BC157" s="91">
        <v>1529</v>
      </c>
    </row>
    <row r="158" spans="1:55" ht="25.5">
      <c r="A158" s="90" t="s">
        <v>843</v>
      </c>
      <c r="B158" s="82">
        <v>20231001</v>
      </c>
      <c r="C158" s="82">
        <v>2023</v>
      </c>
      <c r="D158" s="82" t="s">
        <v>6398</v>
      </c>
      <c r="E158" s="82">
        <v>10</v>
      </c>
      <c r="F158" s="82" t="s">
        <v>1257</v>
      </c>
      <c r="G158" s="82" t="s">
        <v>73</v>
      </c>
      <c r="H158" s="82" t="s">
        <v>1257</v>
      </c>
      <c r="I158" s="82" t="s">
        <v>73</v>
      </c>
      <c r="J158" s="82">
        <v>1</v>
      </c>
      <c r="K158" s="82" t="s">
        <v>11</v>
      </c>
      <c r="L158" s="82" t="s">
        <v>3758</v>
      </c>
      <c r="M158" s="82" t="s">
        <v>3759</v>
      </c>
      <c r="N158" s="82" t="s">
        <v>2355</v>
      </c>
      <c r="O158" s="82" t="s">
        <v>4800</v>
      </c>
      <c r="P158" s="82" t="s">
        <v>3958</v>
      </c>
      <c r="Q158" s="82" t="s">
        <v>108</v>
      </c>
      <c r="R158" s="82">
        <v>7</v>
      </c>
      <c r="S158" s="83">
        <v>44201</v>
      </c>
      <c r="T158" s="83">
        <v>39094</v>
      </c>
      <c r="U158" s="82">
        <v>61950073</v>
      </c>
      <c r="V158" s="82" t="s">
        <v>3702</v>
      </c>
      <c r="W158" s="100" t="s">
        <v>1878</v>
      </c>
      <c r="X158" s="82" t="s">
        <v>4942</v>
      </c>
      <c r="Y158" s="82" t="s">
        <v>6201</v>
      </c>
      <c r="Z158" s="82" t="s">
        <v>781</v>
      </c>
      <c r="AA158" s="82" t="s">
        <v>3704</v>
      </c>
      <c r="AB158" s="83">
        <v>23418</v>
      </c>
      <c r="AC158" s="82" t="s">
        <v>3713</v>
      </c>
      <c r="AD158" s="82" t="s">
        <v>3705</v>
      </c>
      <c r="AE158" s="82">
        <v>200015800650780</v>
      </c>
      <c r="AF158" s="82">
        <v>1</v>
      </c>
      <c r="AG158" s="82" t="s">
        <v>3707</v>
      </c>
      <c r="AH158" s="82">
        <v>1</v>
      </c>
      <c r="AI158" s="82" t="s">
        <v>3708</v>
      </c>
      <c r="AJ158" s="82">
        <v>314930</v>
      </c>
      <c r="AK158" s="82" t="s">
        <v>6400</v>
      </c>
      <c r="AL158" s="82">
        <v>157</v>
      </c>
      <c r="AM158" s="84">
        <v>25000</v>
      </c>
      <c r="AN158" s="84">
        <v>0</v>
      </c>
      <c r="AO158" s="84">
        <v>0</v>
      </c>
      <c r="AP158" s="84">
        <v>25000</v>
      </c>
      <c r="AQ158" s="84">
        <v>717.5</v>
      </c>
      <c r="AR158" s="84">
        <v>0</v>
      </c>
      <c r="AS158" s="84">
        <v>760</v>
      </c>
      <c r="AT158" s="84">
        <v>0</v>
      </c>
      <c r="AU158" s="84">
        <v>25</v>
      </c>
      <c r="AV158" s="84">
        <v>0</v>
      </c>
      <c r="AW158" s="84">
        <v>0</v>
      </c>
      <c r="AX158" s="84">
        <v>1502.5</v>
      </c>
      <c r="AY158" s="84">
        <v>23497.5</v>
      </c>
      <c r="AZ158" s="84">
        <v>1775</v>
      </c>
      <c r="BA158" s="84">
        <v>275</v>
      </c>
      <c r="BB158" s="84">
        <v>1772.5</v>
      </c>
      <c r="BC158" s="91">
        <v>3822.5</v>
      </c>
    </row>
    <row r="159" spans="1:55" ht="25.5">
      <c r="A159" s="90" t="s">
        <v>843</v>
      </c>
      <c r="B159" s="82">
        <v>20231001</v>
      </c>
      <c r="C159" s="82">
        <v>2023</v>
      </c>
      <c r="D159" s="82" t="s">
        <v>6398</v>
      </c>
      <c r="E159" s="82">
        <v>10</v>
      </c>
      <c r="F159" s="82" t="s">
        <v>1245</v>
      </c>
      <c r="G159" s="82" t="s">
        <v>606</v>
      </c>
      <c r="H159" s="82" t="s">
        <v>1245</v>
      </c>
      <c r="I159" s="82" t="s">
        <v>606</v>
      </c>
      <c r="J159" s="82">
        <v>1</v>
      </c>
      <c r="K159" s="82" t="s">
        <v>11</v>
      </c>
      <c r="L159" s="82" t="s">
        <v>3749</v>
      </c>
      <c r="M159" s="82" t="s">
        <v>3750</v>
      </c>
      <c r="N159" s="82" t="s">
        <v>2355</v>
      </c>
      <c r="O159" s="82" t="s">
        <v>4800</v>
      </c>
      <c r="P159" s="82" t="s">
        <v>4765</v>
      </c>
      <c r="Q159" s="82" t="s">
        <v>330</v>
      </c>
      <c r="R159" s="82">
        <v>1</v>
      </c>
      <c r="S159" s="83">
        <v>44932</v>
      </c>
      <c r="T159" s="83">
        <v>44932</v>
      </c>
      <c r="U159" s="82">
        <v>61875156</v>
      </c>
      <c r="V159" s="82" t="s">
        <v>3702</v>
      </c>
      <c r="W159" s="100" t="s">
        <v>3377</v>
      </c>
      <c r="X159" s="82" t="s">
        <v>5051</v>
      </c>
      <c r="Y159" s="82" t="s">
        <v>6294</v>
      </c>
      <c r="Z159" s="82" t="s">
        <v>3378</v>
      </c>
      <c r="AA159" s="82" t="s">
        <v>3704</v>
      </c>
      <c r="AB159" s="82" t="s">
        <v>6499</v>
      </c>
      <c r="AC159" s="82" t="s">
        <v>3705</v>
      </c>
      <c r="AD159" s="82" t="s">
        <v>3706</v>
      </c>
      <c r="AE159" s="82">
        <v>200019600494852</v>
      </c>
      <c r="AF159" s="82">
        <v>1</v>
      </c>
      <c r="AG159" s="82" t="s">
        <v>3707</v>
      </c>
      <c r="AH159" s="82">
        <v>1</v>
      </c>
      <c r="AI159" s="82" t="s">
        <v>3708</v>
      </c>
      <c r="AJ159" s="82">
        <v>314930</v>
      </c>
      <c r="AK159" s="82" t="s">
        <v>6400</v>
      </c>
      <c r="AL159" s="82">
        <v>158</v>
      </c>
      <c r="AM159" s="84">
        <v>35000</v>
      </c>
      <c r="AN159" s="84">
        <v>0</v>
      </c>
      <c r="AO159" s="84">
        <v>0</v>
      </c>
      <c r="AP159" s="84">
        <v>35000</v>
      </c>
      <c r="AQ159" s="84">
        <v>1004.5</v>
      </c>
      <c r="AR159" s="84">
        <v>0</v>
      </c>
      <c r="AS159" s="84">
        <v>1064</v>
      </c>
      <c r="AT159" s="84">
        <v>0</v>
      </c>
      <c r="AU159" s="84">
        <v>25</v>
      </c>
      <c r="AV159" s="84">
        <v>0</v>
      </c>
      <c r="AW159" s="84">
        <v>0</v>
      </c>
      <c r="AX159" s="84">
        <v>2093.5</v>
      </c>
      <c r="AY159" s="84">
        <v>32906.5</v>
      </c>
      <c r="AZ159" s="84">
        <v>2485</v>
      </c>
      <c r="BA159" s="84">
        <v>385</v>
      </c>
      <c r="BB159" s="84">
        <v>2481.5</v>
      </c>
      <c r="BC159" s="91">
        <v>5351.5</v>
      </c>
    </row>
    <row r="160" spans="1:55" ht="25.5">
      <c r="A160" s="90" t="s">
        <v>843</v>
      </c>
      <c r="B160" s="82">
        <v>20231001</v>
      </c>
      <c r="C160" s="82">
        <v>2023</v>
      </c>
      <c r="D160" s="82" t="s">
        <v>6398</v>
      </c>
      <c r="E160" s="82">
        <v>10</v>
      </c>
      <c r="F160" s="82" t="s">
        <v>1302</v>
      </c>
      <c r="G160" s="82" t="s">
        <v>18</v>
      </c>
      <c r="H160" s="82" t="s">
        <v>1302</v>
      </c>
      <c r="I160" s="82" t="s">
        <v>18</v>
      </c>
      <c r="J160" s="82">
        <v>1</v>
      </c>
      <c r="K160" s="82" t="s">
        <v>11</v>
      </c>
      <c r="L160" s="82" t="s">
        <v>3720</v>
      </c>
      <c r="M160" s="82" t="s">
        <v>3721</v>
      </c>
      <c r="N160" s="82" t="s">
        <v>2355</v>
      </c>
      <c r="O160" s="82" t="s">
        <v>4800</v>
      </c>
      <c r="P160" s="82" t="s">
        <v>3722</v>
      </c>
      <c r="Q160" s="82" t="s">
        <v>8</v>
      </c>
      <c r="R160" s="82">
        <v>3</v>
      </c>
      <c r="S160" s="83">
        <v>43466</v>
      </c>
      <c r="T160" s="82" t="s">
        <v>6500</v>
      </c>
      <c r="U160" s="82">
        <v>62340018</v>
      </c>
      <c r="V160" s="82" t="s">
        <v>3702</v>
      </c>
      <c r="W160" s="100" t="s">
        <v>1132</v>
      </c>
      <c r="X160" s="82" t="s">
        <v>4862</v>
      </c>
      <c r="Y160" s="82" t="s">
        <v>6134</v>
      </c>
      <c r="Z160" s="82" t="s">
        <v>50</v>
      </c>
      <c r="AA160" s="82" t="s">
        <v>3704</v>
      </c>
      <c r="AB160" s="82" t="s">
        <v>6501</v>
      </c>
      <c r="AC160" s="82" t="s">
        <v>3713</v>
      </c>
      <c r="AD160" s="82" t="s">
        <v>3705</v>
      </c>
      <c r="AE160" s="82">
        <v>200011250028817</v>
      </c>
      <c r="AF160" s="82">
        <v>1</v>
      </c>
      <c r="AG160" s="82" t="s">
        <v>3707</v>
      </c>
      <c r="AH160" s="82">
        <v>1</v>
      </c>
      <c r="AI160" s="82" t="s">
        <v>3708</v>
      </c>
      <c r="AJ160" s="82">
        <v>314930</v>
      </c>
      <c r="AK160" s="82" t="s">
        <v>6400</v>
      </c>
      <c r="AL160" s="82">
        <v>159</v>
      </c>
      <c r="AM160" s="84">
        <v>11000</v>
      </c>
      <c r="AN160" s="84">
        <v>0</v>
      </c>
      <c r="AO160" s="84">
        <v>0</v>
      </c>
      <c r="AP160" s="84">
        <v>11000</v>
      </c>
      <c r="AQ160" s="84">
        <v>315.7</v>
      </c>
      <c r="AR160" s="84">
        <v>0</v>
      </c>
      <c r="AS160" s="84">
        <v>334.4</v>
      </c>
      <c r="AT160" s="84">
        <v>0</v>
      </c>
      <c r="AU160" s="84">
        <v>25</v>
      </c>
      <c r="AV160" s="84">
        <v>50</v>
      </c>
      <c r="AW160" s="84">
        <v>0</v>
      </c>
      <c r="AX160" s="84">
        <v>725.1</v>
      </c>
      <c r="AY160" s="84">
        <v>10274.9</v>
      </c>
      <c r="AZ160" s="84">
        <v>781</v>
      </c>
      <c r="BA160" s="84">
        <v>121</v>
      </c>
      <c r="BB160" s="84">
        <v>779.9</v>
      </c>
      <c r="BC160" s="91">
        <v>1681.9</v>
      </c>
    </row>
    <row r="161" spans="1:55" ht="25.5">
      <c r="A161" s="90" t="s">
        <v>843</v>
      </c>
      <c r="B161" s="82">
        <v>20231001</v>
      </c>
      <c r="C161" s="82">
        <v>2023</v>
      </c>
      <c r="D161" s="82" t="s">
        <v>6398</v>
      </c>
      <c r="E161" s="82">
        <v>10</v>
      </c>
      <c r="F161" s="82" t="s">
        <v>1247</v>
      </c>
      <c r="G161" s="82" t="s">
        <v>513</v>
      </c>
      <c r="H161" s="82" t="s">
        <v>1247</v>
      </c>
      <c r="I161" s="82" t="s">
        <v>513</v>
      </c>
      <c r="J161" s="82">
        <v>1</v>
      </c>
      <c r="K161" s="82" t="s">
        <v>11</v>
      </c>
      <c r="L161" s="82" t="s">
        <v>3720</v>
      </c>
      <c r="M161" s="82" t="s">
        <v>3721</v>
      </c>
      <c r="N161" s="82" t="s">
        <v>2355</v>
      </c>
      <c r="O161" s="82" t="s">
        <v>4800</v>
      </c>
      <c r="P161" s="82" t="s">
        <v>4757</v>
      </c>
      <c r="Q161" s="82" t="s">
        <v>239</v>
      </c>
      <c r="R161" s="82">
        <v>4</v>
      </c>
      <c r="S161" s="83">
        <v>43836</v>
      </c>
      <c r="T161" s="83">
        <v>40546</v>
      </c>
      <c r="U161" s="82">
        <v>61815019</v>
      </c>
      <c r="V161" s="82" t="s">
        <v>3702</v>
      </c>
      <c r="W161" s="100" t="s">
        <v>2021</v>
      </c>
      <c r="X161" s="82" t="s">
        <v>4973</v>
      </c>
      <c r="Y161" s="82" t="s">
        <v>5857</v>
      </c>
      <c r="Z161" s="82" t="s">
        <v>546</v>
      </c>
      <c r="AA161" s="82" t="s">
        <v>3712</v>
      </c>
      <c r="AB161" s="83">
        <v>20974</v>
      </c>
      <c r="AC161" s="82" t="s">
        <v>3713</v>
      </c>
      <c r="AD161" s="82" t="s">
        <v>3706</v>
      </c>
      <c r="AE161" s="82">
        <v>200011201852079</v>
      </c>
      <c r="AF161" s="82">
        <v>1</v>
      </c>
      <c r="AG161" s="82" t="s">
        <v>3707</v>
      </c>
      <c r="AH161" s="82">
        <v>1</v>
      </c>
      <c r="AI161" s="82" t="s">
        <v>3708</v>
      </c>
      <c r="AJ161" s="82">
        <v>314930</v>
      </c>
      <c r="AK161" s="82" t="s">
        <v>6400</v>
      </c>
      <c r="AL161" s="82">
        <v>160</v>
      </c>
      <c r="AM161" s="84">
        <v>15000</v>
      </c>
      <c r="AN161" s="84">
        <v>0</v>
      </c>
      <c r="AO161" s="84">
        <v>0</v>
      </c>
      <c r="AP161" s="84">
        <v>15000</v>
      </c>
      <c r="AQ161" s="84">
        <v>430.5</v>
      </c>
      <c r="AR161" s="84">
        <v>0</v>
      </c>
      <c r="AS161" s="84">
        <v>456</v>
      </c>
      <c r="AT161" s="84">
        <v>0</v>
      </c>
      <c r="AU161" s="84">
        <v>25</v>
      </c>
      <c r="AV161" s="84">
        <v>0</v>
      </c>
      <c r="AW161" s="84">
        <v>0</v>
      </c>
      <c r="AX161" s="84">
        <v>911.5</v>
      </c>
      <c r="AY161" s="84">
        <v>14088.5</v>
      </c>
      <c r="AZ161" s="84">
        <v>1065</v>
      </c>
      <c r="BA161" s="84">
        <v>165</v>
      </c>
      <c r="BB161" s="84">
        <v>1063.5</v>
      </c>
      <c r="BC161" s="91">
        <v>2293.5</v>
      </c>
    </row>
    <row r="162" spans="1:55" ht="25.5">
      <c r="A162" s="90" t="s">
        <v>843</v>
      </c>
      <c r="B162" s="82">
        <v>20231001</v>
      </c>
      <c r="C162" s="82">
        <v>2023</v>
      </c>
      <c r="D162" s="82" t="s">
        <v>6398</v>
      </c>
      <c r="E162" s="82">
        <v>10</v>
      </c>
      <c r="F162" s="82" t="s">
        <v>1257</v>
      </c>
      <c r="G162" s="82" t="s">
        <v>73</v>
      </c>
      <c r="H162" s="82" t="s">
        <v>1257</v>
      </c>
      <c r="I162" s="82" t="s">
        <v>73</v>
      </c>
      <c r="J162" s="82">
        <v>1</v>
      </c>
      <c r="K162" s="82" t="s">
        <v>11</v>
      </c>
      <c r="L162" s="82"/>
      <c r="M162" s="82"/>
      <c r="N162" s="82" t="s">
        <v>2355</v>
      </c>
      <c r="O162" s="82" t="s">
        <v>4800</v>
      </c>
      <c r="P162" s="82" t="s">
        <v>4814</v>
      </c>
      <c r="Q162" s="82" t="s">
        <v>22</v>
      </c>
      <c r="R162" s="82">
        <v>5</v>
      </c>
      <c r="S162" s="83">
        <v>44933</v>
      </c>
      <c r="T162" s="83">
        <v>38725</v>
      </c>
      <c r="U162" s="82">
        <v>61950026</v>
      </c>
      <c r="V162" s="82" t="s">
        <v>3702</v>
      </c>
      <c r="W162" s="100" t="s">
        <v>1887</v>
      </c>
      <c r="X162" s="82" t="s">
        <v>4937</v>
      </c>
      <c r="Y162" s="82" t="s">
        <v>6196</v>
      </c>
      <c r="Z162" s="82" t="s">
        <v>74</v>
      </c>
      <c r="AA162" s="82" t="s">
        <v>3712</v>
      </c>
      <c r="AB162" s="82" t="s">
        <v>6502</v>
      </c>
      <c r="AC162" s="82" t="s">
        <v>3713</v>
      </c>
      <c r="AD162" s="82" t="s">
        <v>3705</v>
      </c>
      <c r="AE162" s="82">
        <v>200013300061612</v>
      </c>
      <c r="AF162" s="82">
        <v>1</v>
      </c>
      <c r="AG162" s="82" t="s">
        <v>3707</v>
      </c>
      <c r="AH162" s="82">
        <v>1</v>
      </c>
      <c r="AI162" s="82" t="s">
        <v>3708</v>
      </c>
      <c r="AJ162" s="82">
        <v>314930</v>
      </c>
      <c r="AK162" s="82" t="s">
        <v>6400</v>
      </c>
      <c r="AL162" s="82">
        <v>161</v>
      </c>
      <c r="AM162" s="84">
        <v>36000</v>
      </c>
      <c r="AN162" s="84">
        <v>0</v>
      </c>
      <c r="AO162" s="84">
        <v>0</v>
      </c>
      <c r="AP162" s="84">
        <v>36000</v>
      </c>
      <c r="AQ162" s="84">
        <v>1033.2</v>
      </c>
      <c r="AR162" s="84">
        <v>0</v>
      </c>
      <c r="AS162" s="84">
        <v>1094.4000000000001</v>
      </c>
      <c r="AT162" s="84">
        <v>0</v>
      </c>
      <c r="AU162" s="84">
        <v>25</v>
      </c>
      <c r="AV162" s="84">
        <v>50</v>
      </c>
      <c r="AW162" s="84">
        <v>15716.47</v>
      </c>
      <c r="AX162" s="84">
        <v>33635.54</v>
      </c>
      <c r="AY162" s="84">
        <v>18080.93</v>
      </c>
      <c r="AZ162" s="84">
        <v>2556</v>
      </c>
      <c r="BA162" s="84">
        <v>396</v>
      </c>
      <c r="BB162" s="84">
        <v>2552.4</v>
      </c>
      <c r="BC162" s="91">
        <v>5504.4</v>
      </c>
    </row>
    <row r="163" spans="1:55" ht="25.5">
      <c r="A163" s="90" t="s">
        <v>843</v>
      </c>
      <c r="B163" s="82">
        <v>20231001</v>
      </c>
      <c r="C163" s="82">
        <v>2023</v>
      </c>
      <c r="D163" s="82" t="s">
        <v>6398</v>
      </c>
      <c r="E163" s="82">
        <v>10</v>
      </c>
      <c r="F163" s="82" t="s">
        <v>1257</v>
      </c>
      <c r="G163" s="82" t="s">
        <v>73</v>
      </c>
      <c r="H163" s="82" t="s">
        <v>1257</v>
      </c>
      <c r="I163" s="82" t="s">
        <v>73</v>
      </c>
      <c r="J163" s="82">
        <v>1</v>
      </c>
      <c r="K163" s="82" t="s">
        <v>11</v>
      </c>
      <c r="L163" s="82"/>
      <c r="M163" s="82"/>
      <c r="N163" s="82" t="s">
        <v>2355</v>
      </c>
      <c r="O163" s="82" t="s">
        <v>4800</v>
      </c>
      <c r="P163" s="82" t="s">
        <v>4254</v>
      </c>
      <c r="Q163" s="82" t="s">
        <v>350</v>
      </c>
      <c r="R163" s="82">
        <v>1</v>
      </c>
      <c r="S163" s="83">
        <v>44625</v>
      </c>
      <c r="T163" s="83">
        <v>44625</v>
      </c>
      <c r="U163" s="82">
        <v>61950083</v>
      </c>
      <c r="V163" s="82" t="s">
        <v>3702</v>
      </c>
      <c r="W163" s="100" t="s">
        <v>1964</v>
      </c>
      <c r="X163" s="82" t="s">
        <v>3858</v>
      </c>
      <c r="Y163" s="82" t="s">
        <v>6331</v>
      </c>
      <c r="Z163" s="82" t="s">
        <v>1522</v>
      </c>
      <c r="AA163" s="82" t="s">
        <v>3712</v>
      </c>
      <c r="AB163" s="83">
        <v>19150</v>
      </c>
      <c r="AC163" s="82" t="s">
        <v>3705</v>
      </c>
      <c r="AD163" s="82" t="s">
        <v>3706</v>
      </c>
      <c r="AE163" s="82">
        <v>200019604748920</v>
      </c>
      <c r="AF163" s="82">
        <v>1</v>
      </c>
      <c r="AG163" s="82" t="s">
        <v>3707</v>
      </c>
      <c r="AH163" s="82">
        <v>1</v>
      </c>
      <c r="AI163" s="82" t="s">
        <v>3708</v>
      </c>
      <c r="AJ163" s="82">
        <v>314930</v>
      </c>
      <c r="AK163" s="82" t="s">
        <v>6400</v>
      </c>
      <c r="AL163" s="82">
        <v>162</v>
      </c>
      <c r="AM163" s="84">
        <v>30000</v>
      </c>
      <c r="AN163" s="84">
        <v>0</v>
      </c>
      <c r="AO163" s="84">
        <v>0</v>
      </c>
      <c r="AP163" s="84">
        <v>30000</v>
      </c>
      <c r="AQ163" s="84">
        <v>861</v>
      </c>
      <c r="AR163" s="84">
        <v>0</v>
      </c>
      <c r="AS163" s="84">
        <v>912</v>
      </c>
      <c r="AT163" s="84">
        <v>0</v>
      </c>
      <c r="AU163" s="84">
        <v>25</v>
      </c>
      <c r="AV163" s="84">
        <v>0</v>
      </c>
      <c r="AW163" s="84">
        <v>2046</v>
      </c>
      <c r="AX163" s="84">
        <v>5890</v>
      </c>
      <c r="AY163" s="84">
        <v>26156</v>
      </c>
      <c r="AZ163" s="84">
        <v>2130</v>
      </c>
      <c r="BA163" s="84">
        <v>330</v>
      </c>
      <c r="BB163" s="84">
        <v>2127</v>
      </c>
      <c r="BC163" s="91">
        <v>4587</v>
      </c>
    </row>
    <row r="164" spans="1:55" ht="25.5">
      <c r="A164" s="90" t="s">
        <v>843</v>
      </c>
      <c r="B164" s="82">
        <v>20231001</v>
      </c>
      <c r="C164" s="82">
        <v>2023</v>
      </c>
      <c r="D164" s="82" t="s">
        <v>6398</v>
      </c>
      <c r="E164" s="82">
        <v>10</v>
      </c>
      <c r="F164" s="82" t="s">
        <v>1245</v>
      </c>
      <c r="G164" s="82" t="s">
        <v>606</v>
      </c>
      <c r="H164" s="82" t="s">
        <v>1245</v>
      </c>
      <c r="I164" s="82" t="s">
        <v>606</v>
      </c>
      <c r="J164" s="82">
        <v>1</v>
      </c>
      <c r="K164" s="82" t="s">
        <v>11</v>
      </c>
      <c r="L164" s="82" t="s">
        <v>3720</v>
      </c>
      <c r="M164" s="82" t="s">
        <v>3721</v>
      </c>
      <c r="N164" s="82" t="s">
        <v>2355</v>
      </c>
      <c r="O164" s="82" t="s">
        <v>4800</v>
      </c>
      <c r="P164" s="82" t="s">
        <v>4282</v>
      </c>
      <c r="Q164" s="82" t="s">
        <v>595</v>
      </c>
      <c r="R164" s="82">
        <v>1</v>
      </c>
      <c r="S164" s="83">
        <v>44935</v>
      </c>
      <c r="T164" s="83">
        <v>44935</v>
      </c>
      <c r="U164" s="82">
        <v>61875164</v>
      </c>
      <c r="V164" s="82" t="s">
        <v>3702</v>
      </c>
      <c r="W164" s="100" t="s">
        <v>3568</v>
      </c>
      <c r="X164" s="82" t="s">
        <v>3838</v>
      </c>
      <c r="Y164" s="82" t="s">
        <v>5779</v>
      </c>
      <c r="Z164" s="82" t="s">
        <v>3601</v>
      </c>
      <c r="AA164" s="82" t="s">
        <v>3712</v>
      </c>
      <c r="AB164" s="82" t="s">
        <v>6503</v>
      </c>
      <c r="AC164" s="82" t="s">
        <v>3705</v>
      </c>
      <c r="AD164" s="82" t="s">
        <v>3706</v>
      </c>
      <c r="AE164" s="82">
        <v>200019604844045</v>
      </c>
      <c r="AF164" s="82">
        <v>1</v>
      </c>
      <c r="AG164" s="82" t="s">
        <v>3707</v>
      </c>
      <c r="AH164" s="82">
        <v>1</v>
      </c>
      <c r="AI164" s="82" t="s">
        <v>3708</v>
      </c>
      <c r="AJ164" s="82">
        <v>314930</v>
      </c>
      <c r="AK164" s="82" t="s">
        <v>6400</v>
      </c>
      <c r="AL164" s="82">
        <v>163</v>
      </c>
      <c r="AM164" s="84">
        <v>48000</v>
      </c>
      <c r="AN164" s="84">
        <v>0</v>
      </c>
      <c r="AO164" s="84">
        <v>0</v>
      </c>
      <c r="AP164" s="84">
        <v>48000</v>
      </c>
      <c r="AQ164" s="84">
        <v>1377.6</v>
      </c>
      <c r="AR164" s="84">
        <v>1571.73</v>
      </c>
      <c r="AS164" s="84">
        <v>1459.2</v>
      </c>
      <c r="AT164" s="84">
        <v>0</v>
      </c>
      <c r="AU164" s="84">
        <v>25</v>
      </c>
      <c r="AV164" s="84">
        <v>0</v>
      </c>
      <c r="AW164" s="84">
        <v>0</v>
      </c>
      <c r="AX164" s="84">
        <v>4433.53</v>
      </c>
      <c r="AY164" s="84">
        <v>43566.47</v>
      </c>
      <c r="AZ164" s="84">
        <v>3408</v>
      </c>
      <c r="BA164" s="84">
        <v>528</v>
      </c>
      <c r="BB164" s="84">
        <v>3403.2</v>
      </c>
      <c r="BC164" s="91">
        <v>7339.2</v>
      </c>
    </row>
    <row r="165" spans="1:55" ht="25.5">
      <c r="A165" s="90" t="s">
        <v>843</v>
      </c>
      <c r="B165" s="82">
        <v>20231001</v>
      </c>
      <c r="C165" s="82">
        <v>2023</v>
      </c>
      <c r="D165" s="82" t="s">
        <v>6398</v>
      </c>
      <c r="E165" s="82">
        <v>10</v>
      </c>
      <c r="F165" s="82" t="s">
        <v>1245</v>
      </c>
      <c r="G165" s="82" t="s">
        <v>606</v>
      </c>
      <c r="H165" s="82" t="s">
        <v>1245</v>
      </c>
      <c r="I165" s="82" t="s">
        <v>606</v>
      </c>
      <c r="J165" s="82">
        <v>1</v>
      </c>
      <c r="K165" s="82" t="s">
        <v>11</v>
      </c>
      <c r="L165" s="82" t="s">
        <v>3754</v>
      </c>
      <c r="M165" s="82" t="s">
        <v>3755</v>
      </c>
      <c r="N165" s="82" t="s">
        <v>2355</v>
      </c>
      <c r="O165" s="82" t="s">
        <v>4800</v>
      </c>
      <c r="P165" s="82" t="s">
        <v>4571</v>
      </c>
      <c r="Q165" s="82" t="s">
        <v>667</v>
      </c>
      <c r="R165" s="82">
        <v>3</v>
      </c>
      <c r="S165" s="83">
        <v>43466</v>
      </c>
      <c r="T165" s="83">
        <v>37257</v>
      </c>
      <c r="U165" s="82">
        <v>61875054</v>
      </c>
      <c r="V165" s="82" t="s">
        <v>3702</v>
      </c>
      <c r="W165" s="100" t="s">
        <v>1158</v>
      </c>
      <c r="X165" s="82" t="s">
        <v>4808</v>
      </c>
      <c r="Y165" s="82" t="s">
        <v>6083</v>
      </c>
      <c r="Z165" s="82" t="s">
        <v>666</v>
      </c>
      <c r="AA165" s="82" t="s">
        <v>3712</v>
      </c>
      <c r="AB165" s="83">
        <v>25727</v>
      </c>
      <c r="AC165" s="82" t="s">
        <v>3713</v>
      </c>
      <c r="AD165" s="82" t="s">
        <v>3705</v>
      </c>
      <c r="AE165" s="82">
        <v>200013300033336</v>
      </c>
      <c r="AF165" s="82">
        <v>1</v>
      </c>
      <c r="AG165" s="82" t="s">
        <v>3707</v>
      </c>
      <c r="AH165" s="82">
        <v>1</v>
      </c>
      <c r="AI165" s="82" t="s">
        <v>3708</v>
      </c>
      <c r="AJ165" s="82">
        <v>314930</v>
      </c>
      <c r="AK165" s="82" t="s">
        <v>6400</v>
      </c>
      <c r="AL165" s="82">
        <v>164</v>
      </c>
      <c r="AM165" s="84">
        <v>75000</v>
      </c>
      <c r="AN165" s="84">
        <v>0</v>
      </c>
      <c r="AO165" s="84">
        <v>0</v>
      </c>
      <c r="AP165" s="84">
        <v>75000</v>
      </c>
      <c r="AQ165" s="84">
        <v>2152.5</v>
      </c>
      <c r="AR165" s="84">
        <v>5674.42</v>
      </c>
      <c r="AS165" s="84">
        <v>2280</v>
      </c>
      <c r="AT165" s="84">
        <v>3174.76</v>
      </c>
      <c r="AU165" s="84">
        <v>25</v>
      </c>
      <c r="AV165" s="84">
        <v>140</v>
      </c>
      <c r="AW165" s="84">
        <v>2496</v>
      </c>
      <c r="AX165" s="84">
        <v>18438.68</v>
      </c>
      <c r="AY165" s="84">
        <v>59057.32</v>
      </c>
      <c r="AZ165" s="84">
        <v>5325</v>
      </c>
      <c r="BA165" s="84">
        <v>822.89</v>
      </c>
      <c r="BB165" s="84">
        <v>5317.5</v>
      </c>
      <c r="BC165" s="91">
        <v>11465.39</v>
      </c>
    </row>
    <row r="166" spans="1:55" ht="25.5">
      <c r="A166" s="90" t="s">
        <v>843</v>
      </c>
      <c r="B166" s="82">
        <v>20231001</v>
      </c>
      <c r="C166" s="82">
        <v>2023</v>
      </c>
      <c r="D166" s="82" t="s">
        <v>6398</v>
      </c>
      <c r="E166" s="82">
        <v>10</v>
      </c>
      <c r="F166" s="82" t="s">
        <v>1245</v>
      </c>
      <c r="G166" s="82" t="s">
        <v>606</v>
      </c>
      <c r="H166" s="82" t="s">
        <v>1245</v>
      </c>
      <c r="I166" s="82" t="s">
        <v>606</v>
      </c>
      <c r="J166" s="82">
        <v>1</v>
      </c>
      <c r="K166" s="82" t="s">
        <v>11</v>
      </c>
      <c r="L166" s="82"/>
      <c r="M166" s="82"/>
      <c r="N166" s="82" t="s">
        <v>2355</v>
      </c>
      <c r="O166" s="82" t="s">
        <v>4800</v>
      </c>
      <c r="P166" s="82" t="s">
        <v>4828</v>
      </c>
      <c r="Q166" s="82" t="s">
        <v>902</v>
      </c>
      <c r="R166" s="82">
        <v>1</v>
      </c>
      <c r="S166" s="83">
        <v>44501</v>
      </c>
      <c r="T166" s="83">
        <v>44501</v>
      </c>
      <c r="U166" s="82">
        <v>61875097</v>
      </c>
      <c r="V166" s="82" t="s">
        <v>3702</v>
      </c>
      <c r="W166" s="100" t="s">
        <v>1866</v>
      </c>
      <c r="X166" s="82" t="s">
        <v>4829</v>
      </c>
      <c r="Y166" s="82" t="s">
        <v>6103</v>
      </c>
      <c r="Z166" s="82" t="s">
        <v>903</v>
      </c>
      <c r="AA166" s="82" t="s">
        <v>3704</v>
      </c>
      <c r="AB166" s="83">
        <v>19156</v>
      </c>
      <c r="AC166" s="82" t="s">
        <v>3705</v>
      </c>
      <c r="AD166" s="82" t="s">
        <v>3718</v>
      </c>
      <c r="AE166" s="82">
        <v>200010130230825</v>
      </c>
      <c r="AF166" s="82">
        <v>1</v>
      </c>
      <c r="AG166" s="82" t="s">
        <v>3707</v>
      </c>
      <c r="AH166" s="82">
        <v>1</v>
      </c>
      <c r="AI166" s="82" t="s">
        <v>3708</v>
      </c>
      <c r="AJ166" s="82">
        <v>314930</v>
      </c>
      <c r="AK166" s="82" t="s">
        <v>6400</v>
      </c>
      <c r="AL166" s="82">
        <v>165</v>
      </c>
      <c r="AM166" s="84">
        <v>175000</v>
      </c>
      <c r="AN166" s="84">
        <v>0</v>
      </c>
      <c r="AO166" s="84">
        <v>0</v>
      </c>
      <c r="AP166" s="84">
        <v>175000</v>
      </c>
      <c r="AQ166" s="84">
        <v>5022.5</v>
      </c>
      <c r="AR166" s="84">
        <v>29747.24</v>
      </c>
      <c r="AS166" s="84">
        <v>5320</v>
      </c>
      <c r="AT166" s="84">
        <v>0</v>
      </c>
      <c r="AU166" s="84">
        <v>25</v>
      </c>
      <c r="AV166" s="84">
        <v>0</v>
      </c>
      <c r="AW166" s="84">
        <v>0</v>
      </c>
      <c r="AX166" s="84">
        <v>40114.74</v>
      </c>
      <c r="AY166" s="84">
        <v>134885.26</v>
      </c>
      <c r="AZ166" s="84">
        <v>12425</v>
      </c>
      <c r="BA166" s="84">
        <v>822.89</v>
      </c>
      <c r="BB166" s="84">
        <v>12407.5</v>
      </c>
      <c r="BC166" s="91">
        <v>25655.39</v>
      </c>
    </row>
    <row r="167" spans="1:55" ht="25.5">
      <c r="A167" s="90" t="s">
        <v>843</v>
      </c>
      <c r="B167" s="82">
        <v>20231001</v>
      </c>
      <c r="C167" s="82">
        <v>2023</v>
      </c>
      <c r="D167" s="82" t="s">
        <v>6398</v>
      </c>
      <c r="E167" s="82">
        <v>10</v>
      </c>
      <c r="F167" s="82" t="s">
        <v>1302</v>
      </c>
      <c r="G167" s="82" t="s">
        <v>18</v>
      </c>
      <c r="H167" s="82" t="s">
        <v>1302</v>
      </c>
      <c r="I167" s="82" t="s">
        <v>18</v>
      </c>
      <c r="J167" s="82">
        <v>1</v>
      </c>
      <c r="K167" s="82" t="s">
        <v>11</v>
      </c>
      <c r="L167" s="82" t="s">
        <v>3720</v>
      </c>
      <c r="M167" s="82" t="s">
        <v>3721</v>
      </c>
      <c r="N167" s="82" t="s">
        <v>2355</v>
      </c>
      <c r="O167" s="82" t="s">
        <v>4800</v>
      </c>
      <c r="P167" s="82" t="s">
        <v>3722</v>
      </c>
      <c r="Q167" s="82" t="s">
        <v>8</v>
      </c>
      <c r="R167" s="82">
        <v>1</v>
      </c>
      <c r="S167" s="83">
        <v>44565</v>
      </c>
      <c r="T167" s="83">
        <v>44565</v>
      </c>
      <c r="U167" s="82">
        <v>62340087</v>
      </c>
      <c r="V167" s="82" t="s">
        <v>3702</v>
      </c>
      <c r="W167" s="100" t="s">
        <v>2034</v>
      </c>
      <c r="X167" s="82" t="s">
        <v>4861</v>
      </c>
      <c r="Y167" s="82" t="s">
        <v>6133</v>
      </c>
      <c r="Z167" s="82" t="s">
        <v>1505</v>
      </c>
      <c r="AA167" s="82" t="s">
        <v>3704</v>
      </c>
      <c r="AB167" s="82" t="s">
        <v>6504</v>
      </c>
      <c r="AC167" s="82" t="s">
        <v>3705</v>
      </c>
      <c r="AD167" s="82" t="s">
        <v>3706</v>
      </c>
      <c r="AE167" s="82">
        <v>200019604550431</v>
      </c>
      <c r="AF167" s="82">
        <v>1</v>
      </c>
      <c r="AG167" s="82" t="s">
        <v>3707</v>
      </c>
      <c r="AH167" s="82">
        <v>1</v>
      </c>
      <c r="AI167" s="82" t="s">
        <v>3708</v>
      </c>
      <c r="AJ167" s="82">
        <v>314930</v>
      </c>
      <c r="AK167" s="82" t="s">
        <v>6400</v>
      </c>
      <c r="AL167" s="82">
        <v>166</v>
      </c>
      <c r="AM167" s="84">
        <v>10000</v>
      </c>
      <c r="AN167" s="84">
        <v>0</v>
      </c>
      <c r="AO167" s="84">
        <v>0</v>
      </c>
      <c r="AP167" s="84">
        <v>10000</v>
      </c>
      <c r="AQ167" s="84">
        <v>287</v>
      </c>
      <c r="AR167" s="84">
        <v>0</v>
      </c>
      <c r="AS167" s="84">
        <v>304</v>
      </c>
      <c r="AT167" s="84">
        <v>0</v>
      </c>
      <c r="AU167" s="84">
        <v>25</v>
      </c>
      <c r="AV167" s="84">
        <v>0</v>
      </c>
      <c r="AW167" s="84">
        <v>0</v>
      </c>
      <c r="AX167" s="84">
        <v>616</v>
      </c>
      <c r="AY167" s="84">
        <v>9384</v>
      </c>
      <c r="AZ167" s="84">
        <v>710</v>
      </c>
      <c r="BA167" s="84">
        <v>110</v>
      </c>
      <c r="BB167" s="84">
        <v>709</v>
      </c>
      <c r="BC167" s="91">
        <v>1529</v>
      </c>
    </row>
    <row r="168" spans="1:55" ht="25.5">
      <c r="A168" s="90" t="s">
        <v>843</v>
      </c>
      <c r="B168" s="82">
        <v>20231001</v>
      </c>
      <c r="C168" s="82">
        <v>2023</v>
      </c>
      <c r="D168" s="82" t="s">
        <v>6398</v>
      </c>
      <c r="E168" s="82">
        <v>10</v>
      </c>
      <c r="F168" s="82" t="s">
        <v>1288</v>
      </c>
      <c r="G168" s="82" t="s">
        <v>384</v>
      </c>
      <c r="H168" s="82" t="s">
        <v>1288</v>
      </c>
      <c r="I168" s="82" t="s">
        <v>384</v>
      </c>
      <c r="J168" s="82">
        <v>1</v>
      </c>
      <c r="K168" s="82" t="s">
        <v>11</v>
      </c>
      <c r="L168" s="82" t="s">
        <v>3714</v>
      </c>
      <c r="M168" s="82" t="s">
        <v>3715</v>
      </c>
      <c r="N168" s="82" t="s">
        <v>2355</v>
      </c>
      <c r="O168" s="82" t="s">
        <v>4800</v>
      </c>
      <c r="P168" s="82" t="s">
        <v>4690</v>
      </c>
      <c r="Q168" s="82" t="s">
        <v>258</v>
      </c>
      <c r="R168" s="82">
        <v>5</v>
      </c>
      <c r="S168" s="83">
        <v>44573</v>
      </c>
      <c r="T168" s="83">
        <v>39457</v>
      </c>
      <c r="U168" s="82">
        <v>61845015</v>
      </c>
      <c r="V168" s="82" t="s">
        <v>3702</v>
      </c>
      <c r="W168" s="100" t="s">
        <v>1912</v>
      </c>
      <c r="X168" s="82" t="s">
        <v>4204</v>
      </c>
      <c r="Y168" s="82" t="s">
        <v>6205</v>
      </c>
      <c r="Z168" s="82" t="s">
        <v>257</v>
      </c>
      <c r="AA168" s="82" t="s">
        <v>3712</v>
      </c>
      <c r="AB168" s="82" t="s">
        <v>6505</v>
      </c>
      <c r="AC168" s="82" t="s">
        <v>3713</v>
      </c>
      <c r="AD168" s="82" t="s">
        <v>3705</v>
      </c>
      <c r="AE168" s="82">
        <v>200013300140892</v>
      </c>
      <c r="AF168" s="82">
        <v>1</v>
      </c>
      <c r="AG168" s="82" t="s">
        <v>3707</v>
      </c>
      <c r="AH168" s="82">
        <v>1</v>
      </c>
      <c r="AI168" s="82" t="s">
        <v>3708</v>
      </c>
      <c r="AJ168" s="82">
        <v>314930</v>
      </c>
      <c r="AK168" s="82" t="s">
        <v>6400</v>
      </c>
      <c r="AL168" s="82">
        <v>167</v>
      </c>
      <c r="AM168" s="84">
        <v>30000</v>
      </c>
      <c r="AN168" s="84">
        <v>0</v>
      </c>
      <c r="AO168" s="84">
        <v>0</v>
      </c>
      <c r="AP168" s="84">
        <v>30000</v>
      </c>
      <c r="AQ168" s="84">
        <v>861</v>
      </c>
      <c r="AR168" s="84">
        <v>0</v>
      </c>
      <c r="AS168" s="84">
        <v>912</v>
      </c>
      <c r="AT168" s="84">
        <v>0</v>
      </c>
      <c r="AU168" s="84">
        <v>25</v>
      </c>
      <c r="AV168" s="84">
        <v>0</v>
      </c>
      <c r="AW168" s="84">
        <v>14711.07</v>
      </c>
      <c r="AX168" s="84">
        <v>31220.14</v>
      </c>
      <c r="AY168" s="84">
        <v>13490.93</v>
      </c>
      <c r="AZ168" s="84">
        <v>2130</v>
      </c>
      <c r="BA168" s="84">
        <v>330</v>
      </c>
      <c r="BB168" s="84">
        <v>2127</v>
      </c>
      <c r="BC168" s="91">
        <v>4587</v>
      </c>
    </row>
    <row r="169" spans="1:55" ht="25.5">
      <c r="A169" s="90" t="s">
        <v>843</v>
      </c>
      <c r="B169" s="82">
        <v>20231001</v>
      </c>
      <c r="C169" s="82">
        <v>2023</v>
      </c>
      <c r="D169" s="82" t="s">
        <v>6398</v>
      </c>
      <c r="E169" s="82">
        <v>10</v>
      </c>
      <c r="F169" s="82" t="s">
        <v>1288</v>
      </c>
      <c r="G169" s="82" t="s">
        <v>384</v>
      </c>
      <c r="H169" s="82" t="s">
        <v>1288</v>
      </c>
      <c r="I169" s="82" t="s">
        <v>384</v>
      </c>
      <c r="J169" s="82">
        <v>1</v>
      </c>
      <c r="K169" s="82" t="s">
        <v>11</v>
      </c>
      <c r="L169" s="82" t="s">
        <v>3754</v>
      </c>
      <c r="M169" s="82" t="s">
        <v>3755</v>
      </c>
      <c r="N169" s="82" t="s">
        <v>2355</v>
      </c>
      <c r="O169" s="82" t="s">
        <v>4800</v>
      </c>
      <c r="P169" s="82" t="s">
        <v>5017</v>
      </c>
      <c r="Q169" s="82" t="s">
        <v>387</v>
      </c>
      <c r="R169" s="82">
        <v>4</v>
      </c>
      <c r="S169" s="83">
        <v>44573</v>
      </c>
      <c r="T169" s="83">
        <v>36535</v>
      </c>
      <c r="U169" s="82">
        <v>61845005</v>
      </c>
      <c r="V169" s="82" t="s">
        <v>3702</v>
      </c>
      <c r="W169" s="100" t="s">
        <v>1928</v>
      </c>
      <c r="X169" s="82" t="s">
        <v>5018</v>
      </c>
      <c r="Y169" s="82" t="s">
        <v>6266</v>
      </c>
      <c r="Z169" s="82" t="s">
        <v>386</v>
      </c>
      <c r="AA169" s="82" t="s">
        <v>3704</v>
      </c>
      <c r="AB169" s="82" t="s">
        <v>6506</v>
      </c>
      <c r="AC169" s="82" t="s">
        <v>3713</v>
      </c>
      <c r="AD169" s="82" t="s">
        <v>3705</v>
      </c>
      <c r="AE169" s="82">
        <v>200013300041991</v>
      </c>
      <c r="AF169" s="82">
        <v>1</v>
      </c>
      <c r="AG169" s="82" t="s">
        <v>3707</v>
      </c>
      <c r="AH169" s="82">
        <v>1</v>
      </c>
      <c r="AI169" s="82" t="s">
        <v>3708</v>
      </c>
      <c r="AJ169" s="82">
        <v>314930</v>
      </c>
      <c r="AK169" s="82" t="s">
        <v>6400</v>
      </c>
      <c r="AL169" s="82">
        <v>168</v>
      </c>
      <c r="AM169" s="84">
        <v>35000</v>
      </c>
      <c r="AN169" s="84">
        <v>0</v>
      </c>
      <c r="AO169" s="84">
        <v>0</v>
      </c>
      <c r="AP169" s="84">
        <v>35000</v>
      </c>
      <c r="AQ169" s="84">
        <v>1004.5</v>
      </c>
      <c r="AR169" s="84">
        <v>0</v>
      </c>
      <c r="AS169" s="84">
        <v>1064</v>
      </c>
      <c r="AT169" s="84">
        <v>0</v>
      </c>
      <c r="AU169" s="84">
        <v>25</v>
      </c>
      <c r="AV169" s="84">
        <v>50</v>
      </c>
      <c r="AW169" s="84">
        <v>0</v>
      </c>
      <c r="AX169" s="84">
        <v>2143.5</v>
      </c>
      <c r="AY169" s="84">
        <v>32856.5</v>
      </c>
      <c r="AZ169" s="84">
        <v>2485</v>
      </c>
      <c r="BA169" s="84">
        <v>385</v>
      </c>
      <c r="BB169" s="84">
        <v>2481.5</v>
      </c>
      <c r="BC169" s="91">
        <v>5351.5</v>
      </c>
    </row>
    <row r="170" spans="1:55" ht="38.25">
      <c r="A170" s="90" t="s">
        <v>843</v>
      </c>
      <c r="B170" s="82">
        <v>20231001</v>
      </c>
      <c r="C170" s="82">
        <v>2023</v>
      </c>
      <c r="D170" s="82" t="s">
        <v>6398</v>
      </c>
      <c r="E170" s="82">
        <v>10</v>
      </c>
      <c r="F170" s="82" t="s">
        <v>1256</v>
      </c>
      <c r="G170" s="82" t="s">
        <v>1484</v>
      </c>
      <c r="H170" s="82" t="s">
        <v>1256</v>
      </c>
      <c r="I170" s="82" t="s">
        <v>1484</v>
      </c>
      <c r="J170" s="82">
        <v>1</v>
      </c>
      <c r="K170" s="82" t="s">
        <v>11</v>
      </c>
      <c r="L170" s="82" t="s">
        <v>3720</v>
      </c>
      <c r="M170" s="82" t="s">
        <v>3721</v>
      </c>
      <c r="N170" s="82" t="s">
        <v>2355</v>
      </c>
      <c r="O170" s="82" t="s">
        <v>4800</v>
      </c>
      <c r="P170" s="82" t="s">
        <v>3722</v>
      </c>
      <c r="Q170" s="82" t="s">
        <v>8</v>
      </c>
      <c r="R170" s="82">
        <v>2</v>
      </c>
      <c r="S170" s="83">
        <v>43466</v>
      </c>
      <c r="T170" s="83">
        <v>40550</v>
      </c>
      <c r="U170" s="82">
        <v>61455045</v>
      </c>
      <c r="V170" s="82" t="s">
        <v>3702</v>
      </c>
      <c r="W170" s="100" t="s">
        <v>1886</v>
      </c>
      <c r="X170" s="82" t="s">
        <v>5055</v>
      </c>
      <c r="Y170" s="82" t="s">
        <v>6297</v>
      </c>
      <c r="Z170" s="82" t="s">
        <v>146</v>
      </c>
      <c r="AA170" s="82" t="s">
        <v>3704</v>
      </c>
      <c r="AB170" s="82" t="s">
        <v>6507</v>
      </c>
      <c r="AC170" s="82" t="s">
        <v>3713</v>
      </c>
      <c r="AD170" s="82" t="s">
        <v>3706</v>
      </c>
      <c r="AE170" s="82">
        <v>200013300199610</v>
      </c>
      <c r="AF170" s="82">
        <v>1</v>
      </c>
      <c r="AG170" s="82" t="s">
        <v>3707</v>
      </c>
      <c r="AH170" s="82">
        <v>1</v>
      </c>
      <c r="AI170" s="82" t="s">
        <v>3708</v>
      </c>
      <c r="AJ170" s="82">
        <v>314930</v>
      </c>
      <c r="AK170" s="82" t="s">
        <v>6400</v>
      </c>
      <c r="AL170" s="82">
        <v>169</v>
      </c>
      <c r="AM170" s="84">
        <v>10000</v>
      </c>
      <c r="AN170" s="84">
        <v>0</v>
      </c>
      <c r="AO170" s="84">
        <v>0</v>
      </c>
      <c r="AP170" s="84">
        <v>10000</v>
      </c>
      <c r="AQ170" s="84">
        <v>287</v>
      </c>
      <c r="AR170" s="84">
        <v>0</v>
      </c>
      <c r="AS170" s="84">
        <v>304</v>
      </c>
      <c r="AT170" s="84">
        <v>0</v>
      </c>
      <c r="AU170" s="84">
        <v>25</v>
      </c>
      <c r="AV170" s="84">
        <v>0</v>
      </c>
      <c r="AW170" s="84">
        <v>5095.83</v>
      </c>
      <c r="AX170" s="84">
        <v>10807.66</v>
      </c>
      <c r="AY170" s="84">
        <v>4288.17</v>
      </c>
      <c r="AZ170" s="84">
        <v>710</v>
      </c>
      <c r="BA170" s="84">
        <v>110</v>
      </c>
      <c r="BB170" s="84">
        <v>709</v>
      </c>
      <c r="BC170" s="91">
        <v>1529</v>
      </c>
    </row>
    <row r="171" spans="1:55" ht="25.5">
      <c r="A171" s="90" t="s">
        <v>843</v>
      </c>
      <c r="B171" s="82">
        <v>20231001</v>
      </c>
      <c r="C171" s="82">
        <v>2023</v>
      </c>
      <c r="D171" s="82" t="s">
        <v>6398</v>
      </c>
      <c r="E171" s="82">
        <v>10</v>
      </c>
      <c r="F171" s="82" t="s">
        <v>1257</v>
      </c>
      <c r="G171" s="82" t="s">
        <v>73</v>
      </c>
      <c r="H171" s="82" t="s">
        <v>1257</v>
      </c>
      <c r="I171" s="82" t="s">
        <v>73</v>
      </c>
      <c r="J171" s="82">
        <v>1</v>
      </c>
      <c r="K171" s="82" t="s">
        <v>11</v>
      </c>
      <c r="L171" s="82" t="s">
        <v>3714</v>
      </c>
      <c r="M171" s="82" t="s">
        <v>3715</v>
      </c>
      <c r="N171" s="82" t="s">
        <v>2355</v>
      </c>
      <c r="O171" s="82" t="s">
        <v>4800</v>
      </c>
      <c r="P171" s="82" t="s">
        <v>3868</v>
      </c>
      <c r="Q171" s="82" t="s">
        <v>90</v>
      </c>
      <c r="R171" s="82">
        <v>7</v>
      </c>
      <c r="S171" s="83">
        <v>43466</v>
      </c>
      <c r="T171" s="83">
        <v>33249</v>
      </c>
      <c r="U171" s="82">
        <v>61950011</v>
      </c>
      <c r="V171" s="82" t="s">
        <v>3702</v>
      </c>
      <c r="W171" s="100" t="s">
        <v>1144</v>
      </c>
      <c r="X171" s="82" t="s">
        <v>5104</v>
      </c>
      <c r="Y171" s="82" t="s">
        <v>6335</v>
      </c>
      <c r="Z171" s="82" t="s">
        <v>89</v>
      </c>
      <c r="AA171" s="82" t="s">
        <v>3712</v>
      </c>
      <c r="AB171" s="83">
        <v>26031</v>
      </c>
      <c r="AC171" s="82" t="s">
        <v>3713</v>
      </c>
      <c r="AD171" s="82" t="s">
        <v>3705</v>
      </c>
      <c r="AE171" s="82">
        <v>200013300033420</v>
      </c>
      <c r="AF171" s="82">
        <v>1</v>
      </c>
      <c r="AG171" s="82" t="s">
        <v>3707</v>
      </c>
      <c r="AH171" s="82">
        <v>1</v>
      </c>
      <c r="AI171" s="82" t="s">
        <v>3708</v>
      </c>
      <c r="AJ171" s="82">
        <v>314930</v>
      </c>
      <c r="AK171" s="82" t="s">
        <v>6400</v>
      </c>
      <c r="AL171" s="82">
        <v>170</v>
      </c>
      <c r="AM171" s="84">
        <v>22000</v>
      </c>
      <c r="AN171" s="84">
        <v>0</v>
      </c>
      <c r="AO171" s="84">
        <v>0</v>
      </c>
      <c r="AP171" s="84">
        <v>22000</v>
      </c>
      <c r="AQ171" s="84">
        <v>631.4</v>
      </c>
      <c r="AR171" s="84">
        <v>0</v>
      </c>
      <c r="AS171" s="84">
        <v>668.8</v>
      </c>
      <c r="AT171" s="84">
        <v>0</v>
      </c>
      <c r="AU171" s="84">
        <v>25</v>
      </c>
      <c r="AV171" s="84">
        <v>50</v>
      </c>
      <c r="AW171" s="84">
        <v>0</v>
      </c>
      <c r="AX171" s="84">
        <v>1375.2</v>
      </c>
      <c r="AY171" s="84">
        <v>20624.8</v>
      </c>
      <c r="AZ171" s="84">
        <v>1562</v>
      </c>
      <c r="BA171" s="84">
        <v>242</v>
      </c>
      <c r="BB171" s="84">
        <v>1559.8</v>
      </c>
      <c r="BC171" s="91">
        <v>3363.8</v>
      </c>
    </row>
    <row r="172" spans="1:55" ht="25.5">
      <c r="A172" s="90" t="s">
        <v>843</v>
      </c>
      <c r="B172" s="82">
        <v>20231001</v>
      </c>
      <c r="C172" s="82">
        <v>2023</v>
      </c>
      <c r="D172" s="82" t="s">
        <v>6398</v>
      </c>
      <c r="E172" s="82">
        <v>10</v>
      </c>
      <c r="F172" s="82" t="s">
        <v>1245</v>
      </c>
      <c r="G172" s="82" t="s">
        <v>606</v>
      </c>
      <c r="H172" s="82" t="s">
        <v>1245</v>
      </c>
      <c r="I172" s="82" t="s">
        <v>606</v>
      </c>
      <c r="J172" s="82">
        <v>1</v>
      </c>
      <c r="K172" s="82" t="s">
        <v>11</v>
      </c>
      <c r="L172" s="82" t="s">
        <v>3720</v>
      </c>
      <c r="M172" s="82" t="s">
        <v>3721</v>
      </c>
      <c r="N172" s="82" t="s">
        <v>2355</v>
      </c>
      <c r="O172" s="82" t="s">
        <v>4800</v>
      </c>
      <c r="P172" s="82" t="s">
        <v>3722</v>
      </c>
      <c r="Q172" s="82" t="s">
        <v>8</v>
      </c>
      <c r="R172" s="82">
        <v>1</v>
      </c>
      <c r="S172" s="83">
        <v>44933</v>
      </c>
      <c r="T172" s="83">
        <v>44933</v>
      </c>
      <c r="U172" s="82">
        <v>61875160</v>
      </c>
      <c r="V172" s="82" t="s">
        <v>3702</v>
      </c>
      <c r="W172" s="100" t="s">
        <v>3448</v>
      </c>
      <c r="X172" s="82" t="s">
        <v>5022</v>
      </c>
      <c r="Y172" s="82" t="s">
        <v>6268</v>
      </c>
      <c r="Z172" s="82" t="s">
        <v>3447</v>
      </c>
      <c r="AA172" s="82" t="s">
        <v>3704</v>
      </c>
      <c r="AB172" s="83">
        <v>35470</v>
      </c>
      <c r="AC172" s="82" t="s">
        <v>3705</v>
      </c>
      <c r="AD172" s="82" t="s">
        <v>3706</v>
      </c>
      <c r="AE172" s="82">
        <v>200019604319995</v>
      </c>
      <c r="AF172" s="82">
        <v>1</v>
      </c>
      <c r="AG172" s="82" t="s">
        <v>3707</v>
      </c>
      <c r="AH172" s="82">
        <v>1</v>
      </c>
      <c r="AI172" s="82" t="s">
        <v>3708</v>
      </c>
      <c r="AJ172" s="82">
        <v>314930</v>
      </c>
      <c r="AK172" s="82" t="s">
        <v>6400</v>
      </c>
      <c r="AL172" s="82">
        <v>171</v>
      </c>
      <c r="AM172" s="84">
        <v>22000</v>
      </c>
      <c r="AN172" s="84">
        <v>0</v>
      </c>
      <c r="AO172" s="84">
        <v>0</v>
      </c>
      <c r="AP172" s="84">
        <v>22000</v>
      </c>
      <c r="AQ172" s="84">
        <v>631.4</v>
      </c>
      <c r="AR172" s="84">
        <v>0</v>
      </c>
      <c r="AS172" s="84">
        <v>668.8</v>
      </c>
      <c r="AT172" s="84">
        <v>0</v>
      </c>
      <c r="AU172" s="84">
        <v>25</v>
      </c>
      <c r="AV172" s="84">
        <v>0</v>
      </c>
      <c r="AW172" s="84">
        <v>0</v>
      </c>
      <c r="AX172" s="84">
        <v>1325.2</v>
      </c>
      <c r="AY172" s="84">
        <v>20674.8</v>
      </c>
      <c r="AZ172" s="84">
        <v>1562</v>
      </c>
      <c r="BA172" s="84">
        <v>242</v>
      </c>
      <c r="BB172" s="84">
        <v>1559.8</v>
      </c>
      <c r="BC172" s="91">
        <v>3363.8</v>
      </c>
    </row>
    <row r="173" spans="1:55" ht="25.5">
      <c r="A173" s="90" t="s">
        <v>843</v>
      </c>
      <c r="B173" s="82">
        <v>20231001</v>
      </c>
      <c r="C173" s="82">
        <v>2023</v>
      </c>
      <c r="D173" s="82" t="s">
        <v>6398</v>
      </c>
      <c r="E173" s="82">
        <v>10</v>
      </c>
      <c r="F173" s="82" t="s">
        <v>1302</v>
      </c>
      <c r="G173" s="82" t="s">
        <v>18</v>
      </c>
      <c r="H173" s="82" t="s">
        <v>1302</v>
      </c>
      <c r="I173" s="82" t="s">
        <v>18</v>
      </c>
      <c r="J173" s="82">
        <v>1</v>
      </c>
      <c r="K173" s="82" t="s">
        <v>11</v>
      </c>
      <c r="L173" s="82" t="s">
        <v>3714</v>
      </c>
      <c r="M173" s="82" t="s">
        <v>3715</v>
      </c>
      <c r="N173" s="82" t="s">
        <v>2355</v>
      </c>
      <c r="O173" s="82" t="s">
        <v>4800</v>
      </c>
      <c r="P173" s="82" t="s">
        <v>4160</v>
      </c>
      <c r="Q173" s="82" t="s">
        <v>69</v>
      </c>
      <c r="R173" s="82">
        <v>1</v>
      </c>
      <c r="S173" s="83">
        <v>44572</v>
      </c>
      <c r="T173" s="83">
        <v>44572</v>
      </c>
      <c r="U173" s="82">
        <v>62340091</v>
      </c>
      <c r="V173" s="82" t="s">
        <v>3702</v>
      </c>
      <c r="W173" s="100" t="s">
        <v>2488</v>
      </c>
      <c r="X173" s="82" t="s">
        <v>4925</v>
      </c>
      <c r="Y173" s="82" t="s">
        <v>6183</v>
      </c>
      <c r="Z173" s="82" t="s">
        <v>2487</v>
      </c>
      <c r="AA173" s="82" t="s">
        <v>3704</v>
      </c>
      <c r="AB173" s="83">
        <v>27856</v>
      </c>
      <c r="AC173" s="82" t="s">
        <v>3705</v>
      </c>
      <c r="AD173" s="82" t="s">
        <v>3718</v>
      </c>
      <c r="AE173" s="82">
        <v>200019604313616</v>
      </c>
      <c r="AF173" s="82">
        <v>1</v>
      </c>
      <c r="AG173" s="82" t="s">
        <v>3707</v>
      </c>
      <c r="AH173" s="82">
        <v>1</v>
      </c>
      <c r="AI173" s="82" t="s">
        <v>3708</v>
      </c>
      <c r="AJ173" s="82">
        <v>314930</v>
      </c>
      <c r="AK173" s="82" t="s">
        <v>6400</v>
      </c>
      <c r="AL173" s="82">
        <v>172</v>
      </c>
      <c r="AM173" s="84">
        <v>10000</v>
      </c>
      <c r="AN173" s="84">
        <v>0</v>
      </c>
      <c r="AO173" s="84">
        <v>0</v>
      </c>
      <c r="AP173" s="84">
        <v>10000</v>
      </c>
      <c r="AQ173" s="84">
        <v>287</v>
      </c>
      <c r="AR173" s="84">
        <v>0</v>
      </c>
      <c r="AS173" s="84">
        <v>304</v>
      </c>
      <c r="AT173" s="84">
        <v>0</v>
      </c>
      <c r="AU173" s="84">
        <v>25</v>
      </c>
      <c r="AV173" s="84">
        <v>0</v>
      </c>
      <c r="AW173" s="84">
        <v>0</v>
      </c>
      <c r="AX173" s="84">
        <v>616</v>
      </c>
      <c r="AY173" s="84">
        <v>9384</v>
      </c>
      <c r="AZ173" s="84">
        <v>710</v>
      </c>
      <c r="BA173" s="84">
        <v>110</v>
      </c>
      <c r="BB173" s="84">
        <v>709</v>
      </c>
      <c r="BC173" s="91">
        <v>1529</v>
      </c>
    </row>
    <row r="174" spans="1:55" ht="25.5">
      <c r="A174" s="90" t="s">
        <v>843</v>
      </c>
      <c r="B174" s="82">
        <v>20231001</v>
      </c>
      <c r="C174" s="82">
        <v>2023</v>
      </c>
      <c r="D174" s="82" t="s">
        <v>6398</v>
      </c>
      <c r="E174" s="82">
        <v>10</v>
      </c>
      <c r="F174" s="82" t="s">
        <v>1302</v>
      </c>
      <c r="G174" s="82" t="s">
        <v>18</v>
      </c>
      <c r="H174" s="82" t="s">
        <v>1302</v>
      </c>
      <c r="I174" s="82" t="s">
        <v>18</v>
      </c>
      <c r="J174" s="82">
        <v>1</v>
      </c>
      <c r="K174" s="82" t="s">
        <v>11</v>
      </c>
      <c r="L174" s="82" t="s">
        <v>3758</v>
      </c>
      <c r="M174" s="82" t="s">
        <v>3759</v>
      </c>
      <c r="N174" s="82" t="s">
        <v>2355</v>
      </c>
      <c r="O174" s="82" t="s">
        <v>4800</v>
      </c>
      <c r="P174" s="82" t="s">
        <v>3794</v>
      </c>
      <c r="Q174" s="82" t="s">
        <v>30</v>
      </c>
      <c r="R174" s="82">
        <v>3</v>
      </c>
      <c r="S174" s="83">
        <v>44933</v>
      </c>
      <c r="T174" s="82" t="s">
        <v>6403</v>
      </c>
      <c r="U174" s="82">
        <v>62340023</v>
      </c>
      <c r="V174" s="82" t="s">
        <v>3702</v>
      </c>
      <c r="W174" s="100" t="s">
        <v>1914</v>
      </c>
      <c r="X174" s="82" t="s">
        <v>4968</v>
      </c>
      <c r="Y174" s="82" t="s">
        <v>6225</v>
      </c>
      <c r="Z174" s="82" t="s">
        <v>29</v>
      </c>
      <c r="AA174" s="82" t="s">
        <v>3712</v>
      </c>
      <c r="AB174" s="82" t="s">
        <v>6508</v>
      </c>
      <c r="AC174" s="82" t="s">
        <v>3713</v>
      </c>
      <c r="AD174" s="82" t="s">
        <v>3705</v>
      </c>
      <c r="AE174" s="82">
        <v>200011250028697</v>
      </c>
      <c r="AF174" s="82">
        <v>1</v>
      </c>
      <c r="AG174" s="82" t="s">
        <v>3707</v>
      </c>
      <c r="AH174" s="82">
        <v>1</v>
      </c>
      <c r="AI174" s="82" t="s">
        <v>3708</v>
      </c>
      <c r="AJ174" s="82">
        <v>314930</v>
      </c>
      <c r="AK174" s="82" t="s">
        <v>6400</v>
      </c>
      <c r="AL174" s="82">
        <v>173</v>
      </c>
      <c r="AM174" s="84">
        <v>30000</v>
      </c>
      <c r="AN174" s="84">
        <v>0</v>
      </c>
      <c r="AO174" s="84">
        <v>0</v>
      </c>
      <c r="AP174" s="84">
        <v>30000</v>
      </c>
      <c r="AQ174" s="84">
        <v>861</v>
      </c>
      <c r="AR174" s="84">
        <v>0</v>
      </c>
      <c r="AS174" s="84">
        <v>912</v>
      </c>
      <c r="AT174" s="84">
        <v>0</v>
      </c>
      <c r="AU174" s="84">
        <v>25</v>
      </c>
      <c r="AV174" s="84">
        <v>50</v>
      </c>
      <c r="AW174" s="84">
        <v>0</v>
      </c>
      <c r="AX174" s="84">
        <v>1848</v>
      </c>
      <c r="AY174" s="84">
        <v>28152</v>
      </c>
      <c r="AZ174" s="84">
        <v>2130</v>
      </c>
      <c r="BA174" s="84">
        <v>330</v>
      </c>
      <c r="BB174" s="84">
        <v>2127</v>
      </c>
      <c r="BC174" s="91">
        <v>4587</v>
      </c>
    </row>
    <row r="175" spans="1:55" ht="25.5">
      <c r="A175" s="90" t="s">
        <v>843</v>
      </c>
      <c r="B175" s="82">
        <v>20231001</v>
      </c>
      <c r="C175" s="82">
        <v>2023</v>
      </c>
      <c r="D175" s="82" t="s">
        <v>6398</v>
      </c>
      <c r="E175" s="82">
        <v>10</v>
      </c>
      <c r="F175" s="82" t="s">
        <v>1302</v>
      </c>
      <c r="G175" s="82" t="s">
        <v>18</v>
      </c>
      <c r="H175" s="82" t="s">
        <v>1302</v>
      </c>
      <c r="I175" s="82" t="s">
        <v>18</v>
      </c>
      <c r="J175" s="82">
        <v>1</v>
      </c>
      <c r="K175" s="82" t="s">
        <v>11</v>
      </c>
      <c r="L175" s="82" t="s">
        <v>3749</v>
      </c>
      <c r="M175" s="82" t="s">
        <v>3750</v>
      </c>
      <c r="N175" s="82" t="s">
        <v>2355</v>
      </c>
      <c r="O175" s="82" t="s">
        <v>4800</v>
      </c>
      <c r="P175" s="82" t="s">
        <v>4472</v>
      </c>
      <c r="Q175" s="82" t="s">
        <v>241</v>
      </c>
      <c r="R175" s="82">
        <v>3</v>
      </c>
      <c r="S175" s="83">
        <v>44933</v>
      </c>
      <c r="T175" s="83">
        <v>367</v>
      </c>
      <c r="U175" s="82">
        <v>62340022</v>
      </c>
      <c r="V175" s="82" t="s">
        <v>3702</v>
      </c>
      <c r="W175" s="100" t="s">
        <v>1959</v>
      </c>
      <c r="X175" s="82" t="s">
        <v>5095</v>
      </c>
      <c r="Y175" s="82" t="s">
        <v>6326</v>
      </c>
      <c r="Z175" s="82" t="s">
        <v>46</v>
      </c>
      <c r="AA175" s="82" t="s">
        <v>3704</v>
      </c>
      <c r="AB175" s="82" t="s">
        <v>6509</v>
      </c>
      <c r="AC175" s="82" t="s">
        <v>3713</v>
      </c>
      <c r="AD175" s="82" t="s">
        <v>3705</v>
      </c>
      <c r="AE175" s="82">
        <v>200011250028655</v>
      </c>
      <c r="AF175" s="82">
        <v>1</v>
      </c>
      <c r="AG175" s="82" t="s">
        <v>3707</v>
      </c>
      <c r="AH175" s="82">
        <v>1</v>
      </c>
      <c r="AI175" s="82" t="s">
        <v>3708</v>
      </c>
      <c r="AJ175" s="82">
        <v>314930</v>
      </c>
      <c r="AK175" s="82" t="s">
        <v>6400</v>
      </c>
      <c r="AL175" s="82">
        <v>174</v>
      </c>
      <c r="AM175" s="84">
        <v>30000</v>
      </c>
      <c r="AN175" s="84">
        <v>0</v>
      </c>
      <c r="AO175" s="84">
        <v>0</v>
      </c>
      <c r="AP175" s="84">
        <v>30000</v>
      </c>
      <c r="AQ175" s="84">
        <v>861</v>
      </c>
      <c r="AR175" s="84">
        <v>0</v>
      </c>
      <c r="AS175" s="84">
        <v>912</v>
      </c>
      <c r="AT175" s="84">
        <v>0</v>
      </c>
      <c r="AU175" s="84">
        <v>25</v>
      </c>
      <c r="AV175" s="84">
        <v>50</v>
      </c>
      <c r="AW175" s="84">
        <v>0</v>
      </c>
      <c r="AX175" s="84">
        <v>1848</v>
      </c>
      <c r="AY175" s="84">
        <v>28152</v>
      </c>
      <c r="AZ175" s="84">
        <v>2130</v>
      </c>
      <c r="BA175" s="84">
        <v>330</v>
      </c>
      <c r="BB175" s="84">
        <v>2127</v>
      </c>
      <c r="BC175" s="91">
        <v>4587</v>
      </c>
    </row>
    <row r="176" spans="1:55" ht="25.5">
      <c r="A176" s="90" t="s">
        <v>843</v>
      </c>
      <c r="B176" s="82">
        <v>20231001</v>
      </c>
      <c r="C176" s="82">
        <v>2023</v>
      </c>
      <c r="D176" s="82" t="s">
        <v>6398</v>
      </c>
      <c r="E176" s="82">
        <v>10</v>
      </c>
      <c r="F176" s="82" t="s">
        <v>1257</v>
      </c>
      <c r="G176" s="82" t="s">
        <v>73</v>
      </c>
      <c r="H176" s="82" t="s">
        <v>1257</v>
      </c>
      <c r="I176" s="82" t="s">
        <v>73</v>
      </c>
      <c r="J176" s="82">
        <v>1</v>
      </c>
      <c r="K176" s="82" t="s">
        <v>11</v>
      </c>
      <c r="L176" s="82" t="s">
        <v>3714</v>
      </c>
      <c r="M176" s="82" t="s">
        <v>3715</v>
      </c>
      <c r="N176" s="82" t="s">
        <v>2355</v>
      </c>
      <c r="O176" s="82" t="s">
        <v>4800</v>
      </c>
      <c r="P176" s="82" t="s">
        <v>3912</v>
      </c>
      <c r="Q176" s="82" t="s">
        <v>251</v>
      </c>
      <c r="R176" s="82">
        <v>14</v>
      </c>
      <c r="S176" s="83">
        <v>44569</v>
      </c>
      <c r="T176" s="83">
        <v>37996</v>
      </c>
      <c r="U176" s="82">
        <v>61950084</v>
      </c>
      <c r="V176" s="82" t="s">
        <v>3702</v>
      </c>
      <c r="W176" s="100" t="s">
        <v>1004</v>
      </c>
      <c r="X176" s="82" t="s">
        <v>5122</v>
      </c>
      <c r="Y176" s="82" t="s">
        <v>6353</v>
      </c>
      <c r="Z176" s="82" t="s">
        <v>250</v>
      </c>
      <c r="AA176" s="82" t="s">
        <v>3704</v>
      </c>
      <c r="AB176" s="82" t="s">
        <v>6510</v>
      </c>
      <c r="AC176" s="82" t="s">
        <v>3713</v>
      </c>
      <c r="AD176" s="82" t="s">
        <v>3705</v>
      </c>
      <c r="AE176" s="82">
        <v>200013300047034</v>
      </c>
      <c r="AF176" s="82">
        <v>1</v>
      </c>
      <c r="AG176" s="82" t="s">
        <v>3707</v>
      </c>
      <c r="AH176" s="82">
        <v>1</v>
      </c>
      <c r="AI176" s="82" t="s">
        <v>3708</v>
      </c>
      <c r="AJ176" s="82">
        <v>314930</v>
      </c>
      <c r="AK176" s="82" t="s">
        <v>6400</v>
      </c>
      <c r="AL176" s="82">
        <v>175</v>
      </c>
      <c r="AM176" s="84">
        <v>70000</v>
      </c>
      <c r="AN176" s="84">
        <v>0</v>
      </c>
      <c r="AO176" s="84">
        <v>0</v>
      </c>
      <c r="AP176" s="84">
        <v>70000</v>
      </c>
      <c r="AQ176" s="84">
        <v>2009</v>
      </c>
      <c r="AR176" s="84">
        <v>5368.48</v>
      </c>
      <c r="AS176" s="84">
        <v>2128</v>
      </c>
      <c r="AT176" s="84">
        <v>0</v>
      </c>
      <c r="AU176" s="84">
        <v>25</v>
      </c>
      <c r="AV176" s="84">
        <v>50</v>
      </c>
      <c r="AW176" s="84">
        <v>6330</v>
      </c>
      <c r="AX176" s="84">
        <v>22240.48</v>
      </c>
      <c r="AY176" s="84">
        <v>54089.52</v>
      </c>
      <c r="AZ176" s="84">
        <v>4970</v>
      </c>
      <c r="BA176" s="84">
        <v>770</v>
      </c>
      <c r="BB176" s="84">
        <v>4963</v>
      </c>
      <c r="BC176" s="91">
        <v>10703</v>
      </c>
    </row>
    <row r="177" spans="1:55" ht="38.25">
      <c r="A177" s="90" t="s">
        <v>843</v>
      </c>
      <c r="B177" s="82">
        <v>20231001</v>
      </c>
      <c r="C177" s="82">
        <v>2023</v>
      </c>
      <c r="D177" s="82" t="s">
        <v>6398</v>
      </c>
      <c r="E177" s="82">
        <v>10</v>
      </c>
      <c r="F177" s="82" t="s">
        <v>1256</v>
      </c>
      <c r="G177" s="82" t="s">
        <v>1484</v>
      </c>
      <c r="H177" s="82" t="s">
        <v>1256</v>
      </c>
      <c r="I177" s="82" t="s">
        <v>1484</v>
      </c>
      <c r="J177" s="82">
        <v>1</v>
      </c>
      <c r="K177" s="82" t="s">
        <v>11</v>
      </c>
      <c r="L177" s="82"/>
      <c r="M177" s="82"/>
      <c r="N177" s="82" t="s">
        <v>2355</v>
      </c>
      <c r="O177" s="82" t="s">
        <v>4800</v>
      </c>
      <c r="P177" s="82" t="s">
        <v>4806</v>
      </c>
      <c r="Q177" s="82" t="s">
        <v>158</v>
      </c>
      <c r="R177" s="82">
        <v>2</v>
      </c>
      <c r="S177" s="83">
        <v>43466</v>
      </c>
      <c r="T177" s="83">
        <v>38353</v>
      </c>
      <c r="U177" s="82">
        <v>61455030</v>
      </c>
      <c r="V177" s="82" t="s">
        <v>3702</v>
      </c>
      <c r="W177" s="100" t="s">
        <v>1932</v>
      </c>
      <c r="X177" s="82" t="s">
        <v>4807</v>
      </c>
      <c r="Y177" s="82" t="s">
        <v>5440</v>
      </c>
      <c r="Z177" s="82" t="s">
        <v>157</v>
      </c>
      <c r="AA177" s="82" t="s">
        <v>3704</v>
      </c>
      <c r="AB177" s="82" t="s">
        <v>6511</v>
      </c>
      <c r="AC177" s="82" t="s">
        <v>3713</v>
      </c>
      <c r="AD177" s="82" t="s">
        <v>3705</v>
      </c>
      <c r="AE177" s="82">
        <v>200013300041645</v>
      </c>
      <c r="AF177" s="82">
        <v>1</v>
      </c>
      <c r="AG177" s="82" t="s">
        <v>3707</v>
      </c>
      <c r="AH177" s="82">
        <v>1</v>
      </c>
      <c r="AI177" s="82" t="s">
        <v>3708</v>
      </c>
      <c r="AJ177" s="82">
        <v>314930</v>
      </c>
      <c r="AK177" s="82" t="s">
        <v>6400</v>
      </c>
      <c r="AL177" s="82">
        <v>176</v>
      </c>
      <c r="AM177" s="84">
        <v>11292.79</v>
      </c>
      <c r="AN177" s="84">
        <v>0</v>
      </c>
      <c r="AO177" s="84">
        <v>0</v>
      </c>
      <c r="AP177" s="84">
        <v>11292.79</v>
      </c>
      <c r="AQ177" s="84">
        <v>324.10000000000002</v>
      </c>
      <c r="AR177" s="84">
        <v>0</v>
      </c>
      <c r="AS177" s="84">
        <v>343.3</v>
      </c>
      <c r="AT177" s="84">
        <v>0</v>
      </c>
      <c r="AU177" s="84">
        <v>25</v>
      </c>
      <c r="AV177" s="84">
        <v>50</v>
      </c>
      <c r="AW177" s="84">
        <v>8336.58</v>
      </c>
      <c r="AX177" s="84">
        <v>17415.560000000001</v>
      </c>
      <c r="AY177" s="84">
        <v>2213.81</v>
      </c>
      <c r="AZ177" s="84">
        <v>801.79</v>
      </c>
      <c r="BA177" s="84">
        <v>124.22</v>
      </c>
      <c r="BB177" s="84">
        <v>800.66</v>
      </c>
      <c r="BC177" s="91">
        <v>1726.67</v>
      </c>
    </row>
    <row r="178" spans="1:55" ht="25.5">
      <c r="A178" s="90" t="s">
        <v>843</v>
      </c>
      <c r="B178" s="82">
        <v>20231001</v>
      </c>
      <c r="C178" s="82">
        <v>2023</v>
      </c>
      <c r="D178" s="82" t="s">
        <v>6398</v>
      </c>
      <c r="E178" s="82">
        <v>10</v>
      </c>
      <c r="F178" s="82" t="s">
        <v>1245</v>
      </c>
      <c r="G178" s="82" t="s">
        <v>606</v>
      </c>
      <c r="H178" s="82" t="s">
        <v>1245</v>
      </c>
      <c r="I178" s="82" t="s">
        <v>606</v>
      </c>
      <c r="J178" s="82">
        <v>1</v>
      </c>
      <c r="K178" s="82" t="s">
        <v>11</v>
      </c>
      <c r="L178" s="82" t="s">
        <v>3720</v>
      </c>
      <c r="M178" s="82" t="s">
        <v>3721</v>
      </c>
      <c r="N178" s="82" t="s">
        <v>2355</v>
      </c>
      <c r="O178" s="82" t="s">
        <v>4800</v>
      </c>
      <c r="P178" s="82" t="s">
        <v>4219</v>
      </c>
      <c r="Q178" s="82" t="s">
        <v>614</v>
      </c>
      <c r="R178" s="82">
        <v>4</v>
      </c>
      <c r="S178" s="83">
        <v>43466</v>
      </c>
      <c r="T178" s="82" t="s">
        <v>6512</v>
      </c>
      <c r="U178" s="82">
        <v>61875015</v>
      </c>
      <c r="V178" s="82" t="s">
        <v>3702</v>
      </c>
      <c r="W178" s="100" t="s">
        <v>1113</v>
      </c>
      <c r="X178" s="82" t="s">
        <v>5092</v>
      </c>
      <c r="Y178" s="82" t="s">
        <v>6324</v>
      </c>
      <c r="Z178" s="82" t="s">
        <v>613</v>
      </c>
      <c r="AA178" s="82" t="s">
        <v>3712</v>
      </c>
      <c r="AB178" s="83">
        <v>25694</v>
      </c>
      <c r="AC178" s="82" t="s">
        <v>3713</v>
      </c>
      <c r="AD178" s="82" t="s">
        <v>3705</v>
      </c>
      <c r="AE178" s="82">
        <v>200013300049595</v>
      </c>
      <c r="AF178" s="82">
        <v>1</v>
      </c>
      <c r="AG178" s="82" t="s">
        <v>3707</v>
      </c>
      <c r="AH178" s="82">
        <v>1</v>
      </c>
      <c r="AI178" s="82" t="s">
        <v>3708</v>
      </c>
      <c r="AJ178" s="82">
        <v>314930</v>
      </c>
      <c r="AK178" s="82" t="s">
        <v>6400</v>
      </c>
      <c r="AL178" s="82">
        <v>177</v>
      </c>
      <c r="AM178" s="84">
        <v>22000</v>
      </c>
      <c r="AN178" s="84">
        <v>0</v>
      </c>
      <c r="AO178" s="84">
        <v>0</v>
      </c>
      <c r="AP178" s="84">
        <v>22000</v>
      </c>
      <c r="AQ178" s="84">
        <v>631.4</v>
      </c>
      <c r="AR178" s="84">
        <v>0</v>
      </c>
      <c r="AS178" s="84">
        <v>668.8</v>
      </c>
      <c r="AT178" s="84">
        <v>0</v>
      </c>
      <c r="AU178" s="84">
        <v>25</v>
      </c>
      <c r="AV178" s="84">
        <v>0</v>
      </c>
      <c r="AW178" s="84">
        <v>12569.91</v>
      </c>
      <c r="AX178" s="84">
        <v>26465.02</v>
      </c>
      <c r="AY178" s="84">
        <v>8104.89</v>
      </c>
      <c r="AZ178" s="84">
        <v>1562</v>
      </c>
      <c r="BA178" s="84">
        <v>242</v>
      </c>
      <c r="BB178" s="84">
        <v>1559.8</v>
      </c>
      <c r="BC178" s="91">
        <v>3363.8</v>
      </c>
    </row>
    <row r="179" spans="1:55" ht="25.5">
      <c r="A179" s="90" t="s">
        <v>843</v>
      </c>
      <c r="B179" s="82">
        <v>20231001</v>
      </c>
      <c r="C179" s="82">
        <v>2023</v>
      </c>
      <c r="D179" s="82" t="s">
        <v>6398</v>
      </c>
      <c r="E179" s="82">
        <v>10</v>
      </c>
      <c r="F179" s="82" t="s">
        <v>1245</v>
      </c>
      <c r="G179" s="82" t="s">
        <v>606</v>
      </c>
      <c r="H179" s="82" t="s">
        <v>1245</v>
      </c>
      <c r="I179" s="82" t="s">
        <v>606</v>
      </c>
      <c r="J179" s="82">
        <v>1</v>
      </c>
      <c r="K179" s="82" t="s">
        <v>11</v>
      </c>
      <c r="L179" s="82"/>
      <c r="M179" s="82"/>
      <c r="N179" s="82" t="s">
        <v>2355</v>
      </c>
      <c r="O179" s="82" t="s">
        <v>4800</v>
      </c>
      <c r="P179" s="82" t="s">
        <v>4814</v>
      </c>
      <c r="Q179" s="82" t="s">
        <v>22</v>
      </c>
      <c r="R179" s="82">
        <v>1</v>
      </c>
      <c r="S179" s="83">
        <v>44573</v>
      </c>
      <c r="T179" s="83">
        <v>44573</v>
      </c>
      <c r="U179" s="82">
        <v>61875139</v>
      </c>
      <c r="V179" s="82" t="s">
        <v>3702</v>
      </c>
      <c r="W179" s="100" t="s">
        <v>2565</v>
      </c>
      <c r="X179" s="82" t="s">
        <v>5113</v>
      </c>
      <c r="Y179" s="82" t="s">
        <v>6345</v>
      </c>
      <c r="Z179" s="82" t="s">
        <v>2564</v>
      </c>
      <c r="AA179" s="82" t="s">
        <v>3712</v>
      </c>
      <c r="AB179" s="83">
        <v>35710</v>
      </c>
      <c r="AC179" s="82" t="s">
        <v>3705</v>
      </c>
      <c r="AD179" s="82" t="s">
        <v>3706</v>
      </c>
      <c r="AE179" s="82">
        <v>200019605394348</v>
      </c>
      <c r="AF179" s="82">
        <v>1</v>
      </c>
      <c r="AG179" s="82" t="s">
        <v>3707</v>
      </c>
      <c r="AH179" s="82">
        <v>1</v>
      </c>
      <c r="AI179" s="82" t="s">
        <v>3708</v>
      </c>
      <c r="AJ179" s="82">
        <v>314930</v>
      </c>
      <c r="AK179" s="82" t="s">
        <v>6400</v>
      </c>
      <c r="AL179" s="82">
        <v>178</v>
      </c>
      <c r="AM179" s="84">
        <v>36000</v>
      </c>
      <c r="AN179" s="84">
        <v>0</v>
      </c>
      <c r="AO179" s="84">
        <v>0</v>
      </c>
      <c r="AP179" s="84">
        <v>36000</v>
      </c>
      <c r="AQ179" s="84">
        <v>1033.2</v>
      </c>
      <c r="AR179" s="84">
        <v>0</v>
      </c>
      <c r="AS179" s="84">
        <v>1094.4000000000001</v>
      </c>
      <c r="AT179" s="84">
        <v>0</v>
      </c>
      <c r="AU179" s="84">
        <v>25</v>
      </c>
      <c r="AV179" s="84">
        <v>0</v>
      </c>
      <c r="AW179" s="84">
        <v>2046</v>
      </c>
      <c r="AX179" s="84">
        <v>6244.6</v>
      </c>
      <c r="AY179" s="84">
        <v>31801.4</v>
      </c>
      <c r="AZ179" s="84">
        <v>2556</v>
      </c>
      <c r="BA179" s="84">
        <v>396</v>
      </c>
      <c r="BB179" s="84">
        <v>2552.4</v>
      </c>
      <c r="BC179" s="91">
        <v>5504.4</v>
      </c>
    </row>
    <row r="180" spans="1:55" ht="25.5">
      <c r="A180" s="90" t="s">
        <v>843</v>
      </c>
      <c r="B180" s="82">
        <v>20231001</v>
      </c>
      <c r="C180" s="82">
        <v>2023</v>
      </c>
      <c r="D180" s="82" t="s">
        <v>6398</v>
      </c>
      <c r="E180" s="82">
        <v>10</v>
      </c>
      <c r="F180" s="82" t="s">
        <v>1245</v>
      </c>
      <c r="G180" s="82" t="s">
        <v>606</v>
      </c>
      <c r="H180" s="82" t="s">
        <v>1245</v>
      </c>
      <c r="I180" s="82" t="s">
        <v>606</v>
      </c>
      <c r="J180" s="82">
        <v>1</v>
      </c>
      <c r="K180" s="82" t="s">
        <v>11</v>
      </c>
      <c r="L180" s="82"/>
      <c r="M180" s="82"/>
      <c r="N180" s="82" t="s">
        <v>2355</v>
      </c>
      <c r="O180" s="82" t="s">
        <v>4800</v>
      </c>
      <c r="P180" s="82" t="s">
        <v>4929</v>
      </c>
      <c r="Q180" s="82" t="s">
        <v>671</v>
      </c>
      <c r="R180" s="82">
        <v>3</v>
      </c>
      <c r="S180" s="83">
        <v>43466</v>
      </c>
      <c r="T180" s="83">
        <v>32942</v>
      </c>
      <c r="U180" s="82">
        <v>61875013</v>
      </c>
      <c r="V180" s="82" t="s">
        <v>3702</v>
      </c>
      <c r="W180" s="100" t="s">
        <v>1159</v>
      </c>
      <c r="X180" s="82" t="s">
        <v>4098</v>
      </c>
      <c r="Y180" s="82" t="s">
        <v>6186</v>
      </c>
      <c r="Z180" s="82" t="s">
        <v>670</v>
      </c>
      <c r="AA180" s="82" t="s">
        <v>3712</v>
      </c>
      <c r="AB180" s="82" t="s">
        <v>6513</v>
      </c>
      <c r="AC180" s="82" t="s">
        <v>3713</v>
      </c>
      <c r="AD180" s="82" t="s">
        <v>3705</v>
      </c>
      <c r="AE180" s="82">
        <v>200013300034225</v>
      </c>
      <c r="AF180" s="82">
        <v>1</v>
      </c>
      <c r="AG180" s="82" t="s">
        <v>3707</v>
      </c>
      <c r="AH180" s="82">
        <v>1</v>
      </c>
      <c r="AI180" s="82" t="s">
        <v>3708</v>
      </c>
      <c r="AJ180" s="82">
        <v>314930</v>
      </c>
      <c r="AK180" s="82" t="s">
        <v>6400</v>
      </c>
      <c r="AL180" s="82">
        <v>179</v>
      </c>
      <c r="AM180" s="84">
        <v>55000</v>
      </c>
      <c r="AN180" s="84">
        <v>0</v>
      </c>
      <c r="AO180" s="84">
        <v>0</v>
      </c>
      <c r="AP180" s="84">
        <v>55000</v>
      </c>
      <c r="AQ180" s="84">
        <v>1578.5</v>
      </c>
      <c r="AR180" s="84">
        <v>2559.6799999999998</v>
      </c>
      <c r="AS180" s="84">
        <v>1672</v>
      </c>
      <c r="AT180" s="84">
        <v>0</v>
      </c>
      <c r="AU180" s="84">
        <v>25</v>
      </c>
      <c r="AV180" s="84">
        <v>50</v>
      </c>
      <c r="AW180" s="84">
        <v>37643.300000000003</v>
      </c>
      <c r="AX180" s="84">
        <v>81171.78</v>
      </c>
      <c r="AY180" s="84">
        <v>11471.52</v>
      </c>
      <c r="AZ180" s="84">
        <v>3905</v>
      </c>
      <c r="BA180" s="84">
        <v>605</v>
      </c>
      <c r="BB180" s="84">
        <v>3899.5</v>
      </c>
      <c r="BC180" s="91">
        <v>8409.5</v>
      </c>
    </row>
    <row r="181" spans="1:55" ht="25.5">
      <c r="A181" s="90" t="s">
        <v>843</v>
      </c>
      <c r="B181" s="82">
        <v>20231001</v>
      </c>
      <c r="C181" s="82">
        <v>2023</v>
      </c>
      <c r="D181" s="82" t="s">
        <v>6398</v>
      </c>
      <c r="E181" s="82">
        <v>10</v>
      </c>
      <c r="F181" s="82" t="s">
        <v>1247</v>
      </c>
      <c r="G181" s="82" t="s">
        <v>513</v>
      </c>
      <c r="H181" s="82" t="s">
        <v>1247</v>
      </c>
      <c r="I181" s="82" t="s">
        <v>513</v>
      </c>
      <c r="J181" s="82">
        <v>1</v>
      </c>
      <c r="K181" s="82" t="s">
        <v>11</v>
      </c>
      <c r="L181" s="82" t="s">
        <v>3758</v>
      </c>
      <c r="M181" s="82" t="s">
        <v>3759</v>
      </c>
      <c r="N181" s="82" t="s">
        <v>2355</v>
      </c>
      <c r="O181" s="82" t="s">
        <v>4800</v>
      </c>
      <c r="P181" s="82" t="s">
        <v>4994</v>
      </c>
      <c r="Q181" s="82" t="s">
        <v>6514</v>
      </c>
      <c r="R181" s="82">
        <v>2</v>
      </c>
      <c r="S181" s="83">
        <v>43466</v>
      </c>
      <c r="T181" s="83">
        <v>37997</v>
      </c>
      <c r="U181" s="82">
        <v>61815026</v>
      </c>
      <c r="V181" s="82" t="s">
        <v>3702</v>
      </c>
      <c r="W181" s="100" t="s">
        <v>2027</v>
      </c>
      <c r="X181" s="82" t="s">
        <v>4995</v>
      </c>
      <c r="Y181" s="82" t="s">
        <v>6243</v>
      </c>
      <c r="Z181" s="82" t="s">
        <v>549</v>
      </c>
      <c r="AA181" s="82" t="s">
        <v>3712</v>
      </c>
      <c r="AB181" s="83">
        <v>28373</v>
      </c>
      <c r="AC181" s="82" t="s">
        <v>3713</v>
      </c>
      <c r="AD181" s="82" t="s">
        <v>3705</v>
      </c>
      <c r="AE181" s="82">
        <v>200011250029654</v>
      </c>
      <c r="AF181" s="82">
        <v>1</v>
      </c>
      <c r="AG181" s="82" t="s">
        <v>3707</v>
      </c>
      <c r="AH181" s="82">
        <v>1</v>
      </c>
      <c r="AI181" s="82" t="s">
        <v>3708</v>
      </c>
      <c r="AJ181" s="82">
        <v>314930</v>
      </c>
      <c r="AK181" s="82" t="s">
        <v>6400</v>
      </c>
      <c r="AL181" s="82">
        <v>180</v>
      </c>
      <c r="AM181" s="84">
        <v>10000</v>
      </c>
      <c r="AN181" s="84">
        <v>0</v>
      </c>
      <c r="AO181" s="84">
        <v>0</v>
      </c>
      <c r="AP181" s="84">
        <v>10000</v>
      </c>
      <c r="AQ181" s="84">
        <v>287</v>
      </c>
      <c r="AR181" s="84">
        <v>0</v>
      </c>
      <c r="AS181" s="84">
        <v>304</v>
      </c>
      <c r="AT181" s="84">
        <v>0</v>
      </c>
      <c r="AU181" s="84">
        <v>25</v>
      </c>
      <c r="AV181" s="84">
        <v>100</v>
      </c>
      <c r="AW181" s="84">
        <v>0</v>
      </c>
      <c r="AX181" s="84">
        <v>716</v>
      </c>
      <c r="AY181" s="84">
        <v>9284</v>
      </c>
      <c r="AZ181" s="84">
        <v>710</v>
      </c>
      <c r="BA181" s="84">
        <v>110</v>
      </c>
      <c r="BB181" s="84">
        <v>709</v>
      </c>
      <c r="BC181" s="91">
        <v>1529</v>
      </c>
    </row>
    <row r="182" spans="1:55" ht="38.25">
      <c r="A182" s="90" t="s">
        <v>843</v>
      </c>
      <c r="B182" s="82">
        <v>20231001</v>
      </c>
      <c r="C182" s="82">
        <v>2023</v>
      </c>
      <c r="D182" s="82" t="s">
        <v>6398</v>
      </c>
      <c r="E182" s="82">
        <v>10</v>
      </c>
      <c r="F182" s="82" t="s">
        <v>1256</v>
      </c>
      <c r="G182" s="82" t="s">
        <v>1484</v>
      </c>
      <c r="H182" s="82" t="s">
        <v>1256</v>
      </c>
      <c r="I182" s="82" t="s">
        <v>1484</v>
      </c>
      <c r="J182" s="82">
        <v>1</v>
      </c>
      <c r="K182" s="82" t="s">
        <v>11</v>
      </c>
      <c r="L182" s="82" t="s">
        <v>3749</v>
      </c>
      <c r="M182" s="82" t="s">
        <v>3750</v>
      </c>
      <c r="N182" s="82" t="s">
        <v>2355</v>
      </c>
      <c r="O182" s="82" t="s">
        <v>4800</v>
      </c>
      <c r="P182" s="82" t="s">
        <v>4173</v>
      </c>
      <c r="Q182" s="82" t="s">
        <v>55</v>
      </c>
      <c r="R182" s="82">
        <v>4</v>
      </c>
      <c r="S182" s="83">
        <v>44573</v>
      </c>
      <c r="T182" s="83">
        <v>36535</v>
      </c>
      <c r="U182" s="82">
        <v>61455035</v>
      </c>
      <c r="V182" s="82" t="s">
        <v>3702</v>
      </c>
      <c r="W182" s="100" t="s">
        <v>1135</v>
      </c>
      <c r="X182" s="82" t="s">
        <v>4966</v>
      </c>
      <c r="Y182" s="82" t="s">
        <v>6223</v>
      </c>
      <c r="Z182" s="82" t="s">
        <v>171</v>
      </c>
      <c r="AA182" s="82" t="s">
        <v>3704</v>
      </c>
      <c r="AB182" s="82" t="s">
        <v>6515</v>
      </c>
      <c r="AC182" s="82" t="s">
        <v>3713</v>
      </c>
      <c r="AD182" s="82" t="s">
        <v>3705</v>
      </c>
      <c r="AE182" s="82">
        <v>200013300036867</v>
      </c>
      <c r="AF182" s="82">
        <v>1</v>
      </c>
      <c r="AG182" s="82" t="s">
        <v>3707</v>
      </c>
      <c r="AH182" s="82">
        <v>1</v>
      </c>
      <c r="AI182" s="82" t="s">
        <v>3708</v>
      </c>
      <c r="AJ182" s="82">
        <v>314930</v>
      </c>
      <c r="AK182" s="82" t="s">
        <v>6400</v>
      </c>
      <c r="AL182" s="82">
        <v>181</v>
      </c>
      <c r="AM182" s="84">
        <v>25000</v>
      </c>
      <c r="AN182" s="84">
        <v>0</v>
      </c>
      <c r="AO182" s="84">
        <v>0</v>
      </c>
      <c r="AP182" s="84">
        <v>25000</v>
      </c>
      <c r="AQ182" s="84">
        <v>717.5</v>
      </c>
      <c r="AR182" s="84">
        <v>0</v>
      </c>
      <c r="AS182" s="84">
        <v>760</v>
      </c>
      <c r="AT182" s="84">
        <v>1587.38</v>
      </c>
      <c r="AU182" s="84">
        <v>25</v>
      </c>
      <c r="AV182" s="84">
        <v>100</v>
      </c>
      <c r="AW182" s="84">
        <v>1159.31</v>
      </c>
      <c r="AX182" s="84">
        <v>5508.5</v>
      </c>
      <c r="AY182" s="84">
        <v>20650.810000000001</v>
      </c>
      <c r="AZ182" s="84">
        <v>1775</v>
      </c>
      <c r="BA182" s="84">
        <v>275</v>
      </c>
      <c r="BB182" s="84">
        <v>1772.5</v>
      </c>
      <c r="BC182" s="91">
        <v>3822.5</v>
      </c>
    </row>
    <row r="183" spans="1:55" ht="25.5">
      <c r="A183" s="90" t="s">
        <v>843</v>
      </c>
      <c r="B183" s="82">
        <v>20231001</v>
      </c>
      <c r="C183" s="82">
        <v>2023</v>
      </c>
      <c r="D183" s="82" t="s">
        <v>6398</v>
      </c>
      <c r="E183" s="82">
        <v>10</v>
      </c>
      <c r="F183" s="82" t="s">
        <v>1247</v>
      </c>
      <c r="G183" s="82" t="s">
        <v>513</v>
      </c>
      <c r="H183" s="82" t="s">
        <v>1247</v>
      </c>
      <c r="I183" s="82" t="s">
        <v>513</v>
      </c>
      <c r="J183" s="82">
        <v>1</v>
      </c>
      <c r="K183" s="82" t="s">
        <v>11</v>
      </c>
      <c r="L183" s="82" t="s">
        <v>3720</v>
      </c>
      <c r="M183" s="82" t="s">
        <v>3721</v>
      </c>
      <c r="N183" s="82" t="s">
        <v>2355</v>
      </c>
      <c r="O183" s="82" t="s">
        <v>4800</v>
      </c>
      <c r="P183" s="82" t="s">
        <v>4801</v>
      </c>
      <c r="Q183" s="82" t="s">
        <v>60</v>
      </c>
      <c r="R183" s="82">
        <v>3</v>
      </c>
      <c r="S183" s="83">
        <v>43831</v>
      </c>
      <c r="T183" s="83">
        <v>42012</v>
      </c>
      <c r="U183" s="82">
        <v>61815049</v>
      </c>
      <c r="V183" s="82" t="s">
        <v>3702</v>
      </c>
      <c r="W183" s="100" t="s">
        <v>1860</v>
      </c>
      <c r="X183" s="82" t="s">
        <v>4810</v>
      </c>
      <c r="Y183" s="82" t="s">
        <v>6085</v>
      </c>
      <c r="Z183" s="82" t="s">
        <v>514</v>
      </c>
      <c r="AA183" s="82" t="s">
        <v>3704</v>
      </c>
      <c r="AB183" s="82" t="s">
        <v>6516</v>
      </c>
      <c r="AC183" s="82" t="s">
        <v>3713</v>
      </c>
      <c r="AD183" s="82" t="s">
        <v>3706</v>
      </c>
      <c r="AE183" s="82">
        <v>200011202349963</v>
      </c>
      <c r="AF183" s="82">
        <v>1</v>
      </c>
      <c r="AG183" s="82" t="s">
        <v>3707</v>
      </c>
      <c r="AH183" s="82">
        <v>1</v>
      </c>
      <c r="AI183" s="82" t="s">
        <v>3708</v>
      </c>
      <c r="AJ183" s="82">
        <v>314930</v>
      </c>
      <c r="AK183" s="82" t="s">
        <v>6400</v>
      </c>
      <c r="AL183" s="82">
        <v>182</v>
      </c>
      <c r="AM183" s="84">
        <v>22000</v>
      </c>
      <c r="AN183" s="84">
        <v>0</v>
      </c>
      <c r="AO183" s="84">
        <v>0</v>
      </c>
      <c r="AP183" s="84">
        <v>22000</v>
      </c>
      <c r="AQ183" s="84">
        <v>631.4</v>
      </c>
      <c r="AR183" s="84">
        <v>0</v>
      </c>
      <c r="AS183" s="84">
        <v>668.8</v>
      </c>
      <c r="AT183" s="84">
        <v>0</v>
      </c>
      <c r="AU183" s="84">
        <v>25</v>
      </c>
      <c r="AV183" s="84">
        <v>0</v>
      </c>
      <c r="AW183" s="84">
        <v>0</v>
      </c>
      <c r="AX183" s="84">
        <v>1325.2</v>
      </c>
      <c r="AY183" s="84">
        <v>20674.8</v>
      </c>
      <c r="AZ183" s="84">
        <v>1562</v>
      </c>
      <c r="BA183" s="84">
        <v>242</v>
      </c>
      <c r="BB183" s="84">
        <v>1559.8</v>
      </c>
      <c r="BC183" s="91">
        <v>3363.8</v>
      </c>
    </row>
    <row r="184" spans="1:55" ht="25.5">
      <c r="A184" s="90" t="s">
        <v>843</v>
      </c>
      <c r="B184" s="82">
        <v>20231001</v>
      </c>
      <c r="C184" s="82">
        <v>2023</v>
      </c>
      <c r="D184" s="82" t="s">
        <v>6398</v>
      </c>
      <c r="E184" s="82">
        <v>10</v>
      </c>
      <c r="F184" s="82" t="s">
        <v>1245</v>
      </c>
      <c r="G184" s="82" t="s">
        <v>606</v>
      </c>
      <c r="H184" s="82" t="s">
        <v>1245</v>
      </c>
      <c r="I184" s="82" t="s">
        <v>606</v>
      </c>
      <c r="J184" s="82">
        <v>1</v>
      </c>
      <c r="K184" s="82" t="s">
        <v>11</v>
      </c>
      <c r="L184" s="82" t="s">
        <v>3749</v>
      </c>
      <c r="M184" s="82" t="s">
        <v>3750</v>
      </c>
      <c r="N184" s="82" t="s">
        <v>2355</v>
      </c>
      <c r="O184" s="82" t="s">
        <v>4800</v>
      </c>
      <c r="P184" s="82" t="s">
        <v>4605</v>
      </c>
      <c r="Q184" s="82" t="s">
        <v>102</v>
      </c>
      <c r="R184" s="82">
        <v>1</v>
      </c>
      <c r="S184" s="83">
        <v>44569</v>
      </c>
      <c r="T184" s="83">
        <v>44569</v>
      </c>
      <c r="U184" s="82">
        <v>61875128</v>
      </c>
      <c r="V184" s="82" t="s">
        <v>3702</v>
      </c>
      <c r="W184" s="100" t="s">
        <v>2400</v>
      </c>
      <c r="X184" s="82" t="s">
        <v>4874</v>
      </c>
      <c r="Y184" s="82" t="s">
        <v>6144</v>
      </c>
      <c r="Z184" s="82" t="s">
        <v>2384</v>
      </c>
      <c r="AA184" s="82" t="s">
        <v>3704</v>
      </c>
      <c r="AB184" s="82" t="s">
        <v>6517</v>
      </c>
      <c r="AC184" s="82" t="s">
        <v>3705</v>
      </c>
      <c r="AD184" s="82" t="s">
        <v>3706</v>
      </c>
      <c r="AE184" s="82">
        <v>200019605054284</v>
      </c>
      <c r="AF184" s="82">
        <v>1</v>
      </c>
      <c r="AG184" s="82" t="s">
        <v>3707</v>
      </c>
      <c r="AH184" s="82">
        <v>1</v>
      </c>
      <c r="AI184" s="82" t="s">
        <v>3708</v>
      </c>
      <c r="AJ184" s="82">
        <v>314930</v>
      </c>
      <c r="AK184" s="82" t="s">
        <v>6400</v>
      </c>
      <c r="AL184" s="82">
        <v>183</v>
      </c>
      <c r="AM184" s="84">
        <v>25000</v>
      </c>
      <c r="AN184" s="84">
        <v>0</v>
      </c>
      <c r="AO184" s="84">
        <v>0</v>
      </c>
      <c r="AP184" s="84">
        <v>25000</v>
      </c>
      <c r="AQ184" s="84">
        <v>717.5</v>
      </c>
      <c r="AR184" s="84">
        <v>0</v>
      </c>
      <c r="AS184" s="84">
        <v>760</v>
      </c>
      <c r="AT184" s="84">
        <v>0</v>
      </c>
      <c r="AU184" s="84">
        <v>25</v>
      </c>
      <c r="AV184" s="84">
        <v>0</v>
      </c>
      <c r="AW184" s="84">
        <v>3546</v>
      </c>
      <c r="AX184" s="84">
        <v>8594.5</v>
      </c>
      <c r="AY184" s="84">
        <v>19951.5</v>
      </c>
      <c r="AZ184" s="84">
        <v>1775</v>
      </c>
      <c r="BA184" s="84">
        <v>275</v>
      </c>
      <c r="BB184" s="84">
        <v>1772.5</v>
      </c>
      <c r="BC184" s="91">
        <v>3822.5</v>
      </c>
    </row>
    <row r="185" spans="1:55" ht="25.5">
      <c r="A185" s="90" t="s">
        <v>843</v>
      </c>
      <c r="B185" s="82">
        <v>20231001</v>
      </c>
      <c r="C185" s="82">
        <v>2023</v>
      </c>
      <c r="D185" s="82" t="s">
        <v>6398</v>
      </c>
      <c r="E185" s="82">
        <v>10</v>
      </c>
      <c r="F185" s="82" t="s">
        <v>1257</v>
      </c>
      <c r="G185" s="82" t="s">
        <v>73</v>
      </c>
      <c r="H185" s="82" t="s">
        <v>1257</v>
      </c>
      <c r="I185" s="82" t="s">
        <v>73</v>
      </c>
      <c r="J185" s="82">
        <v>1</v>
      </c>
      <c r="K185" s="82" t="s">
        <v>11</v>
      </c>
      <c r="L185" s="82" t="s">
        <v>3720</v>
      </c>
      <c r="M185" s="82" t="s">
        <v>3721</v>
      </c>
      <c r="N185" s="82" t="s">
        <v>2355</v>
      </c>
      <c r="O185" s="82" t="s">
        <v>4800</v>
      </c>
      <c r="P185" s="82" t="s">
        <v>3722</v>
      </c>
      <c r="Q185" s="82" t="s">
        <v>8</v>
      </c>
      <c r="R185" s="82">
        <v>4</v>
      </c>
      <c r="S185" s="83">
        <v>43466</v>
      </c>
      <c r="T185" s="83">
        <v>39454</v>
      </c>
      <c r="U185" s="82">
        <v>61950003</v>
      </c>
      <c r="V185" s="82" t="s">
        <v>3702</v>
      </c>
      <c r="W185" s="100" t="s">
        <v>2004</v>
      </c>
      <c r="X185" s="82" t="s">
        <v>5023</v>
      </c>
      <c r="Y185" s="82" t="s">
        <v>6269</v>
      </c>
      <c r="Z185" s="82" t="s">
        <v>94</v>
      </c>
      <c r="AA185" s="82" t="s">
        <v>3704</v>
      </c>
      <c r="AB185" s="82" t="s">
        <v>6518</v>
      </c>
      <c r="AC185" s="82" t="s">
        <v>3713</v>
      </c>
      <c r="AD185" s="82" t="s">
        <v>3705</v>
      </c>
      <c r="AE185" s="82">
        <v>200012400370646</v>
      </c>
      <c r="AF185" s="82">
        <v>1</v>
      </c>
      <c r="AG185" s="82" t="s">
        <v>3707</v>
      </c>
      <c r="AH185" s="82">
        <v>1</v>
      </c>
      <c r="AI185" s="82" t="s">
        <v>3708</v>
      </c>
      <c r="AJ185" s="82">
        <v>314930</v>
      </c>
      <c r="AK185" s="82" t="s">
        <v>6400</v>
      </c>
      <c r="AL185" s="82">
        <v>184</v>
      </c>
      <c r="AM185" s="84">
        <v>11000</v>
      </c>
      <c r="AN185" s="84">
        <v>0</v>
      </c>
      <c r="AO185" s="84">
        <v>0</v>
      </c>
      <c r="AP185" s="84">
        <v>11000</v>
      </c>
      <c r="AQ185" s="84">
        <v>315.7</v>
      </c>
      <c r="AR185" s="84">
        <v>0</v>
      </c>
      <c r="AS185" s="84">
        <v>334.4</v>
      </c>
      <c r="AT185" s="84">
        <v>0</v>
      </c>
      <c r="AU185" s="84">
        <v>25</v>
      </c>
      <c r="AV185" s="84">
        <v>100</v>
      </c>
      <c r="AW185" s="84">
        <v>7343.84</v>
      </c>
      <c r="AX185" s="84">
        <v>15462.78</v>
      </c>
      <c r="AY185" s="84">
        <v>2881.06</v>
      </c>
      <c r="AZ185" s="84">
        <v>781</v>
      </c>
      <c r="BA185" s="84">
        <v>121</v>
      </c>
      <c r="BB185" s="84">
        <v>779.9</v>
      </c>
      <c r="BC185" s="91">
        <v>1681.9</v>
      </c>
    </row>
    <row r="186" spans="1:55" ht="25.5">
      <c r="A186" s="90" t="s">
        <v>843</v>
      </c>
      <c r="B186" s="82">
        <v>20231001</v>
      </c>
      <c r="C186" s="82">
        <v>2023</v>
      </c>
      <c r="D186" s="82" t="s">
        <v>6398</v>
      </c>
      <c r="E186" s="82">
        <v>10</v>
      </c>
      <c r="F186" s="82" t="s">
        <v>1302</v>
      </c>
      <c r="G186" s="82" t="s">
        <v>18</v>
      </c>
      <c r="H186" s="82" t="s">
        <v>1302</v>
      </c>
      <c r="I186" s="82" t="s">
        <v>18</v>
      </c>
      <c r="J186" s="82">
        <v>1</v>
      </c>
      <c r="K186" s="82" t="s">
        <v>11</v>
      </c>
      <c r="L186" s="82" t="s">
        <v>3758</v>
      </c>
      <c r="M186" s="82" t="s">
        <v>3759</v>
      </c>
      <c r="N186" s="82" t="s">
        <v>2355</v>
      </c>
      <c r="O186" s="82" t="s">
        <v>4800</v>
      </c>
      <c r="P186" s="82" t="s">
        <v>3856</v>
      </c>
      <c r="Q186" s="82" t="s">
        <v>280</v>
      </c>
      <c r="R186" s="82">
        <v>2</v>
      </c>
      <c r="S186" s="83">
        <v>44932</v>
      </c>
      <c r="T186" s="83">
        <v>44573</v>
      </c>
      <c r="U186" s="82">
        <v>62340096</v>
      </c>
      <c r="V186" s="82" t="s">
        <v>3702</v>
      </c>
      <c r="W186" s="100" t="s">
        <v>2604</v>
      </c>
      <c r="X186" s="82" t="s">
        <v>4885</v>
      </c>
      <c r="Y186" s="82" t="s">
        <v>6153</v>
      </c>
      <c r="Z186" s="82" t="s">
        <v>2834</v>
      </c>
      <c r="AA186" s="82" t="s">
        <v>3712</v>
      </c>
      <c r="AB186" s="83">
        <v>35522</v>
      </c>
      <c r="AC186" s="82" t="s">
        <v>3705</v>
      </c>
      <c r="AD186" s="82" t="s">
        <v>3706</v>
      </c>
      <c r="AE186" s="82">
        <v>200019603253177</v>
      </c>
      <c r="AF186" s="82">
        <v>1</v>
      </c>
      <c r="AG186" s="82" t="s">
        <v>3707</v>
      </c>
      <c r="AH186" s="82">
        <v>1</v>
      </c>
      <c r="AI186" s="82" t="s">
        <v>3708</v>
      </c>
      <c r="AJ186" s="82">
        <v>314930</v>
      </c>
      <c r="AK186" s="82" t="s">
        <v>6400</v>
      </c>
      <c r="AL186" s="82">
        <v>185</v>
      </c>
      <c r="AM186" s="84">
        <v>35000</v>
      </c>
      <c r="AN186" s="84">
        <v>0</v>
      </c>
      <c r="AO186" s="84">
        <v>0</v>
      </c>
      <c r="AP186" s="84">
        <v>35000</v>
      </c>
      <c r="AQ186" s="84">
        <v>1004.5</v>
      </c>
      <c r="AR186" s="84">
        <v>0</v>
      </c>
      <c r="AS186" s="84">
        <v>1064</v>
      </c>
      <c r="AT186" s="84">
        <v>0</v>
      </c>
      <c r="AU186" s="84">
        <v>25</v>
      </c>
      <c r="AV186" s="84">
        <v>0</v>
      </c>
      <c r="AW186" s="84">
        <v>0</v>
      </c>
      <c r="AX186" s="84">
        <v>2093.5</v>
      </c>
      <c r="AY186" s="84">
        <v>32906.5</v>
      </c>
      <c r="AZ186" s="84">
        <v>2485</v>
      </c>
      <c r="BA186" s="84">
        <v>385</v>
      </c>
      <c r="BB186" s="84">
        <v>2481.5</v>
      </c>
      <c r="BC186" s="91">
        <v>5351.5</v>
      </c>
    </row>
    <row r="187" spans="1:55" ht="25.5">
      <c r="A187" s="90" t="s">
        <v>843</v>
      </c>
      <c r="B187" s="82">
        <v>20231001</v>
      </c>
      <c r="C187" s="82">
        <v>2023</v>
      </c>
      <c r="D187" s="82" t="s">
        <v>6398</v>
      </c>
      <c r="E187" s="82">
        <v>10</v>
      </c>
      <c r="F187" s="82" t="s">
        <v>1257</v>
      </c>
      <c r="G187" s="82" t="s">
        <v>73</v>
      </c>
      <c r="H187" s="82" t="s">
        <v>1257</v>
      </c>
      <c r="I187" s="82" t="s">
        <v>73</v>
      </c>
      <c r="J187" s="82">
        <v>1</v>
      </c>
      <c r="K187" s="82" t="s">
        <v>11</v>
      </c>
      <c r="L187" s="82" t="s">
        <v>3749</v>
      </c>
      <c r="M187" s="82" t="s">
        <v>3750</v>
      </c>
      <c r="N187" s="82" t="s">
        <v>2355</v>
      </c>
      <c r="O187" s="82" t="s">
        <v>4800</v>
      </c>
      <c r="P187" s="82" t="s">
        <v>4169</v>
      </c>
      <c r="Q187" s="82" t="s">
        <v>167</v>
      </c>
      <c r="R187" s="82">
        <v>3</v>
      </c>
      <c r="S187" s="83">
        <v>44573</v>
      </c>
      <c r="T187" s="83">
        <v>43842</v>
      </c>
      <c r="U187" s="82">
        <v>61950065</v>
      </c>
      <c r="V187" s="82" t="s">
        <v>3702</v>
      </c>
      <c r="W187" s="100" t="s">
        <v>2033</v>
      </c>
      <c r="X187" s="82" t="s">
        <v>4875</v>
      </c>
      <c r="Y187" s="82" t="s">
        <v>6145</v>
      </c>
      <c r="Z187" s="82" t="s">
        <v>905</v>
      </c>
      <c r="AA187" s="82" t="s">
        <v>3704</v>
      </c>
      <c r="AB187" s="82" t="s">
        <v>6519</v>
      </c>
      <c r="AC187" s="82" t="s">
        <v>3705</v>
      </c>
      <c r="AD187" s="82" t="s">
        <v>3706</v>
      </c>
      <c r="AE187" s="82">
        <v>200019603278253</v>
      </c>
      <c r="AF187" s="82">
        <v>1</v>
      </c>
      <c r="AG187" s="82" t="s">
        <v>3707</v>
      </c>
      <c r="AH187" s="82">
        <v>1</v>
      </c>
      <c r="AI187" s="82" t="s">
        <v>3708</v>
      </c>
      <c r="AJ187" s="82">
        <v>314930</v>
      </c>
      <c r="AK187" s="82" t="s">
        <v>6400</v>
      </c>
      <c r="AL187" s="82">
        <v>186</v>
      </c>
      <c r="AM187" s="84">
        <v>35000</v>
      </c>
      <c r="AN187" s="84">
        <v>0</v>
      </c>
      <c r="AO187" s="84">
        <v>0</v>
      </c>
      <c r="AP187" s="84">
        <v>35000</v>
      </c>
      <c r="AQ187" s="84">
        <v>1004.5</v>
      </c>
      <c r="AR187" s="84">
        <v>0</v>
      </c>
      <c r="AS187" s="84">
        <v>1064</v>
      </c>
      <c r="AT187" s="84">
        <v>0</v>
      </c>
      <c r="AU187" s="84">
        <v>25</v>
      </c>
      <c r="AV187" s="84">
        <v>0</v>
      </c>
      <c r="AW187" s="84">
        <v>1546</v>
      </c>
      <c r="AX187" s="84">
        <v>5185.5</v>
      </c>
      <c r="AY187" s="84">
        <v>31360.5</v>
      </c>
      <c r="AZ187" s="84">
        <v>2485</v>
      </c>
      <c r="BA187" s="84">
        <v>385</v>
      </c>
      <c r="BB187" s="84">
        <v>2481.5</v>
      </c>
      <c r="BC187" s="91">
        <v>5351.5</v>
      </c>
    </row>
    <row r="188" spans="1:55" ht="25.5">
      <c r="A188" s="90" t="s">
        <v>843</v>
      </c>
      <c r="B188" s="82">
        <v>20231001</v>
      </c>
      <c r="C188" s="82">
        <v>2023</v>
      </c>
      <c r="D188" s="82" t="s">
        <v>6398</v>
      </c>
      <c r="E188" s="82">
        <v>10</v>
      </c>
      <c r="F188" s="82" t="s">
        <v>1245</v>
      </c>
      <c r="G188" s="82" t="s">
        <v>606</v>
      </c>
      <c r="H188" s="82" t="s">
        <v>1245</v>
      </c>
      <c r="I188" s="82" t="s">
        <v>606</v>
      </c>
      <c r="J188" s="82">
        <v>1</v>
      </c>
      <c r="K188" s="82" t="s">
        <v>11</v>
      </c>
      <c r="L188" s="82" t="s">
        <v>3754</v>
      </c>
      <c r="M188" s="82" t="s">
        <v>3755</v>
      </c>
      <c r="N188" s="82" t="s">
        <v>2355</v>
      </c>
      <c r="O188" s="82" t="s">
        <v>4800</v>
      </c>
      <c r="P188" s="82" t="s">
        <v>4897</v>
      </c>
      <c r="Q188" s="82" t="s">
        <v>4898</v>
      </c>
      <c r="R188" s="82">
        <v>5</v>
      </c>
      <c r="S188" s="83">
        <v>43466</v>
      </c>
      <c r="T188" s="83">
        <v>37991</v>
      </c>
      <c r="U188" s="82">
        <v>61875053</v>
      </c>
      <c r="V188" s="82" t="s">
        <v>3702</v>
      </c>
      <c r="W188" s="100" t="s">
        <v>1109</v>
      </c>
      <c r="X188" s="82" t="s">
        <v>4899</v>
      </c>
      <c r="Y188" s="82" t="s">
        <v>6162</v>
      </c>
      <c r="Z188" s="82" t="s">
        <v>2356</v>
      </c>
      <c r="AA188" s="82" t="s">
        <v>3704</v>
      </c>
      <c r="AB188" s="82" t="s">
        <v>6520</v>
      </c>
      <c r="AC188" s="82" t="s">
        <v>3713</v>
      </c>
      <c r="AD188" s="82" t="s">
        <v>3705</v>
      </c>
      <c r="AE188" s="82">
        <v>200013300031011</v>
      </c>
      <c r="AF188" s="82">
        <v>1</v>
      </c>
      <c r="AG188" s="82" t="s">
        <v>3707</v>
      </c>
      <c r="AH188" s="82">
        <v>1</v>
      </c>
      <c r="AI188" s="82" t="s">
        <v>3708</v>
      </c>
      <c r="AJ188" s="82">
        <v>314930</v>
      </c>
      <c r="AK188" s="82" t="s">
        <v>6400</v>
      </c>
      <c r="AL188" s="82">
        <v>187</v>
      </c>
      <c r="AM188" s="84">
        <v>110000</v>
      </c>
      <c r="AN188" s="84">
        <v>0</v>
      </c>
      <c r="AO188" s="84">
        <v>0</v>
      </c>
      <c r="AP188" s="84">
        <v>110000</v>
      </c>
      <c r="AQ188" s="84">
        <v>3157</v>
      </c>
      <c r="AR188" s="84">
        <v>14457.62</v>
      </c>
      <c r="AS188" s="84">
        <v>3344</v>
      </c>
      <c r="AT188" s="84">
        <v>0</v>
      </c>
      <c r="AU188" s="84">
        <v>25</v>
      </c>
      <c r="AV188" s="84">
        <v>50</v>
      </c>
      <c r="AW188" s="84">
        <v>0</v>
      </c>
      <c r="AX188" s="84">
        <v>21033.62</v>
      </c>
      <c r="AY188" s="84">
        <v>88966.38</v>
      </c>
      <c r="AZ188" s="84">
        <v>7810</v>
      </c>
      <c r="BA188" s="84">
        <v>822.89</v>
      </c>
      <c r="BB188" s="84">
        <v>7799</v>
      </c>
      <c r="BC188" s="91">
        <v>16431.89</v>
      </c>
    </row>
    <row r="189" spans="1:55" ht="25.5">
      <c r="A189" s="90" t="s">
        <v>843</v>
      </c>
      <c r="B189" s="82">
        <v>20231001</v>
      </c>
      <c r="C189" s="82">
        <v>2023</v>
      </c>
      <c r="D189" s="82" t="s">
        <v>6398</v>
      </c>
      <c r="E189" s="82">
        <v>10</v>
      </c>
      <c r="F189" s="82" t="s">
        <v>1247</v>
      </c>
      <c r="G189" s="82" t="s">
        <v>513</v>
      </c>
      <c r="H189" s="82" t="s">
        <v>1247</v>
      </c>
      <c r="I189" s="82" t="s">
        <v>513</v>
      </c>
      <c r="J189" s="82">
        <v>1</v>
      </c>
      <c r="K189" s="82" t="s">
        <v>11</v>
      </c>
      <c r="L189" s="82" t="s">
        <v>3749</v>
      </c>
      <c r="M189" s="82" t="s">
        <v>3750</v>
      </c>
      <c r="N189" s="82" t="s">
        <v>2355</v>
      </c>
      <c r="O189" s="82" t="s">
        <v>4800</v>
      </c>
      <c r="P189" s="82" t="s">
        <v>4605</v>
      </c>
      <c r="Q189" s="82" t="s">
        <v>102</v>
      </c>
      <c r="R189" s="82">
        <v>2</v>
      </c>
      <c r="S189" s="83">
        <v>44932</v>
      </c>
      <c r="T189" s="83">
        <v>44572</v>
      </c>
      <c r="U189" s="82">
        <v>61815155</v>
      </c>
      <c r="V189" s="82" t="s">
        <v>3702</v>
      </c>
      <c r="W189" s="100" t="s">
        <v>3371</v>
      </c>
      <c r="X189" s="82" t="s">
        <v>5010</v>
      </c>
      <c r="Y189" s="82" t="s">
        <v>6260</v>
      </c>
      <c r="Z189" s="82" t="s">
        <v>6261</v>
      </c>
      <c r="AA189" s="82" t="s">
        <v>3704</v>
      </c>
      <c r="AB189" s="82" t="s">
        <v>6521</v>
      </c>
      <c r="AC189" s="82" t="s">
        <v>3713</v>
      </c>
      <c r="AD189" s="82" t="s">
        <v>3706</v>
      </c>
      <c r="AE189" s="82">
        <v>200019605430505</v>
      </c>
      <c r="AF189" s="82">
        <v>1</v>
      </c>
      <c r="AG189" s="82" t="s">
        <v>3707</v>
      </c>
      <c r="AH189" s="82">
        <v>1</v>
      </c>
      <c r="AI189" s="82" t="s">
        <v>3708</v>
      </c>
      <c r="AJ189" s="82">
        <v>314930</v>
      </c>
      <c r="AK189" s="82" t="s">
        <v>6400</v>
      </c>
      <c r="AL189" s="82">
        <v>188</v>
      </c>
      <c r="AM189" s="84">
        <v>25000</v>
      </c>
      <c r="AN189" s="84">
        <v>0</v>
      </c>
      <c r="AO189" s="84">
        <v>0</v>
      </c>
      <c r="AP189" s="84">
        <v>25000</v>
      </c>
      <c r="AQ189" s="84">
        <v>717.5</v>
      </c>
      <c r="AR189" s="84">
        <v>0</v>
      </c>
      <c r="AS189" s="84">
        <v>760</v>
      </c>
      <c r="AT189" s="84">
        <v>1587.38</v>
      </c>
      <c r="AU189" s="84">
        <v>25</v>
      </c>
      <c r="AV189" s="84">
        <v>0</v>
      </c>
      <c r="AW189" s="84">
        <v>0</v>
      </c>
      <c r="AX189" s="84">
        <v>3089.88</v>
      </c>
      <c r="AY189" s="84">
        <v>21910.12</v>
      </c>
      <c r="AZ189" s="84">
        <v>1775</v>
      </c>
      <c r="BA189" s="84">
        <v>275</v>
      </c>
      <c r="BB189" s="84">
        <v>1772.5</v>
      </c>
      <c r="BC189" s="91">
        <v>3822.5</v>
      </c>
    </row>
    <row r="190" spans="1:55" ht="25.5">
      <c r="A190" s="90" t="s">
        <v>843</v>
      </c>
      <c r="B190" s="82">
        <v>20231001</v>
      </c>
      <c r="C190" s="82">
        <v>2023</v>
      </c>
      <c r="D190" s="82" t="s">
        <v>6398</v>
      </c>
      <c r="E190" s="82">
        <v>10</v>
      </c>
      <c r="F190" s="82" t="s">
        <v>1245</v>
      </c>
      <c r="G190" s="82" t="s">
        <v>606</v>
      </c>
      <c r="H190" s="82" t="s">
        <v>1245</v>
      </c>
      <c r="I190" s="82" t="s">
        <v>606</v>
      </c>
      <c r="J190" s="82">
        <v>1</v>
      </c>
      <c r="K190" s="82" t="s">
        <v>11</v>
      </c>
      <c r="L190" s="82" t="s">
        <v>3720</v>
      </c>
      <c r="M190" s="82" t="s">
        <v>3721</v>
      </c>
      <c r="N190" s="82" t="s">
        <v>2355</v>
      </c>
      <c r="O190" s="82" t="s">
        <v>4800</v>
      </c>
      <c r="P190" s="82" t="s">
        <v>4332</v>
      </c>
      <c r="Q190" s="82" t="s">
        <v>1187</v>
      </c>
      <c r="R190" s="82">
        <v>1</v>
      </c>
      <c r="S190" s="83">
        <v>44932</v>
      </c>
      <c r="T190" s="83">
        <v>44932</v>
      </c>
      <c r="U190" s="82">
        <v>61875154</v>
      </c>
      <c r="V190" s="82" t="s">
        <v>3702</v>
      </c>
      <c r="W190" s="100" t="s">
        <v>3369</v>
      </c>
      <c r="X190" s="82" t="s">
        <v>4873</v>
      </c>
      <c r="Y190" s="82" t="s">
        <v>6143</v>
      </c>
      <c r="Z190" s="82" t="s">
        <v>3370</v>
      </c>
      <c r="AA190" s="82" t="s">
        <v>3712</v>
      </c>
      <c r="AB190" s="83">
        <v>32637</v>
      </c>
      <c r="AC190" s="82" t="s">
        <v>3705</v>
      </c>
      <c r="AD190" s="82" t="s">
        <v>3706</v>
      </c>
      <c r="AE190" s="82">
        <v>200019603657813</v>
      </c>
      <c r="AF190" s="82">
        <v>1</v>
      </c>
      <c r="AG190" s="82" t="s">
        <v>3707</v>
      </c>
      <c r="AH190" s="82">
        <v>1</v>
      </c>
      <c r="AI190" s="82" t="s">
        <v>3708</v>
      </c>
      <c r="AJ190" s="82">
        <v>314930</v>
      </c>
      <c r="AK190" s="82" t="s">
        <v>6400</v>
      </c>
      <c r="AL190" s="82">
        <v>189</v>
      </c>
      <c r="AM190" s="84">
        <v>20000</v>
      </c>
      <c r="AN190" s="84">
        <v>0</v>
      </c>
      <c r="AO190" s="84">
        <v>0</v>
      </c>
      <c r="AP190" s="84">
        <v>20000</v>
      </c>
      <c r="AQ190" s="84">
        <v>574</v>
      </c>
      <c r="AR190" s="84">
        <v>0</v>
      </c>
      <c r="AS190" s="84">
        <v>608</v>
      </c>
      <c r="AT190" s="84">
        <v>0</v>
      </c>
      <c r="AU190" s="84">
        <v>25</v>
      </c>
      <c r="AV190" s="84">
        <v>0</v>
      </c>
      <c r="AW190" s="84">
        <v>0</v>
      </c>
      <c r="AX190" s="84">
        <v>1207</v>
      </c>
      <c r="AY190" s="84">
        <v>18793</v>
      </c>
      <c r="AZ190" s="84">
        <v>1420</v>
      </c>
      <c r="BA190" s="84">
        <v>220</v>
      </c>
      <c r="BB190" s="84">
        <v>1418</v>
      </c>
      <c r="BC190" s="91">
        <v>3058</v>
      </c>
    </row>
    <row r="191" spans="1:55" ht="25.5">
      <c r="A191" s="90" t="s">
        <v>843</v>
      </c>
      <c r="B191" s="82">
        <v>20231001</v>
      </c>
      <c r="C191" s="82">
        <v>2023</v>
      </c>
      <c r="D191" s="82" t="s">
        <v>6398</v>
      </c>
      <c r="E191" s="82">
        <v>10</v>
      </c>
      <c r="F191" s="82" t="s">
        <v>1295</v>
      </c>
      <c r="G191" s="82" t="s">
        <v>317</v>
      </c>
      <c r="H191" s="82" t="s">
        <v>1295</v>
      </c>
      <c r="I191" s="82" t="s">
        <v>317</v>
      </c>
      <c r="J191" s="82">
        <v>1</v>
      </c>
      <c r="K191" s="82" t="s">
        <v>11</v>
      </c>
      <c r="L191" s="82" t="s">
        <v>3754</v>
      </c>
      <c r="M191" s="82" t="s">
        <v>3755</v>
      </c>
      <c r="N191" s="82" t="s">
        <v>2355</v>
      </c>
      <c r="O191" s="82" t="s">
        <v>4800</v>
      </c>
      <c r="P191" s="82" t="s">
        <v>4377</v>
      </c>
      <c r="Q191" s="82" t="s">
        <v>320</v>
      </c>
      <c r="R191" s="82">
        <v>8</v>
      </c>
      <c r="S191" s="83">
        <v>44206</v>
      </c>
      <c r="T191" s="83">
        <v>367</v>
      </c>
      <c r="U191" s="82">
        <v>61965023</v>
      </c>
      <c r="V191" s="82" t="s">
        <v>3702</v>
      </c>
      <c r="W191" s="100" t="s">
        <v>1876</v>
      </c>
      <c r="X191" s="82" t="s">
        <v>4831</v>
      </c>
      <c r="Y191" s="82" t="s">
        <v>6105</v>
      </c>
      <c r="Z191" s="82" t="s">
        <v>319</v>
      </c>
      <c r="AA191" s="82" t="s">
        <v>3712</v>
      </c>
      <c r="AB191" s="82" t="s">
        <v>6522</v>
      </c>
      <c r="AC191" s="82" t="s">
        <v>3713</v>
      </c>
      <c r="AD191" s="82" t="s">
        <v>3705</v>
      </c>
      <c r="AE191" s="82">
        <v>200013300037206</v>
      </c>
      <c r="AF191" s="82">
        <v>1</v>
      </c>
      <c r="AG191" s="82" t="s">
        <v>3707</v>
      </c>
      <c r="AH191" s="82">
        <v>1</v>
      </c>
      <c r="AI191" s="82" t="s">
        <v>3708</v>
      </c>
      <c r="AJ191" s="82">
        <v>314930</v>
      </c>
      <c r="AK191" s="82" t="s">
        <v>6400</v>
      </c>
      <c r="AL191" s="82">
        <v>190</v>
      </c>
      <c r="AM191" s="84">
        <v>130000</v>
      </c>
      <c r="AN191" s="84">
        <v>0</v>
      </c>
      <c r="AO191" s="84">
        <v>0</v>
      </c>
      <c r="AP191" s="84">
        <v>130000</v>
      </c>
      <c r="AQ191" s="84">
        <v>3731</v>
      </c>
      <c r="AR191" s="84">
        <v>19162.12</v>
      </c>
      <c r="AS191" s="84">
        <v>3952</v>
      </c>
      <c r="AT191" s="84">
        <v>0</v>
      </c>
      <c r="AU191" s="84">
        <v>25</v>
      </c>
      <c r="AV191" s="84">
        <v>0</v>
      </c>
      <c r="AW191" s="84">
        <v>0</v>
      </c>
      <c r="AX191" s="84">
        <v>26870.12</v>
      </c>
      <c r="AY191" s="84">
        <v>103129.88</v>
      </c>
      <c r="AZ191" s="84">
        <v>9230</v>
      </c>
      <c r="BA191" s="84">
        <v>822.89</v>
      </c>
      <c r="BB191" s="84">
        <v>9217</v>
      </c>
      <c r="BC191" s="91">
        <v>19269.89</v>
      </c>
    </row>
    <row r="192" spans="1:55" ht="25.5">
      <c r="A192" s="90" t="s">
        <v>843</v>
      </c>
      <c r="B192" s="82">
        <v>20231001</v>
      </c>
      <c r="C192" s="82">
        <v>2023</v>
      </c>
      <c r="D192" s="82" t="s">
        <v>6398</v>
      </c>
      <c r="E192" s="82">
        <v>10</v>
      </c>
      <c r="F192" s="82" t="s">
        <v>1245</v>
      </c>
      <c r="G192" s="82" t="s">
        <v>606</v>
      </c>
      <c r="H192" s="82" t="s">
        <v>1245</v>
      </c>
      <c r="I192" s="82" t="s">
        <v>606</v>
      </c>
      <c r="J192" s="82">
        <v>1</v>
      </c>
      <c r="K192" s="82" t="s">
        <v>11</v>
      </c>
      <c r="L192" s="82" t="s">
        <v>3720</v>
      </c>
      <c r="M192" s="82" t="s">
        <v>3721</v>
      </c>
      <c r="N192" s="82" t="s">
        <v>2355</v>
      </c>
      <c r="O192" s="82" t="s">
        <v>4800</v>
      </c>
      <c r="P192" s="82" t="s">
        <v>3722</v>
      </c>
      <c r="Q192" s="82" t="s">
        <v>8</v>
      </c>
      <c r="R192" s="82">
        <v>1</v>
      </c>
      <c r="S192" s="83">
        <v>44933</v>
      </c>
      <c r="T192" s="83">
        <v>44933</v>
      </c>
      <c r="U192" s="82">
        <v>61875162</v>
      </c>
      <c r="V192" s="82" t="s">
        <v>3702</v>
      </c>
      <c r="W192" s="100" t="s">
        <v>3450</v>
      </c>
      <c r="X192" s="82" t="s">
        <v>4840</v>
      </c>
      <c r="Y192" s="82" t="s">
        <v>6115</v>
      </c>
      <c r="Z192" s="82" t="s">
        <v>3449</v>
      </c>
      <c r="AA192" s="82" t="s">
        <v>3704</v>
      </c>
      <c r="AB192" s="82" t="s">
        <v>6523</v>
      </c>
      <c r="AC192" s="82" t="s">
        <v>3705</v>
      </c>
      <c r="AD192" s="82" t="s">
        <v>3706</v>
      </c>
      <c r="AE192" s="82">
        <v>200019605979782</v>
      </c>
      <c r="AF192" s="82">
        <v>1</v>
      </c>
      <c r="AG192" s="82" t="s">
        <v>3707</v>
      </c>
      <c r="AH192" s="82">
        <v>1</v>
      </c>
      <c r="AI192" s="82" t="s">
        <v>3708</v>
      </c>
      <c r="AJ192" s="82">
        <v>314930</v>
      </c>
      <c r="AK192" s="82" t="s">
        <v>6400</v>
      </c>
      <c r="AL192" s="82">
        <v>191</v>
      </c>
      <c r="AM192" s="84">
        <v>22000</v>
      </c>
      <c r="AN192" s="84">
        <v>0</v>
      </c>
      <c r="AO192" s="84">
        <v>0</v>
      </c>
      <c r="AP192" s="84">
        <v>22000</v>
      </c>
      <c r="AQ192" s="84">
        <v>631.4</v>
      </c>
      <c r="AR192" s="84">
        <v>0</v>
      </c>
      <c r="AS192" s="84">
        <v>668.8</v>
      </c>
      <c r="AT192" s="84">
        <v>0</v>
      </c>
      <c r="AU192" s="84">
        <v>25</v>
      </c>
      <c r="AV192" s="84">
        <v>0</v>
      </c>
      <c r="AW192" s="84">
        <v>0</v>
      </c>
      <c r="AX192" s="84">
        <v>1325.2</v>
      </c>
      <c r="AY192" s="84">
        <v>20674.8</v>
      </c>
      <c r="AZ192" s="84">
        <v>1562</v>
      </c>
      <c r="BA192" s="84">
        <v>242</v>
      </c>
      <c r="BB192" s="84">
        <v>1559.8</v>
      </c>
      <c r="BC192" s="91">
        <v>3363.8</v>
      </c>
    </row>
    <row r="193" spans="1:55" ht="25.5">
      <c r="A193" s="90" t="s">
        <v>843</v>
      </c>
      <c r="B193" s="82">
        <v>20231001</v>
      </c>
      <c r="C193" s="82">
        <v>2023</v>
      </c>
      <c r="D193" s="82" t="s">
        <v>6398</v>
      </c>
      <c r="E193" s="82">
        <v>10</v>
      </c>
      <c r="F193" s="82" t="s">
        <v>1245</v>
      </c>
      <c r="G193" s="82" t="s">
        <v>606</v>
      </c>
      <c r="H193" s="82" t="s">
        <v>1245</v>
      </c>
      <c r="I193" s="82" t="s">
        <v>606</v>
      </c>
      <c r="J193" s="82">
        <v>1</v>
      </c>
      <c r="K193" s="82" t="s">
        <v>11</v>
      </c>
      <c r="L193" s="82" t="s">
        <v>3720</v>
      </c>
      <c r="M193" s="82" t="s">
        <v>3721</v>
      </c>
      <c r="N193" s="82" t="s">
        <v>2355</v>
      </c>
      <c r="O193" s="82" t="s">
        <v>4800</v>
      </c>
      <c r="P193" s="82" t="s">
        <v>4914</v>
      </c>
      <c r="Q193" s="82" t="s">
        <v>645</v>
      </c>
      <c r="R193" s="82">
        <v>3</v>
      </c>
      <c r="S193" s="83">
        <v>43466</v>
      </c>
      <c r="T193" s="83">
        <v>31726</v>
      </c>
      <c r="U193" s="82">
        <v>61875048</v>
      </c>
      <c r="V193" s="82" t="s">
        <v>3702</v>
      </c>
      <c r="W193" s="100" t="s">
        <v>1962</v>
      </c>
      <c r="X193" s="82" t="s">
        <v>5052</v>
      </c>
      <c r="Y193" s="82" t="s">
        <v>6295</v>
      </c>
      <c r="Z193" s="82" t="s">
        <v>644</v>
      </c>
      <c r="AA193" s="82" t="s">
        <v>3712</v>
      </c>
      <c r="AB193" s="82" t="s">
        <v>6524</v>
      </c>
      <c r="AC193" s="82" t="s">
        <v>3713</v>
      </c>
      <c r="AD193" s="82" t="s">
        <v>3705</v>
      </c>
      <c r="AE193" s="82">
        <v>200013300041399</v>
      </c>
      <c r="AF193" s="82">
        <v>1</v>
      </c>
      <c r="AG193" s="82" t="s">
        <v>3707</v>
      </c>
      <c r="AH193" s="82">
        <v>1</v>
      </c>
      <c r="AI193" s="82" t="s">
        <v>3708</v>
      </c>
      <c r="AJ193" s="82">
        <v>314930</v>
      </c>
      <c r="AK193" s="82" t="s">
        <v>6400</v>
      </c>
      <c r="AL193" s="82">
        <v>192</v>
      </c>
      <c r="AM193" s="84">
        <v>22000</v>
      </c>
      <c r="AN193" s="84">
        <v>0</v>
      </c>
      <c r="AO193" s="84">
        <v>0</v>
      </c>
      <c r="AP193" s="84">
        <v>22000</v>
      </c>
      <c r="AQ193" s="84">
        <v>631.4</v>
      </c>
      <c r="AR193" s="84">
        <v>0</v>
      </c>
      <c r="AS193" s="84">
        <v>668.8</v>
      </c>
      <c r="AT193" s="84">
        <v>0</v>
      </c>
      <c r="AU193" s="84">
        <v>25</v>
      </c>
      <c r="AV193" s="84">
        <v>50</v>
      </c>
      <c r="AW193" s="84">
        <v>0</v>
      </c>
      <c r="AX193" s="84">
        <v>1375.2</v>
      </c>
      <c r="AY193" s="84">
        <v>20624.8</v>
      </c>
      <c r="AZ193" s="84">
        <v>1562</v>
      </c>
      <c r="BA193" s="84">
        <v>242</v>
      </c>
      <c r="BB193" s="84">
        <v>1559.8</v>
      </c>
      <c r="BC193" s="91">
        <v>3363.8</v>
      </c>
    </row>
    <row r="194" spans="1:55" ht="25.5">
      <c r="A194" s="90" t="s">
        <v>843</v>
      </c>
      <c r="B194" s="82">
        <v>20231001</v>
      </c>
      <c r="C194" s="82">
        <v>2023</v>
      </c>
      <c r="D194" s="82" t="s">
        <v>6398</v>
      </c>
      <c r="E194" s="82">
        <v>10</v>
      </c>
      <c r="F194" s="82" t="s">
        <v>1247</v>
      </c>
      <c r="G194" s="82" t="s">
        <v>513</v>
      </c>
      <c r="H194" s="82" t="s">
        <v>1247</v>
      </c>
      <c r="I194" s="82" t="s">
        <v>513</v>
      </c>
      <c r="J194" s="82">
        <v>1</v>
      </c>
      <c r="K194" s="82" t="s">
        <v>11</v>
      </c>
      <c r="L194" s="82" t="s">
        <v>3758</v>
      </c>
      <c r="M194" s="82" t="s">
        <v>3759</v>
      </c>
      <c r="N194" s="82" t="s">
        <v>2355</v>
      </c>
      <c r="O194" s="82" t="s">
        <v>4800</v>
      </c>
      <c r="P194" s="82" t="s">
        <v>4108</v>
      </c>
      <c r="Q194" s="82" t="s">
        <v>802</v>
      </c>
      <c r="R194" s="82">
        <v>1</v>
      </c>
      <c r="S194" s="83">
        <v>44932</v>
      </c>
      <c r="T194" s="83">
        <v>44932</v>
      </c>
      <c r="U194" s="82">
        <v>61815149</v>
      </c>
      <c r="V194" s="82" t="s">
        <v>3702</v>
      </c>
      <c r="W194" s="100" t="s">
        <v>3247</v>
      </c>
      <c r="X194" s="82" t="s">
        <v>5123</v>
      </c>
      <c r="Y194" s="82" t="s">
        <v>6354</v>
      </c>
      <c r="Z194" s="82" t="s">
        <v>6355</v>
      </c>
      <c r="AA194" s="82" t="s">
        <v>3704</v>
      </c>
      <c r="AB194" s="83">
        <v>24967</v>
      </c>
      <c r="AC194" s="82" t="s">
        <v>3705</v>
      </c>
      <c r="AD194" s="82" t="s">
        <v>3706</v>
      </c>
      <c r="AE194" s="82">
        <v>200019605901674</v>
      </c>
      <c r="AF194" s="82">
        <v>1</v>
      </c>
      <c r="AG194" s="82" t="s">
        <v>3707</v>
      </c>
      <c r="AH194" s="82">
        <v>1</v>
      </c>
      <c r="AI194" s="82" t="s">
        <v>3708</v>
      </c>
      <c r="AJ194" s="82">
        <v>314930</v>
      </c>
      <c r="AK194" s="82" t="s">
        <v>6400</v>
      </c>
      <c r="AL194" s="82">
        <v>193</v>
      </c>
      <c r="AM194" s="84">
        <v>48000</v>
      </c>
      <c r="AN194" s="84">
        <v>0</v>
      </c>
      <c r="AO194" s="84">
        <v>0</v>
      </c>
      <c r="AP194" s="84">
        <v>48000</v>
      </c>
      <c r="AQ194" s="84">
        <v>1377.6</v>
      </c>
      <c r="AR194" s="84">
        <v>1571.73</v>
      </c>
      <c r="AS194" s="84">
        <v>1459.2</v>
      </c>
      <c r="AT194" s="84">
        <v>0</v>
      </c>
      <c r="AU194" s="84">
        <v>25</v>
      </c>
      <c r="AV194" s="84">
        <v>0</v>
      </c>
      <c r="AW194" s="84">
        <v>0</v>
      </c>
      <c r="AX194" s="84">
        <v>4433.53</v>
      </c>
      <c r="AY194" s="84">
        <v>43566.47</v>
      </c>
      <c r="AZ194" s="84">
        <v>3408</v>
      </c>
      <c r="BA194" s="84">
        <v>528</v>
      </c>
      <c r="BB194" s="84">
        <v>3403.2</v>
      </c>
      <c r="BC194" s="91">
        <v>7339.2</v>
      </c>
    </row>
    <row r="195" spans="1:55" ht="25.5">
      <c r="A195" s="90" t="s">
        <v>843</v>
      </c>
      <c r="B195" s="82">
        <v>20231001</v>
      </c>
      <c r="C195" s="82">
        <v>2023</v>
      </c>
      <c r="D195" s="82" t="s">
        <v>6398</v>
      </c>
      <c r="E195" s="82">
        <v>10</v>
      </c>
      <c r="F195" s="82" t="s">
        <v>1299</v>
      </c>
      <c r="G195" s="82" t="s">
        <v>833</v>
      </c>
      <c r="H195" s="82" t="s">
        <v>1299</v>
      </c>
      <c r="I195" s="82" t="s">
        <v>833</v>
      </c>
      <c r="J195" s="82">
        <v>1</v>
      </c>
      <c r="K195" s="82" t="s">
        <v>11</v>
      </c>
      <c r="L195" s="82" t="s">
        <v>3720</v>
      </c>
      <c r="M195" s="82" t="s">
        <v>3721</v>
      </c>
      <c r="N195" s="82" t="s">
        <v>2355</v>
      </c>
      <c r="O195" s="82" t="s">
        <v>4800</v>
      </c>
      <c r="P195" s="82" t="s">
        <v>3859</v>
      </c>
      <c r="Q195" s="82" t="s">
        <v>203</v>
      </c>
      <c r="R195" s="82">
        <v>1</v>
      </c>
      <c r="S195" s="83">
        <v>44573</v>
      </c>
      <c r="T195" s="83">
        <v>44573</v>
      </c>
      <c r="U195" s="82">
        <v>61830007</v>
      </c>
      <c r="V195" s="82" t="s">
        <v>3702</v>
      </c>
      <c r="W195" s="100" t="s">
        <v>2573</v>
      </c>
      <c r="X195" s="82" t="s">
        <v>4996</v>
      </c>
      <c r="Y195" s="82" t="s">
        <v>6244</v>
      </c>
      <c r="Z195" s="82" t="s">
        <v>2572</v>
      </c>
      <c r="AA195" s="82" t="s">
        <v>3712</v>
      </c>
      <c r="AB195" s="83">
        <v>34917</v>
      </c>
      <c r="AC195" s="82" t="s">
        <v>3705</v>
      </c>
      <c r="AD195" s="82" t="s">
        <v>3706</v>
      </c>
      <c r="AE195" s="82">
        <v>200019605388529</v>
      </c>
      <c r="AF195" s="82">
        <v>1</v>
      </c>
      <c r="AG195" s="82" t="s">
        <v>3707</v>
      </c>
      <c r="AH195" s="82">
        <v>1</v>
      </c>
      <c r="AI195" s="82" t="s">
        <v>3708</v>
      </c>
      <c r="AJ195" s="82">
        <v>314930</v>
      </c>
      <c r="AK195" s="82" t="s">
        <v>6400</v>
      </c>
      <c r="AL195" s="82">
        <v>194</v>
      </c>
      <c r="AM195" s="84">
        <v>25000</v>
      </c>
      <c r="AN195" s="84">
        <v>0</v>
      </c>
      <c r="AO195" s="84">
        <v>0</v>
      </c>
      <c r="AP195" s="84">
        <v>25000</v>
      </c>
      <c r="AQ195" s="84">
        <v>717.5</v>
      </c>
      <c r="AR195" s="84">
        <v>0</v>
      </c>
      <c r="AS195" s="84">
        <v>760</v>
      </c>
      <c r="AT195" s="84">
        <v>0</v>
      </c>
      <c r="AU195" s="84">
        <v>25</v>
      </c>
      <c r="AV195" s="84">
        <v>0</v>
      </c>
      <c r="AW195" s="84">
        <v>0</v>
      </c>
      <c r="AX195" s="84">
        <v>1502.5</v>
      </c>
      <c r="AY195" s="84">
        <v>23497.5</v>
      </c>
      <c r="AZ195" s="84">
        <v>1775</v>
      </c>
      <c r="BA195" s="84">
        <v>275</v>
      </c>
      <c r="BB195" s="84">
        <v>1772.5</v>
      </c>
      <c r="BC195" s="91">
        <v>3822.5</v>
      </c>
    </row>
    <row r="196" spans="1:55" ht="25.5">
      <c r="A196" s="90" t="s">
        <v>843</v>
      </c>
      <c r="B196" s="82">
        <v>20231001</v>
      </c>
      <c r="C196" s="82">
        <v>2023</v>
      </c>
      <c r="D196" s="82" t="s">
        <v>6398</v>
      </c>
      <c r="E196" s="82">
        <v>10</v>
      </c>
      <c r="F196" s="82" t="s">
        <v>1247</v>
      </c>
      <c r="G196" s="82" t="s">
        <v>513</v>
      </c>
      <c r="H196" s="82" t="s">
        <v>1247</v>
      </c>
      <c r="I196" s="82" t="s">
        <v>513</v>
      </c>
      <c r="J196" s="82">
        <v>1</v>
      </c>
      <c r="K196" s="82" t="s">
        <v>11</v>
      </c>
      <c r="L196" s="82" t="s">
        <v>3758</v>
      </c>
      <c r="M196" s="82" t="s">
        <v>3759</v>
      </c>
      <c r="N196" s="82" t="s">
        <v>2355</v>
      </c>
      <c r="O196" s="82" t="s">
        <v>4800</v>
      </c>
      <c r="P196" s="82" t="s">
        <v>3996</v>
      </c>
      <c r="Q196" s="82" t="s">
        <v>282</v>
      </c>
      <c r="R196" s="82">
        <v>1</v>
      </c>
      <c r="S196" s="83">
        <v>44931</v>
      </c>
      <c r="T196" s="83">
        <v>44931</v>
      </c>
      <c r="U196" s="82">
        <v>61815143</v>
      </c>
      <c r="V196" s="82" t="s">
        <v>3702</v>
      </c>
      <c r="W196" s="100" t="s">
        <v>3189</v>
      </c>
      <c r="X196" s="82" t="s">
        <v>4999</v>
      </c>
      <c r="Y196" s="82" t="s">
        <v>6249</v>
      </c>
      <c r="Z196" s="82" t="s">
        <v>3188</v>
      </c>
      <c r="AA196" s="82" t="s">
        <v>3704</v>
      </c>
      <c r="AB196" s="82" t="s">
        <v>6525</v>
      </c>
      <c r="AC196" s="82" t="s">
        <v>3705</v>
      </c>
      <c r="AD196" s="82" t="s">
        <v>3706</v>
      </c>
      <c r="AE196" s="82">
        <v>200019605796902</v>
      </c>
      <c r="AF196" s="82">
        <v>1</v>
      </c>
      <c r="AG196" s="82" t="s">
        <v>3707</v>
      </c>
      <c r="AH196" s="82">
        <v>1</v>
      </c>
      <c r="AI196" s="82" t="s">
        <v>3708</v>
      </c>
      <c r="AJ196" s="82">
        <v>314930</v>
      </c>
      <c r="AK196" s="82" t="s">
        <v>6400</v>
      </c>
      <c r="AL196" s="82">
        <v>195</v>
      </c>
      <c r="AM196" s="84">
        <v>25000</v>
      </c>
      <c r="AN196" s="84">
        <v>0</v>
      </c>
      <c r="AO196" s="84">
        <v>0</v>
      </c>
      <c r="AP196" s="84">
        <v>25000</v>
      </c>
      <c r="AQ196" s="84">
        <v>717.5</v>
      </c>
      <c r="AR196" s="84">
        <v>0</v>
      </c>
      <c r="AS196" s="84">
        <v>760</v>
      </c>
      <c r="AT196" s="84">
        <v>0</v>
      </c>
      <c r="AU196" s="84">
        <v>25</v>
      </c>
      <c r="AV196" s="84">
        <v>0</v>
      </c>
      <c r="AW196" s="84">
        <v>0</v>
      </c>
      <c r="AX196" s="84">
        <v>1502.5</v>
      </c>
      <c r="AY196" s="84">
        <v>23497.5</v>
      </c>
      <c r="AZ196" s="84">
        <v>1775</v>
      </c>
      <c r="BA196" s="84">
        <v>275</v>
      </c>
      <c r="BB196" s="84">
        <v>1772.5</v>
      </c>
      <c r="BC196" s="91">
        <v>3822.5</v>
      </c>
    </row>
    <row r="197" spans="1:55" ht="25.5">
      <c r="A197" s="90" t="s">
        <v>843</v>
      </c>
      <c r="B197" s="82">
        <v>20231001</v>
      </c>
      <c r="C197" s="82">
        <v>2023</v>
      </c>
      <c r="D197" s="82" t="s">
        <v>6398</v>
      </c>
      <c r="E197" s="82">
        <v>10</v>
      </c>
      <c r="F197" s="82" t="s">
        <v>1257</v>
      </c>
      <c r="G197" s="82" t="s">
        <v>73</v>
      </c>
      <c r="H197" s="82" t="s">
        <v>1257</v>
      </c>
      <c r="I197" s="82" t="s">
        <v>73</v>
      </c>
      <c r="J197" s="82">
        <v>1</v>
      </c>
      <c r="K197" s="82" t="s">
        <v>11</v>
      </c>
      <c r="L197" s="82" t="s">
        <v>3754</v>
      </c>
      <c r="M197" s="82" t="s">
        <v>3755</v>
      </c>
      <c r="N197" s="82" t="s">
        <v>2355</v>
      </c>
      <c r="O197" s="82" t="s">
        <v>4800</v>
      </c>
      <c r="P197" s="82" t="s">
        <v>4965</v>
      </c>
      <c r="Q197" s="82" t="s">
        <v>88</v>
      </c>
      <c r="R197" s="82">
        <v>4</v>
      </c>
      <c r="S197" s="83">
        <v>43466</v>
      </c>
      <c r="T197" s="83">
        <v>367</v>
      </c>
      <c r="U197" s="82">
        <v>61950002</v>
      </c>
      <c r="V197" s="82" t="s">
        <v>3702</v>
      </c>
      <c r="W197" s="100" t="s">
        <v>1139</v>
      </c>
      <c r="X197" s="82" t="s">
        <v>4294</v>
      </c>
      <c r="Y197" s="82" t="s">
        <v>6222</v>
      </c>
      <c r="Z197" s="82" t="s">
        <v>87</v>
      </c>
      <c r="AA197" s="82" t="s">
        <v>3704</v>
      </c>
      <c r="AB197" s="82" t="s">
        <v>6526</v>
      </c>
      <c r="AC197" s="82" t="s">
        <v>3713</v>
      </c>
      <c r="AD197" s="82" t="s">
        <v>3705</v>
      </c>
      <c r="AE197" s="82">
        <v>200013300040565</v>
      </c>
      <c r="AF197" s="82">
        <v>1</v>
      </c>
      <c r="AG197" s="82" t="s">
        <v>3707</v>
      </c>
      <c r="AH197" s="82">
        <v>1</v>
      </c>
      <c r="AI197" s="82" t="s">
        <v>3708</v>
      </c>
      <c r="AJ197" s="82">
        <v>314930</v>
      </c>
      <c r="AK197" s="82" t="s">
        <v>6400</v>
      </c>
      <c r="AL197" s="82">
        <v>196</v>
      </c>
      <c r="AM197" s="84">
        <v>26250</v>
      </c>
      <c r="AN197" s="84">
        <v>0</v>
      </c>
      <c r="AO197" s="84">
        <v>0</v>
      </c>
      <c r="AP197" s="84">
        <v>26250</v>
      </c>
      <c r="AQ197" s="84">
        <v>753.38</v>
      </c>
      <c r="AR197" s="84">
        <v>0</v>
      </c>
      <c r="AS197" s="84">
        <v>798</v>
      </c>
      <c r="AT197" s="84">
        <v>0</v>
      </c>
      <c r="AU197" s="84">
        <v>25</v>
      </c>
      <c r="AV197" s="84">
        <v>50</v>
      </c>
      <c r="AW197" s="84">
        <v>2408.5</v>
      </c>
      <c r="AX197" s="84">
        <v>6443.38</v>
      </c>
      <c r="AY197" s="84">
        <v>22215.119999999999</v>
      </c>
      <c r="AZ197" s="84">
        <v>1863.75</v>
      </c>
      <c r="BA197" s="84">
        <v>288.75</v>
      </c>
      <c r="BB197" s="84">
        <v>1861.13</v>
      </c>
      <c r="BC197" s="91">
        <v>4013.63</v>
      </c>
    </row>
    <row r="198" spans="1:55" ht="25.5">
      <c r="A198" s="90" t="s">
        <v>843</v>
      </c>
      <c r="B198" s="82">
        <v>20231001</v>
      </c>
      <c r="C198" s="82">
        <v>2023</v>
      </c>
      <c r="D198" s="82" t="s">
        <v>6398</v>
      </c>
      <c r="E198" s="82">
        <v>10</v>
      </c>
      <c r="F198" s="82" t="s">
        <v>1245</v>
      </c>
      <c r="G198" s="82" t="s">
        <v>606</v>
      </c>
      <c r="H198" s="82" t="s">
        <v>1245</v>
      </c>
      <c r="I198" s="82" t="s">
        <v>606</v>
      </c>
      <c r="J198" s="82">
        <v>1</v>
      </c>
      <c r="K198" s="82" t="s">
        <v>11</v>
      </c>
      <c r="L198" s="82" t="s">
        <v>3720</v>
      </c>
      <c r="M198" s="82" t="s">
        <v>3721</v>
      </c>
      <c r="N198" s="82" t="s">
        <v>2355</v>
      </c>
      <c r="O198" s="82" t="s">
        <v>4800</v>
      </c>
      <c r="P198" s="82" t="s">
        <v>3722</v>
      </c>
      <c r="Q198" s="82" t="s">
        <v>8</v>
      </c>
      <c r="R198" s="82">
        <v>4</v>
      </c>
      <c r="S198" s="83">
        <v>43466</v>
      </c>
      <c r="T198" s="83">
        <v>40182</v>
      </c>
      <c r="U198" s="82">
        <v>61875003</v>
      </c>
      <c r="V198" s="82" t="s">
        <v>3702</v>
      </c>
      <c r="W198" s="100" t="s">
        <v>2035</v>
      </c>
      <c r="X198" s="82" t="s">
        <v>4982</v>
      </c>
      <c r="Y198" s="82" t="s">
        <v>6236</v>
      </c>
      <c r="Z198" s="82" t="s">
        <v>682</v>
      </c>
      <c r="AA198" s="82" t="s">
        <v>3704</v>
      </c>
      <c r="AB198" s="82" t="s">
        <v>6527</v>
      </c>
      <c r="AC198" s="82" t="s">
        <v>3713</v>
      </c>
      <c r="AD198" s="82" t="s">
        <v>4983</v>
      </c>
      <c r="AE198" s="82">
        <v>200013300166465</v>
      </c>
      <c r="AF198" s="82">
        <v>1</v>
      </c>
      <c r="AG198" s="82" t="s">
        <v>3707</v>
      </c>
      <c r="AH198" s="82">
        <v>1</v>
      </c>
      <c r="AI198" s="82" t="s">
        <v>3708</v>
      </c>
      <c r="AJ198" s="82">
        <v>314930</v>
      </c>
      <c r="AK198" s="82" t="s">
        <v>6400</v>
      </c>
      <c r="AL198" s="82">
        <v>197</v>
      </c>
      <c r="AM198" s="84">
        <v>22000</v>
      </c>
      <c r="AN198" s="84">
        <v>0</v>
      </c>
      <c r="AO198" s="84">
        <v>0</v>
      </c>
      <c r="AP198" s="84">
        <v>22000</v>
      </c>
      <c r="AQ198" s="84">
        <v>631.4</v>
      </c>
      <c r="AR198" s="84">
        <v>0</v>
      </c>
      <c r="AS198" s="84">
        <v>668.8</v>
      </c>
      <c r="AT198" s="84">
        <v>0</v>
      </c>
      <c r="AU198" s="84">
        <v>25</v>
      </c>
      <c r="AV198" s="84">
        <v>100</v>
      </c>
      <c r="AW198" s="84">
        <v>9786.44</v>
      </c>
      <c r="AX198" s="84">
        <v>20998.080000000002</v>
      </c>
      <c r="AY198" s="84">
        <v>10788.36</v>
      </c>
      <c r="AZ198" s="84">
        <v>1562</v>
      </c>
      <c r="BA198" s="84">
        <v>242</v>
      </c>
      <c r="BB198" s="84">
        <v>1559.8</v>
      </c>
      <c r="BC198" s="91">
        <v>3363.8</v>
      </c>
    </row>
    <row r="199" spans="1:55" ht="38.25">
      <c r="A199" s="90" t="s">
        <v>843</v>
      </c>
      <c r="B199" s="82">
        <v>20231001</v>
      </c>
      <c r="C199" s="82">
        <v>2023</v>
      </c>
      <c r="D199" s="82" t="s">
        <v>6398</v>
      </c>
      <c r="E199" s="82">
        <v>10</v>
      </c>
      <c r="F199" s="82" t="s">
        <v>1256</v>
      </c>
      <c r="G199" s="82" t="s">
        <v>1484</v>
      </c>
      <c r="H199" s="82" t="s">
        <v>1256</v>
      </c>
      <c r="I199" s="82" t="s">
        <v>1484</v>
      </c>
      <c r="J199" s="82">
        <v>1</v>
      </c>
      <c r="K199" s="82" t="s">
        <v>11</v>
      </c>
      <c r="L199" s="82" t="s">
        <v>3758</v>
      </c>
      <c r="M199" s="82" t="s">
        <v>3759</v>
      </c>
      <c r="N199" s="82" t="s">
        <v>2355</v>
      </c>
      <c r="O199" s="82" t="s">
        <v>4800</v>
      </c>
      <c r="P199" s="82" t="s">
        <v>5013</v>
      </c>
      <c r="Q199" s="82" t="s">
        <v>163</v>
      </c>
      <c r="R199" s="82">
        <v>2</v>
      </c>
      <c r="S199" s="83">
        <v>43466</v>
      </c>
      <c r="T199" s="83">
        <v>36897</v>
      </c>
      <c r="U199" s="82">
        <v>61455006</v>
      </c>
      <c r="V199" s="82" t="s">
        <v>3702</v>
      </c>
      <c r="W199" s="100" t="s">
        <v>1126</v>
      </c>
      <c r="X199" s="82" t="s">
        <v>5014</v>
      </c>
      <c r="Y199" s="82" t="s">
        <v>6263</v>
      </c>
      <c r="Z199" s="82" t="s">
        <v>162</v>
      </c>
      <c r="AA199" s="82" t="s">
        <v>3704</v>
      </c>
      <c r="AB199" s="82" t="s">
        <v>6528</v>
      </c>
      <c r="AC199" s="82" t="s">
        <v>3713</v>
      </c>
      <c r="AD199" s="82" t="s">
        <v>3705</v>
      </c>
      <c r="AE199" s="82">
        <v>200013300048813</v>
      </c>
      <c r="AF199" s="82">
        <v>1</v>
      </c>
      <c r="AG199" s="82" t="s">
        <v>3707</v>
      </c>
      <c r="AH199" s="82">
        <v>1</v>
      </c>
      <c r="AI199" s="82" t="s">
        <v>3708</v>
      </c>
      <c r="AJ199" s="82">
        <v>314930</v>
      </c>
      <c r="AK199" s="82" t="s">
        <v>6400</v>
      </c>
      <c r="AL199" s="82">
        <v>198</v>
      </c>
      <c r="AM199" s="84">
        <v>10000</v>
      </c>
      <c r="AN199" s="84">
        <v>0</v>
      </c>
      <c r="AO199" s="84">
        <v>0</v>
      </c>
      <c r="AP199" s="84">
        <v>10000</v>
      </c>
      <c r="AQ199" s="84">
        <v>287</v>
      </c>
      <c r="AR199" s="84">
        <v>0</v>
      </c>
      <c r="AS199" s="84">
        <v>304</v>
      </c>
      <c r="AT199" s="84">
        <v>0</v>
      </c>
      <c r="AU199" s="84">
        <v>25</v>
      </c>
      <c r="AV199" s="84">
        <v>50</v>
      </c>
      <c r="AW199" s="84">
        <v>6977.17</v>
      </c>
      <c r="AX199" s="84">
        <v>14620.34</v>
      </c>
      <c r="AY199" s="84">
        <v>2356.83</v>
      </c>
      <c r="AZ199" s="84">
        <v>710</v>
      </c>
      <c r="BA199" s="84">
        <v>110</v>
      </c>
      <c r="BB199" s="84">
        <v>709</v>
      </c>
      <c r="BC199" s="91">
        <v>1529</v>
      </c>
    </row>
    <row r="200" spans="1:55" ht="25.5">
      <c r="A200" s="90" t="s">
        <v>843</v>
      </c>
      <c r="B200" s="82">
        <v>20231001</v>
      </c>
      <c r="C200" s="82">
        <v>2023</v>
      </c>
      <c r="D200" s="82" t="s">
        <v>6398</v>
      </c>
      <c r="E200" s="82">
        <v>10</v>
      </c>
      <c r="F200" s="82" t="s">
        <v>1257</v>
      </c>
      <c r="G200" s="82" t="s">
        <v>73</v>
      </c>
      <c r="H200" s="82" t="s">
        <v>1257</v>
      </c>
      <c r="I200" s="82" t="s">
        <v>73</v>
      </c>
      <c r="J200" s="82">
        <v>1</v>
      </c>
      <c r="K200" s="82" t="s">
        <v>11</v>
      </c>
      <c r="L200" s="82"/>
      <c r="M200" s="82"/>
      <c r="N200" s="82" t="s">
        <v>2355</v>
      </c>
      <c r="O200" s="82" t="s">
        <v>4800</v>
      </c>
      <c r="P200" s="82" t="s">
        <v>4254</v>
      </c>
      <c r="Q200" s="82" t="s">
        <v>350</v>
      </c>
      <c r="R200" s="82">
        <v>1</v>
      </c>
      <c r="S200" s="83">
        <v>44197</v>
      </c>
      <c r="T200" s="83">
        <v>44197</v>
      </c>
      <c r="U200" s="82">
        <v>61950062</v>
      </c>
      <c r="V200" s="82" t="s">
        <v>3702</v>
      </c>
      <c r="W200" s="100" t="s">
        <v>2022</v>
      </c>
      <c r="X200" s="82" t="s">
        <v>4970</v>
      </c>
      <c r="Y200" s="82" t="s">
        <v>6227</v>
      </c>
      <c r="Z200" s="82" t="s">
        <v>893</v>
      </c>
      <c r="AA200" s="82" t="s">
        <v>3712</v>
      </c>
      <c r="AB200" s="82" t="s">
        <v>6529</v>
      </c>
      <c r="AC200" s="82" t="s">
        <v>3705</v>
      </c>
      <c r="AD200" s="82" t="s">
        <v>3706</v>
      </c>
      <c r="AE200" s="82">
        <v>200019603335625</v>
      </c>
      <c r="AF200" s="82">
        <v>1</v>
      </c>
      <c r="AG200" s="82" t="s">
        <v>3707</v>
      </c>
      <c r="AH200" s="82">
        <v>1</v>
      </c>
      <c r="AI200" s="82" t="s">
        <v>3708</v>
      </c>
      <c r="AJ200" s="82">
        <v>314930</v>
      </c>
      <c r="AK200" s="82" t="s">
        <v>6400</v>
      </c>
      <c r="AL200" s="82">
        <v>199</v>
      </c>
      <c r="AM200" s="84">
        <v>40000</v>
      </c>
      <c r="AN200" s="84">
        <v>0</v>
      </c>
      <c r="AO200" s="84">
        <v>0</v>
      </c>
      <c r="AP200" s="84">
        <v>40000</v>
      </c>
      <c r="AQ200" s="84">
        <v>1148</v>
      </c>
      <c r="AR200" s="84">
        <v>442.65</v>
      </c>
      <c r="AS200" s="84">
        <v>1216</v>
      </c>
      <c r="AT200" s="84">
        <v>0</v>
      </c>
      <c r="AU200" s="84">
        <v>25</v>
      </c>
      <c r="AV200" s="84">
        <v>0</v>
      </c>
      <c r="AW200" s="84">
        <v>11842.09</v>
      </c>
      <c r="AX200" s="84">
        <v>26515.83</v>
      </c>
      <c r="AY200" s="84">
        <v>25326.26</v>
      </c>
      <c r="AZ200" s="84">
        <v>2840</v>
      </c>
      <c r="BA200" s="84">
        <v>440</v>
      </c>
      <c r="BB200" s="84">
        <v>2836</v>
      </c>
      <c r="BC200" s="91">
        <v>6116</v>
      </c>
    </row>
    <row r="201" spans="1:55" ht="25.5">
      <c r="A201" s="90" t="s">
        <v>843</v>
      </c>
      <c r="B201" s="82">
        <v>20231001</v>
      </c>
      <c r="C201" s="82">
        <v>2023</v>
      </c>
      <c r="D201" s="82" t="s">
        <v>6398</v>
      </c>
      <c r="E201" s="82">
        <v>10</v>
      </c>
      <c r="F201" s="82" t="s">
        <v>1302</v>
      </c>
      <c r="G201" s="82" t="s">
        <v>18</v>
      </c>
      <c r="H201" s="82" t="s">
        <v>1302</v>
      </c>
      <c r="I201" s="82" t="s">
        <v>18</v>
      </c>
      <c r="J201" s="82">
        <v>1</v>
      </c>
      <c r="K201" s="82" t="s">
        <v>11</v>
      </c>
      <c r="L201" s="82" t="s">
        <v>3720</v>
      </c>
      <c r="M201" s="82" t="s">
        <v>3721</v>
      </c>
      <c r="N201" s="82" t="s">
        <v>2355</v>
      </c>
      <c r="O201" s="82" t="s">
        <v>4800</v>
      </c>
      <c r="P201" s="82" t="s">
        <v>3722</v>
      </c>
      <c r="Q201" s="82" t="s">
        <v>8</v>
      </c>
      <c r="R201" s="82">
        <v>2</v>
      </c>
      <c r="S201" s="83">
        <v>43466</v>
      </c>
      <c r="T201" s="83">
        <v>38725</v>
      </c>
      <c r="U201" s="82">
        <v>62340038</v>
      </c>
      <c r="V201" s="82" t="s">
        <v>3702</v>
      </c>
      <c r="W201" s="100" t="s">
        <v>1897</v>
      </c>
      <c r="X201" s="82" t="s">
        <v>4906</v>
      </c>
      <c r="Y201" s="82" t="s">
        <v>6167</v>
      </c>
      <c r="Z201" s="82" t="s">
        <v>25</v>
      </c>
      <c r="AA201" s="82" t="s">
        <v>3704</v>
      </c>
      <c r="AB201" s="82" t="s">
        <v>6530</v>
      </c>
      <c r="AC201" s="82" t="s">
        <v>3713</v>
      </c>
      <c r="AD201" s="82" t="s">
        <v>3705</v>
      </c>
      <c r="AE201" s="82">
        <v>200011201321652</v>
      </c>
      <c r="AF201" s="82">
        <v>1</v>
      </c>
      <c r="AG201" s="82" t="s">
        <v>3707</v>
      </c>
      <c r="AH201" s="82">
        <v>1</v>
      </c>
      <c r="AI201" s="82" t="s">
        <v>3708</v>
      </c>
      <c r="AJ201" s="82">
        <v>314930</v>
      </c>
      <c r="AK201" s="82" t="s">
        <v>6400</v>
      </c>
      <c r="AL201" s="82">
        <v>200</v>
      </c>
      <c r="AM201" s="84">
        <v>10000</v>
      </c>
      <c r="AN201" s="84">
        <v>0</v>
      </c>
      <c r="AO201" s="84">
        <v>0</v>
      </c>
      <c r="AP201" s="84">
        <v>10000</v>
      </c>
      <c r="AQ201" s="84">
        <v>287</v>
      </c>
      <c r="AR201" s="84">
        <v>0</v>
      </c>
      <c r="AS201" s="84">
        <v>304</v>
      </c>
      <c r="AT201" s="84">
        <v>0</v>
      </c>
      <c r="AU201" s="84">
        <v>25</v>
      </c>
      <c r="AV201" s="84">
        <v>50</v>
      </c>
      <c r="AW201" s="84">
        <v>0</v>
      </c>
      <c r="AX201" s="84">
        <v>666</v>
      </c>
      <c r="AY201" s="84">
        <v>9334</v>
      </c>
      <c r="AZ201" s="84">
        <v>710</v>
      </c>
      <c r="BA201" s="84">
        <v>110</v>
      </c>
      <c r="BB201" s="84">
        <v>709</v>
      </c>
      <c r="BC201" s="91">
        <v>1529</v>
      </c>
    </row>
    <row r="202" spans="1:55" ht="25.5">
      <c r="A202" s="90" t="s">
        <v>843</v>
      </c>
      <c r="B202" s="82">
        <v>20231001</v>
      </c>
      <c r="C202" s="82">
        <v>2023</v>
      </c>
      <c r="D202" s="82" t="s">
        <v>6398</v>
      </c>
      <c r="E202" s="82">
        <v>10</v>
      </c>
      <c r="F202" s="82" t="s">
        <v>1247</v>
      </c>
      <c r="G202" s="82" t="s">
        <v>513</v>
      </c>
      <c r="H202" s="82" t="s">
        <v>1247</v>
      </c>
      <c r="I202" s="82" t="s">
        <v>513</v>
      </c>
      <c r="J202" s="82">
        <v>1</v>
      </c>
      <c r="K202" s="82" t="s">
        <v>11</v>
      </c>
      <c r="L202" s="82" t="s">
        <v>3720</v>
      </c>
      <c r="M202" s="82" t="s">
        <v>3721</v>
      </c>
      <c r="N202" s="82" t="s">
        <v>2355</v>
      </c>
      <c r="O202" s="82" t="s">
        <v>4800</v>
      </c>
      <c r="P202" s="82" t="s">
        <v>3987</v>
      </c>
      <c r="Q202" s="82" t="s">
        <v>510</v>
      </c>
      <c r="R202" s="82">
        <v>3</v>
      </c>
      <c r="S202" s="83">
        <v>44935</v>
      </c>
      <c r="T202" s="83">
        <v>36893</v>
      </c>
      <c r="U202" s="82">
        <v>61815022</v>
      </c>
      <c r="V202" s="82" t="s">
        <v>3702</v>
      </c>
      <c r="W202" s="100" t="s">
        <v>1875</v>
      </c>
      <c r="X202" s="82" t="s">
        <v>4913</v>
      </c>
      <c r="Y202" s="82" t="s">
        <v>6174</v>
      </c>
      <c r="Z202" s="82" t="s">
        <v>521</v>
      </c>
      <c r="AA202" s="82" t="s">
        <v>3712</v>
      </c>
      <c r="AB202" s="82" t="s">
        <v>6531</v>
      </c>
      <c r="AC202" s="82" t="s">
        <v>3713</v>
      </c>
      <c r="AD202" s="82" t="s">
        <v>3705</v>
      </c>
      <c r="AE202" s="82">
        <v>200011250028587</v>
      </c>
      <c r="AF202" s="82">
        <v>1</v>
      </c>
      <c r="AG202" s="82" t="s">
        <v>3707</v>
      </c>
      <c r="AH202" s="82">
        <v>1</v>
      </c>
      <c r="AI202" s="82" t="s">
        <v>3708</v>
      </c>
      <c r="AJ202" s="82">
        <v>314930</v>
      </c>
      <c r="AK202" s="82" t="s">
        <v>6400</v>
      </c>
      <c r="AL202" s="82">
        <v>201</v>
      </c>
      <c r="AM202" s="84">
        <v>20000</v>
      </c>
      <c r="AN202" s="84">
        <v>0</v>
      </c>
      <c r="AO202" s="84">
        <v>0</v>
      </c>
      <c r="AP202" s="84">
        <v>20000</v>
      </c>
      <c r="AQ202" s="84">
        <v>574</v>
      </c>
      <c r="AR202" s="84">
        <v>0</v>
      </c>
      <c r="AS202" s="84">
        <v>608</v>
      </c>
      <c r="AT202" s="84">
        <v>0</v>
      </c>
      <c r="AU202" s="84">
        <v>25</v>
      </c>
      <c r="AV202" s="84">
        <v>0</v>
      </c>
      <c r="AW202" s="84">
        <v>0</v>
      </c>
      <c r="AX202" s="84">
        <v>1207</v>
      </c>
      <c r="AY202" s="84">
        <v>18793</v>
      </c>
      <c r="AZ202" s="84">
        <v>1420</v>
      </c>
      <c r="BA202" s="84">
        <v>220</v>
      </c>
      <c r="BB202" s="84">
        <v>1418</v>
      </c>
      <c r="BC202" s="91">
        <v>3058</v>
      </c>
    </row>
    <row r="203" spans="1:55" ht="25.5">
      <c r="A203" s="90" t="s">
        <v>843</v>
      </c>
      <c r="B203" s="82">
        <v>20231001</v>
      </c>
      <c r="C203" s="82">
        <v>2023</v>
      </c>
      <c r="D203" s="82" t="s">
        <v>6398</v>
      </c>
      <c r="E203" s="82">
        <v>10</v>
      </c>
      <c r="F203" s="82" t="s">
        <v>1247</v>
      </c>
      <c r="G203" s="82" t="s">
        <v>513</v>
      </c>
      <c r="H203" s="82" t="s">
        <v>1247</v>
      </c>
      <c r="I203" s="82" t="s">
        <v>513</v>
      </c>
      <c r="J203" s="82">
        <v>1</v>
      </c>
      <c r="K203" s="82" t="s">
        <v>11</v>
      </c>
      <c r="L203" s="82" t="s">
        <v>3758</v>
      </c>
      <c r="M203" s="82" t="s">
        <v>3759</v>
      </c>
      <c r="N203" s="82" t="s">
        <v>2355</v>
      </c>
      <c r="O203" s="82" t="s">
        <v>4800</v>
      </c>
      <c r="P203" s="82" t="s">
        <v>5011</v>
      </c>
      <c r="Q203" s="82" t="s">
        <v>520</v>
      </c>
      <c r="R203" s="82">
        <v>3</v>
      </c>
      <c r="S203" s="83">
        <v>44932</v>
      </c>
      <c r="T203" s="83">
        <v>367</v>
      </c>
      <c r="U203" s="82">
        <v>61815062</v>
      </c>
      <c r="V203" s="82" t="s">
        <v>3702</v>
      </c>
      <c r="W203" s="100" t="s">
        <v>1111</v>
      </c>
      <c r="X203" s="82" t="s">
        <v>5012</v>
      </c>
      <c r="Y203" s="82" t="s">
        <v>6262</v>
      </c>
      <c r="Z203" s="82" t="s">
        <v>519</v>
      </c>
      <c r="AA203" s="82" t="s">
        <v>3704</v>
      </c>
      <c r="AB203" s="83">
        <v>20334</v>
      </c>
      <c r="AC203" s="82" t="s">
        <v>3713</v>
      </c>
      <c r="AD203" s="82" t="s">
        <v>3705</v>
      </c>
      <c r="AE203" s="82">
        <v>200011250028859</v>
      </c>
      <c r="AF203" s="82">
        <v>1</v>
      </c>
      <c r="AG203" s="82" t="s">
        <v>3707</v>
      </c>
      <c r="AH203" s="82">
        <v>1</v>
      </c>
      <c r="AI203" s="82" t="s">
        <v>3708</v>
      </c>
      <c r="AJ203" s="82">
        <v>314930</v>
      </c>
      <c r="AK203" s="82" t="s">
        <v>6400</v>
      </c>
      <c r="AL203" s="82">
        <v>202</v>
      </c>
      <c r="AM203" s="84">
        <v>35000</v>
      </c>
      <c r="AN203" s="84">
        <v>0</v>
      </c>
      <c r="AO203" s="84">
        <v>0</v>
      </c>
      <c r="AP203" s="84">
        <v>35000</v>
      </c>
      <c r="AQ203" s="84">
        <v>1004.5</v>
      </c>
      <c r="AR203" s="84">
        <v>0</v>
      </c>
      <c r="AS203" s="84">
        <v>1064</v>
      </c>
      <c r="AT203" s="84">
        <v>0</v>
      </c>
      <c r="AU203" s="84">
        <v>25</v>
      </c>
      <c r="AV203" s="84">
        <v>0</v>
      </c>
      <c r="AW203" s="84">
        <v>0</v>
      </c>
      <c r="AX203" s="84">
        <v>2093.5</v>
      </c>
      <c r="AY203" s="84">
        <v>32906.5</v>
      </c>
      <c r="AZ203" s="84">
        <v>2485</v>
      </c>
      <c r="BA203" s="84">
        <v>385</v>
      </c>
      <c r="BB203" s="84">
        <v>2481.5</v>
      </c>
      <c r="BC203" s="91">
        <v>5351.5</v>
      </c>
    </row>
    <row r="204" spans="1:55" ht="25.5">
      <c r="A204" s="90" t="s">
        <v>843</v>
      </c>
      <c r="B204" s="82">
        <v>20231001</v>
      </c>
      <c r="C204" s="82">
        <v>2023</v>
      </c>
      <c r="D204" s="82" t="s">
        <v>6398</v>
      </c>
      <c r="E204" s="82">
        <v>10</v>
      </c>
      <c r="F204" s="82" t="s">
        <v>1302</v>
      </c>
      <c r="G204" s="82" t="s">
        <v>18</v>
      </c>
      <c r="H204" s="82" t="s">
        <v>1302</v>
      </c>
      <c r="I204" s="82" t="s">
        <v>18</v>
      </c>
      <c r="J204" s="82">
        <v>1</v>
      </c>
      <c r="K204" s="82" t="s">
        <v>11</v>
      </c>
      <c r="L204" s="82" t="s">
        <v>3758</v>
      </c>
      <c r="M204" s="82" t="s">
        <v>3759</v>
      </c>
      <c r="N204" s="82" t="s">
        <v>2355</v>
      </c>
      <c r="O204" s="82" t="s">
        <v>4800</v>
      </c>
      <c r="P204" s="82" t="s">
        <v>4936</v>
      </c>
      <c r="Q204" s="82" t="s">
        <v>967</v>
      </c>
      <c r="R204" s="82">
        <v>1</v>
      </c>
      <c r="S204" s="83">
        <v>44933</v>
      </c>
      <c r="T204" s="83">
        <v>44933</v>
      </c>
      <c r="U204" s="82">
        <v>62340105</v>
      </c>
      <c r="V204" s="82" t="s">
        <v>3702</v>
      </c>
      <c r="W204" s="100" t="s">
        <v>3442</v>
      </c>
      <c r="X204" s="82" t="s">
        <v>4338</v>
      </c>
      <c r="Y204" s="82" t="s">
        <v>6195</v>
      </c>
      <c r="Z204" s="82" t="s">
        <v>3441</v>
      </c>
      <c r="AA204" s="82" t="s">
        <v>3712</v>
      </c>
      <c r="AB204" s="83">
        <v>31179</v>
      </c>
      <c r="AC204" s="82" t="s">
        <v>3705</v>
      </c>
      <c r="AD204" s="82" t="s">
        <v>3718</v>
      </c>
      <c r="AE204" s="82">
        <v>200019604939488</v>
      </c>
      <c r="AF204" s="82">
        <v>1</v>
      </c>
      <c r="AG204" s="82" t="s">
        <v>3707</v>
      </c>
      <c r="AH204" s="82">
        <v>1</v>
      </c>
      <c r="AI204" s="82" t="s">
        <v>3708</v>
      </c>
      <c r="AJ204" s="82">
        <v>314930</v>
      </c>
      <c r="AK204" s="82" t="s">
        <v>6400</v>
      </c>
      <c r="AL204" s="82">
        <v>203</v>
      </c>
      <c r="AM204" s="84">
        <v>30000</v>
      </c>
      <c r="AN204" s="84">
        <v>0</v>
      </c>
      <c r="AO204" s="84">
        <v>0</v>
      </c>
      <c r="AP204" s="84">
        <v>30000</v>
      </c>
      <c r="AQ204" s="84">
        <v>861</v>
      </c>
      <c r="AR204" s="84">
        <v>0</v>
      </c>
      <c r="AS204" s="84">
        <v>912</v>
      </c>
      <c r="AT204" s="84">
        <v>0</v>
      </c>
      <c r="AU204" s="84">
        <v>25</v>
      </c>
      <c r="AV204" s="84">
        <v>0</v>
      </c>
      <c r="AW204" s="84">
        <v>0</v>
      </c>
      <c r="AX204" s="84">
        <v>1798</v>
      </c>
      <c r="AY204" s="84">
        <v>28202</v>
      </c>
      <c r="AZ204" s="84">
        <v>2130</v>
      </c>
      <c r="BA204" s="84">
        <v>330</v>
      </c>
      <c r="BB204" s="84">
        <v>2127</v>
      </c>
      <c r="BC204" s="91">
        <v>4587</v>
      </c>
    </row>
    <row r="205" spans="1:55" ht="25.5">
      <c r="A205" s="90" t="s">
        <v>843</v>
      </c>
      <c r="B205" s="82">
        <v>20231001</v>
      </c>
      <c r="C205" s="82">
        <v>2023</v>
      </c>
      <c r="D205" s="82" t="s">
        <v>6398</v>
      </c>
      <c r="E205" s="82">
        <v>10</v>
      </c>
      <c r="F205" s="82" t="s">
        <v>1245</v>
      </c>
      <c r="G205" s="82" t="s">
        <v>606</v>
      </c>
      <c r="H205" s="82" t="s">
        <v>1245</v>
      </c>
      <c r="I205" s="82" t="s">
        <v>606</v>
      </c>
      <c r="J205" s="82">
        <v>1</v>
      </c>
      <c r="K205" s="82" t="s">
        <v>11</v>
      </c>
      <c r="L205" s="82" t="s">
        <v>3754</v>
      </c>
      <c r="M205" s="82" t="s">
        <v>3755</v>
      </c>
      <c r="N205" s="82" t="s">
        <v>2355</v>
      </c>
      <c r="O205" s="82" t="s">
        <v>4800</v>
      </c>
      <c r="P205" s="82" t="s">
        <v>4859</v>
      </c>
      <c r="Q205" s="82" t="s">
        <v>679</v>
      </c>
      <c r="R205" s="82">
        <v>6</v>
      </c>
      <c r="S205" s="83">
        <v>43466</v>
      </c>
      <c r="T205" s="83">
        <v>33063</v>
      </c>
      <c r="U205" s="82">
        <v>61875014</v>
      </c>
      <c r="V205" s="82" t="s">
        <v>3702</v>
      </c>
      <c r="W205" s="100" t="s">
        <v>1162</v>
      </c>
      <c r="X205" s="82" t="s">
        <v>4860</v>
      </c>
      <c r="Y205" s="82" t="s">
        <v>6132</v>
      </c>
      <c r="Z205" s="82" t="s">
        <v>678</v>
      </c>
      <c r="AA205" s="82" t="s">
        <v>3704</v>
      </c>
      <c r="AB205" s="82" t="s">
        <v>6532</v>
      </c>
      <c r="AC205" s="82" t="s">
        <v>3713</v>
      </c>
      <c r="AD205" s="82" t="s">
        <v>3705</v>
      </c>
      <c r="AE205" s="82">
        <v>200013300042068</v>
      </c>
      <c r="AF205" s="82">
        <v>1</v>
      </c>
      <c r="AG205" s="82" t="s">
        <v>3707</v>
      </c>
      <c r="AH205" s="82">
        <v>1</v>
      </c>
      <c r="AI205" s="82" t="s">
        <v>3708</v>
      </c>
      <c r="AJ205" s="82">
        <v>314930</v>
      </c>
      <c r="AK205" s="82" t="s">
        <v>6400</v>
      </c>
      <c r="AL205" s="82">
        <v>204</v>
      </c>
      <c r="AM205" s="84">
        <v>90000</v>
      </c>
      <c r="AN205" s="84">
        <v>0</v>
      </c>
      <c r="AO205" s="84">
        <v>0</v>
      </c>
      <c r="AP205" s="84">
        <v>90000</v>
      </c>
      <c r="AQ205" s="84">
        <v>2583</v>
      </c>
      <c r="AR205" s="84">
        <v>9753.1200000000008</v>
      </c>
      <c r="AS205" s="84">
        <v>2736</v>
      </c>
      <c r="AT205" s="84">
        <v>0</v>
      </c>
      <c r="AU205" s="84">
        <v>25</v>
      </c>
      <c r="AV205" s="84">
        <v>0</v>
      </c>
      <c r="AW205" s="84">
        <v>2792</v>
      </c>
      <c r="AX205" s="84">
        <v>20681.12</v>
      </c>
      <c r="AY205" s="84">
        <v>72110.880000000005</v>
      </c>
      <c r="AZ205" s="84">
        <v>6390</v>
      </c>
      <c r="BA205" s="84">
        <v>822.89</v>
      </c>
      <c r="BB205" s="84">
        <v>6381</v>
      </c>
      <c r="BC205" s="91">
        <v>13593.89</v>
      </c>
    </row>
    <row r="206" spans="1:55" ht="25.5">
      <c r="A206" s="90" t="s">
        <v>843</v>
      </c>
      <c r="B206" s="82">
        <v>20231001</v>
      </c>
      <c r="C206" s="82">
        <v>2023</v>
      </c>
      <c r="D206" s="82" t="s">
        <v>6398</v>
      </c>
      <c r="E206" s="82">
        <v>10</v>
      </c>
      <c r="F206" s="82" t="s">
        <v>1263</v>
      </c>
      <c r="G206" s="82" t="s">
        <v>104</v>
      </c>
      <c r="H206" s="82" t="s">
        <v>1263</v>
      </c>
      <c r="I206" s="82" t="s">
        <v>104</v>
      </c>
      <c r="J206" s="82">
        <v>1</v>
      </c>
      <c r="K206" s="82" t="s">
        <v>11</v>
      </c>
      <c r="L206" s="82"/>
      <c r="M206" s="82"/>
      <c r="N206" s="82" t="s">
        <v>2355</v>
      </c>
      <c r="O206" s="82" t="s">
        <v>4800</v>
      </c>
      <c r="P206" s="82" t="s">
        <v>3863</v>
      </c>
      <c r="Q206" s="82" t="s">
        <v>125</v>
      </c>
      <c r="R206" s="82">
        <v>1</v>
      </c>
      <c r="S206" s="83">
        <v>44208</v>
      </c>
      <c r="T206" s="83">
        <v>44208</v>
      </c>
      <c r="U206" s="82">
        <v>61920048</v>
      </c>
      <c r="V206" s="82" t="s">
        <v>3702</v>
      </c>
      <c r="W206" s="100" t="s">
        <v>2043</v>
      </c>
      <c r="X206" s="82" t="s">
        <v>4319</v>
      </c>
      <c r="Y206" s="82" t="s">
        <v>6342</v>
      </c>
      <c r="Z206" s="82" t="s">
        <v>1413</v>
      </c>
      <c r="AA206" s="82" t="s">
        <v>3704</v>
      </c>
      <c r="AB206" s="83">
        <v>37298</v>
      </c>
      <c r="AC206" s="82" t="s">
        <v>3705</v>
      </c>
      <c r="AD206" s="82" t="s">
        <v>3718</v>
      </c>
      <c r="AE206" s="82">
        <v>200019604295127</v>
      </c>
      <c r="AF206" s="82">
        <v>1</v>
      </c>
      <c r="AG206" s="82" t="s">
        <v>3707</v>
      </c>
      <c r="AH206" s="82">
        <v>1</v>
      </c>
      <c r="AI206" s="82" t="s">
        <v>3708</v>
      </c>
      <c r="AJ206" s="82">
        <v>314930</v>
      </c>
      <c r="AK206" s="82" t="s">
        <v>6400</v>
      </c>
      <c r="AL206" s="82">
        <v>205</v>
      </c>
      <c r="AM206" s="84">
        <v>15000</v>
      </c>
      <c r="AN206" s="84">
        <v>0</v>
      </c>
      <c r="AO206" s="84">
        <v>0</v>
      </c>
      <c r="AP206" s="84">
        <v>15000</v>
      </c>
      <c r="AQ206" s="84">
        <v>430.5</v>
      </c>
      <c r="AR206" s="84">
        <v>0</v>
      </c>
      <c r="AS206" s="84">
        <v>456</v>
      </c>
      <c r="AT206" s="84">
        <v>0</v>
      </c>
      <c r="AU206" s="84">
        <v>25</v>
      </c>
      <c r="AV206" s="84">
        <v>0</v>
      </c>
      <c r="AW206" s="84">
        <v>0</v>
      </c>
      <c r="AX206" s="84">
        <v>911.5</v>
      </c>
      <c r="AY206" s="84">
        <v>14088.5</v>
      </c>
      <c r="AZ206" s="84">
        <v>1065</v>
      </c>
      <c r="BA206" s="84">
        <v>165</v>
      </c>
      <c r="BB206" s="84">
        <v>1063.5</v>
      </c>
      <c r="BC206" s="91">
        <v>2293.5</v>
      </c>
    </row>
    <row r="207" spans="1:55" ht="25.5">
      <c r="A207" s="90" t="s">
        <v>843</v>
      </c>
      <c r="B207" s="82">
        <v>20231001</v>
      </c>
      <c r="C207" s="82">
        <v>2023</v>
      </c>
      <c r="D207" s="82" t="s">
        <v>6398</v>
      </c>
      <c r="E207" s="82">
        <v>10</v>
      </c>
      <c r="F207" s="82" t="s">
        <v>1302</v>
      </c>
      <c r="G207" s="82" t="s">
        <v>18</v>
      </c>
      <c r="H207" s="82" t="s">
        <v>1302</v>
      </c>
      <c r="I207" s="82" t="s">
        <v>18</v>
      </c>
      <c r="J207" s="82">
        <v>1</v>
      </c>
      <c r="K207" s="82" t="s">
        <v>11</v>
      </c>
      <c r="L207" s="82" t="s">
        <v>3758</v>
      </c>
      <c r="M207" s="82" t="s">
        <v>3759</v>
      </c>
      <c r="N207" s="82" t="s">
        <v>2355</v>
      </c>
      <c r="O207" s="82" t="s">
        <v>4800</v>
      </c>
      <c r="P207" s="82" t="s">
        <v>4870</v>
      </c>
      <c r="Q207" s="82" t="s">
        <v>43</v>
      </c>
      <c r="R207" s="82">
        <v>3</v>
      </c>
      <c r="S207" s="83">
        <v>43466</v>
      </c>
      <c r="T207" s="82" t="s">
        <v>6403</v>
      </c>
      <c r="U207" s="82">
        <v>62340030</v>
      </c>
      <c r="V207" s="82" t="s">
        <v>3702</v>
      </c>
      <c r="W207" s="100" t="s">
        <v>1957</v>
      </c>
      <c r="X207" s="82" t="s">
        <v>4871</v>
      </c>
      <c r="Y207" s="82" t="s">
        <v>6140</v>
      </c>
      <c r="Z207" s="82" t="s">
        <v>2357</v>
      </c>
      <c r="AA207" s="82" t="s">
        <v>3712</v>
      </c>
      <c r="AB207" s="83">
        <v>24389</v>
      </c>
      <c r="AC207" s="82" t="s">
        <v>3713</v>
      </c>
      <c r="AD207" s="82" t="s">
        <v>3705</v>
      </c>
      <c r="AE207" s="82">
        <v>200011250029081</v>
      </c>
      <c r="AF207" s="82">
        <v>1</v>
      </c>
      <c r="AG207" s="82" t="s">
        <v>3707</v>
      </c>
      <c r="AH207" s="82">
        <v>1</v>
      </c>
      <c r="AI207" s="82" t="s">
        <v>3708</v>
      </c>
      <c r="AJ207" s="82">
        <v>314930</v>
      </c>
      <c r="AK207" s="82" t="s">
        <v>6400</v>
      </c>
      <c r="AL207" s="82">
        <v>206</v>
      </c>
      <c r="AM207" s="84">
        <v>16500</v>
      </c>
      <c r="AN207" s="84">
        <v>0</v>
      </c>
      <c r="AO207" s="84">
        <v>0</v>
      </c>
      <c r="AP207" s="84">
        <v>16500</v>
      </c>
      <c r="AQ207" s="84">
        <v>473.55</v>
      </c>
      <c r="AR207" s="84">
        <v>0</v>
      </c>
      <c r="AS207" s="84">
        <v>501.6</v>
      </c>
      <c r="AT207" s="84">
        <v>0</v>
      </c>
      <c r="AU207" s="84">
        <v>25</v>
      </c>
      <c r="AV207" s="84">
        <v>50</v>
      </c>
      <c r="AW207" s="84">
        <v>0</v>
      </c>
      <c r="AX207" s="84">
        <v>1050.1500000000001</v>
      </c>
      <c r="AY207" s="84">
        <v>15449.85</v>
      </c>
      <c r="AZ207" s="84">
        <v>1171.5</v>
      </c>
      <c r="BA207" s="84">
        <v>181.5</v>
      </c>
      <c r="BB207" s="84">
        <v>1169.8499999999999</v>
      </c>
      <c r="BC207" s="91">
        <v>2522.85</v>
      </c>
    </row>
    <row r="208" spans="1:55" ht="38.25">
      <c r="A208" s="90" t="s">
        <v>843</v>
      </c>
      <c r="B208" s="82">
        <v>20231001</v>
      </c>
      <c r="C208" s="82">
        <v>2023</v>
      </c>
      <c r="D208" s="82" t="s">
        <v>6398</v>
      </c>
      <c r="E208" s="82">
        <v>10</v>
      </c>
      <c r="F208" s="82" t="s">
        <v>1256</v>
      </c>
      <c r="G208" s="82" t="s">
        <v>1484</v>
      </c>
      <c r="H208" s="82" t="s">
        <v>1256</v>
      </c>
      <c r="I208" s="82" t="s">
        <v>1484</v>
      </c>
      <c r="J208" s="82">
        <v>1</v>
      </c>
      <c r="K208" s="82" t="s">
        <v>11</v>
      </c>
      <c r="L208" s="82"/>
      <c r="M208" s="82"/>
      <c r="N208" s="82" t="s">
        <v>2355</v>
      </c>
      <c r="O208" s="82" t="s">
        <v>4800</v>
      </c>
      <c r="P208" s="82" t="s">
        <v>3745</v>
      </c>
      <c r="Q208" s="82" t="s">
        <v>136</v>
      </c>
      <c r="R208" s="82">
        <v>1</v>
      </c>
      <c r="S208" s="83">
        <v>44203</v>
      </c>
      <c r="T208" s="83">
        <v>44203</v>
      </c>
      <c r="U208" s="82">
        <v>61455091</v>
      </c>
      <c r="V208" s="82" t="s">
        <v>3702</v>
      </c>
      <c r="W208" s="100" t="s">
        <v>1881</v>
      </c>
      <c r="X208" s="82" t="s">
        <v>3984</v>
      </c>
      <c r="Y208" s="82" t="s">
        <v>6341</v>
      </c>
      <c r="Z208" s="82" t="s">
        <v>973</v>
      </c>
      <c r="AA208" s="82" t="s">
        <v>3712</v>
      </c>
      <c r="AB208" s="83">
        <v>25365</v>
      </c>
      <c r="AC208" s="82" t="s">
        <v>3705</v>
      </c>
      <c r="AD208" s="82" t="s">
        <v>3706</v>
      </c>
      <c r="AE208" s="82">
        <v>200019603769983</v>
      </c>
      <c r="AF208" s="82">
        <v>1</v>
      </c>
      <c r="AG208" s="82" t="s">
        <v>3707</v>
      </c>
      <c r="AH208" s="82">
        <v>1</v>
      </c>
      <c r="AI208" s="82" t="s">
        <v>3708</v>
      </c>
      <c r="AJ208" s="82">
        <v>314930</v>
      </c>
      <c r="AK208" s="82" t="s">
        <v>6400</v>
      </c>
      <c r="AL208" s="82">
        <v>207</v>
      </c>
      <c r="AM208" s="84">
        <v>27300</v>
      </c>
      <c r="AN208" s="84">
        <v>0</v>
      </c>
      <c r="AO208" s="84">
        <v>0</v>
      </c>
      <c r="AP208" s="84">
        <v>27300</v>
      </c>
      <c r="AQ208" s="84">
        <v>783.51</v>
      </c>
      <c r="AR208" s="84">
        <v>0</v>
      </c>
      <c r="AS208" s="84">
        <v>829.92</v>
      </c>
      <c r="AT208" s="84">
        <v>0</v>
      </c>
      <c r="AU208" s="84">
        <v>25</v>
      </c>
      <c r="AV208" s="84">
        <v>0</v>
      </c>
      <c r="AW208" s="84">
        <v>0</v>
      </c>
      <c r="AX208" s="84">
        <v>1638.43</v>
      </c>
      <c r="AY208" s="84">
        <v>25661.57</v>
      </c>
      <c r="AZ208" s="84">
        <v>1938.3</v>
      </c>
      <c r="BA208" s="84">
        <v>300.3</v>
      </c>
      <c r="BB208" s="84">
        <v>1935.57</v>
      </c>
      <c r="BC208" s="91">
        <v>4174.17</v>
      </c>
    </row>
    <row r="209" spans="1:55" ht="25.5">
      <c r="A209" s="90" t="s">
        <v>843</v>
      </c>
      <c r="B209" s="82">
        <v>20231001</v>
      </c>
      <c r="C209" s="82">
        <v>2023</v>
      </c>
      <c r="D209" s="82" t="s">
        <v>6398</v>
      </c>
      <c r="E209" s="82">
        <v>10</v>
      </c>
      <c r="F209" s="82" t="s">
        <v>1245</v>
      </c>
      <c r="G209" s="82" t="s">
        <v>606</v>
      </c>
      <c r="H209" s="82" t="s">
        <v>1245</v>
      </c>
      <c r="I209" s="82" t="s">
        <v>606</v>
      </c>
      <c r="J209" s="82">
        <v>1</v>
      </c>
      <c r="K209" s="82" t="s">
        <v>11</v>
      </c>
      <c r="L209" s="82" t="s">
        <v>3720</v>
      </c>
      <c r="M209" s="82" t="s">
        <v>3721</v>
      </c>
      <c r="N209" s="82" t="s">
        <v>2355</v>
      </c>
      <c r="O209" s="82" t="s">
        <v>4800</v>
      </c>
      <c r="P209" s="82" t="s">
        <v>3857</v>
      </c>
      <c r="Q209" s="82" t="s">
        <v>27</v>
      </c>
      <c r="R209" s="82">
        <v>1</v>
      </c>
      <c r="S209" s="83">
        <v>44563</v>
      </c>
      <c r="T209" s="83">
        <v>44563</v>
      </c>
      <c r="U209" s="82">
        <v>61875112</v>
      </c>
      <c r="V209" s="82" t="s">
        <v>3702</v>
      </c>
      <c r="W209" s="100" t="s">
        <v>2017</v>
      </c>
      <c r="X209" s="82" t="s">
        <v>4909</v>
      </c>
      <c r="Y209" s="82" t="s">
        <v>6170</v>
      </c>
      <c r="Z209" s="82" t="s">
        <v>1468</v>
      </c>
      <c r="AA209" s="82" t="s">
        <v>3712</v>
      </c>
      <c r="AB209" s="82" t="s">
        <v>6533</v>
      </c>
      <c r="AC209" s="82" t="s">
        <v>3705</v>
      </c>
      <c r="AD209" s="82" t="s">
        <v>3706</v>
      </c>
      <c r="AE209" s="82">
        <v>200019601375247</v>
      </c>
      <c r="AF209" s="82">
        <v>1</v>
      </c>
      <c r="AG209" s="82" t="s">
        <v>3707</v>
      </c>
      <c r="AH209" s="82">
        <v>1</v>
      </c>
      <c r="AI209" s="82" t="s">
        <v>3708</v>
      </c>
      <c r="AJ209" s="82">
        <v>314930</v>
      </c>
      <c r="AK209" s="82" t="s">
        <v>6400</v>
      </c>
      <c r="AL209" s="82">
        <v>208</v>
      </c>
      <c r="AM209" s="84">
        <v>22000</v>
      </c>
      <c r="AN209" s="84">
        <v>0</v>
      </c>
      <c r="AO209" s="84">
        <v>0</v>
      </c>
      <c r="AP209" s="84">
        <v>22000</v>
      </c>
      <c r="AQ209" s="84">
        <v>631.4</v>
      </c>
      <c r="AR209" s="84">
        <v>0</v>
      </c>
      <c r="AS209" s="84">
        <v>668.8</v>
      </c>
      <c r="AT209" s="84">
        <v>0</v>
      </c>
      <c r="AU209" s="84">
        <v>25</v>
      </c>
      <c r="AV209" s="84">
        <v>0</v>
      </c>
      <c r="AW209" s="84">
        <v>0</v>
      </c>
      <c r="AX209" s="84">
        <v>1325.2</v>
      </c>
      <c r="AY209" s="84">
        <v>20674.8</v>
      </c>
      <c r="AZ209" s="84">
        <v>1562</v>
      </c>
      <c r="BA209" s="84">
        <v>242</v>
      </c>
      <c r="BB209" s="84">
        <v>1559.8</v>
      </c>
      <c r="BC209" s="91">
        <v>3363.8</v>
      </c>
    </row>
    <row r="210" spans="1:55" ht="25.5">
      <c r="A210" s="90" t="s">
        <v>843</v>
      </c>
      <c r="B210" s="82">
        <v>20231001</v>
      </c>
      <c r="C210" s="82">
        <v>2023</v>
      </c>
      <c r="D210" s="82" t="s">
        <v>6398</v>
      </c>
      <c r="E210" s="82">
        <v>10</v>
      </c>
      <c r="F210" s="82" t="s">
        <v>1245</v>
      </c>
      <c r="G210" s="82" t="s">
        <v>606</v>
      </c>
      <c r="H210" s="82" t="s">
        <v>1245</v>
      </c>
      <c r="I210" s="82" t="s">
        <v>606</v>
      </c>
      <c r="J210" s="82">
        <v>1</v>
      </c>
      <c r="K210" s="82" t="s">
        <v>11</v>
      </c>
      <c r="L210" s="82" t="s">
        <v>3749</v>
      </c>
      <c r="M210" s="82" t="s">
        <v>3750</v>
      </c>
      <c r="N210" s="82" t="s">
        <v>2355</v>
      </c>
      <c r="O210" s="82" t="s">
        <v>4800</v>
      </c>
      <c r="P210" s="82" t="s">
        <v>3751</v>
      </c>
      <c r="Q210" s="82" t="s">
        <v>10</v>
      </c>
      <c r="R210" s="82">
        <v>1</v>
      </c>
      <c r="S210" s="83">
        <v>44201</v>
      </c>
      <c r="T210" s="83">
        <v>44201</v>
      </c>
      <c r="U210" s="82">
        <v>61875102</v>
      </c>
      <c r="V210" s="82" t="s">
        <v>3702</v>
      </c>
      <c r="W210" s="100" t="s">
        <v>1943</v>
      </c>
      <c r="X210" s="82" t="s">
        <v>4843</v>
      </c>
      <c r="Y210" s="82" t="s">
        <v>6119</v>
      </c>
      <c r="Z210" s="82" t="s">
        <v>6120</v>
      </c>
      <c r="AA210" s="82" t="s">
        <v>3704</v>
      </c>
      <c r="AB210" s="82" t="s">
        <v>6534</v>
      </c>
      <c r="AC210" s="82" t="s">
        <v>3713</v>
      </c>
      <c r="AD210" s="82" t="s">
        <v>3718</v>
      </c>
      <c r="AE210" s="82">
        <v>200019603687042</v>
      </c>
      <c r="AF210" s="82">
        <v>1</v>
      </c>
      <c r="AG210" s="82" t="s">
        <v>3707</v>
      </c>
      <c r="AH210" s="82">
        <v>1</v>
      </c>
      <c r="AI210" s="82" t="s">
        <v>3708</v>
      </c>
      <c r="AJ210" s="82">
        <v>314930</v>
      </c>
      <c r="AK210" s="82" t="s">
        <v>6400</v>
      </c>
      <c r="AL210" s="82">
        <v>209</v>
      </c>
      <c r="AM210" s="84">
        <v>35000</v>
      </c>
      <c r="AN210" s="84">
        <v>0</v>
      </c>
      <c r="AO210" s="84">
        <v>0</v>
      </c>
      <c r="AP210" s="84">
        <v>35000</v>
      </c>
      <c r="AQ210" s="84">
        <v>1004.5</v>
      </c>
      <c r="AR210" s="84">
        <v>0</v>
      </c>
      <c r="AS210" s="84">
        <v>1064</v>
      </c>
      <c r="AT210" s="84">
        <v>0</v>
      </c>
      <c r="AU210" s="84">
        <v>25</v>
      </c>
      <c r="AV210" s="84">
        <v>0</v>
      </c>
      <c r="AW210" s="84">
        <v>0</v>
      </c>
      <c r="AX210" s="84">
        <v>2093.5</v>
      </c>
      <c r="AY210" s="84">
        <v>32906.5</v>
      </c>
      <c r="AZ210" s="84">
        <v>2485</v>
      </c>
      <c r="BA210" s="84">
        <v>385</v>
      </c>
      <c r="BB210" s="84">
        <v>2481.5</v>
      </c>
      <c r="BC210" s="91">
        <v>5351.5</v>
      </c>
    </row>
    <row r="211" spans="1:55" ht="25.5">
      <c r="A211" s="90" t="s">
        <v>843</v>
      </c>
      <c r="B211" s="82">
        <v>20231001</v>
      </c>
      <c r="C211" s="82">
        <v>2023</v>
      </c>
      <c r="D211" s="82" t="s">
        <v>6398</v>
      </c>
      <c r="E211" s="82">
        <v>10</v>
      </c>
      <c r="F211" s="82" t="s">
        <v>1245</v>
      </c>
      <c r="G211" s="82" t="s">
        <v>606</v>
      </c>
      <c r="H211" s="82" t="s">
        <v>1245</v>
      </c>
      <c r="I211" s="82" t="s">
        <v>606</v>
      </c>
      <c r="J211" s="82">
        <v>1</v>
      </c>
      <c r="K211" s="82" t="s">
        <v>11</v>
      </c>
      <c r="L211" s="82"/>
      <c r="M211" s="82"/>
      <c r="N211" s="82" t="s">
        <v>2355</v>
      </c>
      <c r="O211" s="82" t="s">
        <v>4800</v>
      </c>
      <c r="P211" s="82" t="s">
        <v>4163</v>
      </c>
      <c r="Q211" s="82" t="s">
        <v>115</v>
      </c>
      <c r="R211" s="82">
        <v>3</v>
      </c>
      <c r="S211" s="83">
        <v>43466</v>
      </c>
      <c r="T211" s="83">
        <v>39814</v>
      </c>
      <c r="U211" s="82">
        <v>61875068</v>
      </c>
      <c r="V211" s="82" t="s">
        <v>3702</v>
      </c>
      <c r="W211" s="100" t="s">
        <v>1903</v>
      </c>
      <c r="X211" s="82" t="s">
        <v>4845</v>
      </c>
      <c r="Y211" s="82" t="s">
        <v>6122</v>
      </c>
      <c r="Z211" s="82" t="s">
        <v>622</v>
      </c>
      <c r="AA211" s="82" t="s">
        <v>3712</v>
      </c>
      <c r="AB211" s="82" t="s">
        <v>6535</v>
      </c>
      <c r="AC211" s="82" t="s">
        <v>3713</v>
      </c>
      <c r="AD211" s="82" t="s">
        <v>3706</v>
      </c>
      <c r="AE211" s="82">
        <v>200013300147633</v>
      </c>
      <c r="AF211" s="82">
        <v>1</v>
      </c>
      <c r="AG211" s="82" t="s">
        <v>3707</v>
      </c>
      <c r="AH211" s="82">
        <v>1</v>
      </c>
      <c r="AI211" s="82" t="s">
        <v>3708</v>
      </c>
      <c r="AJ211" s="82">
        <v>314930</v>
      </c>
      <c r="AK211" s="82" t="s">
        <v>6400</v>
      </c>
      <c r="AL211" s="82">
        <v>210</v>
      </c>
      <c r="AM211" s="84">
        <v>22000</v>
      </c>
      <c r="AN211" s="84">
        <v>0</v>
      </c>
      <c r="AO211" s="84">
        <v>0</v>
      </c>
      <c r="AP211" s="84">
        <v>22000</v>
      </c>
      <c r="AQ211" s="84">
        <v>631.4</v>
      </c>
      <c r="AR211" s="84">
        <v>0</v>
      </c>
      <c r="AS211" s="84">
        <v>668.8</v>
      </c>
      <c r="AT211" s="84">
        <v>0</v>
      </c>
      <c r="AU211" s="84">
        <v>25</v>
      </c>
      <c r="AV211" s="84">
        <v>0</v>
      </c>
      <c r="AW211" s="84">
        <v>0</v>
      </c>
      <c r="AX211" s="84">
        <v>1325.2</v>
      </c>
      <c r="AY211" s="84">
        <v>20674.8</v>
      </c>
      <c r="AZ211" s="84">
        <v>1562</v>
      </c>
      <c r="BA211" s="84">
        <v>242</v>
      </c>
      <c r="BB211" s="84">
        <v>1559.8</v>
      </c>
      <c r="BC211" s="91">
        <v>3363.8</v>
      </c>
    </row>
    <row r="212" spans="1:55" ht="25.5">
      <c r="A212" s="90" t="s">
        <v>843</v>
      </c>
      <c r="B212" s="82">
        <v>20231001</v>
      </c>
      <c r="C212" s="82">
        <v>2023</v>
      </c>
      <c r="D212" s="82" t="s">
        <v>6398</v>
      </c>
      <c r="E212" s="82">
        <v>10</v>
      </c>
      <c r="F212" s="82" t="s">
        <v>1263</v>
      </c>
      <c r="G212" s="82" t="s">
        <v>104</v>
      </c>
      <c r="H212" s="82" t="s">
        <v>1263</v>
      </c>
      <c r="I212" s="82" t="s">
        <v>104</v>
      </c>
      <c r="J212" s="82">
        <v>1</v>
      </c>
      <c r="K212" s="82" t="s">
        <v>11</v>
      </c>
      <c r="L212" s="82" t="s">
        <v>3720</v>
      </c>
      <c r="M212" s="82" t="s">
        <v>3721</v>
      </c>
      <c r="N212" s="82" t="s">
        <v>2355</v>
      </c>
      <c r="O212" s="82" t="s">
        <v>4800</v>
      </c>
      <c r="P212" s="82" t="s">
        <v>3857</v>
      </c>
      <c r="Q212" s="82" t="s">
        <v>27</v>
      </c>
      <c r="R212" s="82">
        <v>5</v>
      </c>
      <c r="S212" s="83">
        <v>44573</v>
      </c>
      <c r="T212" s="83">
        <v>35440</v>
      </c>
      <c r="U212" s="82">
        <v>61920033</v>
      </c>
      <c r="V212" s="82" t="s">
        <v>3702</v>
      </c>
      <c r="W212" s="100" t="s">
        <v>1170</v>
      </c>
      <c r="X212" s="82" t="s">
        <v>4916</v>
      </c>
      <c r="Y212" s="82" t="s">
        <v>6176</v>
      </c>
      <c r="Z212" s="82" t="s">
        <v>122</v>
      </c>
      <c r="AA212" s="82" t="s">
        <v>3712</v>
      </c>
      <c r="AB212" s="83">
        <v>19180</v>
      </c>
      <c r="AC212" s="82" t="s">
        <v>3713</v>
      </c>
      <c r="AD212" s="82" t="s">
        <v>3705</v>
      </c>
      <c r="AE212" s="82">
        <v>200013300034380</v>
      </c>
      <c r="AF212" s="82">
        <v>1</v>
      </c>
      <c r="AG212" s="82" t="s">
        <v>3707</v>
      </c>
      <c r="AH212" s="82">
        <v>1</v>
      </c>
      <c r="AI212" s="82" t="s">
        <v>3708</v>
      </c>
      <c r="AJ212" s="82">
        <v>314930</v>
      </c>
      <c r="AK212" s="82" t="s">
        <v>6400</v>
      </c>
      <c r="AL212" s="82">
        <v>211</v>
      </c>
      <c r="AM212" s="84">
        <v>24000</v>
      </c>
      <c r="AN212" s="84">
        <v>0</v>
      </c>
      <c r="AO212" s="84">
        <v>0</v>
      </c>
      <c r="AP212" s="84">
        <v>24000</v>
      </c>
      <c r="AQ212" s="84">
        <v>688.8</v>
      </c>
      <c r="AR212" s="84">
        <v>0</v>
      </c>
      <c r="AS212" s="84">
        <v>729.6</v>
      </c>
      <c r="AT212" s="84">
        <v>0</v>
      </c>
      <c r="AU212" s="84">
        <v>25</v>
      </c>
      <c r="AV212" s="84">
        <v>50</v>
      </c>
      <c r="AW212" s="84">
        <v>766</v>
      </c>
      <c r="AX212" s="84">
        <v>3025.4</v>
      </c>
      <c r="AY212" s="84">
        <v>21740.6</v>
      </c>
      <c r="AZ212" s="84">
        <v>1704</v>
      </c>
      <c r="BA212" s="84">
        <v>264</v>
      </c>
      <c r="BB212" s="84">
        <v>1701.6</v>
      </c>
      <c r="BC212" s="91">
        <v>3669.6</v>
      </c>
    </row>
    <row r="213" spans="1:55" ht="25.5">
      <c r="A213" s="90" t="s">
        <v>843</v>
      </c>
      <c r="B213" s="82">
        <v>20231001</v>
      </c>
      <c r="C213" s="82">
        <v>2023</v>
      </c>
      <c r="D213" s="82" t="s">
        <v>6398</v>
      </c>
      <c r="E213" s="82">
        <v>10</v>
      </c>
      <c r="F213" s="82" t="s">
        <v>1302</v>
      </c>
      <c r="G213" s="82" t="s">
        <v>18</v>
      </c>
      <c r="H213" s="82" t="s">
        <v>1302</v>
      </c>
      <c r="I213" s="82" t="s">
        <v>18</v>
      </c>
      <c r="J213" s="82">
        <v>1</v>
      </c>
      <c r="K213" s="82" t="s">
        <v>11</v>
      </c>
      <c r="L213" s="82" t="s">
        <v>3758</v>
      </c>
      <c r="M213" s="82" t="s">
        <v>3759</v>
      </c>
      <c r="N213" s="82" t="s">
        <v>2355</v>
      </c>
      <c r="O213" s="82" t="s">
        <v>4800</v>
      </c>
      <c r="P213" s="82" t="s">
        <v>4920</v>
      </c>
      <c r="Q213" s="82" t="s">
        <v>34</v>
      </c>
      <c r="R213" s="82">
        <v>4</v>
      </c>
      <c r="S213" s="83">
        <v>43466</v>
      </c>
      <c r="T213" s="83">
        <v>40547</v>
      </c>
      <c r="U213" s="82">
        <v>62340048</v>
      </c>
      <c r="V213" s="82" t="s">
        <v>3702</v>
      </c>
      <c r="W213" s="100" t="s">
        <v>1934</v>
      </c>
      <c r="X213" s="82" t="s">
        <v>4977</v>
      </c>
      <c r="Y213" s="82" t="s">
        <v>5833</v>
      </c>
      <c r="Z213" s="82" t="s">
        <v>33</v>
      </c>
      <c r="AA213" s="82" t="s">
        <v>3704</v>
      </c>
      <c r="AB213" s="82" t="s">
        <v>6536</v>
      </c>
      <c r="AC213" s="82" t="s">
        <v>3713</v>
      </c>
      <c r="AD213" s="82" t="s">
        <v>3705</v>
      </c>
      <c r="AE213" s="82">
        <v>200011202173663</v>
      </c>
      <c r="AF213" s="82">
        <v>1</v>
      </c>
      <c r="AG213" s="82" t="s">
        <v>3707</v>
      </c>
      <c r="AH213" s="82">
        <v>1</v>
      </c>
      <c r="AI213" s="82" t="s">
        <v>3708</v>
      </c>
      <c r="AJ213" s="82">
        <v>314930</v>
      </c>
      <c r="AK213" s="82" t="s">
        <v>6400</v>
      </c>
      <c r="AL213" s="82">
        <v>212</v>
      </c>
      <c r="AM213" s="84">
        <v>10000</v>
      </c>
      <c r="AN213" s="84">
        <v>0</v>
      </c>
      <c r="AO213" s="84">
        <v>0</v>
      </c>
      <c r="AP213" s="84">
        <v>10000</v>
      </c>
      <c r="AQ213" s="84">
        <v>287</v>
      </c>
      <c r="AR213" s="84">
        <v>0</v>
      </c>
      <c r="AS213" s="84">
        <v>304</v>
      </c>
      <c r="AT213" s="84">
        <v>0</v>
      </c>
      <c r="AU213" s="84">
        <v>25</v>
      </c>
      <c r="AV213" s="84">
        <v>0</v>
      </c>
      <c r="AW213" s="84">
        <v>0</v>
      </c>
      <c r="AX213" s="84">
        <v>616</v>
      </c>
      <c r="AY213" s="84">
        <v>9384</v>
      </c>
      <c r="AZ213" s="84">
        <v>710</v>
      </c>
      <c r="BA213" s="84">
        <v>110</v>
      </c>
      <c r="BB213" s="84">
        <v>709</v>
      </c>
      <c r="BC213" s="91">
        <v>1529</v>
      </c>
    </row>
    <row r="214" spans="1:55" ht="25.5">
      <c r="A214" s="90" t="s">
        <v>843</v>
      </c>
      <c r="B214" s="82">
        <v>20231001</v>
      </c>
      <c r="C214" s="82">
        <v>2023</v>
      </c>
      <c r="D214" s="82" t="s">
        <v>6398</v>
      </c>
      <c r="E214" s="82">
        <v>10</v>
      </c>
      <c r="F214" s="82" t="s">
        <v>1263</v>
      </c>
      <c r="G214" s="82" t="s">
        <v>104</v>
      </c>
      <c r="H214" s="82" t="s">
        <v>1263</v>
      </c>
      <c r="I214" s="82" t="s">
        <v>104</v>
      </c>
      <c r="J214" s="82">
        <v>1</v>
      </c>
      <c r="K214" s="82" t="s">
        <v>11</v>
      </c>
      <c r="L214" s="82"/>
      <c r="M214" s="82"/>
      <c r="N214" s="82" t="s">
        <v>2355</v>
      </c>
      <c r="O214" s="82" t="s">
        <v>4800</v>
      </c>
      <c r="P214" s="82" t="s">
        <v>5064</v>
      </c>
      <c r="Q214" s="82" t="s">
        <v>124</v>
      </c>
      <c r="R214" s="82">
        <v>4</v>
      </c>
      <c r="S214" s="83">
        <v>44573</v>
      </c>
      <c r="T214" s="83">
        <v>31786</v>
      </c>
      <c r="U214" s="82">
        <v>61920005</v>
      </c>
      <c r="V214" s="82" t="s">
        <v>3702</v>
      </c>
      <c r="W214" s="100" t="s">
        <v>1171</v>
      </c>
      <c r="X214" s="82" t="s">
        <v>5065</v>
      </c>
      <c r="Y214" s="82" t="s">
        <v>6303</v>
      </c>
      <c r="Z214" s="82" t="s">
        <v>123</v>
      </c>
      <c r="AA214" s="82" t="s">
        <v>3704</v>
      </c>
      <c r="AB214" s="82" t="s">
        <v>6537</v>
      </c>
      <c r="AC214" s="82" t="s">
        <v>3713</v>
      </c>
      <c r="AD214" s="82" t="s">
        <v>3705</v>
      </c>
      <c r="AE214" s="82">
        <v>200013300038111</v>
      </c>
      <c r="AF214" s="82">
        <v>1</v>
      </c>
      <c r="AG214" s="82" t="s">
        <v>3707</v>
      </c>
      <c r="AH214" s="82">
        <v>1</v>
      </c>
      <c r="AI214" s="82" t="s">
        <v>3708</v>
      </c>
      <c r="AJ214" s="82">
        <v>314930</v>
      </c>
      <c r="AK214" s="82" t="s">
        <v>6400</v>
      </c>
      <c r="AL214" s="82">
        <v>213</v>
      </c>
      <c r="AM214" s="84">
        <v>25000</v>
      </c>
      <c r="AN214" s="84">
        <v>0</v>
      </c>
      <c r="AO214" s="84">
        <v>0</v>
      </c>
      <c r="AP214" s="84">
        <v>25000</v>
      </c>
      <c r="AQ214" s="84">
        <v>717.5</v>
      </c>
      <c r="AR214" s="84">
        <v>0</v>
      </c>
      <c r="AS214" s="84">
        <v>760</v>
      </c>
      <c r="AT214" s="84">
        <v>0</v>
      </c>
      <c r="AU214" s="84">
        <v>25</v>
      </c>
      <c r="AV214" s="84">
        <v>50</v>
      </c>
      <c r="AW214" s="84">
        <v>4657.62</v>
      </c>
      <c r="AX214" s="84">
        <v>10867.74</v>
      </c>
      <c r="AY214" s="84">
        <v>18789.88</v>
      </c>
      <c r="AZ214" s="84">
        <v>1775</v>
      </c>
      <c r="BA214" s="84">
        <v>275</v>
      </c>
      <c r="BB214" s="84">
        <v>1772.5</v>
      </c>
      <c r="BC214" s="91">
        <v>3822.5</v>
      </c>
    </row>
    <row r="215" spans="1:55" ht="25.5">
      <c r="A215" s="90" t="s">
        <v>843</v>
      </c>
      <c r="B215" s="82">
        <v>20231001</v>
      </c>
      <c r="C215" s="82">
        <v>2023</v>
      </c>
      <c r="D215" s="82" t="s">
        <v>6398</v>
      </c>
      <c r="E215" s="82">
        <v>10</v>
      </c>
      <c r="F215" s="82" t="s">
        <v>1300</v>
      </c>
      <c r="G215" s="82" t="s">
        <v>976</v>
      </c>
      <c r="H215" s="82" t="s">
        <v>1300</v>
      </c>
      <c r="I215" s="82" t="s">
        <v>976</v>
      </c>
      <c r="J215" s="82">
        <v>1</v>
      </c>
      <c r="K215" s="82" t="s">
        <v>11</v>
      </c>
      <c r="L215" s="82"/>
      <c r="M215" s="82"/>
      <c r="N215" s="82" t="s">
        <v>2355</v>
      </c>
      <c r="O215" s="82" t="s">
        <v>4800</v>
      </c>
      <c r="P215" s="82" t="s">
        <v>3863</v>
      </c>
      <c r="Q215" s="82" t="s">
        <v>125</v>
      </c>
      <c r="R215" s="82">
        <v>1</v>
      </c>
      <c r="S215" s="83">
        <v>44203</v>
      </c>
      <c r="T215" s="83">
        <v>44203</v>
      </c>
      <c r="U215" s="82">
        <v>62355006</v>
      </c>
      <c r="V215" s="82" t="s">
        <v>3702</v>
      </c>
      <c r="W215" s="100" t="s">
        <v>1974</v>
      </c>
      <c r="X215" s="82" t="s">
        <v>5046</v>
      </c>
      <c r="Y215" s="82" t="s">
        <v>6289</v>
      </c>
      <c r="Z215" s="82" t="s">
        <v>977</v>
      </c>
      <c r="AA215" s="82" t="s">
        <v>3712</v>
      </c>
      <c r="AB215" s="82" t="s">
        <v>6538</v>
      </c>
      <c r="AC215" s="82" t="s">
        <v>3705</v>
      </c>
      <c r="AD215" s="82" t="s">
        <v>3706</v>
      </c>
      <c r="AE215" s="82">
        <v>200019603855945</v>
      </c>
      <c r="AF215" s="82">
        <v>1</v>
      </c>
      <c r="AG215" s="82" t="s">
        <v>3707</v>
      </c>
      <c r="AH215" s="82">
        <v>1</v>
      </c>
      <c r="AI215" s="82" t="s">
        <v>3708</v>
      </c>
      <c r="AJ215" s="82">
        <v>314930</v>
      </c>
      <c r="AK215" s="82" t="s">
        <v>6400</v>
      </c>
      <c r="AL215" s="82">
        <v>214</v>
      </c>
      <c r="AM215" s="84">
        <v>10000</v>
      </c>
      <c r="AN215" s="84">
        <v>0</v>
      </c>
      <c r="AO215" s="84">
        <v>0</v>
      </c>
      <c r="AP215" s="84">
        <v>10000</v>
      </c>
      <c r="AQ215" s="84">
        <v>287</v>
      </c>
      <c r="AR215" s="84">
        <v>0</v>
      </c>
      <c r="AS215" s="84">
        <v>304</v>
      </c>
      <c r="AT215" s="84">
        <v>0</v>
      </c>
      <c r="AU215" s="84">
        <v>25</v>
      </c>
      <c r="AV215" s="84">
        <v>0</v>
      </c>
      <c r="AW215" s="84">
        <v>0</v>
      </c>
      <c r="AX215" s="84">
        <v>616</v>
      </c>
      <c r="AY215" s="84">
        <v>9384</v>
      </c>
      <c r="AZ215" s="84">
        <v>710</v>
      </c>
      <c r="BA215" s="84">
        <v>110</v>
      </c>
      <c r="BB215" s="84">
        <v>709</v>
      </c>
      <c r="BC215" s="91">
        <v>1529</v>
      </c>
    </row>
    <row r="216" spans="1:55" ht="25.5">
      <c r="A216" s="90" t="s">
        <v>843</v>
      </c>
      <c r="B216" s="82">
        <v>20231001</v>
      </c>
      <c r="C216" s="82">
        <v>2023</v>
      </c>
      <c r="D216" s="82" t="s">
        <v>6398</v>
      </c>
      <c r="E216" s="82">
        <v>10</v>
      </c>
      <c r="F216" s="82" t="s">
        <v>1245</v>
      </c>
      <c r="G216" s="82" t="s">
        <v>606</v>
      </c>
      <c r="H216" s="82" t="s">
        <v>1245</v>
      </c>
      <c r="I216" s="82" t="s">
        <v>606</v>
      </c>
      <c r="J216" s="82">
        <v>1</v>
      </c>
      <c r="K216" s="82" t="s">
        <v>11</v>
      </c>
      <c r="L216" s="82" t="s">
        <v>3720</v>
      </c>
      <c r="M216" s="82" t="s">
        <v>3721</v>
      </c>
      <c r="N216" s="82" t="s">
        <v>2355</v>
      </c>
      <c r="O216" s="82" t="s">
        <v>4800</v>
      </c>
      <c r="P216" s="82" t="s">
        <v>3817</v>
      </c>
      <c r="Q216" s="82" t="s">
        <v>42</v>
      </c>
      <c r="R216" s="82">
        <v>1</v>
      </c>
      <c r="S216" s="83">
        <v>44932</v>
      </c>
      <c r="T216" s="83">
        <v>44932</v>
      </c>
      <c r="U216" s="82">
        <v>61875150</v>
      </c>
      <c r="V216" s="82" t="s">
        <v>3702</v>
      </c>
      <c r="W216" s="100" t="s">
        <v>3359</v>
      </c>
      <c r="X216" s="82" t="s">
        <v>4837</v>
      </c>
      <c r="Y216" s="82" t="s">
        <v>6112</v>
      </c>
      <c r="Z216" s="82" t="s">
        <v>3360</v>
      </c>
      <c r="AA216" s="82" t="s">
        <v>3712</v>
      </c>
      <c r="AB216" s="82" t="s">
        <v>6539</v>
      </c>
      <c r="AC216" s="82" t="s">
        <v>3705</v>
      </c>
      <c r="AD216" s="82" t="s">
        <v>3706</v>
      </c>
      <c r="AE216" s="82">
        <v>200019604939499</v>
      </c>
      <c r="AF216" s="82">
        <v>1</v>
      </c>
      <c r="AG216" s="82" t="s">
        <v>3707</v>
      </c>
      <c r="AH216" s="82">
        <v>1</v>
      </c>
      <c r="AI216" s="82" t="s">
        <v>3708</v>
      </c>
      <c r="AJ216" s="82">
        <v>314930</v>
      </c>
      <c r="AK216" s="82" t="s">
        <v>6400</v>
      </c>
      <c r="AL216" s="82">
        <v>215</v>
      </c>
      <c r="AM216" s="84">
        <v>22000</v>
      </c>
      <c r="AN216" s="84">
        <v>0</v>
      </c>
      <c r="AO216" s="84">
        <v>0</v>
      </c>
      <c r="AP216" s="84">
        <v>22000</v>
      </c>
      <c r="AQ216" s="84">
        <v>631.4</v>
      </c>
      <c r="AR216" s="84">
        <v>0</v>
      </c>
      <c r="AS216" s="84">
        <v>668.8</v>
      </c>
      <c r="AT216" s="84">
        <v>0</v>
      </c>
      <c r="AU216" s="84">
        <v>25</v>
      </c>
      <c r="AV216" s="84">
        <v>0</v>
      </c>
      <c r="AW216" s="84">
        <v>2026</v>
      </c>
      <c r="AX216" s="84">
        <v>5377.2</v>
      </c>
      <c r="AY216" s="84">
        <v>18648.8</v>
      </c>
      <c r="AZ216" s="84">
        <v>1562</v>
      </c>
      <c r="BA216" s="84">
        <v>242</v>
      </c>
      <c r="BB216" s="84">
        <v>1559.8</v>
      </c>
      <c r="BC216" s="91">
        <v>3363.8</v>
      </c>
    </row>
    <row r="217" spans="1:55" ht="25.5">
      <c r="A217" s="90" t="s">
        <v>843</v>
      </c>
      <c r="B217" s="82">
        <v>20231001</v>
      </c>
      <c r="C217" s="82">
        <v>2023</v>
      </c>
      <c r="D217" s="82" t="s">
        <v>6398</v>
      </c>
      <c r="E217" s="82">
        <v>10</v>
      </c>
      <c r="F217" s="82" t="s">
        <v>1302</v>
      </c>
      <c r="G217" s="82" t="s">
        <v>18</v>
      </c>
      <c r="H217" s="82" t="s">
        <v>1302</v>
      </c>
      <c r="I217" s="82" t="s">
        <v>18</v>
      </c>
      <c r="J217" s="82">
        <v>1</v>
      </c>
      <c r="K217" s="82" t="s">
        <v>11</v>
      </c>
      <c r="L217" s="82" t="s">
        <v>3749</v>
      </c>
      <c r="M217" s="82" t="s">
        <v>3750</v>
      </c>
      <c r="N217" s="82" t="s">
        <v>2355</v>
      </c>
      <c r="O217" s="82" t="s">
        <v>4800</v>
      </c>
      <c r="P217" s="82" t="s">
        <v>4173</v>
      </c>
      <c r="Q217" s="82" t="s">
        <v>55</v>
      </c>
      <c r="R217" s="82">
        <v>1</v>
      </c>
      <c r="S217" s="83">
        <v>44933</v>
      </c>
      <c r="T217" s="83">
        <v>44933</v>
      </c>
      <c r="U217" s="82">
        <v>62340111</v>
      </c>
      <c r="V217" s="82" t="s">
        <v>3702</v>
      </c>
      <c r="W217" s="100" t="s">
        <v>3534</v>
      </c>
      <c r="X217" s="82" t="s">
        <v>5007</v>
      </c>
      <c r="Y217" s="82" t="s">
        <v>6256</v>
      </c>
      <c r="Z217" s="82" t="s">
        <v>3533</v>
      </c>
      <c r="AA217" s="82" t="s">
        <v>3704</v>
      </c>
      <c r="AB217" s="82" t="s">
        <v>6540</v>
      </c>
      <c r="AC217" s="82" t="s">
        <v>3705</v>
      </c>
      <c r="AD217" s="82" t="s">
        <v>3706</v>
      </c>
      <c r="AE217" s="82">
        <v>200019606032410</v>
      </c>
      <c r="AF217" s="82">
        <v>1</v>
      </c>
      <c r="AG217" s="82" t="s">
        <v>3707</v>
      </c>
      <c r="AH217" s="82">
        <v>1</v>
      </c>
      <c r="AI217" s="82" t="s">
        <v>3708</v>
      </c>
      <c r="AJ217" s="82">
        <v>314930</v>
      </c>
      <c r="AK217" s="82" t="s">
        <v>6400</v>
      </c>
      <c r="AL217" s="82">
        <v>216</v>
      </c>
      <c r="AM217" s="84">
        <v>25000</v>
      </c>
      <c r="AN217" s="84">
        <v>0</v>
      </c>
      <c r="AO217" s="84">
        <v>0</v>
      </c>
      <c r="AP217" s="84">
        <v>25000</v>
      </c>
      <c r="AQ217" s="84">
        <v>717.5</v>
      </c>
      <c r="AR217" s="84">
        <v>0</v>
      </c>
      <c r="AS217" s="84">
        <v>760</v>
      </c>
      <c r="AT217" s="84">
        <v>0</v>
      </c>
      <c r="AU217" s="84">
        <v>25</v>
      </c>
      <c r="AV217" s="84">
        <v>0</v>
      </c>
      <c r="AW217" s="84">
        <v>0</v>
      </c>
      <c r="AX217" s="84">
        <v>1502.5</v>
      </c>
      <c r="AY217" s="84">
        <v>23497.5</v>
      </c>
      <c r="AZ217" s="84">
        <v>1775</v>
      </c>
      <c r="BA217" s="84">
        <v>275</v>
      </c>
      <c r="BB217" s="84">
        <v>1772.5</v>
      </c>
      <c r="BC217" s="91">
        <v>3822.5</v>
      </c>
    </row>
    <row r="218" spans="1:55" ht="38.25">
      <c r="A218" s="90" t="s">
        <v>843</v>
      </c>
      <c r="B218" s="82">
        <v>20231001</v>
      </c>
      <c r="C218" s="82">
        <v>2023</v>
      </c>
      <c r="D218" s="82" t="s">
        <v>6398</v>
      </c>
      <c r="E218" s="82">
        <v>10</v>
      </c>
      <c r="F218" s="82" t="s">
        <v>1256</v>
      </c>
      <c r="G218" s="82" t="s">
        <v>1484</v>
      </c>
      <c r="H218" s="82" t="s">
        <v>1256</v>
      </c>
      <c r="I218" s="82" t="s">
        <v>1484</v>
      </c>
      <c r="J218" s="82">
        <v>1</v>
      </c>
      <c r="K218" s="82" t="s">
        <v>11</v>
      </c>
      <c r="L218" s="82" t="s">
        <v>3714</v>
      </c>
      <c r="M218" s="82" t="s">
        <v>3715</v>
      </c>
      <c r="N218" s="82" t="s">
        <v>2355</v>
      </c>
      <c r="O218" s="82" t="s">
        <v>4800</v>
      </c>
      <c r="P218" s="82" t="s">
        <v>4939</v>
      </c>
      <c r="Q218" s="82" t="s">
        <v>147</v>
      </c>
      <c r="R218" s="82">
        <v>2</v>
      </c>
      <c r="S218" s="83">
        <v>43466</v>
      </c>
      <c r="T218" s="83">
        <v>38725</v>
      </c>
      <c r="U218" s="82">
        <v>61455025</v>
      </c>
      <c r="V218" s="82" t="s">
        <v>3702</v>
      </c>
      <c r="W218" s="100" t="s">
        <v>1927</v>
      </c>
      <c r="X218" s="82" t="s">
        <v>4940</v>
      </c>
      <c r="Y218" s="82" t="s">
        <v>6199</v>
      </c>
      <c r="Z218" s="82" t="s">
        <v>156</v>
      </c>
      <c r="AA218" s="82" t="s">
        <v>3712</v>
      </c>
      <c r="AB218" s="82" t="s">
        <v>6541</v>
      </c>
      <c r="AC218" s="82" t="s">
        <v>3713</v>
      </c>
      <c r="AD218" s="82" t="s">
        <v>3705</v>
      </c>
      <c r="AE218" s="82">
        <v>200011201321623</v>
      </c>
      <c r="AF218" s="82">
        <v>1</v>
      </c>
      <c r="AG218" s="82" t="s">
        <v>3707</v>
      </c>
      <c r="AH218" s="82">
        <v>1</v>
      </c>
      <c r="AI218" s="82" t="s">
        <v>3708</v>
      </c>
      <c r="AJ218" s="82">
        <v>314930</v>
      </c>
      <c r="AK218" s="82" t="s">
        <v>6400</v>
      </c>
      <c r="AL218" s="82">
        <v>217</v>
      </c>
      <c r="AM218" s="84">
        <v>10000</v>
      </c>
      <c r="AN218" s="84">
        <v>0</v>
      </c>
      <c r="AO218" s="84">
        <v>0</v>
      </c>
      <c r="AP218" s="84">
        <v>10000</v>
      </c>
      <c r="AQ218" s="84">
        <v>287</v>
      </c>
      <c r="AR218" s="84">
        <v>0</v>
      </c>
      <c r="AS218" s="84">
        <v>304</v>
      </c>
      <c r="AT218" s="84">
        <v>0</v>
      </c>
      <c r="AU218" s="84">
        <v>25</v>
      </c>
      <c r="AV218" s="84">
        <v>50</v>
      </c>
      <c r="AW218" s="84">
        <v>0</v>
      </c>
      <c r="AX218" s="84">
        <v>666</v>
      </c>
      <c r="AY218" s="84">
        <v>9334</v>
      </c>
      <c r="AZ218" s="84">
        <v>710</v>
      </c>
      <c r="BA218" s="84">
        <v>110</v>
      </c>
      <c r="BB218" s="84">
        <v>709</v>
      </c>
      <c r="BC218" s="91">
        <v>1529</v>
      </c>
    </row>
    <row r="219" spans="1:55" ht="25.5">
      <c r="A219" s="90" t="s">
        <v>843</v>
      </c>
      <c r="B219" s="82">
        <v>20231001</v>
      </c>
      <c r="C219" s="82">
        <v>2023</v>
      </c>
      <c r="D219" s="82" t="s">
        <v>6398</v>
      </c>
      <c r="E219" s="82">
        <v>10</v>
      </c>
      <c r="F219" s="82" t="s">
        <v>1247</v>
      </c>
      <c r="G219" s="82" t="s">
        <v>513</v>
      </c>
      <c r="H219" s="82" t="s">
        <v>1247</v>
      </c>
      <c r="I219" s="82" t="s">
        <v>513</v>
      </c>
      <c r="J219" s="82">
        <v>1</v>
      </c>
      <c r="K219" s="82" t="s">
        <v>11</v>
      </c>
      <c r="L219" s="82" t="s">
        <v>3749</v>
      </c>
      <c r="M219" s="82" t="s">
        <v>3750</v>
      </c>
      <c r="N219" s="82" t="s">
        <v>2355</v>
      </c>
      <c r="O219" s="82" t="s">
        <v>4800</v>
      </c>
      <c r="P219" s="82" t="s">
        <v>4711</v>
      </c>
      <c r="Q219" s="82" t="s">
        <v>138</v>
      </c>
      <c r="R219" s="82">
        <v>4</v>
      </c>
      <c r="S219" s="83">
        <v>44932</v>
      </c>
      <c r="T219" s="82" t="s">
        <v>6542</v>
      </c>
      <c r="U219" s="82">
        <v>61815063</v>
      </c>
      <c r="V219" s="82" t="s">
        <v>3702</v>
      </c>
      <c r="W219" s="100" t="s">
        <v>1124</v>
      </c>
      <c r="X219" s="82" t="s">
        <v>4805</v>
      </c>
      <c r="Y219" s="82" t="s">
        <v>6082</v>
      </c>
      <c r="Z219" s="82" t="s">
        <v>529</v>
      </c>
      <c r="AA219" s="82" t="s">
        <v>3704</v>
      </c>
      <c r="AB219" s="83">
        <v>30234</v>
      </c>
      <c r="AC219" s="82" t="s">
        <v>3713</v>
      </c>
      <c r="AD219" s="82" t="s">
        <v>3705</v>
      </c>
      <c r="AE219" s="82">
        <v>200013300048460</v>
      </c>
      <c r="AF219" s="82">
        <v>1</v>
      </c>
      <c r="AG219" s="82" t="s">
        <v>3707</v>
      </c>
      <c r="AH219" s="82">
        <v>1</v>
      </c>
      <c r="AI219" s="82" t="s">
        <v>3708</v>
      </c>
      <c r="AJ219" s="82">
        <v>314930</v>
      </c>
      <c r="AK219" s="82" t="s">
        <v>6400</v>
      </c>
      <c r="AL219" s="82">
        <v>218</v>
      </c>
      <c r="AM219" s="84">
        <v>35000</v>
      </c>
      <c r="AN219" s="84">
        <v>0</v>
      </c>
      <c r="AO219" s="84">
        <v>0</v>
      </c>
      <c r="AP219" s="84">
        <v>35000</v>
      </c>
      <c r="AQ219" s="84">
        <v>1004.5</v>
      </c>
      <c r="AR219" s="84">
        <v>0</v>
      </c>
      <c r="AS219" s="84">
        <v>1064</v>
      </c>
      <c r="AT219" s="84">
        <v>1587.38</v>
      </c>
      <c r="AU219" s="84">
        <v>25</v>
      </c>
      <c r="AV219" s="84">
        <v>0</v>
      </c>
      <c r="AW219" s="84">
        <v>0</v>
      </c>
      <c r="AX219" s="84">
        <v>3680.88</v>
      </c>
      <c r="AY219" s="84">
        <v>31319.119999999999</v>
      </c>
      <c r="AZ219" s="84">
        <v>2485</v>
      </c>
      <c r="BA219" s="84">
        <v>385</v>
      </c>
      <c r="BB219" s="84">
        <v>2481.5</v>
      </c>
      <c r="BC219" s="91">
        <v>5351.5</v>
      </c>
    </row>
    <row r="220" spans="1:55" ht="25.5">
      <c r="A220" s="90" t="s">
        <v>843</v>
      </c>
      <c r="B220" s="82">
        <v>20231001</v>
      </c>
      <c r="C220" s="82">
        <v>2023</v>
      </c>
      <c r="D220" s="82" t="s">
        <v>6398</v>
      </c>
      <c r="E220" s="82">
        <v>10</v>
      </c>
      <c r="F220" s="82" t="s">
        <v>1263</v>
      </c>
      <c r="G220" s="82" t="s">
        <v>104</v>
      </c>
      <c r="H220" s="82" t="s">
        <v>1263</v>
      </c>
      <c r="I220" s="82" t="s">
        <v>104</v>
      </c>
      <c r="J220" s="82">
        <v>1</v>
      </c>
      <c r="K220" s="82" t="s">
        <v>11</v>
      </c>
      <c r="L220" s="82" t="s">
        <v>3720</v>
      </c>
      <c r="M220" s="82" t="s">
        <v>3721</v>
      </c>
      <c r="N220" s="82" t="s">
        <v>2355</v>
      </c>
      <c r="O220" s="82" t="s">
        <v>4800</v>
      </c>
      <c r="P220" s="82" t="s">
        <v>3778</v>
      </c>
      <c r="Q220" s="82" t="s">
        <v>2426</v>
      </c>
      <c r="R220" s="82">
        <v>1</v>
      </c>
      <c r="S220" s="83">
        <v>44935</v>
      </c>
      <c r="T220" s="83">
        <v>44935</v>
      </c>
      <c r="U220" s="82">
        <v>61920074</v>
      </c>
      <c r="V220" s="82" t="s">
        <v>3702</v>
      </c>
      <c r="W220" s="100" t="s">
        <v>3571</v>
      </c>
      <c r="X220" s="82" t="s">
        <v>5016</v>
      </c>
      <c r="Y220" s="82" t="s">
        <v>6265</v>
      </c>
      <c r="Z220" s="82" t="s">
        <v>3604</v>
      </c>
      <c r="AA220" s="82" t="s">
        <v>3712</v>
      </c>
      <c r="AB220" s="83">
        <v>23171</v>
      </c>
      <c r="AC220" s="82" t="s">
        <v>3705</v>
      </c>
      <c r="AD220" s="82" t="s">
        <v>3706</v>
      </c>
      <c r="AE220" s="82">
        <v>200019606196770</v>
      </c>
      <c r="AF220" s="82">
        <v>1</v>
      </c>
      <c r="AG220" s="82" t="s">
        <v>3707</v>
      </c>
      <c r="AH220" s="82">
        <v>1</v>
      </c>
      <c r="AI220" s="82" t="s">
        <v>3708</v>
      </c>
      <c r="AJ220" s="82">
        <v>314930</v>
      </c>
      <c r="AK220" s="82" t="s">
        <v>6400</v>
      </c>
      <c r="AL220" s="82">
        <v>219</v>
      </c>
      <c r="AM220" s="84">
        <v>35000</v>
      </c>
      <c r="AN220" s="84">
        <v>0</v>
      </c>
      <c r="AO220" s="84">
        <v>0</v>
      </c>
      <c r="AP220" s="84">
        <v>35000</v>
      </c>
      <c r="AQ220" s="84">
        <v>1004.5</v>
      </c>
      <c r="AR220" s="84">
        <v>0</v>
      </c>
      <c r="AS220" s="84">
        <v>1064</v>
      </c>
      <c r="AT220" s="84">
        <v>0</v>
      </c>
      <c r="AU220" s="84">
        <v>25</v>
      </c>
      <c r="AV220" s="84">
        <v>0</v>
      </c>
      <c r="AW220" s="84">
        <v>0</v>
      </c>
      <c r="AX220" s="84">
        <v>2093.5</v>
      </c>
      <c r="AY220" s="84">
        <v>32906.5</v>
      </c>
      <c r="AZ220" s="84">
        <v>2485</v>
      </c>
      <c r="BA220" s="84">
        <v>385</v>
      </c>
      <c r="BB220" s="84">
        <v>2481.5</v>
      </c>
      <c r="BC220" s="91">
        <v>5351.5</v>
      </c>
    </row>
    <row r="221" spans="1:55" ht="25.5">
      <c r="A221" s="90" t="s">
        <v>843</v>
      </c>
      <c r="B221" s="82">
        <v>20231001</v>
      </c>
      <c r="C221" s="82">
        <v>2023</v>
      </c>
      <c r="D221" s="82" t="s">
        <v>6398</v>
      </c>
      <c r="E221" s="82">
        <v>10</v>
      </c>
      <c r="F221" s="82" t="s">
        <v>1257</v>
      </c>
      <c r="G221" s="82" t="s">
        <v>73</v>
      </c>
      <c r="H221" s="82" t="s">
        <v>1257</v>
      </c>
      <c r="I221" s="82" t="s">
        <v>73</v>
      </c>
      <c r="J221" s="82">
        <v>1</v>
      </c>
      <c r="K221" s="82" t="s">
        <v>11</v>
      </c>
      <c r="L221" s="82" t="s">
        <v>3720</v>
      </c>
      <c r="M221" s="82" t="s">
        <v>3721</v>
      </c>
      <c r="N221" s="82" t="s">
        <v>2355</v>
      </c>
      <c r="O221" s="82" t="s">
        <v>4800</v>
      </c>
      <c r="P221" s="82" t="s">
        <v>3722</v>
      </c>
      <c r="Q221" s="82" t="s">
        <v>8</v>
      </c>
      <c r="R221" s="82">
        <v>1</v>
      </c>
      <c r="S221" s="83">
        <v>44933</v>
      </c>
      <c r="T221" s="83">
        <v>44933</v>
      </c>
      <c r="U221" s="82">
        <v>61950102</v>
      </c>
      <c r="V221" s="82" t="s">
        <v>3702</v>
      </c>
      <c r="W221" s="100" t="s">
        <v>3456</v>
      </c>
      <c r="X221" s="82" t="s">
        <v>5124</v>
      </c>
      <c r="Y221" s="82" t="s">
        <v>5440</v>
      </c>
      <c r="Z221" s="82" t="s">
        <v>3455</v>
      </c>
      <c r="AA221" s="82" t="s">
        <v>3704</v>
      </c>
      <c r="AB221" s="82" t="s">
        <v>6543</v>
      </c>
      <c r="AC221" s="82" t="s">
        <v>3705</v>
      </c>
      <c r="AD221" s="82" t="s">
        <v>3706</v>
      </c>
      <c r="AE221" s="82">
        <v>200019606032413</v>
      </c>
      <c r="AF221" s="82">
        <v>1</v>
      </c>
      <c r="AG221" s="82" t="s">
        <v>3707</v>
      </c>
      <c r="AH221" s="82">
        <v>1</v>
      </c>
      <c r="AI221" s="82" t="s">
        <v>3708</v>
      </c>
      <c r="AJ221" s="82">
        <v>314930</v>
      </c>
      <c r="AK221" s="82" t="s">
        <v>6400</v>
      </c>
      <c r="AL221" s="82">
        <v>220</v>
      </c>
      <c r="AM221" s="84">
        <v>18000</v>
      </c>
      <c r="AN221" s="84">
        <v>0</v>
      </c>
      <c r="AO221" s="84">
        <v>0</v>
      </c>
      <c r="AP221" s="84">
        <v>18000</v>
      </c>
      <c r="AQ221" s="84">
        <v>516.6</v>
      </c>
      <c r="AR221" s="84">
        <v>0</v>
      </c>
      <c r="AS221" s="84">
        <v>547.20000000000005</v>
      </c>
      <c r="AT221" s="84">
        <v>0</v>
      </c>
      <c r="AU221" s="84">
        <v>25</v>
      </c>
      <c r="AV221" s="84">
        <v>0</v>
      </c>
      <c r="AW221" s="84">
        <v>0</v>
      </c>
      <c r="AX221" s="84">
        <v>1088.8</v>
      </c>
      <c r="AY221" s="84">
        <v>16911.2</v>
      </c>
      <c r="AZ221" s="84">
        <v>1278</v>
      </c>
      <c r="BA221" s="84">
        <v>198</v>
      </c>
      <c r="BB221" s="84">
        <v>1276.2</v>
      </c>
      <c r="BC221" s="91">
        <v>2752.2</v>
      </c>
    </row>
    <row r="222" spans="1:55" ht="25.5">
      <c r="A222" s="90" t="s">
        <v>843</v>
      </c>
      <c r="B222" s="82">
        <v>20231001</v>
      </c>
      <c r="C222" s="82">
        <v>2023</v>
      </c>
      <c r="D222" s="82" t="s">
        <v>6398</v>
      </c>
      <c r="E222" s="82">
        <v>10</v>
      </c>
      <c r="F222" s="82" t="s">
        <v>1245</v>
      </c>
      <c r="G222" s="82" t="s">
        <v>606</v>
      </c>
      <c r="H222" s="82" t="s">
        <v>1245</v>
      </c>
      <c r="I222" s="82" t="s">
        <v>606</v>
      </c>
      <c r="J222" s="82">
        <v>1</v>
      </c>
      <c r="K222" s="82" t="s">
        <v>11</v>
      </c>
      <c r="L222" s="82" t="s">
        <v>3720</v>
      </c>
      <c r="M222" s="82" t="s">
        <v>3721</v>
      </c>
      <c r="N222" s="82" t="s">
        <v>2355</v>
      </c>
      <c r="O222" s="82" t="s">
        <v>4800</v>
      </c>
      <c r="P222" s="82" t="s">
        <v>4801</v>
      </c>
      <c r="Q222" s="82" t="s">
        <v>60</v>
      </c>
      <c r="R222" s="82">
        <v>3</v>
      </c>
      <c r="S222" s="83">
        <v>43466</v>
      </c>
      <c r="T222" s="83">
        <v>40550</v>
      </c>
      <c r="U222" s="82">
        <v>61875011</v>
      </c>
      <c r="V222" s="82" t="s">
        <v>3702</v>
      </c>
      <c r="W222" s="100" t="s">
        <v>1916</v>
      </c>
      <c r="X222" s="82" t="s">
        <v>5099</v>
      </c>
      <c r="Y222" s="82" t="s">
        <v>6329</v>
      </c>
      <c r="Z222" s="82" t="s">
        <v>632</v>
      </c>
      <c r="AA222" s="82" t="s">
        <v>3704</v>
      </c>
      <c r="AB222" s="82" t="s">
        <v>6544</v>
      </c>
      <c r="AC222" s="82" t="s">
        <v>3713</v>
      </c>
      <c r="AD222" s="82" t="s">
        <v>3706</v>
      </c>
      <c r="AE222" s="82">
        <v>200013300199270</v>
      </c>
      <c r="AF222" s="82">
        <v>1</v>
      </c>
      <c r="AG222" s="82" t="s">
        <v>3707</v>
      </c>
      <c r="AH222" s="82">
        <v>1</v>
      </c>
      <c r="AI222" s="82" t="s">
        <v>3708</v>
      </c>
      <c r="AJ222" s="82">
        <v>314930</v>
      </c>
      <c r="AK222" s="82" t="s">
        <v>6400</v>
      </c>
      <c r="AL222" s="82">
        <v>221</v>
      </c>
      <c r="AM222" s="84">
        <v>22000</v>
      </c>
      <c r="AN222" s="84">
        <v>0</v>
      </c>
      <c r="AO222" s="84">
        <v>0</v>
      </c>
      <c r="AP222" s="84">
        <v>22000</v>
      </c>
      <c r="AQ222" s="84">
        <v>631.4</v>
      </c>
      <c r="AR222" s="84">
        <v>0</v>
      </c>
      <c r="AS222" s="84">
        <v>668.8</v>
      </c>
      <c r="AT222" s="84">
        <v>1587.38</v>
      </c>
      <c r="AU222" s="84">
        <v>25</v>
      </c>
      <c r="AV222" s="84">
        <v>0</v>
      </c>
      <c r="AW222" s="84">
        <v>4607.54</v>
      </c>
      <c r="AX222" s="84">
        <v>12127.66</v>
      </c>
      <c r="AY222" s="84">
        <v>14479.88</v>
      </c>
      <c r="AZ222" s="84">
        <v>1562</v>
      </c>
      <c r="BA222" s="84">
        <v>242</v>
      </c>
      <c r="BB222" s="84">
        <v>1559.8</v>
      </c>
      <c r="BC222" s="91">
        <v>3363.8</v>
      </c>
    </row>
    <row r="223" spans="1:55" ht="25.5">
      <c r="A223" s="90" t="s">
        <v>843</v>
      </c>
      <c r="B223" s="82">
        <v>20231001</v>
      </c>
      <c r="C223" s="82">
        <v>2023</v>
      </c>
      <c r="D223" s="82" t="s">
        <v>6398</v>
      </c>
      <c r="E223" s="82">
        <v>10</v>
      </c>
      <c r="F223" s="82" t="s">
        <v>1245</v>
      </c>
      <c r="G223" s="82" t="s">
        <v>606</v>
      </c>
      <c r="H223" s="82" t="s">
        <v>1245</v>
      </c>
      <c r="I223" s="82" t="s">
        <v>606</v>
      </c>
      <c r="J223" s="82">
        <v>1</v>
      </c>
      <c r="K223" s="82" t="s">
        <v>11</v>
      </c>
      <c r="L223" s="82"/>
      <c r="M223" s="82"/>
      <c r="N223" s="82" t="s">
        <v>2355</v>
      </c>
      <c r="O223" s="82" t="s">
        <v>4800</v>
      </c>
      <c r="P223" s="82" t="s">
        <v>3767</v>
      </c>
      <c r="Q223" s="82" t="s">
        <v>32</v>
      </c>
      <c r="R223" s="82">
        <v>1</v>
      </c>
      <c r="S223" s="83">
        <v>44927</v>
      </c>
      <c r="T223" s="83">
        <v>44927</v>
      </c>
      <c r="U223" s="82">
        <v>61875148</v>
      </c>
      <c r="V223" s="82" t="s">
        <v>3702</v>
      </c>
      <c r="W223" s="100" t="s">
        <v>2844</v>
      </c>
      <c r="X223" s="82" t="s">
        <v>5109</v>
      </c>
      <c r="Y223" s="82" t="s">
        <v>6340</v>
      </c>
      <c r="Z223" s="82" t="s">
        <v>2864</v>
      </c>
      <c r="AA223" s="82" t="s">
        <v>3704</v>
      </c>
      <c r="AB223" s="83">
        <v>25600</v>
      </c>
      <c r="AC223" s="82" t="s">
        <v>3705</v>
      </c>
      <c r="AD223" s="82" t="s">
        <v>3706</v>
      </c>
      <c r="AE223" s="82">
        <v>200010301795181</v>
      </c>
      <c r="AF223" s="82">
        <v>1</v>
      </c>
      <c r="AG223" s="82" t="s">
        <v>3707</v>
      </c>
      <c r="AH223" s="82">
        <v>1</v>
      </c>
      <c r="AI223" s="82" t="s">
        <v>3708</v>
      </c>
      <c r="AJ223" s="82">
        <v>314930</v>
      </c>
      <c r="AK223" s="82" t="s">
        <v>6400</v>
      </c>
      <c r="AL223" s="82">
        <v>222</v>
      </c>
      <c r="AM223" s="84">
        <v>55000</v>
      </c>
      <c r="AN223" s="84">
        <v>0</v>
      </c>
      <c r="AO223" s="84">
        <v>0</v>
      </c>
      <c r="AP223" s="84">
        <v>55000</v>
      </c>
      <c r="AQ223" s="84">
        <v>1578.5</v>
      </c>
      <c r="AR223" s="84">
        <v>2559.6799999999998</v>
      </c>
      <c r="AS223" s="84">
        <v>1672</v>
      </c>
      <c r="AT223" s="84">
        <v>0</v>
      </c>
      <c r="AU223" s="84">
        <v>25</v>
      </c>
      <c r="AV223" s="84">
        <v>0</v>
      </c>
      <c r="AW223" s="84">
        <v>0</v>
      </c>
      <c r="AX223" s="84">
        <v>5835.18</v>
      </c>
      <c r="AY223" s="84">
        <v>49164.82</v>
      </c>
      <c r="AZ223" s="84">
        <v>3905</v>
      </c>
      <c r="BA223" s="84">
        <v>605</v>
      </c>
      <c r="BB223" s="84">
        <v>3899.5</v>
      </c>
      <c r="BC223" s="91">
        <v>8409.5</v>
      </c>
    </row>
    <row r="224" spans="1:55" ht="25.5">
      <c r="A224" s="90" t="s">
        <v>843</v>
      </c>
      <c r="B224" s="82">
        <v>20231001</v>
      </c>
      <c r="C224" s="82">
        <v>2023</v>
      </c>
      <c r="D224" s="82" t="s">
        <v>6398</v>
      </c>
      <c r="E224" s="82">
        <v>10</v>
      </c>
      <c r="F224" s="82" t="s">
        <v>1245</v>
      </c>
      <c r="G224" s="82" t="s">
        <v>606</v>
      </c>
      <c r="H224" s="82" t="s">
        <v>1245</v>
      </c>
      <c r="I224" s="82" t="s">
        <v>606</v>
      </c>
      <c r="J224" s="82">
        <v>1</v>
      </c>
      <c r="K224" s="82" t="s">
        <v>11</v>
      </c>
      <c r="L224" s="82" t="s">
        <v>3720</v>
      </c>
      <c r="M224" s="82" t="s">
        <v>3721</v>
      </c>
      <c r="N224" s="82" t="s">
        <v>2355</v>
      </c>
      <c r="O224" s="82" t="s">
        <v>4800</v>
      </c>
      <c r="P224" s="82" t="s">
        <v>5076</v>
      </c>
      <c r="Q224" s="82" t="s">
        <v>353</v>
      </c>
      <c r="R224" s="82">
        <v>3</v>
      </c>
      <c r="S224" s="83">
        <v>43466</v>
      </c>
      <c r="T224" s="83">
        <v>37260</v>
      </c>
      <c r="U224" s="82">
        <v>61875035</v>
      </c>
      <c r="V224" s="82" t="s">
        <v>3702</v>
      </c>
      <c r="W224" s="100" t="s">
        <v>1960</v>
      </c>
      <c r="X224" s="82" t="s">
        <v>3858</v>
      </c>
      <c r="Y224" s="82" t="s">
        <v>6309</v>
      </c>
      <c r="Z224" s="82" t="s">
        <v>642</v>
      </c>
      <c r="AA224" s="82" t="s">
        <v>3712</v>
      </c>
      <c r="AB224" s="82" t="s">
        <v>6545</v>
      </c>
      <c r="AC224" s="82" t="s">
        <v>3713</v>
      </c>
      <c r="AD224" s="82" t="s">
        <v>3705</v>
      </c>
      <c r="AE224" s="82">
        <v>200013300040387</v>
      </c>
      <c r="AF224" s="82">
        <v>1</v>
      </c>
      <c r="AG224" s="82" t="s">
        <v>3707</v>
      </c>
      <c r="AH224" s="82">
        <v>1</v>
      </c>
      <c r="AI224" s="82" t="s">
        <v>3708</v>
      </c>
      <c r="AJ224" s="82">
        <v>314930</v>
      </c>
      <c r="AK224" s="82" t="s">
        <v>6400</v>
      </c>
      <c r="AL224" s="82">
        <v>223</v>
      </c>
      <c r="AM224" s="84">
        <v>22000</v>
      </c>
      <c r="AN224" s="84">
        <v>0</v>
      </c>
      <c r="AO224" s="84">
        <v>0</v>
      </c>
      <c r="AP224" s="84">
        <v>22000</v>
      </c>
      <c r="AQ224" s="84">
        <v>631.4</v>
      </c>
      <c r="AR224" s="84">
        <v>0</v>
      </c>
      <c r="AS224" s="84">
        <v>668.8</v>
      </c>
      <c r="AT224" s="84">
        <v>0</v>
      </c>
      <c r="AU224" s="84">
        <v>25</v>
      </c>
      <c r="AV224" s="84">
        <v>50</v>
      </c>
      <c r="AW224" s="84">
        <v>3131.59</v>
      </c>
      <c r="AX224" s="84">
        <v>7638.38</v>
      </c>
      <c r="AY224" s="84">
        <v>17493.21</v>
      </c>
      <c r="AZ224" s="84">
        <v>1562</v>
      </c>
      <c r="BA224" s="84">
        <v>242</v>
      </c>
      <c r="BB224" s="84">
        <v>1559.8</v>
      </c>
      <c r="BC224" s="91">
        <v>3363.8</v>
      </c>
    </row>
    <row r="225" spans="1:55" ht="25.5">
      <c r="A225" s="90" t="s">
        <v>843</v>
      </c>
      <c r="B225" s="82">
        <v>20231001</v>
      </c>
      <c r="C225" s="82">
        <v>2023</v>
      </c>
      <c r="D225" s="82" t="s">
        <v>6398</v>
      </c>
      <c r="E225" s="82">
        <v>10</v>
      </c>
      <c r="F225" s="82" t="s">
        <v>1288</v>
      </c>
      <c r="G225" s="82" t="s">
        <v>384</v>
      </c>
      <c r="H225" s="82" t="s">
        <v>1288</v>
      </c>
      <c r="I225" s="82" t="s">
        <v>384</v>
      </c>
      <c r="J225" s="82">
        <v>1</v>
      </c>
      <c r="K225" s="82" t="s">
        <v>11</v>
      </c>
      <c r="L225" s="82" t="s">
        <v>3749</v>
      </c>
      <c r="M225" s="82" t="s">
        <v>3750</v>
      </c>
      <c r="N225" s="82" t="s">
        <v>2355</v>
      </c>
      <c r="O225" s="82" t="s">
        <v>4800</v>
      </c>
      <c r="P225" s="82" t="s">
        <v>3751</v>
      </c>
      <c r="Q225" s="82" t="s">
        <v>10</v>
      </c>
      <c r="R225" s="82">
        <v>7</v>
      </c>
      <c r="S225" s="83">
        <v>44569</v>
      </c>
      <c r="T225" s="83">
        <v>40551</v>
      </c>
      <c r="U225" s="82">
        <v>61845014</v>
      </c>
      <c r="V225" s="82" t="s">
        <v>3702</v>
      </c>
      <c r="W225" s="100" t="s">
        <v>1918</v>
      </c>
      <c r="X225" s="82" t="s">
        <v>4907</v>
      </c>
      <c r="Y225" s="82" t="s">
        <v>6168</v>
      </c>
      <c r="Z225" s="82" t="s">
        <v>288</v>
      </c>
      <c r="AA225" s="82" t="s">
        <v>3704</v>
      </c>
      <c r="AB225" s="82" t="s">
        <v>6546</v>
      </c>
      <c r="AC225" s="82" t="s">
        <v>3713</v>
      </c>
      <c r="AD225" s="82" t="s">
        <v>3718</v>
      </c>
      <c r="AE225" s="82">
        <v>200013300201663</v>
      </c>
      <c r="AF225" s="82">
        <v>1</v>
      </c>
      <c r="AG225" s="82" t="s">
        <v>3707</v>
      </c>
      <c r="AH225" s="82">
        <v>1</v>
      </c>
      <c r="AI225" s="82" t="s">
        <v>3708</v>
      </c>
      <c r="AJ225" s="82">
        <v>314930</v>
      </c>
      <c r="AK225" s="82" t="s">
        <v>6400</v>
      </c>
      <c r="AL225" s="82">
        <v>224</v>
      </c>
      <c r="AM225" s="84">
        <v>35000</v>
      </c>
      <c r="AN225" s="84">
        <v>0</v>
      </c>
      <c r="AO225" s="84">
        <v>0</v>
      </c>
      <c r="AP225" s="84">
        <v>35000</v>
      </c>
      <c r="AQ225" s="84">
        <v>1004.5</v>
      </c>
      <c r="AR225" s="84">
        <v>0</v>
      </c>
      <c r="AS225" s="84">
        <v>1064</v>
      </c>
      <c r="AT225" s="84">
        <v>1587.38</v>
      </c>
      <c r="AU225" s="84">
        <v>25</v>
      </c>
      <c r="AV225" s="84">
        <v>0</v>
      </c>
      <c r="AW225" s="84">
        <v>20263.82</v>
      </c>
      <c r="AX225" s="84">
        <v>44208.52</v>
      </c>
      <c r="AY225" s="84">
        <v>11055.3</v>
      </c>
      <c r="AZ225" s="84">
        <v>2485</v>
      </c>
      <c r="BA225" s="84">
        <v>385</v>
      </c>
      <c r="BB225" s="84">
        <v>2481.5</v>
      </c>
      <c r="BC225" s="91">
        <v>5351.5</v>
      </c>
    </row>
    <row r="226" spans="1:55" ht="25.5">
      <c r="A226" s="90" t="s">
        <v>843</v>
      </c>
      <c r="B226" s="82">
        <v>20231001</v>
      </c>
      <c r="C226" s="82">
        <v>2023</v>
      </c>
      <c r="D226" s="82" t="s">
        <v>6398</v>
      </c>
      <c r="E226" s="82">
        <v>10</v>
      </c>
      <c r="F226" s="82" t="s">
        <v>1302</v>
      </c>
      <c r="G226" s="82" t="s">
        <v>18</v>
      </c>
      <c r="H226" s="82" t="s">
        <v>1302</v>
      </c>
      <c r="I226" s="82" t="s">
        <v>18</v>
      </c>
      <c r="J226" s="82">
        <v>1</v>
      </c>
      <c r="K226" s="82" t="s">
        <v>11</v>
      </c>
      <c r="L226" s="82" t="s">
        <v>3714</v>
      </c>
      <c r="M226" s="82" t="s">
        <v>3715</v>
      </c>
      <c r="N226" s="82" t="s">
        <v>2355</v>
      </c>
      <c r="O226" s="82" t="s">
        <v>4800</v>
      </c>
      <c r="P226" s="82" t="s">
        <v>5080</v>
      </c>
      <c r="Q226" s="82" t="s">
        <v>72</v>
      </c>
      <c r="R226" s="82">
        <v>2</v>
      </c>
      <c r="S226" s="83">
        <v>43466</v>
      </c>
      <c r="T226" s="83">
        <v>36901</v>
      </c>
      <c r="U226" s="82">
        <v>62340029</v>
      </c>
      <c r="V226" s="82" t="s">
        <v>3702</v>
      </c>
      <c r="W226" s="100" t="s">
        <v>2038</v>
      </c>
      <c r="X226" s="82" t="s">
        <v>5081</v>
      </c>
      <c r="Y226" s="82" t="s">
        <v>6314</v>
      </c>
      <c r="Z226" s="82" t="s">
        <v>71</v>
      </c>
      <c r="AA226" s="82" t="s">
        <v>3704</v>
      </c>
      <c r="AB226" s="83">
        <v>22860</v>
      </c>
      <c r="AC226" s="82" t="s">
        <v>3713</v>
      </c>
      <c r="AD226" s="82" t="s">
        <v>3705</v>
      </c>
      <c r="AE226" s="82">
        <v>200011250028914</v>
      </c>
      <c r="AF226" s="82">
        <v>1</v>
      </c>
      <c r="AG226" s="82" t="s">
        <v>3707</v>
      </c>
      <c r="AH226" s="82">
        <v>1</v>
      </c>
      <c r="AI226" s="82" t="s">
        <v>3708</v>
      </c>
      <c r="AJ226" s="82">
        <v>314930</v>
      </c>
      <c r="AK226" s="82" t="s">
        <v>6400</v>
      </c>
      <c r="AL226" s="82">
        <v>225</v>
      </c>
      <c r="AM226" s="84">
        <v>10000</v>
      </c>
      <c r="AN226" s="84">
        <v>0</v>
      </c>
      <c r="AO226" s="84">
        <v>0</v>
      </c>
      <c r="AP226" s="84">
        <v>10000</v>
      </c>
      <c r="AQ226" s="84">
        <v>287</v>
      </c>
      <c r="AR226" s="84">
        <v>0</v>
      </c>
      <c r="AS226" s="84">
        <v>304</v>
      </c>
      <c r="AT226" s="84">
        <v>0</v>
      </c>
      <c r="AU226" s="84">
        <v>25</v>
      </c>
      <c r="AV226" s="84">
        <v>50</v>
      </c>
      <c r="AW226" s="84">
        <v>0</v>
      </c>
      <c r="AX226" s="84">
        <v>666</v>
      </c>
      <c r="AY226" s="84">
        <v>9334</v>
      </c>
      <c r="AZ226" s="84">
        <v>710</v>
      </c>
      <c r="BA226" s="84">
        <v>110</v>
      </c>
      <c r="BB226" s="84">
        <v>709</v>
      </c>
      <c r="BC226" s="91">
        <v>1529</v>
      </c>
    </row>
    <row r="227" spans="1:55" ht="25.5">
      <c r="A227" s="90" t="s">
        <v>843</v>
      </c>
      <c r="B227" s="82">
        <v>20231001</v>
      </c>
      <c r="C227" s="82">
        <v>2023</v>
      </c>
      <c r="D227" s="82" t="s">
        <v>6398</v>
      </c>
      <c r="E227" s="82">
        <v>10</v>
      </c>
      <c r="F227" s="82" t="s">
        <v>1245</v>
      </c>
      <c r="G227" s="82" t="s">
        <v>606</v>
      </c>
      <c r="H227" s="82" t="s">
        <v>1245</v>
      </c>
      <c r="I227" s="82" t="s">
        <v>606</v>
      </c>
      <c r="J227" s="82">
        <v>1</v>
      </c>
      <c r="K227" s="82" t="s">
        <v>11</v>
      </c>
      <c r="L227" s="82" t="s">
        <v>3720</v>
      </c>
      <c r="M227" s="82" t="s">
        <v>3721</v>
      </c>
      <c r="N227" s="82" t="s">
        <v>2355</v>
      </c>
      <c r="O227" s="82" t="s">
        <v>4800</v>
      </c>
      <c r="P227" s="82" t="s">
        <v>3722</v>
      </c>
      <c r="Q227" s="82" t="s">
        <v>8</v>
      </c>
      <c r="R227" s="82">
        <v>3</v>
      </c>
      <c r="S227" s="83">
        <v>43466</v>
      </c>
      <c r="T227" s="83">
        <v>36534</v>
      </c>
      <c r="U227" s="82">
        <v>61875012</v>
      </c>
      <c r="V227" s="82" t="s">
        <v>3702</v>
      </c>
      <c r="W227" s="100" t="s">
        <v>1163</v>
      </c>
      <c r="X227" s="82" t="s">
        <v>4866</v>
      </c>
      <c r="Y227" s="82" t="s">
        <v>5353</v>
      </c>
      <c r="Z227" s="82" t="s">
        <v>680</v>
      </c>
      <c r="AA227" s="82" t="s">
        <v>3704</v>
      </c>
      <c r="AB227" s="83">
        <v>23498</v>
      </c>
      <c r="AC227" s="82" t="s">
        <v>3713</v>
      </c>
      <c r="AD227" s="82" t="s">
        <v>3705</v>
      </c>
      <c r="AE227" s="82">
        <v>200013300039424</v>
      </c>
      <c r="AF227" s="82">
        <v>1</v>
      </c>
      <c r="AG227" s="82" t="s">
        <v>3707</v>
      </c>
      <c r="AH227" s="82">
        <v>1</v>
      </c>
      <c r="AI227" s="82" t="s">
        <v>3708</v>
      </c>
      <c r="AJ227" s="82">
        <v>314930</v>
      </c>
      <c r="AK227" s="82" t="s">
        <v>6400</v>
      </c>
      <c r="AL227" s="82">
        <v>226</v>
      </c>
      <c r="AM227" s="84">
        <v>22000</v>
      </c>
      <c r="AN227" s="84">
        <v>0</v>
      </c>
      <c r="AO227" s="84">
        <v>0</v>
      </c>
      <c r="AP227" s="84">
        <v>22000</v>
      </c>
      <c r="AQ227" s="84">
        <v>631.4</v>
      </c>
      <c r="AR227" s="84">
        <v>0</v>
      </c>
      <c r="AS227" s="84">
        <v>668.8</v>
      </c>
      <c r="AT227" s="84">
        <v>0</v>
      </c>
      <c r="AU227" s="84">
        <v>25</v>
      </c>
      <c r="AV227" s="84">
        <v>50</v>
      </c>
      <c r="AW227" s="84">
        <v>9564.1299999999992</v>
      </c>
      <c r="AX227" s="84">
        <v>20503.46</v>
      </c>
      <c r="AY227" s="84">
        <v>11060.67</v>
      </c>
      <c r="AZ227" s="84">
        <v>1562</v>
      </c>
      <c r="BA227" s="84">
        <v>242</v>
      </c>
      <c r="BB227" s="84">
        <v>1559.8</v>
      </c>
      <c r="BC227" s="91">
        <v>3363.8</v>
      </c>
    </row>
    <row r="228" spans="1:55" ht="38.25">
      <c r="A228" s="90" t="s">
        <v>843</v>
      </c>
      <c r="B228" s="82">
        <v>20231001</v>
      </c>
      <c r="C228" s="82">
        <v>2023</v>
      </c>
      <c r="D228" s="82" t="s">
        <v>6398</v>
      </c>
      <c r="E228" s="82">
        <v>10</v>
      </c>
      <c r="F228" s="82" t="s">
        <v>1256</v>
      </c>
      <c r="G228" s="82" t="s">
        <v>1484</v>
      </c>
      <c r="H228" s="82" t="s">
        <v>1256</v>
      </c>
      <c r="I228" s="82" t="s">
        <v>1484</v>
      </c>
      <c r="J228" s="82">
        <v>1</v>
      </c>
      <c r="K228" s="82" t="s">
        <v>11</v>
      </c>
      <c r="L228" s="82" t="s">
        <v>3749</v>
      </c>
      <c r="M228" s="82" t="s">
        <v>3750</v>
      </c>
      <c r="N228" s="82" t="s">
        <v>2355</v>
      </c>
      <c r="O228" s="82" t="s">
        <v>4800</v>
      </c>
      <c r="P228" s="82" t="s">
        <v>3871</v>
      </c>
      <c r="Q228" s="82" t="s">
        <v>335</v>
      </c>
      <c r="R228" s="82">
        <v>1</v>
      </c>
      <c r="S228" s="83">
        <v>44201</v>
      </c>
      <c r="T228" s="83">
        <v>44201</v>
      </c>
      <c r="U228" s="82">
        <v>61455081</v>
      </c>
      <c r="V228" s="82" t="s">
        <v>3702</v>
      </c>
      <c r="W228" s="100" t="s">
        <v>1879</v>
      </c>
      <c r="X228" s="82" t="s">
        <v>5107</v>
      </c>
      <c r="Y228" s="82" t="s">
        <v>6338</v>
      </c>
      <c r="Z228" s="82" t="s">
        <v>957</v>
      </c>
      <c r="AA228" s="82" t="s">
        <v>3704</v>
      </c>
      <c r="AB228" s="83">
        <v>25458</v>
      </c>
      <c r="AC228" s="82" t="s">
        <v>3705</v>
      </c>
      <c r="AD228" s="82" t="s">
        <v>3718</v>
      </c>
      <c r="AE228" s="82">
        <v>200019603683969</v>
      </c>
      <c r="AF228" s="82">
        <v>1</v>
      </c>
      <c r="AG228" s="82" t="s">
        <v>3707</v>
      </c>
      <c r="AH228" s="82">
        <v>1</v>
      </c>
      <c r="AI228" s="82" t="s">
        <v>3708</v>
      </c>
      <c r="AJ228" s="82">
        <v>314930</v>
      </c>
      <c r="AK228" s="82" t="s">
        <v>6400</v>
      </c>
      <c r="AL228" s="82">
        <v>227</v>
      </c>
      <c r="AM228" s="84">
        <v>26250</v>
      </c>
      <c r="AN228" s="84">
        <v>0</v>
      </c>
      <c r="AO228" s="84">
        <v>0</v>
      </c>
      <c r="AP228" s="84">
        <v>26250</v>
      </c>
      <c r="AQ228" s="84">
        <v>753.38</v>
      </c>
      <c r="AR228" s="84">
        <v>0</v>
      </c>
      <c r="AS228" s="84">
        <v>798</v>
      </c>
      <c r="AT228" s="84">
        <v>0</v>
      </c>
      <c r="AU228" s="84">
        <v>25</v>
      </c>
      <c r="AV228" s="84">
        <v>0</v>
      </c>
      <c r="AW228" s="84">
        <v>0</v>
      </c>
      <c r="AX228" s="84">
        <v>1576.38</v>
      </c>
      <c r="AY228" s="84">
        <v>24673.62</v>
      </c>
      <c r="AZ228" s="84">
        <v>1863.75</v>
      </c>
      <c r="BA228" s="84">
        <v>288.75</v>
      </c>
      <c r="BB228" s="84">
        <v>1861.13</v>
      </c>
      <c r="BC228" s="91">
        <v>4013.63</v>
      </c>
    </row>
    <row r="229" spans="1:55" ht="25.5">
      <c r="A229" s="90" t="s">
        <v>843</v>
      </c>
      <c r="B229" s="82">
        <v>20231001</v>
      </c>
      <c r="C229" s="82">
        <v>2023</v>
      </c>
      <c r="D229" s="82" t="s">
        <v>6398</v>
      </c>
      <c r="E229" s="82">
        <v>10</v>
      </c>
      <c r="F229" s="82" t="s">
        <v>1257</v>
      </c>
      <c r="G229" s="82" t="s">
        <v>73</v>
      </c>
      <c r="H229" s="82" t="s">
        <v>1257</v>
      </c>
      <c r="I229" s="82" t="s">
        <v>73</v>
      </c>
      <c r="J229" s="82">
        <v>1</v>
      </c>
      <c r="K229" s="82" t="s">
        <v>11</v>
      </c>
      <c r="L229" s="82" t="s">
        <v>3749</v>
      </c>
      <c r="M229" s="82" t="s">
        <v>3750</v>
      </c>
      <c r="N229" s="82" t="s">
        <v>2355</v>
      </c>
      <c r="O229" s="82" t="s">
        <v>4800</v>
      </c>
      <c r="P229" s="82" t="s">
        <v>4987</v>
      </c>
      <c r="Q229" s="82" t="s">
        <v>86</v>
      </c>
      <c r="R229" s="82">
        <v>6</v>
      </c>
      <c r="S229" s="83">
        <v>43466</v>
      </c>
      <c r="T229" s="83">
        <v>37268</v>
      </c>
      <c r="U229" s="82">
        <v>61950040</v>
      </c>
      <c r="V229" s="82" t="s">
        <v>3702</v>
      </c>
      <c r="W229" s="100" t="s">
        <v>1136</v>
      </c>
      <c r="X229" s="82" t="s">
        <v>4988</v>
      </c>
      <c r="Y229" s="82" t="s">
        <v>6239</v>
      </c>
      <c r="Z229" s="82" t="s">
        <v>85</v>
      </c>
      <c r="AA229" s="82" t="s">
        <v>3712</v>
      </c>
      <c r="AB229" s="82" t="s">
        <v>6547</v>
      </c>
      <c r="AC229" s="82" t="s">
        <v>3713</v>
      </c>
      <c r="AD229" s="82" t="s">
        <v>3705</v>
      </c>
      <c r="AE229" s="82">
        <v>200013300035114</v>
      </c>
      <c r="AF229" s="82">
        <v>1</v>
      </c>
      <c r="AG229" s="82" t="s">
        <v>3707</v>
      </c>
      <c r="AH229" s="82">
        <v>1</v>
      </c>
      <c r="AI229" s="82" t="s">
        <v>3708</v>
      </c>
      <c r="AJ229" s="82">
        <v>314930</v>
      </c>
      <c r="AK229" s="82" t="s">
        <v>6400</v>
      </c>
      <c r="AL229" s="82">
        <v>228</v>
      </c>
      <c r="AM229" s="84">
        <v>26250</v>
      </c>
      <c r="AN229" s="84">
        <v>0</v>
      </c>
      <c r="AO229" s="84">
        <v>0</v>
      </c>
      <c r="AP229" s="84">
        <v>26250</v>
      </c>
      <c r="AQ229" s="84">
        <v>753.38</v>
      </c>
      <c r="AR229" s="84">
        <v>0</v>
      </c>
      <c r="AS229" s="84">
        <v>798</v>
      </c>
      <c r="AT229" s="84">
        <v>4762.1400000000003</v>
      </c>
      <c r="AU229" s="84">
        <v>25</v>
      </c>
      <c r="AV229" s="84">
        <v>100</v>
      </c>
      <c r="AW229" s="84">
        <v>15366.78</v>
      </c>
      <c r="AX229" s="84">
        <v>37172.080000000002</v>
      </c>
      <c r="AY229" s="84">
        <v>4444.7</v>
      </c>
      <c r="AZ229" s="84">
        <v>1863.75</v>
      </c>
      <c r="BA229" s="84">
        <v>288.75</v>
      </c>
      <c r="BB229" s="84">
        <v>1861.13</v>
      </c>
      <c r="BC229" s="91">
        <v>4013.63</v>
      </c>
    </row>
    <row r="230" spans="1:55" ht="25.5">
      <c r="A230" s="90" t="s">
        <v>843</v>
      </c>
      <c r="B230" s="82">
        <v>20231001</v>
      </c>
      <c r="C230" s="82">
        <v>2023</v>
      </c>
      <c r="D230" s="82" t="s">
        <v>6398</v>
      </c>
      <c r="E230" s="82">
        <v>10</v>
      </c>
      <c r="F230" s="82" t="s">
        <v>1302</v>
      </c>
      <c r="G230" s="82" t="s">
        <v>18</v>
      </c>
      <c r="H230" s="82" t="s">
        <v>1302</v>
      </c>
      <c r="I230" s="82" t="s">
        <v>18</v>
      </c>
      <c r="J230" s="82">
        <v>1</v>
      </c>
      <c r="K230" s="82" t="s">
        <v>11</v>
      </c>
      <c r="L230" s="82" t="s">
        <v>3758</v>
      </c>
      <c r="M230" s="82" t="s">
        <v>3759</v>
      </c>
      <c r="N230" s="82" t="s">
        <v>2355</v>
      </c>
      <c r="O230" s="82" t="s">
        <v>4800</v>
      </c>
      <c r="P230" s="82" t="s">
        <v>4920</v>
      </c>
      <c r="Q230" s="82" t="s">
        <v>34</v>
      </c>
      <c r="R230" s="82">
        <v>3</v>
      </c>
      <c r="S230" s="83">
        <v>43466</v>
      </c>
      <c r="T230" s="83">
        <v>38358</v>
      </c>
      <c r="U230" s="82">
        <v>62340017</v>
      </c>
      <c r="V230" s="82" t="s">
        <v>3702</v>
      </c>
      <c r="W230" s="100" t="s">
        <v>1150</v>
      </c>
      <c r="X230" s="82" t="s">
        <v>4921</v>
      </c>
      <c r="Y230" s="82" t="s">
        <v>6180</v>
      </c>
      <c r="Z230" s="82" t="s">
        <v>61</v>
      </c>
      <c r="AA230" s="82" t="s">
        <v>3704</v>
      </c>
      <c r="AB230" s="83">
        <v>30656</v>
      </c>
      <c r="AC230" s="82" t="s">
        <v>3713</v>
      </c>
      <c r="AD230" s="82" t="s">
        <v>3705</v>
      </c>
      <c r="AE230" s="82">
        <v>200011250030083</v>
      </c>
      <c r="AF230" s="82">
        <v>1</v>
      </c>
      <c r="AG230" s="82" t="s">
        <v>3707</v>
      </c>
      <c r="AH230" s="82">
        <v>1</v>
      </c>
      <c r="AI230" s="82" t="s">
        <v>3708</v>
      </c>
      <c r="AJ230" s="82">
        <v>314930</v>
      </c>
      <c r="AK230" s="82" t="s">
        <v>6400</v>
      </c>
      <c r="AL230" s="82">
        <v>229</v>
      </c>
      <c r="AM230" s="84">
        <v>16500</v>
      </c>
      <c r="AN230" s="84">
        <v>0</v>
      </c>
      <c r="AO230" s="84">
        <v>0</v>
      </c>
      <c r="AP230" s="84">
        <v>16500</v>
      </c>
      <c r="AQ230" s="84">
        <v>473.55</v>
      </c>
      <c r="AR230" s="84">
        <v>0</v>
      </c>
      <c r="AS230" s="84">
        <v>501.6</v>
      </c>
      <c r="AT230" s="84">
        <v>0</v>
      </c>
      <c r="AU230" s="84">
        <v>25</v>
      </c>
      <c r="AV230" s="84">
        <v>50</v>
      </c>
      <c r="AW230" s="84">
        <v>0</v>
      </c>
      <c r="AX230" s="84">
        <v>1050.1500000000001</v>
      </c>
      <c r="AY230" s="84">
        <v>15449.85</v>
      </c>
      <c r="AZ230" s="84">
        <v>1171.5</v>
      </c>
      <c r="BA230" s="84">
        <v>181.5</v>
      </c>
      <c r="BB230" s="84">
        <v>1169.8499999999999</v>
      </c>
      <c r="BC230" s="91">
        <v>2522.85</v>
      </c>
    </row>
    <row r="231" spans="1:55" ht="25.5">
      <c r="A231" s="90" t="s">
        <v>843</v>
      </c>
      <c r="B231" s="82">
        <v>20231001</v>
      </c>
      <c r="C231" s="82">
        <v>2023</v>
      </c>
      <c r="D231" s="82" t="s">
        <v>6398</v>
      </c>
      <c r="E231" s="82">
        <v>10</v>
      </c>
      <c r="F231" s="82" t="s">
        <v>1247</v>
      </c>
      <c r="G231" s="82" t="s">
        <v>513</v>
      </c>
      <c r="H231" s="82" t="s">
        <v>1247</v>
      </c>
      <c r="I231" s="82" t="s">
        <v>513</v>
      </c>
      <c r="J231" s="82">
        <v>1</v>
      </c>
      <c r="K231" s="82" t="s">
        <v>11</v>
      </c>
      <c r="L231" s="82" t="s">
        <v>3714</v>
      </c>
      <c r="M231" s="82" t="s">
        <v>3715</v>
      </c>
      <c r="N231" s="82" t="s">
        <v>2355</v>
      </c>
      <c r="O231" s="82" t="s">
        <v>4800</v>
      </c>
      <c r="P231" s="82" t="s">
        <v>3853</v>
      </c>
      <c r="Q231" s="82" t="s">
        <v>249</v>
      </c>
      <c r="R231" s="82">
        <v>2</v>
      </c>
      <c r="S231" s="83">
        <v>44930</v>
      </c>
      <c r="T231" s="83">
        <v>43840</v>
      </c>
      <c r="U231" s="82">
        <v>61815132</v>
      </c>
      <c r="V231" s="82" t="s">
        <v>3702</v>
      </c>
      <c r="W231" s="100" t="s">
        <v>1663</v>
      </c>
      <c r="X231" s="82" t="s">
        <v>5083</v>
      </c>
      <c r="Y231" s="82" t="s">
        <v>6316</v>
      </c>
      <c r="Z231" s="82" t="s">
        <v>810</v>
      </c>
      <c r="AA231" s="82" t="s">
        <v>3704</v>
      </c>
      <c r="AB231" s="82" t="s">
        <v>6548</v>
      </c>
      <c r="AC231" s="82" t="s">
        <v>3705</v>
      </c>
      <c r="AD231" s="82" t="s">
        <v>3706</v>
      </c>
      <c r="AE231" s="82">
        <v>200019603082933</v>
      </c>
      <c r="AF231" s="82">
        <v>1</v>
      </c>
      <c r="AG231" s="82" t="s">
        <v>3707</v>
      </c>
      <c r="AH231" s="82">
        <v>1</v>
      </c>
      <c r="AI231" s="82" t="s">
        <v>3708</v>
      </c>
      <c r="AJ231" s="82">
        <v>314930</v>
      </c>
      <c r="AK231" s="82" t="s">
        <v>6400</v>
      </c>
      <c r="AL231" s="82">
        <v>230</v>
      </c>
      <c r="AM231" s="84">
        <v>50000</v>
      </c>
      <c r="AN231" s="84">
        <v>0</v>
      </c>
      <c r="AO231" s="84">
        <v>0</v>
      </c>
      <c r="AP231" s="84">
        <v>50000</v>
      </c>
      <c r="AQ231" s="84">
        <v>1435</v>
      </c>
      <c r="AR231" s="84">
        <v>1615.89</v>
      </c>
      <c r="AS231" s="84">
        <v>1520</v>
      </c>
      <c r="AT231" s="84">
        <v>1587.38</v>
      </c>
      <c r="AU231" s="84">
        <v>25</v>
      </c>
      <c r="AV231" s="84">
        <v>0</v>
      </c>
      <c r="AW231" s="84">
        <v>0</v>
      </c>
      <c r="AX231" s="84">
        <v>6183.27</v>
      </c>
      <c r="AY231" s="84">
        <v>43816.73</v>
      </c>
      <c r="AZ231" s="84">
        <v>3550</v>
      </c>
      <c r="BA231" s="84">
        <v>550</v>
      </c>
      <c r="BB231" s="84">
        <v>3545</v>
      </c>
      <c r="BC231" s="91">
        <v>7645</v>
      </c>
    </row>
    <row r="232" spans="1:55" ht="25.5">
      <c r="A232" s="90" t="s">
        <v>843</v>
      </c>
      <c r="B232" s="82">
        <v>20231001</v>
      </c>
      <c r="C232" s="82">
        <v>2023</v>
      </c>
      <c r="D232" s="82" t="s">
        <v>6398</v>
      </c>
      <c r="E232" s="82">
        <v>10</v>
      </c>
      <c r="F232" s="82" t="s">
        <v>1245</v>
      </c>
      <c r="G232" s="82" t="s">
        <v>606</v>
      </c>
      <c r="H232" s="82" t="s">
        <v>1245</v>
      </c>
      <c r="I232" s="82" t="s">
        <v>606</v>
      </c>
      <c r="J232" s="82">
        <v>1</v>
      </c>
      <c r="K232" s="82" t="s">
        <v>11</v>
      </c>
      <c r="L232" s="82" t="s">
        <v>3720</v>
      </c>
      <c r="M232" s="82" t="s">
        <v>3721</v>
      </c>
      <c r="N232" s="82" t="s">
        <v>2355</v>
      </c>
      <c r="O232" s="82" t="s">
        <v>4800</v>
      </c>
      <c r="P232" s="82" t="s">
        <v>4801</v>
      </c>
      <c r="Q232" s="82" t="s">
        <v>60</v>
      </c>
      <c r="R232" s="82">
        <v>3</v>
      </c>
      <c r="S232" s="83">
        <v>43466</v>
      </c>
      <c r="T232" s="83">
        <v>38360</v>
      </c>
      <c r="U232" s="82">
        <v>61875026</v>
      </c>
      <c r="V232" s="82" t="s">
        <v>3702</v>
      </c>
      <c r="W232" s="100" t="s">
        <v>1919</v>
      </c>
      <c r="X232" s="82" t="s">
        <v>5108</v>
      </c>
      <c r="Y232" s="82" t="s">
        <v>6339</v>
      </c>
      <c r="Z232" s="82" t="s">
        <v>633</v>
      </c>
      <c r="AA232" s="82" t="s">
        <v>3704</v>
      </c>
      <c r="AB232" s="83">
        <v>28227</v>
      </c>
      <c r="AC232" s="82" t="s">
        <v>3713</v>
      </c>
      <c r="AD232" s="82" t="s">
        <v>3705</v>
      </c>
      <c r="AE232" s="82">
        <v>200013300043711</v>
      </c>
      <c r="AF232" s="82">
        <v>1</v>
      </c>
      <c r="AG232" s="82" t="s">
        <v>3707</v>
      </c>
      <c r="AH232" s="82">
        <v>1</v>
      </c>
      <c r="AI232" s="82" t="s">
        <v>3708</v>
      </c>
      <c r="AJ232" s="82">
        <v>314930</v>
      </c>
      <c r="AK232" s="82" t="s">
        <v>6400</v>
      </c>
      <c r="AL232" s="82">
        <v>231</v>
      </c>
      <c r="AM232" s="84">
        <v>22000</v>
      </c>
      <c r="AN232" s="84">
        <v>0</v>
      </c>
      <c r="AO232" s="84">
        <v>0</v>
      </c>
      <c r="AP232" s="84">
        <v>22000</v>
      </c>
      <c r="AQ232" s="84">
        <v>631.4</v>
      </c>
      <c r="AR232" s="84">
        <v>0</v>
      </c>
      <c r="AS232" s="84">
        <v>668.8</v>
      </c>
      <c r="AT232" s="84">
        <v>3174.76</v>
      </c>
      <c r="AU232" s="84">
        <v>25</v>
      </c>
      <c r="AV232" s="84">
        <v>50</v>
      </c>
      <c r="AW232" s="84">
        <v>14353.78</v>
      </c>
      <c r="AX232" s="84">
        <v>33257.519999999997</v>
      </c>
      <c r="AY232" s="84">
        <v>3096.26</v>
      </c>
      <c r="AZ232" s="84">
        <v>1562</v>
      </c>
      <c r="BA232" s="84">
        <v>242</v>
      </c>
      <c r="BB232" s="84">
        <v>1559.8</v>
      </c>
      <c r="BC232" s="91">
        <v>3363.8</v>
      </c>
    </row>
    <row r="233" spans="1:55" ht="25.5">
      <c r="A233" s="90" t="s">
        <v>843</v>
      </c>
      <c r="B233" s="82">
        <v>20231001</v>
      </c>
      <c r="C233" s="82">
        <v>2023</v>
      </c>
      <c r="D233" s="82" t="s">
        <v>6398</v>
      </c>
      <c r="E233" s="82">
        <v>10</v>
      </c>
      <c r="F233" s="82" t="s">
        <v>1245</v>
      </c>
      <c r="G233" s="82" t="s">
        <v>606</v>
      </c>
      <c r="H233" s="82" t="s">
        <v>1245</v>
      </c>
      <c r="I233" s="82" t="s">
        <v>606</v>
      </c>
      <c r="J233" s="82">
        <v>1</v>
      </c>
      <c r="K233" s="82" t="s">
        <v>11</v>
      </c>
      <c r="L233" s="82" t="s">
        <v>3720</v>
      </c>
      <c r="M233" s="82" t="s">
        <v>3721</v>
      </c>
      <c r="N233" s="82" t="s">
        <v>2355</v>
      </c>
      <c r="O233" s="82" t="s">
        <v>4800</v>
      </c>
      <c r="P233" s="82" t="s">
        <v>4801</v>
      </c>
      <c r="Q233" s="82" t="s">
        <v>60</v>
      </c>
      <c r="R233" s="82">
        <v>3</v>
      </c>
      <c r="S233" s="83">
        <v>43466</v>
      </c>
      <c r="T233" s="83">
        <v>39089</v>
      </c>
      <c r="U233" s="82">
        <v>61875058</v>
      </c>
      <c r="V233" s="82" t="s">
        <v>3702</v>
      </c>
      <c r="W233" s="100" t="s">
        <v>1986</v>
      </c>
      <c r="X233" s="82" t="s">
        <v>4752</v>
      </c>
      <c r="Y233" s="82" t="s">
        <v>5268</v>
      </c>
      <c r="Z233" s="82" t="s">
        <v>656</v>
      </c>
      <c r="AA233" s="82" t="s">
        <v>3704</v>
      </c>
      <c r="AB233" s="82" t="s">
        <v>6549</v>
      </c>
      <c r="AC233" s="82" t="s">
        <v>3713</v>
      </c>
      <c r="AD233" s="82" t="s">
        <v>3705</v>
      </c>
      <c r="AE233" s="82">
        <v>200013300101268</v>
      </c>
      <c r="AF233" s="82">
        <v>1</v>
      </c>
      <c r="AG233" s="82" t="s">
        <v>3707</v>
      </c>
      <c r="AH233" s="82">
        <v>1</v>
      </c>
      <c r="AI233" s="82" t="s">
        <v>3708</v>
      </c>
      <c r="AJ233" s="82">
        <v>314930</v>
      </c>
      <c r="AK233" s="82" t="s">
        <v>6400</v>
      </c>
      <c r="AL233" s="82">
        <v>232</v>
      </c>
      <c r="AM233" s="84">
        <v>22000</v>
      </c>
      <c r="AN233" s="84">
        <v>0</v>
      </c>
      <c r="AO233" s="84">
        <v>0</v>
      </c>
      <c r="AP233" s="84">
        <v>22000</v>
      </c>
      <c r="AQ233" s="84">
        <v>631.4</v>
      </c>
      <c r="AR233" s="84">
        <v>0</v>
      </c>
      <c r="AS233" s="84">
        <v>668.8</v>
      </c>
      <c r="AT233" s="84">
        <v>0</v>
      </c>
      <c r="AU233" s="84">
        <v>25</v>
      </c>
      <c r="AV233" s="84">
        <v>0</v>
      </c>
      <c r="AW233" s="84">
        <v>0</v>
      </c>
      <c r="AX233" s="84">
        <v>1325.2</v>
      </c>
      <c r="AY233" s="84">
        <v>20674.8</v>
      </c>
      <c r="AZ233" s="84">
        <v>1562</v>
      </c>
      <c r="BA233" s="84">
        <v>242</v>
      </c>
      <c r="BB233" s="84">
        <v>1559.8</v>
      </c>
      <c r="BC233" s="91">
        <v>3363.8</v>
      </c>
    </row>
    <row r="234" spans="1:55" ht="25.5">
      <c r="A234" s="90" t="s">
        <v>843</v>
      </c>
      <c r="B234" s="82">
        <v>20231001</v>
      </c>
      <c r="C234" s="82">
        <v>2023</v>
      </c>
      <c r="D234" s="82" t="s">
        <v>6398</v>
      </c>
      <c r="E234" s="82">
        <v>10</v>
      </c>
      <c r="F234" s="82" t="s">
        <v>1245</v>
      </c>
      <c r="G234" s="82" t="s">
        <v>606</v>
      </c>
      <c r="H234" s="82" t="s">
        <v>1245</v>
      </c>
      <c r="I234" s="82" t="s">
        <v>606</v>
      </c>
      <c r="J234" s="82">
        <v>1</v>
      </c>
      <c r="K234" s="82" t="s">
        <v>11</v>
      </c>
      <c r="L234" s="82" t="s">
        <v>3720</v>
      </c>
      <c r="M234" s="82" t="s">
        <v>3721</v>
      </c>
      <c r="N234" s="82" t="s">
        <v>2355</v>
      </c>
      <c r="O234" s="82" t="s">
        <v>4800</v>
      </c>
      <c r="P234" s="82" t="s">
        <v>4801</v>
      </c>
      <c r="Q234" s="82" t="s">
        <v>60</v>
      </c>
      <c r="R234" s="82">
        <v>3</v>
      </c>
      <c r="S234" s="83">
        <v>43466</v>
      </c>
      <c r="T234" s="83">
        <v>34731</v>
      </c>
      <c r="U234" s="82">
        <v>61875027</v>
      </c>
      <c r="V234" s="82" t="s">
        <v>3702</v>
      </c>
      <c r="W234" s="100" t="s">
        <v>1131</v>
      </c>
      <c r="X234" s="82" t="s">
        <v>4830</v>
      </c>
      <c r="Y234" s="82" t="s">
        <v>6104</v>
      </c>
      <c r="Z234" s="82" t="s">
        <v>649</v>
      </c>
      <c r="AA234" s="82" t="s">
        <v>3704</v>
      </c>
      <c r="AB234" s="82" t="s">
        <v>6550</v>
      </c>
      <c r="AC234" s="82" t="s">
        <v>3713</v>
      </c>
      <c r="AD234" s="82" t="s">
        <v>3705</v>
      </c>
      <c r="AE234" s="82">
        <v>200013300043931</v>
      </c>
      <c r="AF234" s="82">
        <v>1</v>
      </c>
      <c r="AG234" s="82" t="s">
        <v>3707</v>
      </c>
      <c r="AH234" s="82">
        <v>1</v>
      </c>
      <c r="AI234" s="82" t="s">
        <v>3708</v>
      </c>
      <c r="AJ234" s="82">
        <v>314930</v>
      </c>
      <c r="AK234" s="82" t="s">
        <v>6400</v>
      </c>
      <c r="AL234" s="82">
        <v>233</v>
      </c>
      <c r="AM234" s="84">
        <v>22000</v>
      </c>
      <c r="AN234" s="84">
        <v>0</v>
      </c>
      <c r="AO234" s="84">
        <v>0</v>
      </c>
      <c r="AP234" s="84">
        <v>22000</v>
      </c>
      <c r="AQ234" s="84">
        <v>631.4</v>
      </c>
      <c r="AR234" s="84">
        <v>0</v>
      </c>
      <c r="AS234" s="84">
        <v>668.8</v>
      </c>
      <c r="AT234" s="84">
        <v>0</v>
      </c>
      <c r="AU234" s="84">
        <v>25</v>
      </c>
      <c r="AV234" s="84">
        <v>50</v>
      </c>
      <c r="AW234" s="84">
        <v>2046</v>
      </c>
      <c r="AX234" s="84">
        <v>5467.2</v>
      </c>
      <c r="AY234" s="84">
        <v>18578.8</v>
      </c>
      <c r="AZ234" s="84">
        <v>1562</v>
      </c>
      <c r="BA234" s="84">
        <v>242</v>
      </c>
      <c r="BB234" s="84">
        <v>1559.8</v>
      </c>
      <c r="BC234" s="91">
        <v>3363.8</v>
      </c>
    </row>
    <row r="235" spans="1:55" ht="25.5">
      <c r="A235" s="90" t="s">
        <v>843</v>
      </c>
      <c r="B235" s="82">
        <v>20231001</v>
      </c>
      <c r="C235" s="82">
        <v>2023</v>
      </c>
      <c r="D235" s="82" t="s">
        <v>6398</v>
      </c>
      <c r="E235" s="82">
        <v>10</v>
      </c>
      <c r="F235" s="82" t="s">
        <v>1263</v>
      </c>
      <c r="G235" s="82" t="s">
        <v>104</v>
      </c>
      <c r="H235" s="82" t="s">
        <v>1263</v>
      </c>
      <c r="I235" s="82" t="s">
        <v>104</v>
      </c>
      <c r="J235" s="82">
        <v>1</v>
      </c>
      <c r="K235" s="82" t="s">
        <v>11</v>
      </c>
      <c r="L235" s="82"/>
      <c r="M235" s="82"/>
      <c r="N235" s="82" t="s">
        <v>2355</v>
      </c>
      <c r="O235" s="82" t="s">
        <v>4800</v>
      </c>
      <c r="P235" s="82" t="s">
        <v>3767</v>
      </c>
      <c r="Q235" s="82" t="s">
        <v>32</v>
      </c>
      <c r="R235" s="82">
        <v>4</v>
      </c>
      <c r="S235" s="83">
        <v>44573</v>
      </c>
      <c r="T235" s="83">
        <v>43842</v>
      </c>
      <c r="U235" s="82">
        <v>61920042</v>
      </c>
      <c r="V235" s="82" t="s">
        <v>3702</v>
      </c>
      <c r="W235" s="100" t="s">
        <v>2045</v>
      </c>
      <c r="X235" s="82" t="s">
        <v>4825</v>
      </c>
      <c r="Y235" s="82" t="s">
        <v>6100</v>
      </c>
      <c r="Z235" s="82" t="s">
        <v>1172</v>
      </c>
      <c r="AA235" s="82" t="s">
        <v>3704</v>
      </c>
      <c r="AB235" s="83">
        <v>34947</v>
      </c>
      <c r="AC235" s="82" t="s">
        <v>3705</v>
      </c>
      <c r="AD235" s="82" t="s">
        <v>3706</v>
      </c>
      <c r="AE235" s="82">
        <v>200019603292609</v>
      </c>
      <c r="AF235" s="82">
        <v>1</v>
      </c>
      <c r="AG235" s="82" t="s">
        <v>3707</v>
      </c>
      <c r="AH235" s="82">
        <v>1</v>
      </c>
      <c r="AI235" s="82" t="s">
        <v>3708</v>
      </c>
      <c r="AJ235" s="82">
        <v>314930</v>
      </c>
      <c r="AK235" s="82" t="s">
        <v>6400</v>
      </c>
      <c r="AL235" s="82">
        <v>234</v>
      </c>
      <c r="AM235" s="84">
        <v>40000</v>
      </c>
      <c r="AN235" s="84">
        <v>0</v>
      </c>
      <c r="AO235" s="84">
        <v>0</v>
      </c>
      <c r="AP235" s="84">
        <v>40000</v>
      </c>
      <c r="AQ235" s="84">
        <v>1148</v>
      </c>
      <c r="AR235" s="84">
        <v>442.65</v>
      </c>
      <c r="AS235" s="84">
        <v>1216</v>
      </c>
      <c r="AT235" s="84">
        <v>0</v>
      </c>
      <c r="AU235" s="84">
        <v>25</v>
      </c>
      <c r="AV235" s="84">
        <v>0</v>
      </c>
      <c r="AW235" s="84">
        <v>4161</v>
      </c>
      <c r="AX235" s="84">
        <v>11153.65</v>
      </c>
      <c r="AY235" s="84">
        <v>33007.35</v>
      </c>
      <c r="AZ235" s="84">
        <v>2840</v>
      </c>
      <c r="BA235" s="84">
        <v>440</v>
      </c>
      <c r="BB235" s="84">
        <v>2836</v>
      </c>
      <c r="BC235" s="91">
        <v>6116</v>
      </c>
    </row>
    <row r="236" spans="1:55" ht="25.5">
      <c r="A236" s="90" t="s">
        <v>843</v>
      </c>
      <c r="B236" s="82">
        <v>20231001</v>
      </c>
      <c r="C236" s="82">
        <v>2023</v>
      </c>
      <c r="D236" s="82" t="s">
        <v>6398</v>
      </c>
      <c r="E236" s="82">
        <v>10</v>
      </c>
      <c r="F236" s="82" t="s">
        <v>1245</v>
      </c>
      <c r="G236" s="82" t="s">
        <v>606</v>
      </c>
      <c r="H236" s="82" t="s">
        <v>1245</v>
      </c>
      <c r="I236" s="82" t="s">
        <v>606</v>
      </c>
      <c r="J236" s="82">
        <v>1</v>
      </c>
      <c r="K236" s="82" t="s">
        <v>11</v>
      </c>
      <c r="L236" s="82" t="s">
        <v>3758</v>
      </c>
      <c r="M236" s="82" t="s">
        <v>3759</v>
      </c>
      <c r="N236" s="82" t="s">
        <v>2355</v>
      </c>
      <c r="O236" s="82" t="s">
        <v>4800</v>
      </c>
      <c r="P236" s="82" t="s">
        <v>4379</v>
      </c>
      <c r="Q236" s="82" t="s">
        <v>486</v>
      </c>
      <c r="R236" s="82">
        <v>1</v>
      </c>
      <c r="S236" s="83">
        <v>44202</v>
      </c>
      <c r="T236" s="83">
        <v>44202</v>
      </c>
      <c r="U236" s="82">
        <v>61875105</v>
      </c>
      <c r="V236" s="82" t="s">
        <v>3702</v>
      </c>
      <c r="W236" s="100" t="s">
        <v>1907</v>
      </c>
      <c r="X236" s="82" t="s">
        <v>5024</v>
      </c>
      <c r="Y236" s="82" t="s">
        <v>5201</v>
      </c>
      <c r="Z236" s="82" t="s">
        <v>968</v>
      </c>
      <c r="AA236" s="82" t="s">
        <v>3712</v>
      </c>
      <c r="AB236" s="82" t="s">
        <v>6551</v>
      </c>
      <c r="AC236" s="82" t="s">
        <v>3705</v>
      </c>
      <c r="AD236" s="82" t="s">
        <v>3706</v>
      </c>
      <c r="AE236" s="82">
        <v>200019603769994</v>
      </c>
      <c r="AF236" s="82">
        <v>1</v>
      </c>
      <c r="AG236" s="82" t="s">
        <v>3707</v>
      </c>
      <c r="AH236" s="82">
        <v>1</v>
      </c>
      <c r="AI236" s="82" t="s">
        <v>3708</v>
      </c>
      <c r="AJ236" s="82">
        <v>314930</v>
      </c>
      <c r="AK236" s="82" t="s">
        <v>6400</v>
      </c>
      <c r="AL236" s="82">
        <v>235</v>
      </c>
      <c r="AM236" s="84">
        <v>22000</v>
      </c>
      <c r="AN236" s="84">
        <v>0</v>
      </c>
      <c r="AO236" s="84">
        <v>0</v>
      </c>
      <c r="AP236" s="84">
        <v>22000</v>
      </c>
      <c r="AQ236" s="84">
        <v>631.4</v>
      </c>
      <c r="AR236" s="84">
        <v>0</v>
      </c>
      <c r="AS236" s="84">
        <v>668.8</v>
      </c>
      <c r="AT236" s="84">
        <v>0</v>
      </c>
      <c r="AU236" s="84">
        <v>25</v>
      </c>
      <c r="AV236" s="84">
        <v>0</v>
      </c>
      <c r="AW236" s="84">
        <v>0</v>
      </c>
      <c r="AX236" s="84">
        <v>1325.2</v>
      </c>
      <c r="AY236" s="84">
        <v>20674.8</v>
      </c>
      <c r="AZ236" s="84">
        <v>1562</v>
      </c>
      <c r="BA236" s="84">
        <v>242</v>
      </c>
      <c r="BB236" s="84">
        <v>1559.8</v>
      </c>
      <c r="BC236" s="91">
        <v>3363.8</v>
      </c>
    </row>
    <row r="237" spans="1:55" ht="25.5">
      <c r="A237" s="90" t="s">
        <v>843</v>
      </c>
      <c r="B237" s="82">
        <v>20231001</v>
      </c>
      <c r="C237" s="82">
        <v>2023</v>
      </c>
      <c r="D237" s="82" t="s">
        <v>6398</v>
      </c>
      <c r="E237" s="82">
        <v>10</v>
      </c>
      <c r="F237" s="82" t="s">
        <v>1257</v>
      </c>
      <c r="G237" s="82" t="s">
        <v>73</v>
      </c>
      <c r="H237" s="82" t="s">
        <v>1257</v>
      </c>
      <c r="I237" s="82" t="s">
        <v>73</v>
      </c>
      <c r="J237" s="82">
        <v>1</v>
      </c>
      <c r="K237" s="82" t="s">
        <v>11</v>
      </c>
      <c r="L237" s="82" t="s">
        <v>3720</v>
      </c>
      <c r="M237" s="82" t="s">
        <v>3721</v>
      </c>
      <c r="N237" s="82" t="s">
        <v>2355</v>
      </c>
      <c r="O237" s="82" t="s">
        <v>4800</v>
      </c>
      <c r="P237" s="82" t="s">
        <v>4282</v>
      </c>
      <c r="Q237" s="82" t="s">
        <v>595</v>
      </c>
      <c r="R237" s="82">
        <v>4</v>
      </c>
      <c r="S237" s="83">
        <v>44933</v>
      </c>
      <c r="T237" s="83">
        <v>39814</v>
      </c>
      <c r="U237" s="82">
        <v>61950013</v>
      </c>
      <c r="V237" s="82" t="s">
        <v>3702</v>
      </c>
      <c r="W237" s="100" t="s">
        <v>1913</v>
      </c>
      <c r="X237" s="82" t="s">
        <v>4818</v>
      </c>
      <c r="Y237" s="82" t="s">
        <v>6092</v>
      </c>
      <c r="Z237" s="82" t="s">
        <v>76</v>
      </c>
      <c r="AA237" s="82" t="s">
        <v>3712</v>
      </c>
      <c r="AB237" s="83">
        <v>31934</v>
      </c>
      <c r="AC237" s="82" t="s">
        <v>3713</v>
      </c>
      <c r="AD237" s="82" t="s">
        <v>3706</v>
      </c>
      <c r="AE237" s="82">
        <v>200013300147002</v>
      </c>
      <c r="AF237" s="82">
        <v>1</v>
      </c>
      <c r="AG237" s="82" t="s">
        <v>3707</v>
      </c>
      <c r="AH237" s="82">
        <v>1</v>
      </c>
      <c r="AI237" s="82" t="s">
        <v>3708</v>
      </c>
      <c r="AJ237" s="82">
        <v>314930</v>
      </c>
      <c r="AK237" s="82" t="s">
        <v>6400</v>
      </c>
      <c r="AL237" s="82">
        <v>236</v>
      </c>
      <c r="AM237" s="84">
        <v>35000</v>
      </c>
      <c r="AN237" s="84">
        <v>0</v>
      </c>
      <c r="AO237" s="84">
        <v>0</v>
      </c>
      <c r="AP237" s="84">
        <v>35000</v>
      </c>
      <c r="AQ237" s="84">
        <v>1004.5</v>
      </c>
      <c r="AR237" s="84">
        <v>0</v>
      </c>
      <c r="AS237" s="84">
        <v>1064</v>
      </c>
      <c r="AT237" s="84">
        <v>0</v>
      </c>
      <c r="AU237" s="84">
        <v>25</v>
      </c>
      <c r="AV237" s="84">
        <v>0</v>
      </c>
      <c r="AW237" s="84">
        <v>0</v>
      </c>
      <c r="AX237" s="84">
        <v>2093.5</v>
      </c>
      <c r="AY237" s="84">
        <v>32906.5</v>
      </c>
      <c r="AZ237" s="84">
        <v>2485</v>
      </c>
      <c r="BA237" s="84">
        <v>385</v>
      </c>
      <c r="BB237" s="84">
        <v>2481.5</v>
      </c>
      <c r="BC237" s="91">
        <v>5351.5</v>
      </c>
    </row>
    <row r="238" spans="1:55" ht="38.25">
      <c r="A238" s="90" t="s">
        <v>843</v>
      </c>
      <c r="B238" s="82">
        <v>20231001</v>
      </c>
      <c r="C238" s="82">
        <v>2023</v>
      </c>
      <c r="D238" s="82" t="s">
        <v>6398</v>
      </c>
      <c r="E238" s="82">
        <v>10</v>
      </c>
      <c r="F238" s="82" t="s">
        <v>1256</v>
      </c>
      <c r="G238" s="82" t="s">
        <v>1484</v>
      </c>
      <c r="H238" s="82" t="s">
        <v>1256</v>
      </c>
      <c r="I238" s="82" t="s">
        <v>1484</v>
      </c>
      <c r="J238" s="82">
        <v>1</v>
      </c>
      <c r="K238" s="82" t="s">
        <v>11</v>
      </c>
      <c r="L238" s="82" t="s">
        <v>3749</v>
      </c>
      <c r="M238" s="82" t="s">
        <v>3750</v>
      </c>
      <c r="N238" s="82" t="s">
        <v>2355</v>
      </c>
      <c r="O238" s="82" t="s">
        <v>4800</v>
      </c>
      <c r="P238" s="82" t="s">
        <v>3871</v>
      </c>
      <c r="Q238" s="82" t="s">
        <v>335</v>
      </c>
      <c r="R238" s="82">
        <v>4</v>
      </c>
      <c r="S238" s="83">
        <v>44933</v>
      </c>
      <c r="T238" s="83">
        <v>40735</v>
      </c>
      <c r="U238" s="82">
        <v>61455057</v>
      </c>
      <c r="V238" s="82" t="s">
        <v>3702</v>
      </c>
      <c r="W238" s="100" t="s">
        <v>1997</v>
      </c>
      <c r="X238" s="82" t="s">
        <v>5056</v>
      </c>
      <c r="Y238" s="82" t="s">
        <v>6298</v>
      </c>
      <c r="Z238" s="82" t="s">
        <v>173</v>
      </c>
      <c r="AA238" s="82" t="s">
        <v>3704</v>
      </c>
      <c r="AB238" s="82" t="s">
        <v>6552</v>
      </c>
      <c r="AC238" s="82" t="s">
        <v>5057</v>
      </c>
      <c r="AD238" s="82" t="s">
        <v>3706</v>
      </c>
      <c r="AE238" s="82">
        <v>200013300204741</v>
      </c>
      <c r="AF238" s="82">
        <v>1</v>
      </c>
      <c r="AG238" s="82" t="s">
        <v>3707</v>
      </c>
      <c r="AH238" s="82">
        <v>1</v>
      </c>
      <c r="AI238" s="82" t="s">
        <v>3708</v>
      </c>
      <c r="AJ238" s="82">
        <v>314930</v>
      </c>
      <c r="AK238" s="82" t="s">
        <v>6400</v>
      </c>
      <c r="AL238" s="82">
        <v>237</v>
      </c>
      <c r="AM238" s="84">
        <v>30000</v>
      </c>
      <c r="AN238" s="84">
        <v>0</v>
      </c>
      <c r="AO238" s="84">
        <v>0</v>
      </c>
      <c r="AP238" s="84">
        <v>30000</v>
      </c>
      <c r="AQ238" s="84">
        <v>861</v>
      </c>
      <c r="AR238" s="84">
        <v>0</v>
      </c>
      <c r="AS238" s="84">
        <v>912</v>
      </c>
      <c r="AT238" s="84">
        <v>0</v>
      </c>
      <c r="AU238" s="84">
        <v>25</v>
      </c>
      <c r="AV238" s="84">
        <v>0</v>
      </c>
      <c r="AW238" s="84">
        <v>0</v>
      </c>
      <c r="AX238" s="84">
        <v>1798</v>
      </c>
      <c r="AY238" s="84">
        <v>28202</v>
      </c>
      <c r="AZ238" s="84">
        <v>2130</v>
      </c>
      <c r="BA238" s="84">
        <v>330</v>
      </c>
      <c r="BB238" s="84">
        <v>2127</v>
      </c>
      <c r="BC238" s="91">
        <v>4587</v>
      </c>
    </row>
    <row r="239" spans="1:55" ht="25.5">
      <c r="A239" s="90" t="s">
        <v>843</v>
      </c>
      <c r="B239" s="82">
        <v>20231001</v>
      </c>
      <c r="C239" s="82">
        <v>2023</v>
      </c>
      <c r="D239" s="82" t="s">
        <v>6398</v>
      </c>
      <c r="E239" s="82">
        <v>10</v>
      </c>
      <c r="F239" s="82" t="s">
        <v>1245</v>
      </c>
      <c r="G239" s="82" t="s">
        <v>606</v>
      </c>
      <c r="H239" s="82" t="s">
        <v>1245</v>
      </c>
      <c r="I239" s="82" t="s">
        <v>606</v>
      </c>
      <c r="J239" s="82">
        <v>1</v>
      </c>
      <c r="K239" s="82" t="s">
        <v>11</v>
      </c>
      <c r="L239" s="82" t="s">
        <v>3749</v>
      </c>
      <c r="M239" s="82" t="s">
        <v>3750</v>
      </c>
      <c r="N239" s="82" t="s">
        <v>2355</v>
      </c>
      <c r="O239" s="82" t="s">
        <v>4800</v>
      </c>
      <c r="P239" s="82" t="s">
        <v>3805</v>
      </c>
      <c r="Q239" s="82" t="s">
        <v>82</v>
      </c>
      <c r="R239" s="82">
        <v>7</v>
      </c>
      <c r="S239" s="83">
        <v>43466</v>
      </c>
      <c r="T239" s="83">
        <v>36625</v>
      </c>
      <c r="U239" s="82">
        <v>61875009</v>
      </c>
      <c r="V239" s="82" t="s">
        <v>3702</v>
      </c>
      <c r="W239" s="100" t="s">
        <v>1134</v>
      </c>
      <c r="X239" s="82" t="s">
        <v>4979</v>
      </c>
      <c r="Y239" s="82" t="s">
        <v>6233</v>
      </c>
      <c r="Z239" s="82" t="s">
        <v>651</v>
      </c>
      <c r="AA239" s="82" t="s">
        <v>3704</v>
      </c>
      <c r="AB239" s="82" t="s">
        <v>6553</v>
      </c>
      <c r="AC239" s="82" t="s">
        <v>3713</v>
      </c>
      <c r="AD239" s="82" t="s">
        <v>3705</v>
      </c>
      <c r="AE239" s="82">
        <v>200013300034212</v>
      </c>
      <c r="AF239" s="82">
        <v>1</v>
      </c>
      <c r="AG239" s="82" t="s">
        <v>3707</v>
      </c>
      <c r="AH239" s="82">
        <v>1</v>
      </c>
      <c r="AI239" s="82" t="s">
        <v>3708</v>
      </c>
      <c r="AJ239" s="82">
        <v>314930</v>
      </c>
      <c r="AK239" s="82" t="s">
        <v>6400</v>
      </c>
      <c r="AL239" s="82">
        <v>238</v>
      </c>
      <c r="AM239" s="84">
        <v>35000</v>
      </c>
      <c r="AN239" s="84">
        <v>0</v>
      </c>
      <c r="AO239" s="84">
        <v>0</v>
      </c>
      <c r="AP239" s="84">
        <v>35000</v>
      </c>
      <c r="AQ239" s="84">
        <v>1004.5</v>
      </c>
      <c r="AR239" s="84">
        <v>0</v>
      </c>
      <c r="AS239" s="84">
        <v>1064</v>
      </c>
      <c r="AT239" s="84">
        <v>0</v>
      </c>
      <c r="AU239" s="84">
        <v>25</v>
      </c>
      <c r="AV239" s="84">
        <v>50</v>
      </c>
      <c r="AW239" s="84">
        <v>0</v>
      </c>
      <c r="AX239" s="84">
        <v>2143.5</v>
      </c>
      <c r="AY239" s="84">
        <v>32856.5</v>
      </c>
      <c r="AZ239" s="84">
        <v>2485</v>
      </c>
      <c r="BA239" s="84">
        <v>385</v>
      </c>
      <c r="BB239" s="84">
        <v>2481.5</v>
      </c>
      <c r="BC239" s="91">
        <v>5351.5</v>
      </c>
    </row>
    <row r="240" spans="1:55" ht="25.5">
      <c r="A240" s="90" t="s">
        <v>843</v>
      </c>
      <c r="B240" s="82">
        <v>20231001</v>
      </c>
      <c r="C240" s="82">
        <v>2023</v>
      </c>
      <c r="D240" s="82" t="s">
        <v>6398</v>
      </c>
      <c r="E240" s="82">
        <v>10</v>
      </c>
      <c r="F240" s="82" t="s">
        <v>1301</v>
      </c>
      <c r="G240" s="82" t="s">
        <v>7</v>
      </c>
      <c r="H240" s="82" t="s">
        <v>1301</v>
      </c>
      <c r="I240" s="82" t="s">
        <v>7</v>
      </c>
      <c r="J240" s="82">
        <v>1</v>
      </c>
      <c r="K240" s="82" t="s">
        <v>11</v>
      </c>
      <c r="L240" s="82" t="s">
        <v>3720</v>
      </c>
      <c r="M240" s="82" t="s">
        <v>3721</v>
      </c>
      <c r="N240" s="82" t="s">
        <v>2355</v>
      </c>
      <c r="O240" s="82" t="s">
        <v>4800</v>
      </c>
      <c r="P240" s="82" t="s">
        <v>4282</v>
      </c>
      <c r="Q240" s="82" t="s">
        <v>595</v>
      </c>
      <c r="R240" s="82">
        <v>1</v>
      </c>
      <c r="S240" s="83">
        <v>44934</v>
      </c>
      <c r="T240" s="83">
        <v>44934</v>
      </c>
      <c r="U240" s="82">
        <v>61560013</v>
      </c>
      <c r="V240" s="82" t="s">
        <v>3702</v>
      </c>
      <c r="W240" s="100" t="s">
        <v>3530</v>
      </c>
      <c r="X240" s="82" t="s">
        <v>4944</v>
      </c>
      <c r="Y240" s="82" t="s">
        <v>6203</v>
      </c>
      <c r="Z240" s="82" t="s">
        <v>3529</v>
      </c>
      <c r="AA240" s="82" t="s">
        <v>3712</v>
      </c>
      <c r="AB240" s="82" t="s">
        <v>6554</v>
      </c>
      <c r="AC240" s="82" t="s">
        <v>3705</v>
      </c>
      <c r="AD240" s="82" t="s">
        <v>3706</v>
      </c>
      <c r="AE240" s="82">
        <v>200019606078600</v>
      </c>
      <c r="AF240" s="82">
        <v>1</v>
      </c>
      <c r="AG240" s="82" t="s">
        <v>3707</v>
      </c>
      <c r="AH240" s="82">
        <v>1</v>
      </c>
      <c r="AI240" s="82" t="s">
        <v>3708</v>
      </c>
      <c r="AJ240" s="82">
        <v>314930</v>
      </c>
      <c r="AK240" s="82" t="s">
        <v>6400</v>
      </c>
      <c r="AL240" s="82">
        <v>239</v>
      </c>
      <c r="AM240" s="84">
        <v>25000</v>
      </c>
      <c r="AN240" s="84">
        <v>0</v>
      </c>
      <c r="AO240" s="84">
        <v>0</v>
      </c>
      <c r="AP240" s="84">
        <v>25000</v>
      </c>
      <c r="AQ240" s="84">
        <v>717.5</v>
      </c>
      <c r="AR240" s="84">
        <v>0</v>
      </c>
      <c r="AS240" s="84">
        <v>760</v>
      </c>
      <c r="AT240" s="84">
        <v>0</v>
      </c>
      <c r="AU240" s="84">
        <v>25</v>
      </c>
      <c r="AV240" s="84">
        <v>0</v>
      </c>
      <c r="AW240" s="84">
        <v>0</v>
      </c>
      <c r="AX240" s="84">
        <v>1502.5</v>
      </c>
      <c r="AY240" s="84">
        <v>23497.5</v>
      </c>
      <c r="AZ240" s="84">
        <v>1775</v>
      </c>
      <c r="BA240" s="84">
        <v>275</v>
      </c>
      <c r="BB240" s="84">
        <v>1772.5</v>
      </c>
      <c r="BC240" s="91">
        <v>3822.5</v>
      </c>
    </row>
    <row r="241" spans="1:55" ht="38.25">
      <c r="A241" s="90" t="s">
        <v>843</v>
      </c>
      <c r="B241" s="82">
        <v>20231001</v>
      </c>
      <c r="C241" s="82">
        <v>2023</v>
      </c>
      <c r="D241" s="82" t="s">
        <v>6398</v>
      </c>
      <c r="E241" s="82">
        <v>10</v>
      </c>
      <c r="F241" s="82" t="s">
        <v>1256</v>
      </c>
      <c r="G241" s="82" t="s">
        <v>1484</v>
      </c>
      <c r="H241" s="82" t="s">
        <v>1256</v>
      </c>
      <c r="I241" s="82" t="s">
        <v>1484</v>
      </c>
      <c r="J241" s="82">
        <v>1</v>
      </c>
      <c r="K241" s="82" t="s">
        <v>11</v>
      </c>
      <c r="L241" s="82" t="s">
        <v>3714</v>
      </c>
      <c r="M241" s="82" t="s">
        <v>3715</v>
      </c>
      <c r="N241" s="82" t="s">
        <v>2355</v>
      </c>
      <c r="O241" s="82" t="s">
        <v>4800</v>
      </c>
      <c r="P241" s="82" t="s">
        <v>4887</v>
      </c>
      <c r="Q241" s="82" t="s">
        <v>4888</v>
      </c>
      <c r="R241" s="82">
        <v>6</v>
      </c>
      <c r="S241" s="83">
        <v>44204</v>
      </c>
      <c r="T241" s="83">
        <v>41284</v>
      </c>
      <c r="U241" s="82">
        <v>61455092</v>
      </c>
      <c r="V241" s="82" t="s">
        <v>3702</v>
      </c>
      <c r="W241" s="100" t="s">
        <v>1112</v>
      </c>
      <c r="X241" s="82" t="s">
        <v>4889</v>
      </c>
      <c r="Y241" s="82" t="s">
        <v>6155</v>
      </c>
      <c r="Z241" s="82" t="s">
        <v>307</v>
      </c>
      <c r="AA241" s="82" t="s">
        <v>3704</v>
      </c>
      <c r="AB241" s="82" t="s">
        <v>6555</v>
      </c>
      <c r="AC241" s="82" t="s">
        <v>3713</v>
      </c>
      <c r="AD241" s="82" t="s">
        <v>3706</v>
      </c>
      <c r="AE241" s="82">
        <v>200011620209283</v>
      </c>
      <c r="AF241" s="82">
        <v>1</v>
      </c>
      <c r="AG241" s="82" t="s">
        <v>3707</v>
      </c>
      <c r="AH241" s="82">
        <v>1</v>
      </c>
      <c r="AI241" s="82" t="s">
        <v>3708</v>
      </c>
      <c r="AJ241" s="82">
        <v>314930</v>
      </c>
      <c r="AK241" s="82" t="s">
        <v>6400</v>
      </c>
      <c r="AL241" s="82">
        <v>240</v>
      </c>
      <c r="AM241" s="84">
        <v>65000</v>
      </c>
      <c r="AN241" s="84">
        <v>0</v>
      </c>
      <c r="AO241" s="84">
        <v>0</v>
      </c>
      <c r="AP241" s="84">
        <v>65000</v>
      </c>
      <c r="AQ241" s="84">
        <v>1865.5</v>
      </c>
      <c r="AR241" s="84">
        <v>4427.58</v>
      </c>
      <c r="AS241" s="84">
        <v>1976</v>
      </c>
      <c r="AT241" s="84">
        <v>0</v>
      </c>
      <c r="AU241" s="84">
        <v>25</v>
      </c>
      <c r="AV241" s="84">
        <v>100</v>
      </c>
      <c r="AW241" s="84">
        <v>2634</v>
      </c>
      <c r="AX241" s="84">
        <v>13662.08</v>
      </c>
      <c r="AY241" s="84">
        <v>53971.92</v>
      </c>
      <c r="AZ241" s="84">
        <v>4615</v>
      </c>
      <c r="BA241" s="84">
        <v>715</v>
      </c>
      <c r="BB241" s="84">
        <v>4608.5</v>
      </c>
      <c r="BC241" s="91">
        <v>9938.5</v>
      </c>
    </row>
    <row r="242" spans="1:55" ht="25.5">
      <c r="A242" s="90" t="s">
        <v>843</v>
      </c>
      <c r="B242" s="82">
        <v>20231001</v>
      </c>
      <c r="C242" s="82">
        <v>2023</v>
      </c>
      <c r="D242" s="82" t="s">
        <v>6398</v>
      </c>
      <c r="E242" s="82">
        <v>10</v>
      </c>
      <c r="F242" s="82" t="s">
        <v>1301</v>
      </c>
      <c r="G242" s="82" t="s">
        <v>7</v>
      </c>
      <c r="H242" s="82" t="s">
        <v>1301</v>
      </c>
      <c r="I242" s="82" t="s">
        <v>7</v>
      </c>
      <c r="J242" s="82">
        <v>1</v>
      </c>
      <c r="K242" s="82" t="s">
        <v>11</v>
      </c>
      <c r="L242" s="82"/>
      <c r="M242" s="82"/>
      <c r="N242" s="82" t="s">
        <v>2355</v>
      </c>
      <c r="O242" s="82" t="s">
        <v>4800</v>
      </c>
      <c r="P242" s="82" t="s">
        <v>3863</v>
      </c>
      <c r="Q242" s="82" t="s">
        <v>125</v>
      </c>
      <c r="R242" s="82">
        <v>3</v>
      </c>
      <c r="S242" s="83">
        <v>44932</v>
      </c>
      <c r="T242" s="83">
        <v>44200</v>
      </c>
      <c r="U242" s="82">
        <v>61560009</v>
      </c>
      <c r="V242" s="82" t="s">
        <v>3702</v>
      </c>
      <c r="W242" s="100" t="s">
        <v>1640</v>
      </c>
      <c r="X242" s="82" t="s">
        <v>5025</v>
      </c>
      <c r="Y242" s="82" t="s">
        <v>6270</v>
      </c>
      <c r="Z242" s="82" t="s">
        <v>924</v>
      </c>
      <c r="AA242" s="82" t="s">
        <v>3712</v>
      </c>
      <c r="AB242" s="82" t="s">
        <v>6556</v>
      </c>
      <c r="AC242" s="82" t="s">
        <v>3705</v>
      </c>
      <c r="AD242" s="82" t="s">
        <v>3706</v>
      </c>
      <c r="AE242" s="82">
        <v>200019603522069</v>
      </c>
      <c r="AF242" s="82">
        <v>1</v>
      </c>
      <c r="AG242" s="82" t="s">
        <v>3707</v>
      </c>
      <c r="AH242" s="82">
        <v>1</v>
      </c>
      <c r="AI242" s="82" t="s">
        <v>3708</v>
      </c>
      <c r="AJ242" s="82">
        <v>314930</v>
      </c>
      <c r="AK242" s="82" t="s">
        <v>6400</v>
      </c>
      <c r="AL242" s="82">
        <v>241</v>
      </c>
      <c r="AM242" s="84">
        <v>18000</v>
      </c>
      <c r="AN242" s="84">
        <v>0</v>
      </c>
      <c r="AO242" s="84">
        <v>0</v>
      </c>
      <c r="AP242" s="84">
        <v>18000</v>
      </c>
      <c r="AQ242" s="84">
        <v>516.6</v>
      </c>
      <c r="AR242" s="84">
        <v>0</v>
      </c>
      <c r="AS242" s="84">
        <v>547.20000000000005</v>
      </c>
      <c r="AT242" s="84">
        <v>0</v>
      </c>
      <c r="AU242" s="84">
        <v>25</v>
      </c>
      <c r="AV242" s="84">
        <v>0</v>
      </c>
      <c r="AW242" s="84">
        <v>0</v>
      </c>
      <c r="AX242" s="84">
        <v>1088.8</v>
      </c>
      <c r="AY242" s="84">
        <v>16911.2</v>
      </c>
      <c r="AZ242" s="84">
        <v>1278</v>
      </c>
      <c r="BA242" s="84">
        <v>198</v>
      </c>
      <c r="BB242" s="84">
        <v>1276.2</v>
      </c>
      <c r="BC242" s="91">
        <v>2752.2</v>
      </c>
    </row>
    <row r="243" spans="1:55" ht="25.5">
      <c r="A243" s="90" t="s">
        <v>843</v>
      </c>
      <c r="B243" s="82">
        <v>20231001</v>
      </c>
      <c r="C243" s="82">
        <v>2023</v>
      </c>
      <c r="D243" s="82" t="s">
        <v>6398</v>
      </c>
      <c r="E243" s="82">
        <v>10</v>
      </c>
      <c r="F243" s="82" t="s">
        <v>1245</v>
      </c>
      <c r="G243" s="82" t="s">
        <v>606</v>
      </c>
      <c r="H243" s="82" t="s">
        <v>1245</v>
      </c>
      <c r="I243" s="82" t="s">
        <v>606</v>
      </c>
      <c r="J243" s="82">
        <v>1</v>
      </c>
      <c r="K243" s="82" t="s">
        <v>11</v>
      </c>
      <c r="L243" s="82" t="s">
        <v>3749</v>
      </c>
      <c r="M243" s="82" t="s">
        <v>3750</v>
      </c>
      <c r="N243" s="82" t="s">
        <v>2355</v>
      </c>
      <c r="O243" s="82" t="s">
        <v>4800</v>
      </c>
      <c r="P243" s="82" t="s">
        <v>4450</v>
      </c>
      <c r="Q243" s="82" t="s">
        <v>374</v>
      </c>
      <c r="R243" s="82">
        <v>2</v>
      </c>
      <c r="S243" s="83">
        <v>43466</v>
      </c>
      <c r="T243" s="83">
        <v>42380</v>
      </c>
      <c r="U243" s="82">
        <v>61875001</v>
      </c>
      <c r="V243" s="82" t="s">
        <v>3702</v>
      </c>
      <c r="W243" s="100" t="s">
        <v>1990</v>
      </c>
      <c r="X243" s="82" t="s">
        <v>4868</v>
      </c>
      <c r="Y243" s="82" t="s">
        <v>6138</v>
      </c>
      <c r="Z243" s="82" t="s">
        <v>663</v>
      </c>
      <c r="AA243" s="82" t="s">
        <v>3704</v>
      </c>
      <c r="AB243" s="83">
        <v>19095</v>
      </c>
      <c r="AC243" s="82" t="s">
        <v>3713</v>
      </c>
      <c r="AD243" s="82" t="s">
        <v>3705</v>
      </c>
      <c r="AE243" s="82">
        <v>200018300329778</v>
      </c>
      <c r="AF243" s="82">
        <v>1</v>
      </c>
      <c r="AG243" s="82" t="s">
        <v>3707</v>
      </c>
      <c r="AH243" s="82">
        <v>1</v>
      </c>
      <c r="AI243" s="82" t="s">
        <v>3708</v>
      </c>
      <c r="AJ243" s="82">
        <v>314930</v>
      </c>
      <c r="AK243" s="82" t="s">
        <v>6400</v>
      </c>
      <c r="AL243" s="82">
        <v>242</v>
      </c>
      <c r="AM243" s="84">
        <v>75000</v>
      </c>
      <c r="AN243" s="84">
        <v>0</v>
      </c>
      <c r="AO243" s="84">
        <v>0</v>
      </c>
      <c r="AP243" s="84">
        <v>75000</v>
      </c>
      <c r="AQ243" s="84">
        <v>2152.5</v>
      </c>
      <c r="AR243" s="84">
        <v>6309.38</v>
      </c>
      <c r="AS243" s="84">
        <v>2280</v>
      </c>
      <c r="AT243" s="84">
        <v>0</v>
      </c>
      <c r="AU243" s="84">
        <v>25</v>
      </c>
      <c r="AV243" s="84">
        <v>0</v>
      </c>
      <c r="AW243" s="84">
        <v>0</v>
      </c>
      <c r="AX243" s="84">
        <v>10766.88</v>
      </c>
      <c r="AY243" s="84">
        <v>64233.120000000003</v>
      </c>
      <c r="AZ243" s="84">
        <v>5325</v>
      </c>
      <c r="BA243" s="84">
        <v>822.89</v>
      </c>
      <c r="BB243" s="84">
        <v>5317.5</v>
      </c>
      <c r="BC243" s="91">
        <v>11465.39</v>
      </c>
    </row>
    <row r="244" spans="1:55" ht="25.5">
      <c r="A244" s="90" t="s">
        <v>843</v>
      </c>
      <c r="B244" s="82">
        <v>20231001</v>
      </c>
      <c r="C244" s="82">
        <v>2023</v>
      </c>
      <c r="D244" s="82" t="s">
        <v>6398</v>
      </c>
      <c r="E244" s="82">
        <v>10</v>
      </c>
      <c r="F244" s="82" t="s">
        <v>1299</v>
      </c>
      <c r="G244" s="82" t="s">
        <v>833</v>
      </c>
      <c r="H244" s="82" t="s">
        <v>1299</v>
      </c>
      <c r="I244" s="82" t="s">
        <v>833</v>
      </c>
      <c r="J244" s="82">
        <v>1</v>
      </c>
      <c r="K244" s="82" t="s">
        <v>11</v>
      </c>
      <c r="L244" s="82"/>
      <c r="M244" s="82"/>
      <c r="N244" s="82" t="s">
        <v>2355</v>
      </c>
      <c r="O244" s="82" t="s">
        <v>4800</v>
      </c>
      <c r="P244" s="82" t="s">
        <v>3738</v>
      </c>
      <c r="Q244" s="82" t="s">
        <v>59</v>
      </c>
      <c r="R244" s="82">
        <v>1</v>
      </c>
      <c r="S244" s="83">
        <v>43840</v>
      </c>
      <c r="T244" s="83">
        <v>43840</v>
      </c>
      <c r="U244" s="82">
        <v>61830002</v>
      </c>
      <c r="V244" s="82" t="s">
        <v>3702</v>
      </c>
      <c r="W244" s="100" t="s">
        <v>2005</v>
      </c>
      <c r="X244" s="82" t="s">
        <v>5079</v>
      </c>
      <c r="Y244" s="82" t="s">
        <v>6312</v>
      </c>
      <c r="Z244" s="82" t="s">
        <v>832</v>
      </c>
      <c r="AA244" s="82" t="s">
        <v>3712</v>
      </c>
      <c r="AB244" s="83">
        <v>32608</v>
      </c>
      <c r="AC244" s="82" t="s">
        <v>3705</v>
      </c>
      <c r="AD244" s="82" t="s">
        <v>3706</v>
      </c>
      <c r="AE244" s="82">
        <v>200019603095215</v>
      </c>
      <c r="AF244" s="82">
        <v>1</v>
      </c>
      <c r="AG244" s="82" t="s">
        <v>3707</v>
      </c>
      <c r="AH244" s="82">
        <v>1</v>
      </c>
      <c r="AI244" s="82" t="s">
        <v>3708</v>
      </c>
      <c r="AJ244" s="82">
        <v>314930</v>
      </c>
      <c r="AK244" s="82" t="s">
        <v>6400</v>
      </c>
      <c r="AL244" s="82">
        <v>243</v>
      </c>
      <c r="AM244" s="84">
        <v>100000</v>
      </c>
      <c r="AN244" s="84">
        <v>0</v>
      </c>
      <c r="AO244" s="84">
        <v>0</v>
      </c>
      <c r="AP244" s="84">
        <v>100000</v>
      </c>
      <c r="AQ244" s="84">
        <v>2870</v>
      </c>
      <c r="AR244" s="84">
        <v>12105.37</v>
      </c>
      <c r="AS244" s="84">
        <v>3040</v>
      </c>
      <c r="AT244" s="84">
        <v>0</v>
      </c>
      <c r="AU244" s="84">
        <v>25</v>
      </c>
      <c r="AV244" s="84">
        <v>0</v>
      </c>
      <c r="AW244" s="84">
        <v>11046</v>
      </c>
      <c r="AX244" s="84">
        <v>40132.370000000003</v>
      </c>
      <c r="AY244" s="84">
        <v>70913.63</v>
      </c>
      <c r="AZ244" s="84">
        <v>7100</v>
      </c>
      <c r="BA244" s="84">
        <v>822.89</v>
      </c>
      <c r="BB244" s="84">
        <v>7090</v>
      </c>
      <c r="BC244" s="91">
        <v>15012.89</v>
      </c>
    </row>
    <row r="245" spans="1:55" ht="25.5">
      <c r="A245" s="90" t="s">
        <v>843</v>
      </c>
      <c r="B245" s="82">
        <v>20231001</v>
      </c>
      <c r="C245" s="82">
        <v>2023</v>
      </c>
      <c r="D245" s="82" t="s">
        <v>6398</v>
      </c>
      <c r="E245" s="82">
        <v>10</v>
      </c>
      <c r="F245" s="82" t="s">
        <v>1263</v>
      </c>
      <c r="G245" s="82" t="s">
        <v>104</v>
      </c>
      <c r="H245" s="82" t="s">
        <v>1263</v>
      </c>
      <c r="I245" s="82" t="s">
        <v>104</v>
      </c>
      <c r="J245" s="82">
        <v>1</v>
      </c>
      <c r="K245" s="82" t="s">
        <v>11</v>
      </c>
      <c r="L245" s="82" t="s">
        <v>3758</v>
      </c>
      <c r="M245" s="82" t="s">
        <v>3759</v>
      </c>
      <c r="N245" s="82" t="s">
        <v>2355</v>
      </c>
      <c r="O245" s="82" t="s">
        <v>4800</v>
      </c>
      <c r="P245" s="82" t="s">
        <v>3794</v>
      </c>
      <c r="Q245" s="82" t="s">
        <v>30</v>
      </c>
      <c r="R245" s="82">
        <v>1</v>
      </c>
      <c r="S245" s="83">
        <v>44932</v>
      </c>
      <c r="T245" s="83">
        <v>44932</v>
      </c>
      <c r="U245" s="82">
        <v>61920064</v>
      </c>
      <c r="V245" s="82" t="s">
        <v>3702</v>
      </c>
      <c r="W245" s="100" t="s">
        <v>3367</v>
      </c>
      <c r="X245" s="82" t="s">
        <v>4892</v>
      </c>
      <c r="Y245" s="82" t="s">
        <v>6158</v>
      </c>
      <c r="Z245" s="82" t="s">
        <v>3368</v>
      </c>
      <c r="AA245" s="82" t="s">
        <v>3712</v>
      </c>
      <c r="AB245" s="82" t="s">
        <v>6557</v>
      </c>
      <c r="AC245" s="82" t="s">
        <v>3705</v>
      </c>
      <c r="AD245" s="82" t="s">
        <v>3706</v>
      </c>
      <c r="AE245" s="82">
        <v>200019604089295</v>
      </c>
      <c r="AF245" s="82">
        <v>1</v>
      </c>
      <c r="AG245" s="82" t="s">
        <v>3707</v>
      </c>
      <c r="AH245" s="82">
        <v>1</v>
      </c>
      <c r="AI245" s="82" t="s">
        <v>3708</v>
      </c>
      <c r="AJ245" s="82">
        <v>314930</v>
      </c>
      <c r="AK245" s="82" t="s">
        <v>6400</v>
      </c>
      <c r="AL245" s="82">
        <v>244</v>
      </c>
      <c r="AM245" s="84">
        <v>36000</v>
      </c>
      <c r="AN245" s="84">
        <v>0</v>
      </c>
      <c r="AO245" s="84">
        <v>0</v>
      </c>
      <c r="AP245" s="84">
        <v>36000</v>
      </c>
      <c r="AQ245" s="84">
        <v>1033.2</v>
      </c>
      <c r="AR245" s="84">
        <v>0</v>
      </c>
      <c r="AS245" s="84">
        <v>1094.4000000000001</v>
      </c>
      <c r="AT245" s="84">
        <v>0</v>
      </c>
      <c r="AU245" s="84">
        <v>25</v>
      </c>
      <c r="AV245" s="84">
        <v>0</v>
      </c>
      <c r="AW245" s="84">
        <v>1546</v>
      </c>
      <c r="AX245" s="84">
        <v>5244.6</v>
      </c>
      <c r="AY245" s="84">
        <v>32301.4</v>
      </c>
      <c r="AZ245" s="84">
        <v>2556</v>
      </c>
      <c r="BA245" s="84">
        <v>396</v>
      </c>
      <c r="BB245" s="84">
        <v>2552.4</v>
      </c>
      <c r="BC245" s="91">
        <v>5504.4</v>
      </c>
    </row>
    <row r="246" spans="1:55" ht="25.5">
      <c r="A246" s="90" t="s">
        <v>843</v>
      </c>
      <c r="B246" s="82">
        <v>20231001</v>
      </c>
      <c r="C246" s="82">
        <v>2023</v>
      </c>
      <c r="D246" s="82" t="s">
        <v>6398</v>
      </c>
      <c r="E246" s="82">
        <v>10</v>
      </c>
      <c r="F246" s="82" t="s">
        <v>1302</v>
      </c>
      <c r="G246" s="82" t="s">
        <v>18</v>
      </c>
      <c r="H246" s="82" t="s">
        <v>1302</v>
      </c>
      <c r="I246" s="82" t="s">
        <v>18</v>
      </c>
      <c r="J246" s="82">
        <v>1</v>
      </c>
      <c r="K246" s="82" t="s">
        <v>11</v>
      </c>
      <c r="L246" s="82" t="s">
        <v>3714</v>
      </c>
      <c r="M246" s="82" t="s">
        <v>3715</v>
      </c>
      <c r="N246" s="82" t="s">
        <v>2355</v>
      </c>
      <c r="O246" s="82" t="s">
        <v>4800</v>
      </c>
      <c r="P246" s="82" t="s">
        <v>4160</v>
      </c>
      <c r="Q246" s="82" t="s">
        <v>69</v>
      </c>
      <c r="R246" s="82">
        <v>2</v>
      </c>
      <c r="S246" s="83">
        <v>43466</v>
      </c>
      <c r="T246" s="82" t="s">
        <v>6403</v>
      </c>
      <c r="U246" s="82">
        <v>62340021</v>
      </c>
      <c r="V246" s="82" t="s">
        <v>3702</v>
      </c>
      <c r="W246" s="100" t="s">
        <v>1157</v>
      </c>
      <c r="X246" s="82" t="s">
        <v>5048</v>
      </c>
      <c r="Y246" s="82" t="s">
        <v>6291</v>
      </c>
      <c r="Z246" s="82" t="s">
        <v>68</v>
      </c>
      <c r="AA246" s="82" t="s">
        <v>3704</v>
      </c>
      <c r="AB246" s="83">
        <v>20648</v>
      </c>
      <c r="AC246" s="82" t="s">
        <v>3713</v>
      </c>
      <c r="AD246" s="82" t="s">
        <v>3705</v>
      </c>
      <c r="AE246" s="82">
        <v>200011250028383</v>
      </c>
      <c r="AF246" s="82">
        <v>1</v>
      </c>
      <c r="AG246" s="82" t="s">
        <v>3707</v>
      </c>
      <c r="AH246" s="82">
        <v>1</v>
      </c>
      <c r="AI246" s="82" t="s">
        <v>3708</v>
      </c>
      <c r="AJ246" s="82">
        <v>314930</v>
      </c>
      <c r="AK246" s="82" t="s">
        <v>6400</v>
      </c>
      <c r="AL246" s="82">
        <v>245</v>
      </c>
      <c r="AM246" s="84">
        <v>10000</v>
      </c>
      <c r="AN246" s="84">
        <v>0</v>
      </c>
      <c r="AO246" s="84">
        <v>0</v>
      </c>
      <c r="AP246" s="84">
        <v>10000</v>
      </c>
      <c r="AQ246" s="84">
        <v>287</v>
      </c>
      <c r="AR246" s="84">
        <v>0</v>
      </c>
      <c r="AS246" s="84">
        <v>304</v>
      </c>
      <c r="AT246" s="84">
        <v>0</v>
      </c>
      <c r="AU246" s="84">
        <v>25</v>
      </c>
      <c r="AV246" s="84">
        <v>50</v>
      </c>
      <c r="AW246" s="84">
        <v>0</v>
      </c>
      <c r="AX246" s="84">
        <v>666</v>
      </c>
      <c r="AY246" s="84">
        <v>9334</v>
      </c>
      <c r="AZ246" s="84">
        <v>710</v>
      </c>
      <c r="BA246" s="84">
        <v>110</v>
      </c>
      <c r="BB246" s="84">
        <v>709</v>
      </c>
      <c r="BC246" s="91">
        <v>1529</v>
      </c>
    </row>
    <row r="247" spans="1:55" ht="25.5">
      <c r="A247" s="90" t="s">
        <v>843</v>
      </c>
      <c r="B247" s="82">
        <v>20231001</v>
      </c>
      <c r="C247" s="82">
        <v>2023</v>
      </c>
      <c r="D247" s="82" t="s">
        <v>6398</v>
      </c>
      <c r="E247" s="82">
        <v>10</v>
      </c>
      <c r="F247" s="82" t="s">
        <v>1247</v>
      </c>
      <c r="G247" s="82" t="s">
        <v>513</v>
      </c>
      <c r="H247" s="82" t="s">
        <v>1247</v>
      </c>
      <c r="I247" s="82" t="s">
        <v>513</v>
      </c>
      <c r="J247" s="82">
        <v>1</v>
      </c>
      <c r="K247" s="82" t="s">
        <v>11</v>
      </c>
      <c r="L247" s="82" t="s">
        <v>3749</v>
      </c>
      <c r="M247" s="82" t="s">
        <v>3750</v>
      </c>
      <c r="N247" s="82" t="s">
        <v>2355</v>
      </c>
      <c r="O247" s="82" t="s">
        <v>4800</v>
      </c>
      <c r="P247" s="82" t="s">
        <v>4173</v>
      </c>
      <c r="Q247" s="82" t="s">
        <v>55</v>
      </c>
      <c r="R247" s="82">
        <v>1</v>
      </c>
      <c r="S247" s="83">
        <v>44931</v>
      </c>
      <c r="T247" s="83">
        <v>44931</v>
      </c>
      <c r="U247" s="82">
        <v>61815145</v>
      </c>
      <c r="V247" s="82" t="s">
        <v>3702</v>
      </c>
      <c r="W247" s="100" t="s">
        <v>3183</v>
      </c>
      <c r="X247" s="82" t="s">
        <v>5114</v>
      </c>
      <c r="Y247" s="82" t="s">
        <v>6346</v>
      </c>
      <c r="Z247" s="82" t="s">
        <v>3182</v>
      </c>
      <c r="AA247" s="82" t="s">
        <v>3704</v>
      </c>
      <c r="AB247" s="82" t="s">
        <v>6558</v>
      </c>
      <c r="AC247" s="82" t="s">
        <v>3705</v>
      </c>
      <c r="AD247" s="82" t="s">
        <v>3706</v>
      </c>
      <c r="AE247" s="82">
        <v>200019605796903</v>
      </c>
      <c r="AF247" s="82">
        <v>1</v>
      </c>
      <c r="AG247" s="82" t="s">
        <v>3707</v>
      </c>
      <c r="AH247" s="82">
        <v>1</v>
      </c>
      <c r="AI247" s="82" t="s">
        <v>3708</v>
      </c>
      <c r="AJ247" s="82">
        <v>314930</v>
      </c>
      <c r="AK247" s="82" t="s">
        <v>6400</v>
      </c>
      <c r="AL247" s="82">
        <v>246</v>
      </c>
      <c r="AM247" s="84">
        <v>20000</v>
      </c>
      <c r="AN247" s="84">
        <v>0</v>
      </c>
      <c r="AO247" s="84">
        <v>0</v>
      </c>
      <c r="AP247" s="84">
        <v>20000</v>
      </c>
      <c r="AQ247" s="84">
        <v>574</v>
      </c>
      <c r="AR247" s="84">
        <v>0</v>
      </c>
      <c r="AS247" s="84">
        <v>608</v>
      </c>
      <c r="AT247" s="84">
        <v>0</v>
      </c>
      <c r="AU247" s="84">
        <v>25</v>
      </c>
      <c r="AV247" s="84">
        <v>0</v>
      </c>
      <c r="AW247" s="84">
        <v>7800</v>
      </c>
      <c r="AX247" s="84">
        <v>16807</v>
      </c>
      <c r="AY247" s="84">
        <v>10993</v>
      </c>
      <c r="AZ247" s="84">
        <v>1420</v>
      </c>
      <c r="BA247" s="84">
        <v>220</v>
      </c>
      <c r="BB247" s="84">
        <v>1418</v>
      </c>
      <c r="BC247" s="91">
        <v>3058</v>
      </c>
    </row>
    <row r="248" spans="1:55" ht="25.5">
      <c r="A248" s="90" t="s">
        <v>843</v>
      </c>
      <c r="B248" s="82">
        <v>20231001</v>
      </c>
      <c r="C248" s="82">
        <v>2023</v>
      </c>
      <c r="D248" s="82" t="s">
        <v>6398</v>
      </c>
      <c r="E248" s="82">
        <v>10</v>
      </c>
      <c r="F248" s="82" t="s">
        <v>1245</v>
      </c>
      <c r="G248" s="82" t="s">
        <v>606</v>
      </c>
      <c r="H248" s="82" t="s">
        <v>1245</v>
      </c>
      <c r="I248" s="82" t="s">
        <v>606</v>
      </c>
      <c r="J248" s="82">
        <v>1</v>
      </c>
      <c r="K248" s="82" t="s">
        <v>11</v>
      </c>
      <c r="L248" s="82"/>
      <c r="M248" s="82"/>
      <c r="N248" s="82" t="s">
        <v>2355</v>
      </c>
      <c r="O248" s="82" t="s">
        <v>4800</v>
      </c>
      <c r="P248" s="82" t="s">
        <v>4814</v>
      </c>
      <c r="Q248" s="82" t="s">
        <v>22</v>
      </c>
      <c r="R248" s="82">
        <v>3</v>
      </c>
      <c r="S248" s="83">
        <v>43466</v>
      </c>
      <c r="T248" s="83">
        <v>39816</v>
      </c>
      <c r="U248" s="82">
        <v>61875059</v>
      </c>
      <c r="V248" s="82" t="s">
        <v>3702</v>
      </c>
      <c r="W248" s="100" t="s">
        <v>1909</v>
      </c>
      <c r="X248" s="82" t="s">
        <v>4848</v>
      </c>
      <c r="Y248" s="82" t="s">
        <v>6124</v>
      </c>
      <c r="Z248" s="82" t="s">
        <v>627</v>
      </c>
      <c r="AA248" s="82" t="s">
        <v>3712</v>
      </c>
      <c r="AB248" s="82" t="s">
        <v>6559</v>
      </c>
      <c r="AC248" s="82" t="s">
        <v>3713</v>
      </c>
      <c r="AD248" s="82" t="s">
        <v>3706</v>
      </c>
      <c r="AE248" s="82">
        <v>200013300151166</v>
      </c>
      <c r="AF248" s="82">
        <v>1</v>
      </c>
      <c r="AG248" s="82" t="s">
        <v>3707</v>
      </c>
      <c r="AH248" s="82">
        <v>1</v>
      </c>
      <c r="AI248" s="82" t="s">
        <v>3708</v>
      </c>
      <c r="AJ248" s="82">
        <v>314930</v>
      </c>
      <c r="AK248" s="82" t="s">
        <v>6400</v>
      </c>
      <c r="AL248" s="82">
        <v>247</v>
      </c>
      <c r="AM248" s="84">
        <v>35000</v>
      </c>
      <c r="AN248" s="84">
        <v>0</v>
      </c>
      <c r="AO248" s="84">
        <v>0</v>
      </c>
      <c r="AP248" s="84">
        <v>35000</v>
      </c>
      <c r="AQ248" s="84">
        <v>1004.5</v>
      </c>
      <c r="AR248" s="84">
        <v>0</v>
      </c>
      <c r="AS248" s="84">
        <v>1064</v>
      </c>
      <c r="AT248" s="84">
        <v>0</v>
      </c>
      <c r="AU248" s="84">
        <v>25</v>
      </c>
      <c r="AV248" s="84">
        <v>0</v>
      </c>
      <c r="AW248" s="84">
        <v>20757.91</v>
      </c>
      <c r="AX248" s="84">
        <v>43609.32</v>
      </c>
      <c r="AY248" s="84">
        <v>12148.59</v>
      </c>
      <c r="AZ248" s="84">
        <v>2485</v>
      </c>
      <c r="BA248" s="84">
        <v>385</v>
      </c>
      <c r="BB248" s="84">
        <v>2481.5</v>
      </c>
      <c r="BC248" s="91">
        <v>5351.5</v>
      </c>
    </row>
    <row r="249" spans="1:55" ht="25.5">
      <c r="A249" s="90" t="s">
        <v>843</v>
      </c>
      <c r="B249" s="82">
        <v>20231001</v>
      </c>
      <c r="C249" s="82">
        <v>2023</v>
      </c>
      <c r="D249" s="82" t="s">
        <v>6398</v>
      </c>
      <c r="E249" s="82">
        <v>10</v>
      </c>
      <c r="F249" s="82" t="s">
        <v>1257</v>
      </c>
      <c r="G249" s="82" t="s">
        <v>73</v>
      </c>
      <c r="H249" s="82" t="s">
        <v>1257</v>
      </c>
      <c r="I249" s="82" t="s">
        <v>73</v>
      </c>
      <c r="J249" s="82">
        <v>1</v>
      </c>
      <c r="K249" s="82" t="s">
        <v>11</v>
      </c>
      <c r="L249" s="82" t="s">
        <v>3749</v>
      </c>
      <c r="M249" s="82" t="s">
        <v>3750</v>
      </c>
      <c r="N249" s="82" t="s">
        <v>2355</v>
      </c>
      <c r="O249" s="82" t="s">
        <v>4800</v>
      </c>
      <c r="P249" s="82" t="s">
        <v>4605</v>
      </c>
      <c r="Q249" s="82" t="s">
        <v>102</v>
      </c>
      <c r="R249" s="82">
        <v>4</v>
      </c>
      <c r="S249" s="83">
        <v>43466</v>
      </c>
      <c r="T249" s="83">
        <v>39454</v>
      </c>
      <c r="U249" s="82">
        <v>61950008</v>
      </c>
      <c r="V249" s="82" t="s">
        <v>3702</v>
      </c>
      <c r="W249" s="100" t="s">
        <v>2039</v>
      </c>
      <c r="X249" s="82" t="s">
        <v>5028</v>
      </c>
      <c r="Y249" s="82" t="s">
        <v>6273</v>
      </c>
      <c r="Z249" s="82" t="s">
        <v>101</v>
      </c>
      <c r="AA249" s="82" t="s">
        <v>3704</v>
      </c>
      <c r="AB249" s="82" t="s">
        <v>6560</v>
      </c>
      <c r="AC249" s="82" t="s">
        <v>3713</v>
      </c>
      <c r="AD249" s="82" t="s">
        <v>3705</v>
      </c>
      <c r="AE249" s="82">
        <v>200013300129745</v>
      </c>
      <c r="AF249" s="82">
        <v>1</v>
      </c>
      <c r="AG249" s="82" t="s">
        <v>3707</v>
      </c>
      <c r="AH249" s="82">
        <v>1</v>
      </c>
      <c r="AI249" s="82" t="s">
        <v>3708</v>
      </c>
      <c r="AJ249" s="82">
        <v>314930</v>
      </c>
      <c r="AK249" s="82" t="s">
        <v>6400</v>
      </c>
      <c r="AL249" s="82">
        <v>248</v>
      </c>
      <c r="AM249" s="84">
        <v>16500</v>
      </c>
      <c r="AN249" s="84">
        <v>0</v>
      </c>
      <c r="AO249" s="84">
        <v>0</v>
      </c>
      <c r="AP249" s="84">
        <v>16500</v>
      </c>
      <c r="AQ249" s="84">
        <v>473.55</v>
      </c>
      <c r="AR249" s="84">
        <v>0</v>
      </c>
      <c r="AS249" s="84">
        <v>501.6</v>
      </c>
      <c r="AT249" s="84">
        <v>0</v>
      </c>
      <c r="AU249" s="84">
        <v>25</v>
      </c>
      <c r="AV249" s="84">
        <v>0</v>
      </c>
      <c r="AW249" s="84">
        <v>1546</v>
      </c>
      <c r="AX249" s="84">
        <v>4092.15</v>
      </c>
      <c r="AY249" s="84">
        <v>13953.85</v>
      </c>
      <c r="AZ249" s="84">
        <v>1171.5</v>
      </c>
      <c r="BA249" s="84">
        <v>181.5</v>
      </c>
      <c r="BB249" s="84">
        <v>1169.8499999999999</v>
      </c>
      <c r="BC249" s="91">
        <v>2522.85</v>
      </c>
    </row>
    <row r="250" spans="1:55" ht="25.5">
      <c r="A250" s="90" t="s">
        <v>843</v>
      </c>
      <c r="B250" s="82">
        <v>20231001</v>
      </c>
      <c r="C250" s="82">
        <v>2023</v>
      </c>
      <c r="D250" s="82" t="s">
        <v>6398</v>
      </c>
      <c r="E250" s="82">
        <v>10</v>
      </c>
      <c r="F250" s="82" t="s">
        <v>1263</v>
      </c>
      <c r="G250" s="82" t="s">
        <v>104</v>
      </c>
      <c r="H250" s="82" t="s">
        <v>1263</v>
      </c>
      <c r="I250" s="82" t="s">
        <v>104</v>
      </c>
      <c r="J250" s="82">
        <v>1</v>
      </c>
      <c r="K250" s="82" t="s">
        <v>11</v>
      </c>
      <c r="L250" s="82" t="s">
        <v>3749</v>
      </c>
      <c r="M250" s="82" t="s">
        <v>3750</v>
      </c>
      <c r="N250" s="82" t="s">
        <v>2355</v>
      </c>
      <c r="O250" s="82" t="s">
        <v>4800</v>
      </c>
      <c r="P250" s="82" t="s">
        <v>3751</v>
      </c>
      <c r="Q250" s="82" t="s">
        <v>10</v>
      </c>
      <c r="R250" s="82">
        <v>5</v>
      </c>
      <c r="S250" s="83">
        <v>44573</v>
      </c>
      <c r="T250" s="83">
        <v>38725</v>
      </c>
      <c r="U250" s="82">
        <v>61920010</v>
      </c>
      <c r="V250" s="82" t="s">
        <v>3702</v>
      </c>
      <c r="W250" s="100" t="s">
        <v>1168</v>
      </c>
      <c r="X250" s="82" t="s">
        <v>4949</v>
      </c>
      <c r="Y250" s="82" t="s">
        <v>6211</v>
      </c>
      <c r="Z250" s="82" t="s">
        <v>119</v>
      </c>
      <c r="AA250" s="82" t="s">
        <v>3704</v>
      </c>
      <c r="AB250" s="82" t="s">
        <v>6561</v>
      </c>
      <c r="AC250" s="82" t="s">
        <v>3713</v>
      </c>
      <c r="AD250" s="82" t="s">
        <v>3705</v>
      </c>
      <c r="AE250" s="82">
        <v>200013300062404</v>
      </c>
      <c r="AF250" s="82">
        <v>1</v>
      </c>
      <c r="AG250" s="82" t="s">
        <v>3707</v>
      </c>
      <c r="AH250" s="82">
        <v>1</v>
      </c>
      <c r="AI250" s="82" t="s">
        <v>3708</v>
      </c>
      <c r="AJ250" s="82">
        <v>314930</v>
      </c>
      <c r="AK250" s="82" t="s">
        <v>6400</v>
      </c>
      <c r="AL250" s="82">
        <v>249</v>
      </c>
      <c r="AM250" s="84">
        <v>30000</v>
      </c>
      <c r="AN250" s="84">
        <v>0</v>
      </c>
      <c r="AO250" s="84">
        <v>0</v>
      </c>
      <c r="AP250" s="84">
        <v>30000</v>
      </c>
      <c r="AQ250" s="84">
        <v>861</v>
      </c>
      <c r="AR250" s="84">
        <v>0</v>
      </c>
      <c r="AS250" s="84">
        <v>912</v>
      </c>
      <c r="AT250" s="84">
        <v>0</v>
      </c>
      <c r="AU250" s="84">
        <v>25</v>
      </c>
      <c r="AV250" s="84">
        <v>50</v>
      </c>
      <c r="AW250" s="84">
        <v>2746</v>
      </c>
      <c r="AX250" s="84">
        <v>7340</v>
      </c>
      <c r="AY250" s="84">
        <v>25406</v>
      </c>
      <c r="AZ250" s="84">
        <v>2130</v>
      </c>
      <c r="BA250" s="84">
        <v>330</v>
      </c>
      <c r="BB250" s="84">
        <v>2127</v>
      </c>
      <c r="BC250" s="91">
        <v>4587</v>
      </c>
    </row>
    <row r="251" spans="1:55" ht="25.5">
      <c r="A251" s="90" t="s">
        <v>843</v>
      </c>
      <c r="B251" s="82">
        <v>20231001</v>
      </c>
      <c r="C251" s="82">
        <v>2023</v>
      </c>
      <c r="D251" s="82" t="s">
        <v>6398</v>
      </c>
      <c r="E251" s="82">
        <v>10</v>
      </c>
      <c r="F251" s="82" t="s">
        <v>1263</v>
      </c>
      <c r="G251" s="82" t="s">
        <v>104</v>
      </c>
      <c r="H251" s="82" t="s">
        <v>1263</v>
      </c>
      <c r="I251" s="82" t="s">
        <v>104</v>
      </c>
      <c r="J251" s="82">
        <v>1</v>
      </c>
      <c r="K251" s="82" t="s">
        <v>11</v>
      </c>
      <c r="L251" s="82" t="s">
        <v>3758</v>
      </c>
      <c r="M251" s="82" t="s">
        <v>3759</v>
      </c>
      <c r="N251" s="82" t="s">
        <v>2355</v>
      </c>
      <c r="O251" s="82" t="s">
        <v>4800</v>
      </c>
      <c r="P251" s="82" t="s">
        <v>4902</v>
      </c>
      <c r="Q251" s="82" t="s">
        <v>105</v>
      </c>
      <c r="R251" s="82">
        <v>4</v>
      </c>
      <c r="S251" s="83">
        <v>44568</v>
      </c>
      <c r="T251" s="83">
        <v>27764</v>
      </c>
      <c r="U251" s="82">
        <v>61920015</v>
      </c>
      <c r="V251" s="82" t="s">
        <v>3702</v>
      </c>
      <c r="W251" s="100" t="s">
        <v>2040</v>
      </c>
      <c r="X251" s="82" t="s">
        <v>4903</v>
      </c>
      <c r="Y251" s="82" t="s">
        <v>6165</v>
      </c>
      <c r="Z251" s="82" t="s">
        <v>103</v>
      </c>
      <c r="AA251" s="82" t="s">
        <v>3712</v>
      </c>
      <c r="AB251" s="83">
        <v>20891</v>
      </c>
      <c r="AC251" s="82" t="s">
        <v>3713</v>
      </c>
      <c r="AD251" s="82" t="s">
        <v>3705</v>
      </c>
      <c r="AE251" s="82">
        <v>200013300037604</v>
      </c>
      <c r="AF251" s="82">
        <v>1</v>
      </c>
      <c r="AG251" s="82" t="s">
        <v>3707</v>
      </c>
      <c r="AH251" s="82">
        <v>1</v>
      </c>
      <c r="AI251" s="82" t="s">
        <v>3708</v>
      </c>
      <c r="AJ251" s="82">
        <v>314930</v>
      </c>
      <c r="AK251" s="82" t="s">
        <v>6400</v>
      </c>
      <c r="AL251" s="82">
        <v>250</v>
      </c>
      <c r="AM251" s="84">
        <v>30000</v>
      </c>
      <c r="AN251" s="84">
        <v>0</v>
      </c>
      <c r="AO251" s="84">
        <v>0</v>
      </c>
      <c r="AP251" s="84">
        <v>30000</v>
      </c>
      <c r="AQ251" s="84">
        <v>861</v>
      </c>
      <c r="AR251" s="84">
        <v>0</v>
      </c>
      <c r="AS251" s="84">
        <v>912</v>
      </c>
      <c r="AT251" s="84">
        <v>0</v>
      </c>
      <c r="AU251" s="84">
        <v>25</v>
      </c>
      <c r="AV251" s="84">
        <v>50</v>
      </c>
      <c r="AW251" s="84">
        <v>3789.24</v>
      </c>
      <c r="AX251" s="84">
        <v>9426.48</v>
      </c>
      <c r="AY251" s="84">
        <v>24362.76</v>
      </c>
      <c r="AZ251" s="84">
        <v>2130</v>
      </c>
      <c r="BA251" s="84">
        <v>330</v>
      </c>
      <c r="BB251" s="84">
        <v>2127</v>
      </c>
      <c r="BC251" s="91">
        <v>4587</v>
      </c>
    </row>
    <row r="252" spans="1:55" ht="38.25">
      <c r="A252" s="90" t="s">
        <v>843</v>
      </c>
      <c r="B252" s="82">
        <v>20231001</v>
      </c>
      <c r="C252" s="82">
        <v>2023</v>
      </c>
      <c r="D252" s="82" t="s">
        <v>6398</v>
      </c>
      <c r="E252" s="82">
        <v>10</v>
      </c>
      <c r="F252" s="82" t="s">
        <v>1256</v>
      </c>
      <c r="G252" s="82" t="s">
        <v>1484</v>
      </c>
      <c r="H252" s="82" t="s">
        <v>1256</v>
      </c>
      <c r="I252" s="82" t="s">
        <v>1484</v>
      </c>
      <c r="J252" s="82">
        <v>1</v>
      </c>
      <c r="K252" s="82" t="s">
        <v>11</v>
      </c>
      <c r="L252" s="82"/>
      <c r="M252" s="82"/>
      <c r="N252" s="82" t="s">
        <v>2355</v>
      </c>
      <c r="O252" s="82" t="s">
        <v>4800</v>
      </c>
      <c r="P252" s="82" t="s">
        <v>4890</v>
      </c>
      <c r="Q252" s="82" t="s">
        <v>149</v>
      </c>
      <c r="R252" s="82">
        <v>2</v>
      </c>
      <c r="S252" s="83">
        <v>43466</v>
      </c>
      <c r="T252" s="83">
        <v>37997</v>
      </c>
      <c r="U252" s="82">
        <v>61455033</v>
      </c>
      <c r="V252" s="82" t="s">
        <v>3702</v>
      </c>
      <c r="W252" s="100" t="s">
        <v>1119</v>
      </c>
      <c r="X252" s="82" t="s">
        <v>4948</v>
      </c>
      <c r="Y252" s="82" t="s">
        <v>5962</v>
      </c>
      <c r="Z252" s="82" t="s">
        <v>153</v>
      </c>
      <c r="AA252" s="82" t="s">
        <v>3712</v>
      </c>
      <c r="AB252" s="82" t="s">
        <v>6562</v>
      </c>
      <c r="AC252" s="82" t="s">
        <v>3713</v>
      </c>
      <c r="AD252" s="82" t="s">
        <v>3705</v>
      </c>
      <c r="AE252" s="82">
        <v>200013300044765</v>
      </c>
      <c r="AF252" s="82">
        <v>1</v>
      </c>
      <c r="AG252" s="82" t="s">
        <v>3707</v>
      </c>
      <c r="AH252" s="82">
        <v>1</v>
      </c>
      <c r="AI252" s="82" t="s">
        <v>3708</v>
      </c>
      <c r="AJ252" s="82">
        <v>314930</v>
      </c>
      <c r="AK252" s="82" t="s">
        <v>6400</v>
      </c>
      <c r="AL252" s="82">
        <v>251</v>
      </c>
      <c r="AM252" s="84">
        <v>10000</v>
      </c>
      <c r="AN252" s="84">
        <v>0</v>
      </c>
      <c r="AO252" s="84">
        <v>0</v>
      </c>
      <c r="AP252" s="84">
        <v>10000</v>
      </c>
      <c r="AQ252" s="84">
        <v>287</v>
      </c>
      <c r="AR252" s="84">
        <v>0</v>
      </c>
      <c r="AS252" s="84">
        <v>304</v>
      </c>
      <c r="AT252" s="84">
        <v>0</v>
      </c>
      <c r="AU252" s="84">
        <v>25</v>
      </c>
      <c r="AV252" s="84">
        <v>50</v>
      </c>
      <c r="AW252" s="84">
        <v>0</v>
      </c>
      <c r="AX252" s="84">
        <v>666</v>
      </c>
      <c r="AY252" s="84">
        <v>9334</v>
      </c>
      <c r="AZ252" s="84">
        <v>710</v>
      </c>
      <c r="BA252" s="84">
        <v>110</v>
      </c>
      <c r="BB252" s="84">
        <v>709</v>
      </c>
      <c r="BC252" s="91">
        <v>1529</v>
      </c>
    </row>
    <row r="253" spans="1:55" ht="25.5">
      <c r="A253" s="90" t="s">
        <v>843</v>
      </c>
      <c r="B253" s="82">
        <v>20231001</v>
      </c>
      <c r="C253" s="82">
        <v>2023</v>
      </c>
      <c r="D253" s="82" t="s">
        <v>6398</v>
      </c>
      <c r="E253" s="82">
        <v>10</v>
      </c>
      <c r="F253" s="82" t="s">
        <v>1245</v>
      </c>
      <c r="G253" s="82" t="s">
        <v>606</v>
      </c>
      <c r="H253" s="82" t="s">
        <v>1245</v>
      </c>
      <c r="I253" s="82" t="s">
        <v>606</v>
      </c>
      <c r="J253" s="82">
        <v>1</v>
      </c>
      <c r="K253" s="82" t="s">
        <v>11</v>
      </c>
      <c r="L253" s="82" t="s">
        <v>3754</v>
      </c>
      <c r="M253" s="82" t="s">
        <v>3755</v>
      </c>
      <c r="N253" s="82" t="s">
        <v>2355</v>
      </c>
      <c r="O253" s="82" t="s">
        <v>4800</v>
      </c>
      <c r="P253" s="82" t="s">
        <v>4961</v>
      </c>
      <c r="Q253" s="82" t="s">
        <v>647</v>
      </c>
      <c r="R253" s="82">
        <v>3</v>
      </c>
      <c r="S253" s="83">
        <v>43466</v>
      </c>
      <c r="T253" s="83">
        <v>31635</v>
      </c>
      <c r="U253" s="82">
        <v>61875021</v>
      </c>
      <c r="V253" s="82" t="s">
        <v>3702</v>
      </c>
      <c r="W253" s="100" t="s">
        <v>1128</v>
      </c>
      <c r="X253" s="82" t="s">
        <v>4962</v>
      </c>
      <c r="Y253" s="82" t="s">
        <v>6220</v>
      </c>
      <c r="Z253" s="82" t="s">
        <v>646</v>
      </c>
      <c r="AA253" s="82" t="s">
        <v>3704</v>
      </c>
      <c r="AB253" s="83">
        <v>20796</v>
      </c>
      <c r="AC253" s="82" t="s">
        <v>3713</v>
      </c>
      <c r="AD253" s="82" t="s">
        <v>3705</v>
      </c>
      <c r="AE253" s="82">
        <v>200013300031930</v>
      </c>
      <c r="AF253" s="82">
        <v>1</v>
      </c>
      <c r="AG253" s="82" t="s">
        <v>3707</v>
      </c>
      <c r="AH253" s="82">
        <v>1</v>
      </c>
      <c r="AI253" s="82" t="s">
        <v>3708</v>
      </c>
      <c r="AJ253" s="82">
        <v>314930</v>
      </c>
      <c r="AK253" s="82" t="s">
        <v>6400</v>
      </c>
      <c r="AL253" s="82">
        <v>252</v>
      </c>
      <c r="AM253" s="84">
        <v>60000</v>
      </c>
      <c r="AN253" s="84">
        <v>0</v>
      </c>
      <c r="AO253" s="84">
        <v>0</v>
      </c>
      <c r="AP253" s="84">
        <v>60000</v>
      </c>
      <c r="AQ253" s="84">
        <v>1722</v>
      </c>
      <c r="AR253" s="84">
        <v>3486.68</v>
      </c>
      <c r="AS253" s="84">
        <v>1824</v>
      </c>
      <c r="AT253" s="84">
        <v>0</v>
      </c>
      <c r="AU253" s="84">
        <v>25</v>
      </c>
      <c r="AV253" s="84">
        <v>50</v>
      </c>
      <c r="AW253" s="84">
        <v>0</v>
      </c>
      <c r="AX253" s="84">
        <v>7107.68</v>
      </c>
      <c r="AY253" s="84">
        <v>52892.32</v>
      </c>
      <c r="AZ253" s="84">
        <v>4260</v>
      </c>
      <c r="BA253" s="84">
        <v>660</v>
      </c>
      <c r="BB253" s="84">
        <v>4254</v>
      </c>
      <c r="BC253" s="91">
        <v>9174</v>
      </c>
    </row>
    <row r="254" spans="1:55" ht="25.5">
      <c r="A254" s="90" t="s">
        <v>843</v>
      </c>
      <c r="B254" s="82">
        <v>20231001</v>
      </c>
      <c r="C254" s="82">
        <v>2023</v>
      </c>
      <c r="D254" s="82" t="s">
        <v>6398</v>
      </c>
      <c r="E254" s="82">
        <v>10</v>
      </c>
      <c r="F254" s="82" t="s">
        <v>1288</v>
      </c>
      <c r="G254" s="82" t="s">
        <v>384</v>
      </c>
      <c r="H254" s="82" t="s">
        <v>1288</v>
      </c>
      <c r="I254" s="82" t="s">
        <v>384</v>
      </c>
      <c r="J254" s="82">
        <v>1</v>
      </c>
      <c r="K254" s="82" t="s">
        <v>11</v>
      </c>
      <c r="L254" s="82"/>
      <c r="M254" s="82"/>
      <c r="N254" s="82" t="s">
        <v>2355</v>
      </c>
      <c r="O254" s="82" t="s">
        <v>4800</v>
      </c>
      <c r="P254" s="82" t="s">
        <v>3735</v>
      </c>
      <c r="Q254" s="82" t="s">
        <v>127</v>
      </c>
      <c r="R254" s="82">
        <v>3</v>
      </c>
      <c r="S254" s="83">
        <v>44573</v>
      </c>
      <c r="T254" s="83">
        <v>39449</v>
      </c>
      <c r="U254" s="82">
        <v>61845006</v>
      </c>
      <c r="V254" s="82" t="s">
        <v>3702</v>
      </c>
      <c r="W254" s="100" t="s">
        <v>2023</v>
      </c>
      <c r="X254" s="82" t="s">
        <v>4318</v>
      </c>
      <c r="Y254" s="82" t="s">
        <v>6349</v>
      </c>
      <c r="Z254" s="82" t="s">
        <v>388</v>
      </c>
      <c r="AA254" s="82" t="s">
        <v>3712</v>
      </c>
      <c r="AB254" s="82" t="s">
        <v>6563</v>
      </c>
      <c r="AC254" s="82" t="s">
        <v>3713</v>
      </c>
      <c r="AD254" s="82" t="s">
        <v>3705</v>
      </c>
      <c r="AE254" s="82">
        <v>200012320231507</v>
      </c>
      <c r="AF254" s="82">
        <v>1</v>
      </c>
      <c r="AG254" s="82" t="s">
        <v>3707</v>
      </c>
      <c r="AH254" s="82">
        <v>1</v>
      </c>
      <c r="AI254" s="82" t="s">
        <v>3708</v>
      </c>
      <c r="AJ254" s="82">
        <v>314930</v>
      </c>
      <c r="AK254" s="82" t="s">
        <v>6400</v>
      </c>
      <c r="AL254" s="82">
        <v>253</v>
      </c>
      <c r="AM254" s="84">
        <v>35000</v>
      </c>
      <c r="AN254" s="84">
        <v>0</v>
      </c>
      <c r="AO254" s="84">
        <v>0</v>
      </c>
      <c r="AP254" s="84">
        <v>35000</v>
      </c>
      <c r="AQ254" s="84">
        <v>1004.5</v>
      </c>
      <c r="AR254" s="84">
        <v>0</v>
      </c>
      <c r="AS254" s="84">
        <v>1064</v>
      </c>
      <c r="AT254" s="84">
        <v>0</v>
      </c>
      <c r="AU254" s="84">
        <v>25</v>
      </c>
      <c r="AV254" s="84">
        <v>50</v>
      </c>
      <c r="AW254" s="84">
        <v>0</v>
      </c>
      <c r="AX254" s="84">
        <v>2143.5</v>
      </c>
      <c r="AY254" s="84">
        <v>32856.5</v>
      </c>
      <c r="AZ254" s="84">
        <v>2485</v>
      </c>
      <c r="BA254" s="84">
        <v>385</v>
      </c>
      <c r="BB254" s="84">
        <v>2481.5</v>
      </c>
      <c r="BC254" s="91">
        <v>5351.5</v>
      </c>
    </row>
    <row r="255" spans="1:55" ht="25.5">
      <c r="A255" s="90" t="s">
        <v>843</v>
      </c>
      <c r="B255" s="82">
        <v>20231001</v>
      </c>
      <c r="C255" s="82">
        <v>2023</v>
      </c>
      <c r="D255" s="82" t="s">
        <v>6398</v>
      </c>
      <c r="E255" s="82">
        <v>10</v>
      </c>
      <c r="F255" s="82" t="s">
        <v>1247</v>
      </c>
      <c r="G255" s="82" t="s">
        <v>513</v>
      </c>
      <c r="H255" s="82" t="s">
        <v>1247</v>
      </c>
      <c r="I255" s="82" t="s">
        <v>513</v>
      </c>
      <c r="J255" s="82">
        <v>1</v>
      </c>
      <c r="K255" s="82" t="s">
        <v>11</v>
      </c>
      <c r="L255" s="82" t="s">
        <v>3714</v>
      </c>
      <c r="M255" s="82" t="s">
        <v>3715</v>
      </c>
      <c r="N255" s="82" t="s">
        <v>2355</v>
      </c>
      <c r="O255" s="82" t="s">
        <v>4800</v>
      </c>
      <c r="P255" s="82" t="s">
        <v>3826</v>
      </c>
      <c r="Q255" s="82" t="s">
        <v>98</v>
      </c>
      <c r="R255" s="82">
        <v>5</v>
      </c>
      <c r="S255" s="83">
        <v>43834</v>
      </c>
      <c r="T255" s="82" t="s">
        <v>6564</v>
      </c>
      <c r="U255" s="82">
        <v>61815016</v>
      </c>
      <c r="V255" s="82" t="s">
        <v>3702</v>
      </c>
      <c r="W255" s="100" t="s">
        <v>1976</v>
      </c>
      <c r="X255" s="82" t="s">
        <v>4827</v>
      </c>
      <c r="Y255" s="82" t="s">
        <v>6102</v>
      </c>
      <c r="Z255" s="82" t="s">
        <v>533</v>
      </c>
      <c r="AA255" s="82" t="s">
        <v>3704</v>
      </c>
      <c r="AB255" s="83">
        <v>25246</v>
      </c>
      <c r="AC255" s="82" t="s">
        <v>3713</v>
      </c>
      <c r="AD255" s="82" t="s">
        <v>3705</v>
      </c>
      <c r="AE255" s="82">
        <v>200011250029036</v>
      </c>
      <c r="AF255" s="82">
        <v>1</v>
      </c>
      <c r="AG255" s="82" t="s">
        <v>3707</v>
      </c>
      <c r="AH255" s="82">
        <v>1</v>
      </c>
      <c r="AI255" s="82" t="s">
        <v>3708</v>
      </c>
      <c r="AJ255" s="82">
        <v>314930</v>
      </c>
      <c r="AK255" s="82" t="s">
        <v>6400</v>
      </c>
      <c r="AL255" s="82">
        <v>254</v>
      </c>
      <c r="AM255" s="84">
        <v>45000</v>
      </c>
      <c r="AN255" s="84">
        <v>0</v>
      </c>
      <c r="AO255" s="84">
        <v>0</v>
      </c>
      <c r="AP255" s="84">
        <v>45000</v>
      </c>
      <c r="AQ255" s="84">
        <v>1291.5</v>
      </c>
      <c r="AR255" s="84">
        <v>910.22</v>
      </c>
      <c r="AS255" s="84">
        <v>1368</v>
      </c>
      <c r="AT255" s="84">
        <v>1587.38</v>
      </c>
      <c r="AU255" s="84">
        <v>25</v>
      </c>
      <c r="AV255" s="84">
        <v>0</v>
      </c>
      <c r="AW255" s="84">
        <v>0</v>
      </c>
      <c r="AX255" s="84">
        <v>5182.1000000000004</v>
      </c>
      <c r="AY255" s="84">
        <v>39817.9</v>
      </c>
      <c r="AZ255" s="84">
        <v>3195</v>
      </c>
      <c r="BA255" s="84">
        <v>495</v>
      </c>
      <c r="BB255" s="84">
        <v>3190.5</v>
      </c>
      <c r="BC255" s="91">
        <v>6880.5</v>
      </c>
    </row>
    <row r="256" spans="1:55" ht="25.5">
      <c r="A256" s="90" t="s">
        <v>843</v>
      </c>
      <c r="B256" s="82">
        <v>20231001</v>
      </c>
      <c r="C256" s="82">
        <v>2023</v>
      </c>
      <c r="D256" s="82" t="s">
        <v>6398</v>
      </c>
      <c r="E256" s="82">
        <v>10</v>
      </c>
      <c r="F256" s="82" t="s">
        <v>1247</v>
      </c>
      <c r="G256" s="82" t="s">
        <v>513</v>
      </c>
      <c r="H256" s="82" t="s">
        <v>1247</v>
      </c>
      <c r="I256" s="82" t="s">
        <v>513</v>
      </c>
      <c r="J256" s="82">
        <v>1</v>
      </c>
      <c r="K256" s="82" t="s">
        <v>11</v>
      </c>
      <c r="L256" s="82"/>
      <c r="M256" s="82"/>
      <c r="N256" s="82" t="s">
        <v>2355</v>
      </c>
      <c r="O256" s="82" t="s">
        <v>4800</v>
      </c>
      <c r="P256" s="82" t="s">
        <v>4327</v>
      </c>
      <c r="Q256" s="82" t="s">
        <v>545</v>
      </c>
      <c r="R256" s="82">
        <v>5</v>
      </c>
      <c r="S256" s="83">
        <v>44935</v>
      </c>
      <c r="T256" s="82" t="s">
        <v>6565</v>
      </c>
      <c r="U256" s="82">
        <v>61815021</v>
      </c>
      <c r="V256" s="82" t="s">
        <v>3702</v>
      </c>
      <c r="W256" s="100" t="s">
        <v>2015</v>
      </c>
      <c r="X256" s="82" t="s">
        <v>4993</v>
      </c>
      <c r="Y256" s="82" t="s">
        <v>6242</v>
      </c>
      <c r="Z256" s="82" t="s">
        <v>544</v>
      </c>
      <c r="AA256" s="82" t="s">
        <v>3712</v>
      </c>
      <c r="AB256" s="83">
        <v>17442</v>
      </c>
      <c r="AC256" s="82" t="s">
        <v>3713</v>
      </c>
      <c r="AD256" s="82" t="s">
        <v>3705</v>
      </c>
      <c r="AE256" s="82">
        <v>200011250028545</v>
      </c>
      <c r="AF256" s="82">
        <v>1</v>
      </c>
      <c r="AG256" s="82" t="s">
        <v>3707</v>
      </c>
      <c r="AH256" s="82">
        <v>1</v>
      </c>
      <c r="AI256" s="82" t="s">
        <v>3708</v>
      </c>
      <c r="AJ256" s="82">
        <v>314930</v>
      </c>
      <c r="AK256" s="82" t="s">
        <v>6400</v>
      </c>
      <c r="AL256" s="82">
        <v>255</v>
      </c>
      <c r="AM256" s="84">
        <v>35000</v>
      </c>
      <c r="AN256" s="84">
        <v>0</v>
      </c>
      <c r="AO256" s="84">
        <v>0</v>
      </c>
      <c r="AP256" s="84">
        <v>35000</v>
      </c>
      <c r="AQ256" s="84">
        <v>1004.5</v>
      </c>
      <c r="AR256" s="84">
        <v>0</v>
      </c>
      <c r="AS256" s="84">
        <v>1064</v>
      </c>
      <c r="AT256" s="84">
        <v>0</v>
      </c>
      <c r="AU256" s="84">
        <v>25</v>
      </c>
      <c r="AV256" s="84">
        <v>0</v>
      </c>
      <c r="AW256" s="84">
        <v>0</v>
      </c>
      <c r="AX256" s="84">
        <v>2093.5</v>
      </c>
      <c r="AY256" s="84">
        <v>32906.5</v>
      </c>
      <c r="AZ256" s="84">
        <v>2485</v>
      </c>
      <c r="BA256" s="84">
        <v>385</v>
      </c>
      <c r="BB256" s="84">
        <v>2481.5</v>
      </c>
      <c r="BC256" s="91">
        <v>5351.5</v>
      </c>
    </row>
    <row r="257" spans="1:55" ht="25.5">
      <c r="A257" s="90" t="s">
        <v>843</v>
      </c>
      <c r="B257" s="82">
        <v>20231001</v>
      </c>
      <c r="C257" s="82">
        <v>2023</v>
      </c>
      <c r="D257" s="82" t="s">
        <v>6398</v>
      </c>
      <c r="E257" s="82">
        <v>10</v>
      </c>
      <c r="F257" s="82" t="s">
        <v>1302</v>
      </c>
      <c r="G257" s="82" t="s">
        <v>18</v>
      </c>
      <c r="H257" s="82" t="s">
        <v>1302</v>
      </c>
      <c r="I257" s="82" t="s">
        <v>18</v>
      </c>
      <c r="J257" s="82">
        <v>1</v>
      </c>
      <c r="K257" s="82" t="s">
        <v>11</v>
      </c>
      <c r="L257" s="82" t="s">
        <v>3720</v>
      </c>
      <c r="M257" s="82" t="s">
        <v>3721</v>
      </c>
      <c r="N257" s="82" t="s">
        <v>2355</v>
      </c>
      <c r="O257" s="82" t="s">
        <v>4800</v>
      </c>
      <c r="P257" s="82" t="s">
        <v>3722</v>
      </c>
      <c r="Q257" s="82" t="s">
        <v>8</v>
      </c>
      <c r="R257" s="82">
        <v>1</v>
      </c>
      <c r="S257" s="83">
        <v>44208</v>
      </c>
      <c r="T257" s="83">
        <v>44208</v>
      </c>
      <c r="U257" s="82">
        <v>62340079</v>
      </c>
      <c r="V257" s="82" t="s">
        <v>3702</v>
      </c>
      <c r="W257" s="100" t="s">
        <v>1969</v>
      </c>
      <c r="X257" s="82" t="s">
        <v>4938</v>
      </c>
      <c r="Y257" s="82" t="s">
        <v>6197</v>
      </c>
      <c r="Z257" s="82" t="s">
        <v>1410</v>
      </c>
      <c r="AA257" s="82" t="s">
        <v>3712</v>
      </c>
      <c r="AB257" s="83">
        <v>22958</v>
      </c>
      <c r="AC257" s="82" t="s">
        <v>3705</v>
      </c>
      <c r="AD257" s="82" t="s">
        <v>3706</v>
      </c>
      <c r="AE257" s="82">
        <v>200019604295123</v>
      </c>
      <c r="AF257" s="82">
        <v>1</v>
      </c>
      <c r="AG257" s="82" t="s">
        <v>3707</v>
      </c>
      <c r="AH257" s="82">
        <v>1</v>
      </c>
      <c r="AI257" s="82" t="s">
        <v>3708</v>
      </c>
      <c r="AJ257" s="82">
        <v>314930</v>
      </c>
      <c r="AK257" s="82" t="s">
        <v>6400</v>
      </c>
      <c r="AL257" s="82">
        <v>256</v>
      </c>
      <c r="AM257" s="84">
        <v>10000</v>
      </c>
      <c r="AN257" s="84">
        <v>0</v>
      </c>
      <c r="AO257" s="84">
        <v>0</v>
      </c>
      <c r="AP257" s="84">
        <v>10000</v>
      </c>
      <c r="AQ257" s="84">
        <v>287</v>
      </c>
      <c r="AR257" s="84">
        <v>0</v>
      </c>
      <c r="AS257" s="84">
        <v>304</v>
      </c>
      <c r="AT257" s="84">
        <v>0</v>
      </c>
      <c r="AU257" s="84">
        <v>25</v>
      </c>
      <c r="AV257" s="84">
        <v>0</v>
      </c>
      <c r="AW257" s="84">
        <v>0</v>
      </c>
      <c r="AX257" s="84">
        <v>616</v>
      </c>
      <c r="AY257" s="84">
        <v>9384</v>
      </c>
      <c r="AZ257" s="84">
        <v>710</v>
      </c>
      <c r="BA257" s="84">
        <v>110</v>
      </c>
      <c r="BB257" s="84">
        <v>709</v>
      </c>
      <c r="BC257" s="91">
        <v>1529</v>
      </c>
    </row>
    <row r="258" spans="1:55" ht="38.25">
      <c r="A258" s="90" t="s">
        <v>843</v>
      </c>
      <c r="B258" s="82">
        <v>20231001</v>
      </c>
      <c r="C258" s="82">
        <v>2023</v>
      </c>
      <c r="D258" s="82" t="s">
        <v>6398</v>
      </c>
      <c r="E258" s="82">
        <v>10</v>
      </c>
      <c r="F258" s="82" t="s">
        <v>1256</v>
      </c>
      <c r="G258" s="82" t="s">
        <v>1484</v>
      </c>
      <c r="H258" s="82" t="s">
        <v>1256</v>
      </c>
      <c r="I258" s="82" t="s">
        <v>1484</v>
      </c>
      <c r="J258" s="82">
        <v>1</v>
      </c>
      <c r="K258" s="82" t="s">
        <v>11</v>
      </c>
      <c r="L258" s="82"/>
      <c r="M258" s="82"/>
      <c r="N258" s="82" t="s">
        <v>2355</v>
      </c>
      <c r="O258" s="82" t="s">
        <v>4800</v>
      </c>
      <c r="P258" s="82" t="s">
        <v>4849</v>
      </c>
      <c r="Q258" s="82" t="s">
        <v>151</v>
      </c>
      <c r="R258" s="82">
        <v>2</v>
      </c>
      <c r="S258" s="83">
        <v>43466</v>
      </c>
      <c r="T258" s="83">
        <v>36628</v>
      </c>
      <c r="U258" s="82">
        <v>61455004</v>
      </c>
      <c r="V258" s="82" t="s">
        <v>3702</v>
      </c>
      <c r="W258" s="100" t="s">
        <v>2016</v>
      </c>
      <c r="X258" s="82" t="s">
        <v>4850</v>
      </c>
      <c r="Y258" s="82" t="s">
        <v>6125</v>
      </c>
      <c r="Z258" s="82" t="s">
        <v>176</v>
      </c>
      <c r="AA258" s="82" t="s">
        <v>3712</v>
      </c>
      <c r="AB258" s="82" t="s">
        <v>6566</v>
      </c>
      <c r="AC258" s="82" t="s">
        <v>3713</v>
      </c>
      <c r="AD258" s="82" t="s">
        <v>3705</v>
      </c>
      <c r="AE258" s="82">
        <v>200013300044590</v>
      </c>
      <c r="AF258" s="82">
        <v>1</v>
      </c>
      <c r="AG258" s="82" t="s">
        <v>3707</v>
      </c>
      <c r="AH258" s="82">
        <v>1</v>
      </c>
      <c r="AI258" s="82" t="s">
        <v>3708</v>
      </c>
      <c r="AJ258" s="82">
        <v>314930</v>
      </c>
      <c r="AK258" s="82" t="s">
        <v>6400</v>
      </c>
      <c r="AL258" s="82">
        <v>257</v>
      </c>
      <c r="AM258" s="84">
        <v>10000</v>
      </c>
      <c r="AN258" s="84">
        <v>0</v>
      </c>
      <c r="AO258" s="84">
        <v>0</v>
      </c>
      <c r="AP258" s="84">
        <v>10000</v>
      </c>
      <c r="AQ258" s="84">
        <v>287</v>
      </c>
      <c r="AR258" s="84">
        <v>0</v>
      </c>
      <c r="AS258" s="84">
        <v>304</v>
      </c>
      <c r="AT258" s="84">
        <v>0</v>
      </c>
      <c r="AU258" s="84">
        <v>25</v>
      </c>
      <c r="AV258" s="84">
        <v>50</v>
      </c>
      <c r="AW258" s="84">
        <v>0</v>
      </c>
      <c r="AX258" s="84">
        <v>666</v>
      </c>
      <c r="AY258" s="84">
        <v>9334</v>
      </c>
      <c r="AZ258" s="84">
        <v>710</v>
      </c>
      <c r="BA258" s="84">
        <v>110</v>
      </c>
      <c r="BB258" s="84">
        <v>709</v>
      </c>
      <c r="BC258" s="91">
        <v>1529</v>
      </c>
    </row>
    <row r="259" spans="1:55" ht="25.5">
      <c r="A259" s="90" t="s">
        <v>843</v>
      </c>
      <c r="B259" s="82">
        <v>20231001</v>
      </c>
      <c r="C259" s="82">
        <v>2023</v>
      </c>
      <c r="D259" s="82" t="s">
        <v>6398</v>
      </c>
      <c r="E259" s="82">
        <v>10</v>
      </c>
      <c r="F259" s="82" t="s">
        <v>1263</v>
      </c>
      <c r="G259" s="82" t="s">
        <v>104</v>
      </c>
      <c r="H259" s="82" t="s">
        <v>1263</v>
      </c>
      <c r="I259" s="82" t="s">
        <v>104</v>
      </c>
      <c r="J259" s="82">
        <v>1</v>
      </c>
      <c r="K259" s="82" t="s">
        <v>11</v>
      </c>
      <c r="L259" s="82" t="s">
        <v>3720</v>
      </c>
      <c r="M259" s="82" t="s">
        <v>3721</v>
      </c>
      <c r="N259" s="82" t="s">
        <v>2355</v>
      </c>
      <c r="O259" s="82" t="s">
        <v>4800</v>
      </c>
      <c r="P259" s="82" t="s">
        <v>3722</v>
      </c>
      <c r="Q259" s="82" t="s">
        <v>8</v>
      </c>
      <c r="R259" s="82">
        <v>7</v>
      </c>
      <c r="S259" s="83">
        <v>44935</v>
      </c>
      <c r="T259" s="83">
        <v>38177</v>
      </c>
      <c r="U259" s="82">
        <v>61920070</v>
      </c>
      <c r="V259" s="82" t="s">
        <v>3702</v>
      </c>
      <c r="W259" s="100" t="s">
        <v>3574</v>
      </c>
      <c r="X259" s="82" t="s">
        <v>4820</v>
      </c>
      <c r="Y259" s="82" t="s">
        <v>6095</v>
      </c>
      <c r="Z259" s="82" t="s">
        <v>3607</v>
      </c>
      <c r="AA259" s="82" t="s">
        <v>3704</v>
      </c>
      <c r="AB259" s="83">
        <v>24515</v>
      </c>
      <c r="AC259" s="82" t="s">
        <v>3713</v>
      </c>
      <c r="AD259" s="82" t="s">
        <v>3706</v>
      </c>
      <c r="AE259" s="82">
        <v>200019606196763</v>
      </c>
      <c r="AF259" s="82">
        <v>1</v>
      </c>
      <c r="AG259" s="82" t="s">
        <v>3707</v>
      </c>
      <c r="AH259" s="82">
        <v>1</v>
      </c>
      <c r="AI259" s="82" t="s">
        <v>3708</v>
      </c>
      <c r="AJ259" s="82">
        <v>314930</v>
      </c>
      <c r="AK259" s="82" t="s">
        <v>6400</v>
      </c>
      <c r="AL259" s="82">
        <v>258</v>
      </c>
      <c r="AM259" s="84">
        <v>18000</v>
      </c>
      <c r="AN259" s="84">
        <v>0</v>
      </c>
      <c r="AO259" s="84">
        <v>0</v>
      </c>
      <c r="AP259" s="84">
        <v>18000</v>
      </c>
      <c r="AQ259" s="84">
        <v>516.6</v>
      </c>
      <c r="AR259" s="84">
        <v>0</v>
      </c>
      <c r="AS259" s="84">
        <v>547.20000000000005</v>
      </c>
      <c r="AT259" s="84">
        <v>0</v>
      </c>
      <c r="AU259" s="84">
        <v>25</v>
      </c>
      <c r="AV259" s="84">
        <v>0</v>
      </c>
      <c r="AW259" s="84">
        <v>3046</v>
      </c>
      <c r="AX259" s="84">
        <v>7180.8</v>
      </c>
      <c r="AY259" s="84">
        <v>13865.2</v>
      </c>
      <c r="AZ259" s="84">
        <v>1278</v>
      </c>
      <c r="BA259" s="84">
        <v>198</v>
      </c>
      <c r="BB259" s="84">
        <v>1276.2</v>
      </c>
      <c r="BC259" s="91">
        <v>2752.2</v>
      </c>
    </row>
    <row r="260" spans="1:55" ht="25.5">
      <c r="A260" s="90" t="s">
        <v>843</v>
      </c>
      <c r="B260" s="82">
        <v>20231001</v>
      </c>
      <c r="C260" s="82">
        <v>2023</v>
      </c>
      <c r="D260" s="82" t="s">
        <v>6398</v>
      </c>
      <c r="E260" s="82">
        <v>10</v>
      </c>
      <c r="F260" s="82" t="s">
        <v>1245</v>
      </c>
      <c r="G260" s="82" t="s">
        <v>606</v>
      </c>
      <c r="H260" s="82" t="s">
        <v>1245</v>
      </c>
      <c r="I260" s="82" t="s">
        <v>606</v>
      </c>
      <c r="J260" s="82">
        <v>1</v>
      </c>
      <c r="K260" s="82" t="s">
        <v>11</v>
      </c>
      <c r="L260" s="82" t="s">
        <v>3720</v>
      </c>
      <c r="M260" s="82" t="s">
        <v>3721</v>
      </c>
      <c r="N260" s="82" t="s">
        <v>2355</v>
      </c>
      <c r="O260" s="82" t="s">
        <v>4800</v>
      </c>
      <c r="P260" s="82" t="s">
        <v>3821</v>
      </c>
      <c r="Q260" s="82" t="s">
        <v>359</v>
      </c>
      <c r="R260" s="82">
        <v>1</v>
      </c>
      <c r="S260" s="83">
        <v>44573</v>
      </c>
      <c r="T260" s="83">
        <v>44573</v>
      </c>
      <c r="U260" s="82">
        <v>61875143</v>
      </c>
      <c r="V260" s="82" t="s">
        <v>3702</v>
      </c>
      <c r="W260" s="100" t="s">
        <v>2569</v>
      </c>
      <c r="X260" s="82" t="s">
        <v>4150</v>
      </c>
      <c r="Y260" s="82" t="s">
        <v>6206</v>
      </c>
      <c r="Z260" s="82" t="s">
        <v>2568</v>
      </c>
      <c r="AA260" s="82" t="s">
        <v>3712</v>
      </c>
      <c r="AB260" s="82" t="s">
        <v>6567</v>
      </c>
      <c r="AC260" s="82" t="s">
        <v>3705</v>
      </c>
      <c r="AD260" s="82" t="s">
        <v>3706</v>
      </c>
      <c r="AE260" s="82">
        <v>200019605394343</v>
      </c>
      <c r="AF260" s="82">
        <v>1</v>
      </c>
      <c r="AG260" s="82" t="s">
        <v>3707</v>
      </c>
      <c r="AH260" s="82">
        <v>1</v>
      </c>
      <c r="AI260" s="82" t="s">
        <v>3708</v>
      </c>
      <c r="AJ260" s="82">
        <v>314930</v>
      </c>
      <c r="AK260" s="82" t="s">
        <v>6400</v>
      </c>
      <c r="AL260" s="82">
        <v>259</v>
      </c>
      <c r="AM260" s="84">
        <v>22000</v>
      </c>
      <c r="AN260" s="84">
        <v>0</v>
      </c>
      <c r="AO260" s="84">
        <v>0</v>
      </c>
      <c r="AP260" s="84">
        <v>22000</v>
      </c>
      <c r="AQ260" s="84">
        <v>631.4</v>
      </c>
      <c r="AR260" s="84">
        <v>0</v>
      </c>
      <c r="AS260" s="84">
        <v>668.8</v>
      </c>
      <c r="AT260" s="84">
        <v>0</v>
      </c>
      <c r="AU260" s="84">
        <v>25</v>
      </c>
      <c r="AV260" s="84">
        <v>0</v>
      </c>
      <c r="AW260" s="84">
        <v>0</v>
      </c>
      <c r="AX260" s="84">
        <v>1325.2</v>
      </c>
      <c r="AY260" s="84">
        <v>20674.8</v>
      </c>
      <c r="AZ260" s="84">
        <v>1562</v>
      </c>
      <c r="BA260" s="84">
        <v>242</v>
      </c>
      <c r="BB260" s="84">
        <v>1559.8</v>
      </c>
      <c r="BC260" s="91">
        <v>3363.8</v>
      </c>
    </row>
    <row r="261" spans="1:55" ht="25.5">
      <c r="A261" s="90" t="s">
        <v>843</v>
      </c>
      <c r="B261" s="82">
        <v>20231001</v>
      </c>
      <c r="C261" s="82">
        <v>2023</v>
      </c>
      <c r="D261" s="82" t="s">
        <v>6398</v>
      </c>
      <c r="E261" s="82">
        <v>10</v>
      </c>
      <c r="F261" s="82" t="s">
        <v>1245</v>
      </c>
      <c r="G261" s="82" t="s">
        <v>606</v>
      </c>
      <c r="H261" s="82" t="s">
        <v>1245</v>
      </c>
      <c r="I261" s="82" t="s">
        <v>606</v>
      </c>
      <c r="J261" s="82">
        <v>1</v>
      </c>
      <c r="K261" s="82" t="s">
        <v>11</v>
      </c>
      <c r="L261" s="82" t="s">
        <v>3749</v>
      </c>
      <c r="M261" s="82" t="s">
        <v>3750</v>
      </c>
      <c r="N261" s="82" t="s">
        <v>2355</v>
      </c>
      <c r="O261" s="82" t="s">
        <v>4800</v>
      </c>
      <c r="P261" s="82" t="s">
        <v>5069</v>
      </c>
      <c r="Q261" s="82" t="s">
        <v>631</v>
      </c>
      <c r="R261" s="82">
        <v>4</v>
      </c>
      <c r="S261" s="83">
        <v>43466</v>
      </c>
      <c r="T261" s="83">
        <v>32782</v>
      </c>
      <c r="U261" s="82">
        <v>61875031</v>
      </c>
      <c r="V261" s="82" t="s">
        <v>3702</v>
      </c>
      <c r="W261" s="100" t="s">
        <v>1123</v>
      </c>
      <c r="X261" s="82" t="s">
        <v>5070</v>
      </c>
      <c r="Y261" s="82" t="s">
        <v>6306</v>
      </c>
      <c r="Z261" s="82" t="s">
        <v>630</v>
      </c>
      <c r="AA261" s="82" t="s">
        <v>3704</v>
      </c>
      <c r="AB261" s="82" t="s">
        <v>6568</v>
      </c>
      <c r="AC261" s="82" t="s">
        <v>3713</v>
      </c>
      <c r="AD261" s="82" t="s">
        <v>3705</v>
      </c>
      <c r="AE261" s="82">
        <v>200013300035169</v>
      </c>
      <c r="AF261" s="82">
        <v>1</v>
      </c>
      <c r="AG261" s="82" t="s">
        <v>3707</v>
      </c>
      <c r="AH261" s="82">
        <v>1</v>
      </c>
      <c r="AI261" s="82" t="s">
        <v>3708</v>
      </c>
      <c r="AJ261" s="82">
        <v>314930</v>
      </c>
      <c r="AK261" s="82" t="s">
        <v>6400</v>
      </c>
      <c r="AL261" s="82">
        <v>260</v>
      </c>
      <c r="AM261" s="84">
        <v>60000</v>
      </c>
      <c r="AN261" s="84">
        <v>0</v>
      </c>
      <c r="AO261" s="84">
        <v>0</v>
      </c>
      <c r="AP261" s="84">
        <v>60000</v>
      </c>
      <c r="AQ261" s="84">
        <v>1722</v>
      </c>
      <c r="AR261" s="84">
        <v>3486.68</v>
      </c>
      <c r="AS261" s="84">
        <v>1824</v>
      </c>
      <c r="AT261" s="84">
        <v>0</v>
      </c>
      <c r="AU261" s="84">
        <v>25</v>
      </c>
      <c r="AV261" s="84">
        <v>50</v>
      </c>
      <c r="AW261" s="84">
        <v>31898.06</v>
      </c>
      <c r="AX261" s="84">
        <v>70903.8</v>
      </c>
      <c r="AY261" s="84">
        <v>20994.26</v>
      </c>
      <c r="AZ261" s="84">
        <v>4260</v>
      </c>
      <c r="BA261" s="84">
        <v>660</v>
      </c>
      <c r="BB261" s="84">
        <v>4254</v>
      </c>
      <c r="BC261" s="91">
        <v>9174</v>
      </c>
    </row>
    <row r="262" spans="1:55" ht="25.5">
      <c r="A262" s="90" t="s">
        <v>843</v>
      </c>
      <c r="B262" s="82">
        <v>20231001</v>
      </c>
      <c r="C262" s="82">
        <v>2023</v>
      </c>
      <c r="D262" s="82" t="s">
        <v>6398</v>
      </c>
      <c r="E262" s="82">
        <v>10</v>
      </c>
      <c r="F262" s="82" t="s">
        <v>1302</v>
      </c>
      <c r="G262" s="82" t="s">
        <v>18</v>
      </c>
      <c r="H262" s="82" t="s">
        <v>1302</v>
      </c>
      <c r="I262" s="82" t="s">
        <v>18</v>
      </c>
      <c r="J262" s="82">
        <v>1</v>
      </c>
      <c r="K262" s="82" t="s">
        <v>11</v>
      </c>
      <c r="L262" s="82" t="s">
        <v>3758</v>
      </c>
      <c r="M262" s="82" t="s">
        <v>3759</v>
      </c>
      <c r="N262" s="82" t="s">
        <v>2355</v>
      </c>
      <c r="O262" s="82" t="s">
        <v>4800</v>
      </c>
      <c r="P262" s="82" t="s">
        <v>4920</v>
      </c>
      <c r="Q262" s="82" t="s">
        <v>34</v>
      </c>
      <c r="R262" s="82">
        <v>3</v>
      </c>
      <c r="S262" s="83">
        <v>43466</v>
      </c>
      <c r="T262" s="83">
        <v>38358</v>
      </c>
      <c r="U262" s="82">
        <v>62340007</v>
      </c>
      <c r="V262" s="82" t="s">
        <v>3702</v>
      </c>
      <c r="W262" s="100" t="s">
        <v>1152</v>
      </c>
      <c r="X262" s="82" t="s">
        <v>5106</v>
      </c>
      <c r="Y262" s="82" t="s">
        <v>6337</v>
      </c>
      <c r="Z262" s="82" t="s">
        <v>64</v>
      </c>
      <c r="AA262" s="82" t="s">
        <v>3712</v>
      </c>
      <c r="AB262" s="83">
        <v>27405</v>
      </c>
      <c r="AC262" s="82" t="s">
        <v>3713</v>
      </c>
      <c r="AD262" s="82" t="s">
        <v>3705</v>
      </c>
      <c r="AE262" s="82">
        <v>200011250028286</v>
      </c>
      <c r="AF262" s="82">
        <v>1</v>
      </c>
      <c r="AG262" s="82" t="s">
        <v>3707</v>
      </c>
      <c r="AH262" s="82">
        <v>1</v>
      </c>
      <c r="AI262" s="82" t="s">
        <v>3708</v>
      </c>
      <c r="AJ262" s="82">
        <v>314930</v>
      </c>
      <c r="AK262" s="82" t="s">
        <v>6400</v>
      </c>
      <c r="AL262" s="82">
        <v>261</v>
      </c>
      <c r="AM262" s="84">
        <v>16500</v>
      </c>
      <c r="AN262" s="84">
        <v>0</v>
      </c>
      <c r="AO262" s="84">
        <v>0</v>
      </c>
      <c r="AP262" s="84">
        <v>16500</v>
      </c>
      <c r="AQ262" s="84">
        <v>473.55</v>
      </c>
      <c r="AR262" s="84">
        <v>0</v>
      </c>
      <c r="AS262" s="84">
        <v>501.6</v>
      </c>
      <c r="AT262" s="84">
        <v>0</v>
      </c>
      <c r="AU262" s="84">
        <v>25</v>
      </c>
      <c r="AV262" s="84">
        <v>50</v>
      </c>
      <c r="AW262" s="84">
        <v>0</v>
      </c>
      <c r="AX262" s="84">
        <v>1050.1500000000001</v>
      </c>
      <c r="AY262" s="84">
        <v>15449.85</v>
      </c>
      <c r="AZ262" s="84">
        <v>1171.5</v>
      </c>
      <c r="BA262" s="84">
        <v>181.5</v>
      </c>
      <c r="BB262" s="84">
        <v>1169.8499999999999</v>
      </c>
      <c r="BC262" s="91">
        <v>2522.85</v>
      </c>
    </row>
    <row r="263" spans="1:55" ht="25.5">
      <c r="A263" s="90" t="s">
        <v>843</v>
      </c>
      <c r="B263" s="82">
        <v>20231001</v>
      </c>
      <c r="C263" s="82">
        <v>2023</v>
      </c>
      <c r="D263" s="82" t="s">
        <v>6398</v>
      </c>
      <c r="E263" s="82">
        <v>10</v>
      </c>
      <c r="F263" s="82" t="s">
        <v>1245</v>
      </c>
      <c r="G263" s="82" t="s">
        <v>606</v>
      </c>
      <c r="H263" s="82" t="s">
        <v>1245</v>
      </c>
      <c r="I263" s="82" t="s">
        <v>606</v>
      </c>
      <c r="J263" s="82">
        <v>1</v>
      </c>
      <c r="K263" s="82" t="s">
        <v>11</v>
      </c>
      <c r="L263" s="82" t="s">
        <v>3749</v>
      </c>
      <c r="M263" s="82" t="s">
        <v>3750</v>
      </c>
      <c r="N263" s="82" t="s">
        <v>2355</v>
      </c>
      <c r="O263" s="82" t="s">
        <v>4800</v>
      </c>
      <c r="P263" s="82" t="s">
        <v>4605</v>
      </c>
      <c r="Q263" s="82" t="s">
        <v>102</v>
      </c>
      <c r="R263" s="82">
        <v>1</v>
      </c>
      <c r="S263" s="83">
        <v>44932</v>
      </c>
      <c r="T263" s="83">
        <v>44932</v>
      </c>
      <c r="U263" s="82">
        <v>61875152</v>
      </c>
      <c r="V263" s="82" t="s">
        <v>3702</v>
      </c>
      <c r="W263" s="100" t="s">
        <v>3365</v>
      </c>
      <c r="X263" s="82" t="s">
        <v>5086</v>
      </c>
      <c r="Y263" s="82" t="s">
        <v>6319</v>
      </c>
      <c r="Z263" s="82" t="s">
        <v>3366</v>
      </c>
      <c r="AA263" s="82" t="s">
        <v>3704</v>
      </c>
      <c r="AB263" s="82" t="s">
        <v>6569</v>
      </c>
      <c r="AC263" s="82" t="s">
        <v>3705</v>
      </c>
      <c r="AD263" s="82" t="s">
        <v>3706</v>
      </c>
      <c r="AE263" s="82">
        <v>200019603801258</v>
      </c>
      <c r="AF263" s="82">
        <v>1</v>
      </c>
      <c r="AG263" s="82" t="s">
        <v>3707</v>
      </c>
      <c r="AH263" s="82">
        <v>1</v>
      </c>
      <c r="AI263" s="82" t="s">
        <v>3708</v>
      </c>
      <c r="AJ263" s="82">
        <v>314930</v>
      </c>
      <c r="AK263" s="82" t="s">
        <v>6400</v>
      </c>
      <c r="AL263" s="82">
        <v>262</v>
      </c>
      <c r="AM263" s="84">
        <v>30000</v>
      </c>
      <c r="AN263" s="84">
        <v>0</v>
      </c>
      <c r="AO263" s="84">
        <v>0</v>
      </c>
      <c r="AP263" s="84">
        <v>30000</v>
      </c>
      <c r="AQ263" s="84">
        <v>861</v>
      </c>
      <c r="AR263" s="84">
        <v>0</v>
      </c>
      <c r="AS263" s="84">
        <v>912</v>
      </c>
      <c r="AT263" s="84">
        <v>0</v>
      </c>
      <c r="AU263" s="84">
        <v>25</v>
      </c>
      <c r="AV263" s="84">
        <v>0</v>
      </c>
      <c r="AW263" s="84">
        <v>0</v>
      </c>
      <c r="AX263" s="84">
        <v>1798</v>
      </c>
      <c r="AY263" s="84">
        <v>28202</v>
      </c>
      <c r="AZ263" s="84">
        <v>2130</v>
      </c>
      <c r="BA263" s="84">
        <v>330</v>
      </c>
      <c r="BB263" s="84">
        <v>2127</v>
      </c>
      <c r="BC263" s="91">
        <v>4587</v>
      </c>
    </row>
    <row r="264" spans="1:55" ht="25.5">
      <c r="A264" s="90" t="s">
        <v>843</v>
      </c>
      <c r="B264" s="82">
        <v>20231001</v>
      </c>
      <c r="C264" s="82">
        <v>2023</v>
      </c>
      <c r="D264" s="82" t="s">
        <v>6398</v>
      </c>
      <c r="E264" s="82">
        <v>10</v>
      </c>
      <c r="F264" s="82" t="s">
        <v>1247</v>
      </c>
      <c r="G264" s="82" t="s">
        <v>513</v>
      </c>
      <c r="H264" s="82" t="s">
        <v>1247</v>
      </c>
      <c r="I264" s="82" t="s">
        <v>513</v>
      </c>
      <c r="J264" s="82">
        <v>1</v>
      </c>
      <c r="K264" s="82" t="s">
        <v>11</v>
      </c>
      <c r="L264" s="82" t="s">
        <v>3749</v>
      </c>
      <c r="M264" s="82" t="s">
        <v>3750</v>
      </c>
      <c r="N264" s="82" t="s">
        <v>2355</v>
      </c>
      <c r="O264" s="82" t="s">
        <v>4800</v>
      </c>
      <c r="P264" s="82" t="s">
        <v>3871</v>
      </c>
      <c r="Q264" s="82" t="s">
        <v>335</v>
      </c>
      <c r="R264" s="82">
        <v>1</v>
      </c>
      <c r="S264" s="83">
        <v>44932</v>
      </c>
      <c r="T264" s="83">
        <v>44932</v>
      </c>
      <c r="U264" s="82">
        <v>61815153</v>
      </c>
      <c r="V264" s="82" t="s">
        <v>3702</v>
      </c>
      <c r="W264" s="100" t="s">
        <v>3373</v>
      </c>
      <c r="X264" s="82" t="s">
        <v>4819</v>
      </c>
      <c r="Y264" s="82" t="s">
        <v>6093</v>
      </c>
      <c r="Z264" s="82" t="s">
        <v>6094</v>
      </c>
      <c r="AA264" s="82" t="s">
        <v>3704</v>
      </c>
      <c r="AB264" s="82" t="s">
        <v>6570</v>
      </c>
      <c r="AC264" s="82" t="s">
        <v>3705</v>
      </c>
      <c r="AD264" s="82" t="s">
        <v>3706</v>
      </c>
      <c r="AE264" s="82">
        <v>200019603193946</v>
      </c>
      <c r="AF264" s="82">
        <v>1</v>
      </c>
      <c r="AG264" s="82" t="s">
        <v>3707</v>
      </c>
      <c r="AH264" s="82">
        <v>1</v>
      </c>
      <c r="AI264" s="82" t="s">
        <v>3708</v>
      </c>
      <c r="AJ264" s="82">
        <v>314930</v>
      </c>
      <c r="AK264" s="82" t="s">
        <v>6400</v>
      </c>
      <c r="AL264" s="82">
        <v>263</v>
      </c>
      <c r="AM264" s="84">
        <v>35000</v>
      </c>
      <c r="AN264" s="84">
        <v>0</v>
      </c>
      <c r="AO264" s="84">
        <v>0</v>
      </c>
      <c r="AP264" s="84">
        <v>35000</v>
      </c>
      <c r="AQ264" s="84">
        <v>1004.5</v>
      </c>
      <c r="AR264" s="84">
        <v>0</v>
      </c>
      <c r="AS264" s="84">
        <v>1064</v>
      </c>
      <c r="AT264" s="84">
        <v>0</v>
      </c>
      <c r="AU264" s="84">
        <v>25</v>
      </c>
      <c r="AV264" s="84">
        <v>0</v>
      </c>
      <c r="AW264" s="84">
        <v>0</v>
      </c>
      <c r="AX264" s="84">
        <v>2093.5</v>
      </c>
      <c r="AY264" s="84">
        <v>32906.5</v>
      </c>
      <c r="AZ264" s="84">
        <v>2485</v>
      </c>
      <c r="BA264" s="84">
        <v>385</v>
      </c>
      <c r="BB264" s="84">
        <v>2481.5</v>
      </c>
      <c r="BC264" s="91">
        <v>5351.5</v>
      </c>
    </row>
    <row r="265" spans="1:55" ht="25.5">
      <c r="A265" s="90" t="s">
        <v>843</v>
      </c>
      <c r="B265" s="82">
        <v>20231001</v>
      </c>
      <c r="C265" s="82">
        <v>2023</v>
      </c>
      <c r="D265" s="82" t="s">
        <v>6398</v>
      </c>
      <c r="E265" s="82">
        <v>10</v>
      </c>
      <c r="F265" s="82" t="s">
        <v>1245</v>
      </c>
      <c r="G265" s="82" t="s">
        <v>606</v>
      </c>
      <c r="H265" s="82" t="s">
        <v>1245</v>
      </c>
      <c r="I265" s="82" t="s">
        <v>606</v>
      </c>
      <c r="J265" s="82">
        <v>1</v>
      </c>
      <c r="K265" s="82" t="s">
        <v>11</v>
      </c>
      <c r="L265" s="82"/>
      <c r="M265" s="82"/>
      <c r="N265" s="82" t="s">
        <v>2355</v>
      </c>
      <c r="O265" s="82" t="s">
        <v>4800</v>
      </c>
      <c r="P265" s="82" t="s">
        <v>4814</v>
      </c>
      <c r="Q265" s="82" t="s">
        <v>22</v>
      </c>
      <c r="R265" s="82">
        <v>1</v>
      </c>
      <c r="S265" s="83">
        <v>44621</v>
      </c>
      <c r="T265" s="83">
        <v>44621</v>
      </c>
      <c r="U265" s="82">
        <v>61875110</v>
      </c>
      <c r="V265" s="82" t="s">
        <v>3702</v>
      </c>
      <c r="W265" s="100" t="s">
        <v>1945</v>
      </c>
      <c r="X265" s="82" t="s">
        <v>4934</v>
      </c>
      <c r="Y265" s="82" t="s">
        <v>6193</v>
      </c>
      <c r="Z265" s="82" t="s">
        <v>1470</v>
      </c>
      <c r="AA265" s="82" t="s">
        <v>3712</v>
      </c>
      <c r="AB265" s="82" t="s">
        <v>6571</v>
      </c>
      <c r="AC265" s="82" t="s">
        <v>3705</v>
      </c>
      <c r="AD265" s="82" t="s">
        <v>3706</v>
      </c>
      <c r="AE265" s="82">
        <v>200019602388686</v>
      </c>
      <c r="AF265" s="82">
        <v>1</v>
      </c>
      <c r="AG265" s="82" t="s">
        <v>3707</v>
      </c>
      <c r="AH265" s="82">
        <v>1</v>
      </c>
      <c r="AI265" s="82" t="s">
        <v>3708</v>
      </c>
      <c r="AJ265" s="82">
        <v>314930</v>
      </c>
      <c r="AK265" s="82" t="s">
        <v>6400</v>
      </c>
      <c r="AL265" s="82">
        <v>264</v>
      </c>
      <c r="AM265" s="84">
        <v>35000</v>
      </c>
      <c r="AN265" s="84">
        <v>0</v>
      </c>
      <c r="AO265" s="84">
        <v>0</v>
      </c>
      <c r="AP265" s="84">
        <v>35000</v>
      </c>
      <c r="AQ265" s="84">
        <v>1004.5</v>
      </c>
      <c r="AR265" s="84">
        <v>0</v>
      </c>
      <c r="AS265" s="84">
        <v>1064</v>
      </c>
      <c r="AT265" s="84">
        <v>0</v>
      </c>
      <c r="AU265" s="84">
        <v>25</v>
      </c>
      <c r="AV265" s="84">
        <v>0</v>
      </c>
      <c r="AW265" s="84">
        <v>0</v>
      </c>
      <c r="AX265" s="84">
        <v>2093.5</v>
      </c>
      <c r="AY265" s="84">
        <v>32906.5</v>
      </c>
      <c r="AZ265" s="84">
        <v>2485</v>
      </c>
      <c r="BA265" s="84">
        <v>385</v>
      </c>
      <c r="BB265" s="84">
        <v>2481.5</v>
      </c>
      <c r="BC265" s="91">
        <v>5351.5</v>
      </c>
    </row>
    <row r="266" spans="1:55" ht="25.5">
      <c r="A266" s="90" t="s">
        <v>843</v>
      </c>
      <c r="B266" s="82">
        <v>20231001</v>
      </c>
      <c r="C266" s="82">
        <v>2023</v>
      </c>
      <c r="D266" s="82" t="s">
        <v>6398</v>
      </c>
      <c r="E266" s="82">
        <v>10</v>
      </c>
      <c r="F266" s="82" t="s">
        <v>1245</v>
      </c>
      <c r="G266" s="82" t="s">
        <v>606</v>
      </c>
      <c r="H266" s="82" t="s">
        <v>1245</v>
      </c>
      <c r="I266" s="82" t="s">
        <v>606</v>
      </c>
      <c r="J266" s="82">
        <v>1</v>
      </c>
      <c r="K266" s="82" t="s">
        <v>11</v>
      </c>
      <c r="L266" s="82" t="s">
        <v>3720</v>
      </c>
      <c r="M266" s="82" t="s">
        <v>3721</v>
      </c>
      <c r="N266" s="82" t="s">
        <v>2355</v>
      </c>
      <c r="O266" s="82" t="s">
        <v>4800</v>
      </c>
      <c r="P266" s="82" t="s">
        <v>3722</v>
      </c>
      <c r="Q266" s="82" t="s">
        <v>8</v>
      </c>
      <c r="R266" s="82">
        <v>4</v>
      </c>
      <c r="S266" s="83">
        <v>43466</v>
      </c>
      <c r="T266" s="83">
        <v>40551</v>
      </c>
      <c r="U266" s="82">
        <v>61875071</v>
      </c>
      <c r="V266" s="82" t="s">
        <v>3702</v>
      </c>
      <c r="W266" s="100" t="s">
        <v>1910</v>
      </c>
      <c r="X266" s="82" t="s">
        <v>5035</v>
      </c>
      <c r="Y266" s="82" t="s">
        <v>6279</v>
      </c>
      <c r="Z266" s="82" t="s">
        <v>628</v>
      </c>
      <c r="AA266" s="82" t="s">
        <v>3704</v>
      </c>
      <c r="AB266" s="82" t="s">
        <v>6572</v>
      </c>
      <c r="AC266" s="82" t="s">
        <v>3713</v>
      </c>
      <c r="AD266" s="82" t="s">
        <v>3706</v>
      </c>
      <c r="AE266" s="82">
        <v>200013300200127</v>
      </c>
      <c r="AF266" s="82">
        <v>1</v>
      </c>
      <c r="AG266" s="82" t="s">
        <v>3707</v>
      </c>
      <c r="AH266" s="82">
        <v>1</v>
      </c>
      <c r="AI266" s="82" t="s">
        <v>3708</v>
      </c>
      <c r="AJ266" s="82">
        <v>314930</v>
      </c>
      <c r="AK266" s="82" t="s">
        <v>6400</v>
      </c>
      <c r="AL266" s="82">
        <v>265</v>
      </c>
      <c r="AM266" s="84">
        <v>22000</v>
      </c>
      <c r="AN266" s="84">
        <v>0</v>
      </c>
      <c r="AO266" s="84">
        <v>0</v>
      </c>
      <c r="AP266" s="84">
        <v>22000</v>
      </c>
      <c r="AQ266" s="84">
        <v>631.4</v>
      </c>
      <c r="AR266" s="84">
        <v>0</v>
      </c>
      <c r="AS266" s="84">
        <v>668.8</v>
      </c>
      <c r="AT266" s="84">
        <v>0</v>
      </c>
      <c r="AU266" s="84">
        <v>25</v>
      </c>
      <c r="AV266" s="84">
        <v>0</v>
      </c>
      <c r="AW266" s="84">
        <v>0</v>
      </c>
      <c r="AX266" s="84">
        <v>1325.2</v>
      </c>
      <c r="AY266" s="84">
        <v>20674.8</v>
      </c>
      <c r="AZ266" s="84">
        <v>1562</v>
      </c>
      <c r="BA266" s="84">
        <v>242</v>
      </c>
      <c r="BB266" s="84">
        <v>1559.8</v>
      </c>
      <c r="BC266" s="91">
        <v>3363.8</v>
      </c>
    </row>
    <row r="267" spans="1:55" ht="25.5">
      <c r="A267" s="90" t="s">
        <v>843</v>
      </c>
      <c r="B267" s="82">
        <v>20231001</v>
      </c>
      <c r="C267" s="82">
        <v>2023</v>
      </c>
      <c r="D267" s="82" t="s">
        <v>6398</v>
      </c>
      <c r="E267" s="82">
        <v>10</v>
      </c>
      <c r="F267" s="82" t="s">
        <v>1247</v>
      </c>
      <c r="G267" s="82" t="s">
        <v>513</v>
      </c>
      <c r="H267" s="82" t="s">
        <v>1247</v>
      </c>
      <c r="I267" s="82" t="s">
        <v>513</v>
      </c>
      <c r="J267" s="82">
        <v>1</v>
      </c>
      <c r="K267" s="82" t="s">
        <v>11</v>
      </c>
      <c r="L267" s="82" t="s">
        <v>3720</v>
      </c>
      <c r="M267" s="82" t="s">
        <v>3721</v>
      </c>
      <c r="N267" s="82" t="s">
        <v>2355</v>
      </c>
      <c r="O267" s="82" t="s">
        <v>4800</v>
      </c>
      <c r="P267" s="82" t="s">
        <v>3987</v>
      </c>
      <c r="Q267" s="82" t="s">
        <v>510</v>
      </c>
      <c r="R267" s="82">
        <v>1</v>
      </c>
      <c r="S267" s="83">
        <v>44929</v>
      </c>
      <c r="T267" s="83">
        <v>44929</v>
      </c>
      <c r="U267" s="82">
        <v>61815131</v>
      </c>
      <c r="V267" s="82" t="s">
        <v>3702</v>
      </c>
      <c r="W267" s="100" t="s">
        <v>2962</v>
      </c>
      <c r="X267" s="82" t="s">
        <v>4489</v>
      </c>
      <c r="Y267" s="82" t="s">
        <v>6258</v>
      </c>
      <c r="Z267" s="82" t="s">
        <v>2961</v>
      </c>
      <c r="AA267" s="82" t="s">
        <v>3712</v>
      </c>
      <c r="AB267" s="83">
        <v>21562</v>
      </c>
      <c r="AC267" s="82" t="s">
        <v>3705</v>
      </c>
      <c r="AD267" s="82" t="s">
        <v>3706</v>
      </c>
      <c r="AE267" s="82">
        <v>200019605628366</v>
      </c>
      <c r="AF267" s="82">
        <v>1</v>
      </c>
      <c r="AG267" s="82" t="s">
        <v>3707</v>
      </c>
      <c r="AH267" s="82">
        <v>1</v>
      </c>
      <c r="AI267" s="82" t="s">
        <v>3708</v>
      </c>
      <c r="AJ267" s="82">
        <v>314930</v>
      </c>
      <c r="AK267" s="82" t="s">
        <v>6400</v>
      </c>
      <c r="AL267" s="82">
        <v>266</v>
      </c>
      <c r="AM267" s="84">
        <v>24000</v>
      </c>
      <c r="AN267" s="84">
        <v>0</v>
      </c>
      <c r="AO267" s="84">
        <v>0</v>
      </c>
      <c r="AP267" s="84">
        <v>24000</v>
      </c>
      <c r="AQ267" s="84">
        <v>688.8</v>
      </c>
      <c r="AR267" s="84">
        <v>0</v>
      </c>
      <c r="AS267" s="84">
        <v>729.6</v>
      </c>
      <c r="AT267" s="84">
        <v>0</v>
      </c>
      <c r="AU267" s="84">
        <v>25</v>
      </c>
      <c r="AV267" s="84">
        <v>0</v>
      </c>
      <c r="AW267" s="84">
        <v>0</v>
      </c>
      <c r="AX267" s="84">
        <v>1443.4</v>
      </c>
      <c r="AY267" s="84">
        <v>22556.6</v>
      </c>
      <c r="AZ267" s="84">
        <v>1704</v>
      </c>
      <c r="BA267" s="84">
        <v>264</v>
      </c>
      <c r="BB267" s="84">
        <v>1701.6</v>
      </c>
      <c r="BC267" s="91">
        <v>3669.6</v>
      </c>
    </row>
    <row r="268" spans="1:55" ht="25.5">
      <c r="A268" s="90" t="s">
        <v>843</v>
      </c>
      <c r="B268" s="82">
        <v>20231001</v>
      </c>
      <c r="C268" s="82">
        <v>2023</v>
      </c>
      <c r="D268" s="82" t="s">
        <v>6398</v>
      </c>
      <c r="E268" s="82">
        <v>10</v>
      </c>
      <c r="F268" s="82" t="s">
        <v>1247</v>
      </c>
      <c r="G268" s="82" t="s">
        <v>513</v>
      </c>
      <c r="H268" s="82" t="s">
        <v>1247</v>
      </c>
      <c r="I268" s="82" t="s">
        <v>513</v>
      </c>
      <c r="J268" s="82">
        <v>1</v>
      </c>
      <c r="K268" s="82" t="s">
        <v>11</v>
      </c>
      <c r="L268" s="82" t="s">
        <v>3720</v>
      </c>
      <c r="M268" s="82" t="s">
        <v>3721</v>
      </c>
      <c r="N268" s="82" t="s">
        <v>2355</v>
      </c>
      <c r="O268" s="82" t="s">
        <v>4800</v>
      </c>
      <c r="P268" s="82" t="s">
        <v>3821</v>
      </c>
      <c r="Q268" s="82" t="s">
        <v>359</v>
      </c>
      <c r="R268" s="82">
        <v>2</v>
      </c>
      <c r="S268" s="83">
        <v>44932</v>
      </c>
      <c r="T268" s="83">
        <v>44203</v>
      </c>
      <c r="U268" s="82">
        <v>61815090</v>
      </c>
      <c r="V268" s="82" t="s">
        <v>3702</v>
      </c>
      <c r="W268" s="100" t="s">
        <v>1895</v>
      </c>
      <c r="X268" s="82" t="s">
        <v>5058</v>
      </c>
      <c r="Y268" s="82" t="s">
        <v>6299</v>
      </c>
      <c r="Z268" s="82" t="s">
        <v>974</v>
      </c>
      <c r="AA268" s="82" t="s">
        <v>3712</v>
      </c>
      <c r="AB268" s="82" t="s">
        <v>6573</v>
      </c>
      <c r="AC268" s="82" t="s">
        <v>3705</v>
      </c>
      <c r="AD268" s="82" t="s">
        <v>3706</v>
      </c>
      <c r="AE268" s="82">
        <v>200019601293900</v>
      </c>
      <c r="AF268" s="82">
        <v>1</v>
      </c>
      <c r="AG268" s="82" t="s">
        <v>3707</v>
      </c>
      <c r="AH268" s="82">
        <v>1</v>
      </c>
      <c r="AI268" s="82" t="s">
        <v>3708</v>
      </c>
      <c r="AJ268" s="82">
        <v>314930</v>
      </c>
      <c r="AK268" s="82" t="s">
        <v>6400</v>
      </c>
      <c r="AL268" s="82">
        <v>267</v>
      </c>
      <c r="AM268" s="84">
        <v>20000</v>
      </c>
      <c r="AN268" s="84">
        <v>0</v>
      </c>
      <c r="AO268" s="84">
        <v>0</v>
      </c>
      <c r="AP268" s="84">
        <v>20000</v>
      </c>
      <c r="AQ268" s="84">
        <v>574</v>
      </c>
      <c r="AR268" s="84">
        <v>0</v>
      </c>
      <c r="AS268" s="84">
        <v>608</v>
      </c>
      <c r="AT268" s="84">
        <v>0</v>
      </c>
      <c r="AU268" s="84">
        <v>25</v>
      </c>
      <c r="AV268" s="84">
        <v>0</v>
      </c>
      <c r="AW268" s="84">
        <v>0</v>
      </c>
      <c r="AX268" s="84">
        <v>1207</v>
      </c>
      <c r="AY268" s="84">
        <v>18793</v>
      </c>
      <c r="AZ268" s="84">
        <v>1420</v>
      </c>
      <c r="BA268" s="84">
        <v>220</v>
      </c>
      <c r="BB268" s="84">
        <v>1418</v>
      </c>
      <c r="BC268" s="91">
        <v>3058</v>
      </c>
    </row>
    <row r="269" spans="1:55" ht="25.5">
      <c r="A269" s="90" t="s">
        <v>843</v>
      </c>
      <c r="B269" s="82">
        <v>20231001</v>
      </c>
      <c r="C269" s="82">
        <v>2023</v>
      </c>
      <c r="D269" s="82" t="s">
        <v>6398</v>
      </c>
      <c r="E269" s="82">
        <v>10</v>
      </c>
      <c r="F269" s="82" t="s">
        <v>1302</v>
      </c>
      <c r="G269" s="82" t="s">
        <v>18</v>
      </c>
      <c r="H269" s="82" t="s">
        <v>1302</v>
      </c>
      <c r="I269" s="82" t="s">
        <v>18</v>
      </c>
      <c r="J269" s="82">
        <v>1</v>
      </c>
      <c r="K269" s="82" t="s">
        <v>11</v>
      </c>
      <c r="L269" s="82" t="s">
        <v>3720</v>
      </c>
      <c r="M269" s="82" t="s">
        <v>3721</v>
      </c>
      <c r="N269" s="82" t="s">
        <v>2355</v>
      </c>
      <c r="O269" s="82" t="s">
        <v>4800</v>
      </c>
      <c r="P269" s="82" t="s">
        <v>3857</v>
      </c>
      <c r="Q269" s="82" t="s">
        <v>27</v>
      </c>
      <c r="R269" s="82">
        <v>2</v>
      </c>
      <c r="S269" s="83">
        <v>43466</v>
      </c>
      <c r="T269" s="83">
        <v>42012</v>
      </c>
      <c r="U269" s="82">
        <v>62340002</v>
      </c>
      <c r="V269" s="82" t="s">
        <v>3702</v>
      </c>
      <c r="W269" s="100" t="s">
        <v>1899</v>
      </c>
      <c r="X269" s="82" t="s">
        <v>5000</v>
      </c>
      <c r="Y269" s="82" t="s">
        <v>6250</v>
      </c>
      <c r="Z269" s="82" t="s">
        <v>26</v>
      </c>
      <c r="AA269" s="82" t="s">
        <v>3712</v>
      </c>
      <c r="AB269" s="82" t="s">
        <v>6574</v>
      </c>
      <c r="AC269" s="82" t="s">
        <v>3713</v>
      </c>
      <c r="AD269" s="82" t="s">
        <v>3706</v>
      </c>
      <c r="AE269" s="82">
        <v>200011202350004</v>
      </c>
      <c r="AF269" s="82">
        <v>1</v>
      </c>
      <c r="AG269" s="82" t="s">
        <v>3707</v>
      </c>
      <c r="AH269" s="82">
        <v>1</v>
      </c>
      <c r="AI269" s="82" t="s">
        <v>3708</v>
      </c>
      <c r="AJ269" s="82">
        <v>314930</v>
      </c>
      <c r="AK269" s="82" t="s">
        <v>6400</v>
      </c>
      <c r="AL269" s="82">
        <v>268</v>
      </c>
      <c r="AM269" s="84">
        <v>11000</v>
      </c>
      <c r="AN269" s="84">
        <v>0</v>
      </c>
      <c r="AO269" s="84">
        <v>0</v>
      </c>
      <c r="AP269" s="84">
        <v>11000</v>
      </c>
      <c r="AQ269" s="84">
        <v>315.7</v>
      </c>
      <c r="AR269" s="84">
        <v>0</v>
      </c>
      <c r="AS269" s="84">
        <v>334.4</v>
      </c>
      <c r="AT269" s="84">
        <v>0</v>
      </c>
      <c r="AU269" s="84">
        <v>25</v>
      </c>
      <c r="AV269" s="84">
        <v>0</v>
      </c>
      <c r="AW269" s="84">
        <v>0</v>
      </c>
      <c r="AX269" s="84">
        <v>675.1</v>
      </c>
      <c r="AY269" s="84">
        <v>10324.9</v>
      </c>
      <c r="AZ269" s="84">
        <v>781</v>
      </c>
      <c r="BA269" s="84">
        <v>121</v>
      </c>
      <c r="BB269" s="84">
        <v>779.9</v>
      </c>
      <c r="BC269" s="91">
        <v>1681.9</v>
      </c>
    </row>
    <row r="270" spans="1:55" ht="38.25">
      <c r="A270" s="90" t="s">
        <v>843</v>
      </c>
      <c r="B270" s="82">
        <v>20231001</v>
      </c>
      <c r="C270" s="82">
        <v>2023</v>
      </c>
      <c r="D270" s="82" t="s">
        <v>6398</v>
      </c>
      <c r="E270" s="82">
        <v>10</v>
      </c>
      <c r="F270" s="82" t="s">
        <v>1256</v>
      </c>
      <c r="G270" s="82" t="s">
        <v>1484</v>
      </c>
      <c r="H270" s="82" t="s">
        <v>1256</v>
      </c>
      <c r="I270" s="82" t="s">
        <v>1484</v>
      </c>
      <c r="J270" s="82">
        <v>1</v>
      </c>
      <c r="K270" s="82" t="s">
        <v>11</v>
      </c>
      <c r="L270" s="82"/>
      <c r="M270" s="82"/>
      <c r="N270" s="82" t="s">
        <v>2355</v>
      </c>
      <c r="O270" s="82" t="s">
        <v>4800</v>
      </c>
      <c r="P270" s="82" t="s">
        <v>5090</v>
      </c>
      <c r="Q270" s="82" t="s">
        <v>170</v>
      </c>
      <c r="R270" s="82">
        <v>4</v>
      </c>
      <c r="S270" s="83">
        <v>43466</v>
      </c>
      <c r="T270" s="82" t="s">
        <v>6575</v>
      </c>
      <c r="U270" s="82">
        <v>61455005</v>
      </c>
      <c r="V270" s="82" t="s">
        <v>3702</v>
      </c>
      <c r="W270" s="100" t="s">
        <v>1975</v>
      </c>
      <c r="X270" s="82" t="s">
        <v>5091</v>
      </c>
      <c r="Y270" s="82" t="s">
        <v>6322</v>
      </c>
      <c r="Z270" s="82" t="s">
        <v>169</v>
      </c>
      <c r="AA270" s="82" t="s">
        <v>3712</v>
      </c>
      <c r="AB270" s="82" t="s">
        <v>6576</v>
      </c>
      <c r="AC270" s="82" t="s">
        <v>3713</v>
      </c>
      <c r="AD270" s="82" t="s">
        <v>3705</v>
      </c>
      <c r="AE270" s="82">
        <v>200013300034704</v>
      </c>
      <c r="AF270" s="82">
        <v>1</v>
      </c>
      <c r="AG270" s="82" t="s">
        <v>3707</v>
      </c>
      <c r="AH270" s="82">
        <v>1</v>
      </c>
      <c r="AI270" s="82" t="s">
        <v>3708</v>
      </c>
      <c r="AJ270" s="82">
        <v>314930</v>
      </c>
      <c r="AK270" s="82" t="s">
        <v>6400</v>
      </c>
      <c r="AL270" s="82">
        <v>269</v>
      </c>
      <c r="AM270" s="84">
        <v>16500</v>
      </c>
      <c r="AN270" s="84">
        <v>0</v>
      </c>
      <c r="AO270" s="84">
        <v>0</v>
      </c>
      <c r="AP270" s="84">
        <v>16500</v>
      </c>
      <c r="AQ270" s="84">
        <v>473.55</v>
      </c>
      <c r="AR270" s="84">
        <v>0</v>
      </c>
      <c r="AS270" s="84">
        <v>501.6</v>
      </c>
      <c r="AT270" s="84">
        <v>0</v>
      </c>
      <c r="AU270" s="84">
        <v>25</v>
      </c>
      <c r="AV270" s="84">
        <v>50</v>
      </c>
      <c r="AW270" s="84">
        <v>3246.06</v>
      </c>
      <c r="AX270" s="84">
        <v>7542.27</v>
      </c>
      <c r="AY270" s="84">
        <v>12203.79</v>
      </c>
      <c r="AZ270" s="84">
        <v>1171.5</v>
      </c>
      <c r="BA270" s="84">
        <v>181.5</v>
      </c>
      <c r="BB270" s="84">
        <v>1169.8499999999999</v>
      </c>
      <c r="BC270" s="91">
        <v>2522.85</v>
      </c>
    </row>
    <row r="271" spans="1:55" ht="25.5">
      <c r="A271" s="90" t="s">
        <v>843</v>
      </c>
      <c r="B271" s="82">
        <v>20231001</v>
      </c>
      <c r="C271" s="82">
        <v>2023</v>
      </c>
      <c r="D271" s="82" t="s">
        <v>6398</v>
      </c>
      <c r="E271" s="82">
        <v>10</v>
      </c>
      <c r="F271" s="82" t="s">
        <v>1247</v>
      </c>
      <c r="G271" s="82" t="s">
        <v>513</v>
      </c>
      <c r="H271" s="82" t="s">
        <v>1247</v>
      </c>
      <c r="I271" s="82" t="s">
        <v>513</v>
      </c>
      <c r="J271" s="82">
        <v>1</v>
      </c>
      <c r="K271" s="82" t="s">
        <v>11</v>
      </c>
      <c r="L271" s="82" t="s">
        <v>3720</v>
      </c>
      <c r="M271" s="82" t="s">
        <v>3721</v>
      </c>
      <c r="N271" s="82" t="s">
        <v>2355</v>
      </c>
      <c r="O271" s="82" t="s">
        <v>4800</v>
      </c>
      <c r="P271" s="82" t="s">
        <v>3722</v>
      </c>
      <c r="Q271" s="82" t="s">
        <v>8</v>
      </c>
      <c r="R271" s="82">
        <v>3</v>
      </c>
      <c r="S271" s="83">
        <v>43831</v>
      </c>
      <c r="T271" s="83">
        <v>38726</v>
      </c>
      <c r="U271" s="82">
        <v>61815031</v>
      </c>
      <c r="V271" s="82" t="s">
        <v>3702</v>
      </c>
      <c r="W271" s="100" t="s">
        <v>1979</v>
      </c>
      <c r="X271" s="82" t="s">
        <v>4956</v>
      </c>
      <c r="Y271" s="82" t="s">
        <v>6218</v>
      </c>
      <c r="Z271" s="82" t="s">
        <v>535</v>
      </c>
      <c r="AA271" s="82" t="s">
        <v>3704</v>
      </c>
      <c r="AB271" s="83">
        <v>23080</v>
      </c>
      <c r="AC271" s="82" t="s">
        <v>3713</v>
      </c>
      <c r="AD271" s="82" t="s">
        <v>3705</v>
      </c>
      <c r="AE271" s="82">
        <v>200011201332395</v>
      </c>
      <c r="AF271" s="82">
        <v>1</v>
      </c>
      <c r="AG271" s="82" t="s">
        <v>3707</v>
      </c>
      <c r="AH271" s="82">
        <v>1</v>
      </c>
      <c r="AI271" s="82" t="s">
        <v>3708</v>
      </c>
      <c r="AJ271" s="82">
        <v>314930</v>
      </c>
      <c r="AK271" s="82" t="s">
        <v>6400</v>
      </c>
      <c r="AL271" s="82">
        <v>270</v>
      </c>
      <c r="AM271" s="84">
        <v>15000</v>
      </c>
      <c r="AN271" s="84">
        <v>0</v>
      </c>
      <c r="AO271" s="84">
        <v>0</v>
      </c>
      <c r="AP271" s="84">
        <v>15000</v>
      </c>
      <c r="AQ271" s="84">
        <v>430.5</v>
      </c>
      <c r="AR271" s="84">
        <v>0</v>
      </c>
      <c r="AS271" s="84">
        <v>456</v>
      </c>
      <c r="AT271" s="84">
        <v>0</v>
      </c>
      <c r="AU271" s="84">
        <v>25</v>
      </c>
      <c r="AV271" s="84">
        <v>0</v>
      </c>
      <c r="AW271" s="84">
        <v>0</v>
      </c>
      <c r="AX271" s="84">
        <v>911.5</v>
      </c>
      <c r="AY271" s="84">
        <v>14088.5</v>
      </c>
      <c r="AZ271" s="84">
        <v>1065</v>
      </c>
      <c r="BA271" s="84">
        <v>165</v>
      </c>
      <c r="BB271" s="84">
        <v>1063.5</v>
      </c>
      <c r="BC271" s="91">
        <v>2293.5</v>
      </c>
    </row>
    <row r="272" spans="1:55" ht="25.5">
      <c r="A272" s="90" t="s">
        <v>843</v>
      </c>
      <c r="B272" s="82">
        <v>20231001</v>
      </c>
      <c r="C272" s="82">
        <v>2023</v>
      </c>
      <c r="D272" s="82" t="s">
        <v>6398</v>
      </c>
      <c r="E272" s="82">
        <v>10</v>
      </c>
      <c r="F272" s="82" t="s">
        <v>1302</v>
      </c>
      <c r="G272" s="82" t="s">
        <v>18</v>
      </c>
      <c r="H272" s="82" t="s">
        <v>1302</v>
      </c>
      <c r="I272" s="82" t="s">
        <v>18</v>
      </c>
      <c r="J272" s="82">
        <v>1</v>
      </c>
      <c r="K272" s="82" t="s">
        <v>11</v>
      </c>
      <c r="L272" s="82" t="s">
        <v>3720</v>
      </c>
      <c r="M272" s="82" t="s">
        <v>3721</v>
      </c>
      <c r="N272" s="82" t="s">
        <v>2355</v>
      </c>
      <c r="O272" s="82" t="s">
        <v>4800</v>
      </c>
      <c r="P272" s="82" t="s">
        <v>3859</v>
      </c>
      <c r="Q272" s="82" t="s">
        <v>203</v>
      </c>
      <c r="R272" s="82">
        <v>1</v>
      </c>
      <c r="S272" s="83">
        <v>44933</v>
      </c>
      <c r="T272" s="83">
        <v>44933</v>
      </c>
      <c r="U272" s="82">
        <v>62340107</v>
      </c>
      <c r="V272" s="82" t="s">
        <v>3702</v>
      </c>
      <c r="W272" s="100" t="s">
        <v>3458</v>
      </c>
      <c r="X272" s="82" t="s">
        <v>4479</v>
      </c>
      <c r="Y272" s="82" t="s">
        <v>6190</v>
      </c>
      <c r="Z272" s="82" t="s">
        <v>3457</v>
      </c>
      <c r="AA272" s="82" t="s">
        <v>3712</v>
      </c>
      <c r="AB272" s="82" t="s">
        <v>6577</v>
      </c>
      <c r="AC272" s="82" t="s">
        <v>3705</v>
      </c>
      <c r="AD272" s="82" t="s">
        <v>3706</v>
      </c>
      <c r="AE272" s="82">
        <v>200019605145110</v>
      </c>
      <c r="AF272" s="82">
        <v>1</v>
      </c>
      <c r="AG272" s="82" t="s">
        <v>3707</v>
      </c>
      <c r="AH272" s="82">
        <v>1</v>
      </c>
      <c r="AI272" s="82" t="s">
        <v>3708</v>
      </c>
      <c r="AJ272" s="82">
        <v>314930</v>
      </c>
      <c r="AK272" s="82" t="s">
        <v>6400</v>
      </c>
      <c r="AL272" s="82">
        <v>271</v>
      </c>
      <c r="AM272" s="84">
        <v>30000</v>
      </c>
      <c r="AN272" s="84">
        <v>0</v>
      </c>
      <c r="AO272" s="84">
        <v>0</v>
      </c>
      <c r="AP272" s="84">
        <v>30000</v>
      </c>
      <c r="AQ272" s="84">
        <v>861</v>
      </c>
      <c r="AR272" s="84">
        <v>0</v>
      </c>
      <c r="AS272" s="84">
        <v>912</v>
      </c>
      <c r="AT272" s="84">
        <v>0</v>
      </c>
      <c r="AU272" s="84">
        <v>25</v>
      </c>
      <c r="AV272" s="84">
        <v>0</v>
      </c>
      <c r="AW272" s="84">
        <v>0</v>
      </c>
      <c r="AX272" s="84">
        <v>1798</v>
      </c>
      <c r="AY272" s="84">
        <v>28202</v>
      </c>
      <c r="AZ272" s="84">
        <v>2130</v>
      </c>
      <c r="BA272" s="84">
        <v>330</v>
      </c>
      <c r="BB272" s="84">
        <v>2127</v>
      </c>
      <c r="BC272" s="91">
        <v>4587</v>
      </c>
    </row>
    <row r="273" spans="1:55" ht="25.5">
      <c r="A273" s="90" t="s">
        <v>843</v>
      </c>
      <c r="B273" s="82">
        <v>20231001</v>
      </c>
      <c r="C273" s="82">
        <v>2023</v>
      </c>
      <c r="D273" s="82" t="s">
        <v>6398</v>
      </c>
      <c r="E273" s="82">
        <v>10</v>
      </c>
      <c r="F273" s="82" t="s">
        <v>1302</v>
      </c>
      <c r="G273" s="82" t="s">
        <v>18</v>
      </c>
      <c r="H273" s="82" t="s">
        <v>1302</v>
      </c>
      <c r="I273" s="82" t="s">
        <v>18</v>
      </c>
      <c r="J273" s="82">
        <v>1</v>
      </c>
      <c r="K273" s="82" t="s">
        <v>11</v>
      </c>
      <c r="L273" s="82" t="s">
        <v>3758</v>
      </c>
      <c r="M273" s="82" t="s">
        <v>3759</v>
      </c>
      <c r="N273" s="82" t="s">
        <v>2355</v>
      </c>
      <c r="O273" s="82" t="s">
        <v>4800</v>
      </c>
      <c r="P273" s="82" t="s">
        <v>4943</v>
      </c>
      <c r="Q273" s="82" t="s">
        <v>24</v>
      </c>
      <c r="R273" s="82">
        <v>3</v>
      </c>
      <c r="S273" s="83">
        <v>43466</v>
      </c>
      <c r="T273" s="83">
        <v>38728</v>
      </c>
      <c r="U273" s="82">
        <v>62340019</v>
      </c>
      <c r="V273" s="82" t="s">
        <v>3702</v>
      </c>
      <c r="W273" s="100" t="s">
        <v>1888</v>
      </c>
      <c r="X273" s="82" t="s">
        <v>5036</v>
      </c>
      <c r="Y273" s="82" t="s">
        <v>5833</v>
      </c>
      <c r="Z273" s="82" t="s">
        <v>23</v>
      </c>
      <c r="AA273" s="82" t="s">
        <v>3704</v>
      </c>
      <c r="AB273" s="82" t="s">
        <v>6578</v>
      </c>
      <c r="AC273" s="82" t="s">
        <v>3713</v>
      </c>
      <c r="AD273" s="82" t="s">
        <v>3705</v>
      </c>
      <c r="AE273" s="82">
        <v>200013300083014</v>
      </c>
      <c r="AF273" s="82">
        <v>1</v>
      </c>
      <c r="AG273" s="82" t="s">
        <v>3707</v>
      </c>
      <c r="AH273" s="82">
        <v>1</v>
      </c>
      <c r="AI273" s="82" t="s">
        <v>3708</v>
      </c>
      <c r="AJ273" s="82">
        <v>314930</v>
      </c>
      <c r="AK273" s="82" t="s">
        <v>6400</v>
      </c>
      <c r="AL273" s="82">
        <v>272</v>
      </c>
      <c r="AM273" s="84">
        <v>16500</v>
      </c>
      <c r="AN273" s="84">
        <v>0</v>
      </c>
      <c r="AO273" s="84">
        <v>0</v>
      </c>
      <c r="AP273" s="84">
        <v>16500</v>
      </c>
      <c r="AQ273" s="84">
        <v>473.55</v>
      </c>
      <c r="AR273" s="84">
        <v>0</v>
      </c>
      <c r="AS273" s="84">
        <v>501.6</v>
      </c>
      <c r="AT273" s="84">
        <v>0</v>
      </c>
      <c r="AU273" s="84">
        <v>25</v>
      </c>
      <c r="AV273" s="84">
        <v>50</v>
      </c>
      <c r="AW273" s="84">
        <v>0</v>
      </c>
      <c r="AX273" s="84">
        <v>1050.1500000000001</v>
      </c>
      <c r="AY273" s="84">
        <v>15449.85</v>
      </c>
      <c r="AZ273" s="84">
        <v>1171.5</v>
      </c>
      <c r="BA273" s="84">
        <v>181.5</v>
      </c>
      <c r="BB273" s="84">
        <v>1169.8499999999999</v>
      </c>
      <c r="BC273" s="91">
        <v>2522.85</v>
      </c>
    </row>
    <row r="274" spans="1:55" ht="25.5">
      <c r="A274" s="90" t="s">
        <v>843</v>
      </c>
      <c r="B274" s="82">
        <v>20231001</v>
      </c>
      <c r="C274" s="82">
        <v>2023</v>
      </c>
      <c r="D274" s="82" t="s">
        <v>6398</v>
      </c>
      <c r="E274" s="82">
        <v>10</v>
      </c>
      <c r="F274" s="82" t="s">
        <v>1257</v>
      </c>
      <c r="G274" s="82" t="s">
        <v>73</v>
      </c>
      <c r="H274" s="82" t="s">
        <v>1257</v>
      </c>
      <c r="I274" s="82" t="s">
        <v>73</v>
      </c>
      <c r="J274" s="82">
        <v>1</v>
      </c>
      <c r="K274" s="82" t="s">
        <v>11</v>
      </c>
      <c r="L274" s="82" t="s">
        <v>3720</v>
      </c>
      <c r="M274" s="82" t="s">
        <v>3721</v>
      </c>
      <c r="N274" s="82" t="s">
        <v>2355</v>
      </c>
      <c r="O274" s="82" t="s">
        <v>4800</v>
      </c>
      <c r="P274" s="82" t="s">
        <v>3722</v>
      </c>
      <c r="Q274" s="82" t="s">
        <v>8</v>
      </c>
      <c r="R274" s="82">
        <v>1</v>
      </c>
      <c r="S274" s="83">
        <v>44936</v>
      </c>
      <c r="T274" s="83">
        <v>44936</v>
      </c>
      <c r="U274" s="82">
        <v>61950108</v>
      </c>
      <c r="V274" s="82" t="s">
        <v>3702</v>
      </c>
      <c r="W274" s="100" t="s">
        <v>6395</v>
      </c>
      <c r="X274" s="82" t="s">
        <v>6579</v>
      </c>
      <c r="Y274" s="82" t="s">
        <v>6580</v>
      </c>
      <c r="Z274" s="82" t="s">
        <v>6396</v>
      </c>
      <c r="AA274" s="82" t="s">
        <v>3704</v>
      </c>
      <c r="AB274" s="83">
        <v>32025</v>
      </c>
      <c r="AC274" s="82" t="s">
        <v>3705</v>
      </c>
      <c r="AD274" s="82" t="s">
        <v>3706</v>
      </c>
      <c r="AE274" s="82">
        <v>200019601398615</v>
      </c>
      <c r="AF274" s="82">
        <v>1</v>
      </c>
      <c r="AG274" s="82" t="s">
        <v>3707</v>
      </c>
      <c r="AH274" s="82">
        <v>1</v>
      </c>
      <c r="AI274" s="82" t="s">
        <v>3708</v>
      </c>
      <c r="AJ274" s="82">
        <v>314930</v>
      </c>
      <c r="AK274" s="82" t="s">
        <v>6400</v>
      </c>
      <c r="AL274" s="82">
        <v>273</v>
      </c>
      <c r="AM274" s="84">
        <v>20000</v>
      </c>
      <c r="AN274" s="84">
        <v>0</v>
      </c>
      <c r="AO274" s="84">
        <v>0</v>
      </c>
      <c r="AP274" s="84">
        <v>20000</v>
      </c>
      <c r="AQ274" s="84">
        <v>574</v>
      </c>
      <c r="AR274" s="84">
        <v>0</v>
      </c>
      <c r="AS274" s="84">
        <v>608</v>
      </c>
      <c r="AT274" s="84">
        <v>0</v>
      </c>
      <c r="AU274" s="84">
        <v>25</v>
      </c>
      <c r="AV274" s="84">
        <v>0</v>
      </c>
      <c r="AW274" s="84">
        <v>0</v>
      </c>
      <c r="AX274" s="84">
        <v>1207</v>
      </c>
      <c r="AY274" s="84">
        <v>18793</v>
      </c>
      <c r="AZ274" s="84">
        <v>1420</v>
      </c>
      <c r="BA274" s="84">
        <v>220</v>
      </c>
      <c r="BB274" s="84">
        <v>1418</v>
      </c>
      <c r="BC274" s="91">
        <v>3058</v>
      </c>
    </row>
    <row r="275" spans="1:55" ht="38.25">
      <c r="A275" s="90" t="s">
        <v>843</v>
      </c>
      <c r="B275" s="82">
        <v>20231001</v>
      </c>
      <c r="C275" s="82">
        <v>2023</v>
      </c>
      <c r="D275" s="82" t="s">
        <v>6398</v>
      </c>
      <c r="E275" s="82">
        <v>10</v>
      </c>
      <c r="F275" s="82" t="s">
        <v>1256</v>
      </c>
      <c r="G275" s="82" t="s">
        <v>1484</v>
      </c>
      <c r="H275" s="82" t="s">
        <v>1256</v>
      </c>
      <c r="I275" s="82" t="s">
        <v>1484</v>
      </c>
      <c r="J275" s="82">
        <v>1</v>
      </c>
      <c r="K275" s="82" t="s">
        <v>11</v>
      </c>
      <c r="L275" s="82" t="s">
        <v>3749</v>
      </c>
      <c r="M275" s="82" t="s">
        <v>3750</v>
      </c>
      <c r="N275" s="82" t="s">
        <v>2355</v>
      </c>
      <c r="O275" s="82" t="s">
        <v>4800</v>
      </c>
      <c r="P275" s="82" t="s">
        <v>3871</v>
      </c>
      <c r="Q275" s="82" t="s">
        <v>335</v>
      </c>
      <c r="R275" s="82">
        <v>2</v>
      </c>
      <c r="S275" s="83">
        <v>44933</v>
      </c>
      <c r="T275" s="82" t="s">
        <v>6581</v>
      </c>
      <c r="U275" s="82">
        <v>61455116</v>
      </c>
      <c r="V275" s="82" t="s">
        <v>3702</v>
      </c>
      <c r="W275" s="100" t="s">
        <v>3440</v>
      </c>
      <c r="X275" s="82" t="s">
        <v>4953</v>
      </c>
      <c r="Y275" s="82" t="s">
        <v>6215</v>
      </c>
      <c r="Z275" s="82" t="s">
        <v>3439</v>
      </c>
      <c r="AA275" s="82" t="s">
        <v>3704</v>
      </c>
      <c r="AB275" s="82" t="s">
        <v>6582</v>
      </c>
      <c r="AC275" s="82" t="s">
        <v>3705</v>
      </c>
      <c r="AD275" s="82" t="s">
        <v>3718</v>
      </c>
      <c r="AE275" s="82">
        <v>200019605151847</v>
      </c>
      <c r="AF275" s="82">
        <v>1</v>
      </c>
      <c r="AG275" s="82" t="s">
        <v>3707</v>
      </c>
      <c r="AH275" s="82">
        <v>1</v>
      </c>
      <c r="AI275" s="82" t="s">
        <v>3708</v>
      </c>
      <c r="AJ275" s="82">
        <v>314930</v>
      </c>
      <c r="AK275" s="82" t="s">
        <v>6400</v>
      </c>
      <c r="AL275" s="82">
        <v>274</v>
      </c>
      <c r="AM275" s="84">
        <v>7500</v>
      </c>
      <c r="AN275" s="84">
        <v>0</v>
      </c>
      <c r="AO275" s="84">
        <v>0</v>
      </c>
      <c r="AP275" s="84">
        <v>7500</v>
      </c>
      <c r="AQ275" s="84">
        <v>215.25</v>
      </c>
      <c r="AR275" s="84">
        <v>0</v>
      </c>
      <c r="AS275" s="84">
        <v>228</v>
      </c>
      <c r="AT275" s="84">
        <v>0</v>
      </c>
      <c r="AU275" s="84">
        <v>25</v>
      </c>
      <c r="AV275" s="84">
        <v>0</v>
      </c>
      <c r="AW275" s="84">
        <v>0</v>
      </c>
      <c r="AX275" s="84">
        <v>468.25</v>
      </c>
      <c r="AY275" s="84">
        <v>7031.75</v>
      </c>
      <c r="AZ275" s="84">
        <v>532.5</v>
      </c>
      <c r="BA275" s="84">
        <v>82.5</v>
      </c>
      <c r="BB275" s="84">
        <v>531.75</v>
      </c>
      <c r="BC275" s="91">
        <v>1146.75</v>
      </c>
    </row>
    <row r="276" spans="1:55" ht="25.5">
      <c r="A276" s="90" t="s">
        <v>843</v>
      </c>
      <c r="B276" s="82">
        <v>20231001</v>
      </c>
      <c r="C276" s="82">
        <v>2023</v>
      </c>
      <c r="D276" s="82" t="s">
        <v>6398</v>
      </c>
      <c r="E276" s="82">
        <v>10</v>
      </c>
      <c r="F276" s="82" t="s">
        <v>1257</v>
      </c>
      <c r="G276" s="82" t="s">
        <v>73</v>
      </c>
      <c r="H276" s="82" t="s">
        <v>1257</v>
      </c>
      <c r="I276" s="82" t="s">
        <v>73</v>
      </c>
      <c r="J276" s="82">
        <v>1</v>
      </c>
      <c r="K276" s="82" t="s">
        <v>11</v>
      </c>
      <c r="L276" s="82" t="s">
        <v>3714</v>
      </c>
      <c r="M276" s="82" t="s">
        <v>3715</v>
      </c>
      <c r="N276" s="82" t="s">
        <v>2355</v>
      </c>
      <c r="O276" s="82" t="s">
        <v>4800</v>
      </c>
      <c r="P276" s="82" t="s">
        <v>4857</v>
      </c>
      <c r="Q276" s="82" t="s">
        <v>96</v>
      </c>
      <c r="R276" s="82">
        <v>2</v>
      </c>
      <c r="S276" s="83">
        <v>43466</v>
      </c>
      <c r="T276" s="83">
        <v>39094</v>
      </c>
      <c r="U276" s="82">
        <v>61950032</v>
      </c>
      <c r="V276" s="82" t="s">
        <v>3702</v>
      </c>
      <c r="W276" s="100" t="s">
        <v>2012</v>
      </c>
      <c r="X276" s="82" t="s">
        <v>4858</v>
      </c>
      <c r="Y276" s="82" t="s">
        <v>6130</v>
      </c>
      <c r="Z276" s="82" t="s">
        <v>95</v>
      </c>
      <c r="AA276" s="82" t="s">
        <v>3712</v>
      </c>
      <c r="AB276" s="83">
        <v>19699</v>
      </c>
      <c r="AC276" s="82" t="s">
        <v>3713</v>
      </c>
      <c r="AD276" s="82" t="s">
        <v>3705</v>
      </c>
      <c r="AE276" s="82">
        <v>200013300113308</v>
      </c>
      <c r="AF276" s="82">
        <v>1</v>
      </c>
      <c r="AG276" s="82" t="s">
        <v>3707</v>
      </c>
      <c r="AH276" s="82">
        <v>1</v>
      </c>
      <c r="AI276" s="82" t="s">
        <v>3708</v>
      </c>
      <c r="AJ276" s="82">
        <v>314930</v>
      </c>
      <c r="AK276" s="82" t="s">
        <v>6400</v>
      </c>
      <c r="AL276" s="82">
        <v>275</v>
      </c>
      <c r="AM276" s="84">
        <v>13771.77</v>
      </c>
      <c r="AN276" s="84">
        <v>0</v>
      </c>
      <c r="AO276" s="84">
        <v>0</v>
      </c>
      <c r="AP276" s="84">
        <v>13771.77</v>
      </c>
      <c r="AQ276" s="84">
        <v>395.25</v>
      </c>
      <c r="AR276" s="84">
        <v>0</v>
      </c>
      <c r="AS276" s="84">
        <v>418.66</v>
      </c>
      <c r="AT276" s="84">
        <v>0</v>
      </c>
      <c r="AU276" s="84">
        <v>25</v>
      </c>
      <c r="AV276" s="84">
        <v>0</v>
      </c>
      <c r="AW276" s="84">
        <v>0</v>
      </c>
      <c r="AX276" s="84">
        <v>838.91</v>
      </c>
      <c r="AY276" s="84">
        <v>12932.86</v>
      </c>
      <c r="AZ276" s="84">
        <v>977.8</v>
      </c>
      <c r="BA276" s="84">
        <v>151.49</v>
      </c>
      <c r="BB276" s="84">
        <v>976.42</v>
      </c>
      <c r="BC276" s="91">
        <v>2105.71</v>
      </c>
    </row>
    <row r="277" spans="1:55" ht="25.5">
      <c r="A277" s="90" t="s">
        <v>843</v>
      </c>
      <c r="B277" s="82">
        <v>20231001</v>
      </c>
      <c r="C277" s="82">
        <v>2023</v>
      </c>
      <c r="D277" s="82" t="s">
        <v>6398</v>
      </c>
      <c r="E277" s="82">
        <v>10</v>
      </c>
      <c r="F277" s="82" t="s">
        <v>1245</v>
      </c>
      <c r="G277" s="82" t="s">
        <v>606</v>
      </c>
      <c r="H277" s="82" t="s">
        <v>1245</v>
      </c>
      <c r="I277" s="82" t="s">
        <v>606</v>
      </c>
      <c r="J277" s="82">
        <v>1</v>
      </c>
      <c r="K277" s="82" t="s">
        <v>11</v>
      </c>
      <c r="L277" s="82" t="s">
        <v>3714</v>
      </c>
      <c r="M277" s="82" t="s">
        <v>3715</v>
      </c>
      <c r="N277" s="82" t="s">
        <v>2355</v>
      </c>
      <c r="O277" s="82" t="s">
        <v>4800</v>
      </c>
      <c r="P277" s="82" t="s">
        <v>4853</v>
      </c>
      <c r="Q277" s="82" t="s">
        <v>155</v>
      </c>
      <c r="R277" s="82">
        <v>5</v>
      </c>
      <c r="S277" s="83">
        <v>43466</v>
      </c>
      <c r="T277" s="83">
        <v>36320</v>
      </c>
      <c r="U277" s="82">
        <v>61875019</v>
      </c>
      <c r="V277" s="82" t="s">
        <v>3702</v>
      </c>
      <c r="W277" s="100" t="s">
        <v>1116</v>
      </c>
      <c r="X277" s="82" t="s">
        <v>4854</v>
      </c>
      <c r="Y277" s="82" t="s">
        <v>5145</v>
      </c>
      <c r="Z277" s="82" t="s">
        <v>620</v>
      </c>
      <c r="AA277" s="82" t="s">
        <v>3704</v>
      </c>
      <c r="AB277" s="83">
        <v>26912</v>
      </c>
      <c r="AC277" s="82" t="s">
        <v>3713</v>
      </c>
      <c r="AD277" s="82" t="s">
        <v>3705</v>
      </c>
      <c r="AE277" s="82">
        <v>200013300030164</v>
      </c>
      <c r="AF277" s="82">
        <v>1</v>
      </c>
      <c r="AG277" s="82" t="s">
        <v>3707</v>
      </c>
      <c r="AH277" s="82">
        <v>1</v>
      </c>
      <c r="AI277" s="82" t="s">
        <v>3708</v>
      </c>
      <c r="AJ277" s="82">
        <v>314930</v>
      </c>
      <c r="AK277" s="82" t="s">
        <v>6400</v>
      </c>
      <c r="AL277" s="82">
        <v>276</v>
      </c>
      <c r="AM277" s="84">
        <v>31500</v>
      </c>
      <c r="AN277" s="84">
        <v>0</v>
      </c>
      <c r="AO277" s="84">
        <v>0</v>
      </c>
      <c r="AP277" s="84">
        <v>31500</v>
      </c>
      <c r="AQ277" s="84">
        <v>904.05</v>
      </c>
      <c r="AR277" s="84">
        <v>0</v>
      </c>
      <c r="AS277" s="84">
        <v>957.6</v>
      </c>
      <c r="AT277" s="84">
        <v>0</v>
      </c>
      <c r="AU277" s="84">
        <v>25</v>
      </c>
      <c r="AV277" s="84">
        <v>50</v>
      </c>
      <c r="AW277" s="84">
        <v>10861.94</v>
      </c>
      <c r="AX277" s="84">
        <v>23660.53</v>
      </c>
      <c r="AY277" s="84">
        <v>18701.41</v>
      </c>
      <c r="AZ277" s="84">
        <v>2236.5</v>
      </c>
      <c r="BA277" s="84">
        <v>346.5</v>
      </c>
      <c r="BB277" s="84">
        <v>2233.35</v>
      </c>
      <c r="BC277" s="91">
        <v>4816.3500000000004</v>
      </c>
    </row>
    <row r="278" spans="1:55" ht="25.5">
      <c r="A278" s="90" t="s">
        <v>843</v>
      </c>
      <c r="B278" s="82">
        <v>20231001</v>
      </c>
      <c r="C278" s="82">
        <v>2023</v>
      </c>
      <c r="D278" s="82" t="s">
        <v>6398</v>
      </c>
      <c r="E278" s="82">
        <v>10</v>
      </c>
      <c r="F278" s="82" t="s">
        <v>1245</v>
      </c>
      <c r="G278" s="82" t="s">
        <v>606</v>
      </c>
      <c r="H278" s="82" t="s">
        <v>1245</v>
      </c>
      <c r="I278" s="82" t="s">
        <v>606</v>
      </c>
      <c r="J278" s="82">
        <v>1</v>
      </c>
      <c r="K278" s="82" t="s">
        <v>11</v>
      </c>
      <c r="L278" s="82" t="s">
        <v>3720</v>
      </c>
      <c r="M278" s="82" t="s">
        <v>3721</v>
      </c>
      <c r="N278" s="82" t="s">
        <v>2355</v>
      </c>
      <c r="O278" s="82" t="s">
        <v>4800</v>
      </c>
      <c r="P278" s="82" t="s">
        <v>4914</v>
      </c>
      <c r="Q278" s="82" t="s">
        <v>645</v>
      </c>
      <c r="R278" s="82">
        <v>1</v>
      </c>
      <c r="S278" s="83">
        <v>44933</v>
      </c>
      <c r="T278" s="83">
        <v>44933</v>
      </c>
      <c r="U278" s="82">
        <v>61875158</v>
      </c>
      <c r="V278" s="82" t="s">
        <v>3702</v>
      </c>
      <c r="W278" s="100" t="s">
        <v>3436</v>
      </c>
      <c r="X278" s="82" t="s">
        <v>4915</v>
      </c>
      <c r="Y278" s="82" t="s">
        <v>6175</v>
      </c>
      <c r="Z278" s="82" t="s">
        <v>3435</v>
      </c>
      <c r="AA278" s="82" t="s">
        <v>3704</v>
      </c>
      <c r="AB278" s="83">
        <v>36254</v>
      </c>
      <c r="AC278" s="82" t="s">
        <v>3705</v>
      </c>
      <c r="AD278" s="82" t="s">
        <v>3706</v>
      </c>
      <c r="AE278" s="82">
        <v>200019605984683</v>
      </c>
      <c r="AF278" s="82">
        <v>1</v>
      </c>
      <c r="AG278" s="82" t="s">
        <v>3707</v>
      </c>
      <c r="AH278" s="82">
        <v>1</v>
      </c>
      <c r="AI278" s="82" t="s">
        <v>3708</v>
      </c>
      <c r="AJ278" s="82">
        <v>314930</v>
      </c>
      <c r="AK278" s="82" t="s">
        <v>6400</v>
      </c>
      <c r="AL278" s="82">
        <v>277</v>
      </c>
      <c r="AM278" s="84">
        <v>25000</v>
      </c>
      <c r="AN278" s="84">
        <v>0</v>
      </c>
      <c r="AO278" s="84">
        <v>0</v>
      </c>
      <c r="AP278" s="84">
        <v>25000</v>
      </c>
      <c r="AQ278" s="84">
        <v>717.5</v>
      </c>
      <c r="AR278" s="84">
        <v>0</v>
      </c>
      <c r="AS278" s="84">
        <v>760</v>
      </c>
      <c r="AT278" s="84">
        <v>0</v>
      </c>
      <c r="AU278" s="84">
        <v>25</v>
      </c>
      <c r="AV278" s="84">
        <v>0</v>
      </c>
      <c r="AW278" s="84">
        <v>0</v>
      </c>
      <c r="AX278" s="84">
        <v>1502.5</v>
      </c>
      <c r="AY278" s="84">
        <v>23497.5</v>
      </c>
      <c r="AZ278" s="84">
        <v>1775</v>
      </c>
      <c r="BA278" s="84">
        <v>275</v>
      </c>
      <c r="BB278" s="84">
        <v>1772.5</v>
      </c>
      <c r="BC278" s="91">
        <v>3822.5</v>
      </c>
    </row>
    <row r="279" spans="1:55" ht="25.5">
      <c r="A279" s="90" t="s">
        <v>843</v>
      </c>
      <c r="B279" s="82">
        <v>20231001</v>
      </c>
      <c r="C279" s="82">
        <v>2023</v>
      </c>
      <c r="D279" s="82" t="s">
        <v>6398</v>
      </c>
      <c r="E279" s="82">
        <v>10</v>
      </c>
      <c r="F279" s="82" t="s">
        <v>1245</v>
      </c>
      <c r="G279" s="82" t="s">
        <v>606</v>
      </c>
      <c r="H279" s="82" t="s">
        <v>1245</v>
      </c>
      <c r="I279" s="82" t="s">
        <v>606</v>
      </c>
      <c r="J279" s="82">
        <v>1</v>
      </c>
      <c r="K279" s="82" t="s">
        <v>11</v>
      </c>
      <c r="L279" s="82" t="s">
        <v>3720</v>
      </c>
      <c r="M279" s="82" t="s">
        <v>3721</v>
      </c>
      <c r="N279" s="82" t="s">
        <v>2355</v>
      </c>
      <c r="O279" s="82" t="s">
        <v>4800</v>
      </c>
      <c r="P279" s="82" t="s">
        <v>3857</v>
      </c>
      <c r="Q279" s="82" t="s">
        <v>27</v>
      </c>
      <c r="R279" s="82">
        <v>2</v>
      </c>
      <c r="S279" s="83">
        <v>44200</v>
      </c>
      <c r="T279" s="83">
        <v>37628</v>
      </c>
      <c r="U279" s="82">
        <v>61875100</v>
      </c>
      <c r="V279" s="82" t="s">
        <v>3702</v>
      </c>
      <c r="W279" s="100" t="s">
        <v>1902</v>
      </c>
      <c r="X279" s="82" t="s">
        <v>4945</v>
      </c>
      <c r="Y279" s="82" t="s">
        <v>6204</v>
      </c>
      <c r="Z279" s="82" t="s">
        <v>945</v>
      </c>
      <c r="AA279" s="82" t="s">
        <v>3712</v>
      </c>
      <c r="AB279" s="82" t="s">
        <v>6583</v>
      </c>
      <c r="AC279" s="82" t="s">
        <v>3713</v>
      </c>
      <c r="AD279" s="82" t="s">
        <v>3705</v>
      </c>
      <c r="AE279" s="82">
        <v>200019603522066</v>
      </c>
      <c r="AF279" s="82">
        <v>1</v>
      </c>
      <c r="AG279" s="82" t="s">
        <v>3707</v>
      </c>
      <c r="AH279" s="82">
        <v>1</v>
      </c>
      <c r="AI279" s="82" t="s">
        <v>3708</v>
      </c>
      <c r="AJ279" s="82">
        <v>314930</v>
      </c>
      <c r="AK279" s="82" t="s">
        <v>6400</v>
      </c>
      <c r="AL279" s="82">
        <v>278</v>
      </c>
      <c r="AM279" s="84">
        <v>20000</v>
      </c>
      <c r="AN279" s="84">
        <v>0</v>
      </c>
      <c r="AO279" s="84">
        <v>0</v>
      </c>
      <c r="AP279" s="84">
        <v>20000</v>
      </c>
      <c r="AQ279" s="84">
        <v>574</v>
      </c>
      <c r="AR279" s="84">
        <v>0</v>
      </c>
      <c r="AS279" s="84">
        <v>608</v>
      </c>
      <c r="AT279" s="84">
        <v>0</v>
      </c>
      <c r="AU279" s="84">
        <v>25</v>
      </c>
      <c r="AV279" s="84">
        <v>0</v>
      </c>
      <c r="AW279" s="84">
        <v>0</v>
      </c>
      <c r="AX279" s="84">
        <v>1207</v>
      </c>
      <c r="AY279" s="84">
        <v>18793</v>
      </c>
      <c r="AZ279" s="84">
        <v>1420</v>
      </c>
      <c r="BA279" s="84">
        <v>220</v>
      </c>
      <c r="BB279" s="84">
        <v>1418</v>
      </c>
      <c r="BC279" s="91">
        <v>3058</v>
      </c>
    </row>
    <row r="280" spans="1:55" ht="25.5">
      <c r="A280" s="90" t="s">
        <v>843</v>
      </c>
      <c r="B280" s="82">
        <v>20231001</v>
      </c>
      <c r="C280" s="82">
        <v>2023</v>
      </c>
      <c r="D280" s="82" t="s">
        <v>6398</v>
      </c>
      <c r="E280" s="82">
        <v>10</v>
      </c>
      <c r="F280" s="82" t="s">
        <v>1263</v>
      </c>
      <c r="G280" s="82" t="s">
        <v>104</v>
      </c>
      <c r="H280" s="82" t="s">
        <v>1263</v>
      </c>
      <c r="I280" s="82" t="s">
        <v>104</v>
      </c>
      <c r="J280" s="82">
        <v>1</v>
      </c>
      <c r="K280" s="82" t="s">
        <v>11</v>
      </c>
      <c r="L280" s="82" t="s">
        <v>3758</v>
      </c>
      <c r="M280" s="82" t="s">
        <v>3759</v>
      </c>
      <c r="N280" s="82" t="s">
        <v>2355</v>
      </c>
      <c r="O280" s="82" t="s">
        <v>4800</v>
      </c>
      <c r="P280" s="82" t="s">
        <v>3958</v>
      </c>
      <c r="Q280" s="82" t="s">
        <v>108</v>
      </c>
      <c r="R280" s="82">
        <v>5</v>
      </c>
      <c r="S280" s="83">
        <v>44568</v>
      </c>
      <c r="T280" s="83">
        <v>35745</v>
      </c>
      <c r="U280" s="82">
        <v>61920019</v>
      </c>
      <c r="V280" s="82" t="s">
        <v>3702</v>
      </c>
      <c r="W280" s="100" t="s">
        <v>1169</v>
      </c>
      <c r="X280" s="82" t="s">
        <v>4811</v>
      </c>
      <c r="Y280" s="82" t="s">
        <v>6086</v>
      </c>
      <c r="Z280" s="82" t="s">
        <v>120</v>
      </c>
      <c r="AA280" s="82" t="s">
        <v>3712</v>
      </c>
      <c r="AB280" s="83">
        <v>20098</v>
      </c>
      <c r="AC280" s="82" t="s">
        <v>3713</v>
      </c>
      <c r="AD280" s="82" t="s">
        <v>3705</v>
      </c>
      <c r="AE280" s="82">
        <v>200013300034539</v>
      </c>
      <c r="AF280" s="82">
        <v>1</v>
      </c>
      <c r="AG280" s="82" t="s">
        <v>3707</v>
      </c>
      <c r="AH280" s="82">
        <v>1</v>
      </c>
      <c r="AI280" s="82" t="s">
        <v>3708</v>
      </c>
      <c r="AJ280" s="82">
        <v>314930</v>
      </c>
      <c r="AK280" s="82" t="s">
        <v>6400</v>
      </c>
      <c r="AL280" s="82">
        <v>279</v>
      </c>
      <c r="AM280" s="84">
        <v>30000</v>
      </c>
      <c r="AN280" s="84">
        <v>0</v>
      </c>
      <c r="AO280" s="84">
        <v>0</v>
      </c>
      <c r="AP280" s="84">
        <v>30000</v>
      </c>
      <c r="AQ280" s="84">
        <v>861</v>
      </c>
      <c r="AR280" s="84">
        <v>0</v>
      </c>
      <c r="AS280" s="84">
        <v>912</v>
      </c>
      <c r="AT280" s="84">
        <v>0</v>
      </c>
      <c r="AU280" s="84">
        <v>25</v>
      </c>
      <c r="AV280" s="84">
        <v>50</v>
      </c>
      <c r="AW280" s="84">
        <v>0</v>
      </c>
      <c r="AX280" s="84">
        <v>1848</v>
      </c>
      <c r="AY280" s="84">
        <v>28152</v>
      </c>
      <c r="AZ280" s="84">
        <v>2130</v>
      </c>
      <c r="BA280" s="84">
        <v>330</v>
      </c>
      <c r="BB280" s="84">
        <v>2127</v>
      </c>
      <c r="BC280" s="91">
        <v>4587</v>
      </c>
    </row>
    <row r="281" spans="1:55" ht="25.5">
      <c r="A281" s="90" t="s">
        <v>843</v>
      </c>
      <c r="B281" s="82">
        <v>20231001</v>
      </c>
      <c r="C281" s="82">
        <v>2023</v>
      </c>
      <c r="D281" s="82" t="s">
        <v>6398</v>
      </c>
      <c r="E281" s="82">
        <v>10</v>
      </c>
      <c r="F281" s="82" t="s">
        <v>1277</v>
      </c>
      <c r="G281" s="82" t="s">
        <v>287</v>
      </c>
      <c r="H281" s="82" t="s">
        <v>1277</v>
      </c>
      <c r="I281" s="82" t="s">
        <v>287</v>
      </c>
      <c r="J281" s="82">
        <v>1</v>
      </c>
      <c r="K281" s="82" t="s">
        <v>11</v>
      </c>
      <c r="L281" s="82" t="s">
        <v>3749</v>
      </c>
      <c r="M281" s="82" t="s">
        <v>3750</v>
      </c>
      <c r="N281" s="82" t="s">
        <v>2355</v>
      </c>
      <c r="O281" s="82" t="s">
        <v>4800</v>
      </c>
      <c r="P281" s="82" t="s">
        <v>3871</v>
      </c>
      <c r="Q281" s="82" t="s">
        <v>335</v>
      </c>
      <c r="R281" s="82">
        <v>1</v>
      </c>
      <c r="S281" s="83">
        <v>44931</v>
      </c>
      <c r="T281" s="83">
        <v>44931</v>
      </c>
      <c r="U281" s="82">
        <v>61605026</v>
      </c>
      <c r="V281" s="82" t="s">
        <v>3702</v>
      </c>
      <c r="W281" s="100" t="s">
        <v>3187</v>
      </c>
      <c r="X281" s="82" t="s">
        <v>4844</v>
      </c>
      <c r="Y281" s="82" t="s">
        <v>6121</v>
      </c>
      <c r="Z281" s="82" t="s">
        <v>3186</v>
      </c>
      <c r="AA281" s="82" t="s">
        <v>3704</v>
      </c>
      <c r="AB281" s="83">
        <v>25304</v>
      </c>
      <c r="AC281" s="82" t="s">
        <v>3705</v>
      </c>
      <c r="AD281" s="82" t="s">
        <v>3706</v>
      </c>
      <c r="AE281" s="82">
        <v>200011630214472</v>
      </c>
      <c r="AF281" s="82">
        <v>1</v>
      </c>
      <c r="AG281" s="82" t="s">
        <v>3707</v>
      </c>
      <c r="AH281" s="82">
        <v>1</v>
      </c>
      <c r="AI281" s="82" t="s">
        <v>3708</v>
      </c>
      <c r="AJ281" s="82">
        <v>314930</v>
      </c>
      <c r="AK281" s="82" t="s">
        <v>6400</v>
      </c>
      <c r="AL281" s="82">
        <v>280</v>
      </c>
      <c r="AM281" s="84">
        <v>35000</v>
      </c>
      <c r="AN281" s="84">
        <v>0</v>
      </c>
      <c r="AO281" s="84">
        <v>0</v>
      </c>
      <c r="AP281" s="84">
        <v>35000</v>
      </c>
      <c r="AQ281" s="84">
        <v>1004.5</v>
      </c>
      <c r="AR281" s="84">
        <v>0</v>
      </c>
      <c r="AS281" s="84">
        <v>1064</v>
      </c>
      <c r="AT281" s="84">
        <v>0</v>
      </c>
      <c r="AU281" s="84">
        <v>25</v>
      </c>
      <c r="AV281" s="84">
        <v>0</v>
      </c>
      <c r="AW281" s="84">
        <v>0</v>
      </c>
      <c r="AX281" s="84">
        <v>2093.5</v>
      </c>
      <c r="AY281" s="84">
        <v>32906.5</v>
      </c>
      <c r="AZ281" s="84">
        <v>2485</v>
      </c>
      <c r="BA281" s="84">
        <v>385</v>
      </c>
      <c r="BB281" s="84">
        <v>2481.5</v>
      </c>
      <c r="BC281" s="91">
        <v>5351.5</v>
      </c>
    </row>
    <row r="282" spans="1:55" ht="25.5">
      <c r="A282" s="90" t="s">
        <v>843</v>
      </c>
      <c r="B282" s="82">
        <v>20231001</v>
      </c>
      <c r="C282" s="82">
        <v>2023</v>
      </c>
      <c r="D282" s="82" t="s">
        <v>6398</v>
      </c>
      <c r="E282" s="82">
        <v>10</v>
      </c>
      <c r="F282" s="82" t="s">
        <v>1295</v>
      </c>
      <c r="G282" s="82" t="s">
        <v>317</v>
      </c>
      <c r="H282" s="82" t="s">
        <v>1295</v>
      </c>
      <c r="I282" s="82" t="s">
        <v>317</v>
      </c>
      <c r="J282" s="82">
        <v>1</v>
      </c>
      <c r="K282" s="82" t="s">
        <v>11</v>
      </c>
      <c r="L282" s="82" t="s">
        <v>3714</v>
      </c>
      <c r="M282" s="82" t="s">
        <v>3715</v>
      </c>
      <c r="N282" s="82" t="s">
        <v>2355</v>
      </c>
      <c r="O282" s="82" t="s">
        <v>4800</v>
      </c>
      <c r="P282" s="82" t="s">
        <v>4503</v>
      </c>
      <c r="Q282" s="82" t="s">
        <v>285</v>
      </c>
      <c r="R282" s="82">
        <v>6</v>
      </c>
      <c r="S282" s="83">
        <v>44206</v>
      </c>
      <c r="T282" s="83">
        <v>43101</v>
      </c>
      <c r="U282" s="82">
        <v>61965024</v>
      </c>
      <c r="V282" s="82" t="s">
        <v>3702</v>
      </c>
      <c r="W282" s="100" t="s">
        <v>1987</v>
      </c>
      <c r="X282" s="82" t="s">
        <v>4752</v>
      </c>
      <c r="Y282" s="82" t="s">
        <v>6207</v>
      </c>
      <c r="Z282" s="82" t="s">
        <v>6208</v>
      </c>
      <c r="AA282" s="82" t="s">
        <v>3704</v>
      </c>
      <c r="AB282" s="82" t="s">
        <v>6584</v>
      </c>
      <c r="AC282" s="82" t="s">
        <v>3713</v>
      </c>
      <c r="AD282" s="82" t="s">
        <v>3705</v>
      </c>
      <c r="AE282" s="82">
        <v>200019600409418</v>
      </c>
      <c r="AF282" s="82">
        <v>1</v>
      </c>
      <c r="AG282" s="82" t="s">
        <v>3707</v>
      </c>
      <c r="AH282" s="82">
        <v>1</v>
      </c>
      <c r="AI282" s="82" t="s">
        <v>3708</v>
      </c>
      <c r="AJ282" s="82">
        <v>314930</v>
      </c>
      <c r="AK282" s="82" t="s">
        <v>6400</v>
      </c>
      <c r="AL282" s="82">
        <v>281</v>
      </c>
      <c r="AM282" s="84">
        <v>115000</v>
      </c>
      <c r="AN282" s="84">
        <v>0</v>
      </c>
      <c r="AO282" s="84">
        <v>0</v>
      </c>
      <c r="AP282" s="84">
        <v>115000</v>
      </c>
      <c r="AQ282" s="84">
        <v>3300.5</v>
      </c>
      <c r="AR282" s="84">
        <v>14840.05</v>
      </c>
      <c r="AS282" s="84">
        <v>3496</v>
      </c>
      <c r="AT282" s="84">
        <v>3174.76</v>
      </c>
      <c r="AU282" s="84">
        <v>25</v>
      </c>
      <c r="AV282" s="84">
        <v>0</v>
      </c>
      <c r="AW282" s="84">
        <v>0</v>
      </c>
      <c r="AX282" s="84">
        <v>24836.31</v>
      </c>
      <c r="AY282" s="84">
        <v>90163.69</v>
      </c>
      <c r="AZ282" s="84">
        <v>8165</v>
      </c>
      <c r="BA282" s="84">
        <v>822.89</v>
      </c>
      <c r="BB282" s="84">
        <v>8153.5</v>
      </c>
      <c r="BC282" s="91">
        <v>17141.39</v>
      </c>
    </row>
    <row r="283" spans="1:55" ht="25.5">
      <c r="A283" s="90" t="s">
        <v>843</v>
      </c>
      <c r="B283" s="82">
        <v>20231001</v>
      </c>
      <c r="C283" s="82">
        <v>2023</v>
      </c>
      <c r="D283" s="82" t="s">
        <v>6398</v>
      </c>
      <c r="E283" s="82">
        <v>10</v>
      </c>
      <c r="F283" s="82" t="s">
        <v>1245</v>
      </c>
      <c r="G283" s="82" t="s">
        <v>606</v>
      </c>
      <c r="H283" s="82" t="s">
        <v>1245</v>
      </c>
      <c r="I283" s="82" t="s">
        <v>606</v>
      </c>
      <c r="J283" s="82">
        <v>1</v>
      </c>
      <c r="K283" s="82" t="s">
        <v>11</v>
      </c>
      <c r="L283" s="82" t="s">
        <v>3749</v>
      </c>
      <c r="M283" s="82" t="s">
        <v>3750</v>
      </c>
      <c r="N283" s="82" t="s">
        <v>2355</v>
      </c>
      <c r="O283" s="82" t="s">
        <v>4800</v>
      </c>
      <c r="P283" s="82" t="s">
        <v>5049</v>
      </c>
      <c r="Q283" s="82" t="s">
        <v>572</v>
      </c>
      <c r="R283" s="82">
        <v>4</v>
      </c>
      <c r="S283" s="83">
        <v>43466</v>
      </c>
      <c r="T283" s="82" t="s">
        <v>6585</v>
      </c>
      <c r="U283" s="82">
        <v>61875004</v>
      </c>
      <c r="V283" s="82" t="s">
        <v>3702</v>
      </c>
      <c r="W283" s="100" t="s">
        <v>1882</v>
      </c>
      <c r="X283" s="82" t="s">
        <v>5050</v>
      </c>
      <c r="Y283" s="82" t="s">
        <v>6292</v>
      </c>
      <c r="Z283" s="82" t="s">
        <v>616</v>
      </c>
      <c r="AA283" s="82" t="s">
        <v>3704</v>
      </c>
      <c r="AB283" s="82" t="s">
        <v>6586</v>
      </c>
      <c r="AC283" s="82" t="s">
        <v>3713</v>
      </c>
      <c r="AD283" s="82" t="s">
        <v>3705</v>
      </c>
      <c r="AE283" s="82">
        <v>200013300033954</v>
      </c>
      <c r="AF283" s="82">
        <v>1</v>
      </c>
      <c r="AG283" s="82" t="s">
        <v>3707</v>
      </c>
      <c r="AH283" s="82">
        <v>1</v>
      </c>
      <c r="AI283" s="82" t="s">
        <v>3708</v>
      </c>
      <c r="AJ283" s="82">
        <v>314930</v>
      </c>
      <c r="AK283" s="82" t="s">
        <v>6400</v>
      </c>
      <c r="AL283" s="82">
        <v>282</v>
      </c>
      <c r="AM283" s="84">
        <v>35000</v>
      </c>
      <c r="AN283" s="84">
        <v>0</v>
      </c>
      <c r="AO283" s="84">
        <v>0</v>
      </c>
      <c r="AP283" s="84">
        <v>35000</v>
      </c>
      <c r="AQ283" s="84">
        <v>1004.5</v>
      </c>
      <c r="AR283" s="84">
        <v>0</v>
      </c>
      <c r="AS283" s="84">
        <v>1064</v>
      </c>
      <c r="AT283" s="84">
        <v>0</v>
      </c>
      <c r="AU283" s="84">
        <v>25</v>
      </c>
      <c r="AV283" s="84">
        <v>50</v>
      </c>
      <c r="AW283" s="84">
        <v>11113.96</v>
      </c>
      <c r="AX283" s="84">
        <v>24371.42</v>
      </c>
      <c r="AY283" s="84">
        <v>21742.54</v>
      </c>
      <c r="AZ283" s="84">
        <v>2485</v>
      </c>
      <c r="BA283" s="84">
        <v>385</v>
      </c>
      <c r="BB283" s="84">
        <v>2481.5</v>
      </c>
      <c r="BC283" s="91">
        <v>5351.5</v>
      </c>
    </row>
    <row r="284" spans="1:55" ht="25.5">
      <c r="A284" s="90" t="s">
        <v>843</v>
      </c>
      <c r="B284" s="82">
        <v>20231001</v>
      </c>
      <c r="C284" s="82">
        <v>2023</v>
      </c>
      <c r="D284" s="82" t="s">
        <v>6398</v>
      </c>
      <c r="E284" s="82">
        <v>10</v>
      </c>
      <c r="F284" s="82" t="s">
        <v>1301</v>
      </c>
      <c r="G284" s="82" t="s">
        <v>7</v>
      </c>
      <c r="H284" s="82" t="s">
        <v>1301</v>
      </c>
      <c r="I284" s="82" t="s">
        <v>7</v>
      </c>
      <c r="J284" s="82">
        <v>1</v>
      </c>
      <c r="K284" s="82" t="s">
        <v>11</v>
      </c>
      <c r="L284" s="82" t="s">
        <v>3720</v>
      </c>
      <c r="M284" s="82" t="s">
        <v>3721</v>
      </c>
      <c r="N284" s="82" t="s">
        <v>2355</v>
      </c>
      <c r="O284" s="82" t="s">
        <v>4800</v>
      </c>
      <c r="P284" s="82" t="s">
        <v>3817</v>
      </c>
      <c r="Q284" s="82" t="s">
        <v>42</v>
      </c>
      <c r="R284" s="82">
        <v>1</v>
      </c>
      <c r="S284" s="83">
        <v>44935</v>
      </c>
      <c r="T284" s="83">
        <v>44935</v>
      </c>
      <c r="U284" s="82">
        <v>61560015</v>
      </c>
      <c r="V284" s="82" t="s">
        <v>3702</v>
      </c>
      <c r="W284" s="100" t="s">
        <v>3569</v>
      </c>
      <c r="X284" s="82" t="s">
        <v>5120</v>
      </c>
      <c r="Y284" s="82" t="s">
        <v>6351</v>
      </c>
      <c r="Z284" s="82" t="s">
        <v>3602</v>
      </c>
      <c r="AA284" s="82" t="s">
        <v>3712</v>
      </c>
      <c r="AB284" s="83">
        <v>35776</v>
      </c>
      <c r="AC284" s="82" t="s">
        <v>3705</v>
      </c>
      <c r="AD284" s="82" t="s">
        <v>3706</v>
      </c>
      <c r="AE284" s="82">
        <v>200019606196774</v>
      </c>
      <c r="AF284" s="82">
        <v>1</v>
      </c>
      <c r="AG284" s="82" t="s">
        <v>3707</v>
      </c>
      <c r="AH284" s="82">
        <v>1</v>
      </c>
      <c r="AI284" s="82" t="s">
        <v>3708</v>
      </c>
      <c r="AJ284" s="82">
        <v>314930</v>
      </c>
      <c r="AK284" s="82" t="s">
        <v>6400</v>
      </c>
      <c r="AL284" s="82">
        <v>283</v>
      </c>
      <c r="AM284" s="84">
        <v>20000</v>
      </c>
      <c r="AN284" s="84">
        <v>0</v>
      </c>
      <c r="AO284" s="84">
        <v>0</v>
      </c>
      <c r="AP284" s="84">
        <v>20000</v>
      </c>
      <c r="AQ284" s="84">
        <v>574</v>
      </c>
      <c r="AR284" s="84">
        <v>0</v>
      </c>
      <c r="AS284" s="84">
        <v>608</v>
      </c>
      <c r="AT284" s="84">
        <v>0</v>
      </c>
      <c r="AU284" s="84">
        <v>25</v>
      </c>
      <c r="AV284" s="84">
        <v>0</v>
      </c>
      <c r="AW284" s="84">
        <v>0</v>
      </c>
      <c r="AX284" s="84">
        <v>1207</v>
      </c>
      <c r="AY284" s="84">
        <v>18793</v>
      </c>
      <c r="AZ284" s="84">
        <v>1420</v>
      </c>
      <c r="BA284" s="84">
        <v>220</v>
      </c>
      <c r="BB284" s="84">
        <v>1418</v>
      </c>
      <c r="BC284" s="91">
        <v>3058</v>
      </c>
    </row>
    <row r="285" spans="1:55" ht="25.5">
      <c r="A285" s="90" t="s">
        <v>843</v>
      </c>
      <c r="B285" s="82">
        <v>20231001</v>
      </c>
      <c r="C285" s="82">
        <v>2023</v>
      </c>
      <c r="D285" s="82" t="s">
        <v>6398</v>
      </c>
      <c r="E285" s="82">
        <v>10</v>
      </c>
      <c r="F285" s="82" t="s">
        <v>1257</v>
      </c>
      <c r="G285" s="82" t="s">
        <v>73</v>
      </c>
      <c r="H285" s="82" t="s">
        <v>1257</v>
      </c>
      <c r="I285" s="82" t="s">
        <v>73</v>
      </c>
      <c r="J285" s="82">
        <v>1</v>
      </c>
      <c r="K285" s="82" t="s">
        <v>11</v>
      </c>
      <c r="L285" s="82" t="s">
        <v>3758</v>
      </c>
      <c r="M285" s="82" t="s">
        <v>3759</v>
      </c>
      <c r="N285" s="82" t="s">
        <v>2355</v>
      </c>
      <c r="O285" s="82" t="s">
        <v>4800</v>
      </c>
      <c r="P285" s="82" t="s">
        <v>4963</v>
      </c>
      <c r="Q285" s="82" t="s">
        <v>79</v>
      </c>
      <c r="R285" s="82">
        <v>4</v>
      </c>
      <c r="S285" s="83">
        <v>43466</v>
      </c>
      <c r="T285" s="83">
        <v>36535</v>
      </c>
      <c r="U285" s="82">
        <v>61950018</v>
      </c>
      <c r="V285" s="82" t="s">
        <v>3702</v>
      </c>
      <c r="W285" s="100" t="s">
        <v>1122</v>
      </c>
      <c r="X285" s="82" t="s">
        <v>4964</v>
      </c>
      <c r="Y285" s="82" t="s">
        <v>6221</v>
      </c>
      <c r="Z285" s="82" t="s">
        <v>78</v>
      </c>
      <c r="AA285" s="82" t="s">
        <v>3704</v>
      </c>
      <c r="AB285" s="83">
        <v>23655</v>
      </c>
      <c r="AC285" s="82" t="s">
        <v>3713</v>
      </c>
      <c r="AD285" s="82" t="s">
        <v>3705</v>
      </c>
      <c r="AE285" s="82">
        <v>200013300034966</v>
      </c>
      <c r="AF285" s="82">
        <v>1</v>
      </c>
      <c r="AG285" s="82" t="s">
        <v>3707</v>
      </c>
      <c r="AH285" s="82">
        <v>1</v>
      </c>
      <c r="AI285" s="82" t="s">
        <v>3708</v>
      </c>
      <c r="AJ285" s="82">
        <v>314930</v>
      </c>
      <c r="AK285" s="82" t="s">
        <v>6400</v>
      </c>
      <c r="AL285" s="82">
        <v>284</v>
      </c>
      <c r="AM285" s="84">
        <v>26617.88</v>
      </c>
      <c r="AN285" s="84">
        <v>0</v>
      </c>
      <c r="AO285" s="84">
        <v>0</v>
      </c>
      <c r="AP285" s="84">
        <v>26617.88</v>
      </c>
      <c r="AQ285" s="84">
        <v>763.93</v>
      </c>
      <c r="AR285" s="84">
        <v>0</v>
      </c>
      <c r="AS285" s="84">
        <v>809.18</v>
      </c>
      <c r="AT285" s="84">
        <v>1587.38</v>
      </c>
      <c r="AU285" s="84">
        <v>25</v>
      </c>
      <c r="AV285" s="84">
        <v>50</v>
      </c>
      <c r="AW285" s="84">
        <v>1567.02</v>
      </c>
      <c r="AX285" s="84">
        <v>6369.53</v>
      </c>
      <c r="AY285" s="84">
        <v>21815.37</v>
      </c>
      <c r="AZ285" s="84">
        <v>1889.87</v>
      </c>
      <c r="BA285" s="84">
        <v>292.8</v>
      </c>
      <c r="BB285" s="84">
        <v>1887.21</v>
      </c>
      <c r="BC285" s="91">
        <v>4069.88</v>
      </c>
    </row>
    <row r="286" spans="1:55" ht="25.5">
      <c r="A286" s="90" t="s">
        <v>843</v>
      </c>
      <c r="B286" s="82">
        <v>20231001</v>
      </c>
      <c r="C286" s="82">
        <v>2023</v>
      </c>
      <c r="D286" s="82" t="s">
        <v>6398</v>
      </c>
      <c r="E286" s="82">
        <v>10</v>
      </c>
      <c r="F286" s="82" t="s">
        <v>1257</v>
      </c>
      <c r="G286" s="82" t="s">
        <v>73</v>
      </c>
      <c r="H286" s="82" t="s">
        <v>1257</v>
      </c>
      <c r="I286" s="82" t="s">
        <v>73</v>
      </c>
      <c r="J286" s="82">
        <v>1</v>
      </c>
      <c r="K286" s="82" t="s">
        <v>11</v>
      </c>
      <c r="L286" s="82" t="s">
        <v>3749</v>
      </c>
      <c r="M286" s="82" t="s">
        <v>3750</v>
      </c>
      <c r="N286" s="82" t="s">
        <v>2355</v>
      </c>
      <c r="O286" s="82" t="s">
        <v>4800</v>
      </c>
      <c r="P286" s="82" t="s">
        <v>4173</v>
      </c>
      <c r="Q286" s="82" t="s">
        <v>55</v>
      </c>
      <c r="R286" s="82">
        <v>2</v>
      </c>
      <c r="S286" s="83">
        <v>44200</v>
      </c>
      <c r="T286" s="83">
        <v>43842</v>
      </c>
      <c r="U286" s="82">
        <v>61950066</v>
      </c>
      <c r="V286" s="82" t="s">
        <v>3702</v>
      </c>
      <c r="W286" s="100" t="s">
        <v>1863</v>
      </c>
      <c r="X286" s="82" t="s">
        <v>5027</v>
      </c>
      <c r="Y286" s="82" t="s">
        <v>6272</v>
      </c>
      <c r="Z286" s="82" t="s">
        <v>907</v>
      </c>
      <c r="AA286" s="82" t="s">
        <v>3704</v>
      </c>
      <c r="AB286" s="83">
        <v>37051</v>
      </c>
      <c r="AC286" s="82" t="s">
        <v>3705</v>
      </c>
      <c r="AD286" s="82" t="s">
        <v>3718</v>
      </c>
      <c r="AE286" s="82">
        <v>200019603278254</v>
      </c>
      <c r="AF286" s="82">
        <v>1</v>
      </c>
      <c r="AG286" s="82" t="s">
        <v>3707</v>
      </c>
      <c r="AH286" s="82">
        <v>1</v>
      </c>
      <c r="AI286" s="82" t="s">
        <v>3708</v>
      </c>
      <c r="AJ286" s="82">
        <v>314930</v>
      </c>
      <c r="AK286" s="82" t="s">
        <v>6400</v>
      </c>
      <c r="AL286" s="82">
        <v>285</v>
      </c>
      <c r="AM286" s="84">
        <v>16500</v>
      </c>
      <c r="AN286" s="84">
        <v>0</v>
      </c>
      <c r="AO286" s="84">
        <v>0</v>
      </c>
      <c r="AP286" s="84">
        <v>16500</v>
      </c>
      <c r="AQ286" s="84">
        <v>473.55</v>
      </c>
      <c r="AR286" s="84">
        <v>0</v>
      </c>
      <c r="AS286" s="84">
        <v>501.6</v>
      </c>
      <c r="AT286" s="84">
        <v>0</v>
      </c>
      <c r="AU286" s="84">
        <v>25</v>
      </c>
      <c r="AV286" s="84">
        <v>0</v>
      </c>
      <c r="AW286" s="84">
        <v>0</v>
      </c>
      <c r="AX286" s="84">
        <v>1000.15</v>
      </c>
      <c r="AY286" s="84">
        <v>15499.85</v>
      </c>
      <c r="AZ286" s="84">
        <v>1171.5</v>
      </c>
      <c r="BA286" s="84">
        <v>181.5</v>
      </c>
      <c r="BB286" s="84">
        <v>1169.8499999999999</v>
      </c>
      <c r="BC286" s="91">
        <v>2522.85</v>
      </c>
    </row>
    <row r="287" spans="1:55" ht="25.5">
      <c r="A287" s="90" t="s">
        <v>843</v>
      </c>
      <c r="B287" s="82">
        <v>20231001</v>
      </c>
      <c r="C287" s="82">
        <v>2023</v>
      </c>
      <c r="D287" s="82" t="s">
        <v>6398</v>
      </c>
      <c r="E287" s="82">
        <v>10</v>
      </c>
      <c r="F287" s="82" t="s">
        <v>1247</v>
      </c>
      <c r="G287" s="82" t="s">
        <v>513</v>
      </c>
      <c r="H287" s="82" t="s">
        <v>1247</v>
      </c>
      <c r="I287" s="82" t="s">
        <v>513</v>
      </c>
      <c r="J287" s="82">
        <v>1</v>
      </c>
      <c r="K287" s="82" t="s">
        <v>11</v>
      </c>
      <c r="L287" s="82"/>
      <c r="M287" s="82"/>
      <c r="N287" s="82" t="s">
        <v>2355</v>
      </c>
      <c r="O287" s="82" t="s">
        <v>4800</v>
      </c>
      <c r="P287" s="82" t="s">
        <v>3894</v>
      </c>
      <c r="Q287" s="82" t="s">
        <v>895</v>
      </c>
      <c r="R287" s="82">
        <v>1</v>
      </c>
      <c r="S287" s="83">
        <v>44197</v>
      </c>
      <c r="T287" s="83">
        <v>44197</v>
      </c>
      <c r="U287" s="82">
        <v>61815083</v>
      </c>
      <c r="V287" s="82" t="s">
        <v>3702</v>
      </c>
      <c r="W287" s="100" t="s">
        <v>1983</v>
      </c>
      <c r="X287" s="82" t="s">
        <v>4880</v>
      </c>
      <c r="Y287" s="82" t="s">
        <v>6148</v>
      </c>
      <c r="Z287" s="82" t="s">
        <v>896</v>
      </c>
      <c r="AA287" s="82" t="s">
        <v>3712</v>
      </c>
      <c r="AB287" s="82" t="s">
        <v>6587</v>
      </c>
      <c r="AC287" s="82" t="s">
        <v>3705</v>
      </c>
      <c r="AD287" s="82" t="s">
        <v>3706</v>
      </c>
      <c r="AE287" s="82">
        <v>200019603343236</v>
      </c>
      <c r="AF287" s="82">
        <v>1</v>
      </c>
      <c r="AG287" s="82" t="s">
        <v>3707</v>
      </c>
      <c r="AH287" s="82">
        <v>1</v>
      </c>
      <c r="AI287" s="82" t="s">
        <v>3708</v>
      </c>
      <c r="AJ287" s="82">
        <v>314930</v>
      </c>
      <c r="AK287" s="82" t="s">
        <v>6400</v>
      </c>
      <c r="AL287" s="82">
        <v>286</v>
      </c>
      <c r="AM287" s="84">
        <v>100000</v>
      </c>
      <c r="AN287" s="84">
        <v>0</v>
      </c>
      <c r="AO287" s="84">
        <v>0</v>
      </c>
      <c r="AP287" s="84">
        <v>100000</v>
      </c>
      <c r="AQ287" s="84">
        <v>2870</v>
      </c>
      <c r="AR287" s="84">
        <v>12105.37</v>
      </c>
      <c r="AS287" s="84">
        <v>3040</v>
      </c>
      <c r="AT287" s="84">
        <v>0</v>
      </c>
      <c r="AU287" s="84">
        <v>25</v>
      </c>
      <c r="AV287" s="84">
        <v>0</v>
      </c>
      <c r="AW287" s="84">
        <v>0</v>
      </c>
      <c r="AX287" s="84">
        <v>18040.37</v>
      </c>
      <c r="AY287" s="84">
        <v>81959.63</v>
      </c>
      <c r="AZ287" s="84">
        <v>7100</v>
      </c>
      <c r="BA287" s="84">
        <v>822.89</v>
      </c>
      <c r="BB287" s="84">
        <v>7090</v>
      </c>
      <c r="BC287" s="91">
        <v>15012.89</v>
      </c>
    </row>
    <row r="288" spans="1:55" ht="25.5">
      <c r="A288" s="90" t="s">
        <v>843</v>
      </c>
      <c r="B288" s="82">
        <v>20231001</v>
      </c>
      <c r="C288" s="82">
        <v>2023</v>
      </c>
      <c r="D288" s="82" t="s">
        <v>6398</v>
      </c>
      <c r="E288" s="82">
        <v>10</v>
      </c>
      <c r="F288" s="82" t="s">
        <v>1247</v>
      </c>
      <c r="G288" s="82" t="s">
        <v>513</v>
      </c>
      <c r="H288" s="82" t="s">
        <v>1247</v>
      </c>
      <c r="I288" s="82" t="s">
        <v>513</v>
      </c>
      <c r="J288" s="82">
        <v>1</v>
      </c>
      <c r="K288" s="82" t="s">
        <v>11</v>
      </c>
      <c r="L288" s="82" t="s">
        <v>3758</v>
      </c>
      <c r="M288" s="82" t="s">
        <v>3759</v>
      </c>
      <c r="N288" s="82" t="s">
        <v>2355</v>
      </c>
      <c r="O288" s="82" t="s">
        <v>4800</v>
      </c>
      <c r="P288" s="82" t="s">
        <v>3794</v>
      </c>
      <c r="Q288" s="82" t="s">
        <v>30</v>
      </c>
      <c r="R288" s="82">
        <v>3</v>
      </c>
      <c r="S288" s="83">
        <v>44932</v>
      </c>
      <c r="T288" s="83">
        <v>37998</v>
      </c>
      <c r="U288" s="82">
        <v>61815040</v>
      </c>
      <c r="V288" s="82" t="s">
        <v>3702</v>
      </c>
      <c r="W288" s="100" t="s">
        <v>1891</v>
      </c>
      <c r="X288" s="82" t="s">
        <v>5068</v>
      </c>
      <c r="Y288" s="82" t="s">
        <v>6305</v>
      </c>
      <c r="Z288" s="82" t="s">
        <v>522</v>
      </c>
      <c r="AA288" s="82" t="s">
        <v>3712</v>
      </c>
      <c r="AB288" s="83">
        <v>25147</v>
      </c>
      <c r="AC288" s="82" t="s">
        <v>3713</v>
      </c>
      <c r="AD288" s="82" t="s">
        <v>3705</v>
      </c>
      <c r="AE288" s="82">
        <v>200011250028260</v>
      </c>
      <c r="AF288" s="82">
        <v>1</v>
      </c>
      <c r="AG288" s="82" t="s">
        <v>3707</v>
      </c>
      <c r="AH288" s="82">
        <v>1</v>
      </c>
      <c r="AI288" s="82" t="s">
        <v>3708</v>
      </c>
      <c r="AJ288" s="82">
        <v>314930</v>
      </c>
      <c r="AK288" s="82" t="s">
        <v>6400</v>
      </c>
      <c r="AL288" s="82">
        <v>287</v>
      </c>
      <c r="AM288" s="84">
        <v>30000</v>
      </c>
      <c r="AN288" s="84">
        <v>0</v>
      </c>
      <c r="AO288" s="84">
        <v>0</v>
      </c>
      <c r="AP288" s="84">
        <v>30000</v>
      </c>
      <c r="AQ288" s="84">
        <v>861</v>
      </c>
      <c r="AR288" s="84">
        <v>0</v>
      </c>
      <c r="AS288" s="84">
        <v>912</v>
      </c>
      <c r="AT288" s="84">
        <v>0</v>
      </c>
      <c r="AU288" s="84">
        <v>25</v>
      </c>
      <c r="AV288" s="84">
        <v>0</v>
      </c>
      <c r="AW288" s="84">
        <v>0</v>
      </c>
      <c r="AX288" s="84">
        <v>1798</v>
      </c>
      <c r="AY288" s="84">
        <v>28202</v>
      </c>
      <c r="AZ288" s="84">
        <v>2130</v>
      </c>
      <c r="BA288" s="84">
        <v>330</v>
      </c>
      <c r="BB288" s="84">
        <v>2127</v>
      </c>
      <c r="BC288" s="91">
        <v>4587</v>
      </c>
    </row>
    <row r="289" spans="1:55" ht="25.5">
      <c r="A289" s="90" t="s">
        <v>843</v>
      </c>
      <c r="B289" s="82">
        <v>20231001</v>
      </c>
      <c r="C289" s="82">
        <v>2023</v>
      </c>
      <c r="D289" s="82" t="s">
        <v>6398</v>
      </c>
      <c r="E289" s="82">
        <v>10</v>
      </c>
      <c r="F289" s="82" t="s">
        <v>1301</v>
      </c>
      <c r="G289" s="82" t="s">
        <v>7</v>
      </c>
      <c r="H289" s="82" t="s">
        <v>1301</v>
      </c>
      <c r="I289" s="82" t="s">
        <v>7</v>
      </c>
      <c r="J289" s="82">
        <v>1</v>
      </c>
      <c r="K289" s="82" t="s">
        <v>11</v>
      </c>
      <c r="L289" s="82" t="s">
        <v>3720</v>
      </c>
      <c r="M289" s="82" t="s">
        <v>3721</v>
      </c>
      <c r="N289" s="82" t="s">
        <v>2355</v>
      </c>
      <c r="O289" s="82" t="s">
        <v>4800</v>
      </c>
      <c r="P289" s="82" t="s">
        <v>3722</v>
      </c>
      <c r="Q289" s="82" t="s">
        <v>8</v>
      </c>
      <c r="R289" s="82">
        <v>1</v>
      </c>
      <c r="S289" s="83">
        <v>44934</v>
      </c>
      <c r="T289" s="83">
        <v>44934</v>
      </c>
      <c r="U289" s="82">
        <v>61560011</v>
      </c>
      <c r="V289" s="82" t="s">
        <v>3702</v>
      </c>
      <c r="W289" s="100" t="s">
        <v>3528</v>
      </c>
      <c r="X289" s="82" t="s">
        <v>5009</v>
      </c>
      <c r="Y289" s="82" t="s">
        <v>6259</v>
      </c>
      <c r="Z289" s="82" t="s">
        <v>3527</v>
      </c>
      <c r="AA289" s="82" t="s">
        <v>3704</v>
      </c>
      <c r="AB289" s="82" t="s">
        <v>6588</v>
      </c>
      <c r="AC289" s="82" t="s">
        <v>3705</v>
      </c>
      <c r="AD289" s="82" t="s">
        <v>3706</v>
      </c>
      <c r="AE289" s="82">
        <v>200019606078601</v>
      </c>
      <c r="AF289" s="82">
        <v>1</v>
      </c>
      <c r="AG289" s="82" t="s">
        <v>3707</v>
      </c>
      <c r="AH289" s="82">
        <v>1</v>
      </c>
      <c r="AI289" s="82" t="s">
        <v>3708</v>
      </c>
      <c r="AJ289" s="82">
        <v>314930</v>
      </c>
      <c r="AK289" s="82" t="s">
        <v>6400</v>
      </c>
      <c r="AL289" s="82">
        <v>288</v>
      </c>
      <c r="AM289" s="84">
        <v>18000</v>
      </c>
      <c r="AN289" s="84">
        <v>0</v>
      </c>
      <c r="AO289" s="84">
        <v>0</v>
      </c>
      <c r="AP289" s="84">
        <v>18000</v>
      </c>
      <c r="AQ289" s="84">
        <v>516.6</v>
      </c>
      <c r="AR289" s="84">
        <v>0</v>
      </c>
      <c r="AS289" s="84">
        <v>547.20000000000005</v>
      </c>
      <c r="AT289" s="84">
        <v>0</v>
      </c>
      <c r="AU289" s="84">
        <v>25</v>
      </c>
      <c r="AV289" s="84">
        <v>0</v>
      </c>
      <c r="AW289" s="84">
        <v>0</v>
      </c>
      <c r="AX289" s="84">
        <v>1088.8</v>
      </c>
      <c r="AY289" s="84">
        <v>16911.2</v>
      </c>
      <c r="AZ289" s="84">
        <v>1278</v>
      </c>
      <c r="BA289" s="84">
        <v>198</v>
      </c>
      <c r="BB289" s="84">
        <v>1276.2</v>
      </c>
      <c r="BC289" s="91">
        <v>2752.2</v>
      </c>
    </row>
    <row r="290" spans="1:55" ht="25.5">
      <c r="A290" s="90" t="s">
        <v>843</v>
      </c>
      <c r="B290" s="82">
        <v>20231001</v>
      </c>
      <c r="C290" s="82">
        <v>2023</v>
      </c>
      <c r="D290" s="82" t="s">
        <v>6398</v>
      </c>
      <c r="E290" s="82">
        <v>10</v>
      </c>
      <c r="F290" s="82" t="s">
        <v>1245</v>
      </c>
      <c r="G290" s="82" t="s">
        <v>606</v>
      </c>
      <c r="H290" s="82" t="s">
        <v>1245</v>
      </c>
      <c r="I290" s="82" t="s">
        <v>606</v>
      </c>
      <c r="J290" s="82">
        <v>1</v>
      </c>
      <c r="K290" s="82" t="s">
        <v>11</v>
      </c>
      <c r="L290" s="82" t="s">
        <v>3720</v>
      </c>
      <c r="M290" s="82" t="s">
        <v>3721</v>
      </c>
      <c r="N290" s="82" t="s">
        <v>2355</v>
      </c>
      <c r="O290" s="82" t="s">
        <v>4800</v>
      </c>
      <c r="P290" s="82" t="s">
        <v>3722</v>
      </c>
      <c r="Q290" s="82" t="s">
        <v>8</v>
      </c>
      <c r="R290" s="82">
        <v>2</v>
      </c>
      <c r="S290" s="83">
        <v>44929</v>
      </c>
      <c r="T290" s="83">
        <v>44573</v>
      </c>
      <c r="U290" s="82">
        <v>61875136</v>
      </c>
      <c r="V290" s="82" t="s">
        <v>3702</v>
      </c>
      <c r="W290" s="100" t="s">
        <v>2575</v>
      </c>
      <c r="X290" s="82" t="s">
        <v>3766</v>
      </c>
      <c r="Y290" s="82" t="s">
        <v>6214</v>
      </c>
      <c r="Z290" s="82" t="s">
        <v>2574</v>
      </c>
      <c r="AA290" s="82" t="s">
        <v>3712</v>
      </c>
      <c r="AB290" s="83">
        <v>26330</v>
      </c>
      <c r="AC290" s="82" t="s">
        <v>3705</v>
      </c>
      <c r="AD290" s="82" t="s">
        <v>3706</v>
      </c>
      <c r="AE290" s="82">
        <v>200019603292608</v>
      </c>
      <c r="AF290" s="82">
        <v>1</v>
      </c>
      <c r="AG290" s="82" t="s">
        <v>3707</v>
      </c>
      <c r="AH290" s="82">
        <v>1</v>
      </c>
      <c r="AI290" s="82" t="s">
        <v>3708</v>
      </c>
      <c r="AJ290" s="82">
        <v>314930</v>
      </c>
      <c r="AK290" s="82" t="s">
        <v>6400</v>
      </c>
      <c r="AL290" s="82">
        <v>289</v>
      </c>
      <c r="AM290" s="84">
        <v>22000</v>
      </c>
      <c r="AN290" s="84">
        <v>0</v>
      </c>
      <c r="AO290" s="84">
        <v>0</v>
      </c>
      <c r="AP290" s="84">
        <v>22000</v>
      </c>
      <c r="AQ290" s="84">
        <v>631.4</v>
      </c>
      <c r="AR290" s="84">
        <v>0</v>
      </c>
      <c r="AS290" s="84">
        <v>668.8</v>
      </c>
      <c r="AT290" s="84">
        <v>0</v>
      </c>
      <c r="AU290" s="84">
        <v>25</v>
      </c>
      <c r="AV290" s="84">
        <v>0</v>
      </c>
      <c r="AW290" s="84">
        <v>1046</v>
      </c>
      <c r="AX290" s="84">
        <v>3417.2</v>
      </c>
      <c r="AY290" s="84">
        <v>19628.8</v>
      </c>
      <c r="AZ290" s="84">
        <v>1562</v>
      </c>
      <c r="BA290" s="84">
        <v>242</v>
      </c>
      <c r="BB290" s="84">
        <v>1559.8</v>
      </c>
      <c r="BC290" s="91">
        <v>3363.8</v>
      </c>
    </row>
    <row r="291" spans="1:55" ht="25.5">
      <c r="A291" s="90" t="s">
        <v>843</v>
      </c>
      <c r="B291" s="82">
        <v>20231001</v>
      </c>
      <c r="C291" s="82">
        <v>2023</v>
      </c>
      <c r="D291" s="82" t="s">
        <v>6398</v>
      </c>
      <c r="E291" s="82">
        <v>10</v>
      </c>
      <c r="F291" s="82" t="s">
        <v>1245</v>
      </c>
      <c r="G291" s="82" t="s">
        <v>606</v>
      </c>
      <c r="H291" s="82" t="s">
        <v>1245</v>
      </c>
      <c r="I291" s="82" t="s">
        <v>606</v>
      </c>
      <c r="J291" s="82">
        <v>1</v>
      </c>
      <c r="K291" s="82" t="s">
        <v>11</v>
      </c>
      <c r="L291" s="82" t="s">
        <v>3720</v>
      </c>
      <c r="M291" s="82" t="s">
        <v>3721</v>
      </c>
      <c r="N291" s="82" t="s">
        <v>2355</v>
      </c>
      <c r="O291" s="82" t="s">
        <v>4800</v>
      </c>
      <c r="P291" s="82" t="s">
        <v>3821</v>
      </c>
      <c r="Q291" s="82" t="s">
        <v>359</v>
      </c>
      <c r="R291" s="82">
        <v>4</v>
      </c>
      <c r="S291" s="83">
        <v>43466</v>
      </c>
      <c r="T291" s="83">
        <v>38725</v>
      </c>
      <c r="U291" s="82">
        <v>61875055</v>
      </c>
      <c r="V291" s="82" t="s">
        <v>3702</v>
      </c>
      <c r="W291" s="100" t="s">
        <v>1890</v>
      </c>
      <c r="X291" s="82" t="s">
        <v>5042</v>
      </c>
      <c r="Y291" s="82" t="s">
        <v>6284</v>
      </c>
      <c r="Z291" s="82" t="s">
        <v>617</v>
      </c>
      <c r="AA291" s="82" t="s">
        <v>3712</v>
      </c>
      <c r="AB291" s="82" t="s">
        <v>6589</v>
      </c>
      <c r="AC291" s="82" t="s">
        <v>3713</v>
      </c>
      <c r="AD291" s="82" t="s">
        <v>3705</v>
      </c>
      <c r="AE291" s="82">
        <v>200013300061418</v>
      </c>
      <c r="AF291" s="82">
        <v>1</v>
      </c>
      <c r="AG291" s="82" t="s">
        <v>3707</v>
      </c>
      <c r="AH291" s="82">
        <v>1</v>
      </c>
      <c r="AI291" s="82" t="s">
        <v>3708</v>
      </c>
      <c r="AJ291" s="82">
        <v>314930</v>
      </c>
      <c r="AK291" s="82" t="s">
        <v>6400</v>
      </c>
      <c r="AL291" s="82">
        <v>290</v>
      </c>
      <c r="AM291" s="84">
        <v>36000</v>
      </c>
      <c r="AN291" s="84">
        <v>0</v>
      </c>
      <c r="AO291" s="84">
        <v>0</v>
      </c>
      <c r="AP291" s="84">
        <v>36000</v>
      </c>
      <c r="AQ291" s="84">
        <v>1033.2</v>
      </c>
      <c r="AR291" s="84">
        <v>0</v>
      </c>
      <c r="AS291" s="84">
        <v>1094.4000000000001</v>
      </c>
      <c r="AT291" s="84">
        <v>0</v>
      </c>
      <c r="AU291" s="84">
        <v>25</v>
      </c>
      <c r="AV291" s="84">
        <v>50</v>
      </c>
      <c r="AW291" s="84">
        <v>15330.69</v>
      </c>
      <c r="AX291" s="84">
        <v>32863.980000000003</v>
      </c>
      <c r="AY291" s="84">
        <v>18466.71</v>
      </c>
      <c r="AZ291" s="84">
        <v>2556</v>
      </c>
      <c r="BA291" s="84">
        <v>396</v>
      </c>
      <c r="BB291" s="84">
        <v>2552.4</v>
      </c>
      <c r="BC291" s="91">
        <v>5504.4</v>
      </c>
    </row>
    <row r="292" spans="1:55" ht="25.5">
      <c r="A292" s="90" t="s">
        <v>843</v>
      </c>
      <c r="B292" s="82">
        <v>20231001</v>
      </c>
      <c r="C292" s="82">
        <v>2023</v>
      </c>
      <c r="D292" s="82" t="s">
        <v>6398</v>
      </c>
      <c r="E292" s="82">
        <v>10</v>
      </c>
      <c r="F292" s="82" t="s">
        <v>1245</v>
      </c>
      <c r="G292" s="82" t="s">
        <v>606</v>
      </c>
      <c r="H292" s="82" t="s">
        <v>1245</v>
      </c>
      <c r="I292" s="82" t="s">
        <v>606</v>
      </c>
      <c r="J292" s="82">
        <v>1</v>
      </c>
      <c r="K292" s="82" t="s">
        <v>11</v>
      </c>
      <c r="L292" s="82" t="s">
        <v>3720</v>
      </c>
      <c r="M292" s="82" t="s">
        <v>3721</v>
      </c>
      <c r="N292" s="82" t="s">
        <v>2355</v>
      </c>
      <c r="O292" s="82" t="s">
        <v>4800</v>
      </c>
      <c r="P292" s="82" t="s">
        <v>4801</v>
      </c>
      <c r="Q292" s="82" t="s">
        <v>60</v>
      </c>
      <c r="R292" s="82">
        <v>3</v>
      </c>
      <c r="S292" s="83">
        <v>43466</v>
      </c>
      <c r="T292" s="83">
        <v>38354</v>
      </c>
      <c r="U292" s="82">
        <v>61875066</v>
      </c>
      <c r="V292" s="82" t="s">
        <v>3702</v>
      </c>
      <c r="W292" s="100" t="s">
        <v>1140</v>
      </c>
      <c r="X292" s="82" t="s">
        <v>4910</v>
      </c>
      <c r="Y292" s="82" t="s">
        <v>6171</v>
      </c>
      <c r="Z292" s="82" t="s">
        <v>655</v>
      </c>
      <c r="AA292" s="82" t="s">
        <v>3704</v>
      </c>
      <c r="AB292" s="82" t="s">
        <v>6590</v>
      </c>
      <c r="AC292" s="82" t="s">
        <v>3713</v>
      </c>
      <c r="AD292" s="82" t="s">
        <v>3705</v>
      </c>
      <c r="AE292" s="82">
        <v>200013300049346</v>
      </c>
      <c r="AF292" s="82">
        <v>1</v>
      </c>
      <c r="AG292" s="82" t="s">
        <v>3707</v>
      </c>
      <c r="AH292" s="82">
        <v>1</v>
      </c>
      <c r="AI292" s="82" t="s">
        <v>3708</v>
      </c>
      <c r="AJ292" s="82">
        <v>314930</v>
      </c>
      <c r="AK292" s="82" t="s">
        <v>6400</v>
      </c>
      <c r="AL292" s="82">
        <v>291</v>
      </c>
      <c r="AM292" s="84">
        <v>22000</v>
      </c>
      <c r="AN292" s="84">
        <v>0</v>
      </c>
      <c r="AO292" s="84">
        <v>0</v>
      </c>
      <c r="AP292" s="84">
        <v>22000</v>
      </c>
      <c r="AQ292" s="84">
        <v>631.4</v>
      </c>
      <c r="AR292" s="84">
        <v>0</v>
      </c>
      <c r="AS292" s="84">
        <v>668.8</v>
      </c>
      <c r="AT292" s="84">
        <v>0</v>
      </c>
      <c r="AU292" s="84">
        <v>25</v>
      </c>
      <c r="AV292" s="84">
        <v>50</v>
      </c>
      <c r="AW292" s="84">
        <v>2875.17</v>
      </c>
      <c r="AX292" s="84">
        <v>7125.54</v>
      </c>
      <c r="AY292" s="84">
        <v>17749.63</v>
      </c>
      <c r="AZ292" s="84">
        <v>1562</v>
      </c>
      <c r="BA292" s="84">
        <v>242</v>
      </c>
      <c r="BB292" s="84">
        <v>1559.8</v>
      </c>
      <c r="BC292" s="91">
        <v>3363.8</v>
      </c>
    </row>
    <row r="293" spans="1:55" ht="38.25">
      <c r="A293" s="90" t="s">
        <v>843</v>
      </c>
      <c r="B293" s="82">
        <v>20231001</v>
      </c>
      <c r="C293" s="82">
        <v>2023</v>
      </c>
      <c r="D293" s="82" t="s">
        <v>6398</v>
      </c>
      <c r="E293" s="82">
        <v>10</v>
      </c>
      <c r="F293" s="82" t="s">
        <v>1256</v>
      </c>
      <c r="G293" s="82" t="s">
        <v>1484</v>
      </c>
      <c r="H293" s="82" t="s">
        <v>1256</v>
      </c>
      <c r="I293" s="82" t="s">
        <v>1484</v>
      </c>
      <c r="J293" s="82">
        <v>1</v>
      </c>
      <c r="K293" s="82" t="s">
        <v>11</v>
      </c>
      <c r="L293" s="82" t="s">
        <v>3720</v>
      </c>
      <c r="M293" s="82" t="s">
        <v>3721</v>
      </c>
      <c r="N293" s="82" t="s">
        <v>2355</v>
      </c>
      <c r="O293" s="82" t="s">
        <v>4800</v>
      </c>
      <c r="P293" s="82" t="s">
        <v>3998</v>
      </c>
      <c r="Q293" s="82" t="s">
        <v>130</v>
      </c>
      <c r="R293" s="82">
        <v>3</v>
      </c>
      <c r="S293" s="83">
        <v>43470</v>
      </c>
      <c r="T293" s="83">
        <v>39089</v>
      </c>
      <c r="U293" s="82">
        <v>61455003</v>
      </c>
      <c r="V293" s="82" t="s">
        <v>3702</v>
      </c>
      <c r="W293" s="100" t="s">
        <v>1949</v>
      </c>
      <c r="X293" s="82" t="s">
        <v>3808</v>
      </c>
      <c r="Y293" s="82" t="s">
        <v>6117</v>
      </c>
      <c r="Z293" s="82" t="s">
        <v>165</v>
      </c>
      <c r="AA293" s="82" t="s">
        <v>3712</v>
      </c>
      <c r="AB293" s="82" t="s">
        <v>6591</v>
      </c>
      <c r="AC293" s="82" t="s">
        <v>3713</v>
      </c>
      <c r="AD293" s="82" t="s">
        <v>3705</v>
      </c>
      <c r="AE293" s="82">
        <v>200013300061421</v>
      </c>
      <c r="AF293" s="82">
        <v>1</v>
      </c>
      <c r="AG293" s="82" t="s">
        <v>3707</v>
      </c>
      <c r="AH293" s="82">
        <v>1</v>
      </c>
      <c r="AI293" s="82" t="s">
        <v>3708</v>
      </c>
      <c r="AJ293" s="82">
        <v>314930</v>
      </c>
      <c r="AK293" s="82" t="s">
        <v>6400</v>
      </c>
      <c r="AL293" s="82">
        <v>292</v>
      </c>
      <c r="AM293" s="84">
        <v>20000</v>
      </c>
      <c r="AN293" s="84">
        <v>0</v>
      </c>
      <c r="AO293" s="84">
        <v>0</v>
      </c>
      <c r="AP293" s="84">
        <v>20000</v>
      </c>
      <c r="AQ293" s="84">
        <v>574</v>
      </c>
      <c r="AR293" s="84">
        <v>0</v>
      </c>
      <c r="AS293" s="84">
        <v>608</v>
      </c>
      <c r="AT293" s="84">
        <v>0</v>
      </c>
      <c r="AU293" s="84">
        <v>25</v>
      </c>
      <c r="AV293" s="84">
        <v>0</v>
      </c>
      <c r="AW293" s="84">
        <v>0</v>
      </c>
      <c r="AX293" s="84">
        <v>1207</v>
      </c>
      <c r="AY293" s="84">
        <v>18793</v>
      </c>
      <c r="AZ293" s="84">
        <v>1420</v>
      </c>
      <c r="BA293" s="84">
        <v>220</v>
      </c>
      <c r="BB293" s="84">
        <v>1418</v>
      </c>
      <c r="BC293" s="91">
        <v>3058</v>
      </c>
    </row>
    <row r="294" spans="1:55" ht="25.5">
      <c r="A294" s="90" t="s">
        <v>843</v>
      </c>
      <c r="B294" s="82">
        <v>20231001</v>
      </c>
      <c r="C294" s="82">
        <v>2023</v>
      </c>
      <c r="D294" s="82" t="s">
        <v>6398</v>
      </c>
      <c r="E294" s="82">
        <v>10</v>
      </c>
      <c r="F294" s="82" t="s">
        <v>1245</v>
      </c>
      <c r="G294" s="82" t="s">
        <v>606</v>
      </c>
      <c r="H294" s="82" t="s">
        <v>1245</v>
      </c>
      <c r="I294" s="82" t="s">
        <v>606</v>
      </c>
      <c r="J294" s="82">
        <v>1</v>
      </c>
      <c r="K294" s="82" t="s">
        <v>11</v>
      </c>
      <c r="L294" s="82" t="s">
        <v>3758</v>
      </c>
      <c r="M294" s="82" t="s">
        <v>3759</v>
      </c>
      <c r="N294" s="82" t="s">
        <v>2355</v>
      </c>
      <c r="O294" s="82" t="s">
        <v>4800</v>
      </c>
      <c r="P294" s="82" t="s">
        <v>4930</v>
      </c>
      <c r="Q294" s="82" t="s">
        <v>639</v>
      </c>
      <c r="R294" s="82">
        <v>3</v>
      </c>
      <c r="S294" s="83">
        <v>43466</v>
      </c>
      <c r="T294" s="83">
        <v>37997</v>
      </c>
      <c r="U294" s="82">
        <v>61875041</v>
      </c>
      <c r="V294" s="82" t="s">
        <v>3702</v>
      </c>
      <c r="W294" s="100" t="s">
        <v>1940</v>
      </c>
      <c r="X294" s="82" t="s">
        <v>4931</v>
      </c>
      <c r="Y294" s="82" t="s">
        <v>6188</v>
      </c>
      <c r="Z294" s="82" t="s">
        <v>638</v>
      </c>
      <c r="AA294" s="82" t="s">
        <v>3704</v>
      </c>
      <c r="AB294" s="82" t="s">
        <v>6592</v>
      </c>
      <c r="AC294" s="82" t="s">
        <v>3713</v>
      </c>
      <c r="AD294" s="82" t="s">
        <v>3705</v>
      </c>
      <c r="AE294" s="82">
        <v>200013300039796</v>
      </c>
      <c r="AF294" s="82">
        <v>1</v>
      </c>
      <c r="AG294" s="82" t="s">
        <v>3707</v>
      </c>
      <c r="AH294" s="82">
        <v>1</v>
      </c>
      <c r="AI294" s="82" t="s">
        <v>3708</v>
      </c>
      <c r="AJ294" s="82">
        <v>314930</v>
      </c>
      <c r="AK294" s="82" t="s">
        <v>6400</v>
      </c>
      <c r="AL294" s="82">
        <v>293</v>
      </c>
      <c r="AM294" s="84">
        <v>55000</v>
      </c>
      <c r="AN294" s="84">
        <v>0</v>
      </c>
      <c r="AO294" s="84">
        <v>0</v>
      </c>
      <c r="AP294" s="84">
        <v>55000</v>
      </c>
      <c r="AQ294" s="84">
        <v>1578.5</v>
      </c>
      <c r="AR294" s="84">
        <v>2559.6799999999998</v>
      </c>
      <c r="AS294" s="84">
        <v>1672</v>
      </c>
      <c r="AT294" s="84">
        <v>0</v>
      </c>
      <c r="AU294" s="84">
        <v>25</v>
      </c>
      <c r="AV294" s="84">
        <v>50</v>
      </c>
      <c r="AW294" s="84">
        <v>0</v>
      </c>
      <c r="AX294" s="84">
        <v>5885.18</v>
      </c>
      <c r="AY294" s="84">
        <v>49114.82</v>
      </c>
      <c r="AZ294" s="84">
        <v>3905</v>
      </c>
      <c r="BA294" s="84">
        <v>605</v>
      </c>
      <c r="BB294" s="84">
        <v>3899.5</v>
      </c>
      <c r="BC294" s="91">
        <v>8409.5</v>
      </c>
    </row>
    <row r="295" spans="1:55" ht="25.5">
      <c r="A295" s="90" t="s">
        <v>843</v>
      </c>
      <c r="B295" s="82">
        <v>20231001</v>
      </c>
      <c r="C295" s="82">
        <v>2023</v>
      </c>
      <c r="D295" s="82" t="s">
        <v>6398</v>
      </c>
      <c r="E295" s="82">
        <v>10</v>
      </c>
      <c r="F295" s="82" t="s">
        <v>1247</v>
      </c>
      <c r="G295" s="82" t="s">
        <v>513</v>
      </c>
      <c r="H295" s="82" t="s">
        <v>1247</v>
      </c>
      <c r="I295" s="82" t="s">
        <v>513</v>
      </c>
      <c r="J295" s="82">
        <v>1</v>
      </c>
      <c r="K295" s="82" t="s">
        <v>11</v>
      </c>
      <c r="L295" s="82"/>
      <c r="M295" s="82"/>
      <c r="N295" s="82" t="s">
        <v>2355</v>
      </c>
      <c r="O295" s="82" t="s">
        <v>4800</v>
      </c>
      <c r="P295" s="82" t="s">
        <v>4814</v>
      </c>
      <c r="Q295" s="82" t="s">
        <v>22</v>
      </c>
      <c r="R295" s="82">
        <v>4</v>
      </c>
      <c r="S295" s="83">
        <v>44935</v>
      </c>
      <c r="T295" s="83">
        <v>367</v>
      </c>
      <c r="U295" s="82">
        <v>61815032</v>
      </c>
      <c r="V295" s="82" t="s">
        <v>3702</v>
      </c>
      <c r="W295" s="100" t="s">
        <v>1991</v>
      </c>
      <c r="X295" s="82" t="s">
        <v>4834</v>
      </c>
      <c r="Y295" s="82" t="s">
        <v>6107</v>
      </c>
      <c r="Z295" s="82" t="s">
        <v>6108</v>
      </c>
      <c r="AA295" s="82" t="s">
        <v>3712</v>
      </c>
      <c r="AB295" s="82" t="s">
        <v>6593</v>
      </c>
      <c r="AC295" s="82" t="s">
        <v>3713</v>
      </c>
      <c r="AD295" s="82" t="s">
        <v>3705</v>
      </c>
      <c r="AE295" s="82">
        <v>200011250028215</v>
      </c>
      <c r="AF295" s="82">
        <v>1</v>
      </c>
      <c r="AG295" s="82" t="s">
        <v>3707</v>
      </c>
      <c r="AH295" s="82">
        <v>1</v>
      </c>
      <c r="AI295" s="82" t="s">
        <v>3708</v>
      </c>
      <c r="AJ295" s="82">
        <v>314930</v>
      </c>
      <c r="AK295" s="82" t="s">
        <v>6400</v>
      </c>
      <c r="AL295" s="82">
        <v>294</v>
      </c>
      <c r="AM295" s="84">
        <v>35000</v>
      </c>
      <c r="AN295" s="84">
        <v>0</v>
      </c>
      <c r="AO295" s="84">
        <v>0</v>
      </c>
      <c r="AP295" s="84">
        <v>35000</v>
      </c>
      <c r="AQ295" s="84">
        <v>1004.5</v>
      </c>
      <c r="AR295" s="84">
        <v>0</v>
      </c>
      <c r="AS295" s="84">
        <v>1064</v>
      </c>
      <c r="AT295" s="84">
        <v>1587.38</v>
      </c>
      <c r="AU295" s="84">
        <v>25</v>
      </c>
      <c r="AV295" s="84">
        <v>0</v>
      </c>
      <c r="AW295" s="84">
        <v>0</v>
      </c>
      <c r="AX295" s="84">
        <v>3680.88</v>
      </c>
      <c r="AY295" s="84">
        <v>31319.119999999999</v>
      </c>
      <c r="AZ295" s="84">
        <v>2485</v>
      </c>
      <c r="BA295" s="84">
        <v>385</v>
      </c>
      <c r="BB295" s="84">
        <v>2481.5</v>
      </c>
      <c r="BC295" s="91">
        <v>5351.5</v>
      </c>
    </row>
    <row r="296" spans="1:55" ht="25.5">
      <c r="A296" s="90" t="s">
        <v>843</v>
      </c>
      <c r="B296" s="82">
        <v>20231001</v>
      </c>
      <c r="C296" s="82">
        <v>2023</v>
      </c>
      <c r="D296" s="82" t="s">
        <v>6398</v>
      </c>
      <c r="E296" s="82">
        <v>10</v>
      </c>
      <c r="F296" s="82" t="s">
        <v>1245</v>
      </c>
      <c r="G296" s="82" t="s">
        <v>606</v>
      </c>
      <c r="H296" s="82" t="s">
        <v>1245</v>
      </c>
      <c r="I296" s="82" t="s">
        <v>606</v>
      </c>
      <c r="J296" s="82">
        <v>1</v>
      </c>
      <c r="K296" s="82" t="s">
        <v>11</v>
      </c>
      <c r="L296" s="82" t="s">
        <v>3758</v>
      </c>
      <c r="M296" s="82" t="s">
        <v>3759</v>
      </c>
      <c r="N296" s="82" t="s">
        <v>2355</v>
      </c>
      <c r="O296" s="82" t="s">
        <v>4800</v>
      </c>
      <c r="P296" s="82" t="s">
        <v>4803</v>
      </c>
      <c r="Q296" s="82" t="s">
        <v>641</v>
      </c>
      <c r="R296" s="82">
        <v>4</v>
      </c>
      <c r="S296" s="83">
        <v>43466</v>
      </c>
      <c r="T296" s="83">
        <v>39094</v>
      </c>
      <c r="U296" s="82">
        <v>61875038</v>
      </c>
      <c r="V296" s="82" t="s">
        <v>3702</v>
      </c>
      <c r="W296" s="100" t="s">
        <v>1947</v>
      </c>
      <c r="X296" s="82" t="s">
        <v>4804</v>
      </c>
      <c r="Y296" s="82" t="s">
        <v>6081</v>
      </c>
      <c r="Z296" s="82" t="s">
        <v>640</v>
      </c>
      <c r="AA296" s="82" t="s">
        <v>3712</v>
      </c>
      <c r="AB296" s="83">
        <v>30600</v>
      </c>
      <c r="AC296" s="82" t="s">
        <v>3713</v>
      </c>
      <c r="AD296" s="82" t="s">
        <v>3705</v>
      </c>
      <c r="AE296" s="82">
        <v>200013300113353</v>
      </c>
      <c r="AF296" s="82">
        <v>1</v>
      </c>
      <c r="AG296" s="82" t="s">
        <v>3707</v>
      </c>
      <c r="AH296" s="82">
        <v>1</v>
      </c>
      <c r="AI296" s="82" t="s">
        <v>3708</v>
      </c>
      <c r="AJ296" s="82">
        <v>314930</v>
      </c>
      <c r="AK296" s="82" t="s">
        <v>6400</v>
      </c>
      <c r="AL296" s="82">
        <v>295</v>
      </c>
      <c r="AM296" s="84">
        <v>36000</v>
      </c>
      <c r="AN296" s="84">
        <v>0</v>
      </c>
      <c r="AO296" s="84">
        <v>0</v>
      </c>
      <c r="AP296" s="84">
        <v>36000</v>
      </c>
      <c r="AQ296" s="84">
        <v>1033.2</v>
      </c>
      <c r="AR296" s="84">
        <v>0</v>
      </c>
      <c r="AS296" s="84">
        <v>1094.4000000000001</v>
      </c>
      <c r="AT296" s="84">
        <v>0</v>
      </c>
      <c r="AU296" s="84">
        <v>25</v>
      </c>
      <c r="AV296" s="84">
        <v>0</v>
      </c>
      <c r="AW296" s="84">
        <v>18709.05</v>
      </c>
      <c r="AX296" s="84">
        <v>39570.699999999997</v>
      </c>
      <c r="AY296" s="84">
        <v>15138.35</v>
      </c>
      <c r="AZ296" s="84">
        <v>2556</v>
      </c>
      <c r="BA296" s="84">
        <v>396</v>
      </c>
      <c r="BB296" s="84">
        <v>2552.4</v>
      </c>
      <c r="BC296" s="91">
        <v>5504.4</v>
      </c>
    </row>
    <row r="297" spans="1:55" ht="25.5">
      <c r="A297" s="90" t="s">
        <v>843</v>
      </c>
      <c r="B297" s="82">
        <v>20231001</v>
      </c>
      <c r="C297" s="82">
        <v>2023</v>
      </c>
      <c r="D297" s="82" t="s">
        <v>6398</v>
      </c>
      <c r="E297" s="82">
        <v>10</v>
      </c>
      <c r="F297" s="82" t="s">
        <v>1247</v>
      </c>
      <c r="G297" s="82" t="s">
        <v>513</v>
      </c>
      <c r="H297" s="82" t="s">
        <v>1247</v>
      </c>
      <c r="I297" s="82" t="s">
        <v>513</v>
      </c>
      <c r="J297" s="82">
        <v>1</v>
      </c>
      <c r="K297" s="82" t="s">
        <v>11</v>
      </c>
      <c r="L297" s="82" t="s">
        <v>3720</v>
      </c>
      <c r="M297" s="82" t="s">
        <v>3721</v>
      </c>
      <c r="N297" s="82" t="s">
        <v>2355</v>
      </c>
      <c r="O297" s="82" t="s">
        <v>4800</v>
      </c>
      <c r="P297" s="82" t="s">
        <v>3722</v>
      </c>
      <c r="Q297" s="82" t="s">
        <v>8</v>
      </c>
      <c r="R297" s="82">
        <v>1</v>
      </c>
      <c r="S297" s="83">
        <v>44572</v>
      </c>
      <c r="T297" s="83">
        <v>44572</v>
      </c>
      <c r="U297" s="82">
        <v>61815114</v>
      </c>
      <c r="V297" s="82" t="s">
        <v>3702</v>
      </c>
      <c r="W297" s="100" t="s">
        <v>2490</v>
      </c>
      <c r="X297" s="82" t="s">
        <v>4971</v>
      </c>
      <c r="Y297" s="82" t="s">
        <v>6228</v>
      </c>
      <c r="Z297" s="82" t="s">
        <v>2489</v>
      </c>
      <c r="AA297" s="82" t="s">
        <v>3704</v>
      </c>
      <c r="AB297" s="82" t="s">
        <v>6594</v>
      </c>
      <c r="AC297" s="82" t="s">
        <v>3705</v>
      </c>
      <c r="AD297" s="82" t="s">
        <v>3706</v>
      </c>
      <c r="AE297" s="82">
        <v>200019605278381</v>
      </c>
      <c r="AF297" s="82">
        <v>1</v>
      </c>
      <c r="AG297" s="82" t="s">
        <v>3707</v>
      </c>
      <c r="AH297" s="82">
        <v>1</v>
      </c>
      <c r="AI297" s="82" t="s">
        <v>3708</v>
      </c>
      <c r="AJ297" s="82">
        <v>314930</v>
      </c>
      <c r="AK297" s="82" t="s">
        <v>6400</v>
      </c>
      <c r="AL297" s="82">
        <v>296</v>
      </c>
      <c r="AM297" s="84">
        <v>17000</v>
      </c>
      <c r="AN297" s="84">
        <v>0</v>
      </c>
      <c r="AO297" s="84">
        <v>0</v>
      </c>
      <c r="AP297" s="84">
        <v>17000</v>
      </c>
      <c r="AQ297" s="84">
        <v>487.9</v>
      </c>
      <c r="AR297" s="84">
        <v>0</v>
      </c>
      <c r="AS297" s="84">
        <v>516.79999999999995</v>
      </c>
      <c r="AT297" s="84">
        <v>0</v>
      </c>
      <c r="AU297" s="84">
        <v>25</v>
      </c>
      <c r="AV297" s="84">
        <v>0</v>
      </c>
      <c r="AW297" s="84">
        <v>0</v>
      </c>
      <c r="AX297" s="84">
        <v>1029.7</v>
      </c>
      <c r="AY297" s="84">
        <v>15970.3</v>
      </c>
      <c r="AZ297" s="84">
        <v>1207</v>
      </c>
      <c r="BA297" s="84">
        <v>187</v>
      </c>
      <c r="BB297" s="84">
        <v>1205.3</v>
      </c>
      <c r="BC297" s="91">
        <v>2599.3000000000002</v>
      </c>
    </row>
    <row r="298" spans="1:55" ht="25.5">
      <c r="A298" s="90" t="s">
        <v>843</v>
      </c>
      <c r="B298" s="82">
        <v>20231001</v>
      </c>
      <c r="C298" s="82">
        <v>2023</v>
      </c>
      <c r="D298" s="82" t="s">
        <v>6398</v>
      </c>
      <c r="E298" s="82">
        <v>10</v>
      </c>
      <c r="F298" s="82" t="s">
        <v>1257</v>
      </c>
      <c r="G298" s="82" t="s">
        <v>73</v>
      </c>
      <c r="H298" s="82" t="s">
        <v>1257</v>
      </c>
      <c r="I298" s="82" t="s">
        <v>73</v>
      </c>
      <c r="J298" s="82">
        <v>1</v>
      </c>
      <c r="K298" s="82" t="s">
        <v>11</v>
      </c>
      <c r="L298" s="82" t="s">
        <v>3720</v>
      </c>
      <c r="M298" s="82" t="s">
        <v>3721</v>
      </c>
      <c r="N298" s="82" t="s">
        <v>2355</v>
      </c>
      <c r="O298" s="82" t="s">
        <v>4800</v>
      </c>
      <c r="P298" s="82" t="s">
        <v>4801</v>
      </c>
      <c r="Q298" s="82" t="s">
        <v>60</v>
      </c>
      <c r="R298" s="82">
        <v>2</v>
      </c>
      <c r="S298" s="83">
        <v>44200</v>
      </c>
      <c r="T298" s="83">
        <v>43842</v>
      </c>
      <c r="U298" s="82">
        <v>61950067</v>
      </c>
      <c r="V298" s="82" t="s">
        <v>3702</v>
      </c>
      <c r="W298" s="100" t="s">
        <v>2010</v>
      </c>
      <c r="X298" s="82" t="s">
        <v>4802</v>
      </c>
      <c r="Y298" s="82" t="s">
        <v>6080</v>
      </c>
      <c r="Z298" s="82" t="s">
        <v>906</v>
      </c>
      <c r="AA298" s="82" t="s">
        <v>3704</v>
      </c>
      <c r="AB298" s="82" t="s">
        <v>6595</v>
      </c>
      <c r="AC298" s="82" t="s">
        <v>3705</v>
      </c>
      <c r="AD298" s="82" t="s">
        <v>3706</v>
      </c>
      <c r="AE298" s="82">
        <v>200019603278252</v>
      </c>
      <c r="AF298" s="82">
        <v>1</v>
      </c>
      <c r="AG298" s="82" t="s">
        <v>3707</v>
      </c>
      <c r="AH298" s="82">
        <v>1</v>
      </c>
      <c r="AI298" s="82" t="s">
        <v>3708</v>
      </c>
      <c r="AJ298" s="82">
        <v>314930</v>
      </c>
      <c r="AK298" s="82" t="s">
        <v>6400</v>
      </c>
      <c r="AL298" s="82">
        <v>297</v>
      </c>
      <c r="AM298" s="84">
        <v>16500</v>
      </c>
      <c r="AN298" s="84">
        <v>0</v>
      </c>
      <c r="AO298" s="84">
        <v>0</v>
      </c>
      <c r="AP298" s="84">
        <v>16500</v>
      </c>
      <c r="AQ298" s="84">
        <v>473.55</v>
      </c>
      <c r="AR298" s="84">
        <v>0</v>
      </c>
      <c r="AS298" s="84">
        <v>501.6</v>
      </c>
      <c r="AT298" s="84">
        <v>0</v>
      </c>
      <c r="AU298" s="84">
        <v>25</v>
      </c>
      <c r="AV298" s="84">
        <v>0</v>
      </c>
      <c r="AW298" s="84">
        <v>0</v>
      </c>
      <c r="AX298" s="84">
        <v>1000.15</v>
      </c>
      <c r="AY298" s="84">
        <v>15499.85</v>
      </c>
      <c r="AZ298" s="84">
        <v>1171.5</v>
      </c>
      <c r="BA298" s="84">
        <v>181.5</v>
      </c>
      <c r="BB298" s="84">
        <v>1169.8499999999999</v>
      </c>
      <c r="BC298" s="91">
        <v>2522.85</v>
      </c>
    </row>
    <row r="299" spans="1:55" ht="38.25">
      <c r="A299" s="90" t="s">
        <v>843</v>
      </c>
      <c r="B299" s="82">
        <v>20231001</v>
      </c>
      <c r="C299" s="82">
        <v>2023</v>
      </c>
      <c r="D299" s="82" t="s">
        <v>6398</v>
      </c>
      <c r="E299" s="82">
        <v>10</v>
      </c>
      <c r="F299" s="82" t="s">
        <v>1246</v>
      </c>
      <c r="G299" s="82" t="s">
        <v>1492</v>
      </c>
      <c r="H299" s="82" t="s">
        <v>1246</v>
      </c>
      <c r="I299" s="82" t="s">
        <v>1492</v>
      </c>
      <c r="J299" s="82">
        <v>1</v>
      </c>
      <c r="K299" s="82" t="s">
        <v>11</v>
      </c>
      <c r="L299" s="82" t="s">
        <v>3720</v>
      </c>
      <c r="M299" s="82" t="s">
        <v>3721</v>
      </c>
      <c r="N299" s="82" t="s">
        <v>2375</v>
      </c>
      <c r="O299" s="82" t="s">
        <v>4683</v>
      </c>
      <c r="P299" s="82" t="s">
        <v>3722</v>
      </c>
      <c r="Q299" s="82" t="s">
        <v>8</v>
      </c>
      <c r="R299" s="82">
        <v>5</v>
      </c>
      <c r="S299" s="83">
        <v>44930</v>
      </c>
      <c r="T299" s="83">
        <v>40548</v>
      </c>
      <c r="U299" s="82">
        <v>61890038</v>
      </c>
      <c r="V299" s="82" t="s">
        <v>3702</v>
      </c>
      <c r="W299" s="100" t="s">
        <v>2041</v>
      </c>
      <c r="X299" s="82" t="s">
        <v>4761</v>
      </c>
      <c r="Y299" s="82" t="s">
        <v>6047</v>
      </c>
      <c r="Z299" s="82" t="s">
        <v>341</v>
      </c>
      <c r="AA299" s="82" t="s">
        <v>3704</v>
      </c>
      <c r="AB299" s="83">
        <v>28586</v>
      </c>
      <c r="AC299" s="82" t="s">
        <v>3713</v>
      </c>
      <c r="AD299" s="82" t="s">
        <v>3705</v>
      </c>
      <c r="AE299" s="82">
        <v>200013300191126</v>
      </c>
      <c r="AF299" s="82">
        <v>1</v>
      </c>
      <c r="AG299" s="82" t="s">
        <v>3707</v>
      </c>
      <c r="AH299" s="82">
        <v>1</v>
      </c>
      <c r="AI299" s="82" t="s">
        <v>3708</v>
      </c>
      <c r="AJ299" s="82">
        <v>314932</v>
      </c>
      <c r="AK299" s="82" t="s">
        <v>6596</v>
      </c>
      <c r="AL299" s="82">
        <v>1</v>
      </c>
      <c r="AM299" s="84">
        <v>20000</v>
      </c>
      <c r="AN299" s="84">
        <v>0</v>
      </c>
      <c r="AO299" s="84">
        <v>0</v>
      </c>
      <c r="AP299" s="84">
        <v>20000</v>
      </c>
      <c r="AQ299" s="84">
        <v>574</v>
      </c>
      <c r="AR299" s="84">
        <v>0</v>
      </c>
      <c r="AS299" s="84">
        <v>608</v>
      </c>
      <c r="AT299" s="84">
        <v>0</v>
      </c>
      <c r="AU299" s="84">
        <v>25</v>
      </c>
      <c r="AV299" s="84">
        <v>100</v>
      </c>
      <c r="AW299" s="84">
        <v>11654.43</v>
      </c>
      <c r="AX299" s="84">
        <v>24615.86</v>
      </c>
      <c r="AY299" s="84">
        <v>7038.57</v>
      </c>
      <c r="AZ299" s="84">
        <v>1420</v>
      </c>
      <c r="BA299" s="84">
        <v>220</v>
      </c>
      <c r="BB299" s="84">
        <v>1418</v>
      </c>
      <c r="BC299" s="91">
        <v>3058</v>
      </c>
    </row>
    <row r="300" spans="1:55" ht="38.25">
      <c r="A300" s="90" t="s">
        <v>843</v>
      </c>
      <c r="B300" s="82">
        <v>20231001</v>
      </c>
      <c r="C300" s="82">
        <v>2023</v>
      </c>
      <c r="D300" s="82" t="s">
        <v>6398</v>
      </c>
      <c r="E300" s="82">
        <v>10</v>
      </c>
      <c r="F300" s="82" t="s">
        <v>1250</v>
      </c>
      <c r="G300" s="82" t="s">
        <v>1485</v>
      </c>
      <c r="H300" s="82" t="s">
        <v>1250</v>
      </c>
      <c r="I300" s="82" t="s">
        <v>1485</v>
      </c>
      <c r="J300" s="82">
        <v>1</v>
      </c>
      <c r="K300" s="82" t="s">
        <v>11</v>
      </c>
      <c r="L300" s="82"/>
      <c r="M300" s="82"/>
      <c r="N300" s="82" t="s">
        <v>2375</v>
      </c>
      <c r="O300" s="82" t="s">
        <v>4683</v>
      </c>
      <c r="P300" s="82" t="s">
        <v>4788</v>
      </c>
      <c r="Q300" s="82" t="s">
        <v>462</v>
      </c>
      <c r="R300" s="82">
        <v>4</v>
      </c>
      <c r="S300" s="83">
        <v>43466</v>
      </c>
      <c r="T300" s="83">
        <v>37997</v>
      </c>
      <c r="U300" s="82">
        <v>61575049</v>
      </c>
      <c r="V300" s="82" t="s">
        <v>3702</v>
      </c>
      <c r="W300" s="100" t="s">
        <v>1845</v>
      </c>
      <c r="X300" s="82" t="s">
        <v>4789</v>
      </c>
      <c r="Y300" s="82" t="s">
        <v>5896</v>
      </c>
      <c r="Z300" s="82" t="s">
        <v>461</v>
      </c>
      <c r="AA300" s="82" t="s">
        <v>3704</v>
      </c>
      <c r="AB300" s="82" t="s">
        <v>6597</v>
      </c>
      <c r="AC300" s="82" t="s">
        <v>3713</v>
      </c>
      <c r="AD300" s="82" t="s">
        <v>3705</v>
      </c>
      <c r="AE300" s="82">
        <v>200013300038360</v>
      </c>
      <c r="AF300" s="82">
        <v>1</v>
      </c>
      <c r="AG300" s="82" t="s">
        <v>3707</v>
      </c>
      <c r="AH300" s="82">
        <v>1</v>
      </c>
      <c r="AI300" s="82" t="s">
        <v>3708</v>
      </c>
      <c r="AJ300" s="82">
        <v>314932</v>
      </c>
      <c r="AK300" s="82" t="s">
        <v>6596</v>
      </c>
      <c r="AL300" s="82">
        <v>2</v>
      </c>
      <c r="AM300" s="84">
        <v>35000</v>
      </c>
      <c r="AN300" s="84">
        <v>0</v>
      </c>
      <c r="AO300" s="84">
        <v>0</v>
      </c>
      <c r="AP300" s="84">
        <v>35000</v>
      </c>
      <c r="AQ300" s="84">
        <v>1004.5</v>
      </c>
      <c r="AR300" s="84">
        <v>0</v>
      </c>
      <c r="AS300" s="84">
        <v>1064</v>
      </c>
      <c r="AT300" s="84">
        <v>0</v>
      </c>
      <c r="AU300" s="84">
        <v>25</v>
      </c>
      <c r="AV300" s="84">
        <v>50</v>
      </c>
      <c r="AW300" s="84">
        <v>0</v>
      </c>
      <c r="AX300" s="84">
        <v>2143.5</v>
      </c>
      <c r="AY300" s="84">
        <v>32856.5</v>
      </c>
      <c r="AZ300" s="84">
        <v>2485</v>
      </c>
      <c r="BA300" s="84">
        <v>385</v>
      </c>
      <c r="BB300" s="84">
        <v>2481.5</v>
      </c>
      <c r="BC300" s="91">
        <v>5351.5</v>
      </c>
    </row>
    <row r="301" spans="1:55" ht="38.25">
      <c r="A301" s="90" t="s">
        <v>843</v>
      </c>
      <c r="B301" s="82">
        <v>20231001</v>
      </c>
      <c r="C301" s="82">
        <v>2023</v>
      </c>
      <c r="D301" s="82" t="s">
        <v>6398</v>
      </c>
      <c r="E301" s="82">
        <v>10</v>
      </c>
      <c r="F301" s="82" t="s">
        <v>1246</v>
      </c>
      <c r="G301" s="82" t="s">
        <v>1492</v>
      </c>
      <c r="H301" s="82" t="s">
        <v>1246</v>
      </c>
      <c r="I301" s="82" t="s">
        <v>1492</v>
      </c>
      <c r="J301" s="82">
        <v>1</v>
      </c>
      <c r="K301" s="82" t="s">
        <v>11</v>
      </c>
      <c r="L301" s="82" t="s">
        <v>3749</v>
      </c>
      <c r="M301" s="82" t="s">
        <v>3750</v>
      </c>
      <c r="N301" s="82" t="s">
        <v>2375</v>
      </c>
      <c r="O301" s="82" t="s">
        <v>4683</v>
      </c>
      <c r="P301" s="82" t="s">
        <v>4472</v>
      </c>
      <c r="Q301" s="82" t="s">
        <v>241</v>
      </c>
      <c r="R301" s="82">
        <v>1</v>
      </c>
      <c r="S301" s="83">
        <v>44936</v>
      </c>
      <c r="T301" s="83">
        <v>44936</v>
      </c>
      <c r="U301" s="82">
        <v>61890040</v>
      </c>
      <c r="V301" s="82" t="s">
        <v>3702</v>
      </c>
      <c r="W301" s="100" t="s">
        <v>6393</v>
      </c>
      <c r="X301" s="82" t="s">
        <v>6598</v>
      </c>
      <c r="Y301" s="82" t="s">
        <v>5747</v>
      </c>
      <c r="Z301" s="82" t="s">
        <v>6394</v>
      </c>
      <c r="AA301" s="82" t="s">
        <v>3704</v>
      </c>
      <c r="AB301" s="83">
        <v>35832</v>
      </c>
      <c r="AC301" s="82" t="s">
        <v>3705</v>
      </c>
      <c r="AD301" s="82" t="s">
        <v>3706</v>
      </c>
      <c r="AE301" s="82">
        <v>200019601872390</v>
      </c>
      <c r="AF301" s="82">
        <v>1</v>
      </c>
      <c r="AG301" s="82" t="s">
        <v>3707</v>
      </c>
      <c r="AH301" s="82">
        <v>1</v>
      </c>
      <c r="AI301" s="82" t="s">
        <v>3708</v>
      </c>
      <c r="AJ301" s="82">
        <v>314932</v>
      </c>
      <c r="AK301" s="82" t="s">
        <v>6596</v>
      </c>
      <c r="AL301" s="82">
        <v>3</v>
      </c>
      <c r="AM301" s="84">
        <v>35000</v>
      </c>
      <c r="AN301" s="84">
        <v>0</v>
      </c>
      <c r="AO301" s="84">
        <v>0</v>
      </c>
      <c r="AP301" s="84">
        <v>35000</v>
      </c>
      <c r="AQ301" s="84">
        <v>1004.5</v>
      </c>
      <c r="AR301" s="84">
        <v>0</v>
      </c>
      <c r="AS301" s="84">
        <v>1064</v>
      </c>
      <c r="AT301" s="84">
        <v>0</v>
      </c>
      <c r="AU301" s="84">
        <v>25</v>
      </c>
      <c r="AV301" s="84">
        <v>0</v>
      </c>
      <c r="AW301" s="84">
        <v>0</v>
      </c>
      <c r="AX301" s="84">
        <v>2093.5</v>
      </c>
      <c r="AY301" s="84">
        <v>32906.5</v>
      </c>
      <c r="AZ301" s="84">
        <v>2485</v>
      </c>
      <c r="BA301" s="84">
        <v>385</v>
      </c>
      <c r="BB301" s="84">
        <v>2481.5</v>
      </c>
      <c r="BC301" s="91">
        <v>5351.5</v>
      </c>
    </row>
    <row r="302" spans="1:55" ht="38.25">
      <c r="A302" s="90" t="s">
        <v>843</v>
      </c>
      <c r="B302" s="82">
        <v>20231001</v>
      </c>
      <c r="C302" s="82">
        <v>2023</v>
      </c>
      <c r="D302" s="82" t="s">
        <v>6398</v>
      </c>
      <c r="E302" s="82">
        <v>10</v>
      </c>
      <c r="F302" s="82" t="s">
        <v>1250</v>
      </c>
      <c r="G302" s="82" t="s">
        <v>1485</v>
      </c>
      <c r="H302" s="82" t="s">
        <v>1250</v>
      </c>
      <c r="I302" s="82" t="s">
        <v>1485</v>
      </c>
      <c r="J302" s="82">
        <v>1</v>
      </c>
      <c r="K302" s="82" t="s">
        <v>11</v>
      </c>
      <c r="L302" s="82" t="s">
        <v>3720</v>
      </c>
      <c r="M302" s="82" t="s">
        <v>3721</v>
      </c>
      <c r="N302" s="82" t="s">
        <v>2375</v>
      </c>
      <c r="O302" s="82" t="s">
        <v>4683</v>
      </c>
      <c r="P302" s="82" t="s">
        <v>3722</v>
      </c>
      <c r="Q302" s="82" t="s">
        <v>8</v>
      </c>
      <c r="R302" s="82">
        <v>1</v>
      </c>
      <c r="S302" s="83">
        <v>44200</v>
      </c>
      <c r="T302" s="83">
        <v>44200</v>
      </c>
      <c r="U302" s="82">
        <v>61575131</v>
      </c>
      <c r="V302" s="82" t="s">
        <v>3702</v>
      </c>
      <c r="W302" s="100" t="s">
        <v>1786</v>
      </c>
      <c r="X302" s="82" t="s">
        <v>4730</v>
      </c>
      <c r="Y302" s="82" t="s">
        <v>6018</v>
      </c>
      <c r="Z302" s="82" t="s">
        <v>931</v>
      </c>
      <c r="AA302" s="82" t="s">
        <v>3704</v>
      </c>
      <c r="AB302" s="83">
        <v>31021</v>
      </c>
      <c r="AC302" s="82" t="s">
        <v>3705</v>
      </c>
      <c r="AD302" s="82" t="s">
        <v>3706</v>
      </c>
      <c r="AE302" s="82">
        <v>200019603522059</v>
      </c>
      <c r="AF302" s="82">
        <v>1</v>
      </c>
      <c r="AG302" s="82" t="s">
        <v>3707</v>
      </c>
      <c r="AH302" s="82">
        <v>1</v>
      </c>
      <c r="AI302" s="82" t="s">
        <v>3708</v>
      </c>
      <c r="AJ302" s="82">
        <v>314932</v>
      </c>
      <c r="AK302" s="82" t="s">
        <v>6596</v>
      </c>
      <c r="AL302" s="82">
        <v>4</v>
      </c>
      <c r="AM302" s="84">
        <v>20000</v>
      </c>
      <c r="AN302" s="84">
        <v>0</v>
      </c>
      <c r="AO302" s="84">
        <v>0</v>
      </c>
      <c r="AP302" s="84">
        <v>20000</v>
      </c>
      <c r="AQ302" s="84">
        <v>574</v>
      </c>
      <c r="AR302" s="84">
        <v>0</v>
      </c>
      <c r="AS302" s="84">
        <v>608</v>
      </c>
      <c r="AT302" s="84">
        <v>0</v>
      </c>
      <c r="AU302" s="84">
        <v>25</v>
      </c>
      <c r="AV302" s="84">
        <v>0</v>
      </c>
      <c r="AW302" s="84">
        <v>0</v>
      </c>
      <c r="AX302" s="84">
        <v>1207</v>
      </c>
      <c r="AY302" s="84">
        <v>18793</v>
      </c>
      <c r="AZ302" s="84">
        <v>1420</v>
      </c>
      <c r="BA302" s="84">
        <v>220</v>
      </c>
      <c r="BB302" s="84">
        <v>1418</v>
      </c>
      <c r="BC302" s="91">
        <v>3058</v>
      </c>
    </row>
    <row r="303" spans="1:55" ht="38.25">
      <c r="A303" s="90" t="s">
        <v>843</v>
      </c>
      <c r="B303" s="82">
        <v>20231001</v>
      </c>
      <c r="C303" s="82">
        <v>2023</v>
      </c>
      <c r="D303" s="82" t="s">
        <v>6398</v>
      </c>
      <c r="E303" s="82">
        <v>10</v>
      </c>
      <c r="F303" s="82" t="s">
        <v>1250</v>
      </c>
      <c r="G303" s="82" t="s">
        <v>1485</v>
      </c>
      <c r="H303" s="82" t="s">
        <v>1250</v>
      </c>
      <c r="I303" s="82" t="s">
        <v>1485</v>
      </c>
      <c r="J303" s="82">
        <v>1</v>
      </c>
      <c r="K303" s="82" t="s">
        <v>11</v>
      </c>
      <c r="L303" s="82" t="s">
        <v>3720</v>
      </c>
      <c r="M303" s="82" t="s">
        <v>3721</v>
      </c>
      <c r="N303" s="82" t="s">
        <v>2375</v>
      </c>
      <c r="O303" s="82" t="s">
        <v>4683</v>
      </c>
      <c r="P303" s="82" t="s">
        <v>3857</v>
      </c>
      <c r="Q303" s="82" t="s">
        <v>27</v>
      </c>
      <c r="R303" s="82">
        <v>1</v>
      </c>
      <c r="S303" s="83">
        <v>44932</v>
      </c>
      <c r="T303" s="83">
        <v>44932</v>
      </c>
      <c r="U303" s="82">
        <v>61575227</v>
      </c>
      <c r="V303" s="82" t="s">
        <v>3702</v>
      </c>
      <c r="W303" s="100" t="s">
        <v>3357</v>
      </c>
      <c r="X303" s="82" t="s">
        <v>3780</v>
      </c>
      <c r="Y303" s="82" t="s">
        <v>6076</v>
      </c>
      <c r="Z303" s="82" t="s">
        <v>3358</v>
      </c>
      <c r="AA303" s="82" t="s">
        <v>3712</v>
      </c>
      <c r="AB303" s="83">
        <v>23660</v>
      </c>
      <c r="AC303" s="82" t="s">
        <v>3705</v>
      </c>
      <c r="AD303" s="82" t="s">
        <v>3706</v>
      </c>
      <c r="AE303" s="82">
        <v>200019604939496</v>
      </c>
      <c r="AF303" s="82">
        <v>1</v>
      </c>
      <c r="AG303" s="82" t="s">
        <v>3707</v>
      </c>
      <c r="AH303" s="82">
        <v>1</v>
      </c>
      <c r="AI303" s="82" t="s">
        <v>3708</v>
      </c>
      <c r="AJ303" s="82">
        <v>314932</v>
      </c>
      <c r="AK303" s="82" t="s">
        <v>6596</v>
      </c>
      <c r="AL303" s="82">
        <v>5</v>
      </c>
      <c r="AM303" s="84">
        <v>17000</v>
      </c>
      <c r="AN303" s="84">
        <v>0</v>
      </c>
      <c r="AO303" s="84">
        <v>0</v>
      </c>
      <c r="AP303" s="84">
        <v>17000</v>
      </c>
      <c r="AQ303" s="84">
        <v>487.9</v>
      </c>
      <c r="AR303" s="84">
        <v>0</v>
      </c>
      <c r="AS303" s="84">
        <v>516.79999999999995</v>
      </c>
      <c r="AT303" s="84">
        <v>0</v>
      </c>
      <c r="AU303" s="84">
        <v>25</v>
      </c>
      <c r="AV303" s="84">
        <v>0</v>
      </c>
      <c r="AW303" s="84">
        <v>0</v>
      </c>
      <c r="AX303" s="84">
        <v>1029.7</v>
      </c>
      <c r="AY303" s="84">
        <v>15970.3</v>
      </c>
      <c r="AZ303" s="84">
        <v>1207</v>
      </c>
      <c r="BA303" s="84">
        <v>187</v>
      </c>
      <c r="BB303" s="84">
        <v>1205.3</v>
      </c>
      <c r="BC303" s="91">
        <v>2599.3000000000002</v>
      </c>
    </row>
    <row r="304" spans="1:55" ht="38.25">
      <c r="A304" s="90" t="s">
        <v>843</v>
      </c>
      <c r="B304" s="82">
        <v>20231001</v>
      </c>
      <c r="C304" s="82">
        <v>2023</v>
      </c>
      <c r="D304" s="82" t="s">
        <v>6398</v>
      </c>
      <c r="E304" s="82">
        <v>10</v>
      </c>
      <c r="F304" s="82" t="s">
        <v>1250</v>
      </c>
      <c r="G304" s="82" t="s">
        <v>1485</v>
      </c>
      <c r="H304" s="82" t="s">
        <v>1250</v>
      </c>
      <c r="I304" s="82" t="s">
        <v>1485</v>
      </c>
      <c r="J304" s="82">
        <v>1</v>
      </c>
      <c r="K304" s="82" t="s">
        <v>11</v>
      </c>
      <c r="L304" s="82" t="s">
        <v>3749</v>
      </c>
      <c r="M304" s="82" t="s">
        <v>3750</v>
      </c>
      <c r="N304" s="82" t="s">
        <v>2375</v>
      </c>
      <c r="O304" s="82" t="s">
        <v>4683</v>
      </c>
      <c r="P304" s="82" t="s">
        <v>3751</v>
      </c>
      <c r="Q304" s="82" t="s">
        <v>10</v>
      </c>
      <c r="R304" s="82">
        <v>1</v>
      </c>
      <c r="S304" s="83">
        <v>44200</v>
      </c>
      <c r="T304" s="83">
        <v>44200</v>
      </c>
      <c r="U304" s="82">
        <v>61575125</v>
      </c>
      <c r="V304" s="82" t="s">
        <v>3702</v>
      </c>
      <c r="W304" s="100" t="s">
        <v>1840</v>
      </c>
      <c r="X304" s="82" t="s">
        <v>4744</v>
      </c>
      <c r="Y304" s="82" t="s">
        <v>6031</v>
      </c>
      <c r="Z304" s="82" t="s">
        <v>943</v>
      </c>
      <c r="AA304" s="82" t="s">
        <v>3704</v>
      </c>
      <c r="AB304" s="83">
        <v>19728</v>
      </c>
      <c r="AC304" s="82" t="s">
        <v>3705</v>
      </c>
      <c r="AD304" s="82" t="s">
        <v>3718</v>
      </c>
      <c r="AE304" s="82">
        <v>200019603522058</v>
      </c>
      <c r="AF304" s="82">
        <v>1</v>
      </c>
      <c r="AG304" s="82" t="s">
        <v>3707</v>
      </c>
      <c r="AH304" s="82">
        <v>1</v>
      </c>
      <c r="AI304" s="82" t="s">
        <v>3708</v>
      </c>
      <c r="AJ304" s="82">
        <v>314932</v>
      </c>
      <c r="AK304" s="82" t="s">
        <v>6596</v>
      </c>
      <c r="AL304" s="82">
        <v>6</v>
      </c>
      <c r="AM304" s="84">
        <v>35000</v>
      </c>
      <c r="AN304" s="84">
        <v>0</v>
      </c>
      <c r="AO304" s="84">
        <v>0</v>
      </c>
      <c r="AP304" s="84">
        <v>35000</v>
      </c>
      <c r="AQ304" s="84">
        <v>1004.5</v>
      </c>
      <c r="AR304" s="84">
        <v>0</v>
      </c>
      <c r="AS304" s="84">
        <v>1064</v>
      </c>
      <c r="AT304" s="84">
        <v>0</v>
      </c>
      <c r="AU304" s="84">
        <v>25</v>
      </c>
      <c r="AV304" s="84">
        <v>0</v>
      </c>
      <c r="AW304" s="84">
        <v>0</v>
      </c>
      <c r="AX304" s="84">
        <v>2093.5</v>
      </c>
      <c r="AY304" s="84">
        <v>32906.5</v>
      </c>
      <c r="AZ304" s="84">
        <v>2485</v>
      </c>
      <c r="BA304" s="84">
        <v>385</v>
      </c>
      <c r="BB304" s="84">
        <v>2481.5</v>
      </c>
      <c r="BC304" s="91">
        <v>5351.5</v>
      </c>
    </row>
    <row r="305" spans="1:55" ht="38.25">
      <c r="A305" s="90" t="s">
        <v>843</v>
      </c>
      <c r="B305" s="82">
        <v>20231001</v>
      </c>
      <c r="C305" s="82">
        <v>2023</v>
      </c>
      <c r="D305" s="82" t="s">
        <v>6398</v>
      </c>
      <c r="E305" s="82">
        <v>10</v>
      </c>
      <c r="F305" s="82" t="s">
        <v>1250</v>
      </c>
      <c r="G305" s="82" t="s">
        <v>1485</v>
      </c>
      <c r="H305" s="82" t="s">
        <v>1250</v>
      </c>
      <c r="I305" s="82" t="s">
        <v>1485</v>
      </c>
      <c r="J305" s="82">
        <v>1</v>
      </c>
      <c r="K305" s="82" t="s">
        <v>11</v>
      </c>
      <c r="L305" s="82" t="s">
        <v>3720</v>
      </c>
      <c r="M305" s="82" t="s">
        <v>3721</v>
      </c>
      <c r="N305" s="82" t="s">
        <v>2375</v>
      </c>
      <c r="O305" s="82" t="s">
        <v>4683</v>
      </c>
      <c r="P305" s="82" t="s">
        <v>4784</v>
      </c>
      <c r="Q305" s="82" t="s">
        <v>940</v>
      </c>
      <c r="R305" s="82">
        <v>1</v>
      </c>
      <c r="S305" s="83">
        <v>44200</v>
      </c>
      <c r="T305" s="83">
        <v>44200</v>
      </c>
      <c r="U305" s="82">
        <v>61575145</v>
      </c>
      <c r="V305" s="82" t="s">
        <v>3702</v>
      </c>
      <c r="W305" s="100" t="s">
        <v>1824</v>
      </c>
      <c r="X305" s="82" t="s">
        <v>4785</v>
      </c>
      <c r="Y305" s="82" t="s">
        <v>6067</v>
      </c>
      <c r="Z305" s="82" t="s">
        <v>939</v>
      </c>
      <c r="AA305" s="82" t="s">
        <v>3712</v>
      </c>
      <c r="AB305" s="83">
        <v>30289</v>
      </c>
      <c r="AC305" s="82" t="s">
        <v>3705</v>
      </c>
      <c r="AD305" s="82" t="s">
        <v>3706</v>
      </c>
      <c r="AE305" s="82">
        <v>200019603522064</v>
      </c>
      <c r="AF305" s="82">
        <v>1</v>
      </c>
      <c r="AG305" s="82" t="s">
        <v>3707</v>
      </c>
      <c r="AH305" s="82">
        <v>1</v>
      </c>
      <c r="AI305" s="82" t="s">
        <v>3708</v>
      </c>
      <c r="AJ305" s="82">
        <v>314932</v>
      </c>
      <c r="AK305" s="82" t="s">
        <v>6596</v>
      </c>
      <c r="AL305" s="82">
        <v>7</v>
      </c>
      <c r="AM305" s="84">
        <v>25000</v>
      </c>
      <c r="AN305" s="84">
        <v>0</v>
      </c>
      <c r="AO305" s="84">
        <v>0</v>
      </c>
      <c r="AP305" s="84">
        <v>25000</v>
      </c>
      <c r="AQ305" s="84">
        <v>717.5</v>
      </c>
      <c r="AR305" s="84">
        <v>0</v>
      </c>
      <c r="AS305" s="84">
        <v>760</v>
      </c>
      <c r="AT305" s="84">
        <v>0</v>
      </c>
      <c r="AU305" s="84">
        <v>25</v>
      </c>
      <c r="AV305" s="84">
        <v>0</v>
      </c>
      <c r="AW305" s="84">
        <v>0</v>
      </c>
      <c r="AX305" s="84">
        <v>1502.5</v>
      </c>
      <c r="AY305" s="84">
        <v>23497.5</v>
      </c>
      <c r="AZ305" s="84">
        <v>1775</v>
      </c>
      <c r="BA305" s="84">
        <v>275</v>
      </c>
      <c r="BB305" s="84">
        <v>1772.5</v>
      </c>
      <c r="BC305" s="91">
        <v>3822.5</v>
      </c>
    </row>
    <row r="306" spans="1:55" ht="38.25">
      <c r="A306" s="90" t="s">
        <v>843</v>
      </c>
      <c r="B306" s="82">
        <v>20231001</v>
      </c>
      <c r="C306" s="82">
        <v>2023</v>
      </c>
      <c r="D306" s="82" t="s">
        <v>6398</v>
      </c>
      <c r="E306" s="82">
        <v>10</v>
      </c>
      <c r="F306" s="82" t="s">
        <v>1250</v>
      </c>
      <c r="G306" s="82" t="s">
        <v>1485</v>
      </c>
      <c r="H306" s="82" t="s">
        <v>1250</v>
      </c>
      <c r="I306" s="82" t="s">
        <v>1485</v>
      </c>
      <c r="J306" s="82">
        <v>1</v>
      </c>
      <c r="K306" s="82" t="s">
        <v>11</v>
      </c>
      <c r="L306" s="82" t="s">
        <v>3758</v>
      </c>
      <c r="M306" s="82" t="s">
        <v>3759</v>
      </c>
      <c r="N306" s="82" t="s">
        <v>2375</v>
      </c>
      <c r="O306" s="82" t="s">
        <v>4683</v>
      </c>
      <c r="P306" s="82" t="s">
        <v>4745</v>
      </c>
      <c r="Q306" s="82" t="s">
        <v>408</v>
      </c>
      <c r="R306" s="82">
        <v>3</v>
      </c>
      <c r="S306" s="83">
        <v>43466</v>
      </c>
      <c r="T306" s="83">
        <v>38721</v>
      </c>
      <c r="U306" s="82">
        <v>61575018</v>
      </c>
      <c r="V306" s="82" t="s">
        <v>3702</v>
      </c>
      <c r="W306" s="100" t="s">
        <v>1068</v>
      </c>
      <c r="X306" s="82" t="s">
        <v>4746</v>
      </c>
      <c r="Y306" s="82" t="s">
        <v>6032</v>
      </c>
      <c r="Z306" s="82" t="s">
        <v>407</v>
      </c>
      <c r="AA306" s="82" t="s">
        <v>3712</v>
      </c>
      <c r="AB306" s="82" t="s">
        <v>6599</v>
      </c>
      <c r="AC306" s="82" t="s">
        <v>3713</v>
      </c>
      <c r="AD306" s="82" t="s">
        <v>3705</v>
      </c>
      <c r="AE306" s="82">
        <v>200013300055204</v>
      </c>
      <c r="AF306" s="82">
        <v>1</v>
      </c>
      <c r="AG306" s="82" t="s">
        <v>3707</v>
      </c>
      <c r="AH306" s="82">
        <v>1</v>
      </c>
      <c r="AI306" s="82" t="s">
        <v>3708</v>
      </c>
      <c r="AJ306" s="82">
        <v>314932</v>
      </c>
      <c r="AK306" s="82" t="s">
        <v>6596</v>
      </c>
      <c r="AL306" s="82">
        <v>8</v>
      </c>
      <c r="AM306" s="84">
        <v>22000</v>
      </c>
      <c r="AN306" s="84">
        <v>0</v>
      </c>
      <c r="AO306" s="84">
        <v>0</v>
      </c>
      <c r="AP306" s="84">
        <v>22000</v>
      </c>
      <c r="AQ306" s="84">
        <v>631.4</v>
      </c>
      <c r="AR306" s="84">
        <v>0</v>
      </c>
      <c r="AS306" s="84">
        <v>668.8</v>
      </c>
      <c r="AT306" s="84">
        <v>0</v>
      </c>
      <c r="AU306" s="84">
        <v>25</v>
      </c>
      <c r="AV306" s="84">
        <v>50</v>
      </c>
      <c r="AW306" s="84">
        <v>0</v>
      </c>
      <c r="AX306" s="84">
        <v>1375.2</v>
      </c>
      <c r="AY306" s="84">
        <v>20624.8</v>
      </c>
      <c r="AZ306" s="84">
        <v>1562</v>
      </c>
      <c r="BA306" s="84">
        <v>242</v>
      </c>
      <c r="BB306" s="84">
        <v>1559.8</v>
      </c>
      <c r="BC306" s="91">
        <v>3363.8</v>
      </c>
    </row>
    <row r="307" spans="1:55" ht="38.25">
      <c r="A307" s="90" t="s">
        <v>843</v>
      </c>
      <c r="B307" s="82">
        <v>20231001</v>
      </c>
      <c r="C307" s="82">
        <v>2023</v>
      </c>
      <c r="D307" s="82" t="s">
        <v>6398</v>
      </c>
      <c r="E307" s="82">
        <v>10</v>
      </c>
      <c r="F307" s="82" t="s">
        <v>1250</v>
      </c>
      <c r="G307" s="82" t="s">
        <v>1485</v>
      </c>
      <c r="H307" s="82" t="s">
        <v>1250</v>
      </c>
      <c r="I307" s="82" t="s">
        <v>1485</v>
      </c>
      <c r="J307" s="82">
        <v>1</v>
      </c>
      <c r="K307" s="82" t="s">
        <v>11</v>
      </c>
      <c r="L307" s="82" t="s">
        <v>3749</v>
      </c>
      <c r="M307" s="82" t="s">
        <v>3750</v>
      </c>
      <c r="N307" s="82" t="s">
        <v>2375</v>
      </c>
      <c r="O307" s="82" t="s">
        <v>4683</v>
      </c>
      <c r="P307" s="82" t="s">
        <v>3751</v>
      </c>
      <c r="Q307" s="82" t="s">
        <v>10</v>
      </c>
      <c r="R307" s="82">
        <v>1</v>
      </c>
      <c r="S307" s="83">
        <v>44208</v>
      </c>
      <c r="T307" s="83">
        <v>44208</v>
      </c>
      <c r="U307" s="82">
        <v>61575166</v>
      </c>
      <c r="V307" s="82" t="s">
        <v>3702</v>
      </c>
      <c r="W307" s="100" t="s">
        <v>1839</v>
      </c>
      <c r="X307" s="82" t="s">
        <v>4743</v>
      </c>
      <c r="Y307" s="82" t="s">
        <v>6030</v>
      </c>
      <c r="Z307" s="82" t="s">
        <v>1375</v>
      </c>
      <c r="AA307" s="82" t="s">
        <v>3704</v>
      </c>
      <c r="AB307" s="83">
        <v>35377</v>
      </c>
      <c r="AC307" s="82" t="s">
        <v>3705</v>
      </c>
      <c r="AD307" s="82" t="s">
        <v>3706</v>
      </c>
      <c r="AE307" s="82">
        <v>200012420150549</v>
      </c>
      <c r="AF307" s="82">
        <v>1</v>
      </c>
      <c r="AG307" s="82" t="s">
        <v>3707</v>
      </c>
      <c r="AH307" s="82">
        <v>1</v>
      </c>
      <c r="AI307" s="82" t="s">
        <v>3708</v>
      </c>
      <c r="AJ307" s="82">
        <v>314932</v>
      </c>
      <c r="AK307" s="82" t="s">
        <v>6596</v>
      </c>
      <c r="AL307" s="82">
        <v>9</v>
      </c>
      <c r="AM307" s="84">
        <v>25000</v>
      </c>
      <c r="AN307" s="84">
        <v>0</v>
      </c>
      <c r="AO307" s="84">
        <v>0</v>
      </c>
      <c r="AP307" s="84">
        <v>25000</v>
      </c>
      <c r="AQ307" s="84">
        <v>717.5</v>
      </c>
      <c r="AR307" s="84">
        <v>0</v>
      </c>
      <c r="AS307" s="84">
        <v>760</v>
      </c>
      <c r="AT307" s="84">
        <v>0</v>
      </c>
      <c r="AU307" s="84">
        <v>25</v>
      </c>
      <c r="AV307" s="84">
        <v>0</v>
      </c>
      <c r="AW307" s="84">
        <v>0</v>
      </c>
      <c r="AX307" s="84">
        <v>1502.5</v>
      </c>
      <c r="AY307" s="84">
        <v>23497.5</v>
      </c>
      <c r="AZ307" s="84">
        <v>1775</v>
      </c>
      <c r="BA307" s="84">
        <v>275</v>
      </c>
      <c r="BB307" s="84">
        <v>1772.5</v>
      </c>
      <c r="BC307" s="91">
        <v>3822.5</v>
      </c>
    </row>
    <row r="308" spans="1:55" ht="38.25">
      <c r="A308" s="90" t="s">
        <v>843</v>
      </c>
      <c r="B308" s="82">
        <v>20231001</v>
      </c>
      <c r="C308" s="82">
        <v>2023</v>
      </c>
      <c r="D308" s="82" t="s">
        <v>6398</v>
      </c>
      <c r="E308" s="82">
        <v>10</v>
      </c>
      <c r="F308" s="82" t="s">
        <v>1250</v>
      </c>
      <c r="G308" s="82" t="s">
        <v>1485</v>
      </c>
      <c r="H308" s="82" t="s">
        <v>1250</v>
      </c>
      <c r="I308" s="82" t="s">
        <v>1485</v>
      </c>
      <c r="J308" s="82">
        <v>1</v>
      </c>
      <c r="K308" s="82" t="s">
        <v>11</v>
      </c>
      <c r="L308" s="82" t="s">
        <v>3720</v>
      </c>
      <c r="M308" s="82" t="s">
        <v>3721</v>
      </c>
      <c r="N308" s="82" t="s">
        <v>2375</v>
      </c>
      <c r="O308" s="82" t="s">
        <v>4683</v>
      </c>
      <c r="P308" s="82" t="s">
        <v>3821</v>
      </c>
      <c r="Q308" s="82" t="s">
        <v>359</v>
      </c>
      <c r="R308" s="82">
        <v>1</v>
      </c>
      <c r="S308" s="83">
        <v>44933</v>
      </c>
      <c r="T308" s="83">
        <v>44933</v>
      </c>
      <c r="U308" s="82">
        <v>61575238</v>
      </c>
      <c r="V308" s="82" t="s">
        <v>3702</v>
      </c>
      <c r="W308" s="100" t="s">
        <v>3424</v>
      </c>
      <c r="X308" s="82" t="s">
        <v>4796</v>
      </c>
      <c r="Y308" s="82" t="s">
        <v>6077</v>
      </c>
      <c r="Z308" s="82" t="s">
        <v>3423</v>
      </c>
      <c r="AA308" s="82" t="s">
        <v>3712</v>
      </c>
      <c r="AB308" s="82" t="s">
        <v>6600</v>
      </c>
      <c r="AC308" s="82" t="s">
        <v>3705</v>
      </c>
      <c r="AD308" s="82" t="s">
        <v>3706</v>
      </c>
      <c r="AE308" s="82">
        <v>200019606032409</v>
      </c>
      <c r="AF308" s="82">
        <v>1</v>
      </c>
      <c r="AG308" s="82" t="s">
        <v>3707</v>
      </c>
      <c r="AH308" s="82">
        <v>1</v>
      </c>
      <c r="AI308" s="82" t="s">
        <v>3708</v>
      </c>
      <c r="AJ308" s="82">
        <v>314932</v>
      </c>
      <c r="AK308" s="82" t="s">
        <v>6596</v>
      </c>
      <c r="AL308" s="82">
        <v>10</v>
      </c>
      <c r="AM308" s="84">
        <v>22000</v>
      </c>
      <c r="AN308" s="84">
        <v>0</v>
      </c>
      <c r="AO308" s="84">
        <v>0</v>
      </c>
      <c r="AP308" s="84">
        <v>22000</v>
      </c>
      <c r="AQ308" s="84">
        <v>631.4</v>
      </c>
      <c r="AR308" s="84">
        <v>0</v>
      </c>
      <c r="AS308" s="84">
        <v>668.8</v>
      </c>
      <c r="AT308" s="84">
        <v>0</v>
      </c>
      <c r="AU308" s="84">
        <v>25</v>
      </c>
      <c r="AV308" s="84">
        <v>0</v>
      </c>
      <c r="AW308" s="84">
        <v>3366</v>
      </c>
      <c r="AX308" s="84">
        <v>8057.2</v>
      </c>
      <c r="AY308" s="84">
        <v>17308.8</v>
      </c>
      <c r="AZ308" s="84">
        <v>1562</v>
      </c>
      <c r="BA308" s="84">
        <v>242</v>
      </c>
      <c r="BB308" s="84">
        <v>1559.8</v>
      </c>
      <c r="BC308" s="91">
        <v>3363.8</v>
      </c>
    </row>
    <row r="309" spans="1:55" ht="38.25">
      <c r="A309" s="90" t="s">
        <v>843</v>
      </c>
      <c r="B309" s="82">
        <v>20231001</v>
      </c>
      <c r="C309" s="82">
        <v>2023</v>
      </c>
      <c r="D309" s="82" t="s">
        <v>6398</v>
      </c>
      <c r="E309" s="82">
        <v>10</v>
      </c>
      <c r="F309" s="82" t="s">
        <v>1250</v>
      </c>
      <c r="G309" s="82" t="s">
        <v>1485</v>
      </c>
      <c r="H309" s="82" t="s">
        <v>1250</v>
      </c>
      <c r="I309" s="82" t="s">
        <v>1485</v>
      </c>
      <c r="J309" s="82">
        <v>1</v>
      </c>
      <c r="K309" s="82" t="s">
        <v>11</v>
      </c>
      <c r="L309" s="82" t="s">
        <v>3714</v>
      </c>
      <c r="M309" s="82" t="s">
        <v>3715</v>
      </c>
      <c r="N309" s="82" t="s">
        <v>2375</v>
      </c>
      <c r="O309" s="82" t="s">
        <v>4683</v>
      </c>
      <c r="P309" s="82" t="s">
        <v>4031</v>
      </c>
      <c r="Q309" s="82" t="s">
        <v>231</v>
      </c>
      <c r="R309" s="82">
        <v>4</v>
      </c>
      <c r="S309" s="83">
        <v>43466</v>
      </c>
      <c r="T309" s="83">
        <v>35800</v>
      </c>
      <c r="U309" s="82">
        <v>61575083</v>
      </c>
      <c r="V309" s="82" t="s">
        <v>3702</v>
      </c>
      <c r="W309" s="100" t="s">
        <v>1835</v>
      </c>
      <c r="X309" s="82" t="s">
        <v>4698</v>
      </c>
      <c r="Y309" s="82" t="s">
        <v>5987</v>
      </c>
      <c r="Z309" s="82" t="s">
        <v>457</v>
      </c>
      <c r="AA309" s="82" t="s">
        <v>3712</v>
      </c>
      <c r="AB309" s="82" t="s">
        <v>6601</v>
      </c>
      <c r="AC309" s="82" t="s">
        <v>3713</v>
      </c>
      <c r="AD309" s="82" t="s">
        <v>3705</v>
      </c>
      <c r="AE309" s="82">
        <v>200013300032515</v>
      </c>
      <c r="AF309" s="82">
        <v>1</v>
      </c>
      <c r="AG309" s="82" t="s">
        <v>3707</v>
      </c>
      <c r="AH309" s="82">
        <v>1</v>
      </c>
      <c r="AI309" s="82" t="s">
        <v>3708</v>
      </c>
      <c r="AJ309" s="82">
        <v>314932</v>
      </c>
      <c r="AK309" s="82" t="s">
        <v>6596</v>
      </c>
      <c r="AL309" s="82">
        <v>11</v>
      </c>
      <c r="AM309" s="84">
        <v>31500</v>
      </c>
      <c r="AN309" s="84">
        <v>0</v>
      </c>
      <c r="AO309" s="84">
        <v>0</v>
      </c>
      <c r="AP309" s="84">
        <v>31500</v>
      </c>
      <c r="AQ309" s="84">
        <v>904.05</v>
      </c>
      <c r="AR309" s="84">
        <v>0</v>
      </c>
      <c r="AS309" s="84">
        <v>957.6</v>
      </c>
      <c r="AT309" s="84">
        <v>0</v>
      </c>
      <c r="AU309" s="84">
        <v>25</v>
      </c>
      <c r="AV309" s="84">
        <v>50</v>
      </c>
      <c r="AW309" s="84">
        <v>991</v>
      </c>
      <c r="AX309" s="84">
        <v>3918.65</v>
      </c>
      <c r="AY309" s="84">
        <v>28572.35</v>
      </c>
      <c r="AZ309" s="84">
        <v>2236.5</v>
      </c>
      <c r="BA309" s="84">
        <v>346.5</v>
      </c>
      <c r="BB309" s="84">
        <v>2233.35</v>
      </c>
      <c r="BC309" s="91">
        <v>4816.3500000000004</v>
      </c>
    </row>
    <row r="310" spans="1:55" ht="38.25">
      <c r="A310" s="90" t="s">
        <v>843</v>
      </c>
      <c r="B310" s="82">
        <v>20231001</v>
      </c>
      <c r="C310" s="82">
        <v>2023</v>
      </c>
      <c r="D310" s="82" t="s">
        <v>6398</v>
      </c>
      <c r="E310" s="82">
        <v>10</v>
      </c>
      <c r="F310" s="82" t="s">
        <v>1250</v>
      </c>
      <c r="G310" s="82" t="s">
        <v>1485</v>
      </c>
      <c r="H310" s="82" t="s">
        <v>1250</v>
      </c>
      <c r="I310" s="82" t="s">
        <v>1485</v>
      </c>
      <c r="J310" s="82">
        <v>1</v>
      </c>
      <c r="K310" s="82" t="s">
        <v>11</v>
      </c>
      <c r="L310" s="82" t="s">
        <v>3720</v>
      </c>
      <c r="M310" s="82" t="s">
        <v>3721</v>
      </c>
      <c r="N310" s="82" t="s">
        <v>2375</v>
      </c>
      <c r="O310" s="82" t="s">
        <v>4683</v>
      </c>
      <c r="P310" s="82" t="s">
        <v>3857</v>
      </c>
      <c r="Q310" s="82" t="s">
        <v>27</v>
      </c>
      <c r="R310" s="82">
        <v>5</v>
      </c>
      <c r="S310" s="83">
        <v>43470</v>
      </c>
      <c r="T310" s="83">
        <v>36565</v>
      </c>
      <c r="U310" s="82">
        <v>61575058</v>
      </c>
      <c r="V310" s="82" t="s">
        <v>3702</v>
      </c>
      <c r="W310" s="100" t="s">
        <v>1092</v>
      </c>
      <c r="X310" s="82" t="s">
        <v>4775</v>
      </c>
      <c r="Y310" s="82" t="s">
        <v>6057</v>
      </c>
      <c r="Z310" s="82" t="s">
        <v>6058</v>
      </c>
      <c r="AA310" s="82" t="s">
        <v>3712</v>
      </c>
      <c r="AB310" s="82" t="s">
        <v>6602</v>
      </c>
      <c r="AC310" s="82" t="s">
        <v>3713</v>
      </c>
      <c r="AD310" s="82" t="s">
        <v>3705</v>
      </c>
      <c r="AE310" s="82">
        <v>200013300041496</v>
      </c>
      <c r="AF310" s="82">
        <v>1</v>
      </c>
      <c r="AG310" s="82" t="s">
        <v>3707</v>
      </c>
      <c r="AH310" s="82">
        <v>1</v>
      </c>
      <c r="AI310" s="82" t="s">
        <v>3708</v>
      </c>
      <c r="AJ310" s="82">
        <v>314932</v>
      </c>
      <c r="AK310" s="82" t="s">
        <v>6596</v>
      </c>
      <c r="AL310" s="82">
        <v>12</v>
      </c>
      <c r="AM310" s="84">
        <v>15000</v>
      </c>
      <c r="AN310" s="84">
        <v>0</v>
      </c>
      <c r="AO310" s="84">
        <v>0</v>
      </c>
      <c r="AP310" s="84">
        <v>15000</v>
      </c>
      <c r="AQ310" s="84">
        <v>430.5</v>
      </c>
      <c r="AR310" s="84">
        <v>0</v>
      </c>
      <c r="AS310" s="84">
        <v>456</v>
      </c>
      <c r="AT310" s="84">
        <v>0</v>
      </c>
      <c r="AU310" s="84">
        <v>25</v>
      </c>
      <c r="AV310" s="84">
        <v>50</v>
      </c>
      <c r="AW310" s="84">
        <v>11222.15</v>
      </c>
      <c r="AX310" s="84">
        <v>23405.8</v>
      </c>
      <c r="AY310" s="84">
        <v>2816.35</v>
      </c>
      <c r="AZ310" s="84">
        <v>1065</v>
      </c>
      <c r="BA310" s="84">
        <v>165</v>
      </c>
      <c r="BB310" s="84">
        <v>1063.5</v>
      </c>
      <c r="BC310" s="91">
        <v>2293.5</v>
      </c>
    </row>
    <row r="311" spans="1:55" ht="38.25">
      <c r="A311" s="90" t="s">
        <v>843</v>
      </c>
      <c r="B311" s="82">
        <v>20231001</v>
      </c>
      <c r="C311" s="82">
        <v>2023</v>
      </c>
      <c r="D311" s="82" t="s">
        <v>6398</v>
      </c>
      <c r="E311" s="82">
        <v>10</v>
      </c>
      <c r="F311" s="82" t="s">
        <v>1250</v>
      </c>
      <c r="G311" s="82" t="s">
        <v>1485</v>
      </c>
      <c r="H311" s="82" t="s">
        <v>1250</v>
      </c>
      <c r="I311" s="82" t="s">
        <v>1485</v>
      </c>
      <c r="J311" s="82">
        <v>1</v>
      </c>
      <c r="K311" s="82" t="s">
        <v>11</v>
      </c>
      <c r="L311" s="82" t="s">
        <v>3749</v>
      </c>
      <c r="M311" s="82" t="s">
        <v>3750</v>
      </c>
      <c r="N311" s="82" t="s">
        <v>2375</v>
      </c>
      <c r="O311" s="82" t="s">
        <v>4683</v>
      </c>
      <c r="P311" s="82" t="s">
        <v>3871</v>
      </c>
      <c r="Q311" s="82" t="s">
        <v>335</v>
      </c>
      <c r="R311" s="82">
        <v>1</v>
      </c>
      <c r="S311" s="83">
        <v>44931</v>
      </c>
      <c r="T311" s="83">
        <v>44931</v>
      </c>
      <c r="U311" s="82">
        <v>61575225</v>
      </c>
      <c r="V311" s="82" t="s">
        <v>3702</v>
      </c>
      <c r="W311" s="100" t="s">
        <v>3179</v>
      </c>
      <c r="X311" s="82" t="s">
        <v>4727</v>
      </c>
      <c r="Y311" s="82" t="s">
        <v>6015</v>
      </c>
      <c r="Z311" s="82" t="s">
        <v>3178</v>
      </c>
      <c r="AA311" s="82" t="s">
        <v>3704</v>
      </c>
      <c r="AB311" s="83">
        <v>31930</v>
      </c>
      <c r="AC311" s="82" t="s">
        <v>3705</v>
      </c>
      <c r="AD311" s="82" t="s">
        <v>3706</v>
      </c>
      <c r="AE311" s="82">
        <v>200019605796904</v>
      </c>
      <c r="AF311" s="82">
        <v>1</v>
      </c>
      <c r="AG311" s="82" t="s">
        <v>3707</v>
      </c>
      <c r="AH311" s="82">
        <v>1</v>
      </c>
      <c r="AI311" s="82" t="s">
        <v>3708</v>
      </c>
      <c r="AJ311" s="82">
        <v>314932</v>
      </c>
      <c r="AK311" s="82" t="s">
        <v>6596</v>
      </c>
      <c r="AL311" s="82">
        <v>13</v>
      </c>
      <c r="AM311" s="84">
        <v>30000</v>
      </c>
      <c r="AN311" s="84">
        <v>0</v>
      </c>
      <c r="AO311" s="84">
        <v>0</v>
      </c>
      <c r="AP311" s="84">
        <v>30000</v>
      </c>
      <c r="AQ311" s="84">
        <v>861</v>
      </c>
      <c r="AR311" s="84">
        <v>0</v>
      </c>
      <c r="AS311" s="84">
        <v>912</v>
      </c>
      <c r="AT311" s="84">
        <v>0</v>
      </c>
      <c r="AU311" s="84">
        <v>25</v>
      </c>
      <c r="AV311" s="84">
        <v>0</v>
      </c>
      <c r="AW311" s="84">
        <v>0</v>
      </c>
      <c r="AX311" s="84">
        <v>1798</v>
      </c>
      <c r="AY311" s="84">
        <v>28202</v>
      </c>
      <c r="AZ311" s="84">
        <v>2130</v>
      </c>
      <c r="BA311" s="84">
        <v>330</v>
      </c>
      <c r="BB311" s="84">
        <v>2127</v>
      </c>
      <c r="BC311" s="91">
        <v>4587</v>
      </c>
    </row>
    <row r="312" spans="1:55" ht="38.25">
      <c r="A312" s="90" t="s">
        <v>843</v>
      </c>
      <c r="B312" s="82">
        <v>20231001</v>
      </c>
      <c r="C312" s="82">
        <v>2023</v>
      </c>
      <c r="D312" s="82" t="s">
        <v>6398</v>
      </c>
      <c r="E312" s="82">
        <v>10</v>
      </c>
      <c r="F312" s="82" t="s">
        <v>1250</v>
      </c>
      <c r="G312" s="82" t="s">
        <v>1485</v>
      </c>
      <c r="H312" s="82" t="s">
        <v>1250</v>
      </c>
      <c r="I312" s="82" t="s">
        <v>1485</v>
      </c>
      <c r="J312" s="82">
        <v>1</v>
      </c>
      <c r="K312" s="82" t="s">
        <v>11</v>
      </c>
      <c r="L312" s="82"/>
      <c r="M312" s="82"/>
      <c r="N312" s="82" t="s">
        <v>2375</v>
      </c>
      <c r="O312" s="82" t="s">
        <v>4683</v>
      </c>
      <c r="P312" s="82" t="s">
        <v>3863</v>
      </c>
      <c r="Q312" s="82" t="s">
        <v>125</v>
      </c>
      <c r="R312" s="82">
        <v>1</v>
      </c>
      <c r="S312" s="83">
        <v>44200</v>
      </c>
      <c r="T312" s="83">
        <v>44200</v>
      </c>
      <c r="U312" s="82">
        <v>61575137</v>
      </c>
      <c r="V312" s="82" t="s">
        <v>3702</v>
      </c>
      <c r="W312" s="100" t="s">
        <v>1827</v>
      </c>
      <c r="X312" s="82" t="s">
        <v>3988</v>
      </c>
      <c r="Y312" s="82" t="s">
        <v>5973</v>
      </c>
      <c r="Z312" s="82" t="s">
        <v>941</v>
      </c>
      <c r="AA312" s="82" t="s">
        <v>3712</v>
      </c>
      <c r="AB312" s="82" t="s">
        <v>6603</v>
      </c>
      <c r="AC312" s="82" t="s">
        <v>3705</v>
      </c>
      <c r="AD312" s="82" t="s">
        <v>3706</v>
      </c>
      <c r="AE312" s="82">
        <v>200019603522053</v>
      </c>
      <c r="AF312" s="82">
        <v>1</v>
      </c>
      <c r="AG312" s="82" t="s">
        <v>3707</v>
      </c>
      <c r="AH312" s="82">
        <v>1</v>
      </c>
      <c r="AI312" s="82" t="s">
        <v>3708</v>
      </c>
      <c r="AJ312" s="82">
        <v>314932</v>
      </c>
      <c r="AK312" s="82" t="s">
        <v>6596</v>
      </c>
      <c r="AL312" s="82">
        <v>14</v>
      </c>
      <c r="AM312" s="84">
        <v>20000</v>
      </c>
      <c r="AN312" s="84">
        <v>0</v>
      </c>
      <c r="AO312" s="84">
        <v>0</v>
      </c>
      <c r="AP312" s="84">
        <v>20000</v>
      </c>
      <c r="AQ312" s="84">
        <v>574</v>
      </c>
      <c r="AR312" s="84">
        <v>0</v>
      </c>
      <c r="AS312" s="84">
        <v>608</v>
      </c>
      <c r="AT312" s="84">
        <v>0</v>
      </c>
      <c r="AU312" s="84">
        <v>25</v>
      </c>
      <c r="AV312" s="84">
        <v>0</v>
      </c>
      <c r="AW312" s="84">
        <v>0</v>
      </c>
      <c r="AX312" s="84">
        <v>1207</v>
      </c>
      <c r="AY312" s="84">
        <v>18793</v>
      </c>
      <c r="AZ312" s="84">
        <v>1420</v>
      </c>
      <c r="BA312" s="84">
        <v>220</v>
      </c>
      <c r="BB312" s="84">
        <v>1418</v>
      </c>
      <c r="BC312" s="91">
        <v>3058</v>
      </c>
    </row>
    <row r="313" spans="1:55" ht="38.25">
      <c r="A313" s="90" t="s">
        <v>843</v>
      </c>
      <c r="B313" s="82">
        <v>20231001</v>
      </c>
      <c r="C313" s="82">
        <v>2023</v>
      </c>
      <c r="D313" s="82" t="s">
        <v>6398</v>
      </c>
      <c r="E313" s="82">
        <v>10</v>
      </c>
      <c r="F313" s="82" t="s">
        <v>1250</v>
      </c>
      <c r="G313" s="82" t="s">
        <v>1485</v>
      </c>
      <c r="H313" s="82" t="s">
        <v>1250</v>
      </c>
      <c r="I313" s="82" t="s">
        <v>1485</v>
      </c>
      <c r="J313" s="82">
        <v>1</v>
      </c>
      <c r="K313" s="82" t="s">
        <v>11</v>
      </c>
      <c r="L313" s="82" t="s">
        <v>3754</v>
      </c>
      <c r="M313" s="82" t="s">
        <v>3755</v>
      </c>
      <c r="N313" s="82" t="s">
        <v>2375</v>
      </c>
      <c r="O313" s="82" t="s">
        <v>4683</v>
      </c>
      <c r="P313" s="82" t="s">
        <v>4773</v>
      </c>
      <c r="Q313" s="82" t="s">
        <v>855</v>
      </c>
      <c r="R313" s="82">
        <v>17</v>
      </c>
      <c r="S313" s="83">
        <v>44197</v>
      </c>
      <c r="T313" s="83">
        <v>38355</v>
      </c>
      <c r="U313" s="82">
        <v>61575113</v>
      </c>
      <c r="V313" s="82" t="s">
        <v>3702</v>
      </c>
      <c r="W313" s="100" t="s">
        <v>1783</v>
      </c>
      <c r="X313" s="82" t="s">
        <v>4774</v>
      </c>
      <c r="Y313" s="82" t="s">
        <v>6056</v>
      </c>
      <c r="Z313" s="82" t="s">
        <v>404</v>
      </c>
      <c r="AA313" s="82" t="s">
        <v>3712</v>
      </c>
      <c r="AB313" s="82" t="s">
        <v>6604</v>
      </c>
      <c r="AC313" s="82" t="s">
        <v>3713</v>
      </c>
      <c r="AD313" s="82" t="s">
        <v>3705</v>
      </c>
      <c r="AE313" s="82">
        <v>200013300046572</v>
      </c>
      <c r="AF313" s="82">
        <v>1</v>
      </c>
      <c r="AG313" s="82" t="s">
        <v>3707</v>
      </c>
      <c r="AH313" s="82">
        <v>1</v>
      </c>
      <c r="AI313" s="82" t="s">
        <v>3708</v>
      </c>
      <c r="AJ313" s="82">
        <v>314932</v>
      </c>
      <c r="AK313" s="82" t="s">
        <v>6596</v>
      </c>
      <c r="AL313" s="82">
        <v>15</v>
      </c>
      <c r="AM313" s="84">
        <v>150000</v>
      </c>
      <c r="AN313" s="84">
        <v>0</v>
      </c>
      <c r="AO313" s="84">
        <v>0</v>
      </c>
      <c r="AP313" s="84">
        <v>150000</v>
      </c>
      <c r="AQ313" s="84">
        <v>4305</v>
      </c>
      <c r="AR313" s="84">
        <v>23866.62</v>
      </c>
      <c r="AS313" s="84">
        <v>4560</v>
      </c>
      <c r="AT313" s="84">
        <v>0</v>
      </c>
      <c r="AU313" s="84">
        <v>25</v>
      </c>
      <c r="AV313" s="84">
        <v>50</v>
      </c>
      <c r="AW313" s="84">
        <v>0</v>
      </c>
      <c r="AX313" s="84">
        <v>32806.620000000003</v>
      </c>
      <c r="AY313" s="84">
        <v>117193.38</v>
      </c>
      <c r="AZ313" s="84">
        <v>10650</v>
      </c>
      <c r="BA313" s="84">
        <v>822.89</v>
      </c>
      <c r="BB313" s="84">
        <v>10635</v>
      </c>
      <c r="BC313" s="91">
        <v>22107.89</v>
      </c>
    </row>
    <row r="314" spans="1:55" ht="38.25">
      <c r="A314" s="90" t="s">
        <v>843</v>
      </c>
      <c r="B314" s="82">
        <v>20231001</v>
      </c>
      <c r="C314" s="82">
        <v>2023</v>
      </c>
      <c r="D314" s="82" t="s">
        <v>6398</v>
      </c>
      <c r="E314" s="82">
        <v>10</v>
      </c>
      <c r="F314" s="82" t="s">
        <v>1246</v>
      </c>
      <c r="G314" s="82" t="s">
        <v>1492</v>
      </c>
      <c r="H314" s="82" t="s">
        <v>1246</v>
      </c>
      <c r="I314" s="82" t="s">
        <v>1492</v>
      </c>
      <c r="J314" s="82">
        <v>1</v>
      </c>
      <c r="K314" s="82" t="s">
        <v>11</v>
      </c>
      <c r="L314" s="82" t="s">
        <v>3749</v>
      </c>
      <c r="M314" s="82" t="s">
        <v>3750</v>
      </c>
      <c r="N314" s="82" t="s">
        <v>2375</v>
      </c>
      <c r="O314" s="82" t="s">
        <v>4683</v>
      </c>
      <c r="P314" s="82" t="s">
        <v>3942</v>
      </c>
      <c r="Q314" s="82" t="s">
        <v>381</v>
      </c>
      <c r="R314" s="82">
        <v>8</v>
      </c>
      <c r="S314" s="83">
        <v>43840</v>
      </c>
      <c r="T314" s="83">
        <v>38354</v>
      </c>
      <c r="U314" s="82">
        <v>61890016</v>
      </c>
      <c r="V314" s="82" t="s">
        <v>3702</v>
      </c>
      <c r="W314" s="100" t="s">
        <v>1106</v>
      </c>
      <c r="X314" s="82" t="s">
        <v>4694</v>
      </c>
      <c r="Y314" s="82" t="s">
        <v>5983</v>
      </c>
      <c r="Z314" s="82" t="s">
        <v>380</v>
      </c>
      <c r="AA314" s="82" t="s">
        <v>3712</v>
      </c>
      <c r="AB314" s="83">
        <v>27643</v>
      </c>
      <c r="AC314" s="82" t="s">
        <v>3713</v>
      </c>
      <c r="AD314" s="82" t="s">
        <v>3705</v>
      </c>
      <c r="AE314" s="82">
        <v>200013300036621</v>
      </c>
      <c r="AF314" s="82">
        <v>1</v>
      </c>
      <c r="AG314" s="82" t="s">
        <v>3707</v>
      </c>
      <c r="AH314" s="82">
        <v>1</v>
      </c>
      <c r="AI314" s="82" t="s">
        <v>3708</v>
      </c>
      <c r="AJ314" s="82">
        <v>314932</v>
      </c>
      <c r="AK314" s="82" t="s">
        <v>6596</v>
      </c>
      <c r="AL314" s="82">
        <v>16</v>
      </c>
      <c r="AM314" s="84">
        <v>35000</v>
      </c>
      <c r="AN314" s="84">
        <v>0</v>
      </c>
      <c r="AO314" s="84">
        <v>0</v>
      </c>
      <c r="AP314" s="84">
        <v>35000</v>
      </c>
      <c r="AQ314" s="84">
        <v>1004.5</v>
      </c>
      <c r="AR314" s="84">
        <v>0</v>
      </c>
      <c r="AS314" s="84">
        <v>1064</v>
      </c>
      <c r="AT314" s="84">
        <v>0</v>
      </c>
      <c r="AU314" s="84">
        <v>25</v>
      </c>
      <c r="AV314" s="84">
        <v>50</v>
      </c>
      <c r="AW314" s="84">
        <v>13276.35</v>
      </c>
      <c r="AX314" s="84">
        <v>28696.2</v>
      </c>
      <c r="AY314" s="84">
        <v>19580.150000000001</v>
      </c>
      <c r="AZ314" s="84">
        <v>2485</v>
      </c>
      <c r="BA314" s="84">
        <v>385</v>
      </c>
      <c r="BB314" s="84">
        <v>2481.5</v>
      </c>
      <c r="BC314" s="91">
        <v>5351.5</v>
      </c>
    </row>
    <row r="315" spans="1:55" ht="38.25">
      <c r="A315" s="90" t="s">
        <v>843</v>
      </c>
      <c r="B315" s="82">
        <v>20231001</v>
      </c>
      <c r="C315" s="82">
        <v>2023</v>
      </c>
      <c r="D315" s="82" t="s">
        <v>6398</v>
      </c>
      <c r="E315" s="82">
        <v>10</v>
      </c>
      <c r="F315" s="82" t="s">
        <v>1250</v>
      </c>
      <c r="G315" s="82" t="s">
        <v>1485</v>
      </c>
      <c r="H315" s="82" t="s">
        <v>1250</v>
      </c>
      <c r="I315" s="82" t="s">
        <v>1485</v>
      </c>
      <c r="J315" s="82">
        <v>1</v>
      </c>
      <c r="K315" s="82" t="s">
        <v>11</v>
      </c>
      <c r="L315" s="82" t="s">
        <v>3720</v>
      </c>
      <c r="M315" s="82" t="s">
        <v>3721</v>
      </c>
      <c r="N315" s="82" t="s">
        <v>2375</v>
      </c>
      <c r="O315" s="82" t="s">
        <v>4683</v>
      </c>
      <c r="P315" s="82" t="s">
        <v>3857</v>
      </c>
      <c r="Q315" s="82" t="s">
        <v>27</v>
      </c>
      <c r="R315" s="82">
        <v>4</v>
      </c>
      <c r="S315" s="83">
        <v>43466</v>
      </c>
      <c r="T315" s="83">
        <v>37080</v>
      </c>
      <c r="U315" s="82">
        <v>61575061</v>
      </c>
      <c r="V315" s="82" t="s">
        <v>3702</v>
      </c>
      <c r="W315" s="100" t="s">
        <v>1090</v>
      </c>
      <c r="X315" s="82" t="s">
        <v>4794</v>
      </c>
      <c r="Y315" s="82" t="s">
        <v>6074</v>
      </c>
      <c r="Z315" s="82" t="s">
        <v>444</v>
      </c>
      <c r="AA315" s="82" t="s">
        <v>3712</v>
      </c>
      <c r="AB315" s="82" t="s">
        <v>6605</v>
      </c>
      <c r="AC315" s="82" t="s">
        <v>3713</v>
      </c>
      <c r="AD315" s="82" t="s">
        <v>3705</v>
      </c>
      <c r="AE315" s="82">
        <v>200013300028561</v>
      </c>
      <c r="AF315" s="82">
        <v>1</v>
      </c>
      <c r="AG315" s="82" t="s">
        <v>3707</v>
      </c>
      <c r="AH315" s="82">
        <v>1</v>
      </c>
      <c r="AI315" s="82" t="s">
        <v>3708</v>
      </c>
      <c r="AJ315" s="82">
        <v>314932</v>
      </c>
      <c r="AK315" s="82" t="s">
        <v>6596</v>
      </c>
      <c r="AL315" s="82">
        <v>17</v>
      </c>
      <c r="AM315" s="84">
        <v>11000</v>
      </c>
      <c r="AN315" s="84">
        <v>0</v>
      </c>
      <c r="AO315" s="84">
        <v>0</v>
      </c>
      <c r="AP315" s="84">
        <v>11000</v>
      </c>
      <c r="AQ315" s="84">
        <v>315.7</v>
      </c>
      <c r="AR315" s="84">
        <v>0</v>
      </c>
      <c r="AS315" s="84">
        <v>334.4</v>
      </c>
      <c r="AT315" s="84">
        <v>0</v>
      </c>
      <c r="AU315" s="84">
        <v>25</v>
      </c>
      <c r="AV315" s="84">
        <v>0</v>
      </c>
      <c r="AW315" s="84">
        <v>7941.42</v>
      </c>
      <c r="AX315" s="84">
        <v>16557.939999999999</v>
      </c>
      <c r="AY315" s="84">
        <v>2383.48</v>
      </c>
      <c r="AZ315" s="84">
        <v>781</v>
      </c>
      <c r="BA315" s="84">
        <v>121</v>
      </c>
      <c r="BB315" s="84">
        <v>779.9</v>
      </c>
      <c r="BC315" s="91">
        <v>1681.9</v>
      </c>
    </row>
    <row r="316" spans="1:55" ht="38.25">
      <c r="A316" s="90" t="s">
        <v>843</v>
      </c>
      <c r="B316" s="82">
        <v>20231001</v>
      </c>
      <c r="C316" s="82">
        <v>2023</v>
      </c>
      <c r="D316" s="82" t="s">
        <v>6398</v>
      </c>
      <c r="E316" s="82">
        <v>10</v>
      </c>
      <c r="F316" s="82" t="s">
        <v>1246</v>
      </c>
      <c r="G316" s="82" t="s">
        <v>1492</v>
      </c>
      <c r="H316" s="82" t="s">
        <v>1246</v>
      </c>
      <c r="I316" s="82" t="s">
        <v>1492</v>
      </c>
      <c r="J316" s="82">
        <v>1</v>
      </c>
      <c r="K316" s="82" t="s">
        <v>11</v>
      </c>
      <c r="L316" s="82" t="s">
        <v>3714</v>
      </c>
      <c r="M316" s="82" t="s">
        <v>3715</v>
      </c>
      <c r="N316" s="82" t="s">
        <v>2375</v>
      </c>
      <c r="O316" s="82" t="s">
        <v>4683</v>
      </c>
      <c r="P316" s="82" t="s">
        <v>3791</v>
      </c>
      <c r="Q316" s="82" t="s">
        <v>234</v>
      </c>
      <c r="R316" s="82">
        <v>7</v>
      </c>
      <c r="S316" s="83">
        <v>43473</v>
      </c>
      <c r="T316" s="83">
        <v>38727</v>
      </c>
      <c r="U316" s="82">
        <v>61890010</v>
      </c>
      <c r="V316" s="82" t="s">
        <v>3702</v>
      </c>
      <c r="W316" s="100" t="s">
        <v>1848</v>
      </c>
      <c r="X316" s="82" t="s">
        <v>4748</v>
      </c>
      <c r="Y316" s="82" t="s">
        <v>6035</v>
      </c>
      <c r="Z316" s="82" t="s">
        <v>236</v>
      </c>
      <c r="AA316" s="82" t="s">
        <v>3712</v>
      </c>
      <c r="AB316" s="82" t="s">
        <v>6606</v>
      </c>
      <c r="AC316" s="82" t="s">
        <v>3713</v>
      </c>
      <c r="AD316" s="82" t="s">
        <v>3705</v>
      </c>
      <c r="AE316" s="82">
        <v>200013300066413</v>
      </c>
      <c r="AF316" s="82">
        <v>1</v>
      </c>
      <c r="AG316" s="82" t="s">
        <v>3707</v>
      </c>
      <c r="AH316" s="82">
        <v>1</v>
      </c>
      <c r="AI316" s="82" t="s">
        <v>3708</v>
      </c>
      <c r="AJ316" s="82">
        <v>314932</v>
      </c>
      <c r="AK316" s="82" t="s">
        <v>6596</v>
      </c>
      <c r="AL316" s="82">
        <v>18</v>
      </c>
      <c r="AM316" s="84">
        <v>55000</v>
      </c>
      <c r="AN316" s="84">
        <v>0</v>
      </c>
      <c r="AO316" s="84">
        <v>0</v>
      </c>
      <c r="AP316" s="84">
        <v>55000</v>
      </c>
      <c r="AQ316" s="84">
        <v>1578.5</v>
      </c>
      <c r="AR316" s="84">
        <v>2559.6799999999998</v>
      </c>
      <c r="AS316" s="84">
        <v>1672</v>
      </c>
      <c r="AT316" s="84">
        <v>0</v>
      </c>
      <c r="AU316" s="84">
        <v>25</v>
      </c>
      <c r="AV316" s="84">
        <v>50</v>
      </c>
      <c r="AW316" s="84">
        <v>9262.6</v>
      </c>
      <c r="AX316" s="84">
        <v>24410.38</v>
      </c>
      <c r="AY316" s="84">
        <v>39852.22</v>
      </c>
      <c r="AZ316" s="84">
        <v>3905</v>
      </c>
      <c r="BA316" s="84">
        <v>605</v>
      </c>
      <c r="BB316" s="84">
        <v>3899.5</v>
      </c>
      <c r="BC316" s="91">
        <v>8409.5</v>
      </c>
    </row>
    <row r="317" spans="1:55" ht="38.25">
      <c r="A317" s="90" t="s">
        <v>843</v>
      </c>
      <c r="B317" s="82">
        <v>20231001</v>
      </c>
      <c r="C317" s="82">
        <v>2023</v>
      </c>
      <c r="D317" s="82" t="s">
        <v>6398</v>
      </c>
      <c r="E317" s="82">
        <v>10</v>
      </c>
      <c r="F317" s="82" t="s">
        <v>1250</v>
      </c>
      <c r="G317" s="82" t="s">
        <v>1485</v>
      </c>
      <c r="H317" s="82" t="s">
        <v>1250</v>
      </c>
      <c r="I317" s="82" t="s">
        <v>1485</v>
      </c>
      <c r="J317" s="82">
        <v>1</v>
      </c>
      <c r="K317" s="82" t="s">
        <v>11</v>
      </c>
      <c r="L317" s="82" t="s">
        <v>3714</v>
      </c>
      <c r="M317" s="82" t="s">
        <v>3715</v>
      </c>
      <c r="N317" s="82" t="s">
        <v>2375</v>
      </c>
      <c r="O317" s="82" t="s">
        <v>4683</v>
      </c>
      <c r="P317" s="82" t="s">
        <v>3853</v>
      </c>
      <c r="Q317" s="82" t="s">
        <v>249</v>
      </c>
      <c r="R317" s="82">
        <v>1</v>
      </c>
      <c r="S317" s="83">
        <v>43836</v>
      </c>
      <c r="T317" s="83">
        <v>43836</v>
      </c>
      <c r="U317" s="82">
        <v>61575105</v>
      </c>
      <c r="V317" s="82" t="s">
        <v>3702</v>
      </c>
      <c r="W317" s="100" t="s">
        <v>1787</v>
      </c>
      <c r="X317" s="82" t="s">
        <v>4739</v>
      </c>
      <c r="Y317" s="82" t="s">
        <v>6026</v>
      </c>
      <c r="Z317" s="82" t="s">
        <v>411</v>
      </c>
      <c r="AA317" s="82" t="s">
        <v>3704</v>
      </c>
      <c r="AB317" s="83">
        <v>22372</v>
      </c>
      <c r="AC317" s="82" t="s">
        <v>3705</v>
      </c>
      <c r="AD317" s="82" t="s">
        <v>3706</v>
      </c>
      <c r="AE317" s="82">
        <v>200010302079424</v>
      </c>
      <c r="AF317" s="82">
        <v>1</v>
      </c>
      <c r="AG317" s="82" t="s">
        <v>3707</v>
      </c>
      <c r="AH317" s="82">
        <v>1</v>
      </c>
      <c r="AI317" s="82" t="s">
        <v>3708</v>
      </c>
      <c r="AJ317" s="82">
        <v>314932</v>
      </c>
      <c r="AK317" s="82" t="s">
        <v>6596</v>
      </c>
      <c r="AL317" s="82">
        <v>19</v>
      </c>
      <c r="AM317" s="84">
        <v>49116</v>
      </c>
      <c r="AN317" s="84">
        <v>0</v>
      </c>
      <c r="AO317" s="84">
        <v>0</v>
      </c>
      <c r="AP317" s="84">
        <v>49116</v>
      </c>
      <c r="AQ317" s="84">
        <v>1409.63</v>
      </c>
      <c r="AR317" s="84">
        <v>1729.24</v>
      </c>
      <c r="AS317" s="84">
        <v>1493.13</v>
      </c>
      <c r="AT317" s="84">
        <v>0</v>
      </c>
      <c r="AU317" s="84">
        <v>25</v>
      </c>
      <c r="AV317" s="84">
        <v>0</v>
      </c>
      <c r="AW317" s="84">
        <v>0</v>
      </c>
      <c r="AX317" s="84">
        <v>4657</v>
      </c>
      <c r="AY317" s="84">
        <v>44459</v>
      </c>
      <c r="AZ317" s="84">
        <v>3487.24</v>
      </c>
      <c r="BA317" s="84">
        <v>540.28</v>
      </c>
      <c r="BB317" s="84">
        <v>3482.32</v>
      </c>
      <c r="BC317" s="91">
        <v>7509.84</v>
      </c>
    </row>
    <row r="318" spans="1:55" ht="38.25">
      <c r="A318" s="90" t="s">
        <v>843</v>
      </c>
      <c r="B318" s="82">
        <v>20231001</v>
      </c>
      <c r="C318" s="82">
        <v>2023</v>
      </c>
      <c r="D318" s="82" t="s">
        <v>6398</v>
      </c>
      <c r="E318" s="82">
        <v>10</v>
      </c>
      <c r="F318" s="82" t="s">
        <v>1255</v>
      </c>
      <c r="G318" s="82" t="s">
        <v>1483</v>
      </c>
      <c r="H318" s="82" t="s">
        <v>1255</v>
      </c>
      <c r="I318" s="82" t="s">
        <v>1483</v>
      </c>
      <c r="J318" s="82">
        <v>1</v>
      </c>
      <c r="K318" s="82" t="s">
        <v>11</v>
      </c>
      <c r="L318" s="82" t="s">
        <v>3720</v>
      </c>
      <c r="M318" s="82" t="s">
        <v>3721</v>
      </c>
      <c r="N318" s="82" t="s">
        <v>2375</v>
      </c>
      <c r="O318" s="82" t="s">
        <v>4683</v>
      </c>
      <c r="P318" s="82" t="s">
        <v>3722</v>
      </c>
      <c r="Q318" s="82" t="s">
        <v>8</v>
      </c>
      <c r="R318" s="82">
        <v>1</v>
      </c>
      <c r="S318" s="83">
        <v>44933</v>
      </c>
      <c r="T318" s="83">
        <v>44933</v>
      </c>
      <c r="U318" s="82">
        <v>61905020</v>
      </c>
      <c r="V318" s="82" t="s">
        <v>3702</v>
      </c>
      <c r="W318" s="100" t="s">
        <v>3428</v>
      </c>
      <c r="X318" s="82" t="s">
        <v>4706</v>
      </c>
      <c r="Y318" s="82" t="s">
        <v>5995</v>
      </c>
      <c r="Z318" s="82" t="s">
        <v>3427</v>
      </c>
      <c r="AA318" s="82" t="s">
        <v>3704</v>
      </c>
      <c r="AB318" s="82" t="s">
        <v>6607</v>
      </c>
      <c r="AC318" s="82" t="s">
        <v>3705</v>
      </c>
      <c r="AD318" s="82" t="s">
        <v>3706</v>
      </c>
      <c r="AE318" s="82">
        <v>200019606032404</v>
      </c>
      <c r="AF318" s="82">
        <v>1</v>
      </c>
      <c r="AG318" s="82" t="s">
        <v>3707</v>
      </c>
      <c r="AH318" s="82">
        <v>1</v>
      </c>
      <c r="AI318" s="82" t="s">
        <v>3708</v>
      </c>
      <c r="AJ318" s="82">
        <v>314932</v>
      </c>
      <c r="AK318" s="82" t="s">
        <v>6596</v>
      </c>
      <c r="AL318" s="82">
        <v>20</v>
      </c>
      <c r="AM318" s="84">
        <v>18000</v>
      </c>
      <c r="AN318" s="84">
        <v>0</v>
      </c>
      <c r="AO318" s="84">
        <v>0</v>
      </c>
      <c r="AP318" s="84">
        <v>18000</v>
      </c>
      <c r="AQ318" s="84">
        <v>516.6</v>
      </c>
      <c r="AR318" s="84">
        <v>0</v>
      </c>
      <c r="AS318" s="84">
        <v>547.20000000000005</v>
      </c>
      <c r="AT318" s="84">
        <v>0</v>
      </c>
      <c r="AU318" s="84">
        <v>25</v>
      </c>
      <c r="AV318" s="84">
        <v>0</v>
      </c>
      <c r="AW318" s="84">
        <v>0</v>
      </c>
      <c r="AX318" s="84">
        <v>1088.8</v>
      </c>
      <c r="AY318" s="84">
        <v>16911.2</v>
      </c>
      <c r="AZ318" s="84">
        <v>1278</v>
      </c>
      <c r="BA318" s="84">
        <v>198</v>
      </c>
      <c r="BB318" s="84">
        <v>1276.2</v>
      </c>
      <c r="BC318" s="91">
        <v>2752.2</v>
      </c>
    </row>
    <row r="319" spans="1:55" ht="38.25">
      <c r="A319" s="90" t="s">
        <v>843</v>
      </c>
      <c r="B319" s="82">
        <v>20231001</v>
      </c>
      <c r="C319" s="82">
        <v>2023</v>
      </c>
      <c r="D319" s="82" t="s">
        <v>6398</v>
      </c>
      <c r="E319" s="82">
        <v>10</v>
      </c>
      <c r="F319" s="82" t="s">
        <v>1250</v>
      </c>
      <c r="G319" s="82" t="s">
        <v>1485</v>
      </c>
      <c r="H319" s="82" t="s">
        <v>1250</v>
      </c>
      <c r="I319" s="82" t="s">
        <v>1485</v>
      </c>
      <c r="J319" s="82">
        <v>1</v>
      </c>
      <c r="K319" s="82" t="s">
        <v>11</v>
      </c>
      <c r="L319" s="82"/>
      <c r="M319" s="82"/>
      <c r="N319" s="82" t="s">
        <v>2375</v>
      </c>
      <c r="O319" s="82" t="s">
        <v>4683</v>
      </c>
      <c r="P319" s="82" t="s">
        <v>4439</v>
      </c>
      <c r="Q319" s="82" t="s">
        <v>354</v>
      </c>
      <c r="R319" s="82">
        <v>4</v>
      </c>
      <c r="S319" s="83">
        <v>43466</v>
      </c>
      <c r="T319" s="83">
        <v>367</v>
      </c>
      <c r="U319" s="82">
        <v>61575051</v>
      </c>
      <c r="V319" s="82" t="s">
        <v>3702</v>
      </c>
      <c r="W319" s="100" t="s">
        <v>1086</v>
      </c>
      <c r="X319" s="82" t="s">
        <v>3858</v>
      </c>
      <c r="Y319" s="82" t="s">
        <v>5140</v>
      </c>
      <c r="Z319" s="82" t="s">
        <v>436</v>
      </c>
      <c r="AA319" s="82" t="s">
        <v>3712</v>
      </c>
      <c r="AB319" s="82" t="s">
        <v>6608</v>
      </c>
      <c r="AC319" s="82" t="s">
        <v>3713</v>
      </c>
      <c r="AD319" s="82" t="s">
        <v>3705</v>
      </c>
      <c r="AE319" s="82">
        <v>200013300041975</v>
      </c>
      <c r="AF319" s="82">
        <v>1</v>
      </c>
      <c r="AG319" s="82" t="s">
        <v>3707</v>
      </c>
      <c r="AH319" s="82">
        <v>1</v>
      </c>
      <c r="AI319" s="82" t="s">
        <v>3708</v>
      </c>
      <c r="AJ319" s="82">
        <v>314932</v>
      </c>
      <c r="AK319" s="82" t="s">
        <v>6596</v>
      </c>
      <c r="AL319" s="82">
        <v>21</v>
      </c>
      <c r="AM319" s="84">
        <v>11000</v>
      </c>
      <c r="AN319" s="84">
        <v>0</v>
      </c>
      <c r="AO319" s="84">
        <v>0</v>
      </c>
      <c r="AP319" s="84">
        <v>11000</v>
      </c>
      <c r="AQ319" s="84">
        <v>315.7</v>
      </c>
      <c r="AR319" s="84">
        <v>0</v>
      </c>
      <c r="AS319" s="84">
        <v>334.4</v>
      </c>
      <c r="AT319" s="84">
        <v>0</v>
      </c>
      <c r="AU319" s="84">
        <v>25</v>
      </c>
      <c r="AV319" s="84">
        <v>50</v>
      </c>
      <c r="AW319" s="84">
        <v>0</v>
      </c>
      <c r="AX319" s="84">
        <v>725.1</v>
      </c>
      <c r="AY319" s="84">
        <v>10274.9</v>
      </c>
      <c r="AZ319" s="84">
        <v>781</v>
      </c>
      <c r="BA319" s="84">
        <v>121</v>
      </c>
      <c r="BB319" s="84">
        <v>779.9</v>
      </c>
      <c r="BC319" s="91">
        <v>1681.9</v>
      </c>
    </row>
    <row r="320" spans="1:55" ht="38.25">
      <c r="A320" s="90" t="s">
        <v>843</v>
      </c>
      <c r="B320" s="82">
        <v>20231001</v>
      </c>
      <c r="C320" s="82">
        <v>2023</v>
      </c>
      <c r="D320" s="82" t="s">
        <v>6398</v>
      </c>
      <c r="E320" s="82">
        <v>10</v>
      </c>
      <c r="F320" s="82" t="s">
        <v>1250</v>
      </c>
      <c r="G320" s="82" t="s">
        <v>1485</v>
      </c>
      <c r="H320" s="82" t="s">
        <v>1250</v>
      </c>
      <c r="I320" s="82" t="s">
        <v>1485</v>
      </c>
      <c r="J320" s="82">
        <v>1</v>
      </c>
      <c r="K320" s="82" t="s">
        <v>11</v>
      </c>
      <c r="L320" s="82" t="s">
        <v>3720</v>
      </c>
      <c r="M320" s="82" t="s">
        <v>3721</v>
      </c>
      <c r="N320" s="82" t="s">
        <v>2375</v>
      </c>
      <c r="O320" s="82" t="s">
        <v>4683</v>
      </c>
      <c r="P320" s="82" t="s">
        <v>3857</v>
      </c>
      <c r="Q320" s="82" t="s">
        <v>27</v>
      </c>
      <c r="R320" s="82">
        <v>1</v>
      </c>
      <c r="S320" s="83">
        <v>44208</v>
      </c>
      <c r="T320" s="83">
        <v>44208</v>
      </c>
      <c r="U320" s="82">
        <v>61575178</v>
      </c>
      <c r="V320" s="82" t="s">
        <v>3702</v>
      </c>
      <c r="W320" s="100" t="s">
        <v>1790</v>
      </c>
      <c r="X320" s="82" t="s">
        <v>4764</v>
      </c>
      <c r="Y320" s="82" t="s">
        <v>6051</v>
      </c>
      <c r="Z320" s="82" t="s">
        <v>1345</v>
      </c>
      <c r="AA320" s="82" t="s">
        <v>3712</v>
      </c>
      <c r="AB320" s="82" t="s">
        <v>6609</v>
      </c>
      <c r="AC320" s="82" t="s">
        <v>3705</v>
      </c>
      <c r="AD320" s="82" t="s">
        <v>3706</v>
      </c>
      <c r="AE320" s="82">
        <v>200019600716555</v>
      </c>
      <c r="AF320" s="82">
        <v>1</v>
      </c>
      <c r="AG320" s="82" t="s">
        <v>3707</v>
      </c>
      <c r="AH320" s="82">
        <v>1</v>
      </c>
      <c r="AI320" s="82" t="s">
        <v>3708</v>
      </c>
      <c r="AJ320" s="82">
        <v>314932</v>
      </c>
      <c r="AK320" s="82" t="s">
        <v>6596</v>
      </c>
      <c r="AL320" s="82">
        <v>22</v>
      </c>
      <c r="AM320" s="84">
        <v>16500</v>
      </c>
      <c r="AN320" s="84">
        <v>0</v>
      </c>
      <c r="AO320" s="84">
        <v>0</v>
      </c>
      <c r="AP320" s="84">
        <v>16500</v>
      </c>
      <c r="AQ320" s="84">
        <v>473.55</v>
      </c>
      <c r="AR320" s="84">
        <v>0</v>
      </c>
      <c r="AS320" s="84">
        <v>501.6</v>
      </c>
      <c r="AT320" s="84">
        <v>0</v>
      </c>
      <c r="AU320" s="84">
        <v>25</v>
      </c>
      <c r="AV320" s="84">
        <v>0</v>
      </c>
      <c r="AW320" s="84">
        <v>0</v>
      </c>
      <c r="AX320" s="84">
        <v>1000.15</v>
      </c>
      <c r="AY320" s="84">
        <v>15499.85</v>
      </c>
      <c r="AZ320" s="84">
        <v>1171.5</v>
      </c>
      <c r="BA320" s="84">
        <v>181.5</v>
      </c>
      <c r="BB320" s="84">
        <v>1169.8499999999999</v>
      </c>
      <c r="BC320" s="91">
        <v>2522.85</v>
      </c>
    </row>
    <row r="321" spans="1:55" ht="38.25">
      <c r="A321" s="90" t="s">
        <v>843</v>
      </c>
      <c r="B321" s="82">
        <v>20231001</v>
      </c>
      <c r="C321" s="82">
        <v>2023</v>
      </c>
      <c r="D321" s="82" t="s">
        <v>6398</v>
      </c>
      <c r="E321" s="82">
        <v>10</v>
      </c>
      <c r="F321" s="82" t="s">
        <v>1250</v>
      </c>
      <c r="G321" s="82" t="s">
        <v>1485</v>
      </c>
      <c r="H321" s="82" t="s">
        <v>1250</v>
      </c>
      <c r="I321" s="82" t="s">
        <v>1485</v>
      </c>
      <c r="J321" s="82">
        <v>1</v>
      </c>
      <c r="K321" s="82" t="s">
        <v>11</v>
      </c>
      <c r="L321" s="82" t="s">
        <v>3758</v>
      </c>
      <c r="M321" s="82" t="s">
        <v>3759</v>
      </c>
      <c r="N321" s="82" t="s">
        <v>2375</v>
      </c>
      <c r="O321" s="82" t="s">
        <v>4683</v>
      </c>
      <c r="P321" s="82" t="s">
        <v>3841</v>
      </c>
      <c r="Q321" s="82" t="s">
        <v>224</v>
      </c>
      <c r="R321" s="82">
        <v>10</v>
      </c>
      <c r="S321" s="83">
        <v>44571</v>
      </c>
      <c r="T321" s="83">
        <v>37996</v>
      </c>
      <c r="U321" s="82">
        <v>61575197</v>
      </c>
      <c r="V321" s="82" t="s">
        <v>3702</v>
      </c>
      <c r="W321" s="100" t="s">
        <v>1013</v>
      </c>
      <c r="X321" s="82" t="s">
        <v>4756</v>
      </c>
      <c r="Y321" s="82" t="s">
        <v>6043</v>
      </c>
      <c r="Z321" s="82" t="s">
        <v>222</v>
      </c>
      <c r="AA321" s="82" t="s">
        <v>3712</v>
      </c>
      <c r="AB321" s="82" t="s">
        <v>6610</v>
      </c>
      <c r="AC321" s="82" t="s">
        <v>3713</v>
      </c>
      <c r="AD321" s="82" t="s">
        <v>3705</v>
      </c>
      <c r="AE321" s="82">
        <v>200013300045845</v>
      </c>
      <c r="AF321" s="82">
        <v>1</v>
      </c>
      <c r="AG321" s="82" t="s">
        <v>3707</v>
      </c>
      <c r="AH321" s="82">
        <v>1</v>
      </c>
      <c r="AI321" s="82" t="s">
        <v>3708</v>
      </c>
      <c r="AJ321" s="82">
        <v>314932</v>
      </c>
      <c r="AK321" s="82" t="s">
        <v>6596</v>
      </c>
      <c r="AL321" s="82">
        <v>23</v>
      </c>
      <c r="AM321" s="84">
        <v>50000</v>
      </c>
      <c r="AN321" s="84">
        <v>0</v>
      </c>
      <c r="AO321" s="84">
        <v>0</v>
      </c>
      <c r="AP321" s="84">
        <v>50000</v>
      </c>
      <c r="AQ321" s="84">
        <v>1435</v>
      </c>
      <c r="AR321" s="84">
        <v>1854</v>
      </c>
      <c r="AS321" s="84">
        <v>1520</v>
      </c>
      <c r="AT321" s="84">
        <v>0</v>
      </c>
      <c r="AU321" s="84">
        <v>25</v>
      </c>
      <c r="AV321" s="84">
        <v>50</v>
      </c>
      <c r="AW321" s="84">
        <v>29306.81</v>
      </c>
      <c r="AX321" s="84">
        <v>63497.62</v>
      </c>
      <c r="AY321" s="84">
        <v>15809.19</v>
      </c>
      <c r="AZ321" s="84">
        <v>3550</v>
      </c>
      <c r="BA321" s="84">
        <v>550</v>
      </c>
      <c r="BB321" s="84">
        <v>3545</v>
      </c>
      <c r="BC321" s="91">
        <v>7645</v>
      </c>
    </row>
    <row r="322" spans="1:55" ht="38.25">
      <c r="A322" s="90" t="s">
        <v>843</v>
      </c>
      <c r="B322" s="82">
        <v>20231001</v>
      </c>
      <c r="C322" s="82">
        <v>2023</v>
      </c>
      <c r="D322" s="82" t="s">
        <v>6398</v>
      </c>
      <c r="E322" s="82">
        <v>10</v>
      </c>
      <c r="F322" s="82" t="s">
        <v>1255</v>
      </c>
      <c r="G322" s="82" t="s">
        <v>1483</v>
      </c>
      <c r="H322" s="82" t="s">
        <v>1255</v>
      </c>
      <c r="I322" s="82" t="s">
        <v>1483</v>
      </c>
      <c r="J322" s="82">
        <v>1</v>
      </c>
      <c r="K322" s="82" t="s">
        <v>11</v>
      </c>
      <c r="L322" s="82" t="s">
        <v>3758</v>
      </c>
      <c r="M322" s="82" t="s">
        <v>3759</v>
      </c>
      <c r="N322" s="82" t="s">
        <v>2375</v>
      </c>
      <c r="O322" s="82" t="s">
        <v>4683</v>
      </c>
      <c r="P322" s="82" t="s">
        <v>4717</v>
      </c>
      <c r="Q322" s="82" t="s">
        <v>402</v>
      </c>
      <c r="R322" s="82">
        <v>3</v>
      </c>
      <c r="S322" s="83">
        <v>43466</v>
      </c>
      <c r="T322" s="83">
        <v>40551</v>
      </c>
      <c r="U322" s="82">
        <v>61905001</v>
      </c>
      <c r="V322" s="82" t="s">
        <v>3702</v>
      </c>
      <c r="W322" s="100" t="s">
        <v>1856</v>
      </c>
      <c r="X322" s="82" t="s">
        <v>4718</v>
      </c>
      <c r="Y322" s="82" t="s">
        <v>5721</v>
      </c>
      <c r="Z322" s="82" t="s">
        <v>401</v>
      </c>
      <c r="AA322" s="82" t="s">
        <v>3712</v>
      </c>
      <c r="AB322" s="83">
        <v>28371</v>
      </c>
      <c r="AC322" s="82" t="s">
        <v>3713</v>
      </c>
      <c r="AD322" s="82" t="s">
        <v>3705</v>
      </c>
      <c r="AE322" s="82">
        <v>200010600602741</v>
      </c>
      <c r="AF322" s="82">
        <v>1</v>
      </c>
      <c r="AG322" s="82" t="s">
        <v>3707</v>
      </c>
      <c r="AH322" s="82">
        <v>1</v>
      </c>
      <c r="AI322" s="82" t="s">
        <v>3708</v>
      </c>
      <c r="AJ322" s="82">
        <v>314932</v>
      </c>
      <c r="AK322" s="82" t="s">
        <v>6596</v>
      </c>
      <c r="AL322" s="82">
        <v>24</v>
      </c>
      <c r="AM322" s="84">
        <v>31500</v>
      </c>
      <c r="AN322" s="84">
        <v>0</v>
      </c>
      <c r="AO322" s="84">
        <v>0</v>
      </c>
      <c r="AP322" s="84">
        <v>31500</v>
      </c>
      <c r="AQ322" s="84">
        <v>904.05</v>
      </c>
      <c r="AR322" s="84">
        <v>0</v>
      </c>
      <c r="AS322" s="84">
        <v>957.6</v>
      </c>
      <c r="AT322" s="84">
        <v>1587.38</v>
      </c>
      <c r="AU322" s="84">
        <v>25</v>
      </c>
      <c r="AV322" s="84">
        <v>0</v>
      </c>
      <c r="AW322" s="84">
        <v>0</v>
      </c>
      <c r="AX322" s="84">
        <v>3474.03</v>
      </c>
      <c r="AY322" s="84">
        <v>28025.97</v>
      </c>
      <c r="AZ322" s="84">
        <v>2236.5</v>
      </c>
      <c r="BA322" s="84">
        <v>346.5</v>
      </c>
      <c r="BB322" s="84">
        <v>2233.35</v>
      </c>
      <c r="BC322" s="91">
        <v>4816.3500000000004</v>
      </c>
    </row>
    <row r="323" spans="1:55" ht="38.25">
      <c r="A323" s="90" t="s">
        <v>843</v>
      </c>
      <c r="B323" s="82">
        <v>20231001</v>
      </c>
      <c r="C323" s="82">
        <v>2023</v>
      </c>
      <c r="D323" s="82" t="s">
        <v>6398</v>
      </c>
      <c r="E323" s="82">
        <v>10</v>
      </c>
      <c r="F323" s="82" t="s">
        <v>1246</v>
      </c>
      <c r="G323" s="82" t="s">
        <v>1492</v>
      </c>
      <c r="H323" s="82" t="s">
        <v>1246</v>
      </c>
      <c r="I323" s="82" t="s">
        <v>1492</v>
      </c>
      <c r="J323" s="82">
        <v>1</v>
      </c>
      <c r="K323" s="82" t="s">
        <v>11</v>
      </c>
      <c r="L323" s="82" t="s">
        <v>3720</v>
      </c>
      <c r="M323" s="82" t="s">
        <v>3721</v>
      </c>
      <c r="N323" s="82" t="s">
        <v>2375</v>
      </c>
      <c r="O323" s="82" t="s">
        <v>4683</v>
      </c>
      <c r="P323" s="82" t="s">
        <v>4757</v>
      </c>
      <c r="Q323" s="82" t="s">
        <v>239</v>
      </c>
      <c r="R323" s="82">
        <v>12</v>
      </c>
      <c r="S323" s="83">
        <v>43833</v>
      </c>
      <c r="T323" s="83">
        <v>39457</v>
      </c>
      <c r="U323" s="82">
        <v>61890015</v>
      </c>
      <c r="V323" s="82" t="s">
        <v>3702</v>
      </c>
      <c r="W323" s="100" t="s">
        <v>1851</v>
      </c>
      <c r="X323" s="82" t="s">
        <v>3886</v>
      </c>
      <c r="Y323" s="82" t="s">
        <v>6044</v>
      </c>
      <c r="Z323" s="82" t="s">
        <v>238</v>
      </c>
      <c r="AA323" s="82" t="s">
        <v>3712</v>
      </c>
      <c r="AB323" s="83">
        <v>23479</v>
      </c>
      <c r="AC323" s="82" t="s">
        <v>3713</v>
      </c>
      <c r="AD323" s="82" t="s">
        <v>3705</v>
      </c>
      <c r="AE323" s="82">
        <v>200013300090939</v>
      </c>
      <c r="AF323" s="82">
        <v>1</v>
      </c>
      <c r="AG323" s="82" t="s">
        <v>3707</v>
      </c>
      <c r="AH323" s="82">
        <v>1</v>
      </c>
      <c r="AI323" s="82" t="s">
        <v>3708</v>
      </c>
      <c r="AJ323" s="82">
        <v>314932</v>
      </c>
      <c r="AK323" s="82" t="s">
        <v>6596</v>
      </c>
      <c r="AL323" s="82">
        <v>25</v>
      </c>
      <c r="AM323" s="84">
        <v>20000</v>
      </c>
      <c r="AN323" s="84">
        <v>0</v>
      </c>
      <c r="AO323" s="84">
        <v>0</v>
      </c>
      <c r="AP323" s="84">
        <v>20000</v>
      </c>
      <c r="AQ323" s="84">
        <v>574</v>
      </c>
      <c r="AR323" s="84">
        <v>0</v>
      </c>
      <c r="AS323" s="84">
        <v>608</v>
      </c>
      <c r="AT323" s="84">
        <v>0</v>
      </c>
      <c r="AU323" s="84">
        <v>25</v>
      </c>
      <c r="AV323" s="84">
        <v>0</v>
      </c>
      <c r="AW323" s="84">
        <v>11995.15</v>
      </c>
      <c r="AX323" s="84">
        <v>25197.3</v>
      </c>
      <c r="AY323" s="84">
        <v>6797.85</v>
      </c>
      <c r="AZ323" s="84">
        <v>1420</v>
      </c>
      <c r="BA323" s="84">
        <v>220</v>
      </c>
      <c r="BB323" s="84">
        <v>1418</v>
      </c>
      <c r="BC323" s="91">
        <v>3058</v>
      </c>
    </row>
    <row r="324" spans="1:55" ht="38.25">
      <c r="A324" s="90" t="s">
        <v>843</v>
      </c>
      <c r="B324" s="82">
        <v>20231001</v>
      </c>
      <c r="C324" s="82">
        <v>2023</v>
      </c>
      <c r="D324" s="82" t="s">
        <v>6398</v>
      </c>
      <c r="E324" s="82">
        <v>10</v>
      </c>
      <c r="F324" s="82" t="s">
        <v>1250</v>
      </c>
      <c r="G324" s="82" t="s">
        <v>1485</v>
      </c>
      <c r="H324" s="82" t="s">
        <v>1250</v>
      </c>
      <c r="I324" s="82" t="s">
        <v>1485</v>
      </c>
      <c r="J324" s="82">
        <v>1</v>
      </c>
      <c r="K324" s="82" t="s">
        <v>11</v>
      </c>
      <c r="L324" s="82" t="s">
        <v>3749</v>
      </c>
      <c r="M324" s="82" t="s">
        <v>3750</v>
      </c>
      <c r="N324" s="82" t="s">
        <v>2375</v>
      </c>
      <c r="O324" s="82" t="s">
        <v>4683</v>
      </c>
      <c r="P324" s="82" t="s">
        <v>3751</v>
      </c>
      <c r="Q324" s="82" t="s">
        <v>10</v>
      </c>
      <c r="R324" s="82">
        <v>1</v>
      </c>
      <c r="S324" s="83">
        <v>44572</v>
      </c>
      <c r="T324" s="83">
        <v>44572</v>
      </c>
      <c r="U324" s="82">
        <v>61575199</v>
      </c>
      <c r="V324" s="82" t="s">
        <v>3702</v>
      </c>
      <c r="W324" s="100" t="s">
        <v>2486</v>
      </c>
      <c r="X324" s="82" t="s">
        <v>4786</v>
      </c>
      <c r="Y324" s="82" t="s">
        <v>6068</v>
      </c>
      <c r="Z324" s="82" t="s">
        <v>2485</v>
      </c>
      <c r="AA324" s="82" t="s">
        <v>3704</v>
      </c>
      <c r="AB324" s="83">
        <v>37511</v>
      </c>
      <c r="AC324" s="82" t="s">
        <v>3705</v>
      </c>
      <c r="AD324" s="82" t="s">
        <v>3706</v>
      </c>
      <c r="AE324" s="82">
        <v>200019605278393</v>
      </c>
      <c r="AF324" s="82">
        <v>1</v>
      </c>
      <c r="AG324" s="82" t="s">
        <v>3707</v>
      </c>
      <c r="AH324" s="82">
        <v>1</v>
      </c>
      <c r="AI324" s="82" t="s">
        <v>3708</v>
      </c>
      <c r="AJ324" s="82">
        <v>314932</v>
      </c>
      <c r="AK324" s="82" t="s">
        <v>6596</v>
      </c>
      <c r="AL324" s="82">
        <v>26</v>
      </c>
      <c r="AM324" s="84">
        <v>25000</v>
      </c>
      <c r="AN324" s="84">
        <v>0</v>
      </c>
      <c r="AO324" s="84">
        <v>0</v>
      </c>
      <c r="AP324" s="84">
        <v>25000</v>
      </c>
      <c r="AQ324" s="84">
        <v>717.5</v>
      </c>
      <c r="AR324" s="84">
        <v>0</v>
      </c>
      <c r="AS324" s="84">
        <v>760</v>
      </c>
      <c r="AT324" s="84">
        <v>0</v>
      </c>
      <c r="AU324" s="84">
        <v>25</v>
      </c>
      <c r="AV324" s="84">
        <v>0</v>
      </c>
      <c r="AW324" s="84">
        <v>3546</v>
      </c>
      <c r="AX324" s="84">
        <v>8594.5</v>
      </c>
      <c r="AY324" s="84">
        <v>19951.5</v>
      </c>
      <c r="AZ324" s="84">
        <v>1775</v>
      </c>
      <c r="BA324" s="84">
        <v>275</v>
      </c>
      <c r="BB324" s="84">
        <v>1772.5</v>
      </c>
      <c r="BC324" s="91">
        <v>3822.5</v>
      </c>
    </row>
    <row r="325" spans="1:55" ht="38.25">
      <c r="A325" s="90" t="s">
        <v>843</v>
      </c>
      <c r="B325" s="82">
        <v>20231001</v>
      </c>
      <c r="C325" s="82">
        <v>2023</v>
      </c>
      <c r="D325" s="82" t="s">
        <v>6398</v>
      </c>
      <c r="E325" s="82">
        <v>10</v>
      </c>
      <c r="F325" s="82" t="s">
        <v>1250</v>
      </c>
      <c r="G325" s="82" t="s">
        <v>1485</v>
      </c>
      <c r="H325" s="82" t="s">
        <v>1250</v>
      </c>
      <c r="I325" s="82" t="s">
        <v>1485</v>
      </c>
      <c r="J325" s="82">
        <v>1</v>
      </c>
      <c r="K325" s="82" t="s">
        <v>11</v>
      </c>
      <c r="L325" s="82"/>
      <c r="M325" s="82"/>
      <c r="N325" s="82" t="s">
        <v>2375</v>
      </c>
      <c r="O325" s="82" t="s">
        <v>4683</v>
      </c>
      <c r="P325" s="82" t="s">
        <v>4254</v>
      </c>
      <c r="Q325" s="82" t="s">
        <v>350</v>
      </c>
      <c r="R325" s="82">
        <v>1</v>
      </c>
      <c r="S325" s="83">
        <v>44200</v>
      </c>
      <c r="T325" s="83">
        <v>44200</v>
      </c>
      <c r="U325" s="82">
        <v>61575135</v>
      </c>
      <c r="V325" s="82" t="s">
        <v>3702</v>
      </c>
      <c r="W325" s="100" t="s">
        <v>1791</v>
      </c>
      <c r="X325" s="82" t="s">
        <v>4735</v>
      </c>
      <c r="Y325" s="82" t="s">
        <v>6022</v>
      </c>
      <c r="Z325" s="82" t="s">
        <v>934</v>
      </c>
      <c r="AA325" s="82" t="s">
        <v>3712</v>
      </c>
      <c r="AB325" s="83">
        <v>19823</v>
      </c>
      <c r="AC325" s="82" t="s">
        <v>3705</v>
      </c>
      <c r="AD325" s="82" t="s">
        <v>3706</v>
      </c>
      <c r="AE325" s="82">
        <v>200019603522070</v>
      </c>
      <c r="AF325" s="82">
        <v>1</v>
      </c>
      <c r="AG325" s="82" t="s">
        <v>3707</v>
      </c>
      <c r="AH325" s="82">
        <v>1</v>
      </c>
      <c r="AI325" s="82" t="s">
        <v>3708</v>
      </c>
      <c r="AJ325" s="82">
        <v>314932</v>
      </c>
      <c r="AK325" s="82" t="s">
        <v>6596</v>
      </c>
      <c r="AL325" s="82">
        <v>27</v>
      </c>
      <c r="AM325" s="84">
        <v>25000</v>
      </c>
      <c r="AN325" s="84">
        <v>0</v>
      </c>
      <c r="AO325" s="84">
        <v>0</v>
      </c>
      <c r="AP325" s="84">
        <v>25000</v>
      </c>
      <c r="AQ325" s="84">
        <v>717.5</v>
      </c>
      <c r="AR325" s="84">
        <v>0</v>
      </c>
      <c r="AS325" s="84">
        <v>760</v>
      </c>
      <c r="AT325" s="84">
        <v>0</v>
      </c>
      <c r="AU325" s="84">
        <v>25</v>
      </c>
      <c r="AV325" s="84">
        <v>0</v>
      </c>
      <c r="AW325" s="84">
        <v>0</v>
      </c>
      <c r="AX325" s="84">
        <v>1502.5</v>
      </c>
      <c r="AY325" s="84">
        <v>23497.5</v>
      </c>
      <c r="AZ325" s="84">
        <v>1775</v>
      </c>
      <c r="BA325" s="84">
        <v>275</v>
      </c>
      <c r="BB325" s="84">
        <v>1772.5</v>
      </c>
      <c r="BC325" s="91">
        <v>3822.5</v>
      </c>
    </row>
    <row r="326" spans="1:55" ht="38.25">
      <c r="A326" s="90" t="s">
        <v>843</v>
      </c>
      <c r="B326" s="82">
        <v>20231001</v>
      </c>
      <c r="C326" s="82">
        <v>2023</v>
      </c>
      <c r="D326" s="82" t="s">
        <v>6398</v>
      </c>
      <c r="E326" s="82">
        <v>10</v>
      </c>
      <c r="F326" s="82" t="s">
        <v>1250</v>
      </c>
      <c r="G326" s="82" t="s">
        <v>1485</v>
      </c>
      <c r="H326" s="82" t="s">
        <v>1250</v>
      </c>
      <c r="I326" s="82" t="s">
        <v>1485</v>
      </c>
      <c r="J326" s="82">
        <v>1</v>
      </c>
      <c r="K326" s="82" t="s">
        <v>11</v>
      </c>
      <c r="L326" s="82" t="s">
        <v>3720</v>
      </c>
      <c r="M326" s="82" t="s">
        <v>3721</v>
      </c>
      <c r="N326" s="82" t="s">
        <v>2375</v>
      </c>
      <c r="O326" s="82" t="s">
        <v>4683</v>
      </c>
      <c r="P326" s="82" t="s">
        <v>4759</v>
      </c>
      <c r="Q326" s="82" t="s">
        <v>348</v>
      </c>
      <c r="R326" s="82">
        <v>4</v>
      </c>
      <c r="S326" s="83">
        <v>43466</v>
      </c>
      <c r="T326" s="82" t="s">
        <v>6611</v>
      </c>
      <c r="U326" s="82">
        <v>61575073</v>
      </c>
      <c r="V326" s="82" t="s">
        <v>3702</v>
      </c>
      <c r="W326" s="100" t="s">
        <v>1826</v>
      </c>
      <c r="X326" s="82" t="s">
        <v>4760</v>
      </c>
      <c r="Y326" s="82" t="s">
        <v>6046</v>
      </c>
      <c r="Z326" s="82" t="s">
        <v>451</v>
      </c>
      <c r="AA326" s="82" t="s">
        <v>3712</v>
      </c>
      <c r="AB326" s="82" t="s">
        <v>6612</v>
      </c>
      <c r="AC326" s="82" t="s">
        <v>3713</v>
      </c>
      <c r="AD326" s="82" t="s">
        <v>3705</v>
      </c>
      <c r="AE326" s="82">
        <v>200013300036430</v>
      </c>
      <c r="AF326" s="82">
        <v>1</v>
      </c>
      <c r="AG326" s="82" t="s">
        <v>3707</v>
      </c>
      <c r="AH326" s="82">
        <v>1</v>
      </c>
      <c r="AI326" s="82" t="s">
        <v>3708</v>
      </c>
      <c r="AJ326" s="82">
        <v>314932</v>
      </c>
      <c r="AK326" s="82" t="s">
        <v>6596</v>
      </c>
      <c r="AL326" s="82">
        <v>28</v>
      </c>
      <c r="AM326" s="84">
        <v>11000</v>
      </c>
      <c r="AN326" s="84">
        <v>0</v>
      </c>
      <c r="AO326" s="84">
        <v>0</v>
      </c>
      <c r="AP326" s="84">
        <v>11000</v>
      </c>
      <c r="AQ326" s="84">
        <v>315.7</v>
      </c>
      <c r="AR326" s="84">
        <v>0</v>
      </c>
      <c r="AS326" s="84">
        <v>334.4</v>
      </c>
      <c r="AT326" s="84">
        <v>0</v>
      </c>
      <c r="AU326" s="84">
        <v>25</v>
      </c>
      <c r="AV326" s="84">
        <v>50</v>
      </c>
      <c r="AW326" s="84">
        <v>7750.5</v>
      </c>
      <c r="AX326" s="84">
        <v>16226.1</v>
      </c>
      <c r="AY326" s="84">
        <v>2524.4</v>
      </c>
      <c r="AZ326" s="84">
        <v>781</v>
      </c>
      <c r="BA326" s="84">
        <v>121</v>
      </c>
      <c r="BB326" s="84">
        <v>779.9</v>
      </c>
      <c r="BC326" s="91">
        <v>1681.9</v>
      </c>
    </row>
    <row r="327" spans="1:55" ht="38.25">
      <c r="A327" s="90" t="s">
        <v>843</v>
      </c>
      <c r="B327" s="82">
        <v>20231001</v>
      </c>
      <c r="C327" s="82">
        <v>2023</v>
      </c>
      <c r="D327" s="82" t="s">
        <v>6398</v>
      </c>
      <c r="E327" s="82">
        <v>10</v>
      </c>
      <c r="F327" s="82" t="s">
        <v>1250</v>
      </c>
      <c r="G327" s="82" t="s">
        <v>1485</v>
      </c>
      <c r="H327" s="82" t="s">
        <v>1250</v>
      </c>
      <c r="I327" s="82" t="s">
        <v>1485</v>
      </c>
      <c r="J327" s="82">
        <v>1</v>
      </c>
      <c r="K327" s="82" t="s">
        <v>11</v>
      </c>
      <c r="L327" s="82" t="s">
        <v>3720</v>
      </c>
      <c r="M327" s="82" t="s">
        <v>3721</v>
      </c>
      <c r="N327" s="82" t="s">
        <v>2375</v>
      </c>
      <c r="O327" s="82" t="s">
        <v>4683</v>
      </c>
      <c r="P327" s="82" t="s">
        <v>3857</v>
      </c>
      <c r="Q327" s="82" t="s">
        <v>27</v>
      </c>
      <c r="R327" s="82">
        <v>4</v>
      </c>
      <c r="S327" s="83">
        <v>44203</v>
      </c>
      <c r="T327" s="83">
        <v>39452</v>
      </c>
      <c r="U327" s="82">
        <v>61575151</v>
      </c>
      <c r="V327" s="82" t="s">
        <v>3702</v>
      </c>
      <c r="W327" s="100" t="s">
        <v>1810</v>
      </c>
      <c r="X327" s="82" t="s">
        <v>4695</v>
      </c>
      <c r="Y327" s="82" t="s">
        <v>5984</v>
      </c>
      <c r="Z327" s="82" t="s">
        <v>299</v>
      </c>
      <c r="AA327" s="82" t="s">
        <v>3712</v>
      </c>
      <c r="AB327" s="82" t="s">
        <v>6613</v>
      </c>
      <c r="AC327" s="82" t="s">
        <v>3713</v>
      </c>
      <c r="AD327" s="82" t="s">
        <v>3705</v>
      </c>
      <c r="AE327" s="82">
        <v>200010700809900</v>
      </c>
      <c r="AF327" s="82">
        <v>1</v>
      </c>
      <c r="AG327" s="82" t="s">
        <v>3707</v>
      </c>
      <c r="AH327" s="82">
        <v>1</v>
      </c>
      <c r="AI327" s="82" t="s">
        <v>3708</v>
      </c>
      <c r="AJ327" s="82">
        <v>314932</v>
      </c>
      <c r="AK327" s="82" t="s">
        <v>6596</v>
      </c>
      <c r="AL327" s="82">
        <v>29</v>
      </c>
      <c r="AM327" s="84">
        <v>11000</v>
      </c>
      <c r="AN327" s="84">
        <v>0</v>
      </c>
      <c r="AO327" s="84">
        <v>0</v>
      </c>
      <c r="AP327" s="84">
        <v>11000</v>
      </c>
      <c r="AQ327" s="84">
        <v>315.7</v>
      </c>
      <c r="AR327" s="84">
        <v>0</v>
      </c>
      <c r="AS327" s="84">
        <v>334.4</v>
      </c>
      <c r="AT327" s="84">
        <v>0</v>
      </c>
      <c r="AU327" s="84">
        <v>25</v>
      </c>
      <c r="AV327" s="84">
        <v>0</v>
      </c>
      <c r="AW327" s="84">
        <v>0</v>
      </c>
      <c r="AX327" s="84">
        <v>675.1</v>
      </c>
      <c r="AY327" s="84">
        <v>10324.9</v>
      </c>
      <c r="AZ327" s="84">
        <v>781</v>
      </c>
      <c r="BA327" s="84">
        <v>121</v>
      </c>
      <c r="BB327" s="84">
        <v>779.9</v>
      </c>
      <c r="BC327" s="91">
        <v>1681.9</v>
      </c>
    </row>
    <row r="328" spans="1:55" ht="38.25">
      <c r="A328" s="90" t="s">
        <v>843</v>
      </c>
      <c r="B328" s="82">
        <v>20231001</v>
      </c>
      <c r="C328" s="82">
        <v>2023</v>
      </c>
      <c r="D328" s="82" t="s">
        <v>6398</v>
      </c>
      <c r="E328" s="82">
        <v>10</v>
      </c>
      <c r="F328" s="82" t="s">
        <v>1250</v>
      </c>
      <c r="G328" s="82" t="s">
        <v>1485</v>
      </c>
      <c r="H328" s="82" t="s">
        <v>1250</v>
      </c>
      <c r="I328" s="82" t="s">
        <v>1485</v>
      </c>
      <c r="J328" s="82">
        <v>1</v>
      </c>
      <c r="K328" s="82" t="s">
        <v>11</v>
      </c>
      <c r="L328" s="82" t="s">
        <v>3720</v>
      </c>
      <c r="M328" s="82" t="s">
        <v>3721</v>
      </c>
      <c r="N328" s="82" t="s">
        <v>2375</v>
      </c>
      <c r="O328" s="82" t="s">
        <v>4683</v>
      </c>
      <c r="P328" s="82" t="s">
        <v>3857</v>
      </c>
      <c r="Q328" s="82" t="s">
        <v>27</v>
      </c>
      <c r="R328" s="82">
        <v>1</v>
      </c>
      <c r="S328" s="83">
        <v>44205</v>
      </c>
      <c r="T328" s="83">
        <v>44205</v>
      </c>
      <c r="U328" s="82">
        <v>61575158</v>
      </c>
      <c r="V328" s="82" t="s">
        <v>3702</v>
      </c>
      <c r="W328" s="100" t="s">
        <v>1831</v>
      </c>
      <c r="X328" s="82" t="s">
        <v>4689</v>
      </c>
      <c r="Y328" s="82" t="s">
        <v>5978</v>
      </c>
      <c r="Z328" s="82" t="s">
        <v>1197</v>
      </c>
      <c r="AA328" s="82" t="s">
        <v>3712</v>
      </c>
      <c r="AB328" s="83">
        <v>31686</v>
      </c>
      <c r="AC328" s="82" t="s">
        <v>3705</v>
      </c>
      <c r="AD328" s="82" t="s">
        <v>3706</v>
      </c>
      <c r="AE328" s="82">
        <v>200019604037868</v>
      </c>
      <c r="AF328" s="82">
        <v>1</v>
      </c>
      <c r="AG328" s="82" t="s">
        <v>3707</v>
      </c>
      <c r="AH328" s="82">
        <v>1</v>
      </c>
      <c r="AI328" s="82" t="s">
        <v>3708</v>
      </c>
      <c r="AJ328" s="82">
        <v>314932</v>
      </c>
      <c r="AK328" s="82" t="s">
        <v>6596</v>
      </c>
      <c r="AL328" s="82">
        <v>30</v>
      </c>
      <c r="AM328" s="84">
        <v>20000</v>
      </c>
      <c r="AN328" s="84">
        <v>0</v>
      </c>
      <c r="AO328" s="84">
        <v>0</v>
      </c>
      <c r="AP328" s="84">
        <v>20000</v>
      </c>
      <c r="AQ328" s="84">
        <v>574</v>
      </c>
      <c r="AR328" s="84">
        <v>0</v>
      </c>
      <c r="AS328" s="84">
        <v>608</v>
      </c>
      <c r="AT328" s="84">
        <v>0</v>
      </c>
      <c r="AU328" s="84">
        <v>25</v>
      </c>
      <c r="AV328" s="84">
        <v>0</v>
      </c>
      <c r="AW328" s="84">
        <v>0</v>
      </c>
      <c r="AX328" s="84">
        <v>1207</v>
      </c>
      <c r="AY328" s="84">
        <v>18793</v>
      </c>
      <c r="AZ328" s="84">
        <v>1420</v>
      </c>
      <c r="BA328" s="84">
        <v>220</v>
      </c>
      <c r="BB328" s="84">
        <v>1418</v>
      </c>
      <c r="BC328" s="91">
        <v>3058</v>
      </c>
    </row>
    <row r="329" spans="1:55" ht="38.25">
      <c r="A329" s="90" t="s">
        <v>843</v>
      </c>
      <c r="B329" s="82">
        <v>20231001</v>
      </c>
      <c r="C329" s="82">
        <v>2023</v>
      </c>
      <c r="D329" s="82" t="s">
        <v>6398</v>
      </c>
      <c r="E329" s="82">
        <v>10</v>
      </c>
      <c r="F329" s="82" t="s">
        <v>1250</v>
      </c>
      <c r="G329" s="82" t="s">
        <v>1485</v>
      </c>
      <c r="H329" s="82" t="s">
        <v>1250</v>
      </c>
      <c r="I329" s="82" t="s">
        <v>1485</v>
      </c>
      <c r="J329" s="82">
        <v>1</v>
      </c>
      <c r="K329" s="82" t="s">
        <v>11</v>
      </c>
      <c r="L329" s="82" t="s">
        <v>3720</v>
      </c>
      <c r="M329" s="82" t="s">
        <v>3721</v>
      </c>
      <c r="N329" s="82" t="s">
        <v>2375</v>
      </c>
      <c r="O329" s="82" t="s">
        <v>4683</v>
      </c>
      <c r="P329" s="82" t="s">
        <v>3821</v>
      </c>
      <c r="Q329" s="82" t="s">
        <v>359</v>
      </c>
      <c r="R329" s="82">
        <v>1</v>
      </c>
      <c r="S329" s="83">
        <v>44933</v>
      </c>
      <c r="T329" s="83">
        <v>44933</v>
      </c>
      <c r="U329" s="82">
        <v>61575236</v>
      </c>
      <c r="V329" s="82" t="s">
        <v>3702</v>
      </c>
      <c r="W329" s="100" t="s">
        <v>3432</v>
      </c>
      <c r="X329" s="82" t="s">
        <v>3907</v>
      </c>
      <c r="Y329" s="82" t="s">
        <v>5981</v>
      </c>
      <c r="Z329" s="82" t="s">
        <v>3431</v>
      </c>
      <c r="AA329" s="82" t="s">
        <v>3712</v>
      </c>
      <c r="AB329" s="82" t="s">
        <v>6614</v>
      </c>
      <c r="AC329" s="82" t="s">
        <v>3705</v>
      </c>
      <c r="AD329" s="82" t="s">
        <v>3706</v>
      </c>
      <c r="AE329" s="82">
        <v>200019606020833</v>
      </c>
      <c r="AF329" s="82">
        <v>1</v>
      </c>
      <c r="AG329" s="82" t="s">
        <v>3707</v>
      </c>
      <c r="AH329" s="82">
        <v>1</v>
      </c>
      <c r="AI329" s="82" t="s">
        <v>3708</v>
      </c>
      <c r="AJ329" s="82">
        <v>314932</v>
      </c>
      <c r="AK329" s="82" t="s">
        <v>6596</v>
      </c>
      <c r="AL329" s="82">
        <v>31</v>
      </c>
      <c r="AM329" s="84">
        <v>22000</v>
      </c>
      <c r="AN329" s="84">
        <v>0</v>
      </c>
      <c r="AO329" s="84">
        <v>0</v>
      </c>
      <c r="AP329" s="84">
        <v>22000</v>
      </c>
      <c r="AQ329" s="84">
        <v>631.4</v>
      </c>
      <c r="AR329" s="84">
        <v>0</v>
      </c>
      <c r="AS329" s="84">
        <v>668.8</v>
      </c>
      <c r="AT329" s="84">
        <v>0</v>
      </c>
      <c r="AU329" s="84">
        <v>25</v>
      </c>
      <c r="AV329" s="84">
        <v>0</v>
      </c>
      <c r="AW329" s="84">
        <v>0</v>
      </c>
      <c r="AX329" s="84">
        <v>1325.2</v>
      </c>
      <c r="AY329" s="84">
        <v>20674.8</v>
      </c>
      <c r="AZ329" s="84">
        <v>1562</v>
      </c>
      <c r="BA329" s="84">
        <v>242</v>
      </c>
      <c r="BB329" s="84">
        <v>1559.8</v>
      </c>
      <c r="BC329" s="91">
        <v>3363.8</v>
      </c>
    </row>
    <row r="330" spans="1:55" ht="38.25">
      <c r="A330" s="90" t="s">
        <v>843</v>
      </c>
      <c r="B330" s="82">
        <v>20231001</v>
      </c>
      <c r="C330" s="82">
        <v>2023</v>
      </c>
      <c r="D330" s="82" t="s">
        <v>6398</v>
      </c>
      <c r="E330" s="82">
        <v>10</v>
      </c>
      <c r="F330" s="82" t="s">
        <v>1250</v>
      </c>
      <c r="G330" s="82" t="s">
        <v>1485</v>
      </c>
      <c r="H330" s="82" t="s">
        <v>1250</v>
      </c>
      <c r="I330" s="82" t="s">
        <v>1485</v>
      </c>
      <c r="J330" s="82">
        <v>1</v>
      </c>
      <c r="K330" s="82" t="s">
        <v>11</v>
      </c>
      <c r="L330" s="82" t="s">
        <v>3720</v>
      </c>
      <c r="M330" s="82" t="s">
        <v>3721</v>
      </c>
      <c r="N330" s="82" t="s">
        <v>2375</v>
      </c>
      <c r="O330" s="82" t="s">
        <v>4683</v>
      </c>
      <c r="P330" s="82" t="s">
        <v>3817</v>
      </c>
      <c r="Q330" s="82" t="s">
        <v>42</v>
      </c>
      <c r="R330" s="82">
        <v>5</v>
      </c>
      <c r="S330" s="83">
        <v>44936</v>
      </c>
      <c r="T330" s="83">
        <v>40183</v>
      </c>
      <c r="U330" s="82">
        <v>61575070</v>
      </c>
      <c r="V330" s="82" t="s">
        <v>3702</v>
      </c>
      <c r="W330" s="100" t="s">
        <v>1799</v>
      </c>
      <c r="X330" s="82" t="s">
        <v>4734</v>
      </c>
      <c r="Y330" s="82" t="s">
        <v>5747</v>
      </c>
      <c r="Z330" s="82" t="s">
        <v>425</v>
      </c>
      <c r="AA330" s="82" t="s">
        <v>3712</v>
      </c>
      <c r="AB330" s="82" t="s">
        <v>6615</v>
      </c>
      <c r="AC330" s="82" t="s">
        <v>3713</v>
      </c>
      <c r="AD330" s="82" t="s">
        <v>3718</v>
      </c>
      <c r="AE330" s="82">
        <v>200013300169080</v>
      </c>
      <c r="AF330" s="82">
        <v>1</v>
      </c>
      <c r="AG330" s="82" t="s">
        <v>3707</v>
      </c>
      <c r="AH330" s="82">
        <v>1</v>
      </c>
      <c r="AI330" s="82" t="s">
        <v>3708</v>
      </c>
      <c r="AJ330" s="82">
        <v>314932</v>
      </c>
      <c r="AK330" s="82" t="s">
        <v>6596</v>
      </c>
      <c r="AL330" s="82">
        <v>32</v>
      </c>
      <c r="AM330" s="84">
        <v>22000</v>
      </c>
      <c r="AN330" s="84">
        <v>0</v>
      </c>
      <c r="AO330" s="84">
        <v>0</v>
      </c>
      <c r="AP330" s="84">
        <v>22000</v>
      </c>
      <c r="AQ330" s="84">
        <v>631.4</v>
      </c>
      <c r="AR330" s="84">
        <v>0</v>
      </c>
      <c r="AS330" s="84">
        <v>668.8</v>
      </c>
      <c r="AT330" s="84">
        <v>0</v>
      </c>
      <c r="AU330" s="84">
        <v>25</v>
      </c>
      <c r="AV330" s="84">
        <v>0</v>
      </c>
      <c r="AW330" s="84">
        <v>10314.25</v>
      </c>
      <c r="AX330" s="84">
        <v>21953.7</v>
      </c>
      <c r="AY330" s="84">
        <v>10360.549999999999</v>
      </c>
      <c r="AZ330" s="84">
        <v>1562</v>
      </c>
      <c r="BA330" s="84">
        <v>242</v>
      </c>
      <c r="BB330" s="84">
        <v>1559.8</v>
      </c>
      <c r="BC330" s="91">
        <v>3363.8</v>
      </c>
    </row>
    <row r="331" spans="1:55" ht="38.25">
      <c r="A331" s="90" t="s">
        <v>843</v>
      </c>
      <c r="B331" s="82">
        <v>20231001</v>
      </c>
      <c r="C331" s="82">
        <v>2023</v>
      </c>
      <c r="D331" s="82" t="s">
        <v>6398</v>
      </c>
      <c r="E331" s="82">
        <v>10</v>
      </c>
      <c r="F331" s="82" t="s">
        <v>1255</v>
      </c>
      <c r="G331" s="82" t="s">
        <v>1483</v>
      </c>
      <c r="H331" s="82" t="s">
        <v>1255</v>
      </c>
      <c r="I331" s="82" t="s">
        <v>1483</v>
      </c>
      <c r="J331" s="82">
        <v>1</v>
      </c>
      <c r="K331" s="82" t="s">
        <v>11</v>
      </c>
      <c r="L331" s="82"/>
      <c r="M331" s="82"/>
      <c r="N331" s="82" t="s">
        <v>2375</v>
      </c>
      <c r="O331" s="82" t="s">
        <v>4683</v>
      </c>
      <c r="P331" s="82" t="s">
        <v>3738</v>
      </c>
      <c r="Q331" s="82" t="s">
        <v>59</v>
      </c>
      <c r="R331" s="82">
        <v>1</v>
      </c>
      <c r="S331" s="83">
        <v>43840</v>
      </c>
      <c r="T331" s="83">
        <v>43840</v>
      </c>
      <c r="U331" s="82">
        <v>61905014</v>
      </c>
      <c r="V331" s="82" t="s">
        <v>3702</v>
      </c>
      <c r="W331" s="100" t="s">
        <v>1853</v>
      </c>
      <c r="X331" s="82" t="s">
        <v>4738</v>
      </c>
      <c r="Y331" s="82" t="s">
        <v>6025</v>
      </c>
      <c r="Z331" s="82" t="s">
        <v>829</v>
      </c>
      <c r="AA331" s="82" t="s">
        <v>3712</v>
      </c>
      <c r="AB331" s="83">
        <v>25329</v>
      </c>
      <c r="AC331" s="82" t="s">
        <v>3705</v>
      </c>
      <c r="AD331" s="82" t="s">
        <v>3706</v>
      </c>
      <c r="AE331" s="82">
        <v>200012404395591</v>
      </c>
      <c r="AF331" s="82">
        <v>1</v>
      </c>
      <c r="AG331" s="82" t="s">
        <v>3707</v>
      </c>
      <c r="AH331" s="82">
        <v>1</v>
      </c>
      <c r="AI331" s="82" t="s">
        <v>3708</v>
      </c>
      <c r="AJ331" s="82">
        <v>314932</v>
      </c>
      <c r="AK331" s="82" t="s">
        <v>6596</v>
      </c>
      <c r="AL331" s="82">
        <v>33</v>
      </c>
      <c r="AM331" s="84">
        <v>180000</v>
      </c>
      <c r="AN331" s="84">
        <v>0</v>
      </c>
      <c r="AO331" s="84">
        <v>0</v>
      </c>
      <c r="AP331" s="84">
        <v>180000</v>
      </c>
      <c r="AQ331" s="84">
        <v>5166</v>
      </c>
      <c r="AR331" s="84">
        <v>30923.37</v>
      </c>
      <c r="AS331" s="84">
        <v>5472</v>
      </c>
      <c r="AT331" s="84">
        <v>0</v>
      </c>
      <c r="AU331" s="84">
        <v>25</v>
      </c>
      <c r="AV331" s="84">
        <v>0</v>
      </c>
      <c r="AW331" s="84">
        <v>0</v>
      </c>
      <c r="AX331" s="84">
        <v>41586.370000000003</v>
      </c>
      <c r="AY331" s="84">
        <v>138413.63</v>
      </c>
      <c r="AZ331" s="84">
        <v>12780</v>
      </c>
      <c r="BA331" s="84">
        <v>822.89</v>
      </c>
      <c r="BB331" s="84">
        <v>12762</v>
      </c>
      <c r="BC331" s="91">
        <v>26364.89</v>
      </c>
    </row>
    <row r="332" spans="1:55" ht="38.25">
      <c r="A332" s="90" t="s">
        <v>843</v>
      </c>
      <c r="B332" s="82">
        <v>20231001</v>
      </c>
      <c r="C332" s="82">
        <v>2023</v>
      </c>
      <c r="D332" s="82" t="s">
        <v>6398</v>
      </c>
      <c r="E332" s="82">
        <v>10</v>
      </c>
      <c r="F332" s="82" t="s">
        <v>1250</v>
      </c>
      <c r="G332" s="82" t="s">
        <v>1485</v>
      </c>
      <c r="H332" s="82" t="s">
        <v>1250</v>
      </c>
      <c r="I332" s="82" t="s">
        <v>1485</v>
      </c>
      <c r="J332" s="82">
        <v>1</v>
      </c>
      <c r="K332" s="82" t="s">
        <v>11</v>
      </c>
      <c r="L332" s="82" t="s">
        <v>3749</v>
      </c>
      <c r="M332" s="82" t="s">
        <v>3750</v>
      </c>
      <c r="N332" s="82" t="s">
        <v>2375</v>
      </c>
      <c r="O332" s="82" t="s">
        <v>4683</v>
      </c>
      <c r="P332" s="82" t="s">
        <v>3871</v>
      </c>
      <c r="Q332" s="82" t="s">
        <v>335</v>
      </c>
      <c r="R332" s="82">
        <v>1</v>
      </c>
      <c r="S332" s="83">
        <v>44929</v>
      </c>
      <c r="T332" s="83">
        <v>44929</v>
      </c>
      <c r="U332" s="82">
        <v>61575218</v>
      </c>
      <c r="V332" s="82" t="s">
        <v>3702</v>
      </c>
      <c r="W332" s="100" t="s">
        <v>2960</v>
      </c>
      <c r="X332" s="82" t="s">
        <v>4700</v>
      </c>
      <c r="Y332" s="82" t="s">
        <v>5988</v>
      </c>
      <c r="Z332" s="82" t="s">
        <v>2959</v>
      </c>
      <c r="AA332" s="82" t="s">
        <v>3704</v>
      </c>
      <c r="AB332" s="82" t="s">
        <v>6616</v>
      </c>
      <c r="AC332" s="82" t="s">
        <v>3705</v>
      </c>
      <c r="AD332" s="82" t="s">
        <v>3706</v>
      </c>
      <c r="AE332" s="82">
        <v>200019605628353</v>
      </c>
      <c r="AF332" s="82">
        <v>1</v>
      </c>
      <c r="AG332" s="82" t="s">
        <v>3707</v>
      </c>
      <c r="AH332" s="82">
        <v>1</v>
      </c>
      <c r="AI332" s="82" t="s">
        <v>3708</v>
      </c>
      <c r="AJ332" s="82">
        <v>314932</v>
      </c>
      <c r="AK332" s="82" t="s">
        <v>6596</v>
      </c>
      <c r="AL332" s="82">
        <v>34</v>
      </c>
      <c r="AM332" s="84">
        <v>30000</v>
      </c>
      <c r="AN332" s="84">
        <v>0</v>
      </c>
      <c r="AO332" s="84">
        <v>0</v>
      </c>
      <c r="AP332" s="84">
        <v>30000</v>
      </c>
      <c r="AQ332" s="84">
        <v>861</v>
      </c>
      <c r="AR332" s="84">
        <v>0</v>
      </c>
      <c r="AS332" s="84">
        <v>912</v>
      </c>
      <c r="AT332" s="84">
        <v>0</v>
      </c>
      <c r="AU332" s="84">
        <v>25</v>
      </c>
      <c r="AV332" s="84">
        <v>0</v>
      </c>
      <c r="AW332" s="84">
        <v>0</v>
      </c>
      <c r="AX332" s="84">
        <v>1798</v>
      </c>
      <c r="AY332" s="84">
        <v>28202</v>
      </c>
      <c r="AZ332" s="84">
        <v>2130</v>
      </c>
      <c r="BA332" s="84">
        <v>330</v>
      </c>
      <c r="BB332" s="84">
        <v>2127</v>
      </c>
      <c r="BC332" s="91">
        <v>4587</v>
      </c>
    </row>
    <row r="333" spans="1:55" ht="38.25">
      <c r="A333" s="90" t="s">
        <v>843</v>
      </c>
      <c r="B333" s="82">
        <v>20231001</v>
      </c>
      <c r="C333" s="82">
        <v>2023</v>
      </c>
      <c r="D333" s="82" t="s">
        <v>6398</v>
      </c>
      <c r="E333" s="82">
        <v>10</v>
      </c>
      <c r="F333" s="82" t="s">
        <v>1250</v>
      </c>
      <c r="G333" s="82" t="s">
        <v>1485</v>
      </c>
      <c r="H333" s="82" t="s">
        <v>1250</v>
      </c>
      <c r="I333" s="82" t="s">
        <v>1485</v>
      </c>
      <c r="J333" s="82">
        <v>1</v>
      </c>
      <c r="K333" s="82" t="s">
        <v>11</v>
      </c>
      <c r="L333" s="82" t="s">
        <v>3720</v>
      </c>
      <c r="M333" s="82" t="s">
        <v>3721</v>
      </c>
      <c r="N333" s="82" t="s">
        <v>2375</v>
      </c>
      <c r="O333" s="82" t="s">
        <v>4683</v>
      </c>
      <c r="P333" s="82" t="s">
        <v>3857</v>
      </c>
      <c r="Q333" s="82" t="s">
        <v>27</v>
      </c>
      <c r="R333" s="82">
        <v>1</v>
      </c>
      <c r="S333" s="83">
        <v>44933</v>
      </c>
      <c r="T333" s="83">
        <v>44933</v>
      </c>
      <c r="U333" s="82">
        <v>61575232</v>
      </c>
      <c r="V333" s="82" t="s">
        <v>3702</v>
      </c>
      <c r="W333" s="100" t="s">
        <v>3426</v>
      </c>
      <c r="X333" s="82" t="s">
        <v>4686</v>
      </c>
      <c r="Y333" s="82" t="s">
        <v>5976</v>
      </c>
      <c r="Z333" s="82" t="s">
        <v>3425</v>
      </c>
      <c r="AA333" s="82" t="s">
        <v>3712</v>
      </c>
      <c r="AB333" s="82" t="s">
        <v>6617</v>
      </c>
      <c r="AC333" s="82" t="s">
        <v>3705</v>
      </c>
      <c r="AD333" s="82" t="s">
        <v>3706</v>
      </c>
      <c r="AE333" s="82">
        <v>200019606020829</v>
      </c>
      <c r="AF333" s="82">
        <v>1</v>
      </c>
      <c r="AG333" s="82" t="s">
        <v>3707</v>
      </c>
      <c r="AH333" s="82">
        <v>1</v>
      </c>
      <c r="AI333" s="82" t="s">
        <v>3708</v>
      </c>
      <c r="AJ333" s="82">
        <v>314932</v>
      </c>
      <c r="AK333" s="82" t="s">
        <v>6596</v>
      </c>
      <c r="AL333" s="82">
        <v>35</v>
      </c>
      <c r="AM333" s="84">
        <v>20000</v>
      </c>
      <c r="AN333" s="84">
        <v>0</v>
      </c>
      <c r="AO333" s="84">
        <v>0</v>
      </c>
      <c r="AP333" s="84">
        <v>20000</v>
      </c>
      <c r="AQ333" s="84">
        <v>574</v>
      </c>
      <c r="AR333" s="84">
        <v>0</v>
      </c>
      <c r="AS333" s="84">
        <v>608</v>
      </c>
      <c r="AT333" s="84">
        <v>0</v>
      </c>
      <c r="AU333" s="84">
        <v>25</v>
      </c>
      <c r="AV333" s="84">
        <v>0</v>
      </c>
      <c r="AW333" s="84">
        <v>3246</v>
      </c>
      <c r="AX333" s="84">
        <v>7699</v>
      </c>
      <c r="AY333" s="84">
        <v>15547</v>
      </c>
      <c r="AZ333" s="84">
        <v>1420</v>
      </c>
      <c r="BA333" s="84">
        <v>220</v>
      </c>
      <c r="BB333" s="84">
        <v>1418</v>
      </c>
      <c r="BC333" s="91">
        <v>3058</v>
      </c>
    </row>
    <row r="334" spans="1:55" ht="38.25">
      <c r="A334" s="90" t="s">
        <v>843</v>
      </c>
      <c r="B334" s="82">
        <v>20231001</v>
      </c>
      <c r="C334" s="82">
        <v>2023</v>
      </c>
      <c r="D334" s="82" t="s">
        <v>6398</v>
      </c>
      <c r="E334" s="82">
        <v>10</v>
      </c>
      <c r="F334" s="82" t="s">
        <v>1250</v>
      </c>
      <c r="G334" s="82" t="s">
        <v>1485</v>
      </c>
      <c r="H334" s="82" t="s">
        <v>1250</v>
      </c>
      <c r="I334" s="82" t="s">
        <v>1485</v>
      </c>
      <c r="J334" s="82">
        <v>1</v>
      </c>
      <c r="K334" s="82" t="s">
        <v>11</v>
      </c>
      <c r="L334" s="82"/>
      <c r="M334" s="82"/>
      <c r="N334" s="82" t="s">
        <v>2375</v>
      </c>
      <c r="O334" s="82" t="s">
        <v>4683</v>
      </c>
      <c r="P334" s="82" t="s">
        <v>4254</v>
      </c>
      <c r="Q334" s="82" t="s">
        <v>350</v>
      </c>
      <c r="R334" s="82">
        <v>1</v>
      </c>
      <c r="S334" s="83">
        <v>44208</v>
      </c>
      <c r="T334" s="83">
        <v>44208</v>
      </c>
      <c r="U334" s="82">
        <v>61575170</v>
      </c>
      <c r="V334" s="82" t="s">
        <v>3702</v>
      </c>
      <c r="W334" s="100" t="s">
        <v>1837</v>
      </c>
      <c r="X334" s="82" t="s">
        <v>4721</v>
      </c>
      <c r="Y334" s="82" t="s">
        <v>6009</v>
      </c>
      <c r="Z334" s="82" t="s">
        <v>1355</v>
      </c>
      <c r="AA334" s="82" t="s">
        <v>3712</v>
      </c>
      <c r="AB334" s="82" t="s">
        <v>6618</v>
      </c>
      <c r="AC334" s="82" t="s">
        <v>3705</v>
      </c>
      <c r="AD334" s="82" t="s">
        <v>3706</v>
      </c>
      <c r="AE334" s="82">
        <v>200011620610995</v>
      </c>
      <c r="AF334" s="82">
        <v>1</v>
      </c>
      <c r="AG334" s="82" t="s">
        <v>3707</v>
      </c>
      <c r="AH334" s="82">
        <v>1</v>
      </c>
      <c r="AI334" s="82" t="s">
        <v>3708</v>
      </c>
      <c r="AJ334" s="82">
        <v>314932</v>
      </c>
      <c r="AK334" s="82" t="s">
        <v>6596</v>
      </c>
      <c r="AL334" s="82">
        <v>36</v>
      </c>
      <c r="AM334" s="84">
        <v>26250</v>
      </c>
      <c r="AN334" s="84">
        <v>0</v>
      </c>
      <c r="AO334" s="84">
        <v>0</v>
      </c>
      <c r="AP334" s="84">
        <v>26250</v>
      </c>
      <c r="AQ334" s="84">
        <v>753.38</v>
      </c>
      <c r="AR334" s="84">
        <v>0</v>
      </c>
      <c r="AS334" s="84">
        <v>798</v>
      </c>
      <c r="AT334" s="84">
        <v>0</v>
      </c>
      <c r="AU334" s="84">
        <v>25</v>
      </c>
      <c r="AV334" s="84">
        <v>0</v>
      </c>
      <c r="AW334" s="84">
        <v>4846</v>
      </c>
      <c r="AX334" s="84">
        <v>11268.38</v>
      </c>
      <c r="AY334" s="84">
        <v>19827.62</v>
      </c>
      <c r="AZ334" s="84">
        <v>1863.75</v>
      </c>
      <c r="BA334" s="84">
        <v>288.75</v>
      </c>
      <c r="BB334" s="84">
        <v>1861.13</v>
      </c>
      <c r="BC334" s="91">
        <v>4013.63</v>
      </c>
    </row>
    <row r="335" spans="1:55" ht="38.25">
      <c r="A335" s="90" t="s">
        <v>843</v>
      </c>
      <c r="B335" s="82">
        <v>20231001</v>
      </c>
      <c r="C335" s="82">
        <v>2023</v>
      </c>
      <c r="D335" s="82" t="s">
        <v>6398</v>
      </c>
      <c r="E335" s="82">
        <v>10</v>
      </c>
      <c r="F335" s="82" t="s">
        <v>1250</v>
      </c>
      <c r="G335" s="82" t="s">
        <v>1485</v>
      </c>
      <c r="H335" s="82" t="s">
        <v>1250</v>
      </c>
      <c r="I335" s="82" t="s">
        <v>1485</v>
      </c>
      <c r="J335" s="82">
        <v>1</v>
      </c>
      <c r="K335" s="82" t="s">
        <v>11</v>
      </c>
      <c r="L335" s="82" t="s">
        <v>3720</v>
      </c>
      <c r="M335" s="82" t="s">
        <v>3721</v>
      </c>
      <c r="N335" s="82" t="s">
        <v>2375</v>
      </c>
      <c r="O335" s="82" t="s">
        <v>4683</v>
      </c>
      <c r="P335" s="82" t="s">
        <v>3857</v>
      </c>
      <c r="Q335" s="82" t="s">
        <v>27</v>
      </c>
      <c r="R335" s="82">
        <v>2</v>
      </c>
      <c r="S335" s="83">
        <v>43466</v>
      </c>
      <c r="T335" s="83">
        <v>42371</v>
      </c>
      <c r="U335" s="82">
        <v>61575085</v>
      </c>
      <c r="V335" s="82" t="s">
        <v>3702</v>
      </c>
      <c r="W335" s="100" t="s">
        <v>1805</v>
      </c>
      <c r="X335" s="82" t="s">
        <v>4749</v>
      </c>
      <c r="Y335" s="82" t="s">
        <v>6036</v>
      </c>
      <c r="Z335" s="82" t="s">
        <v>430</v>
      </c>
      <c r="AA335" s="82" t="s">
        <v>3712</v>
      </c>
      <c r="AB335" s="82" t="s">
        <v>6619</v>
      </c>
      <c r="AC335" s="82" t="s">
        <v>3713</v>
      </c>
      <c r="AD335" s="82" t="s">
        <v>3706</v>
      </c>
      <c r="AE335" s="82">
        <v>200018300281162</v>
      </c>
      <c r="AF335" s="82">
        <v>1</v>
      </c>
      <c r="AG335" s="82" t="s">
        <v>3707</v>
      </c>
      <c r="AH335" s="82">
        <v>1</v>
      </c>
      <c r="AI335" s="82" t="s">
        <v>3708</v>
      </c>
      <c r="AJ335" s="82">
        <v>314932</v>
      </c>
      <c r="AK335" s="82" t="s">
        <v>6596</v>
      </c>
      <c r="AL335" s="82">
        <v>37</v>
      </c>
      <c r="AM335" s="84">
        <v>16500</v>
      </c>
      <c r="AN335" s="84">
        <v>0</v>
      </c>
      <c r="AO335" s="84">
        <v>0</v>
      </c>
      <c r="AP335" s="84">
        <v>16500</v>
      </c>
      <c r="AQ335" s="84">
        <v>473.55</v>
      </c>
      <c r="AR335" s="84">
        <v>0</v>
      </c>
      <c r="AS335" s="84">
        <v>501.6</v>
      </c>
      <c r="AT335" s="84">
        <v>0</v>
      </c>
      <c r="AU335" s="84">
        <v>25</v>
      </c>
      <c r="AV335" s="84">
        <v>0</v>
      </c>
      <c r="AW335" s="84">
        <v>8271.6200000000008</v>
      </c>
      <c r="AX335" s="84">
        <v>17543.39</v>
      </c>
      <c r="AY335" s="84">
        <v>7228.23</v>
      </c>
      <c r="AZ335" s="84">
        <v>1171.5</v>
      </c>
      <c r="BA335" s="84">
        <v>181.5</v>
      </c>
      <c r="BB335" s="84">
        <v>1169.8499999999999</v>
      </c>
      <c r="BC335" s="91">
        <v>2522.85</v>
      </c>
    </row>
    <row r="336" spans="1:55" ht="38.25">
      <c r="A336" s="90" t="s">
        <v>843</v>
      </c>
      <c r="B336" s="82">
        <v>20231001</v>
      </c>
      <c r="C336" s="82">
        <v>2023</v>
      </c>
      <c r="D336" s="82" t="s">
        <v>6398</v>
      </c>
      <c r="E336" s="82">
        <v>10</v>
      </c>
      <c r="F336" s="82" t="s">
        <v>1250</v>
      </c>
      <c r="G336" s="82" t="s">
        <v>1485</v>
      </c>
      <c r="H336" s="82" t="s">
        <v>1250</v>
      </c>
      <c r="I336" s="82" t="s">
        <v>1485</v>
      </c>
      <c r="J336" s="82">
        <v>1</v>
      </c>
      <c r="K336" s="82" t="s">
        <v>11</v>
      </c>
      <c r="L336" s="82" t="s">
        <v>3720</v>
      </c>
      <c r="M336" s="82" t="s">
        <v>3721</v>
      </c>
      <c r="N336" s="82" t="s">
        <v>2375</v>
      </c>
      <c r="O336" s="82" t="s">
        <v>4683</v>
      </c>
      <c r="P336" s="82" t="s">
        <v>3722</v>
      </c>
      <c r="Q336" s="82" t="s">
        <v>8</v>
      </c>
      <c r="R336" s="82">
        <v>3</v>
      </c>
      <c r="S336" s="83">
        <v>43466</v>
      </c>
      <c r="T336" s="83">
        <v>40546</v>
      </c>
      <c r="U336" s="82">
        <v>61575002</v>
      </c>
      <c r="V336" s="82" t="s">
        <v>3702</v>
      </c>
      <c r="W336" s="100" t="s">
        <v>1843</v>
      </c>
      <c r="X336" s="82" t="s">
        <v>4792</v>
      </c>
      <c r="Y336" s="82" t="s">
        <v>6072</v>
      </c>
      <c r="Z336" s="82" t="s">
        <v>459</v>
      </c>
      <c r="AA336" s="82" t="s">
        <v>3704</v>
      </c>
      <c r="AB336" s="83">
        <v>25818</v>
      </c>
      <c r="AC336" s="82" t="s">
        <v>3713</v>
      </c>
      <c r="AD336" s="82" t="s">
        <v>3706</v>
      </c>
      <c r="AE336" s="82">
        <v>200011201847071</v>
      </c>
      <c r="AF336" s="82">
        <v>1</v>
      </c>
      <c r="AG336" s="82" t="s">
        <v>3707</v>
      </c>
      <c r="AH336" s="82">
        <v>1</v>
      </c>
      <c r="AI336" s="82" t="s">
        <v>3708</v>
      </c>
      <c r="AJ336" s="82">
        <v>314932</v>
      </c>
      <c r="AK336" s="82" t="s">
        <v>6596</v>
      </c>
      <c r="AL336" s="82">
        <v>38</v>
      </c>
      <c r="AM336" s="84">
        <v>11000</v>
      </c>
      <c r="AN336" s="84">
        <v>0</v>
      </c>
      <c r="AO336" s="84">
        <v>0</v>
      </c>
      <c r="AP336" s="84">
        <v>11000</v>
      </c>
      <c r="AQ336" s="84">
        <v>315.7</v>
      </c>
      <c r="AR336" s="84">
        <v>0</v>
      </c>
      <c r="AS336" s="84">
        <v>334.4</v>
      </c>
      <c r="AT336" s="84">
        <v>0</v>
      </c>
      <c r="AU336" s="84">
        <v>25</v>
      </c>
      <c r="AV336" s="84">
        <v>0</v>
      </c>
      <c r="AW336" s="84">
        <v>0</v>
      </c>
      <c r="AX336" s="84">
        <v>675.1</v>
      </c>
      <c r="AY336" s="84">
        <v>10324.9</v>
      </c>
      <c r="AZ336" s="84">
        <v>781</v>
      </c>
      <c r="BA336" s="84">
        <v>121</v>
      </c>
      <c r="BB336" s="84">
        <v>779.9</v>
      </c>
      <c r="BC336" s="91">
        <v>1681.9</v>
      </c>
    </row>
    <row r="337" spans="1:55" ht="38.25">
      <c r="A337" s="90" t="s">
        <v>843</v>
      </c>
      <c r="B337" s="82">
        <v>20231001</v>
      </c>
      <c r="C337" s="82">
        <v>2023</v>
      </c>
      <c r="D337" s="82" t="s">
        <v>6398</v>
      </c>
      <c r="E337" s="82">
        <v>10</v>
      </c>
      <c r="F337" s="82" t="s">
        <v>1250</v>
      </c>
      <c r="G337" s="82" t="s">
        <v>1485</v>
      </c>
      <c r="H337" s="82" t="s">
        <v>1250</v>
      </c>
      <c r="I337" s="82" t="s">
        <v>1485</v>
      </c>
      <c r="J337" s="82">
        <v>1</v>
      </c>
      <c r="K337" s="82" t="s">
        <v>11</v>
      </c>
      <c r="L337" s="82" t="s">
        <v>3720</v>
      </c>
      <c r="M337" s="82" t="s">
        <v>3721</v>
      </c>
      <c r="N337" s="82" t="s">
        <v>2375</v>
      </c>
      <c r="O337" s="82" t="s">
        <v>4683</v>
      </c>
      <c r="P337" s="82" t="s">
        <v>3817</v>
      </c>
      <c r="Q337" s="82" t="s">
        <v>42</v>
      </c>
      <c r="R337" s="82">
        <v>6</v>
      </c>
      <c r="S337" s="83">
        <v>43836</v>
      </c>
      <c r="T337" s="83">
        <v>35193</v>
      </c>
      <c r="U337" s="82">
        <v>61575103</v>
      </c>
      <c r="V337" s="82" t="s">
        <v>3702</v>
      </c>
      <c r="W337" s="100" t="s">
        <v>1083</v>
      </c>
      <c r="X337" s="82" t="s">
        <v>4380</v>
      </c>
      <c r="Y337" s="82" t="s">
        <v>6050</v>
      </c>
      <c r="Z337" s="82" t="s">
        <v>423</v>
      </c>
      <c r="AA337" s="82" t="s">
        <v>3712</v>
      </c>
      <c r="AB337" s="82" t="s">
        <v>6620</v>
      </c>
      <c r="AC337" s="82" t="s">
        <v>3713</v>
      </c>
      <c r="AD337" s="82" t="s">
        <v>3705</v>
      </c>
      <c r="AE337" s="82">
        <v>200013300041182</v>
      </c>
      <c r="AF337" s="82">
        <v>1</v>
      </c>
      <c r="AG337" s="82" t="s">
        <v>3707</v>
      </c>
      <c r="AH337" s="82">
        <v>1</v>
      </c>
      <c r="AI337" s="82" t="s">
        <v>3708</v>
      </c>
      <c r="AJ337" s="82">
        <v>314932</v>
      </c>
      <c r="AK337" s="82" t="s">
        <v>6596</v>
      </c>
      <c r="AL337" s="82">
        <v>39</v>
      </c>
      <c r="AM337" s="84">
        <v>26250</v>
      </c>
      <c r="AN337" s="84">
        <v>0</v>
      </c>
      <c r="AO337" s="84">
        <v>0</v>
      </c>
      <c r="AP337" s="84">
        <v>26250</v>
      </c>
      <c r="AQ337" s="84">
        <v>753.38</v>
      </c>
      <c r="AR337" s="84">
        <v>0</v>
      </c>
      <c r="AS337" s="84">
        <v>798</v>
      </c>
      <c r="AT337" s="84">
        <v>0</v>
      </c>
      <c r="AU337" s="84">
        <v>25</v>
      </c>
      <c r="AV337" s="84">
        <v>50</v>
      </c>
      <c r="AW337" s="84">
        <v>13536.35</v>
      </c>
      <c r="AX337" s="84">
        <v>28699.08</v>
      </c>
      <c r="AY337" s="84">
        <v>11087.27</v>
      </c>
      <c r="AZ337" s="84">
        <v>1863.75</v>
      </c>
      <c r="BA337" s="84">
        <v>288.75</v>
      </c>
      <c r="BB337" s="84">
        <v>1861.13</v>
      </c>
      <c r="BC337" s="91">
        <v>4013.63</v>
      </c>
    </row>
    <row r="338" spans="1:55" ht="38.25">
      <c r="A338" s="90" t="s">
        <v>843</v>
      </c>
      <c r="B338" s="82">
        <v>20231001</v>
      </c>
      <c r="C338" s="82">
        <v>2023</v>
      </c>
      <c r="D338" s="82" t="s">
        <v>6398</v>
      </c>
      <c r="E338" s="82">
        <v>10</v>
      </c>
      <c r="F338" s="82" t="s">
        <v>1255</v>
      </c>
      <c r="G338" s="82" t="s">
        <v>1483</v>
      </c>
      <c r="H338" s="82" t="s">
        <v>1255</v>
      </c>
      <c r="I338" s="82" t="s">
        <v>1483</v>
      </c>
      <c r="J338" s="82">
        <v>1</v>
      </c>
      <c r="K338" s="82" t="s">
        <v>11</v>
      </c>
      <c r="L338" s="82" t="s">
        <v>3720</v>
      </c>
      <c r="M338" s="82" t="s">
        <v>3721</v>
      </c>
      <c r="N338" s="82" t="s">
        <v>2375</v>
      </c>
      <c r="O338" s="82" t="s">
        <v>4683</v>
      </c>
      <c r="P338" s="82" t="s">
        <v>3722</v>
      </c>
      <c r="Q338" s="82" t="s">
        <v>8</v>
      </c>
      <c r="R338" s="82">
        <v>4</v>
      </c>
      <c r="S338" s="83">
        <v>43466</v>
      </c>
      <c r="T338" s="83">
        <v>367</v>
      </c>
      <c r="U338" s="82">
        <v>61905002</v>
      </c>
      <c r="V338" s="82" t="s">
        <v>3702</v>
      </c>
      <c r="W338" s="100" t="s">
        <v>1857</v>
      </c>
      <c r="X338" s="82" t="s">
        <v>4708</v>
      </c>
      <c r="Y338" s="82" t="s">
        <v>5997</v>
      </c>
      <c r="Z338" s="82" t="s">
        <v>403</v>
      </c>
      <c r="AA338" s="82" t="s">
        <v>3704</v>
      </c>
      <c r="AB338" s="82" t="s">
        <v>6621</v>
      </c>
      <c r="AC338" s="82" t="s">
        <v>3713</v>
      </c>
      <c r="AD338" s="82" t="s">
        <v>3705</v>
      </c>
      <c r="AE338" s="82">
        <v>200013300037196</v>
      </c>
      <c r="AF338" s="82">
        <v>1</v>
      </c>
      <c r="AG338" s="82" t="s">
        <v>3707</v>
      </c>
      <c r="AH338" s="82">
        <v>1</v>
      </c>
      <c r="AI338" s="82" t="s">
        <v>3708</v>
      </c>
      <c r="AJ338" s="82">
        <v>314932</v>
      </c>
      <c r="AK338" s="82" t="s">
        <v>6596</v>
      </c>
      <c r="AL338" s="82">
        <v>40</v>
      </c>
      <c r="AM338" s="84">
        <v>16500</v>
      </c>
      <c r="AN338" s="84">
        <v>0</v>
      </c>
      <c r="AO338" s="84">
        <v>0</v>
      </c>
      <c r="AP338" s="84">
        <v>16500</v>
      </c>
      <c r="AQ338" s="84">
        <v>473.55</v>
      </c>
      <c r="AR338" s="84">
        <v>0</v>
      </c>
      <c r="AS338" s="84">
        <v>501.6</v>
      </c>
      <c r="AT338" s="84">
        <v>0</v>
      </c>
      <c r="AU338" s="84">
        <v>25</v>
      </c>
      <c r="AV338" s="84">
        <v>50</v>
      </c>
      <c r="AW338" s="84">
        <v>6136.64</v>
      </c>
      <c r="AX338" s="84">
        <v>13323.43</v>
      </c>
      <c r="AY338" s="84">
        <v>9313.2099999999991</v>
      </c>
      <c r="AZ338" s="84">
        <v>1171.5</v>
      </c>
      <c r="BA338" s="84">
        <v>181.5</v>
      </c>
      <c r="BB338" s="84">
        <v>1169.8499999999999</v>
      </c>
      <c r="BC338" s="91">
        <v>2522.85</v>
      </c>
    </row>
    <row r="339" spans="1:55" ht="38.25">
      <c r="A339" s="90" t="s">
        <v>843</v>
      </c>
      <c r="B339" s="82">
        <v>20231001</v>
      </c>
      <c r="C339" s="82">
        <v>2023</v>
      </c>
      <c r="D339" s="82" t="s">
        <v>6398</v>
      </c>
      <c r="E339" s="82">
        <v>10</v>
      </c>
      <c r="F339" s="82" t="s">
        <v>1250</v>
      </c>
      <c r="G339" s="82" t="s">
        <v>1485</v>
      </c>
      <c r="H339" s="82" t="s">
        <v>1250</v>
      </c>
      <c r="I339" s="82" t="s">
        <v>1485</v>
      </c>
      <c r="J339" s="82">
        <v>1</v>
      </c>
      <c r="K339" s="82" t="s">
        <v>11</v>
      </c>
      <c r="L339" s="82" t="s">
        <v>3720</v>
      </c>
      <c r="M339" s="82" t="s">
        <v>3721</v>
      </c>
      <c r="N339" s="82" t="s">
        <v>2375</v>
      </c>
      <c r="O339" s="82" t="s">
        <v>4683</v>
      </c>
      <c r="P339" s="82" t="s">
        <v>3857</v>
      </c>
      <c r="Q339" s="82" t="s">
        <v>27</v>
      </c>
      <c r="R339" s="82">
        <v>3</v>
      </c>
      <c r="S339" s="83">
        <v>43466</v>
      </c>
      <c r="T339" s="83">
        <v>41285</v>
      </c>
      <c r="U339" s="82">
        <v>61575038</v>
      </c>
      <c r="V339" s="82" t="s">
        <v>3702</v>
      </c>
      <c r="W339" s="100" t="s">
        <v>1803</v>
      </c>
      <c r="X339" s="82" t="s">
        <v>4755</v>
      </c>
      <c r="Y339" s="82" t="s">
        <v>6041</v>
      </c>
      <c r="Z339" s="82" t="s">
        <v>428</v>
      </c>
      <c r="AA339" s="82" t="s">
        <v>3712</v>
      </c>
      <c r="AB339" s="83">
        <v>29738</v>
      </c>
      <c r="AC339" s="82" t="s">
        <v>3713</v>
      </c>
      <c r="AD339" s="82" t="s">
        <v>3706</v>
      </c>
      <c r="AE339" s="82">
        <v>200018300011293</v>
      </c>
      <c r="AF339" s="82">
        <v>1</v>
      </c>
      <c r="AG339" s="82" t="s">
        <v>3707</v>
      </c>
      <c r="AH339" s="82">
        <v>1</v>
      </c>
      <c r="AI339" s="82" t="s">
        <v>3708</v>
      </c>
      <c r="AJ339" s="82">
        <v>314932</v>
      </c>
      <c r="AK339" s="82" t="s">
        <v>6596</v>
      </c>
      <c r="AL339" s="82">
        <v>41</v>
      </c>
      <c r="AM339" s="84">
        <v>11000</v>
      </c>
      <c r="AN339" s="84">
        <v>0</v>
      </c>
      <c r="AO339" s="84">
        <v>0</v>
      </c>
      <c r="AP339" s="84">
        <v>11000</v>
      </c>
      <c r="AQ339" s="84">
        <v>315.7</v>
      </c>
      <c r="AR339" s="84">
        <v>0</v>
      </c>
      <c r="AS339" s="84">
        <v>334.4</v>
      </c>
      <c r="AT339" s="84">
        <v>0</v>
      </c>
      <c r="AU339" s="84">
        <v>25</v>
      </c>
      <c r="AV339" s="84">
        <v>0</v>
      </c>
      <c r="AW339" s="84">
        <v>8232.5400000000009</v>
      </c>
      <c r="AX339" s="84">
        <v>17140.18</v>
      </c>
      <c r="AY339" s="84">
        <v>2092.36</v>
      </c>
      <c r="AZ339" s="84">
        <v>781</v>
      </c>
      <c r="BA339" s="84">
        <v>121</v>
      </c>
      <c r="BB339" s="84">
        <v>779.9</v>
      </c>
      <c r="BC339" s="91">
        <v>1681.9</v>
      </c>
    </row>
    <row r="340" spans="1:55" ht="38.25">
      <c r="A340" s="90" t="s">
        <v>843</v>
      </c>
      <c r="B340" s="82">
        <v>20231001</v>
      </c>
      <c r="C340" s="82">
        <v>2023</v>
      </c>
      <c r="D340" s="82" t="s">
        <v>6398</v>
      </c>
      <c r="E340" s="82">
        <v>10</v>
      </c>
      <c r="F340" s="82" t="s">
        <v>1250</v>
      </c>
      <c r="G340" s="82" t="s">
        <v>1485</v>
      </c>
      <c r="H340" s="82" t="s">
        <v>1250</v>
      </c>
      <c r="I340" s="82" t="s">
        <v>1485</v>
      </c>
      <c r="J340" s="82">
        <v>1</v>
      </c>
      <c r="K340" s="82" t="s">
        <v>11</v>
      </c>
      <c r="L340" s="82" t="s">
        <v>3720</v>
      </c>
      <c r="M340" s="82" t="s">
        <v>3721</v>
      </c>
      <c r="N340" s="82" t="s">
        <v>2375</v>
      </c>
      <c r="O340" s="82" t="s">
        <v>4683</v>
      </c>
      <c r="P340" s="82" t="s">
        <v>3857</v>
      </c>
      <c r="Q340" s="82" t="s">
        <v>27</v>
      </c>
      <c r="R340" s="82">
        <v>3</v>
      </c>
      <c r="S340" s="83">
        <v>43466</v>
      </c>
      <c r="T340" s="83">
        <v>39819</v>
      </c>
      <c r="U340" s="82">
        <v>61575056</v>
      </c>
      <c r="V340" s="82" t="s">
        <v>3702</v>
      </c>
      <c r="W340" s="100" t="s">
        <v>1784</v>
      </c>
      <c r="X340" s="82" t="s">
        <v>3896</v>
      </c>
      <c r="Y340" s="82" t="s">
        <v>6021</v>
      </c>
      <c r="Z340" s="82" t="s">
        <v>406</v>
      </c>
      <c r="AA340" s="82" t="s">
        <v>3712</v>
      </c>
      <c r="AB340" s="82" t="s">
        <v>6469</v>
      </c>
      <c r="AC340" s="82" t="s">
        <v>3713</v>
      </c>
      <c r="AD340" s="82" t="s">
        <v>3718</v>
      </c>
      <c r="AE340" s="82">
        <v>200013300155405</v>
      </c>
      <c r="AF340" s="82">
        <v>1</v>
      </c>
      <c r="AG340" s="82" t="s">
        <v>3707</v>
      </c>
      <c r="AH340" s="82">
        <v>1</v>
      </c>
      <c r="AI340" s="82" t="s">
        <v>3708</v>
      </c>
      <c r="AJ340" s="82">
        <v>314932</v>
      </c>
      <c r="AK340" s="82" t="s">
        <v>6596</v>
      </c>
      <c r="AL340" s="82">
        <v>42</v>
      </c>
      <c r="AM340" s="84">
        <v>11000</v>
      </c>
      <c r="AN340" s="84">
        <v>0</v>
      </c>
      <c r="AO340" s="84">
        <v>0</v>
      </c>
      <c r="AP340" s="84">
        <v>11000</v>
      </c>
      <c r="AQ340" s="84">
        <v>315.7</v>
      </c>
      <c r="AR340" s="84">
        <v>0</v>
      </c>
      <c r="AS340" s="84">
        <v>334.4</v>
      </c>
      <c r="AT340" s="84">
        <v>0</v>
      </c>
      <c r="AU340" s="84">
        <v>25</v>
      </c>
      <c r="AV340" s="84">
        <v>0</v>
      </c>
      <c r="AW340" s="84">
        <v>0</v>
      </c>
      <c r="AX340" s="84">
        <v>675.1</v>
      </c>
      <c r="AY340" s="84">
        <v>10324.9</v>
      </c>
      <c r="AZ340" s="84">
        <v>781</v>
      </c>
      <c r="BA340" s="84">
        <v>121</v>
      </c>
      <c r="BB340" s="84">
        <v>779.9</v>
      </c>
      <c r="BC340" s="91">
        <v>1681.9</v>
      </c>
    </row>
    <row r="341" spans="1:55" ht="38.25">
      <c r="A341" s="90" t="s">
        <v>843</v>
      </c>
      <c r="B341" s="82">
        <v>20231001</v>
      </c>
      <c r="C341" s="82">
        <v>2023</v>
      </c>
      <c r="D341" s="82" t="s">
        <v>6398</v>
      </c>
      <c r="E341" s="82">
        <v>10</v>
      </c>
      <c r="F341" s="82" t="s">
        <v>1250</v>
      </c>
      <c r="G341" s="82" t="s">
        <v>1485</v>
      </c>
      <c r="H341" s="82" t="s">
        <v>1250</v>
      </c>
      <c r="I341" s="82" t="s">
        <v>1485</v>
      </c>
      <c r="J341" s="82">
        <v>1</v>
      </c>
      <c r="K341" s="82" t="s">
        <v>11</v>
      </c>
      <c r="L341" s="82"/>
      <c r="M341" s="82"/>
      <c r="N341" s="82" t="s">
        <v>2375</v>
      </c>
      <c r="O341" s="82" t="s">
        <v>4683</v>
      </c>
      <c r="P341" s="82" t="s">
        <v>4780</v>
      </c>
      <c r="Q341" s="82" t="s">
        <v>67</v>
      </c>
      <c r="R341" s="82">
        <v>1</v>
      </c>
      <c r="S341" s="83">
        <v>44200</v>
      </c>
      <c r="T341" s="83">
        <v>44200</v>
      </c>
      <c r="U341" s="82">
        <v>61575127</v>
      </c>
      <c r="V341" s="82" t="s">
        <v>3702</v>
      </c>
      <c r="W341" s="100" t="s">
        <v>1796</v>
      </c>
      <c r="X341" s="82" t="s">
        <v>4232</v>
      </c>
      <c r="Y341" s="82" t="s">
        <v>6064</v>
      </c>
      <c r="Z341" s="82" t="s">
        <v>936</v>
      </c>
      <c r="AA341" s="82" t="s">
        <v>3712</v>
      </c>
      <c r="AB341" s="82" t="s">
        <v>6622</v>
      </c>
      <c r="AC341" s="82" t="s">
        <v>3705</v>
      </c>
      <c r="AD341" s="82" t="s">
        <v>3706</v>
      </c>
      <c r="AE341" s="82">
        <v>200019603522065</v>
      </c>
      <c r="AF341" s="82">
        <v>1</v>
      </c>
      <c r="AG341" s="82" t="s">
        <v>3707</v>
      </c>
      <c r="AH341" s="82">
        <v>1</v>
      </c>
      <c r="AI341" s="82" t="s">
        <v>3708</v>
      </c>
      <c r="AJ341" s="82">
        <v>314932</v>
      </c>
      <c r="AK341" s="82" t="s">
        <v>6596</v>
      </c>
      <c r="AL341" s="82">
        <v>43</v>
      </c>
      <c r="AM341" s="84">
        <v>30000</v>
      </c>
      <c r="AN341" s="84">
        <v>0</v>
      </c>
      <c r="AO341" s="84">
        <v>0</v>
      </c>
      <c r="AP341" s="84">
        <v>30000</v>
      </c>
      <c r="AQ341" s="84">
        <v>861</v>
      </c>
      <c r="AR341" s="84">
        <v>0</v>
      </c>
      <c r="AS341" s="84">
        <v>912</v>
      </c>
      <c r="AT341" s="84">
        <v>0</v>
      </c>
      <c r="AU341" s="84">
        <v>25</v>
      </c>
      <c r="AV341" s="84">
        <v>0</v>
      </c>
      <c r="AW341" s="84">
        <v>0</v>
      </c>
      <c r="AX341" s="84">
        <v>1798</v>
      </c>
      <c r="AY341" s="84">
        <v>28202</v>
      </c>
      <c r="AZ341" s="84">
        <v>2130</v>
      </c>
      <c r="BA341" s="84">
        <v>330</v>
      </c>
      <c r="BB341" s="84">
        <v>2127</v>
      </c>
      <c r="BC341" s="91">
        <v>4587</v>
      </c>
    </row>
    <row r="342" spans="1:55" ht="38.25">
      <c r="A342" s="90" t="s">
        <v>843</v>
      </c>
      <c r="B342" s="82">
        <v>20231001</v>
      </c>
      <c r="C342" s="82">
        <v>2023</v>
      </c>
      <c r="D342" s="82" t="s">
        <v>6398</v>
      </c>
      <c r="E342" s="82">
        <v>10</v>
      </c>
      <c r="F342" s="82" t="s">
        <v>1246</v>
      </c>
      <c r="G342" s="82" t="s">
        <v>1492</v>
      </c>
      <c r="H342" s="82" t="s">
        <v>1246</v>
      </c>
      <c r="I342" s="82" t="s">
        <v>1492</v>
      </c>
      <c r="J342" s="82">
        <v>1</v>
      </c>
      <c r="K342" s="82" t="s">
        <v>11</v>
      </c>
      <c r="L342" s="82" t="s">
        <v>3714</v>
      </c>
      <c r="M342" s="82" t="s">
        <v>3715</v>
      </c>
      <c r="N342" s="82" t="s">
        <v>2375</v>
      </c>
      <c r="O342" s="82" t="s">
        <v>4683</v>
      </c>
      <c r="P342" s="82" t="s">
        <v>3826</v>
      </c>
      <c r="Q342" s="82" t="s">
        <v>98</v>
      </c>
      <c r="R342" s="82">
        <v>10</v>
      </c>
      <c r="S342" s="83">
        <v>44200</v>
      </c>
      <c r="T342" s="83">
        <v>33457</v>
      </c>
      <c r="U342" s="82">
        <v>61890022</v>
      </c>
      <c r="V342" s="82" t="s">
        <v>3702</v>
      </c>
      <c r="W342" s="100" t="s">
        <v>1104</v>
      </c>
      <c r="X342" s="82" t="s">
        <v>4685</v>
      </c>
      <c r="Y342" s="82" t="s">
        <v>5974</v>
      </c>
      <c r="Z342" s="82" t="s">
        <v>5975</v>
      </c>
      <c r="AA342" s="82" t="s">
        <v>3704</v>
      </c>
      <c r="AB342" s="82" t="s">
        <v>6623</v>
      </c>
      <c r="AC342" s="82" t="s">
        <v>3713</v>
      </c>
      <c r="AD342" s="82" t="s">
        <v>3705</v>
      </c>
      <c r="AE342" s="82">
        <v>200013300040617</v>
      </c>
      <c r="AF342" s="82">
        <v>1</v>
      </c>
      <c r="AG342" s="82" t="s">
        <v>3707</v>
      </c>
      <c r="AH342" s="82">
        <v>1</v>
      </c>
      <c r="AI342" s="82" t="s">
        <v>3708</v>
      </c>
      <c r="AJ342" s="82">
        <v>314932</v>
      </c>
      <c r="AK342" s="82" t="s">
        <v>6596</v>
      </c>
      <c r="AL342" s="82">
        <v>44</v>
      </c>
      <c r="AM342" s="84">
        <v>50000</v>
      </c>
      <c r="AN342" s="84">
        <v>0</v>
      </c>
      <c r="AO342" s="84">
        <v>0</v>
      </c>
      <c r="AP342" s="84">
        <v>50000</v>
      </c>
      <c r="AQ342" s="84">
        <v>1435</v>
      </c>
      <c r="AR342" s="84">
        <v>1615.89</v>
      </c>
      <c r="AS342" s="84">
        <v>1520</v>
      </c>
      <c r="AT342" s="84">
        <v>1587.38</v>
      </c>
      <c r="AU342" s="84">
        <v>25</v>
      </c>
      <c r="AV342" s="84">
        <v>50</v>
      </c>
      <c r="AW342" s="84">
        <v>0</v>
      </c>
      <c r="AX342" s="84">
        <v>6233.27</v>
      </c>
      <c r="AY342" s="84">
        <v>43766.73</v>
      </c>
      <c r="AZ342" s="84">
        <v>3550</v>
      </c>
      <c r="BA342" s="84">
        <v>550</v>
      </c>
      <c r="BB342" s="84">
        <v>3545</v>
      </c>
      <c r="BC342" s="91">
        <v>7645</v>
      </c>
    </row>
    <row r="343" spans="1:55" ht="38.25">
      <c r="A343" s="90" t="s">
        <v>843</v>
      </c>
      <c r="B343" s="82">
        <v>20231001</v>
      </c>
      <c r="C343" s="82">
        <v>2023</v>
      </c>
      <c r="D343" s="82" t="s">
        <v>6398</v>
      </c>
      <c r="E343" s="82">
        <v>10</v>
      </c>
      <c r="F343" s="82" t="s">
        <v>1250</v>
      </c>
      <c r="G343" s="82" t="s">
        <v>1485</v>
      </c>
      <c r="H343" s="82" t="s">
        <v>1250</v>
      </c>
      <c r="I343" s="82" t="s">
        <v>1485</v>
      </c>
      <c r="J343" s="82">
        <v>1</v>
      </c>
      <c r="K343" s="82" t="s">
        <v>11</v>
      </c>
      <c r="L343" s="82"/>
      <c r="M343" s="82"/>
      <c r="N343" s="82" t="s">
        <v>2375</v>
      </c>
      <c r="O343" s="82" t="s">
        <v>4683</v>
      </c>
      <c r="P343" s="82" t="s">
        <v>3863</v>
      </c>
      <c r="Q343" s="82" t="s">
        <v>125</v>
      </c>
      <c r="R343" s="82">
        <v>1</v>
      </c>
      <c r="S343" s="83">
        <v>44200</v>
      </c>
      <c r="T343" s="83">
        <v>44200</v>
      </c>
      <c r="U343" s="82">
        <v>61575139</v>
      </c>
      <c r="V343" s="82" t="s">
        <v>3702</v>
      </c>
      <c r="W343" s="100" t="s">
        <v>1788</v>
      </c>
      <c r="X343" s="82" t="s">
        <v>4724</v>
      </c>
      <c r="Y343" s="82" t="s">
        <v>6012</v>
      </c>
      <c r="Z343" s="82" t="s">
        <v>932</v>
      </c>
      <c r="AA343" s="82" t="s">
        <v>3712</v>
      </c>
      <c r="AB343" s="83">
        <v>22197</v>
      </c>
      <c r="AC343" s="82" t="s">
        <v>3705</v>
      </c>
      <c r="AD343" s="82" t="s">
        <v>3706</v>
      </c>
      <c r="AE343" s="82">
        <v>200019603522063</v>
      </c>
      <c r="AF343" s="82">
        <v>1</v>
      </c>
      <c r="AG343" s="82" t="s">
        <v>3707</v>
      </c>
      <c r="AH343" s="82">
        <v>1</v>
      </c>
      <c r="AI343" s="82" t="s">
        <v>3708</v>
      </c>
      <c r="AJ343" s="82">
        <v>314932</v>
      </c>
      <c r="AK343" s="82" t="s">
        <v>6596</v>
      </c>
      <c r="AL343" s="82">
        <v>45</v>
      </c>
      <c r="AM343" s="84">
        <v>20000</v>
      </c>
      <c r="AN343" s="84">
        <v>0</v>
      </c>
      <c r="AO343" s="84">
        <v>0</v>
      </c>
      <c r="AP343" s="84">
        <v>20000</v>
      </c>
      <c r="AQ343" s="84">
        <v>574</v>
      </c>
      <c r="AR343" s="84">
        <v>0</v>
      </c>
      <c r="AS343" s="84">
        <v>608</v>
      </c>
      <c r="AT343" s="84">
        <v>0</v>
      </c>
      <c r="AU343" s="84">
        <v>25</v>
      </c>
      <c r="AV343" s="84">
        <v>0</v>
      </c>
      <c r="AW343" s="84">
        <v>0</v>
      </c>
      <c r="AX343" s="84">
        <v>1207</v>
      </c>
      <c r="AY343" s="84">
        <v>18793</v>
      </c>
      <c r="AZ343" s="84">
        <v>1420</v>
      </c>
      <c r="BA343" s="84">
        <v>220</v>
      </c>
      <c r="BB343" s="84">
        <v>1418</v>
      </c>
      <c r="BC343" s="91">
        <v>3058</v>
      </c>
    </row>
    <row r="344" spans="1:55" ht="38.25">
      <c r="A344" s="90" t="s">
        <v>843</v>
      </c>
      <c r="B344" s="82">
        <v>20231001</v>
      </c>
      <c r="C344" s="82">
        <v>2023</v>
      </c>
      <c r="D344" s="82" t="s">
        <v>6398</v>
      </c>
      <c r="E344" s="82">
        <v>10</v>
      </c>
      <c r="F344" s="82" t="s">
        <v>1250</v>
      </c>
      <c r="G344" s="82" t="s">
        <v>1485</v>
      </c>
      <c r="H344" s="82" t="s">
        <v>1250</v>
      </c>
      <c r="I344" s="82" t="s">
        <v>1485</v>
      </c>
      <c r="J344" s="82">
        <v>1</v>
      </c>
      <c r="K344" s="82" t="s">
        <v>11</v>
      </c>
      <c r="L344" s="82" t="s">
        <v>3720</v>
      </c>
      <c r="M344" s="82" t="s">
        <v>3721</v>
      </c>
      <c r="N344" s="82" t="s">
        <v>2375</v>
      </c>
      <c r="O344" s="82" t="s">
        <v>4683</v>
      </c>
      <c r="P344" s="82" t="s">
        <v>3857</v>
      </c>
      <c r="Q344" s="82" t="s">
        <v>27</v>
      </c>
      <c r="R344" s="82">
        <v>4</v>
      </c>
      <c r="S344" s="83">
        <v>43466</v>
      </c>
      <c r="T344" s="83">
        <v>367</v>
      </c>
      <c r="U344" s="82">
        <v>61575053</v>
      </c>
      <c r="V344" s="82" t="s">
        <v>3702</v>
      </c>
      <c r="W344" s="100" t="s">
        <v>1811</v>
      </c>
      <c r="X344" s="82" t="s">
        <v>4206</v>
      </c>
      <c r="Y344" s="82" t="s">
        <v>6048</v>
      </c>
      <c r="Z344" s="82" t="s">
        <v>434</v>
      </c>
      <c r="AA344" s="82" t="s">
        <v>3712</v>
      </c>
      <c r="AB344" s="82" t="s">
        <v>6624</v>
      </c>
      <c r="AC344" s="82" t="s">
        <v>3713</v>
      </c>
      <c r="AD344" s="82" t="s">
        <v>3705</v>
      </c>
      <c r="AE344" s="82">
        <v>200013300049100</v>
      </c>
      <c r="AF344" s="82">
        <v>1</v>
      </c>
      <c r="AG344" s="82" t="s">
        <v>3707</v>
      </c>
      <c r="AH344" s="82">
        <v>1</v>
      </c>
      <c r="AI344" s="82" t="s">
        <v>3708</v>
      </c>
      <c r="AJ344" s="82">
        <v>314932</v>
      </c>
      <c r="AK344" s="82" t="s">
        <v>6596</v>
      </c>
      <c r="AL344" s="82">
        <v>46</v>
      </c>
      <c r="AM344" s="84">
        <v>11000</v>
      </c>
      <c r="AN344" s="84">
        <v>0</v>
      </c>
      <c r="AO344" s="84">
        <v>0</v>
      </c>
      <c r="AP344" s="84">
        <v>11000</v>
      </c>
      <c r="AQ344" s="84">
        <v>315.7</v>
      </c>
      <c r="AR344" s="84">
        <v>0</v>
      </c>
      <c r="AS344" s="84">
        <v>334.4</v>
      </c>
      <c r="AT344" s="84">
        <v>0</v>
      </c>
      <c r="AU344" s="84">
        <v>25</v>
      </c>
      <c r="AV344" s="84">
        <v>50</v>
      </c>
      <c r="AW344" s="84">
        <v>2938.22</v>
      </c>
      <c r="AX344" s="84">
        <v>6601.54</v>
      </c>
      <c r="AY344" s="84">
        <v>7336.68</v>
      </c>
      <c r="AZ344" s="84">
        <v>781</v>
      </c>
      <c r="BA344" s="84">
        <v>121</v>
      </c>
      <c r="BB344" s="84">
        <v>779.9</v>
      </c>
      <c r="BC344" s="91">
        <v>1681.9</v>
      </c>
    </row>
    <row r="345" spans="1:55" ht="38.25">
      <c r="A345" s="90" t="s">
        <v>843</v>
      </c>
      <c r="B345" s="82">
        <v>20231001</v>
      </c>
      <c r="C345" s="82">
        <v>2023</v>
      </c>
      <c r="D345" s="82" t="s">
        <v>6398</v>
      </c>
      <c r="E345" s="82">
        <v>10</v>
      </c>
      <c r="F345" s="82" t="s">
        <v>1250</v>
      </c>
      <c r="G345" s="82" t="s">
        <v>1485</v>
      </c>
      <c r="H345" s="82" t="s">
        <v>1250</v>
      </c>
      <c r="I345" s="82" t="s">
        <v>1485</v>
      </c>
      <c r="J345" s="82">
        <v>1</v>
      </c>
      <c r="K345" s="82" t="s">
        <v>11</v>
      </c>
      <c r="L345" s="82" t="s">
        <v>3758</v>
      </c>
      <c r="M345" s="82" t="s">
        <v>3759</v>
      </c>
      <c r="N345" s="82" t="s">
        <v>2375</v>
      </c>
      <c r="O345" s="82" t="s">
        <v>4683</v>
      </c>
      <c r="P345" s="82" t="s">
        <v>3794</v>
      </c>
      <c r="Q345" s="82" t="s">
        <v>30</v>
      </c>
      <c r="R345" s="82">
        <v>4</v>
      </c>
      <c r="S345" s="83">
        <v>44569</v>
      </c>
      <c r="T345" s="83">
        <v>37998</v>
      </c>
      <c r="U345" s="82">
        <v>61575071</v>
      </c>
      <c r="V345" s="82" t="s">
        <v>3702</v>
      </c>
      <c r="W345" s="100" t="s">
        <v>1085</v>
      </c>
      <c r="X345" s="82" t="s">
        <v>4693</v>
      </c>
      <c r="Y345" s="82" t="s">
        <v>5982</v>
      </c>
      <c r="Z345" s="82" t="s">
        <v>432</v>
      </c>
      <c r="AA345" s="82" t="s">
        <v>3712</v>
      </c>
      <c r="AB345" s="82" t="s">
        <v>6625</v>
      </c>
      <c r="AC345" s="82" t="s">
        <v>3713</v>
      </c>
      <c r="AD345" s="82" t="s">
        <v>3705</v>
      </c>
      <c r="AE345" s="82">
        <v>200013300029159</v>
      </c>
      <c r="AF345" s="82">
        <v>1</v>
      </c>
      <c r="AG345" s="82" t="s">
        <v>3707</v>
      </c>
      <c r="AH345" s="82">
        <v>1</v>
      </c>
      <c r="AI345" s="82" t="s">
        <v>3708</v>
      </c>
      <c r="AJ345" s="82">
        <v>314932</v>
      </c>
      <c r="AK345" s="82" t="s">
        <v>6596</v>
      </c>
      <c r="AL345" s="82">
        <v>47</v>
      </c>
      <c r="AM345" s="84">
        <v>36000</v>
      </c>
      <c r="AN345" s="84">
        <v>0</v>
      </c>
      <c r="AO345" s="84">
        <v>0</v>
      </c>
      <c r="AP345" s="84">
        <v>36000</v>
      </c>
      <c r="AQ345" s="84">
        <v>1033.2</v>
      </c>
      <c r="AR345" s="84">
        <v>0</v>
      </c>
      <c r="AS345" s="84">
        <v>1094.4000000000001</v>
      </c>
      <c r="AT345" s="84">
        <v>0</v>
      </c>
      <c r="AU345" s="84">
        <v>25</v>
      </c>
      <c r="AV345" s="84">
        <v>50</v>
      </c>
      <c r="AW345" s="84">
        <v>9806.5</v>
      </c>
      <c r="AX345" s="84">
        <v>21815.599999999999</v>
      </c>
      <c r="AY345" s="84">
        <v>23990.9</v>
      </c>
      <c r="AZ345" s="84">
        <v>2556</v>
      </c>
      <c r="BA345" s="84">
        <v>396</v>
      </c>
      <c r="BB345" s="84">
        <v>2552.4</v>
      </c>
      <c r="BC345" s="91">
        <v>5504.4</v>
      </c>
    </row>
    <row r="346" spans="1:55" ht="38.25">
      <c r="A346" s="90" t="s">
        <v>843</v>
      </c>
      <c r="B346" s="82">
        <v>20231001</v>
      </c>
      <c r="C346" s="82">
        <v>2023</v>
      </c>
      <c r="D346" s="82" t="s">
        <v>6398</v>
      </c>
      <c r="E346" s="82">
        <v>10</v>
      </c>
      <c r="F346" s="82" t="s">
        <v>1250</v>
      </c>
      <c r="G346" s="82" t="s">
        <v>1485</v>
      </c>
      <c r="H346" s="82" t="s">
        <v>1250</v>
      </c>
      <c r="I346" s="82" t="s">
        <v>1485</v>
      </c>
      <c r="J346" s="82">
        <v>1</v>
      </c>
      <c r="K346" s="82" t="s">
        <v>11</v>
      </c>
      <c r="L346" s="82"/>
      <c r="M346" s="82"/>
      <c r="N346" s="82" t="s">
        <v>2375</v>
      </c>
      <c r="O346" s="82" t="s">
        <v>4683</v>
      </c>
      <c r="P346" s="82" t="s">
        <v>4767</v>
      </c>
      <c r="Q346" s="82" t="s">
        <v>177</v>
      </c>
      <c r="R346" s="82">
        <v>2</v>
      </c>
      <c r="S346" s="83">
        <v>43466</v>
      </c>
      <c r="T346" s="83">
        <v>42372</v>
      </c>
      <c r="U346" s="82">
        <v>61575086</v>
      </c>
      <c r="V346" s="82" t="s">
        <v>3702</v>
      </c>
      <c r="W346" s="100" t="s">
        <v>1819</v>
      </c>
      <c r="X346" s="82" t="s">
        <v>4768</v>
      </c>
      <c r="Y346" s="82" t="s">
        <v>6053</v>
      </c>
      <c r="Z346" s="82" t="s">
        <v>441</v>
      </c>
      <c r="AA346" s="82" t="s">
        <v>3704</v>
      </c>
      <c r="AB346" s="83">
        <v>29715</v>
      </c>
      <c r="AC346" s="82" t="s">
        <v>3713</v>
      </c>
      <c r="AD346" s="82" t="s">
        <v>3706</v>
      </c>
      <c r="AE346" s="82">
        <v>200011202416579</v>
      </c>
      <c r="AF346" s="82">
        <v>1</v>
      </c>
      <c r="AG346" s="82" t="s">
        <v>3707</v>
      </c>
      <c r="AH346" s="82">
        <v>1</v>
      </c>
      <c r="AI346" s="82" t="s">
        <v>3708</v>
      </c>
      <c r="AJ346" s="82">
        <v>314932</v>
      </c>
      <c r="AK346" s="82" t="s">
        <v>6596</v>
      </c>
      <c r="AL346" s="82">
        <v>48</v>
      </c>
      <c r="AM346" s="84">
        <v>22000</v>
      </c>
      <c r="AN346" s="84">
        <v>0</v>
      </c>
      <c r="AO346" s="84">
        <v>0</v>
      </c>
      <c r="AP346" s="84">
        <v>22000</v>
      </c>
      <c r="AQ346" s="84">
        <v>631.4</v>
      </c>
      <c r="AR346" s="84">
        <v>0</v>
      </c>
      <c r="AS346" s="84">
        <v>668.8</v>
      </c>
      <c r="AT346" s="84">
        <v>0</v>
      </c>
      <c r="AU346" s="84">
        <v>25</v>
      </c>
      <c r="AV346" s="84">
        <v>0</v>
      </c>
      <c r="AW346" s="84">
        <v>0</v>
      </c>
      <c r="AX346" s="84">
        <v>1325.2</v>
      </c>
      <c r="AY346" s="84">
        <v>20674.8</v>
      </c>
      <c r="AZ346" s="84">
        <v>1562</v>
      </c>
      <c r="BA346" s="84">
        <v>242</v>
      </c>
      <c r="BB346" s="84">
        <v>1559.8</v>
      </c>
      <c r="BC346" s="91">
        <v>3363.8</v>
      </c>
    </row>
    <row r="347" spans="1:55" ht="38.25">
      <c r="A347" s="90" t="s">
        <v>843</v>
      </c>
      <c r="B347" s="82">
        <v>20231001</v>
      </c>
      <c r="C347" s="82">
        <v>2023</v>
      </c>
      <c r="D347" s="82" t="s">
        <v>6398</v>
      </c>
      <c r="E347" s="82">
        <v>10</v>
      </c>
      <c r="F347" s="82" t="s">
        <v>1246</v>
      </c>
      <c r="G347" s="82" t="s">
        <v>1492</v>
      </c>
      <c r="H347" s="82" t="s">
        <v>1246</v>
      </c>
      <c r="I347" s="82" t="s">
        <v>1492</v>
      </c>
      <c r="J347" s="82">
        <v>1</v>
      </c>
      <c r="K347" s="82" t="s">
        <v>11</v>
      </c>
      <c r="L347" s="82" t="s">
        <v>3754</v>
      </c>
      <c r="M347" s="82" t="s">
        <v>3755</v>
      </c>
      <c r="N347" s="82" t="s">
        <v>2375</v>
      </c>
      <c r="O347" s="82" t="s">
        <v>4683</v>
      </c>
      <c r="P347" s="82" t="s">
        <v>4790</v>
      </c>
      <c r="Q347" s="82" t="s">
        <v>828</v>
      </c>
      <c r="R347" s="82">
        <v>7</v>
      </c>
      <c r="S347" s="83">
        <v>44200</v>
      </c>
      <c r="T347" s="83">
        <v>38360</v>
      </c>
      <c r="U347" s="82">
        <v>61890021</v>
      </c>
      <c r="V347" s="82" t="s">
        <v>3702</v>
      </c>
      <c r="W347" s="100" t="s">
        <v>1855</v>
      </c>
      <c r="X347" s="82" t="s">
        <v>4791</v>
      </c>
      <c r="Y347" s="82" t="s">
        <v>6070</v>
      </c>
      <c r="Z347" s="82" t="s">
        <v>452</v>
      </c>
      <c r="AA347" s="82" t="s">
        <v>3704</v>
      </c>
      <c r="AB347" s="82" t="s">
        <v>6626</v>
      </c>
      <c r="AC347" s="82" t="s">
        <v>3713</v>
      </c>
      <c r="AD347" s="82" t="s">
        <v>3705</v>
      </c>
      <c r="AE347" s="82">
        <v>200013300033572</v>
      </c>
      <c r="AF347" s="82">
        <v>1</v>
      </c>
      <c r="AG347" s="82" t="s">
        <v>3707</v>
      </c>
      <c r="AH347" s="82">
        <v>1</v>
      </c>
      <c r="AI347" s="82" t="s">
        <v>3708</v>
      </c>
      <c r="AJ347" s="82">
        <v>314932</v>
      </c>
      <c r="AK347" s="82" t="s">
        <v>6596</v>
      </c>
      <c r="AL347" s="82">
        <v>49</v>
      </c>
      <c r="AM347" s="84">
        <v>115000</v>
      </c>
      <c r="AN347" s="84">
        <v>0</v>
      </c>
      <c r="AO347" s="84">
        <v>0</v>
      </c>
      <c r="AP347" s="84">
        <v>115000</v>
      </c>
      <c r="AQ347" s="84">
        <v>3300.5</v>
      </c>
      <c r="AR347" s="84">
        <v>15633.74</v>
      </c>
      <c r="AS347" s="84">
        <v>3496</v>
      </c>
      <c r="AT347" s="84">
        <v>0</v>
      </c>
      <c r="AU347" s="84">
        <v>25</v>
      </c>
      <c r="AV347" s="84">
        <v>0</v>
      </c>
      <c r="AW347" s="84">
        <v>0</v>
      </c>
      <c r="AX347" s="84">
        <v>22455.24</v>
      </c>
      <c r="AY347" s="84">
        <v>92544.76</v>
      </c>
      <c r="AZ347" s="84">
        <v>8165</v>
      </c>
      <c r="BA347" s="84">
        <v>822.89</v>
      </c>
      <c r="BB347" s="84">
        <v>8153.5</v>
      </c>
      <c r="BC347" s="91">
        <v>17141.39</v>
      </c>
    </row>
    <row r="348" spans="1:55" ht="38.25">
      <c r="A348" s="90" t="s">
        <v>843</v>
      </c>
      <c r="B348" s="82">
        <v>20231001</v>
      </c>
      <c r="C348" s="82">
        <v>2023</v>
      </c>
      <c r="D348" s="82" t="s">
        <v>6398</v>
      </c>
      <c r="E348" s="82">
        <v>10</v>
      </c>
      <c r="F348" s="82" t="s">
        <v>1250</v>
      </c>
      <c r="G348" s="82" t="s">
        <v>1485</v>
      </c>
      <c r="H348" s="82" t="s">
        <v>1250</v>
      </c>
      <c r="I348" s="82" t="s">
        <v>1485</v>
      </c>
      <c r="J348" s="82">
        <v>1</v>
      </c>
      <c r="K348" s="82" t="s">
        <v>11</v>
      </c>
      <c r="L348" s="82" t="s">
        <v>3749</v>
      </c>
      <c r="M348" s="82" t="s">
        <v>3750</v>
      </c>
      <c r="N348" s="82" t="s">
        <v>2375</v>
      </c>
      <c r="O348" s="82" t="s">
        <v>4683</v>
      </c>
      <c r="P348" s="82" t="s">
        <v>4173</v>
      </c>
      <c r="Q348" s="82" t="s">
        <v>55</v>
      </c>
      <c r="R348" s="82">
        <v>1</v>
      </c>
      <c r="S348" s="83">
        <v>44930</v>
      </c>
      <c r="T348" s="83">
        <v>44930</v>
      </c>
      <c r="U348" s="82">
        <v>61575223</v>
      </c>
      <c r="V348" s="82" t="s">
        <v>3702</v>
      </c>
      <c r="W348" s="100" t="s">
        <v>3047</v>
      </c>
      <c r="X348" s="82" t="s">
        <v>4723</v>
      </c>
      <c r="Y348" s="82" t="s">
        <v>6011</v>
      </c>
      <c r="Z348" s="82" t="s">
        <v>3046</v>
      </c>
      <c r="AA348" s="82" t="s">
        <v>3704</v>
      </c>
      <c r="AB348" s="82" t="s">
        <v>6627</v>
      </c>
      <c r="AC348" s="82" t="s">
        <v>3705</v>
      </c>
      <c r="AD348" s="82" t="s">
        <v>3706</v>
      </c>
      <c r="AE348" s="82">
        <v>200019605722243</v>
      </c>
      <c r="AF348" s="82">
        <v>1</v>
      </c>
      <c r="AG348" s="82" t="s">
        <v>3707</v>
      </c>
      <c r="AH348" s="82">
        <v>1</v>
      </c>
      <c r="AI348" s="82" t="s">
        <v>3708</v>
      </c>
      <c r="AJ348" s="82">
        <v>314932</v>
      </c>
      <c r="AK348" s="82" t="s">
        <v>6596</v>
      </c>
      <c r="AL348" s="82">
        <v>50</v>
      </c>
      <c r="AM348" s="84">
        <v>25000</v>
      </c>
      <c r="AN348" s="84">
        <v>0</v>
      </c>
      <c r="AO348" s="84">
        <v>0</v>
      </c>
      <c r="AP348" s="84">
        <v>25000</v>
      </c>
      <c r="AQ348" s="84">
        <v>717.5</v>
      </c>
      <c r="AR348" s="84">
        <v>0</v>
      </c>
      <c r="AS348" s="84">
        <v>760</v>
      </c>
      <c r="AT348" s="84">
        <v>0</v>
      </c>
      <c r="AU348" s="84">
        <v>25</v>
      </c>
      <c r="AV348" s="84">
        <v>0</v>
      </c>
      <c r="AW348" s="84">
        <v>0</v>
      </c>
      <c r="AX348" s="84">
        <v>1502.5</v>
      </c>
      <c r="AY348" s="84">
        <v>23497.5</v>
      </c>
      <c r="AZ348" s="84">
        <v>1775</v>
      </c>
      <c r="BA348" s="84">
        <v>275</v>
      </c>
      <c r="BB348" s="84">
        <v>1772.5</v>
      </c>
      <c r="BC348" s="91">
        <v>3822.5</v>
      </c>
    </row>
    <row r="349" spans="1:55" ht="38.25">
      <c r="A349" s="90" t="s">
        <v>843</v>
      </c>
      <c r="B349" s="82">
        <v>20231001</v>
      </c>
      <c r="C349" s="82">
        <v>2023</v>
      </c>
      <c r="D349" s="82" t="s">
        <v>6398</v>
      </c>
      <c r="E349" s="82">
        <v>10</v>
      </c>
      <c r="F349" s="82" t="s">
        <v>1250</v>
      </c>
      <c r="G349" s="82" t="s">
        <v>1485</v>
      </c>
      <c r="H349" s="82" t="s">
        <v>1250</v>
      </c>
      <c r="I349" s="82" t="s">
        <v>1485</v>
      </c>
      <c r="J349" s="82">
        <v>1</v>
      </c>
      <c r="K349" s="82" t="s">
        <v>11</v>
      </c>
      <c r="L349" s="82" t="s">
        <v>3720</v>
      </c>
      <c r="M349" s="82" t="s">
        <v>3721</v>
      </c>
      <c r="N349" s="82" t="s">
        <v>2375</v>
      </c>
      <c r="O349" s="82" t="s">
        <v>4683</v>
      </c>
      <c r="P349" s="82" t="s">
        <v>3857</v>
      </c>
      <c r="Q349" s="82" t="s">
        <v>27</v>
      </c>
      <c r="R349" s="82">
        <v>5</v>
      </c>
      <c r="S349" s="83">
        <v>43470</v>
      </c>
      <c r="T349" s="82" t="s">
        <v>6628</v>
      </c>
      <c r="U349" s="82">
        <v>61575078</v>
      </c>
      <c r="V349" s="82" t="s">
        <v>3702</v>
      </c>
      <c r="W349" s="100" t="s">
        <v>1816</v>
      </c>
      <c r="X349" s="82" t="s">
        <v>4795</v>
      </c>
      <c r="Y349" s="82" t="s">
        <v>6075</v>
      </c>
      <c r="Z349" s="82" t="s">
        <v>438</v>
      </c>
      <c r="AA349" s="82" t="s">
        <v>3712</v>
      </c>
      <c r="AB349" s="82" t="s">
        <v>6629</v>
      </c>
      <c r="AC349" s="82" t="s">
        <v>3713</v>
      </c>
      <c r="AD349" s="82" t="s">
        <v>3705</v>
      </c>
      <c r="AE349" s="82">
        <v>200013300036061</v>
      </c>
      <c r="AF349" s="82">
        <v>1</v>
      </c>
      <c r="AG349" s="82" t="s">
        <v>3707</v>
      </c>
      <c r="AH349" s="82">
        <v>1</v>
      </c>
      <c r="AI349" s="82" t="s">
        <v>3708</v>
      </c>
      <c r="AJ349" s="82">
        <v>314932</v>
      </c>
      <c r="AK349" s="82" t="s">
        <v>6596</v>
      </c>
      <c r="AL349" s="82">
        <v>51</v>
      </c>
      <c r="AM349" s="84">
        <v>15000</v>
      </c>
      <c r="AN349" s="84">
        <v>0</v>
      </c>
      <c r="AO349" s="84">
        <v>0</v>
      </c>
      <c r="AP349" s="84">
        <v>15000</v>
      </c>
      <c r="AQ349" s="84">
        <v>430.5</v>
      </c>
      <c r="AR349" s="84">
        <v>0</v>
      </c>
      <c r="AS349" s="84">
        <v>456</v>
      </c>
      <c r="AT349" s="84">
        <v>0</v>
      </c>
      <c r="AU349" s="84">
        <v>25</v>
      </c>
      <c r="AV349" s="84">
        <v>50</v>
      </c>
      <c r="AW349" s="84">
        <v>7205.66</v>
      </c>
      <c r="AX349" s="84">
        <v>15372.82</v>
      </c>
      <c r="AY349" s="84">
        <v>6832.84</v>
      </c>
      <c r="AZ349" s="84">
        <v>1065</v>
      </c>
      <c r="BA349" s="84">
        <v>165</v>
      </c>
      <c r="BB349" s="84">
        <v>1063.5</v>
      </c>
      <c r="BC349" s="91">
        <v>2293.5</v>
      </c>
    </row>
    <row r="350" spans="1:55" ht="38.25">
      <c r="A350" s="90" t="s">
        <v>843</v>
      </c>
      <c r="B350" s="82">
        <v>20231001</v>
      </c>
      <c r="C350" s="82">
        <v>2023</v>
      </c>
      <c r="D350" s="82" t="s">
        <v>6398</v>
      </c>
      <c r="E350" s="82">
        <v>10</v>
      </c>
      <c r="F350" s="82" t="s">
        <v>1246</v>
      </c>
      <c r="G350" s="82" t="s">
        <v>1492</v>
      </c>
      <c r="H350" s="82" t="s">
        <v>1246</v>
      </c>
      <c r="I350" s="82" t="s">
        <v>1492</v>
      </c>
      <c r="J350" s="82">
        <v>1</v>
      </c>
      <c r="K350" s="82" t="s">
        <v>11</v>
      </c>
      <c r="L350" s="82" t="s">
        <v>3720</v>
      </c>
      <c r="M350" s="82" t="s">
        <v>3721</v>
      </c>
      <c r="N350" s="82" t="s">
        <v>2375</v>
      </c>
      <c r="O350" s="82" t="s">
        <v>4683</v>
      </c>
      <c r="P350" s="82" t="s">
        <v>3857</v>
      </c>
      <c r="Q350" s="82" t="s">
        <v>27</v>
      </c>
      <c r="R350" s="82">
        <v>8</v>
      </c>
      <c r="S350" s="83">
        <v>44933</v>
      </c>
      <c r="T350" s="83">
        <v>37997</v>
      </c>
      <c r="U350" s="82">
        <v>61890023</v>
      </c>
      <c r="V350" s="82" t="s">
        <v>3702</v>
      </c>
      <c r="W350" s="100" t="s">
        <v>1103</v>
      </c>
      <c r="X350" s="82" t="s">
        <v>4200</v>
      </c>
      <c r="Y350" s="82" t="s">
        <v>6042</v>
      </c>
      <c r="Z350" s="82" t="s">
        <v>433</v>
      </c>
      <c r="AA350" s="82" t="s">
        <v>3712</v>
      </c>
      <c r="AB350" s="83">
        <v>21890</v>
      </c>
      <c r="AC350" s="82" t="s">
        <v>3713</v>
      </c>
      <c r="AD350" s="82" t="s">
        <v>3705</v>
      </c>
      <c r="AE350" s="82">
        <v>200013300032997</v>
      </c>
      <c r="AF350" s="82">
        <v>1</v>
      </c>
      <c r="AG350" s="82" t="s">
        <v>3707</v>
      </c>
      <c r="AH350" s="82">
        <v>1</v>
      </c>
      <c r="AI350" s="82" t="s">
        <v>3708</v>
      </c>
      <c r="AJ350" s="82">
        <v>314932</v>
      </c>
      <c r="AK350" s="82" t="s">
        <v>6596</v>
      </c>
      <c r="AL350" s="82">
        <v>52</v>
      </c>
      <c r="AM350" s="84">
        <v>24000</v>
      </c>
      <c r="AN350" s="84">
        <v>0</v>
      </c>
      <c r="AO350" s="84">
        <v>0</v>
      </c>
      <c r="AP350" s="84">
        <v>24000</v>
      </c>
      <c r="AQ350" s="84">
        <v>688.8</v>
      </c>
      <c r="AR350" s="84">
        <v>0</v>
      </c>
      <c r="AS350" s="84">
        <v>729.6</v>
      </c>
      <c r="AT350" s="84">
        <v>0</v>
      </c>
      <c r="AU350" s="84">
        <v>25</v>
      </c>
      <c r="AV350" s="84">
        <v>0</v>
      </c>
      <c r="AW350" s="84">
        <v>10011.540000000001</v>
      </c>
      <c r="AX350" s="84">
        <v>21466.48</v>
      </c>
      <c r="AY350" s="84">
        <v>12545.06</v>
      </c>
      <c r="AZ350" s="84">
        <v>1704</v>
      </c>
      <c r="BA350" s="84">
        <v>264</v>
      </c>
      <c r="BB350" s="84">
        <v>1701.6</v>
      </c>
      <c r="BC350" s="91">
        <v>3669.6</v>
      </c>
    </row>
    <row r="351" spans="1:55" ht="38.25">
      <c r="A351" s="90" t="s">
        <v>843</v>
      </c>
      <c r="B351" s="82">
        <v>20231001</v>
      </c>
      <c r="C351" s="82">
        <v>2023</v>
      </c>
      <c r="D351" s="82" t="s">
        <v>6398</v>
      </c>
      <c r="E351" s="82">
        <v>10</v>
      </c>
      <c r="F351" s="82" t="s">
        <v>1250</v>
      </c>
      <c r="G351" s="82" t="s">
        <v>1485</v>
      </c>
      <c r="H351" s="82" t="s">
        <v>1250</v>
      </c>
      <c r="I351" s="82" t="s">
        <v>1485</v>
      </c>
      <c r="J351" s="82">
        <v>1</v>
      </c>
      <c r="K351" s="82" t="s">
        <v>11</v>
      </c>
      <c r="L351" s="82" t="s">
        <v>3720</v>
      </c>
      <c r="M351" s="82" t="s">
        <v>3721</v>
      </c>
      <c r="N351" s="82" t="s">
        <v>2375</v>
      </c>
      <c r="O351" s="82" t="s">
        <v>4683</v>
      </c>
      <c r="P351" s="82" t="s">
        <v>3857</v>
      </c>
      <c r="Q351" s="82" t="s">
        <v>27</v>
      </c>
      <c r="R351" s="82">
        <v>1</v>
      </c>
      <c r="S351" s="83">
        <v>44933</v>
      </c>
      <c r="T351" s="83">
        <v>44933</v>
      </c>
      <c r="U351" s="82">
        <v>61575234</v>
      </c>
      <c r="V351" s="82" t="s">
        <v>3702</v>
      </c>
      <c r="W351" s="100" t="s">
        <v>3430</v>
      </c>
      <c r="X351" s="82" t="s">
        <v>4753</v>
      </c>
      <c r="Y351" s="82" t="s">
        <v>6059</v>
      </c>
      <c r="Z351" s="82" t="s">
        <v>3429</v>
      </c>
      <c r="AA351" s="82" t="s">
        <v>3712</v>
      </c>
      <c r="AB351" s="82" t="s">
        <v>6630</v>
      </c>
      <c r="AC351" s="82" t="s">
        <v>3705</v>
      </c>
      <c r="AD351" s="82" t="s">
        <v>3706</v>
      </c>
      <c r="AE351" s="82">
        <v>200019606020830</v>
      </c>
      <c r="AF351" s="82">
        <v>1</v>
      </c>
      <c r="AG351" s="82" t="s">
        <v>3707</v>
      </c>
      <c r="AH351" s="82">
        <v>1</v>
      </c>
      <c r="AI351" s="82" t="s">
        <v>3708</v>
      </c>
      <c r="AJ351" s="82">
        <v>314932</v>
      </c>
      <c r="AK351" s="82" t="s">
        <v>6596</v>
      </c>
      <c r="AL351" s="82">
        <v>53</v>
      </c>
      <c r="AM351" s="84">
        <v>20000</v>
      </c>
      <c r="AN351" s="84">
        <v>0</v>
      </c>
      <c r="AO351" s="84">
        <v>0</v>
      </c>
      <c r="AP351" s="84">
        <v>20000</v>
      </c>
      <c r="AQ351" s="84">
        <v>574</v>
      </c>
      <c r="AR351" s="84">
        <v>0</v>
      </c>
      <c r="AS351" s="84">
        <v>608</v>
      </c>
      <c r="AT351" s="84">
        <v>0</v>
      </c>
      <c r="AU351" s="84">
        <v>25</v>
      </c>
      <c r="AV351" s="84">
        <v>0</v>
      </c>
      <c r="AW351" s="84">
        <v>0</v>
      </c>
      <c r="AX351" s="84">
        <v>1207</v>
      </c>
      <c r="AY351" s="84">
        <v>18793</v>
      </c>
      <c r="AZ351" s="84">
        <v>1420</v>
      </c>
      <c r="BA351" s="84">
        <v>220</v>
      </c>
      <c r="BB351" s="84">
        <v>1418</v>
      </c>
      <c r="BC351" s="91">
        <v>3058</v>
      </c>
    </row>
    <row r="352" spans="1:55" ht="38.25">
      <c r="A352" s="90" t="s">
        <v>843</v>
      </c>
      <c r="B352" s="82">
        <v>20231001</v>
      </c>
      <c r="C352" s="82">
        <v>2023</v>
      </c>
      <c r="D352" s="82" t="s">
        <v>6398</v>
      </c>
      <c r="E352" s="82">
        <v>10</v>
      </c>
      <c r="F352" s="82" t="s">
        <v>1250</v>
      </c>
      <c r="G352" s="82" t="s">
        <v>1485</v>
      </c>
      <c r="H352" s="82" t="s">
        <v>1250</v>
      </c>
      <c r="I352" s="82" t="s">
        <v>1485</v>
      </c>
      <c r="J352" s="82">
        <v>1</v>
      </c>
      <c r="K352" s="82" t="s">
        <v>11</v>
      </c>
      <c r="L352" s="82" t="s">
        <v>3749</v>
      </c>
      <c r="M352" s="82" t="s">
        <v>3750</v>
      </c>
      <c r="N352" s="82" t="s">
        <v>2375</v>
      </c>
      <c r="O352" s="82" t="s">
        <v>4683</v>
      </c>
      <c r="P352" s="82" t="s">
        <v>3871</v>
      </c>
      <c r="Q352" s="82" t="s">
        <v>335</v>
      </c>
      <c r="R352" s="82">
        <v>1</v>
      </c>
      <c r="S352" s="83">
        <v>44208</v>
      </c>
      <c r="T352" s="83">
        <v>44208</v>
      </c>
      <c r="U352" s="82">
        <v>61575182</v>
      </c>
      <c r="V352" s="82" t="s">
        <v>3702</v>
      </c>
      <c r="W352" s="100" t="s">
        <v>1792</v>
      </c>
      <c r="X352" s="82" t="s">
        <v>4726</v>
      </c>
      <c r="Y352" s="82" t="s">
        <v>6014</v>
      </c>
      <c r="Z352" s="82" t="s">
        <v>1380</v>
      </c>
      <c r="AA352" s="82" t="s">
        <v>3712</v>
      </c>
      <c r="AB352" s="82" t="s">
        <v>6631</v>
      </c>
      <c r="AC352" s="82" t="s">
        <v>3705</v>
      </c>
      <c r="AD352" s="82" t="s">
        <v>3706</v>
      </c>
      <c r="AE352" s="82">
        <v>200019602911458</v>
      </c>
      <c r="AF352" s="82">
        <v>1</v>
      </c>
      <c r="AG352" s="82" t="s">
        <v>3707</v>
      </c>
      <c r="AH352" s="82">
        <v>1</v>
      </c>
      <c r="AI352" s="82" t="s">
        <v>3708</v>
      </c>
      <c r="AJ352" s="82">
        <v>314932</v>
      </c>
      <c r="AK352" s="82" t="s">
        <v>6596</v>
      </c>
      <c r="AL352" s="82">
        <v>54</v>
      </c>
      <c r="AM352" s="84">
        <v>35000</v>
      </c>
      <c r="AN352" s="84">
        <v>0</v>
      </c>
      <c r="AO352" s="84">
        <v>0</v>
      </c>
      <c r="AP352" s="84">
        <v>35000</v>
      </c>
      <c r="AQ352" s="84">
        <v>1004.5</v>
      </c>
      <c r="AR352" s="84">
        <v>0</v>
      </c>
      <c r="AS352" s="84">
        <v>1064</v>
      </c>
      <c r="AT352" s="84">
        <v>0</v>
      </c>
      <c r="AU352" s="84">
        <v>25</v>
      </c>
      <c r="AV352" s="84">
        <v>0</v>
      </c>
      <c r="AW352" s="84">
        <v>0</v>
      </c>
      <c r="AX352" s="84">
        <v>2093.5</v>
      </c>
      <c r="AY352" s="84">
        <v>32906.5</v>
      </c>
      <c r="AZ352" s="84">
        <v>2485</v>
      </c>
      <c r="BA352" s="84">
        <v>385</v>
      </c>
      <c r="BB352" s="84">
        <v>2481.5</v>
      </c>
      <c r="BC352" s="91">
        <v>5351.5</v>
      </c>
    </row>
    <row r="353" spans="1:55" ht="38.25">
      <c r="A353" s="90" t="s">
        <v>843</v>
      </c>
      <c r="B353" s="82">
        <v>20231001</v>
      </c>
      <c r="C353" s="82">
        <v>2023</v>
      </c>
      <c r="D353" s="82" t="s">
        <v>6398</v>
      </c>
      <c r="E353" s="82">
        <v>10</v>
      </c>
      <c r="F353" s="82" t="s">
        <v>1250</v>
      </c>
      <c r="G353" s="82" t="s">
        <v>1485</v>
      </c>
      <c r="H353" s="82" t="s">
        <v>1250</v>
      </c>
      <c r="I353" s="82" t="s">
        <v>1485</v>
      </c>
      <c r="J353" s="82">
        <v>1</v>
      </c>
      <c r="K353" s="82" t="s">
        <v>11</v>
      </c>
      <c r="L353" s="82" t="s">
        <v>3720</v>
      </c>
      <c r="M353" s="82" t="s">
        <v>3721</v>
      </c>
      <c r="N353" s="82" t="s">
        <v>2375</v>
      </c>
      <c r="O353" s="82" t="s">
        <v>4683</v>
      </c>
      <c r="P353" s="82" t="s">
        <v>3857</v>
      </c>
      <c r="Q353" s="82" t="s">
        <v>27</v>
      </c>
      <c r="R353" s="82">
        <v>1</v>
      </c>
      <c r="S353" s="83">
        <v>44200</v>
      </c>
      <c r="T353" s="83">
        <v>44200</v>
      </c>
      <c r="U353" s="82">
        <v>61575143</v>
      </c>
      <c r="V353" s="82" t="s">
        <v>3702</v>
      </c>
      <c r="W353" s="100" t="s">
        <v>1789</v>
      </c>
      <c r="X353" s="82" t="s">
        <v>4763</v>
      </c>
      <c r="Y353" s="82" t="s">
        <v>6040</v>
      </c>
      <c r="Z353" s="82" t="s">
        <v>933</v>
      </c>
      <c r="AA353" s="82" t="s">
        <v>3712</v>
      </c>
      <c r="AB353" s="82" t="s">
        <v>6632</v>
      </c>
      <c r="AC353" s="82" t="s">
        <v>3705</v>
      </c>
      <c r="AD353" s="82" t="s">
        <v>3706</v>
      </c>
      <c r="AE353" s="82">
        <v>200019603522060</v>
      </c>
      <c r="AF353" s="82">
        <v>1</v>
      </c>
      <c r="AG353" s="82" t="s">
        <v>3707</v>
      </c>
      <c r="AH353" s="82">
        <v>1</v>
      </c>
      <c r="AI353" s="82" t="s">
        <v>3708</v>
      </c>
      <c r="AJ353" s="82">
        <v>314932</v>
      </c>
      <c r="AK353" s="82" t="s">
        <v>6596</v>
      </c>
      <c r="AL353" s="82">
        <v>55</v>
      </c>
      <c r="AM353" s="84">
        <v>20000</v>
      </c>
      <c r="AN353" s="84">
        <v>0</v>
      </c>
      <c r="AO353" s="84">
        <v>0</v>
      </c>
      <c r="AP353" s="84">
        <v>20000</v>
      </c>
      <c r="AQ353" s="84">
        <v>574</v>
      </c>
      <c r="AR353" s="84">
        <v>0</v>
      </c>
      <c r="AS353" s="84">
        <v>608</v>
      </c>
      <c r="AT353" s="84">
        <v>0</v>
      </c>
      <c r="AU353" s="84">
        <v>25</v>
      </c>
      <c r="AV353" s="84">
        <v>0</v>
      </c>
      <c r="AW353" s="84">
        <v>0</v>
      </c>
      <c r="AX353" s="84">
        <v>1207</v>
      </c>
      <c r="AY353" s="84">
        <v>18793</v>
      </c>
      <c r="AZ353" s="84">
        <v>1420</v>
      </c>
      <c r="BA353" s="84">
        <v>220</v>
      </c>
      <c r="BB353" s="84">
        <v>1418</v>
      </c>
      <c r="BC353" s="91">
        <v>3058</v>
      </c>
    </row>
    <row r="354" spans="1:55" ht="38.25">
      <c r="A354" s="90" t="s">
        <v>843</v>
      </c>
      <c r="B354" s="82">
        <v>20231001</v>
      </c>
      <c r="C354" s="82">
        <v>2023</v>
      </c>
      <c r="D354" s="82" t="s">
        <v>6398</v>
      </c>
      <c r="E354" s="82">
        <v>10</v>
      </c>
      <c r="F354" s="82" t="s">
        <v>1250</v>
      </c>
      <c r="G354" s="82" t="s">
        <v>1485</v>
      </c>
      <c r="H354" s="82" t="s">
        <v>1250</v>
      </c>
      <c r="I354" s="82" t="s">
        <v>1485</v>
      </c>
      <c r="J354" s="82">
        <v>1</v>
      </c>
      <c r="K354" s="82" t="s">
        <v>11</v>
      </c>
      <c r="L354" s="82"/>
      <c r="M354" s="82"/>
      <c r="N354" s="82" t="s">
        <v>2375</v>
      </c>
      <c r="O354" s="82" t="s">
        <v>4683</v>
      </c>
      <c r="P354" s="82" t="s">
        <v>3735</v>
      </c>
      <c r="Q354" s="82" t="s">
        <v>127</v>
      </c>
      <c r="R354" s="82">
        <v>9</v>
      </c>
      <c r="S354" s="83">
        <v>44571</v>
      </c>
      <c r="T354" s="82" t="s">
        <v>6633</v>
      </c>
      <c r="U354" s="82">
        <v>61575196</v>
      </c>
      <c r="V354" s="82" t="s">
        <v>3702</v>
      </c>
      <c r="W354" s="100" t="s">
        <v>1031</v>
      </c>
      <c r="X354" s="82" t="s">
        <v>4692</v>
      </c>
      <c r="Y354" s="82" t="s">
        <v>5980</v>
      </c>
      <c r="Z354" s="82" t="s">
        <v>264</v>
      </c>
      <c r="AA354" s="82" t="s">
        <v>3704</v>
      </c>
      <c r="AB354" s="82" t="s">
        <v>6634</v>
      </c>
      <c r="AC354" s="82" t="s">
        <v>3713</v>
      </c>
      <c r="AD354" s="82" t="s">
        <v>3705</v>
      </c>
      <c r="AE354" s="82">
        <v>200013300029719</v>
      </c>
      <c r="AF354" s="82">
        <v>1</v>
      </c>
      <c r="AG354" s="82" t="s">
        <v>3707</v>
      </c>
      <c r="AH354" s="82">
        <v>1</v>
      </c>
      <c r="AI354" s="82" t="s">
        <v>3708</v>
      </c>
      <c r="AJ354" s="82">
        <v>314932</v>
      </c>
      <c r="AK354" s="82" t="s">
        <v>6596</v>
      </c>
      <c r="AL354" s="82">
        <v>56</v>
      </c>
      <c r="AM354" s="84">
        <v>100000</v>
      </c>
      <c r="AN354" s="84">
        <v>0</v>
      </c>
      <c r="AO354" s="84">
        <v>0</v>
      </c>
      <c r="AP354" s="84">
        <v>100000</v>
      </c>
      <c r="AQ354" s="84">
        <v>2870</v>
      </c>
      <c r="AR354" s="84">
        <v>12105.37</v>
      </c>
      <c r="AS354" s="84">
        <v>3040</v>
      </c>
      <c r="AT354" s="84">
        <v>0</v>
      </c>
      <c r="AU354" s="84">
        <v>25</v>
      </c>
      <c r="AV354" s="84">
        <v>50</v>
      </c>
      <c r="AW354" s="84">
        <v>9046</v>
      </c>
      <c r="AX354" s="84">
        <v>36182.370000000003</v>
      </c>
      <c r="AY354" s="84">
        <v>72863.63</v>
      </c>
      <c r="AZ354" s="84">
        <v>7100</v>
      </c>
      <c r="BA354" s="84">
        <v>822.89</v>
      </c>
      <c r="BB354" s="84">
        <v>7090</v>
      </c>
      <c r="BC354" s="91">
        <v>15012.89</v>
      </c>
    </row>
    <row r="355" spans="1:55" ht="38.25">
      <c r="A355" s="90" t="s">
        <v>843</v>
      </c>
      <c r="B355" s="82">
        <v>20231001</v>
      </c>
      <c r="C355" s="82">
        <v>2023</v>
      </c>
      <c r="D355" s="82" t="s">
        <v>6398</v>
      </c>
      <c r="E355" s="82">
        <v>10</v>
      </c>
      <c r="F355" s="82" t="s">
        <v>1246</v>
      </c>
      <c r="G355" s="82" t="s">
        <v>1492</v>
      </c>
      <c r="H355" s="82" t="s">
        <v>1246</v>
      </c>
      <c r="I355" s="82" t="s">
        <v>1492</v>
      </c>
      <c r="J355" s="82">
        <v>1</v>
      </c>
      <c r="K355" s="82" t="s">
        <v>11</v>
      </c>
      <c r="L355" s="82" t="s">
        <v>3720</v>
      </c>
      <c r="M355" s="82" t="s">
        <v>3721</v>
      </c>
      <c r="N355" s="82" t="s">
        <v>2375</v>
      </c>
      <c r="O355" s="82" t="s">
        <v>4683</v>
      </c>
      <c r="P355" s="82" t="s">
        <v>3722</v>
      </c>
      <c r="Q355" s="82" t="s">
        <v>8</v>
      </c>
      <c r="R355" s="82">
        <v>1</v>
      </c>
      <c r="S355" s="83">
        <v>44208</v>
      </c>
      <c r="T355" s="83">
        <v>44208</v>
      </c>
      <c r="U355" s="82">
        <v>61890030</v>
      </c>
      <c r="V355" s="82" t="s">
        <v>3702</v>
      </c>
      <c r="W355" s="100" t="s">
        <v>1847</v>
      </c>
      <c r="X355" s="82" t="s">
        <v>4701</v>
      </c>
      <c r="Y355" s="82" t="s">
        <v>5989</v>
      </c>
      <c r="Z355" s="82" t="s">
        <v>1367</v>
      </c>
      <c r="AA355" s="82" t="s">
        <v>3704</v>
      </c>
      <c r="AB355" s="82" t="s">
        <v>6635</v>
      </c>
      <c r="AC355" s="82" t="s">
        <v>3705</v>
      </c>
      <c r="AD355" s="82" t="s">
        <v>3706</v>
      </c>
      <c r="AE355" s="82">
        <v>200019603144205</v>
      </c>
      <c r="AF355" s="82">
        <v>1</v>
      </c>
      <c r="AG355" s="82" t="s">
        <v>3707</v>
      </c>
      <c r="AH355" s="82">
        <v>1</v>
      </c>
      <c r="AI355" s="82" t="s">
        <v>3708</v>
      </c>
      <c r="AJ355" s="82">
        <v>314932</v>
      </c>
      <c r="AK355" s="82" t="s">
        <v>6596</v>
      </c>
      <c r="AL355" s="82">
        <v>57</v>
      </c>
      <c r="AM355" s="84">
        <v>20000</v>
      </c>
      <c r="AN355" s="84">
        <v>0</v>
      </c>
      <c r="AO355" s="84">
        <v>0</v>
      </c>
      <c r="AP355" s="84">
        <v>20000</v>
      </c>
      <c r="AQ355" s="84">
        <v>574</v>
      </c>
      <c r="AR355" s="84">
        <v>0</v>
      </c>
      <c r="AS355" s="84">
        <v>608</v>
      </c>
      <c r="AT355" s="84">
        <v>0</v>
      </c>
      <c r="AU355" s="84">
        <v>25</v>
      </c>
      <c r="AV355" s="84">
        <v>0</v>
      </c>
      <c r="AW355" s="84">
        <v>13717.95</v>
      </c>
      <c r="AX355" s="84">
        <v>28642.9</v>
      </c>
      <c r="AY355" s="84">
        <v>5075.05</v>
      </c>
      <c r="AZ355" s="84">
        <v>1420</v>
      </c>
      <c r="BA355" s="84">
        <v>220</v>
      </c>
      <c r="BB355" s="84">
        <v>1418</v>
      </c>
      <c r="BC355" s="91">
        <v>3058</v>
      </c>
    </row>
    <row r="356" spans="1:55" ht="38.25">
      <c r="A356" s="90" t="s">
        <v>843</v>
      </c>
      <c r="B356" s="82">
        <v>20231001</v>
      </c>
      <c r="C356" s="82">
        <v>2023</v>
      </c>
      <c r="D356" s="82" t="s">
        <v>6398</v>
      </c>
      <c r="E356" s="82">
        <v>10</v>
      </c>
      <c r="F356" s="82" t="s">
        <v>1250</v>
      </c>
      <c r="G356" s="82" t="s">
        <v>1485</v>
      </c>
      <c r="H356" s="82" t="s">
        <v>1250</v>
      </c>
      <c r="I356" s="82" t="s">
        <v>1485</v>
      </c>
      <c r="J356" s="82">
        <v>1</v>
      </c>
      <c r="K356" s="82" t="s">
        <v>11</v>
      </c>
      <c r="L356" s="82" t="s">
        <v>3720</v>
      </c>
      <c r="M356" s="82" t="s">
        <v>3721</v>
      </c>
      <c r="N356" s="82" t="s">
        <v>2375</v>
      </c>
      <c r="O356" s="82" t="s">
        <v>4683</v>
      </c>
      <c r="P356" s="82" t="s">
        <v>3857</v>
      </c>
      <c r="Q356" s="82" t="s">
        <v>27</v>
      </c>
      <c r="R356" s="82">
        <v>1</v>
      </c>
      <c r="S356" s="83">
        <v>44200</v>
      </c>
      <c r="T356" s="83">
        <v>44200</v>
      </c>
      <c r="U356" s="82">
        <v>61575147</v>
      </c>
      <c r="V356" s="82" t="s">
        <v>3702</v>
      </c>
      <c r="W356" s="100" t="s">
        <v>1793</v>
      </c>
      <c r="X356" s="82" t="s">
        <v>4754</v>
      </c>
      <c r="Y356" s="82" t="s">
        <v>6040</v>
      </c>
      <c r="Z356" s="82" t="s">
        <v>935</v>
      </c>
      <c r="AA356" s="82" t="s">
        <v>3712</v>
      </c>
      <c r="AB356" s="82" t="s">
        <v>6636</v>
      </c>
      <c r="AC356" s="82" t="s">
        <v>3705</v>
      </c>
      <c r="AD356" s="82" t="s">
        <v>3706</v>
      </c>
      <c r="AE356" s="82">
        <v>200019603522055</v>
      </c>
      <c r="AF356" s="82">
        <v>1</v>
      </c>
      <c r="AG356" s="82" t="s">
        <v>3707</v>
      </c>
      <c r="AH356" s="82">
        <v>1</v>
      </c>
      <c r="AI356" s="82" t="s">
        <v>3708</v>
      </c>
      <c r="AJ356" s="82">
        <v>314932</v>
      </c>
      <c r="AK356" s="82" t="s">
        <v>6596</v>
      </c>
      <c r="AL356" s="82">
        <v>58</v>
      </c>
      <c r="AM356" s="84">
        <v>20000</v>
      </c>
      <c r="AN356" s="84">
        <v>0</v>
      </c>
      <c r="AO356" s="84">
        <v>0</v>
      </c>
      <c r="AP356" s="84">
        <v>20000</v>
      </c>
      <c r="AQ356" s="84">
        <v>574</v>
      </c>
      <c r="AR356" s="84">
        <v>0</v>
      </c>
      <c r="AS356" s="84">
        <v>608</v>
      </c>
      <c r="AT356" s="84">
        <v>0</v>
      </c>
      <c r="AU356" s="84">
        <v>25</v>
      </c>
      <c r="AV356" s="84">
        <v>0</v>
      </c>
      <c r="AW356" s="84">
        <v>0</v>
      </c>
      <c r="AX356" s="84">
        <v>1207</v>
      </c>
      <c r="AY356" s="84">
        <v>18793</v>
      </c>
      <c r="AZ356" s="84">
        <v>1420</v>
      </c>
      <c r="BA356" s="84">
        <v>220</v>
      </c>
      <c r="BB356" s="84">
        <v>1418</v>
      </c>
      <c r="BC356" s="91">
        <v>3058</v>
      </c>
    </row>
    <row r="357" spans="1:55" ht="38.25">
      <c r="A357" s="90" t="s">
        <v>843</v>
      </c>
      <c r="B357" s="82">
        <v>20231001</v>
      </c>
      <c r="C357" s="82">
        <v>2023</v>
      </c>
      <c r="D357" s="82" t="s">
        <v>6398</v>
      </c>
      <c r="E357" s="82">
        <v>10</v>
      </c>
      <c r="F357" s="82" t="s">
        <v>1250</v>
      </c>
      <c r="G357" s="82" t="s">
        <v>1485</v>
      </c>
      <c r="H357" s="82" t="s">
        <v>1250</v>
      </c>
      <c r="I357" s="82" t="s">
        <v>1485</v>
      </c>
      <c r="J357" s="82">
        <v>1</v>
      </c>
      <c r="K357" s="82" t="s">
        <v>11</v>
      </c>
      <c r="L357" s="82" t="s">
        <v>3720</v>
      </c>
      <c r="M357" s="82" t="s">
        <v>3721</v>
      </c>
      <c r="N357" s="82" t="s">
        <v>2375</v>
      </c>
      <c r="O357" s="82" t="s">
        <v>4683</v>
      </c>
      <c r="P357" s="82" t="s">
        <v>3857</v>
      </c>
      <c r="Q357" s="82" t="s">
        <v>27</v>
      </c>
      <c r="R357" s="82">
        <v>1</v>
      </c>
      <c r="S357" s="83">
        <v>44208</v>
      </c>
      <c r="T357" s="83">
        <v>44208</v>
      </c>
      <c r="U357" s="82">
        <v>61575180</v>
      </c>
      <c r="V357" s="82" t="s">
        <v>3702</v>
      </c>
      <c r="W357" s="100" t="s">
        <v>1808</v>
      </c>
      <c r="X357" s="82" t="s">
        <v>3726</v>
      </c>
      <c r="Y357" s="82" t="s">
        <v>6023</v>
      </c>
      <c r="Z357" s="82" t="s">
        <v>1357</v>
      </c>
      <c r="AA357" s="82" t="s">
        <v>3712</v>
      </c>
      <c r="AB357" s="82" t="s">
        <v>6637</v>
      </c>
      <c r="AC357" s="82" t="s">
        <v>3705</v>
      </c>
      <c r="AD357" s="82" t="s">
        <v>3706</v>
      </c>
      <c r="AE357" s="82">
        <v>200019600692734</v>
      </c>
      <c r="AF357" s="82">
        <v>1</v>
      </c>
      <c r="AG357" s="82" t="s">
        <v>3707</v>
      </c>
      <c r="AH357" s="82">
        <v>1</v>
      </c>
      <c r="AI357" s="82" t="s">
        <v>3708</v>
      </c>
      <c r="AJ357" s="82">
        <v>314932</v>
      </c>
      <c r="AK357" s="82" t="s">
        <v>6596</v>
      </c>
      <c r="AL357" s="82">
        <v>59</v>
      </c>
      <c r="AM357" s="84">
        <v>16500</v>
      </c>
      <c r="AN357" s="84">
        <v>0</v>
      </c>
      <c r="AO357" s="84">
        <v>0</v>
      </c>
      <c r="AP357" s="84">
        <v>16500</v>
      </c>
      <c r="AQ357" s="84">
        <v>473.55</v>
      </c>
      <c r="AR357" s="84">
        <v>0</v>
      </c>
      <c r="AS357" s="84">
        <v>501.6</v>
      </c>
      <c r="AT357" s="84">
        <v>0</v>
      </c>
      <c r="AU357" s="84">
        <v>25</v>
      </c>
      <c r="AV357" s="84">
        <v>0</v>
      </c>
      <c r="AW357" s="84">
        <v>0</v>
      </c>
      <c r="AX357" s="84">
        <v>1000.15</v>
      </c>
      <c r="AY357" s="84">
        <v>15499.85</v>
      </c>
      <c r="AZ357" s="84">
        <v>1171.5</v>
      </c>
      <c r="BA357" s="84">
        <v>181.5</v>
      </c>
      <c r="BB357" s="84">
        <v>1169.8499999999999</v>
      </c>
      <c r="BC357" s="91">
        <v>2522.85</v>
      </c>
    </row>
    <row r="358" spans="1:55" ht="38.25">
      <c r="A358" s="90" t="s">
        <v>843</v>
      </c>
      <c r="B358" s="82">
        <v>20231001</v>
      </c>
      <c r="C358" s="82">
        <v>2023</v>
      </c>
      <c r="D358" s="82" t="s">
        <v>6398</v>
      </c>
      <c r="E358" s="82">
        <v>10</v>
      </c>
      <c r="F358" s="82" t="s">
        <v>1250</v>
      </c>
      <c r="G358" s="82" t="s">
        <v>1485</v>
      </c>
      <c r="H358" s="82" t="s">
        <v>1250</v>
      </c>
      <c r="I358" s="82" t="s">
        <v>1485</v>
      </c>
      <c r="J358" s="82">
        <v>1</v>
      </c>
      <c r="K358" s="82" t="s">
        <v>11</v>
      </c>
      <c r="L358" s="82"/>
      <c r="M358" s="82"/>
      <c r="N358" s="82" t="s">
        <v>2375</v>
      </c>
      <c r="O358" s="82" t="s">
        <v>4683</v>
      </c>
      <c r="P358" s="82" t="s">
        <v>3738</v>
      </c>
      <c r="Q358" s="82" t="s">
        <v>59</v>
      </c>
      <c r="R358" s="82">
        <v>2</v>
      </c>
      <c r="S358" s="83">
        <v>44933</v>
      </c>
      <c r="T358" s="83">
        <v>43839</v>
      </c>
      <c r="U358" s="82">
        <v>61575112</v>
      </c>
      <c r="V358" s="82" t="s">
        <v>3702</v>
      </c>
      <c r="W358" s="100" t="s">
        <v>1813</v>
      </c>
      <c r="X358" s="82" t="s">
        <v>4722</v>
      </c>
      <c r="Y358" s="82" t="s">
        <v>6010</v>
      </c>
      <c r="Z358" s="82" t="s">
        <v>435</v>
      </c>
      <c r="AA358" s="82" t="s">
        <v>3712</v>
      </c>
      <c r="AB358" s="83">
        <v>21157</v>
      </c>
      <c r="AC358" s="82" t="s">
        <v>3705</v>
      </c>
      <c r="AD358" s="82" t="s">
        <v>3706</v>
      </c>
      <c r="AE358" s="82">
        <v>200019603023538</v>
      </c>
      <c r="AF358" s="82">
        <v>1</v>
      </c>
      <c r="AG358" s="82" t="s">
        <v>3707</v>
      </c>
      <c r="AH358" s="82">
        <v>1</v>
      </c>
      <c r="AI358" s="82" t="s">
        <v>3708</v>
      </c>
      <c r="AJ358" s="82">
        <v>314932</v>
      </c>
      <c r="AK358" s="82" t="s">
        <v>6596</v>
      </c>
      <c r="AL358" s="82">
        <v>60</v>
      </c>
      <c r="AM358" s="84">
        <v>210000</v>
      </c>
      <c r="AN358" s="84">
        <v>0</v>
      </c>
      <c r="AO358" s="84">
        <v>0</v>
      </c>
      <c r="AP358" s="84">
        <v>210000</v>
      </c>
      <c r="AQ358" s="84">
        <v>6027</v>
      </c>
      <c r="AR358" s="84">
        <v>38154.769999999997</v>
      </c>
      <c r="AS358" s="84">
        <v>5685.41</v>
      </c>
      <c r="AT358" s="84">
        <v>0</v>
      </c>
      <c r="AU358" s="84">
        <v>25</v>
      </c>
      <c r="AV358" s="84">
        <v>0</v>
      </c>
      <c r="AW358" s="84">
        <v>0</v>
      </c>
      <c r="AX358" s="84">
        <v>49892.18</v>
      </c>
      <c r="AY358" s="84">
        <v>160107.82</v>
      </c>
      <c r="AZ358" s="84">
        <v>14910</v>
      </c>
      <c r="BA358" s="84">
        <v>822.89</v>
      </c>
      <c r="BB358" s="84">
        <v>13259.72</v>
      </c>
      <c r="BC358" s="91">
        <v>28992.61</v>
      </c>
    </row>
    <row r="359" spans="1:55" ht="38.25">
      <c r="A359" s="90" t="s">
        <v>843</v>
      </c>
      <c r="B359" s="82">
        <v>20231001</v>
      </c>
      <c r="C359" s="82">
        <v>2023</v>
      </c>
      <c r="D359" s="82" t="s">
        <v>6398</v>
      </c>
      <c r="E359" s="82">
        <v>10</v>
      </c>
      <c r="F359" s="82" t="s">
        <v>1250</v>
      </c>
      <c r="G359" s="82" t="s">
        <v>1485</v>
      </c>
      <c r="H359" s="82" t="s">
        <v>1250</v>
      </c>
      <c r="I359" s="82" t="s">
        <v>1485</v>
      </c>
      <c r="J359" s="82">
        <v>1</v>
      </c>
      <c r="K359" s="82" t="s">
        <v>11</v>
      </c>
      <c r="L359" s="82" t="s">
        <v>3720</v>
      </c>
      <c r="M359" s="82" t="s">
        <v>3721</v>
      </c>
      <c r="N359" s="82" t="s">
        <v>2375</v>
      </c>
      <c r="O359" s="82" t="s">
        <v>4683</v>
      </c>
      <c r="P359" s="82" t="s">
        <v>3722</v>
      </c>
      <c r="Q359" s="82" t="s">
        <v>8</v>
      </c>
      <c r="R359" s="82">
        <v>4</v>
      </c>
      <c r="S359" s="83">
        <v>43466</v>
      </c>
      <c r="T359" s="83">
        <v>40914</v>
      </c>
      <c r="U359" s="82">
        <v>61575016</v>
      </c>
      <c r="V359" s="82" t="s">
        <v>3702</v>
      </c>
      <c r="W359" s="100" t="s">
        <v>1814</v>
      </c>
      <c r="X359" s="82" t="s">
        <v>4696</v>
      </c>
      <c r="Y359" s="82" t="s">
        <v>5985</v>
      </c>
      <c r="Z359" s="82" t="s">
        <v>437</v>
      </c>
      <c r="AA359" s="82" t="s">
        <v>3704</v>
      </c>
      <c r="AB359" s="83">
        <v>26970</v>
      </c>
      <c r="AC359" s="82" t="s">
        <v>3713</v>
      </c>
      <c r="AD359" s="82" t="s">
        <v>3706</v>
      </c>
      <c r="AE359" s="82">
        <v>200013300211158</v>
      </c>
      <c r="AF359" s="82">
        <v>1</v>
      </c>
      <c r="AG359" s="82" t="s">
        <v>3707</v>
      </c>
      <c r="AH359" s="82">
        <v>1</v>
      </c>
      <c r="AI359" s="82" t="s">
        <v>3708</v>
      </c>
      <c r="AJ359" s="82">
        <v>314932</v>
      </c>
      <c r="AK359" s="82" t="s">
        <v>6596</v>
      </c>
      <c r="AL359" s="82">
        <v>61</v>
      </c>
      <c r="AM359" s="84">
        <v>11000</v>
      </c>
      <c r="AN359" s="84">
        <v>0</v>
      </c>
      <c r="AO359" s="84">
        <v>0</v>
      </c>
      <c r="AP359" s="84">
        <v>11000</v>
      </c>
      <c r="AQ359" s="84">
        <v>315.7</v>
      </c>
      <c r="AR359" s="84">
        <v>0</v>
      </c>
      <c r="AS359" s="84">
        <v>334.4</v>
      </c>
      <c r="AT359" s="84">
        <v>0</v>
      </c>
      <c r="AU359" s="84">
        <v>25</v>
      </c>
      <c r="AV359" s="84">
        <v>0</v>
      </c>
      <c r="AW359" s="84">
        <v>7965.52</v>
      </c>
      <c r="AX359" s="84">
        <v>16606.14</v>
      </c>
      <c r="AY359" s="84">
        <v>2359.38</v>
      </c>
      <c r="AZ359" s="84">
        <v>781</v>
      </c>
      <c r="BA359" s="84">
        <v>121</v>
      </c>
      <c r="BB359" s="84">
        <v>779.9</v>
      </c>
      <c r="BC359" s="91">
        <v>1681.9</v>
      </c>
    </row>
    <row r="360" spans="1:55" ht="38.25">
      <c r="A360" s="90" t="s">
        <v>843</v>
      </c>
      <c r="B360" s="82">
        <v>20231001</v>
      </c>
      <c r="C360" s="82">
        <v>2023</v>
      </c>
      <c r="D360" s="82" t="s">
        <v>6398</v>
      </c>
      <c r="E360" s="82">
        <v>10</v>
      </c>
      <c r="F360" s="82" t="s">
        <v>1250</v>
      </c>
      <c r="G360" s="82" t="s">
        <v>1485</v>
      </c>
      <c r="H360" s="82" t="s">
        <v>1250</v>
      </c>
      <c r="I360" s="82" t="s">
        <v>1485</v>
      </c>
      <c r="J360" s="82">
        <v>1</v>
      </c>
      <c r="K360" s="82" t="s">
        <v>11</v>
      </c>
      <c r="L360" s="82" t="s">
        <v>3749</v>
      </c>
      <c r="M360" s="82" t="s">
        <v>3750</v>
      </c>
      <c r="N360" s="82" t="s">
        <v>2375</v>
      </c>
      <c r="O360" s="82" t="s">
        <v>4683</v>
      </c>
      <c r="P360" s="82" t="s">
        <v>3751</v>
      </c>
      <c r="Q360" s="82" t="s">
        <v>10</v>
      </c>
      <c r="R360" s="82">
        <v>4</v>
      </c>
      <c r="S360" s="83">
        <v>43466</v>
      </c>
      <c r="T360" s="83">
        <v>39457</v>
      </c>
      <c r="U360" s="82">
        <v>61575019</v>
      </c>
      <c r="V360" s="82" t="s">
        <v>3702</v>
      </c>
      <c r="W360" s="100" t="s">
        <v>1822</v>
      </c>
      <c r="X360" s="82" t="s">
        <v>4729</v>
      </c>
      <c r="Y360" s="82" t="s">
        <v>6017</v>
      </c>
      <c r="Z360" s="82" t="s">
        <v>445</v>
      </c>
      <c r="AA360" s="82" t="s">
        <v>3704</v>
      </c>
      <c r="AB360" s="82" t="s">
        <v>6638</v>
      </c>
      <c r="AC360" s="82" t="s">
        <v>3713</v>
      </c>
      <c r="AD360" s="82" t="s">
        <v>3705</v>
      </c>
      <c r="AE360" s="82">
        <v>200013300140957</v>
      </c>
      <c r="AF360" s="82">
        <v>1</v>
      </c>
      <c r="AG360" s="82" t="s">
        <v>3707</v>
      </c>
      <c r="AH360" s="82">
        <v>1</v>
      </c>
      <c r="AI360" s="82" t="s">
        <v>3708</v>
      </c>
      <c r="AJ360" s="82">
        <v>314932</v>
      </c>
      <c r="AK360" s="82" t="s">
        <v>6596</v>
      </c>
      <c r="AL360" s="82">
        <v>62</v>
      </c>
      <c r="AM360" s="84">
        <v>26250</v>
      </c>
      <c r="AN360" s="84">
        <v>0</v>
      </c>
      <c r="AO360" s="84">
        <v>0</v>
      </c>
      <c r="AP360" s="84">
        <v>26250</v>
      </c>
      <c r="AQ360" s="84">
        <v>753.38</v>
      </c>
      <c r="AR360" s="84">
        <v>0</v>
      </c>
      <c r="AS360" s="84">
        <v>798</v>
      </c>
      <c r="AT360" s="84">
        <v>0</v>
      </c>
      <c r="AU360" s="84">
        <v>25</v>
      </c>
      <c r="AV360" s="84">
        <v>0</v>
      </c>
      <c r="AW360" s="84">
        <v>0</v>
      </c>
      <c r="AX360" s="84">
        <v>1576.38</v>
      </c>
      <c r="AY360" s="84">
        <v>24673.62</v>
      </c>
      <c r="AZ360" s="84">
        <v>1863.75</v>
      </c>
      <c r="BA360" s="84">
        <v>288.75</v>
      </c>
      <c r="BB360" s="84">
        <v>1861.13</v>
      </c>
      <c r="BC360" s="91">
        <v>4013.63</v>
      </c>
    </row>
    <row r="361" spans="1:55" ht="38.25">
      <c r="A361" s="90" t="s">
        <v>843</v>
      </c>
      <c r="B361" s="82">
        <v>20231001</v>
      </c>
      <c r="C361" s="82">
        <v>2023</v>
      </c>
      <c r="D361" s="82" t="s">
        <v>6398</v>
      </c>
      <c r="E361" s="82">
        <v>10</v>
      </c>
      <c r="F361" s="82" t="s">
        <v>1296</v>
      </c>
      <c r="G361" s="82" t="s">
        <v>1496</v>
      </c>
      <c r="H361" s="82" t="s">
        <v>1296</v>
      </c>
      <c r="I361" s="82" t="s">
        <v>1496</v>
      </c>
      <c r="J361" s="82">
        <v>1</v>
      </c>
      <c r="K361" s="82" t="s">
        <v>11</v>
      </c>
      <c r="L361" s="82"/>
      <c r="M361" s="82"/>
      <c r="N361" s="82" t="s">
        <v>2375</v>
      </c>
      <c r="O361" s="82" t="s">
        <v>4683</v>
      </c>
      <c r="P361" s="82" t="s">
        <v>3735</v>
      </c>
      <c r="Q361" s="82" t="s">
        <v>127</v>
      </c>
      <c r="R361" s="82">
        <v>4</v>
      </c>
      <c r="S361" s="83">
        <v>43466</v>
      </c>
      <c r="T361" s="83">
        <v>39084</v>
      </c>
      <c r="U361" s="82">
        <v>62385001</v>
      </c>
      <c r="V361" s="82" t="s">
        <v>3702</v>
      </c>
      <c r="W361" s="100" t="s">
        <v>1800</v>
      </c>
      <c r="X361" s="82" t="s">
        <v>4779</v>
      </c>
      <c r="Y361" s="82" t="s">
        <v>6063</v>
      </c>
      <c r="Z361" s="82" t="s">
        <v>242</v>
      </c>
      <c r="AA361" s="82" t="s">
        <v>3712</v>
      </c>
      <c r="AB361" s="82" t="s">
        <v>6639</v>
      </c>
      <c r="AC361" s="82" t="s">
        <v>3713</v>
      </c>
      <c r="AD361" s="82" t="s">
        <v>3705</v>
      </c>
      <c r="AE361" s="82">
        <v>200012320240446</v>
      </c>
      <c r="AF361" s="82">
        <v>1</v>
      </c>
      <c r="AG361" s="82" t="s">
        <v>3707</v>
      </c>
      <c r="AH361" s="82">
        <v>1</v>
      </c>
      <c r="AI361" s="82" t="s">
        <v>3708</v>
      </c>
      <c r="AJ361" s="82">
        <v>314932</v>
      </c>
      <c r="AK361" s="82" t="s">
        <v>6596</v>
      </c>
      <c r="AL361" s="82">
        <v>63</v>
      </c>
      <c r="AM361" s="84">
        <v>115000</v>
      </c>
      <c r="AN361" s="84">
        <v>0</v>
      </c>
      <c r="AO361" s="84">
        <v>0</v>
      </c>
      <c r="AP361" s="84">
        <v>115000</v>
      </c>
      <c r="AQ361" s="84">
        <v>3300.5</v>
      </c>
      <c r="AR361" s="84">
        <v>15633.74</v>
      </c>
      <c r="AS361" s="84">
        <v>3496</v>
      </c>
      <c r="AT361" s="84">
        <v>0</v>
      </c>
      <c r="AU361" s="84">
        <v>25</v>
      </c>
      <c r="AV361" s="84">
        <v>0</v>
      </c>
      <c r="AW361" s="84">
        <v>39824.44</v>
      </c>
      <c r="AX361" s="84">
        <v>102104.12</v>
      </c>
      <c r="AY361" s="84">
        <v>52720.32</v>
      </c>
      <c r="AZ361" s="84">
        <v>8165</v>
      </c>
      <c r="BA361" s="84">
        <v>822.89</v>
      </c>
      <c r="BB361" s="84">
        <v>8153.5</v>
      </c>
      <c r="BC361" s="91">
        <v>17141.39</v>
      </c>
    </row>
    <row r="362" spans="1:55" ht="38.25">
      <c r="A362" s="90" t="s">
        <v>843</v>
      </c>
      <c r="B362" s="82">
        <v>20231001</v>
      </c>
      <c r="C362" s="82">
        <v>2023</v>
      </c>
      <c r="D362" s="82" t="s">
        <v>6398</v>
      </c>
      <c r="E362" s="82">
        <v>10</v>
      </c>
      <c r="F362" s="82" t="s">
        <v>1250</v>
      </c>
      <c r="G362" s="82" t="s">
        <v>1485</v>
      </c>
      <c r="H362" s="82" t="s">
        <v>1250</v>
      </c>
      <c r="I362" s="82" t="s">
        <v>1485</v>
      </c>
      <c r="J362" s="82">
        <v>1</v>
      </c>
      <c r="K362" s="82" t="s">
        <v>11</v>
      </c>
      <c r="L362" s="82" t="s">
        <v>3714</v>
      </c>
      <c r="M362" s="82" t="s">
        <v>3715</v>
      </c>
      <c r="N362" s="82" t="s">
        <v>2375</v>
      </c>
      <c r="O362" s="82" t="s">
        <v>4683</v>
      </c>
      <c r="P362" s="82" t="s">
        <v>4325</v>
      </c>
      <c r="Q362" s="82" t="s">
        <v>363</v>
      </c>
      <c r="R362" s="82">
        <v>6</v>
      </c>
      <c r="S362" s="83">
        <v>43470</v>
      </c>
      <c r="T362" s="82" t="s">
        <v>6640</v>
      </c>
      <c r="U362" s="82">
        <v>61575015</v>
      </c>
      <c r="V362" s="82" t="s">
        <v>3702</v>
      </c>
      <c r="W362" s="100" t="s">
        <v>1080</v>
      </c>
      <c r="X362" s="82" t="s">
        <v>4747</v>
      </c>
      <c r="Y362" s="82" t="s">
        <v>6033</v>
      </c>
      <c r="Z362" s="82" t="s">
        <v>420</v>
      </c>
      <c r="AA362" s="82" t="s">
        <v>3704</v>
      </c>
      <c r="AB362" s="82" t="s">
        <v>6641</v>
      </c>
      <c r="AC362" s="82" t="s">
        <v>3713</v>
      </c>
      <c r="AD362" s="82" t="s">
        <v>3705</v>
      </c>
      <c r="AE362" s="82">
        <v>200013300044176</v>
      </c>
      <c r="AF362" s="82">
        <v>1</v>
      </c>
      <c r="AG362" s="82" t="s">
        <v>3707</v>
      </c>
      <c r="AH362" s="82">
        <v>1</v>
      </c>
      <c r="AI362" s="82" t="s">
        <v>3708</v>
      </c>
      <c r="AJ362" s="82">
        <v>314932</v>
      </c>
      <c r="AK362" s="82" t="s">
        <v>6596</v>
      </c>
      <c r="AL362" s="82">
        <v>64</v>
      </c>
      <c r="AM362" s="84">
        <v>50000</v>
      </c>
      <c r="AN362" s="84">
        <v>0</v>
      </c>
      <c r="AO362" s="84">
        <v>0</v>
      </c>
      <c r="AP362" s="84">
        <v>50000</v>
      </c>
      <c r="AQ362" s="84">
        <v>1435</v>
      </c>
      <c r="AR362" s="84">
        <v>1615.89</v>
      </c>
      <c r="AS362" s="84">
        <v>1520</v>
      </c>
      <c r="AT362" s="84">
        <v>1587.38</v>
      </c>
      <c r="AU362" s="84">
        <v>25</v>
      </c>
      <c r="AV362" s="84">
        <v>100</v>
      </c>
      <c r="AW362" s="84">
        <v>19821.43</v>
      </c>
      <c r="AX362" s="84">
        <v>45926.13</v>
      </c>
      <c r="AY362" s="84">
        <v>23895.3</v>
      </c>
      <c r="AZ362" s="84">
        <v>3550</v>
      </c>
      <c r="BA362" s="84">
        <v>550</v>
      </c>
      <c r="BB362" s="84">
        <v>3545</v>
      </c>
      <c r="BC362" s="91">
        <v>7645</v>
      </c>
    </row>
    <row r="363" spans="1:55" ht="38.25">
      <c r="A363" s="90" t="s">
        <v>843</v>
      </c>
      <c r="B363" s="82">
        <v>20231001</v>
      </c>
      <c r="C363" s="82">
        <v>2023</v>
      </c>
      <c r="D363" s="82" t="s">
        <v>6398</v>
      </c>
      <c r="E363" s="82">
        <v>10</v>
      </c>
      <c r="F363" s="82" t="s">
        <v>1250</v>
      </c>
      <c r="G363" s="82" t="s">
        <v>1485</v>
      </c>
      <c r="H363" s="82" t="s">
        <v>1250</v>
      </c>
      <c r="I363" s="82" t="s">
        <v>1485</v>
      </c>
      <c r="J363" s="82">
        <v>1</v>
      </c>
      <c r="K363" s="82" t="s">
        <v>11</v>
      </c>
      <c r="L363" s="82" t="s">
        <v>3749</v>
      </c>
      <c r="M363" s="82" t="s">
        <v>3750</v>
      </c>
      <c r="N363" s="82" t="s">
        <v>2375</v>
      </c>
      <c r="O363" s="82" t="s">
        <v>4683</v>
      </c>
      <c r="P363" s="82" t="s">
        <v>4540</v>
      </c>
      <c r="Q363" s="82" t="s">
        <v>2531</v>
      </c>
      <c r="R363" s="82">
        <v>2</v>
      </c>
      <c r="S363" s="83">
        <v>44932</v>
      </c>
      <c r="T363" s="83">
        <v>44208</v>
      </c>
      <c r="U363" s="82">
        <v>61575174</v>
      </c>
      <c r="V363" s="82" t="s">
        <v>3702</v>
      </c>
      <c r="W363" s="100" t="s">
        <v>1809</v>
      </c>
      <c r="X363" s="82" t="s">
        <v>4695</v>
      </c>
      <c r="Y363" s="82" t="s">
        <v>6005</v>
      </c>
      <c r="Z363" s="82" t="s">
        <v>1337</v>
      </c>
      <c r="AA363" s="82" t="s">
        <v>3712</v>
      </c>
      <c r="AB363" s="82" t="s">
        <v>6595</v>
      </c>
      <c r="AC363" s="82" t="s">
        <v>3705</v>
      </c>
      <c r="AD363" s="82" t="s">
        <v>3706</v>
      </c>
      <c r="AE363" s="82">
        <v>200019600716560</v>
      </c>
      <c r="AF363" s="82">
        <v>1</v>
      </c>
      <c r="AG363" s="82" t="s">
        <v>3707</v>
      </c>
      <c r="AH363" s="82">
        <v>1</v>
      </c>
      <c r="AI363" s="82" t="s">
        <v>3708</v>
      </c>
      <c r="AJ363" s="82">
        <v>314932</v>
      </c>
      <c r="AK363" s="82" t="s">
        <v>6596</v>
      </c>
      <c r="AL363" s="82">
        <v>65</v>
      </c>
      <c r="AM363" s="84">
        <v>30000</v>
      </c>
      <c r="AN363" s="84">
        <v>0</v>
      </c>
      <c r="AO363" s="84">
        <v>0</v>
      </c>
      <c r="AP363" s="84">
        <v>30000</v>
      </c>
      <c r="AQ363" s="84">
        <v>861</v>
      </c>
      <c r="AR363" s="84">
        <v>0</v>
      </c>
      <c r="AS363" s="84">
        <v>912</v>
      </c>
      <c r="AT363" s="84">
        <v>0</v>
      </c>
      <c r="AU363" s="84">
        <v>25</v>
      </c>
      <c r="AV363" s="84">
        <v>0</v>
      </c>
      <c r="AW363" s="84">
        <v>16141</v>
      </c>
      <c r="AX363" s="84">
        <v>34080</v>
      </c>
      <c r="AY363" s="84">
        <v>12061</v>
      </c>
      <c r="AZ363" s="84">
        <v>2130</v>
      </c>
      <c r="BA363" s="84">
        <v>330</v>
      </c>
      <c r="BB363" s="84">
        <v>2127</v>
      </c>
      <c r="BC363" s="91">
        <v>4587</v>
      </c>
    </row>
    <row r="364" spans="1:55" ht="38.25">
      <c r="A364" s="90" t="s">
        <v>843</v>
      </c>
      <c r="B364" s="82">
        <v>20231001</v>
      </c>
      <c r="C364" s="82">
        <v>2023</v>
      </c>
      <c r="D364" s="82" t="s">
        <v>6398</v>
      </c>
      <c r="E364" s="82">
        <v>10</v>
      </c>
      <c r="F364" s="82" t="s">
        <v>1250</v>
      </c>
      <c r="G364" s="82" t="s">
        <v>1485</v>
      </c>
      <c r="H364" s="82" t="s">
        <v>1250</v>
      </c>
      <c r="I364" s="82" t="s">
        <v>1485</v>
      </c>
      <c r="J364" s="82">
        <v>1</v>
      </c>
      <c r="K364" s="82" t="s">
        <v>11</v>
      </c>
      <c r="L364" s="82" t="s">
        <v>3714</v>
      </c>
      <c r="M364" s="82" t="s">
        <v>3715</v>
      </c>
      <c r="N364" s="82" t="s">
        <v>2375</v>
      </c>
      <c r="O364" s="82" t="s">
        <v>4683</v>
      </c>
      <c r="P364" s="82" t="s">
        <v>4194</v>
      </c>
      <c r="Q364" s="82" t="s">
        <v>356</v>
      </c>
      <c r="R364" s="82">
        <v>2</v>
      </c>
      <c r="S364" s="83">
        <v>43466</v>
      </c>
      <c r="T364" s="83">
        <v>38353</v>
      </c>
      <c r="U364" s="82">
        <v>61575041</v>
      </c>
      <c r="V364" s="82" t="s">
        <v>3702</v>
      </c>
      <c r="W364" s="100" t="s">
        <v>1082</v>
      </c>
      <c r="X364" s="82" t="s">
        <v>4704</v>
      </c>
      <c r="Y364" s="82" t="s">
        <v>5993</v>
      </c>
      <c r="Z364" s="82" t="s">
        <v>422</v>
      </c>
      <c r="AA364" s="82" t="s">
        <v>3712</v>
      </c>
      <c r="AB364" s="82" t="s">
        <v>6642</v>
      </c>
      <c r="AC364" s="82" t="s">
        <v>3713</v>
      </c>
      <c r="AD364" s="82" t="s">
        <v>3705</v>
      </c>
      <c r="AE364" s="82">
        <v>200013300033158</v>
      </c>
      <c r="AF364" s="82">
        <v>1</v>
      </c>
      <c r="AG364" s="82" t="s">
        <v>3707</v>
      </c>
      <c r="AH364" s="82">
        <v>1</v>
      </c>
      <c r="AI364" s="82" t="s">
        <v>3708</v>
      </c>
      <c r="AJ364" s="82">
        <v>314932</v>
      </c>
      <c r="AK364" s="82" t="s">
        <v>6596</v>
      </c>
      <c r="AL364" s="82">
        <v>66</v>
      </c>
      <c r="AM364" s="84">
        <v>23577.96</v>
      </c>
      <c r="AN364" s="84">
        <v>0</v>
      </c>
      <c r="AO364" s="84">
        <v>0</v>
      </c>
      <c r="AP364" s="84">
        <v>23577.96</v>
      </c>
      <c r="AQ364" s="84">
        <v>676.69</v>
      </c>
      <c r="AR364" s="84">
        <v>0</v>
      </c>
      <c r="AS364" s="84">
        <v>716.77</v>
      </c>
      <c r="AT364" s="84">
        <v>0</v>
      </c>
      <c r="AU364" s="84">
        <v>25</v>
      </c>
      <c r="AV364" s="84">
        <v>50</v>
      </c>
      <c r="AW364" s="84">
        <v>1184</v>
      </c>
      <c r="AX364" s="84">
        <v>3836.46</v>
      </c>
      <c r="AY364" s="84">
        <v>20925.5</v>
      </c>
      <c r="AZ364" s="84">
        <v>1674.04</v>
      </c>
      <c r="BA364" s="84">
        <v>259.36</v>
      </c>
      <c r="BB364" s="84">
        <v>1671.68</v>
      </c>
      <c r="BC364" s="91">
        <v>3605.08</v>
      </c>
    </row>
    <row r="365" spans="1:55" ht="38.25">
      <c r="A365" s="90" t="s">
        <v>843</v>
      </c>
      <c r="B365" s="82">
        <v>20231001</v>
      </c>
      <c r="C365" s="82">
        <v>2023</v>
      </c>
      <c r="D365" s="82" t="s">
        <v>6398</v>
      </c>
      <c r="E365" s="82">
        <v>10</v>
      </c>
      <c r="F365" s="82" t="s">
        <v>1250</v>
      </c>
      <c r="G365" s="82" t="s">
        <v>1485</v>
      </c>
      <c r="H365" s="82" t="s">
        <v>1250</v>
      </c>
      <c r="I365" s="82" t="s">
        <v>1485</v>
      </c>
      <c r="J365" s="82">
        <v>1</v>
      </c>
      <c r="K365" s="82" t="s">
        <v>11</v>
      </c>
      <c r="L365" s="82" t="s">
        <v>3720</v>
      </c>
      <c r="M365" s="82" t="s">
        <v>3721</v>
      </c>
      <c r="N365" s="82" t="s">
        <v>2375</v>
      </c>
      <c r="O365" s="82" t="s">
        <v>4683</v>
      </c>
      <c r="P365" s="82" t="s">
        <v>3857</v>
      </c>
      <c r="Q365" s="82" t="s">
        <v>27</v>
      </c>
      <c r="R365" s="82">
        <v>3</v>
      </c>
      <c r="S365" s="83">
        <v>44208</v>
      </c>
      <c r="T365" s="83">
        <v>40544</v>
      </c>
      <c r="U365" s="82">
        <v>61575172</v>
      </c>
      <c r="V365" s="82" t="s">
        <v>3702</v>
      </c>
      <c r="W365" s="100" t="s">
        <v>1807</v>
      </c>
      <c r="X365" s="82" t="s">
        <v>4697</v>
      </c>
      <c r="Y365" s="82" t="s">
        <v>5986</v>
      </c>
      <c r="Z365" s="82" t="s">
        <v>1328</v>
      </c>
      <c r="AA365" s="82" t="s">
        <v>3712</v>
      </c>
      <c r="AB365" s="82" t="s">
        <v>6643</v>
      </c>
      <c r="AC365" s="82" t="s">
        <v>3713</v>
      </c>
      <c r="AD365" s="82" t="s">
        <v>3706</v>
      </c>
      <c r="AE365" s="82">
        <v>200019600716556</v>
      </c>
      <c r="AF365" s="82">
        <v>1</v>
      </c>
      <c r="AG365" s="82" t="s">
        <v>3707</v>
      </c>
      <c r="AH365" s="82">
        <v>1</v>
      </c>
      <c r="AI365" s="82" t="s">
        <v>3708</v>
      </c>
      <c r="AJ365" s="82">
        <v>314932</v>
      </c>
      <c r="AK365" s="82" t="s">
        <v>6596</v>
      </c>
      <c r="AL365" s="82">
        <v>67</v>
      </c>
      <c r="AM365" s="84">
        <v>16500</v>
      </c>
      <c r="AN365" s="84">
        <v>0</v>
      </c>
      <c r="AO365" s="84">
        <v>0</v>
      </c>
      <c r="AP365" s="84">
        <v>16500</v>
      </c>
      <c r="AQ365" s="84">
        <v>473.55</v>
      </c>
      <c r="AR365" s="84">
        <v>0</v>
      </c>
      <c r="AS365" s="84">
        <v>501.6</v>
      </c>
      <c r="AT365" s="84">
        <v>0</v>
      </c>
      <c r="AU365" s="84">
        <v>25</v>
      </c>
      <c r="AV365" s="84">
        <v>0</v>
      </c>
      <c r="AW365" s="84">
        <v>11458.2</v>
      </c>
      <c r="AX365" s="84">
        <v>23916.55</v>
      </c>
      <c r="AY365" s="84">
        <v>4041.65</v>
      </c>
      <c r="AZ365" s="84">
        <v>1171.5</v>
      </c>
      <c r="BA365" s="84">
        <v>181.5</v>
      </c>
      <c r="BB365" s="84">
        <v>1169.8499999999999</v>
      </c>
      <c r="BC365" s="91">
        <v>2522.85</v>
      </c>
    </row>
    <row r="366" spans="1:55" ht="38.25">
      <c r="A366" s="90" t="s">
        <v>843</v>
      </c>
      <c r="B366" s="82">
        <v>20231001</v>
      </c>
      <c r="C366" s="82">
        <v>2023</v>
      </c>
      <c r="D366" s="82" t="s">
        <v>6398</v>
      </c>
      <c r="E366" s="82">
        <v>10</v>
      </c>
      <c r="F366" s="82" t="s">
        <v>1250</v>
      </c>
      <c r="G366" s="82" t="s">
        <v>1485</v>
      </c>
      <c r="H366" s="82" t="s">
        <v>1250</v>
      </c>
      <c r="I366" s="82" t="s">
        <v>1485</v>
      </c>
      <c r="J366" s="82">
        <v>1</v>
      </c>
      <c r="K366" s="82" t="s">
        <v>11</v>
      </c>
      <c r="L366" s="82" t="s">
        <v>3714</v>
      </c>
      <c r="M366" s="82" t="s">
        <v>3715</v>
      </c>
      <c r="N366" s="82" t="s">
        <v>2375</v>
      </c>
      <c r="O366" s="82" t="s">
        <v>4683</v>
      </c>
      <c r="P366" s="82" t="s">
        <v>4684</v>
      </c>
      <c r="Q366" s="82" t="s">
        <v>456</v>
      </c>
      <c r="R366" s="82">
        <v>3</v>
      </c>
      <c r="S366" s="83">
        <v>43466</v>
      </c>
      <c r="T366" s="83">
        <v>36534</v>
      </c>
      <c r="U366" s="82">
        <v>61575014</v>
      </c>
      <c r="V366" s="82" t="s">
        <v>3702</v>
      </c>
      <c r="W366" s="100" t="s">
        <v>1099</v>
      </c>
      <c r="X366" s="82" t="s">
        <v>3971</v>
      </c>
      <c r="Y366" s="82" t="s">
        <v>5972</v>
      </c>
      <c r="Z366" s="82" t="s">
        <v>455</v>
      </c>
      <c r="AA366" s="82" t="s">
        <v>3712</v>
      </c>
      <c r="AB366" s="82" t="s">
        <v>6644</v>
      </c>
      <c r="AC366" s="82" t="s">
        <v>3713</v>
      </c>
      <c r="AD366" s="82" t="s">
        <v>3705</v>
      </c>
      <c r="AE366" s="82">
        <v>200013300029984</v>
      </c>
      <c r="AF366" s="82">
        <v>1</v>
      </c>
      <c r="AG366" s="82" t="s">
        <v>3707</v>
      </c>
      <c r="AH366" s="82">
        <v>1</v>
      </c>
      <c r="AI366" s="82" t="s">
        <v>3708</v>
      </c>
      <c r="AJ366" s="82">
        <v>314932</v>
      </c>
      <c r="AK366" s="82" t="s">
        <v>6596</v>
      </c>
      <c r="AL366" s="82">
        <v>68</v>
      </c>
      <c r="AM366" s="84">
        <v>24719.919999999998</v>
      </c>
      <c r="AN366" s="84">
        <v>0</v>
      </c>
      <c r="AO366" s="84">
        <v>0</v>
      </c>
      <c r="AP366" s="84">
        <v>24719.919999999998</v>
      </c>
      <c r="AQ366" s="84">
        <v>709.46</v>
      </c>
      <c r="AR366" s="84">
        <v>0</v>
      </c>
      <c r="AS366" s="84">
        <v>751.49</v>
      </c>
      <c r="AT366" s="84">
        <v>1587.38</v>
      </c>
      <c r="AU366" s="84">
        <v>25</v>
      </c>
      <c r="AV366" s="84">
        <v>50</v>
      </c>
      <c r="AW366" s="84">
        <v>0</v>
      </c>
      <c r="AX366" s="84">
        <v>3123.33</v>
      </c>
      <c r="AY366" s="84">
        <v>21596.59</v>
      </c>
      <c r="AZ366" s="84">
        <v>1755.11</v>
      </c>
      <c r="BA366" s="84">
        <v>271.92</v>
      </c>
      <c r="BB366" s="84">
        <v>1752.64</v>
      </c>
      <c r="BC366" s="91">
        <v>3779.67</v>
      </c>
    </row>
    <row r="367" spans="1:55" ht="38.25">
      <c r="A367" s="90" t="s">
        <v>843</v>
      </c>
      <c r="B367" s="82">
        <v>20231001</v>
      </c>
      <c r="C367" s="82">
        <v>2023</v>
      </c>
      <c r="D367" s="82" t="s">
        <v>6398</v>
      </c>
      <c r="E367" s="82">
        <v>10</v>
      </c>
      <c r="F367" s="82" t="s">
        <v>1250</v>
      </c>
      <c r="G367" s="82" t="s">
        <v>1485</v>
      </c>
      <c r="H367" s="82" t="s">
        <v>1250</v>
      </c>
      <c r="I367" s="82" t="s">
        <v>1485</v>
      </c>
      <c r="J367" s="82">
        <v>1</v>
      </c>
      <c r="K367" s="82" t="s">
        <v>11</v>
      </c>
      <c r="L367" s="82" t="s">
        <v>3754</v>
      </c>
      <c r="M367" s="82" t="s">
        <v>3755</v>
      </c>
      <c r="N367" s="82" t="s">
        <v>2375</v>
      </c>
      <c r="O367" s="82" t="s">
        <v>4683</v>
      </c>
      <c r="P367" s="82" t="s">
        <v>4751</v>
      </c>
      <c r="Q367" s="82" t="s">
        <v>440</v>
      </c>
      <c r="R367" s="82">
        <v>3</v>
      </c>
      <c r="S367" s="83">
        <v>43466</v>
      </c>
      <c r="T367" s="83">
        <v>40179</v>
      </c>
      <c r="U367" s="82">
        <v>61575048</v>
      </c>
      <c r="V367" s="82" t="s">
        <v>3702</v>
      </c>
      <c r="W367" s="100" t="s">
        <v>1817</v>
      </c>
      <c r="X367" s="82" t="s">
        <v>4752</v>
      </c>
      <c r="Y367" s="82" t="s">
        <v>6038</v>
      </c>
      <c r="Z367" s="82" t="s">
        <v>439</v>
      </c>
      <c r="AA367" s="82" t="s">
        <v>3704</v>
      </c>
      <c r="AB367" s="82" t="s">
        <v>6645</v>
      </c>
      <c r="AC367" s="82" t="s">
        <v>3713</v>
      </c>
      <c r="AD367" s="82" t="s">
        <v>3718</v>
      </c>
      <c r="AE367" s="82">
        <v>200013300163536</v>
      </c>
      <c r="AF367" s="82">
        <v>1</v>
      </c>
      <c r="AG367" s="82" t="s">
        <v>3707</v>
      </c>
      <c r="AH367" s="82">
        <v>1</v>
      </c>
      <c r="AI367" s="82" t="s">
        <v>3708</v>
      </c>
      <c r="AJ367" s="82">
        <v>314932</v>
      </c>
      <c r="AK367" s="82" t="s">
        <v>6596</v>
      </c>
      <c r="AL367" s="82">
        <v>69</v>
      </c>
      <c r="AM367" s="84">
        <v>31500</v>
      </c>
      <c r="AN367" s="84">
        <v>0</v>
      </c>
      <c r="AO367" s="84">
        <v>0</v>
      </c>
      <c r="AP367" s="84">
        <v>31500</v>
      </c>
      <c r="AQ367" s="84">
        <v>904.05</v>
      </c>
      <c r="AR367" s="84">
        <v>0</v>
      </c>
      <c r="AS367" s="84">
        <v>957.6</v>
      </c>
      <c r="AT367" s="84">
        <v>0</v>
      </c>
      <c r="AU367" s="84">
        <v>25</v>
      </c>
      <c r="AV367" s="84">
        <v>0</v>
      </c>
      <c r="AW367" s="84">
        <v>0</v>
      </c>
      <c r="AX367" s="84">
        <v>1886.65</v>
      </c>
      <c r="AY367" s="84">
        <v>29613.35</v>
      </c>
      <c r="AZ367" s="84">
        <v>2236.5</v>
      </c>
      <c r="BA367" s="84">
        <v>346.5</v>
      </c>
      <c r="BB367" s="84">
        <v>2233.35</v>
      </c>
      <c r="BC367" s="91">
        <v>4816.3500000000004</v>
      </c>
    </row>
    <row r="368" spans="1:55" ht="38.25">
      <c r="A368" s="90" t="s">
        <v>843</v>
      </c>
      <c r="B368" s="82">
        <v>20231001</v>
      </c>
      <c r="C368" s="82">
        <v>2023</v>
      </c>
      <c r="D368" s="82" t="s">
        <v>6398</v>
      </c>
      <c r="E368" s="82">
        <v>10</v>
      </c>
      <c r="F368" s="82" t="s">
        <v>1250</v>
      </c>
      <c r="G368" s="82" t="s">
        <v>1485</v>
      </c>
      <c r="H368" s="82" t="s">
        <v>1250</v>
      </c>
      <c r="I368" s="82" t="s">
        <v>1485</v>
      </c>
      <c r="J368" s="82">
        <v>1</v>
      </c>
      <c r="K368" s="82" t="s">
        <v>11</v>
      </c>
      <c r="L368" s="82" t="s">
        <v>3720</v>
      </c>
      <c r="M368" s="82" t="s">
        <v>3721</v>
      </c>
      <c r="N368" s="82" t="s">
        <v>2375</v>
      </c>
      <c r="O368" s="82" t="s">
        <v>4683</v>
      </c>
      <c r="P368" s="82" t="s">
        <v>3857</v>
      </c>
      <c r="Q368" s="82" t="s">
        <v>27</v>
      </c>
      <c r="R368" s="82">
        <v>1</v>
      </c>
      <c r="S368" s="83">
        <v>44205</v>
      </c>
      <c r="T368" s="83">
        <v>44205</v>
      </c>
      <c r="U368" s="82">
        <v>61575156</v>
      </c>
      <c r="V368" s="82" t="s">
        <v>3702</v>
      </c>
      <c r="W368" s="100" t="s">
        <v>1801</v>
      </c>
      <c r="X368" s="82" t="s">
        <v>4778</v>
      </c>
      <c r="Y368" s="82" t="s">
        <v>6062</v>
      </c>
      <c r="Z368" s="82" t="s">
        <v>1196</v>
      </c>
      <c r="AA368" s="82" t="s">
        <v>3712</v>
      </c>
      <c r="AB368" s="82" t="s">
        <v>6436</v>
      </c>
      <c r="AC368" s="82" t="s">
        <v>3705</v>
      </c>
      <c r="AD368" s="82" t="s">
        <v>3706</v>
      </c>
      <c r="AE368" s="82">
        <v>200019604037879</v>
      </c>
      <c r="AF368" s="82">
        <v>1</v>
      </c>
      <c r="AG368" s="82" t="s">
        <v>3707</v>
      </c>
      <c r="AH368" s="82">
        <v>1</v>
      </c>
      <c r="AI368" s="82" t="s">
        <v>3708</v>
      </c>
      <c r="AJ368" s="82">
        <v>314932</v>
      </c>
      <c r="AK368" s="82" t="s">
        <v>6596</v>
      </c>
      <c r="AL368" s="82">
        <v>70</v>
      </c>
      <c r="AM368" s="84">
        <v>20000</v>
      </c>
      <c r="AN368" s="84">
        <v>0</v>
      </c>
      <c r="AO368" s="84">
        <v>0</v>
      </c>
      <c r="AP368" s="84">
        <v>20000</v>
      </c>
      <c r="AQ368" s="84">
        <v>574</v>
      </c>
      <c r="AR368" s="84">
        <v>0</v>
      </c>
      <c r="AS368" s="84">
        <v>608</v>
      </c>
      <c r="AT368" s="84">
        <v>0</v>
      </c>
      <c r="AU368" s="84">
        <v>25</v>
      </c>
      <c r="AV368" s="84">
        <v>0</v>
      </c>
      <c r="AW368" s="84">
        <v>0</v>
      </c>
      <c r="AX368" s="84">
        <v>1207</v>
      </c>
      <c r="AY368" s="84">
        <v>18793</v>
      </c>
      <c r="AZ368" s="84">
        <v>1420</v>
      </c>
      <c r="BA368" s="84">
        <v>220</v>
      </c>
      <c r="BB368" s="84">
        <v>1418</v>
      </c>
      <c r="BC368" s="91">
        <v>3058</v>
      </c>
    </row>
    <row r="369" spans="1:55" ht="38.25">
      <c r="A369" s="90" t="s">
        <v>843</v>
      </c>
      <c r="B369" s="82">
        <v>20231001</v>
      </c>
      <c r="C369" s="82">
        <v>2023</v>
      </c>
      <c r="D369" s="82" t="s">
        <v>6398</v>
      </c>
      <c r="E369" s="82">
        <v>10</v>
      </c>
      <c r="F369" s="82" t="s">
        <v>1250</v>
      </c>
      <c r="G369" s="82" t="s">
        <v>1485</v>
      </c>
      <c r="H369" s="82" t="s">
        <v>1250</v>
      </c>
      <c r="I369" s="82" t="s">
        <v>1485</v>
      </c>
      <c r="J369" s="82">
        <v>1</v>
      </c>
      <c r="K369" s="82" t="s">
        <v>11</v>
      </c>
      <c r="L369" s="82" t="s">
        <v>3720</v>
      </c>
      <c r="M369" s="82" t="s">
        <v>3721</v>
      </c>
      <c r="N369" s="82" t="s">
        <v>2375</v>
      </c>
      <c r="O369" s="82" t="s">
        <v>4683</v>
      </c>
      <c r="P369" s="82" t="s">
        <v>3859</v>
      </c>
      <c r="Q369" s="82" t="s">
        <v>203</v>
      </c>
      <c r="R369" s="82">
        <v>1</v>
      </c>
      <c r="S369" s="83">
        <v>44200</v>
      </c>
      <c r="T369" s="83">
        <v>44200</v>
      </c>
      <c r="U369" s="82">
        <v>61575129</v>
      </c>
      <c r="V369" s="82" t="s">
        <v>3702</v>
      </c>
      <c r="W369" s="100" t="s">
        <v>1828</v>
      </c>
      <c r="X369" s="82" t="s">
        <v>4733</v>
      </c>
      <c r="Y369" s="82" t="s">
        <v>6020</v>
      </c>
      <c r="Z369" s="82" t="s">
        <v>942</v>
      </c>
      <c r="AA369" s="82" t="s">
        <v>3704</v>
      </c>
      <c r="AB369" s="83">
        <v>35925</v>
      </c>
      <c r="AC369" s="82" t="s">
        <v>3705</v>
      </c>
      <c r="AD369" s="82" t="s">
        <v>3706</v>
      </c>
      <c r="AE369" s="82">
        <v>200019603527783</v>
      </c>
      <c r="AF369" s="82">
        <v>1</v>
      </c>
      <c r="AG369" s="82" t="s">
        <v>3707</v>
      </c>
      <c r="AH369" s="82">
        <v>1</v>
      </c>
      <c r="AI369" s="82" t="s">
        <v>3708</v>
      </c>
      <c r="AJ369" s="82">
        <v>314932</v>
      </c>
      <c r="AK369" s="82" t="s">
        <v>6596</v>
      </c>
      <c r="AL369" s="82">
        <v>71</v>
      </c>
      <c r="AM369" s="84">
        <v>20000</v>
      </c>
      <c r="AN369" s="84">
        <v>0</v>
      </c>
      <c r="AO369" s="84">
        <v>0</v>
      </c>
      <c r="AP369" s="84">
        <v>20000</v>
      </c>
      <c r="AQ369" s="84">
        <v>574</v>
      </c>
      <c r="AR369" s="84">
        <v>0</v>
      </c>
      <c r="AS369" s="84">
        <v>608</v>
      </c>
      <c r="AT369" s="84">
        <v>0</v>
      </c>
      <c r="AU369" s="84">
        <v>25</v>
      </c>
      <c r="AV369" s="84">
        <v>0</v>
      </c>
      <c r="AW369" s="84">
        <v>0</v>
      </c>
      <c r="AX369" s="84">
        <v>1207</v>
      </c>
      <c r="AY369" s="84">
        <v>18793</v>
      </c>
      <c r="AZ369" s="84">
        <v>1420</v>
      </c>
      <c r="BA369" s="84">
        <v>220</v>
      </c>
      <c r="BB369" s="84">
        <v>1418</v>
      </c>
      <c r="BC369" s="91">
        <v>3058</v>
      </c>
    </row>
    <row r="370" spans="1:55" ht="38.25">
      <c r="A370" s="90" t="s">
        <v>843</v>
      </c>
      <c r="B370" s="82">
        <v>20231001</v>
      </c>
      <c r="C370" s="82">
        <v>2023</v>
      </c>
      <c r="D370" s="82" t="s">
        <v>6398</v>
      </c>
      <c r="E370" s="82">
        <v>10</v>
      </c>
      <c r="F370" s="82" t="s">
        <v>1250</v>
      </c>
      <c r="G370" s="82" t="s">
        <v>1485</v>
      </c>
      <c r="H370" s="82" t="s">
        <v>1250</v>
      </c>
      <c r="I370" s="82" t="s">
        <v>1485</v>
      </c>
      <c r="J370" s="82">
        <v>1</v>
      </c>
      <c r="K370" s="82" t="s">
        <v>11</v>
      </c>
      <c r="L370" s="82" t="s">
        <v>3720</v>
      </c>
      <c r="M370" s="82" t="s">
        <v>3721</v>
      </c>
      <c r="N370" s="82" t="s">
        <v>2375</v>
      </c>
      <c r="O370" s="82" t="s">
        <v>4683</v>
      </c>
      <c r="P370" s="82" t="s">
        <v>3722</v>
      </c>
      <c r="Q370" s="82" t="s">
        <v>8</v>
      </c>
      <c r="R370" s="82">
        <v>3</v>
      </c>
      <c r="S370" s="83">
        <v>43466</v>
      </c>
      <c r="T370" s="83">
        <v>40552</v>
      </c>
      <c r="U370" s="82">
        <v>61575031</v>
      </c>
      <c r="V370" s="82" t="s">
        <v>3702</v>
      </c>
      <c r="W370" s="100" t="s">
        <v>1844</v>
      </c>
      <c r="X370" s="82" t="s">
        <v>4742</v>
      </c>
      <c r="Y370" s="82" t="s">
        <v>6029</v>
      </c>
      <c r="Z370" s="82" t="s">
        <v>460</v>
      </c>
      <c r="AA370" s="82" t="s">
        <v>3712</v>
      </c>
      <c r="AB370" s="83">
        <v>29495</v>
      </c>
      <c r="AC370" s="82" t="s">
        <v>3713</v>
      </c>
      <c r="AD370" s="82" t="s">
        <v>3706</v>
      </c>
      <c r="AE370" s="82">
        <v>200010901105739</v>
      </c>
      <c r="AF370" s="82">
        <v>1</v>
      </c>
      <c r="AG370" s="82" t="s">
        <v>3707</v>
      </c>
      <c r="AH370" s="82">
        <v>1</v>
      </c>
      <c r="AI370" s="82" t="s">
        <v>3708</v>
      </c>
      <c r="AJ370" s="82">
        <v>314932</v>
      </c>
      <c r="AK370" s="82" t="s">
        <v>6596</v>
      </c>
      <c r="AL370" s="82">
        <v>72</v>
      </c>
      <c r="AM370" s="84">
        <v>11000</v>
      </c>
      <c r="AN370" s="84">
        <v>0</v>
      </c>
      <c r="AO370" s="84">
        <v>0</v>
      </c>
      <c r="AP370" s="84">
        <v>11000</v>
      </c>
      <c r="AQ370" s="84">
        <v>315.7</v>
      </c>
      <c r="AR370" s="84">
        <v>0</v>
      </c>
      <c r="AS370" s="84">
        <v>334.4</v>
      </c>
      <c r="AT370" s="84">
        <v>0</v>
      </c>
      <c r="AU370" s="84">
        <v>25</v>
      </c>
      <c r="AV370" s="84">
        <v>0</v>
      </c>
      <c r="AW370" s="84">
        <v>0</v>
      </c>
      <c r="AX370" s="84">
        <v>675.1</v>
      </c>
      <c r="AY370" s="84">
        <v>10324.9</v>
      </c>
      <c r="AZ370" s="84">
        <v>781</v>
      </c>
      <c r="BA370" s="84">
        <v>121</v>
      </c>
      <c r="BB370" s="84">
        <v>779.9</v>
      </c>
      <c r="BC370" s="91">
        <v>1681.9</v>
      </c>
    </row>
    <row r="371" spans="1:55" ht="38.25">
      <c r="A371" s="90" t="s">
        <v>843</v>
      </c>
      <c r="B371" s="82">
        <v>20231001</v>
      </c>
      <c r="C371" s="82">
        <v>2023</v>
      </c>
      <c r="D371" s="82" t="s">
        <v>6398</v>
      </c>
      <c r="E371" s="82">
        <v>10</v>
      </c>
      <c r="F371" s="82" t="s">
        <v>1250</v>
      </c>
      <c r="G371" s="82" t="s">
        <v>1485</v>
      </c>
      <c r="H371" s="82" t="s">
        <v>1250</v>
      </c>
      <c r="I371" s="82" t="s">
        <v>1485</v>
      </c>
      <c r="J371" s="82">
        <v>1</v>
      </c>
      <c r="K371" s="82" t="s">
        <v>11</v>
      </c>
      <c r="L371" s="82" t="s">
        <v>3749</v>
      </c>
      <c r="M371" s="82" t="s">
        <v>3750</v>
      </c>
      <c r="N371" s="82" t="s">
        <v>2375</v>
      </c>
      <c r="O371" s="82" t="s">
        <v>4683</v>
      </c>
      <c r="P371" s="82" t="s">
        <v>4765</v>
      </c>
      <c r="Q371" s="82" t="s">
        <v>330</v>
      </c>
      <c r="R371" s="82">
        <v>1</v>
      </c>
      <c r="S371" s="83">
        <v>44200</v>
      </c>
      <c r="T371" s="83">
        <v>44200</v>
      </c>
      <c r="U371" s="82">
        <v>61575133</v>
      </c>
      <c r="V371" s="82" t="s">
        <v>3702</v>
      </c>
      <c r="W371" s="100" t="s">
        <v>1804</v>
      </c>
      <c r="X371" s="82" t="s">
        <v>4766</v>
      </c>
      <c r="Y371" s="82" t="s">
        <v>6052</v>
      </c>
      <c r="Z371" s="82" t="s">
        <v>937</v>
      </c>
      <c r="AA371" s="82" t="s">
        <v>3704</v>
      </c>
      <c r="AB371" s="82" t="s">
        <v>6646</v>
      </c>
      <c r="AC371" s="82" t="s">
        <v>3705</v>
      </c>
      <c r="AD371" s="82" t="s">
        <v>3706</v>
      </c>
      <c r="AE371" s="82">
        <v>200019603522054</v>
      </c>
      <c r="AF371" s="82">
        <v>1</v>
      </c>
      <c r="AG371" s="82" t="s">
        <v>3707</v>
      </c>
      <c r="AH371" s="82">
        <v>1</v>
      </c>
      <c r="AI371" s="82" t="s">
        <v>3708</v>
      </c>
      <c r="AJ371" s="82">
        <v>314932</v>
      </c>
      <c r="AK371" s="82" t="s">
        <v>6596</v>
      </c>
      <c r="AL371" s="82">
        <v>73</v>
      </c>
      <c r="AM371" s="84">
        <v>25000</v>
      </c>
      <c r="AN371" s="84">
        <v>0</v>
      </c>
      <c r="AO371" s="84">
        <v>0</v>
      </c>
      <c r="AP371" s="84">
        <v>25000</v>
      </c>
      <c r="AQ371" s="84">
        <v>717.5</v>
      </c>
      <c r="AR371" s="84">
        <v>0</v>
      </c>
      <c r="AS371" s="84">
        <v>760</v>
      </c>
      <c r="AT371" s="84">
        <v>0</v>
      </c>
      <c r="AU371" s="84">
        <v>25</v>
      </c>
      <c r="AV371" s="84">
        <v>0</v>
      </c>
      <c r="AW371" s="84">
        <v>0</v>
      </c>
      <c r="AX371" s="84">
        <v>1502.5</v>
      </c>
      <c r="AY371" s="84">
        <v>23497.5</v>
      </c>
      <c r="AZ371" s="84">
        <v>1775</v>
      </c>
      <c r="BA371" s="84">
        <v>275</v>
      </c>
      <c r="BB371" s="84">
        <v>1772.5</v>
      </c>
      <c r="BC371" s="91">
        <v>3822.5</v>
      </c>
    </row>
    <row r="372" spans="1:55" ht="38.25">
      <c r="A372" s="90" t="s">
        <v>843</v>
      </c>
      <c r="B372" s="82">
        <v>20231001</v>
      </c>
      <c r="C372" s="82">
        <v>2023</v>
      </c>
      <c r="D372" s="82" t="s">
        <v>6398</v>
      </c>
      <c r="E372" s="82">
        <v>10</v>
      </c>
      <c r="F372" s="82" t="s">
        <v>1250</v>
      </c>
      <c r="G372" s="82" t="s">
        <v>1485</v>
      </c>
      <c r="H372" s="82" t="s">
        <v>1250</v>
      </c>
      <c r="I372" s="82" t="s">
        <v>1485</v>
      </c>
      <c r="J372" s="82">
        <v>1</v>
      </c>
      <c r="K372" s="82" t="s">
        <v>11</v>
      </c>
      <c r="L372" s="82" t="s">
        <v>3749</v>
      </c>
      <c r="M372" s="82" t="s">
        <v>3750</v>
      </c>
      <c r="N372" s="82" t="s">
        <v>2375</v>
      </c>
      <c r="O372" s="82" t="s">
        <v>4683</v>
      </c>
      <c r="P372" s="82" t="s">
        <v>3751</v>
      </c>
      <c r="Q372" s="82" t="s">
        <v>10</v>
      </c>
      <c r="R372" s="82">
        <v>3</v>
      </c>
      <c r="S372" s="83">
        <v>44208</v>
      </c>
      <c r="T372" s="83">
        <v>42372</v>
      </c>
      <c r="U372" s="82">
        <v>61575164</v>
      </c>
      <c r="V372" s="82" t="s">
        <v>3702</v>
      </c>
      <c r="W372" s="100" t="s">
        <v>1821</v>
      </c>
      <c r="X372" s="82" t="s">
        <v>4705</v>
      </c>
      <c r="Y372" s="82" t="s">
        <v>5994</v>
      </c>
      <c r="Z372" s="82" t="s">
        <v>2379</v>
      </c>
      <c r="AA372" s="82" t="s">
        <v>3704</v>
      </c>
      <c r="AB372" s="83">
        <v>20821</v>
      </c>
      <c r="AC372" s="82" t="s">
        <v>3713</v>
      </c>
      <c r="AD372" s="82" t="s">
        <v>3706</v>
      </c>
      <c r="AE372" s="82">
        <v>200010200741408</v>
      </c>
      <c r="AF372" s="82">
        <v>1</v>
      </c>
      <c r="AG372" s="82" t="s">
        <v>3707</v>
      </c>
      <c r="AH372" s="82">
        <v>1</v>
      </c>
      <c r="AI372" s="82" t="s">
        <v>3708</v>
      </c>
      <c r="AJ372" s="82">
        <v>314932</v>
      </c>
      <c r="AK372" s="82" t="s">
        <v>6596</v>
      </c>
      <c r="AL372" s="82">
        <v>74</v>
      </c>
      <c r="AM372" s="84">
        <v>31500</v>
      </c>
      <c r="AN372" s="84">
        <v>0</v>
      </c>
      <c r="AO372" s="84">
        <v>0</v>
      </c>
      <c r="AP372" s="84">
        <v>31500</v>
      </c>
      <c r="AQ372" s="84">
        <v>904.05</v>
      </c>
      <c r="AR372" s="84">
        <v>0</v>
      </c>
      <c r="AS372" s="84">
        <v>957.6</v>
      </c>
      <c r="AT372" s="84">
        <v>0</v>
      </c>
      <c r="AU372" s="84">
        <v>25</v>
      </c>
      <c r="AV372" s="84">
        <v>0</v>
      </c>
      <c r="AW372" s="84">
        <v>996</v>
      </c>
      <c r="AX372" s="84">
        <v>3878.65</v>
      </c>
      <c r="AY372" s="84">
        <v>28617.35</v>
      </c>
      <c r="AZ372" s="84">
        <v>2236.5</v>
      </c>
      <c r="BA372" s="84">
        <v>346.5</v>
      </c>
      <c r="BB372" s="84">
        <v>2233.35</v>
      </c>
      <c r="BC372" s="91">
        <v>4816.3500000000004</v>
      </c>
    </row>
    <row r="373" spans="1:55" ht="38.25">
      <c r="A373" s="90" t="s">
        <v>843</v>
      </c>
      <c r="B373" s="82">
        <v>20231001</v>
      </c>
      <c r="C373" s="82">
        <v>2023</v>
      </c>
      <c r="D373" s="82" t="s">
        <v>6398</v>
      </c>
      <c r="E373" s="82">
        <v>10</v>
      </c>
      <c r="F373" s="82" t="s">
        <v>1250</v>
      </c>
      <c r="G373" s="82" t="s">
        <v>1485</v>
      </c>
      <c r="H373" s="82" t="s">
        <v>1250</v>
      </c>
      <c r="I373" s="82" t="s">
        <v>1485</v>
      </c>
      <c r="J373" s="82">
        <v>1</v>
      </c>
      <c r="K373" s="82" t="s">
        <v>11</v>
      </c>
      <c r="L373" s="82" t="s">
        <v>3749</v>
      </c>
      <c r="M373" s="82" t="s">
        <v>3750</v>
      </c>
      <c r="N373" s="82" t="s">
        <v>2375</v>
      </c>
      <c r="O373" s="82" t="s">
        <v>4683</v>
      </c>
      <c r="P373" s="82" t="s">
        <v>4783</v>
      </c>
      <c r="Q373" s="82" t="s">
        <v>417</v>
      </c>
      <c r="R373" s="82">
        <v>8</v>
      </c>
      <c r="S373" s="83">
        <v>43836</v>
      </c>
      <c r="T373" s="83">
        <v>36535</v>
      </c>
      <c r="U373" s="82">
        <v>61575102</v>
      </c>
      <c r="V373" s="82" t="s">
        <v>3702</v>
      </c>
      <c r="W373" s="100" t="s">
        <v>1076</v>
      </c>
      <c r="X373" s="82" t="s">
        <v>4555</v>
      </c>
      <c r="Y373" s="82" t="s">
        <v>6066</v>
      </c>
      <c r="Z373" s="82" t="s">
        <v>416</v>
      </c>
      <c r="AA373" s="82" t="s">
        <v>3704</v>
      </c>
      <c r="AB373" s="83">
        <v>24391</v>
      </c>
      <c r="AC373" s="82" t="s">
        <v>3713</v>
      </c>
      <c r="AD373" s="82" t="s">
        <v>3705</v>
      </c>
      <c r="AE373" s="82">
        <v>200013300041454</v>
      </c>
      <c r="AF373" s="82">
        <v>1</v>
      </c>
      <c r="AG373" s="82" t="s">
        <v>3707</v>
      </c>
      <c r="AH373" s="82">
        <v>1</v>
      </c>
      <c r="AI373" s="82" t="s">
        <v>3708</v>
      </c>
      <c r="AJ373" s="82">
        <v>314932</v>
      </c>
      <c r="AK373" s="82" t="s">
        <v>6596</v>
      </c>
      <c r="AL373" s="82">
        <v>75</v>
      </c>
      <c r="AM373" s="84">
        <v>35000</v>
      </c>
      <c r="AN373" s="84">
        <v>0</v>
      </c>
      <c r="AO373" s="84">
        <v>0</v>
      </c>
      <c r="AP373" s="84">
        <v>35000</v>
      </c>
      <c r="AQ373" s="84">
        <v>1004.5</v>
      </c>
      <c r="AR373" s="84">
        <v>0</v>
      </c>
      <c r="AS373" s="84">
        <v>1064</v>
      </c>
      <c r="AT373" s="84">
        <v>0</v>
      </c>
      <c r="AU373" s="84">
        <v>25</v>
      </c>
      <c r="AV373" s="84">
        <v>50</v>
      </c>
      <c r="AW373" s="84">
        <v>20419</v>
      </c>
      <c r="AX373" s="84">
        <v>42981.5</v>
      </c>
      <c r="AY373" s="84">
        <v>12437.5</v>
      </c>
      <c r="AZ373" s="84">
        <v>2485</v>
      </c>
      <c r="BA373" s="84">
        <v>385</v>
      </c>
      <c r="BB373" s="84">
        <v>2481.5</v>
      </c>
      <c r="BC373" s="91">
        <v>5351.5</v>
      </c>
    </row>
    <row r="374" spans="1:55" ht="38.25">
      <c r="A374" s="90" t="s">
        <v>843</v>
      </c>
      <c r="B374" s="82">
        <v>20231001</v>
      </c>
      <c r="C374" s="82">
        <v>2023</v>
      </c>
      <c r="D374" s="82" t="s">
        <v>6398</v>
      </c>
      <c r="E374" s="82">
        <v>10</v>
      </c>
      <c r="F374" s="82" t="s">
        <v>1250</v>
      </c>
      <c r="G374" s="82" t="s">
        <v>1485</v>
      </c>
      <c r="H374" s="82" t="s">
        <v>1250</v>
      </c>
      <c r="I374" s="82" t="s">
        <v>1485</v>
      </c>
      <c r="J374" s="82">
        <v>1</v>
      </c>
      <c r="K374" s="82" t="s">
        <v>11</v>
      </c>
      <c r="L374" s="82" t="s">
        <v>3720</v>
      </c>
      <c r="M374" s="82" t="s">
        <v>3721</v>
      </c>
      <c r="N374" s="82" t="s">
        <v>2375</v>
      </c>
      <c r="O374" s="82" t="s">
        <v>4683</v>
      </c>
      <c r="P374" s="82" t="s">
        <v>3722</v>
      </c>
      <c r="Q374" s="82" t="s">
        <v>8</v>
      </c>
      <c r="R374" s="82">
        <v>5</v>
      </c>
      <c r="S374" s="83">
        <v>43466</v>
      </c>
      <c r="T374" s="83">
        <v>39084</v>
      </c>
      <c r="U374" s="82">
        <v>61575040</v>
      </c>
      <c r="V374" s="82" t="s">
        <v>3702</v>
      </c>
      <c r="W374" s="100" t="s">
        <v>1820</v>
      </c>
      <c r="X374" s="82" t="s">
        <v>4716</v>
      </c>
      <c r="Y374" s="82" t="s">
        <v>6004</v>
      </c>
      <c r="Z374" s="82" t="s">
        <v>443</v>
      </c>
      <c r="AA374" s="82" t="s">
        <v>3704</v>
      </c>
      <c r="AB374" s="82" t="s">
        <v>6647</v>
      </c>
      <c r="AC374" s="82" t="s">
        <v>3713</v>
      </c>
      <c r="AD374" s="82" t="s">
        <v>3705</v>
      </c>
      <c r="AE374" s="82">
        <v>200013300092212</v>
      </c>
      <c r="AF374" s="82">
        <v>1</v>
      </c>
      <c r="AG374" s="82" t="s">
        <v>3707</v>
      </c>
      <c r="AH374" s="82">
        <v>1</v>
      </c>
      <c r="AI374" s="82" t="s">
        <v>3708</v>
      </c>
      <c r="AJ374" s="82">
        <v>314932</v>
      </c>
      <c r="AK374" s="82" t="s">
        <v>6596</v>
      </c>
      <c r="AL374" s="82">
        <v>76</v>
      </c>
      <c r="AM374" s="84">
        <v>11000</v>
      </c>
      <c r="AN374" s="84">
        <v>0</v>
      </c>
      <c r="AO374" s="84">
        <v>0</v>
      </c>
      <c r="AP374" s="84">
        <v>11000</v>
      </c>
      <c r="AQ374" s="84">
        <v>315.7</v>
      </c>
      <c r="AR374" s="84">
        <v>0</v>
      </c>
      <c r="AS374" s="84">
        <v>334.4</v>
      </c>
      <c r="AT374" s="84">
        <v>0</v>
      </c>
      <c r="AU374" s="84">
        <v>25</v>
      </c>
      <c r="AV374" s="84">
        <v>0</v>
      </c>
      <c r="AW374" s="84">
        <v>5915.3</v>
      </c>
      <c r="AX374" s="84">
        <v>12505.7</v>
      </c>
      <c r="AY374" s="84">
        <v>4409.6000000000004</v>
      </c>
      <c r="AZ374" s="84">
        <v>781</v>
      </c>
      <c r="BA374" s="84">
        <v>121</v>
      </c>
      <c r="BB374" s="84">
        <v>779.9</v>
      </c>
      <c r="BC374" s="91">
        <v>1681.9</v>
      </c>
    </row>
    <row r="375" spans="1:55" ht="38.25">
      <c r="A375" s="90" t="s">
        <v>843</v>
      </c>
      <c r="B375" s="82">
        <v>20231001</v>
      </c>
      <c r="C375" s="82">
        <v>2023</v>
      </c>
      <c r="D375" s="82" t="s">
        <v>6398</v>
      </c>
      <c r="E375" s="82">
        <v>10</v>
      </c>
      <c r="F375" s="82" t="s">
        <v>1250</v>
      </c>
      <c r="G375" s="82" t="s">
        <v>1485</v>
      </c>
      <c r="H375" s="82" t="s">
        <v>1250</v>
      </c>
      <c r="I375" s="82" t="s">
        <v>1485</v>
      </c>
      <c r="J375" s="82">
        <v>1</v>
      </c>
      <c r="K375" s="82" t="s">
        <v>11</v>
      </c>
      <c r="L375" s="82" t="s">
        <v>3720</v>
      </c>
      <c r="M375" s="82" t="s">
        <v>3721</v>
      </c>
      <c r="N375" s="82" t="s">
        <v>2375</v>
      </c>
      <c r="O375" s="82" t="s">
        <v>4683</v>
      </c>
      <c r="P375" s="82" t="s">
        <v>3998</v>
      </c>
      <c r="Q375" s="82" t="s">
        <v>130</v>
      </c>
      <c r="R375" s="82">
        <v>5</v>
      </c>
      <c r="S375" s="83">
        <v>43834</v>
      </c>
      <c r="T375" s="83">
        <v>38724</v>
      </c>
      <c r="U375" s="82">
        <v>61575017</v>
      </c>
      <c r="V375" s="82" t="s">
        <v>3702</v>
      </c>
      <c r="W375" s="100" t="s">
        <v>1806</v>
      </c>
      <c r="X375" s="82" t="s">
        <v>4758</v>
      </c>
      <c r="Y375" s="82" t="s">
        <v>6045</v>
      </c>
      <c r="Z375" s="82" t="s">
        <v>431</v>
      </c>
      <c r="AA375" s="82" t="s">
        <v>3712</v>
      </c>
      <c r="AB375" s="82" t="s">
        <v>6648</v>
      </c>
      <c r="AC375" s="82" t="s">
        <v>3713</v>
      </c>
      <c r="AD375" s="82" t="s">
        <v>3705</v>
      </c>
      <c r="AE375" s="82">
        <v>200013300059624</v>
      </c>
      <c r="AF375" s="82">
        <v>1</v>
      </c>
      <c r="AG375" s="82" t="s">
        <v>3707</v>
      </c>
      <c r="AH375" s="82">
        <v>1</v>
      </c>
      <c r="AI375" s="82" t="s">
        <v>3708</v>
      </c>
      <c r="AJ375" s="82">
        <v>314932</v>
      </c>
      <c r="AK375" s="82" t="s">
        <v>6596</v>
      </c>
      <c r="AL375" s="82">
        <v>77</v>
      </c>
      <c r="AM375" s="84">
        <v>30000</v>
      </c>
      <c r="AN375" s="84">
        <v>0</v>
      </c>
      <c r="AO375" s="84">
        <v>0</v>
      </c>
      <c r="AP375" s="84">
        <v>30000</v>
      </c>
      <c r="AQ375" s="84">
        <v>861</v>
      </c>
      <c r="AR375" s="84">
        <v>0</v>
      </c>
      <c r="AS375" s="84">
        <v>912</v>
      </c>
      <c r="AT375" s="84">
        <v>0</v>
      </c>
      <c r="AU375" s="84">
        <v>25</v>
      </c>
      <c r="AV375" s="84">
        <v>50</v>
      </c>
      <c r="AW375" s="84">
        <v>14437.5</v>
      </c>
      <c r="AX375" s="84">
        <v>30723</v>
      </c>
      <c r="AY375" s="84">
        <v>13714.5</v>
      </c>
      <c r="AZ375" s="84">
        <v>2130</v>
      </c>
      <c r="BA375" s="84">
        <v>330</v>
      </c>
      <c r="BB375" s="84">
        <v>2127</v>
      </c>
      <c r="BC375" s="91">
        <v>4587</v>
      </c>
    </row>
    <row r="376" spans="1:55" ht="38.25">
      <c r="A376" s="90" t="s">
        <v>843</v>
      </c>
      <c r="B376" s="82">
        <v>20231001</v>
      </c>
      <c r="C376" s="82">
        <v>2023</v>
      </c>
      <c r="D376" s="82" t="s">
        <v>6398</v>
      </c>
      <c r="E376" s="82">
        <v>10</v>
      </c>
      <c r="F376" s="82" t="s">
        <v>1250</v>
      </c>
      <c r="G376" s="82" t="s">
        <v>1485</v>
      </c>
      <c r="H376" s="82" t="s">
        <v>1250</v>
      </c>
      <c r="I376" s="82" t="s">
        <v>1485</v>
      </c>
      <c r="J376" s="82">
        <v>1</v>
      </c>
      <c r="K376" s="82" t="s">
        <v>11</v>
      </c>
      <c r="L376" s="82" t="s">
        <v>3720</v>
      </c>
      <c r="M376" s="82" t="s">
        <v>3721</v>
      </c>
      <c r="N376" s="82" t="s">
        <v>2375</v>
      </c>
      <c r="O376" s="82" t="s">
        <v>4683</v>
      </c>
      <c r="P376" s="82" t="s">
        <v>3857</v>
      </c>
      <c r="Q376" s="82" t="s">
        <v>27</v>
      </c>
      <c r="R376" s="82">
        <v>3</v>
      </c>
      <c r="S376" s="83">
        <v>43836</v>
      </c>
      <c r="T376" s="83">
        <v>367</v>
      </c>
      <c r="U376" s="82">
        <v>61575089</v>
      </c>
      <c r="V376" s="82" t="s">
        <v>3702</v>
      </c>
      <c r="W376" s="100" t="s">
        <v>1084</v>
      </c>
      <c r="X376" s="82" t="s">
        <v>4750</v>
      </c>
      <c r="Y376" s="82" t="s">
        <v>6037</v>
      </c>
      <c r="Z376" s="82" t="s">
        <v>2378</v>
      </c>
      <c r="AA376" s="82" t="s">
        <v>3712</v>
      </c>
      <c r="AB376" s="83">
        <v>20097</v>
      </c>
      <c r="AC376" s="82" t="s">
        <v>3713</v>
      </c>
      <c r="AD376" s="82" t="s">
        <v>3705</v>
      </c>
      <c r="AE376" s="82">
        <v>200013300029104</v>
      </c>
      <c r="AF376" s="82">
        <v>1</v>
      </c>
      <c r="AG376" s="82" t="s">
        <v>3707</v>
      </c>
      <c r="AH376" s="82">
        <v>1</v>
      </c>
      <c r="AI376" s="82" t="s">
        <v>3708</v>
      </c>
      <c r="AJ376" s="82">
        <v>314932</v>
      </c>
      <c r="AK376" s="82" t="s">
        <v>6596</v>
      </c>
      <c r="AL376" s="82">
        <v>78</v>
      </c>
      <c r="AM376" s="84">
        <v>10000</v>
      </c>
      <c r="AN376" s="84">
        <v>0</v>
      </c>
      <c r="AO376" s="84">
        <v>0</v>
      </c>
      <c r="AP376" s="84">
        <v>10000</v>
      </c>
      <c r="AQ376" s="84">
        <v>287</v>
      </c>
      <c r="AR376" s="84">
        <v>0</v>
      </c>
      <c r="AS376" s="84">
        <v>304</v>
      </c>
      <c r="AT376" s="84">
        <v>0</v>
      </c>
      <c r="AU376" s="84">
        <v>25</v>
      </c>
      <c r="AV376" s="84">
        <v>50</v>
      </c>
      <c r="AW376" s="84">
        <v>0</v>
      </c>
      <c r="AX376" s="84">
        <v>666</v>
      </c>
      <c r="AY376" s="84">
        <v>9334</v>
      </c>
      <c r="AZ376" s="84">
        <v>710</v>
      </c>
      <c r="BA376" s="84">
        <v>110</v>
      </c>
      <c r="BB376" s="84">
        <v>709</v>
      </c>
      <c r="BC376" s="91">
        <v>1529</v>
      </c>
    </row>
    <row r="377" spans="1:55" ht="38.25">
      <c r="A377" s="90" t="s">
        <v>843</v>
      </c>
      <c r="B377" s="82">
        <v>20231001</v>
      </c>
      <c r="C377" s="82">
        <v>2023</v>
      </c>
      <c r="D377" s="82" t="s">
        <v>6398</v>
      </c>
      <c r="E377" s="82">
        <v>10</v>
      </c>
      <c r="F377" s="82" t="s">
        <v>1250</v>
      </c>
      <c r="G377" s="82" t="s">
        <v>1485</v>
      </c>
      <c r="H377" s="82" t="s">
        <v>1250</v>
      </c>
      <c r="I377" s="82" t="s">
        <v>1485</v>
      </c>
      <c r="J377" s="82">
        <v>1</v>
      </c>
      <c r="K377" s="82" t="s">
        <v>11</v>
      </c>
      <c r="L377" s="82" t="s">
        <v>3754</v>
      </c>
      <c r="M377" s="82" t="s">
        <v>3755</v>
      </c>
      <c r="N377" s="82" t="s">
        <v>2375</v>
      </c>
      <c r="O377" s="82" t="s">
        <v>4683</v>
      </c>
      <c r="P377" s="82" t="s">
        <v>4687</v>
      </c>
      <c r="Q377" s="82" t="s">
        <v>6649</v>
      </c>
      <c r="R377" s="82">
        <v>7</v>
      </c>
      <c r="S377" s="83">
        <v>44569</v>
      </c>
      <c r="T377" s="83">
        <v>38727</v>
      </c>
      <c r="U377" s="82">
        <v>61575193</v>
      </c>
      <c r="V377" s="82" t="s">
        <v>3702</v>
      </c>
      <c r="W377" s="100" t="s">
        <v>1041</v>
      </c>
      <c r="X377" s="82" t="s">
        <v>4688</v>
      </c>
      <c r="Y377" s="82" t="s">
        <v>5977</v>
      </c>
      <c r="Z377" s="82" t="s">
        <v>576</v>
      </c>
      <c r="AA377" s="82" t="s">
        <v>3704</v>
      </c>
      <c r="AB377" s="83">
        <v>19938</v>
      </c>
      <c r="AC377" s="82" t="s">
        <v>3713</v>
      </c>
      <c r="AD377" s="82" t="s">
        <v>3705</v>
      </c>
      <c r="AE377" s="82">
        <v>200013300066112</v>
      </c>
      <c r="AF377" s="82">
        <v>1</v>
      </c>
      <c r="AG377" s="82" t="s">
        <v>3707</v>
      </c>
      <c r="AH377" s="82">
        <v>1</v>
      </c>
      <c r="AI377" s="82" t="s">
        <v>3708</v>
      </c>
      <c r="AJ377" s="82">
        <v>314932</v>
      </c>
      <c r="AK377" s="82" t="s">
        <v>6596</v>
      </c>
      <c r="AL377" s="82">
        <v>79</v>
      </c>
      <c r="AM377" s="84">
        <v>35000</v>
      </c>
      <c r="AN377" s="84">
        <v>0</v>
      </c>
      <c r="AO377" s="84">
        <v>0</v>
      </c>
      <c r="AP377" s="84">
        <v>35000</v>
      </c>
      <c r="AQ377" s="84">
        <v>1004.5</v>
      </c>
      <c r="AR377" s="84">
        <v>0</v>
      </c>
      <c r="AS377" s="84">
        <v>1064</v>
      </c>
      <c r="AT377" s="84">
        <v>0</v>
      </c>
      <c r="AU377" s="84">
        <v>25</v>
      </c>
      <c r="AV377" s="84">
        <v>100</v>
      </c>
      <c r="AW377" s="84">
        <v>0</v>
      </c>
      <c r="AX377" s="84">
        <v>2193.5</v>
      </c>
      <c r="AY377" s="84">
        <v>32806.5</v>
      </c>
      <c r="AZ377" s="84">
        <v>2485</v>
      </c>
      <c r="BA377" s="84">
        <v>385</v>
      </c>
      <c r="BB377" s="84">
        <v>2481.5</v>
      </c>
      <c r="BC377" s="91">
        <v>5351.5</v>
      </c>
    </row>
    <row r="378" spans="1:55" ht="38.25">
      <c r="A378" s="90" t="s">
        <v>843</v>
      </c>
      <c r="B378" s="82">
        <v>20231001</v>
      </c>
      <c r="C378" s="82">
        <v>2023</v>
      </c>
      <c r="D378" s="82" t="s">
        <v>6398</v>
      </c>
      <c r="E378" s="82">
        <v>10</v>
      </c>
      <c r="F378" s="82" t="s">
        <v>1250</v>
      </c>
      <c r="G378" s="82" t="s">
        <v>1485</v>
      </c>
      <c r="H378" s="82" t="s">
        <v>1250</v>
      </c>
      <c r="I378" s="82" t="s">
        <v>1485</v>
      </c>
      <c r="J378" s="82">
        <v>1</v>
      </c>
      <c r="K378" s="82" t="s">
        <v>11</v>
      </c>
      <c r="L378" s="82"/>
      <c r="M378" s="82"/>
      <c r="N378" s="82" t="s">
        <v>2375</v>
      </c>
      <c r="O378" s="82" t="s">
        <v>4683</v>
      </c>
      <c r="P378" s="82" t="s">
        <v>3767</v>
      </c>
      <c r="Q378" s="82" t="s">
        <v>32</v>
      </c>
      <c r="R378" s="82">
        <v>4</v>
      </c>
      <c r="S378" s="83">
        <v>44569</v>
      </c>
      <c r="T378" s="83">
        <v>39454</v>
      </c>
      <c r="U378" s="82">
        <v>61575021</v>
      </c>
      <c r="V378" s="82" t="s">
        <v>3702</v>
      </c>
      <c r="W378" s="100" t="s">
        <v>1832</v>
      </c>
      <c r="X378" s="82" t="s">
        <v>4707</v>
      </c>
      <c r="Y378" s="82" t="s">
        <v>5996</v>
      </c>
      <c r="Z378" s="82" t="s">
        <v>2380</v>
      </c>
      <c r="AA378" s="82" t="s">
        <v>3704</v>
      </c>
      <c r="AB378" s="83">
        <v>20828</v>
      </c>
      <c r="AC378" s="82" t="s">
        <v>3713</v>
      </c>
      <c r="AD378" s="82" t="s">
        <v>3705</v>
      </c>
      <c r="AE378" s="82">
        <v>200019600409686</v>
      </c>
      <c r="AF378" s="82">
        <v>1</v>
      </c>
      <c r="AG378" s="82" t="s">
        <v>3707</v>
      </c>
      <c r="AH378" s="82">
        <v>1</v>
      </c>
      <c r="AI378" s="82" t="s">
        <v>3708</v>
      </c>
      <c r="AJ378" s="82">
        <v>314932</v>
      </c>
      <c r="AK378" s="82" t="s">
        <v>6596</v>
      </c>
      <c r="AL378" s="82">
        <v>80</v>
      </c>
      <c r="AM378" s="84">
        <v>90000</v>
      </c>
      <c r="AN378" s="84">
        <v>0</v>
      </c>
      <c r="AO378" s="84">
        <v>0</v>
      </c>
      <c r="AP378" s="84">
        <v>90000</v>
      </c>
      <c r="AQ378" s="84">
        <v>2583</v>
      </c>
      <c r="AR378" s="84">
        <v>9753.1200000000008</v>
      </c>
      <c r="AS378" s="84">
        <v>2736</v>
      </c>
      <c r="AT378" s="84">
        <v>0</v>
      </c>
      <c r="AU378" s="84">
        <v>25</v>
      </c>
      <c r="AV378" s="84">
        <v>0</v>
      </c>
      <c r="AW378" s="84">
        <v>0</v>
      </c>
      <c r="AX378" s="84">
        <v>15097.12</v>
      </c>
      <c r="AY378" s="84">
        <v>74902.880000000005</v>
      </c>
      <c r="AZ378" s="84">
        <v>6390</v>
      </c>
      <c r="BA378" s="84">
        <v>822.89</v>
      </c>
      <c r="BB378" s="84">
        <v>6381</v>
      </c>
      <c r="BC378" s="91">
        <v>13593.89</v>
      </c>
    </row>
    <row r="379" spans="1:55" ht="38.25">
      <c r="A379" s="90" t="s">
        <v>843</v>
      </c>
      <c r="B379" s="82">
        <v>20231001</v>
      </c>
      <c r="C379" s="82">
        <v>2023</v>
      </c>
      <c r="D379" s="82" t="s">
        <v>6398</v>
      </c>
      <c r="E379" s="82">
        <v>10</v>
      </c>
      <c r="F379" s="82" t="s">
        <v>1255</v>
      </c>
      <c r="G379" s="82" t="s">
        <v>1483</v>
      </c>
      <c r="H379" s="82" t="s">
        <v>1255</v>
      </c>
      <c r="I379" s="82" t="s">
        <v>1483</v>
      </c>
      <c r="J379" s="82">
        <v>1</v>
      </c>
      <c r="K379" s="82" t="s">
        <v>11</v>
      </c>
      <c r="L379" s="82" t="s">
        <v>3749</v>
      </c>
      <c r="M379" s="82" t="s">
        <v>3750</v>
      </c>
      <c r="N379" s="82" t="s">
        <v>2375</v>
      </c>
      <c r="O379" s="82" t="s">
        <v>4683</v>
      </c>
      <c r="P379" s="82" t="s">
        <v>3751</v>
      </c>
      <c r="Q379" s="82" t="s">
        <v>10</v>
      </c>
      <c r="R379" s="82">
        <v>3</v>
      </c>
      <c r="S379" s="83">
        <v>44568</v>
      </c>
      <c r="T379" s="83">
        <v>43842</v>
      </c>
      <c r="U379" s="82">
        <v>61905017</v>
      </c>
      <c r="V379" s="82" t="s">
        <v>3702</v>
      </c>
      <c r="W379" s="100" t="s">
        <v>1858</v>
      </c>
      <c r="X379" s="82" t="s">
        <v>4725</v>
      </c>
      <c r="Y379" s="82" t="s">
        <v>6013</v>
      </c>
      <c r="Z379" s="82" t="s">
        <v>1467</v>
      </c>
      <c r="AA379" s="82" t="s">
        <v>3704</v>
      </c>
      <c r="AB379" s="82" t="s">
        <v>6650</v>
      </c>
      <c r="AC379" s="82" t="s">
        <v>3705</v>
      </c>
      <c r="AD379" s="82" t="s">
        <v>3706</v>
      </c>
      <c r="AE379" s="82">
        <v>200019603253161</v>
      </c>
      <c r="AF379" s="82">
        <v>1</v>
      </c>
      <c r="AG379" s="82" t="s">
        <v>3707</v>
      </c>
      <c r="AH379" s="82">
        <v>1</v>
      </c>
      <c r="AI379" s="82" t="s">
        <v>3708</v>
      </c>
      <c r="AJ379" s="82">
        <v>314932</v>
      </c>
      <c r="AK379" s="82" t="s">
        <v>6596</v>
      </c>
      <c r="AL379" s="82">
        <v>81</v>
      </c>
      <c r="AM379" s="84">
        <v>30000</v>
      </c>
      <c r="AN379" s="84">
        <v>0</v>
      </c>
      <c r="AO379" s="84">
        <v>0</v>
      </c>
      <c r="AP379" s="84">
        <v>30000</v>
      </c>
      <c r="AQ379" s="84">
        <v>861</v>
      </c>
      <c r="AR379" s="84">
        <v>0</v>
      </c>
      <c r="AS379" s="84">
        <v>912</v>
      </c>
      <c r="AT379" s="84">
        <v>0</v>
      </c>
      <c r="AU379" s="84">
        <v>25</v>
      </c>
      <c r="AV379" s="84">
        <v>0</v>
      </c>
      <c r="AW379" s="84">
        <v>7206.5</v>
      </c>
      <c r="AX379" s="84">
        <v>16211</v>
      </c>
      <c r="AY379" s="84">
        <v>20995.5</v>
      </c>
      <c r="AZ379" s="84">
        <v>2130</v>
      </c>
      <c r="BA379" s="84">
        <v>330</v>
      </c>
      <c r="BB379" s="84">
        <v>2127</v>
      </c>
      <c r="BC379" s="91">
        <v>4587</v>
      </c>
    </row>
    <row r="380" spans="1:55" ht="38.25">
      <c r="A380" s="90" t="s">
        <v>843</v>
      </c>
      <c r="B380" s="82">
        <v>20231001</v>
      </c>
      <c r="C380" s="82">
        <v>2023</v>
      </c>
      <c r="D380" s="82" t="s">
        <v>6398</v>
      </c>
      <c r="E380" s="82">
        <v>10</v>
      </c>
      <c r="F380" s="82" t="s">
        <v>1250</v>
      </c>
      <c r="G380" s="82" t="s">
        <v>1485</v>
      </c>
      <c r="H380" s="82" t="s">
        <v>1250</v>
      </c>
      <c r="I380" s="82" t="s">
        <v>1485</v>
      </c>
      <c r="J380" s="82">
        <v>1</v>
      </c>
      <c r="K380" s="82" t="s">
        <v>11</v>
      </c>
      <c r="L380" s="82" t="s">
        <v>3720</v>
      </c>
      <c r="M380" s="82" t="s">
        <v>3721</v>
      </c>
      <c r="N380" s="82" t="s">
        <v>2375</v>
      </c>
      <c r="O380" s="82" t="s">
        <v>4683</v>
      </c>
      <c r="P380" s="82" t="s">
        <v>3821</v>
      </c>
      <c r="Q380" s="82" t="s">
        <v>359</v>
      </c>
      <c r="R380" s="82">
        <v>1</v>
      </c>
      <c r="S380" s="83">
        <v>44933</v>
      </c>
      <c r="T380" s="83">
        <v>44933</v>
      </c>
      <c r="U380" s="82">
        <v>61575230</v>
      </c>
      <c r="V380" s="82" t="s">
        <v>3702</v>
      </c>
      <c r="W380" s="100" t="s">
        <v>3434</v>
      </c>
      <c r="X380" s="82" t="s">
        <v>4728</v>
      </c>
      <c r="Y380" s="82" t="s">
        <v>6016</v>
      </c>
      <c r="Z380" s="82" t="s">
        <v>3433</v>
      </c>
      <c r="AA380" s="82" t="s">
        <v>3712</v>
      </c>
      <c r="AB380" s="82" t="s">
        <v>6651</v>
      </c>
      <c r="AC380" s="82" t="s">
        <v>3705</v>
      </c>
      <c r="AD380" s="82" t="s">
        <v>3706</v>
      </c>
      <c r="AE380" s="82">
        <v>200019606032402</v>
      </c>
      <c r="AF380" s="82">
        <v>1</v>
      </c>
      <c r="AG380" s="82" t="s">
        <v>3707</v>
      </c>
      <c r="AH380" s="82">
        <v>1</v>
      </c>
      <c r="AI380" s="82" t="s">
        <v>3708</v>
      </c>
      <c r="AJ380" s="82">
        <v>314932</v>
      </c>
      <c r="AK380" s="82" t="s">
        <v>6596</v>
      </c>
      <c r="AL380" s="82">
        <v>82</v>
      </c>
      <c r="AM380" s="84">
        <v>22000</v>
      </c>
      <c r="AN380" s="84">
        <v>0</v>
      </c>
      <c r="AO380" s="84">
        <v>0</v>
      </c>
      <c r="AP380" s="84">
        <v>22000</v>
      </c>
      <c r="AQ380" s="84">
        <v>631.4</v>
      </c>
      <c r="AR380" s="84">
        <v>0</v>
      </c>
      <c r="AS380" s="84">
        <v>668.8</v>
      </c>
      <c r="AT380" s="84">
        <v>0</v>
      </c>
      <c r="AU380" s="84">
        <v>25</v>
      </c>
      <c r="AV380" s="84">
        <v>0</v>
      </c>
      <c r="AW380" s="84">
        <v>3366</v>
      </c>
      <c r="AX380" s="84">
        <v>8057.2</v>
      </c>
      <c r="AY380" s="84">
        <v>17308.8</v>
      </c>
      <c r="AZ380" s="84">
        <v>1562</v>
      </c>
      <c r="BA380" s="84">
        <v>242</v>
      </c>
      <c r="BB380" s="84">
        <v>1559.8</v>
      </c>
      <c r="BC380" s="91">
        <v>3363.8</v>
      </c>
    </row>
    <row r="381" spans="1:55" ht="38.25">
      <c r="A381" s="90" t="s">
        <v>843</v>
      </c>
      <c r="B381" s="82">
        <v>20231001</v>
      </c>
      <c r="C381" s="82">
        <v>2023</v>
      </c>
      <c r="D381" s="82" t="s">
        <v>6398</v>
      </c>
      <c r="E381" s="82">
        <v>10</v>
      </c>
      <c r="F381" s="82" t="s">
        <v>1250</v>
      </c>
      <c r="G381" s="82" t="s">
        <v>1485</v>
      </c>
      <c r="H381" s="82" t="s">
        <v>1250</v>
      </c>
      <c r="I381" s="82" t="s">
        <v>1485</v>
      </c>
      <c r="J381" s="82">
        <v>1</v>
      </c>
      <c r="K381" s="82" t="s">
        <v>11</v>
      </c>
      <c r="L381" s="82" t="s">
        <v>3720</v>
      </c>
      <c r="M381" s="82" t="s">
        <v>3721</v>
      </c>
      <c r="N381" s="82" t="s">
        <v>2375</v>
      </c>
      <c r="O381" s="82" t="s">
        <v>4683</v>
      </c>
      <c r="P381" s="82" t="s">
        <v>3722</v>
      </c>
      <c r="Q381" s="82" t="s">
        <v>8</v>
      </c>
      <c r="R381" s="82">
        <v>1</v>
      </c>
      <c r="S381" s="83">
        <v>44200</v>
      </c>
      <c r="T381" s="83">
        <v>44200</v>
      </c>
      <c r="U381" s="82">
        <v>61575141</v>
      </c>
      <c r="V381" s="82" t="s">
        <v>3702</v>
      </c>
      <c r="W381" s="100" t="s">
        <v>1818</v>
      </c>
      <c r="X381" s="82" t="s">
        <v>4703</v>
      </c>
      <c r="Y381" s="82" t="s">
        <v>5992</v>
      </c>
      <c r="Z381" s="82" t="s">
        <v>938</v>
      </c>
      <c r="AA381" s="82" t="s">
        <v>3704</v>
      </c>
      <c r="AB381" s="82" t="s">
        <v>6652</v>
      </c>
      <c r="AC381" s="82" t="s">
        <v>3705</v>
      </c>
      <c r="AD381" s="82" t="s">
        <v>3706</v>
      </c>
      <c r="AE381" s="82">
        <v>200019603522071</v>
      </c>
      <c r="AF381" s="82">
        <v>1</v>
      </c>
      <c r="AG381" s="82" t="s">
        <v>3707</v>
      </c>
      <c r="AH381" s="82">
        <v>1</v>
      </c>
      <c r="AI381" s="82" t="s">
        <v>3708</v>
      </c>
      <c r="AJ381" s="82">
        <v>314932</v>
      </c>
      <c r="AK381" s="82" t="s">
        <v>6596</v>
      </c>
      <c r="AL381" s="82">
        <v>83</v>
      </c>
      <c r="AM381" s="84">
        <v>20000</v>
      </c>
      <c r="AN381" s="84">
        <v>0</v>
      </c>
      <c r="AO381" s="84">
        <v>0</v>
      </c>
      <c r="AP381" s="84">
        <v>20000</v>
      </c>
      <c r="AQ381" s="84">
        <v>574</v>
      </c>
      <c r="AR381" s="84">
        <v>0</v>
      </c>
      <c r="AS381" s="84">
        <v>608</v>
      </c>
      <c r="AT381" s="84">
        <v>0</v>
      </c>
      <c r="AU381" s="84">
        <v>25</v>
      </c>
      <c r="AV381" s="84">
        <v>0</v>
      </c>
      <c r="AW381" s="84">
        <v>0</v>
      </c>
      <c r="AX381" s="84">
        <v>1207</v>
      </c>
      <c r="AY381" s="84">
        <v>18793</v>
      </c>
      <c r="AZ381" s="84">
        <v>1420</v>
      </c>
      <c r="BA381" s="84">
        <v>220</v>
      </c>
      <c r="BB381" s="84">
        <v>1418</v>
      </c>
      <c r="BC381" s="91">
        <v>3058</v>
      </c>
    </row>
    <row r="382" spans="1:55" ht="38.25">
      <c r="A382" s="90" t="s">
        <v>843</v>
      </c>
      <c r="B382" s="82">
        <v>20231001</v>
      </c>
      <c r="C382" s="82">
        <v>2023</v>
      </c>
      <c r="D382" s="82" t="s">
        <v>6398</v>
      </c>
      <c r="E382" s="82">
        <v>10</v>
      </c>
      <c r="F382" s="82" t="s">
        <v>1250</v>
      </c>
      <c r="G382" s="82" t="s">
        <v>1485</v>
      </c>
      <c r="H382" s="82" t="s">
        <v>1250</v>
      </c>
      <c r="I382" s="82" t="s">
        <v>1485</v>
      </c>
      <c r="J382" s="82">
        <v>1</v>
      </c>
      <c r="K382" s="82" t="s">
        <v>11</v>
      </c>
      <c r="L382" s="82" t="s">
        <v>3749</v>
      </c>
      <c r="M382" s="82" t="s">
        <v>3750</v>
      </c>
      <c r="N382" s="82" t="s">
        <v>2375</v>
      </c>
      <c r="O382" s="82" t="s">
        <v>4683</v>
      </c>
      <c r="P382" s="82" t="s">
        <v>4711</v>
      </c>
      <c r="Q382" s="82" t="s">
        <v>138</v>
      </c>
      <c r="R382" s="82">
        <v>4</v>
      </c>
      <c r="S382" s="83">
        <v>44199</v>
      </c>
      <c r="T382" s="83">
        <v>37996</v>
      </c>
      <c r="U382" s="82">
        <v>61575120</v>
      </c>
      <c r="V382" s="82" t="s">
        <v>3702</v>
      </c>
      <c r="W382" s="100" t="s">
        <v>1101</v>
      </c>
      <c r="X382" s="82" t="s">
        <v>3970</v>
      </c>
      <c r="Y382" s="82" t="s">
        <v>5999</v>
      </c>
      <c r="Z382" s="82" t="s">
        <v>137</v>
      </c>
      <c r="AA382" s="82" t="s">
        <v>3704</v>
      </c>
      <c r="AB382" s="82" t="s">
        <v>6653</v>
      </c>
      <c r="AC382" s="82" t="s">
        <v>3713</v>
      </c>
      <c r="AD382" s="82" t="s">
        <v>3705</v>
      </c>
      <c r="AE382" s="82">
        <v>200013300045049</v>
      </c>
      <c r="AF382" s="82">
        <v>1</v>
      </c>
      <c r="AG382" s="82" t="s">
        <v>3707</v>
      </c>
      <c r="AH382" s="82">
        <v>1</v>
      </c>
      <c r="AI382" s="82" t="s">
        <v>3708</v>
      </c>
      <c r="AJ382" s="82">
        <v>314932</v>
      </c>
      <c r="AK382" s="82" t="s">
        <v>6596</v>
      </c>
      <c r="AL382" s="82">
        <v>84</v>
      </c>
      <c r="AM382" s="84">
        <v>26250</v>
      </c>
      <c r="AN382" s="84">
        <v>0</v>
      </c>
      <c r="AO382" s="84">
        <v>0</v>
      </c>
      <c r="AP382" s="84">
        <v>26250</v>
      </c>
      <c r="AQ382" s="84">
        <v>753.38</v>
      </c>
      <c r="AR382" s="84">
        <v>0</v>
      </c>
      <c r="AS382" s="84">
        <v>798</v>
      </c>
      <c r="AT382" s="84">
        <v>0</v>
      </c>
      <c r="AU382" s="84">
        <v>25</v>
      </c>
      <c r="AV382" s="84">
        <v>0</v>
      </c>
      <c r="AW382" s="84">
        <v>2408.5</v>
      </c>
      <c r="AX382" s="84">
        <v>6393.38</v>
      </c>
      <c r="AY382" s="84">
        <v>22265.119999999999</v>
      </c>
      <c r="AZ382" s="84">
        <v>1863.75</v>
      </c>
      <c r="BA382" s="84">
        <v>288.75</v>
      </c>
      <c r="BB382" s="84">
        <v>1861.13</v>
      </c>
      <c r="BC382" s="91">
        <v>4013.63</v>
      </c>
    </row>
    <row r="383" spans="1:55" ht="38.25">
      <c r="A383" s="90" t="s">
        <v>843</v>
      </c>
      <c r="B383" s="82">
        <v>20231001</v>
      </c>
      <c r="C383" s="82">
        <v>2023</v>
      </c>
      <c r="D383" s="82" t="s">
        <v>6398</v>
      </c>
      <c r="E383" s="82">
        <v>10</v>
      </c>
      <c r="F383" s="82" t="s">
        <v>1275</v>
      </c>
      <c r="G383" s="82" t="s">
        <v>1490</v>
      </c>
      <c r="H383" s="82" t="s">
        <v>1275</v>
      </c>
      <c r="I383" s="82" t="s">
        <v>1490</v>
      </c>
      <c r="J383" s="82">
        <v>1</v>
      </c>
      <c r="K383" s="82" t="s">
        <v>11</v>
      </c>
      <c r="L383" s="82" t="s">
        <v>3749</v>
      </c>
      <c r="M383" s="82" t="s">
        <v>3750</v>
      </c>
      <c r="N383" s="82" t="s">
        <v>2375</v>
      </c>
      <c r="O383" s="82" t="s">
        <v>4683</v>
      </c>
      <c r="P383" s="82" t="s">
        <v>4472</v>
      </c>
      <c r="Q383" s="82" t="s">
        <v>241</v>
      </c>
      <c r="R383" s="82">
        <v>9</v>
      </c>
      <c r="S383" s="83">
        <v>44573</v>
      </c>
      <c r="T383" s="83">
        <v>39085</v>
      </c>
      <c r="U383" s="82">
        <v>62325009</v>
      </c>
      <c r="V383" s="82" t="s">
        <v>3702</v>
      </c>
      <c r="W383" s="100" t="s">
        <v>1852</v>
      </c>
      <c r="X383" s="82" t="s">
        <v>4752</v>
      </c>
      <c r="Y383" s="82" t="s">
        <v>6071</v>
      </c>
      <c r="Z383" s="82" t="s">
        <v>365</v>
      </c>
      <c r="AA383" s="82" t="s">
        <v>3704</v>
      </c>
      <c r="AB383" s="83">
        <v>21805</v>
      </c>
      <c r="AC383" s="82" t="s">
        <v>3713</v>
      </c>
      <c r="AD383" s="82" t="s">
        <v>3705</v>
      </c>
      <c r="AE383" s="82">
        <v>200013300093347</v>
      </c>
      <c r="AF383" s="82">
        <v>1</v>
      </c>
      <c r="AG383" s="82" t="s">
        <v>3707</v>
      </c>
      <c r="AH383" s="82">
        <v>1</v>
      </c>
      <c r="AI383" s="82" t="s">
        <v>3708</v>
      </c>
      <c r="AJ383" s="82">
        <v>314932</v>
      </c>
      <c r="AK383" s="82" t="s">
        <v>6596</v>
      </c>
      <c r="AL383" s="82">
        <v>85</v>
      </c>
      <c r="AM383" s="84">
        <v>35000</v>
      </c>
      <c r="AN383" s="84">
        <v>0</v>
      </c>
      <c r="AO383" s="84">
        <v>0</v>
      </c>
      <c r="AP383" s="84">
        <v>35000</v>
      </c>
      <c r="AQ383" s="84">
        <v>1004.5</v>
      </c>
      <c r="AR383" s="84">
        <v>0</v>
      </c>
      <c r="AS383" s="84">
        <v>1064</v>
      </c>
      <c r="AT383" s="84">
        <v>0</v>
      </c>
      <c r="AU383" s="84">
        <v>25</v>
      </c>
      <c r="AV383" s="84">
        <v>0</v>
      </c>
      <c r="AW383" s="84">
        <v>1096</v>
      </c>
      <c r="AX383" s="84">
        <v>4285.5</v>
      </c>
      <c r="AY383" s="84">
        <v>31810.5</v>
      </c>
      <c r="AZ383" s="84">
        <v>2485</v>
      </c>
      <c r="BA383" s="84">
        <v>385</v>
      </c>
      <c r="BB383" s="84">
        <v>2481.5</v>
      </c>
      <c r="BC383" s="91">
        <v>5351.5</v>
      </c>
    </row>
    <row r="384" spans="1:55" ht="38.25">
      <c r="A384" s="90" t="s">
        <v>843</v>
      </c>
      <c r="B384" s="82">
        <v>20231001</v>
      </c>
      <c r="C384" s="82">
        <v>2023</v>
      </c>
      <c r="D384" s="82" t="s">
        <v>6398</v>
      </c>
      <c r="E384" s="82">
        <v>10</v>
      </c>
      <c r="F384" s="82" t="s">
        <v>1250</v>
      </c>
      <c r="G384" s="82" t="s">
        <v>1485</v>
      </c>
      <c r="H384" s="82" t="s">
        <v>1250</v>
      </c>
      <c r="I384" s="82" t="s">
        <v>1485</v>
      </c>
      <c r="J384" s="82">
        <v>1</v>
      </c>
      <c r="K384" s="82" t="s">
        <v>11</v>
      </c>
      <c r="L384" s="82" t="s">
        <v>3720</v>
      </c>
      <c r="M384" s="82" t="s">
        <v>3721</v>
      </c>
      <c r="N384" s="82" t="s">
        <v>2375</v>
      </c>
      <c r="O384" s="82" t="s">
        <v>4683</v>
      </c>
      <c r="P384" s="82" t="s">
        <v>3722</v>
      </c>
      <c r="Q384" s="82" t="s">
        <v>8</v>
      </c>
      <c r="R384" s="82">
        <v>1</v>
      </c>
      <c r="S384" s="83">
        <v>44929</v>
      </c>
      <c r="T384" s="83">
        <v>44929</v>
      </c>
      <c r="U384" s="82">
        <v>61575220</v>
      </c>
      <c r="V384" s="82" t="s">
        <v>3702</v>
      </c>
      <c r="W384" s="100" t="s">
        <v>2958</v>
      </c>
      <c r="X384" s="82" t="s">
        <v>4769</v>
      </c>
      <c r="Y384" s="82" t="s">
        <v>5882</v>
      </c>
      <c r="Z384" s="82" t="s">
        <v>2957</v>
      </c>
      <c r="AA384" s="82" t="s">
        <v>3704</v>
      </c>
      <c r="AB384" s="82" t="s">
        <v>6654</v>
      </c>
      <c r="AC384" s="82" t="s">
        <v>3705</v>
      </c>
      <c r="AD384" s="82" t="s">
        <v>3706</v>
      </c>
      <c r="AE384" s="82">
        <v>200019605628365</v>
      </c>
      <c r="AF384" s="82">
        <v>1</v>
      </c>
      <c r="AG384" s="82" t="s">
        <v>3707</v>
      </c>
      <c r="AH384" s="82">
        <v>1</v>
      </c>
      <c r="AI384" s="82" t="s">
        <v>3708</v>
      </c>
      <c r="AJ384" s="82">
        <v>314932</v>
      </c>
      <c r="AK384" s="82" t="s">
        <v>6596</v>
      </c>
      <c r="AL384" s="82">
        <v>86</v>
      </c>
      <c r="AM384" s="84">
        <v>17000</v>
      </c>
      <c r="AN384" s="84">
        <v>0</v>
      </c>
      <c r="AO384" s="84">
        <v>0</v>
      </c>
      <c r="AP384" s="84">
        <v>17000</v>
      </c>
      <c r="AQ384" s="84">
        <v>487.9</v>
      </c>
      <c r="AR384" s="84">
        <v>0</v>
      </c>
      <c r="AS384" s="84">
        <v>516.79999999999995</v>
      </c>
      <c r="AT384" s="84">
        <v>0</v>
      </c>
      <c r="AU384" s="84">
        <v>25</v>
      </c>
      <c r="AV384" s="84">
        <v>0</v>
      </c>
      <c r="AW384" s="84">
        <v>1556</v>
      </c>
      <c r="AX384" s="84">
        <v>4141.7</v>
      </c>
      <c r="AY384" s="84">
        <v>14414.3</v>
      </c>
      <c r="AZ384" s="84">
        <v>1207</v>
      </c>
      <c r="BA384" s="84">
        <v>187</v>
      </c>
      <c r="BB384" s="84">
        <v>1205.3</v>
      </c>
      <c r="BC384" s="91">
        <v>2599.3000000000002</v>
      </c>
    </row>
    <row r="385" spans="1:55" ht="38.25">
      <c r="A385" s="90" t="s">
        <v>843</v>
      </c>
      <c r="B385" s="82">
        <v>20231001</v>
      </c>
      <c r="C385" s="82">
        <v>2023</v>
      </c>
      <c r="D385" s="82" t="s">
        <v>6398</v>
      </c>
      <c r="E385" s="82">
        <v>10</v>
      </c>
      <c r="F385" s="82" t="s">
        <v>1246</v>
      </c>
      <c r="G385" s="82" t="s">
        <v>1492</v>
      </c>
      <c r="H385" s="82" t="s">
        <v>1246</v>
      </c>
      <c r="I385" s="82" t="s">
        <v>1492</v>
      </c>
      <c r="J385" s="82">
        <v>1</v>
      </c>
      <c r="K385" s="82" t="s">
        <v>11</v>
      </c>
      <c r="L385" s="82" t="s">
        <v>3754</v>
      </c>
      <c r="M385" s="82" t="s">
        <v>3755</v>
      </c>
      <c r="N385" s="82" t="s">
        <v>2375</v>
      </c>
      <c r="O385" s="82" t="s">
        <v>4683</v>
      </c>
      <c r="P385" s="82" t="s">
        <v>4781</v>
      </c>
      <c r="Q385" s="82" t="s">
        <v>464</v>
      </c>
      <c r="R385" s="82">
        <v>4</v>
      </c>
      <c r="S385" s="83">
        <v>44200</v>
      </c>
      <c r="T385" s="83">
        <v>38360</v>
      </c>
      <c r="U385" s="82">
        <v>61890020</v>
      </c>
      <c r="V385" s="82" t="s">
        <v>3702</v>
      </c>
      <c r="W385" s="100" t="s">
        <v>1859</v>
      </c>
      <c r="X385" s="82" t="s">
        <v>4782</v>
      </c>
      <c r="Y385" s="82" t="s">
        <v>6065</v>
      </c>
      <c r="Z385" s="82" t="s">
        <v>463</v>
      </c>
      <c r="AA385" s="82" t="s">
        <v>3704</v>
      </c>
      <c r="AB385" s="82" t="s">
        <v>6655</v>
      </c>
      <c r="AC385" s="82" t="s">
        <v>3713</v>
      </c>
      <c r="AD385" s="82" t="s">
        <v>3705</v>
      </c>
      <c r="AE385" s="82">
        <v>200013300041519</v>
      </c>
      <c r="AF385" s="82">
        <v>1</v>
      </c>
      <c r="AG385" s="82" t="s">
        <v>3707</v>
      </c>
      <c r="AH385" s="82">
        <v>1</v>
      </c>
      <c r="AI385" s="82" t="s">
        <v>3708</v>
      </c>
      <c r="AJ385" s="82">
        <v>314932</v>
      </c>
      <c r="AK385" s="82" t="s">
        <v>6596</v>
      </c>
      <c r="AL385" s="82">
        <v>87</v>
      </c>
      <c r="AM385" s="84">
        <v>26250</v>
      </c>
      <c r="AN385" s="84">
        <v>0</v>
      </c>
      <c r="AO385" s="84">
        <v>0</v>
      </c>
      <c r="AP385" s="84">
        <v>26250</v>
      </c>
      <c r="AQ385" s="84">
        <v>753.38</v>
      </c>
      <c r="AR385" s="84">
        <v>0</v>
      </c>
      <c r="AS385" s="84">
        <v>798</v>
      </c>
      <c r="AT385" s="84">
        <v>0</v>
      </c>
      <c r="AU385" s="84">
        <v>25</v>
      </c>
      <c r="AV385" s="84">
        <v>50</v>
      </c>
      <c r="AW385" s="84">
        <v>0</v>
      </c>
      <c r="AX385" s="84">
        <v>1626.38</v>
      </c>
      <c r="AY385" s="84">
        <v>24623.62</v>
      </c>
      <c r="AZ385" s="84">
        <v>1863.75</v>
      </c>
      <c r="BA385" s="84">
        <v>288.75</v>
      </c>
      <c r="BB385" s="84">
        <v>1861.13</v>
      </c>
      <c r="BC385" s="91">
        <v>4013.63</v>
      </c>
    </row>
    <row r="386" spans="1:55" ht="38.25">
      <c r="A386" s="90" t="s">
        <v>843</v>
      </c>
      <c r="B386" s="82">
        <v>20231001</v>
      </c>
      <c r="C386" s="82">
        <v>2023</v>
      </c>
      <c r="D386" s="82" t="s">
        <v>6398</v>
      </c>
      <c r="E386" s="82">
        <v>10</v>
      </c>
      <c r="F386" s="82" t="s">
        <v>1250</v>
      </c>
      <c r="G386" s="82" t="s">
        <v>1485</v>
      </c>
      <c r="H386" s="82" t="s">
        <v>1250</v>
      </c>
      <c r="I386" s="82" t="s">
        <v>1485</v>
      </c>
      <c r="J386" s="82">
        <v>1</v>
      </c>
      <c r="K386" s="82" t="s">
        <v>11</v>
      </c>
      <c r="L386" s="82" t="s">
        <v>3720</v>
      </c>
      <c r="M386" s="82" t="s">
        <v>3721</v>
      </c>
      <c r="N386" s="82" t="s">
        <v>2375</v>
      </c>
      <c r="O386" s="82" t="s">
        <v>4683</v>
      </c>
      <c r="P386" s="82" t="s">
        <v>4719</v>
      </c>
      <c r="Q386" s="82" t="s">
        <v>93</v>
      </c>
      <c r="R386" s="82">
        <v>6</v>
      </c>
      <c r="S386" s="83">
        <v>44200</v>
      </c>
      <c r="T386" s="83">
        <v>40546</v>
      </c>
      <c r="U386" s="82">
        <v>61575123</v>
      </c>
      <c r="V386" s="82" t="s">
        <v>3702</v>
      </c>
      <c r="W386" s="100" t="s">
        <v>1836</v>
      </c>
      <c r="X386" s="82" t="s">
        <v>4772</v>
      </c>
      <c r="Y386" s="82" t="s">
        <v>6055</v>
      </c>
      <c r="Z386" s="82" t="s">
        <v>458</v>
      </c>
      <c r="AA386" s="82" t="s">
        <v>3712</v>
      </c>
      <c r="AB386" s="83">
        <v>20827</v>
      </c>
      <c r="AC386" s="82" t="s">
        <v>3713</v>
      </c>
      <c r="AD386" s="82" t="s">
        <v>3706</v>
      </c>
      <c r="AE386" s="82">
        <v>200010111156953</v>
      </c>
      <c r="AF386" s="82">
        <v>1</v>
      </c>
      <c r="AG386" s="82" t="s">
        <v>3707</v>
      </c>
      <c r="AH386" s="82">
        <v>1</v>
      </c>
      <c r="AI386" s="82" t="s">
        <v>3708</v>
      </c>
      <c r="AJ386" s="82">
        <v>314932</v>
      </c>
      <c r="AK386" s="82" t="s">
        <v>6596</v>
      </c>
      <c r="AL386" s="82">
        <v>88</v>
      </c>
      <c r="AM386" s="84">
        <v>30000</v>
      </c>
      <c r="AN386" s="84">
        <v>0</v>
      </c>
      <c r="AO386" s="84">
        <v>0</v>
      </c>
      <c r="AP386" s="84">
        <v>30000</v>
      </c>
      <c r="AQ386" s="84">
        <v>861</v>
      </c>
      <c r="AR386" s="84">
        <v>0</v>
      </c>
      <c r="AS386" s="84">
        <v>912</v>
      </c>
      <c r="AT386" s="84">
        <v>0</v>
      </c>
      <c r="AU386" s="84">
        <v>25</v>
      </c>
      <c r="AV386" s="84">
        <v>0</v>
      </c>
      <c r="AW386" s="84">
        <v>1046</v>
      </c>
      <c r="AX386" s="84">
        <v>3890</v>
      </c>
      <c r="AY386" s="84">
        <v>27156</v>
      </c>
      <c r="AZ386" s="84">
        <v>2130</v>
      </c>
      <c r="BA386" s="84">
        <v>330</v>
      </c>
      <c r="BB386" s="84">
        <v>2127</v>
      </c>
      <c r="BC386" s="91">
        <v>4587</v>
      </c>
    </row>
    <row r="387" spans="1:55" ht="38.25">
      <c r="A387" s="90" t="s">
        <v>843</v>
      </c>
      <c r="B387" s="82">
        <v>20231001</v>
      </c>
      <c r="C387" s="82">
        <v>2023</v>
      </c>
      <c r="D387" s="82" t="s">
        <v>6398</v>
      </c>
      <c r="E387" s="82">
        <v>10</v>
      </c>
      <c r="F387" s="82" t="s">
        <v>1278</v>
      </c>
      <c r="G387" s="82" t="s">
        <v>587</v>
      </c>
      <c r="H387" s="82" t="s">
        <v>1278</v>
      </c>
      <c r="I387" s="82" t="s">
        <v>587</v>
      </c>
      <c r="J387" s="82">
        <v>1</v>
      </c>
      <c r="K387" s="82" t="s">
        <v>11</v>
      </c>
      <c r="L387" s="82" t="s">
        <v>3749</v>
      </c>
      <c r="M387" s="82" t="s">
        <v>3750</v>
      </c>
      <c r="N387" s="82" t="s">
        <v>2375</v>
      </c>
      <c r="O387" s="82" t="s">
        <v>4683</v>
      </c>
      <c r="P387" s="82" t="s">
        <v>4740</v>
      </c>
      <c r="Q387" s="82" t="s">
        <v>415</v>
      </c>
      <c r="R387" s="82">
        <v>3</v>
      </c>
      <c r="S387" s="83">
        <v>43466</v>
      </c>
      <c r="T387" s="83">
        <v>32995</v>
      </c>
      <c r="U387" s="82">
        <v>62280013</v>
      </c>
      <c r="V387" s="82" t="s">
        <v>3702</v>
      </c>
      <c r="W387" s="100" t="s">
        <v>1094</v>
      </c>
      <c r="X387" s="82" t="s">
        <v>4741</v>
      </c>
      <c r="Y387" s="82" t="s">
        <v>6028</v>
      </c>
      <c r="Z387" s="82" t="s">
        <v>596</v>
      </c>
      <c r="AA387" s="82" t="s">
        <v>3704</v>
      </c>
      <c r="AB387" s="82" t="s">
        <v>6656</v>
      </c>
      <c r="AC387" s="82" t="s">
        <v>3713</v>
      </c>
      <c r="AD387" s="82" t="s">
        <v>3705</v>
      </c>
      <c r="AE387" s="82">
        <v>200013300040455</v>
      </c>
      <c r="AF387" s="82">
        <v>1</v>
      </c>
      <c r="AG387" s="82" t="s">
        <v>3707</v>
      </c>
      <c r="AH387" s="82">
        <v>1</v>
      </c>
      <c r="AI387" s="82" t="s">
        <v>3708</v>
      </c>
      <c r="AJ387" s="82">
        <v>314932</v>
      </c>
      <c r="AK387" s="82" t="s">
        <v>6596</v>
      </c>
      <c r="AL387" s="82">
        <v>89</v>
      </c>
      <c r="AM387" s="84">
        <v>26250</v>
      </c>
      <c r="AN387" s="84">
        <v>0</v>
      </c>
      <c r="AO387" s="84">
        <v>0</v>
      </c>
      <c r="AP387" s="84">
        <v>26250</v>
      </c>
      <c r="AQ387" s="84">
        <v>753.38</v>
      </c>
      <c r="AR387" s="84">
        <v>0</v>
      </c>
      <c r="AS387" s="84">
        <v>798</v>
      </c>
      <c r="AT387" s="84">
        <v>0</v>
      </c>
      <c r="AU387" s="84">
        <v>25</v>
      </c>
      <c r="AV387" s="84">
        <v>50</v>
      </c>
      <c r="AW387" s="84">
        <v>0</v>
      </c>
      <c r="AX387" s="84">
        <v>1626.38</v>
      </c>
      <c r="AY387" s="84">
        <v>24623.62</v>
      </c>
      <c r="AZ387" s="84">
        <v>1863.75</v>
      </c>
      <c r="BA387" s="84">
        <v>288.75</v>
      </c>
      <c r="BB387" s="84">
        <v>1861.13</v>
      </c>
      <c r="BC387" s="91">
        <v>4013.63</v>
      </c>
    </row>
    <row r="388" spans="1:55" ht="38.25">
      <c r="A388" s="90" t="s">
        <v>843</v>
      </c>
      <c r="B388" s="82">
        <v>20231001</v>
      </c>
      <c r="C388" s="82">
        <v>2023</v>
      </c>
      <c r="D388" s="82" t="s">
        <v>6398</v>
      </c>
      <c r="E388" s="82">
        <v>10</v>
      </c>
      <c r="F388" s="82" t="s">
        <v>1250</v>
      </c>
      <c r="G388" s="82" t="s">
        <v>1485</v>
      </c>
      <c r="H388" s="82" t="s">
        <v>1250</v>
      </c>
      <c r="I388" s="82" t="s">
        <v>1485</v>
      </c>
      <c r="J388" s="82">
        <v>1</v>
      </c>
      <c r="K388" s="82" t="s">
        <v>11</v>
      </c>
      <c r="L388" s="82"/>
      <c r="M388" s="82"/>
      <c r="N388" s="82" t="s">
        <v>2375</v>
      </c>
      <c r="O388" s="82" t="s">
        <v>4683</v>
      </c>
      <c r="P388" s="82" t="s">
        <v>3863</v>
      </c>
      <c r="Q388" s="82" t="s">
        <v>125</v>
      </c>
      <c r="R388" s="82">
        <v>4</v>
      </c>
      <c r="S388" s="83">
        <v>43836</v>
      </c>
      <c r="T388" s="83">
        <v>39452</v>
      </c>
      <c r="U388" s="82">
        <v>61575068</v>
      </c>
      <c r="V388" s="82" t="s">
        <v>3702</v>
      </c>
      <c r="W388" s="100" t="s">
        <v>1830</v>
      </c>
      <c r="X388" s="82" t="s">
        <v>4098</v>
      </c>
      <c r="Y388" s="82" t="s">
        <v>6027</v>
      </c>
      <c r="Z388" s="82" t="s">
        <v>453</v>
      </c>
      <c r="AA388" s="82" t="s">
        <v>3712</v>
      </c>
      <c r="AB388" s="83">
        <v>18359</v>
      </c>
      <c r="AC388" s="82" t="s">
        <v>3713</v>
      </c>
      <c r="AD388" s="82" t="s">
        <v>3705</v>
      </c>
      <c r="AE388" s="82">
        <v>200010700806165</v>
      </c>
      <c r="AF388" s="82">
        <v>1</v>
      </c>
      <c r="AG388" s="82" t="s">
        <v>3707</v>
      </c>
      <c r="AH388" s="82">
        <v>1</v>
      </c>
      <c r="AI388" s="82" t="s">
        <v>3708</v>
      </c>
      <c r="AJ388" s="82">
        <v>314932</v>
      </c>
      <c r="AK388" s="82" t="s">
        <v>6596</v>
      </c>
      <c r="AL388" s="82">
        <v>90</v>
      </c>
      <c r="AM388" s="84">
        <v>25000</v>
      </c>
      <c r="AN388" s="84">
        <v>0</v>
      </c>
      <c r="AO388" s="84">
        <v>0</v>
      </c>
      <c r="AP388" s="84">
        <v>25000</v>
      </c>
      <c r="AQ388" s="84">
        <v>717.5</v>
      </c>
      <c r="AR388" s="84">
        <v>0</v>
      </c>
      <c r="AS388" s="84">
        <v>760</v>
      </c>
      <c r="AT388" s="84">
        <v>0</v>
      </c>
      <c r="AU388" s="84">
        <v>25</v>
      </c>
      <c r="AV388" s="84">
        <v>0</v>
      </c>
      <c r="AW388" s="84">
        <v>8154.1</v>
      </c>
      <c r="AX388" s="84">
        <v>17810.7</v>
      </c>
      <c r="AY388" s="84">
        <v>15343.4</v>
      </c>
      <c r="AZ388" s="84">
        <v>1775</v>
      </c>
      <c r="BA388" s="84">
        <v>275</v>
      </c>
      <c r="BB388" s="84">
        <v>1772.5</v>
      </c>
      <c r="BC388" s="91">
        <v>3822.5</v>
      </c>
    </row>
    <row r="389" spans="1:55" ht="38.25">
      <c r="A389" s="90" t="s">
        <v>843</v>
      </c>
      <c r="B389" s="82">
        <v>20231001</v>
      </c>
      <c r="C389" s="82">
        <v>2023</v>
      </c>
      <c r="D389" s="82" t="s">
        <v>6398</v>
      </c>
      <c r="E389" s="82">
        <v>10</v>
      </c>
      <c r="F389" s="82" t="s">
        <v>1250</v>
      </c>
      <c r="G389" s="82" t="s">
        <v>1485</v>
      </c>
      <c r="H389" s="82" t="s">
        <v>1250</v>
      </c>
      <c r="I389" s="82" t="s">
        <v>1485</v>
      </c>
      <c r="J389" s="82">
        <v>1</v>
      </c>
      <c r="K389" s="82" t="s">
        <v>11</v>
      </c>
      <c r="L389" s="82"/>
      <c r="M389" s="82"/>
      <c r="N389" s="82" t="s">
        <v>2375</v>
      </c>
      <c r="O389" s="82" t="s">
        <v>4683</v>
      </c>
      <c r="P389" s="82" t="s">
        <v>4798</v>
      </c>
      <c r="Q389" s="82" t="s">
        <v>429</v>
      </c>
      <c r="R389" s="82">
        <v>2</v>
      </c>
      <c r="S389" s="83">
        <v>43466</v>
      </c>
      <c r="T389" s="83">
        <v>39452</v>
      </c>
      <c r="U389" s="82">
        <v>61575067</v>
      </c>
      <c r="V389" s="82" t="s">
        <v>3702</v>
      </c>
      <c r="W389" s="100" t="s">
        <v>1834</v>
      </c>
      <c r="X389" s="82" t="s">
        <v>4799</v>
      </c>
      <c r="Y389" s="82" t="s">
        <v>6079</v>
      </c>
      <c r="Z389" s="82" t="s">
        <v>454</v>
      </c>
      <c r="AA389" s="82" t="s">
        <v>3712</v>
      </c>
      <c r="AB389" s="82" t="s">
        <v>6657</v>
      </c>
      <c r="AC389" s="82" t="s">
        <v>3713</v>
      </c>
      <c r="AD389" s="82" t="s">
        <v>3705</v>
      </c>
      <c r="AE389" s="82">
        <v>200010700806178</v>
      </c>
      <c r="AF389" s="82">
        <v>1</v>
      </c>
      <c r="AG389" s="82" t="s">
        <v>3707</v>
      </c>
      <c r="AH389" s="82">
        <v>1</v>
      </c>
      <c r="AI389" s="82" t="s">
        <v>3708</v>
      </c>
      <c r="AJ389" s="82">
        <v>314932</v>
      </c>
      <c r="AK389" s="82" t="s">
        <v>6596</v>
      </c>
      <c r="AL389" s="82">
        <v>91</v>
      </c>
      <c r="AM389" s="84">
        <v>12650</v>
      </c>
      <c r="AN389" s="84">
        <v>0</v>
      </c>
      <c r="AO389" s="84">
        <v>0</v>
      </c>
      <c r="AP389" s="84">
        <v>12650</v>
      </c>
      <c r="AQ389" s="84">
        <v>363.06</v>
      </c>
      <c r="AR389" s="84">
        <v>0</v>
      </c>
      <c r="AS389" s="84">
        <v>384.56</v>
      </c>
      <c r="AT389" s="84">
        <v>0</v>
      </c>
      <c r="AU389" s="84">
        <v>25</v>
      </c>
      <c r="AV389" s="84">
        <v>0</v>
      </c>
      <c r="AW389" s="84">
        <v>546</v>
      </c>
      <c r="AX389" s="84">
        <v>1864.62</v>
      </c>
      <c r="AY389" s="84">
        <v>11331.38</v>
      </c>
      <c r="AZ389" s="84">
        <v>898.15</v>
      </c>
      <c r="BA389" s="84">
        <v>139.15</v>
      </c>
      <c r="BB389" s="84">
        <v>896.89</v>
      </c>
      <c r="BC389" s="91">
        <v>1934.19</v>
      </c>
    </row>
    <row r="390" spans="1:55" ht="38.25">
      <c r="A390" s="90" t="s">
        <v>843</v>
      </c>
      <c r="B390" s="82">
        <v>20231001</v>
      </c>
      <c r="C390" s="82">
        <v>2023</v>
      </c>
      <c r="D390" s="82" t="s">
        <v>6398</v>
      </c>
      <c r="E390" s="82">
        <v>10</v>
      </c>
      <c r="F390" s="82" t="s">
        <v>1250</v>
      </c>
      <c r="G390" s="82" t="s">
        <v>1485</v>
      </c>
      <c r="H390" s="82" t="s">
        <v>1250</v>
      </c>
      <c r="I390" s="82" t="s">
        <v>1485</v>
      </c>
      <c r="J390" s="82">
        <v>1</v>
      </c>
      <c r="K390" s="82" t="s">
        <v>11</v>
      </c>
      <c r="L390" s="82" t="s">
        <v>3720</v>
      </c>
      <c r="M390" s="82" t="s">
        <v>3721</v>
      </c>
      <c r="N390" s="82" t="s">
        <v>2375</v>
      </c>
      <c r="O390" s="82" t="s">
        <v>4683</v>
      </c>
      <c r="P390" s="82" t="s">
        <v>4719</v>
      </c>
      <c r="Q390" s="82" t="s">
        <v>93</v>
      </c>
      <c r="R390" s="82">
        <v>3</v>
      </c>
      <c r="S390" s="83">
        <v>43466</v>
      </c>
      <c r="T390" s="83">
        <v>40553</v>
      </c>
      <c r="U390" s="82">
        <v>61575005</v>
      </c>
      <c r="V390" s="82" t="s">
        <v>3702</v>
      </c>
      <c r="W390" s="100" t="s">
        <v>1798</v>
      </c>
      <c r="X390" s="82" t="s">
        <v>4787</v>
      </c>
      <c r="Y390" s="82" t="s">
        <v>6069</v>
      </c>
      <c r="Z390" s="82" t="s">
        <v>424</v>
      </c>
      <c r="AA390" s="82" t="s">
        <v>3712</v>
      </c>
      <c r="AB390" s="83">
        <v>24259</v>
      </c>
      <c r="AC390" s="82" t="s">
        <v>3713</v>
      </c>
      <c r="AD390" s="82" t="s">
        <v>4236</v>
      </c>
      <c r="AE390" s="82">
        <v>200013300204246</v>
      </c>
      <c r="AF390" s="82">
        <v>1</v>
      </c>
      <c r="AG390" s="82" t="s">
        <v>3707</v>
      </c>
      <c r="AH390" s="82">
        <v>1</v>
      </c>
      <c r="AI390" s="82" t="s">
        <v>3708</v>
      </c>
      <c r="AJ390" s="82">
        <v>314932</v>
      </c>
      <c r="AK390" s="82" t="s">
        <v>6596</v>
      </c>
      <c r="AL390" s="82">
        <v>92</v>
      </c>
      <c r="AM390" s="84">
        <v>11000</v>
      </c>
      <c r="AN390" s="84">
        <v>0</v>
      </c>
      <c r="AO390" s="84">
        <v>0</v>
      </c>
      <c r="AP390" s="84">
        <v>11000</v>
      </c>
      <c r="AQ390" s="84">
        <v>315.7</v>
      </c>
      <c r="AR390" s="84">
        <v>0</v>
      </c>
      <c r="AS390" s="84">
        <v>334.4</v>
      </c>
      <c r="AT390" s="84">
        <v>0</v>
      </c>
      <c r="AU390" s="84">
        <v>25</v>
      </c>
      <c r="AV390" s="84">
        <v>0</v>
      </c>
      <c r="AW390" s="84">
        <v>8069.76</v>
      </c>
      <c r="AX390" s="84">
        <v>16814.62</v>
      </c>
      <c r="AY390" s="84">
        <v>2255.14</v>
      </c>
      <c r="AZ390" s="84">
        <v>781</v>
      </c>
      <c r="BA390" s="84">
        <v>121</v>
      </c>
      <c r="BB390" s="84">
        <v>779.9</v>
      </c>
      <c r="BC390" s="91">
        <v>1681.9</v>
      </c>
    </row>
    <row r="391" spans="1:55" ht="38.25">
      <c r="A391" s="90" t="s">
        <v>843</v>
      </c>
      <c r="B391" s="82">
        <v>20231001</v>
      </c>
      <c r="C391" s="82">
        <v>2023</v>
      </c>
      <c r="D391" s="82" t="s">
        <v>6398</v>
      </c>
      <c r="E391" s="82">
        <v>10</v>
      </c>
      <c r="F391" s="82" t="s">
        <v>1250</v>
      </c>
      <c r="G391" s="82" t="s">
        <v>1485</v>
      </c>
      <c r="H391" s="82" t="s">
        <v>1250</v>
      </c>
      <c r="I391" s="82" t="s">
        <v>1485</v>
      </c>
      <c r="J391" s="82">
        <v>1</v>
      </c>
      <c r="K391" s="82" t="s">
        <v>11</v>
      </c>
      <c r="L391" s="82" t="s">
        <v>3720</v>
      </c>
      <c r="M391" s="82" t="s">
        <v>3721</v>
      </c>
      <c r="N391" s="82" t="s">
        <v>2375</v>
      </c>
      <c r="O391" s="82" t="s">
        <v>4683</v>
      </c>
      <c r="P391" s="82" t="s">
        <v>3821</v>
      </c>
      <c r="Q391" s="82" t="s">
        <v>359</v>
      </c>
      <c r="R391" s="82">
        <v>3</v>
      </c>
      <c r="S391" s="83">
        <v>43466</v>
      </c>
      <c r="T391" s="82" t="s">
        <v>6627</v>
      </c>
      <c r="U391" s="82">
        <v>61575065</v>
      </c>
      <c r="V391" s="82" t="s">
        <v>3702</v>
      </c>
      <c r="W391" s="100" t="s">
        <v>1077</v>
      </c>
      <c r="X391" s="82" t="s">
        <v>4150</v>
      </c>
      <c r="Y391" s="82" t="s">
        <v>6034</v>
      </c>
      <c r="Z391" s="82" t="s">
        <v>418</v>
      </c>
      <c r="AA391" s="82" t="s">
        <v>3712</v>
      </c>
      <c r="AB391" s="82" t="s">
        <v>6658</v>
      </c>
      <c r="AC391" s="82" t="s">
        <v>3713</v>
      </c>
      <c r="AD391" s="82" t="s">
        <v>3705</v>
      </c>
      <c r="AE391" s="82">
        <v>200013300045188</v>
      </c>
      <c r="AF391" s="82">
        <v>1</v>
      </c>
      <c r="AG391" s="82" t="s">
        <v>3707</v>
      </c>
      <c r="AH391" s="82">
        <v>1</v>
      </c>
      <c r="AI391" s="82" t="s">
        <v>3708</v>
      </c>
      <c r="AJ391" s="82">
        <v>314932</v>
      </c>
      <c r="AK391" s="82" t="s">
        <v>6596</v>
      </c>
      <c r="AL391" s="82">
        <v>93</v>
      </c>
      <c r="AM391" s="84">
        <v>11000</v>
      </c>
      <c r="AN391" s="84">
        <v>0</v>
      </c>
      <c r="AO391" s="84">
        <v>0</v>
      </c>
      <c r="AP391" s="84">
        <v>11000</v>
      </c>
      <c r="AQ391" s="84">
        <v>315.7</v>
      </c>
      <c r="AR391" s="84">
        <v>0</v>
      </c>
      <c r="AS391" s="84">
        <v>334.4</v>
      </c>
      <c r="AT391" s="84">
        <v>0</v>
      </c>
      <c r="AU391" s="84">
        <v>25</v>
      </c>
      <c r="AV391" s="84">
        <v>0</v>
      </c>
      <c r="AW391" s="84">
        <v>7611.39</v>
      </c>
      <c r="AX391" s="84">
        <v>13097.88</v>
      </c>
      <c r="AY391" s="84">
        <v>2713.51</v>
      </c>
      <c r="AZ391" s="84">
        <v>781</v>
      </c>
      <c r="BA391" s="84">
        <v>121</v>
      </c>
      <c r="BB391" s="84">
        <v>779.9</v>
      </c>
      <c r="BC391" s="91">
        <v>1681.9</v>
      </c>
    </row>
    <row r="392" spans="1:55" ht="38.25">
      <c r="A392" s="90" t="s">
        <v>843</v>
      </c>
      <c r="B392" s="82">
        <v>20231001</v>
      </c>
      <c r="C392" s="82">
        <v>2023</v>
      </c>
      <c r="D392" s="82" t="s">
        <v>6398</v>
      </c>
      <c r="E392" s="82">
        <v>10</v>
      </c>
      <c r="F392" s="82" t="s">
        <v>1250</v>
      </c>
      <c r="G392" s="82" t="s">
        <v>1485</v>
      </c>
      <c r="H392" s="82" t="s">
        <v>1250</v>
      </c>
      <c r="I392" s="82" t="s">
        <v>1485</v>
      </c>
      <c r="J392" s="82">
        <v>1</v>
      </c>
      <c r="K392" s="82" t="s">
        <v>11</v>
      </c>
      <c r="L392" s="82" t="s">
        <v>3749</v>
      </c>
      <c r="M392" s="82" t="s">
        <v>3750</v>
      </c>
      <c r="N392" s="82" t="s">
        <v>2375</v>
      </c>
      <c r="O392" s="82" t="s">
        <v>4683</v>
      </c>
      <c r="P392" s="82" t="s">
        <v>3751</v>
      </c>
      <c r="Q392" s="82" t="s">
        <v>10</v>
      </c>
      <c r="R392" s="82">
        <v>1</v>
      </c>
      <c r="S392" s="83">
        <v>44208</v>
      </c>
      <c r="T392" s="83">
        <v>44208</v>
      </c>
      <c r="U392" s="82">
        <v>61575168</v>
      </c>
      <c r="V392" s="82" t="s">
        <v>3702</v>
      </c>
      <c r="W392" s="100" t="s">
        <v>1842</v>
      </c>
      <c r="X392" s="82" t="s">
        <v>4715</v>
      </c>
      <c r="Y392" s="82" t="s">
        <v>6003</v>
      </c>
      <c r="Z392" s="82" t="s">
        <v>1330</v>
      </c>
      <c r="AA392" s="82" t="s">
        <v>3704</v>
      </c>
      <c r="AB392" s="82" t="s">
        <v>6659</v>
      </c>
      <c r="AC392" s="82" t="s">
        <v>3705</v>
      </c>
      <c r="AD392" s="82" t="s">
        <v>3706</v>
      </c>
      <c r="AE392" s="82">
        <v>200019600630122</v>
      </c>
      <c r="AF392" s="82">
        <v>1</v>
      </c>
      <c r="AG392" s="82" t="s">
        <v>3707</v>
      </c>
      <c r="AH392" s="82">
        <v>1</v>
      </c>
      <c r="AI392" s="82" t="s">
        <v>3708</v>
      </c>
      <c r="AJ392" s="82">
        <v>314932</v>
      </c>
      <c r="AK392" s="82" t="s">
        <v>6596</v>
      </c>
      <c r="AL392" s="82">
        <v>94</v>
      </c>
      <c r="AM392" s="84">
        <v>26250</v>
      </c>
      <c r="AN392" s="84">
        <v>0</v>
      </c>
      <c r="AO392" s="84">
        <v>0</v>
      </c>
      <c r="AP392" s="84">
        <v>26250</v>
      </c>
      <c r="AQ392" s="84">
        <v>753.38</v>
      </c>
      <c r="AR392" s="84">
        <v>0</v>
      </c>
      <c r="AS392" s="84">
        <v>798</v>
      </c>
      <c r="AT392" s="84">
        <v>0</v>
      </c>
      <c r="AU392" s="84">
        <v>25</v>
      </c>
      <c r="AV392" s="84">
        <v>0</v>
      </c>
      <c r="AW392" s="84">
        <v>1046</v>
      </c>
      <c r="AX392" s="84">
        <v>3668.38</v>
      </c>
      <c r="AY392" s="84">
        <v>23627.62</v>
      </c>
      <c r="AZ392" s="84">
        <v>1863.75</v>
      </c>
      <c r="BA392" s="84">
        <v>288.75</v>
      </c>
      <c r="BB392" s="84">
        <v>1861.13</v>
      </c>
      <c r="BC392" s="91">
        <v>4013.63</v>
      </c>
    </row>
    <row r="393" spans="1:55" ht="38.25">
      <c r="A393" s="90" t="s">
        <v>843</v>
      </c>
      <c r="B393" s="82">
        <v>20231001</v>
      </c>
      <c r="C393" s="82">
        <v>2023</v>
      </c>
      <c r="D393" s="82" t="s">
        <v>6398</v>
      </c>
      <c r="E393" s="82">
        <v>10</v>
      </c>
      <c r="F393" s="82" t="s">
        <v>1250</v>
      </c>
      <c r="G393" s="82" t="s">
        <v>1485</v>
      </c>
      <c r="H393" s="82" t="s">
        <v>1250</v>
      </c>
      <c r="I393" s="82" t="s">
        <v>1485</v>
      </c>
      <c r="J393" s="82">
        <v>1</v>
      </c>
      <c r="K393" s="82" t="s">
        <v>11</v>
      </c>
      <c r="L393" s="82" t="s">
        <v>3720</v>
      </c>
      <c r="M393" s="82" t="s">
        <v>3721</v>
      </c>
      <c r="N393" s="82" t="s">
        <v>2375</v>
      </c>
      <c r="O393" s="82" t="s">
        <v>4683</v>
      </c>
      <c r="P393" s="82" t="s">
        <v>3857</v>
      </c>
      <c r="Q393" s="82" t="s">
        <v>27</v>
      </c>
      <c r="R393" s="82">
        <v>1</v>
      </c>
      <c r="S393" s="83">
        <v>44208</v>
      </c>
      <c r="T393" s="83">
        <v>44208</v>
      </c>
      <c r="U393" s="82">
        <v>61575176</v>
      </c>
      <c r="V393" s="82" t="s">
        <v>3702</v>
      </c>
      <c r="W393" s="100" t="s">
        <v>1812</v>
      </c>
      <c r="X393" s="82" t="s">
        <v>4206</v>
      </c>
      <c r="Y393" s="82" t="s">
        <v>6006</v>
      </c>
      <c r="Z393" s="82" t="s">
        <v>1358</v>
      </c>
      <c r="AA393" s="82" t="s">
        <v>3712</v>
      </c>
      <c r="AB393" s="82" t="s">
        <v>6660</v>
      </c>
      <c r="AC393" s="82" t="s">
        <v>3705</v>
      </c>
      <c r="AD393" s="82" t="s">
        <v>3706</v>
      </c>
      <c r="AE393" s="82">
        <v>200019600367364</v>
      </c>
      <c r="AF393" s="82">
        <v>1</v>
      </c>
      <c r="AG393" s="82" t="s">
        <v>3707</v>
      </c>
      <c r="AH393" s="82">
        <v>1</v>
      </c>
      <c r="AI393" s="82" t="s">
        <v>3708</v>
      </c>
      <c r="AJ393" s="82">
        <v>314932</v>
      </c>
      <c r="AK393" s="82" t="s">
        <v>6596</v>
      </c>
      <c r="AL393" s="82">
        <v>95</v>
      </c>
      <c r="AM393" s="84">
        <v>16500</v>
      </c>
      <c r="AN393" s="84">
        <v>0</v>
      </c>
      <c r="AO393" s="84">
        <v>0</v>
      </c>
      <c r="AP393" s="84">
        <v>16500</v>
      </c>
      <c r="AQ393" s="84">
        <v>473.55</v>
      </c>
      <c r="AR393" s="84">
        <v>0</v>
      </c>
      <c r="AS393" s="84">
        <v>501.6</v>
      </c>
      <c r="AT393" s="84">
        <v>0</v>
      </c>
      <c r="AU393" s="84">
        <v>25</v>
      </c>
      <c r="AV393" s="84">
        <v>0</v>
      </c>
      <c r="AW393" s="84">
        <v>0</v>
      </c>
      <c r="AX393" s="84">
        <v>1000.15</v>
      </c>
      <c r="AY393" s="84">
        <v>15499.85</v>
      </c>
      <c r="AZ393" s="84">
        <v>1171.5</v>
      </c>
      <c r="BA393" s="84">
        <v>181.5</v>
      </c>
      <c r="BB393" s="84">
        <v>1169.8499999999999</v>
      </c>
      <c r="BC393" s="91">
        <v>2522.85</v>
      </c>
    </row>
    <row r="394" spans="1:55" ht="38.25">
      <c r="A394" s="90" t="s">
        <v>843</v>
      </c>
      <c r="B394" s="82">
        <v>20231001</v>
      </c>
      <c r="C394" s="82">
        <v>2023</v>
      </c>
      <c r="D394" s="82" t="s">
        <v>6398</v>
      </c>
      <c r="E394" s="82">
        <v>10</v>
      </c>
      <c r="F394" s="82" t="s">
        <v>1250</v>
      </c>
      <c r="G394" s="82" t="s">
        <v>1485</v>
      </c>
      <c r="H394" s="82" t="s">
        <v>1250</v>
      </c>
      <c r="I394" s="82" t="s">
        <v>1485</v>
      </c>
      <c r="J394" s="82">
        <v>1</v>
      </c>
      <c r="K394" s="82" t="s">
        <v>11</v>
      </c>
      <c r="L394" s="82" t="s">
        <v>3720</v>
      </c>
      <c r="M394" s="82" t="s">
        <v>3721</v>
      </c>
      <c r="N394" s="82" t="s">
        <v>2375</v>
      </c>
      <c r="O394" s="82" t="s">
        <v>4683</v>
      </c>
      <c r="P394" s="82" t="s">
        <v>3857</v>
      </c>
      <c r="Q394" s="82" t="s">
        <v>27</v>
      </c>
      <c r="R394" s="82">
        <v>3</v>
      </c>
      <c r="S394" s="83">
        <v>43466</v>
      </c>
      <c r="T394" s="83">
        <v>36773</v>
      </c>
      <c r="U394" s="82">
        <v>61575052</v>
      </c>
      <c r="V394" s="82" t="s">
        <v>3702</v>
      </c>
      <c r="W394" s="100" t="s">
        <v>1091</v>
      </c>
      <c r="X394" s="82" t="s">
        <v>4753</v>
      </c>
      <c r="Y394" s="82" t="s">
        <v>6039</v>
      </c>
      <c r="Z394" s="82" t="s">
        <v>446</v>
      </c>
      <c r="AA394" s="82" t="s">
        <v>3712</v>
      </c>
      <c r="AB394" s="82" t="s">
        <v>6661</v>
      </c>
      <c r="AC394" s="82" t="s">
        <v>3713</v>
      </c>
      <c r="AD394" s="82" t="s">
        <v>3705</v>
      </c>
      <c r="AE394" s="82">
        <v>200013300047830</v>
      </c>
      <c r="AF394" s="82">
        <v>1</v>
      </c>
      <c r="AG394" s="82" t="s">
        <v>3707</v>
      </c>
      <c r="AH394" s="82">
        <v>1</v>
      </c>
      <c r="AI394" s="82" t="s">
        <v>3708</v>
      </c>
      <c r="AJ394" s="82">
        <v>314932</v>
      </c>
      <c r="AK394" s="82" t="s">
        <v>6596</v>
      </c>
      <c r="AL394" s="82">
        <v>96</v>
      </c>
      <c r="AM394" s="84">
        <v>11000</v>
      </c>
      <c r="AN394" s="84">
        <v>0</v>
      </c>
      <c r="AO394" s="84">
        <v>0</v>
      </c>
      <c r="AP394" s="84">
        <v>11000</v>
      </c>
      <c r="AQ394" s="84">
        <v>315.7</v>
      </c>
      <c r="AR394" s="84">
        <v>0</v>
      </c>
      <c r="AS394" s="84">
        <v>334.4</v>
      </c>
      <c r="AT394" s="84">
        <v>0</v>
      </c>
      <c r="AU394" s="84">
        <v>25</v>
      </c>
      <c r="AV394" s="84">
        <v>50</v>
      </c>
      <c r="AW394" s="84">
        <v>0</v>
      </c>
      <c r="AX394" s="84">
        <v>725.1</v>
      </c>
      <c r="AY394" s="84">
        <v>10274.9</v>
      </c>
      <c r="AZ394" s="84">
        <v>781</v>
      </c>
      <c r="BA394" s="84">
        <v>121</v>
      </c>
      <c r="BB394" s="84">
        <v>779.9</v>
      </c>
      <c r="BC394" s="91">
        <v>1681.9</v>
      </c>
    </row>
    <row r="395" spans="1:55" ht="38.25">
      <c r="A395" s="90" t="s">
        <v>843</v>
      </c>
      <c r="B395" s="82">
        <v>20231001</v>
      </c>
      <c r="C395" s="82">
        <v>2023</v>
      </c>
      <c r="D395" s="82" t="s">
        <v>6398</v>
      </c>
      <c r="E395" s="82">
        <v>10</v>
      </c>
      <c r="F395" s="82" t="s">
        <v>1250</v>
      </c>
      <c r="G395" s="82" t="s">
        <v>1485</v>
      </c>
      <c r="H395" s="82" t="s">
        <v>1250</v>
      </c>
      <c r="I395" s="82" t="s">
        <v>1485</v>
      </c>
      <c r="J395" s="82">
        <v>1</v>
      </c>
      <c r="K395" s="82" t="s">
        <v>11</v>
      </c>
      <c r="L395" s="82" t="s">
        <v>3720</v>
      </c>
      <c r="M395" s="82" t="s">
        <v>3721</v>
      </c>
      <c r="N395" s="82" t="s">
        <v>2375</v>
      </c>
      <c r="O395" s="82" t="s">
        <v>4683</v>
      </c>
      <c r="P395" s="82" t="s">
        <v>4719</v>
      </c>
      <c r="Q395" s="82" t="s">
        <v>93</v>
      </c>
      <c r="R395" s="82">
        <v>3</v>
      </c>
      <c r="S395" s="83">
        <v>43466</v>
      </c>
      <c r="T395" s="83">
        <v>40554</v>
      </c>
      <c r="U395" s="82">
        <v>61575032</v>
      </c>
      <c r="V395" s="82" t="s">
        <v>3702</v>
      </c>
      <c r="W395" s="100" t="s">
        <v>1802</v>
      </c>
      <c r="X395" s="82" t="s">
        <v>4720</v>
      </c>
      <c r="Y395" s="82" t="s">
        <v>6008</v>
      </c>
      <c r="Z395" s="82" t="s">
        <v>426</v>
      </c>
      <c r="AA395" s="82" t="s">
        <v>3712</v>
      </c>
      <c r="AB395" s="83">
        <v>32970</v>
      </c>
      <c r="AC395" s="82" t="s">
        <v>3713</v>
      </c>
      <c r="AD395" s="82" t="s">
        <v>3706</v>
      </c>
      <c r="AE395" s="82">
        <v>200013300204275</v>
      </c>
      <c r="AF395" s="82">
        <v>1</v>
      </c>
      <c r="AG395" s="82" t="s">
        <v>3707</v>
      </c>
      <c r="AH395" s="82">
        <v>1</v>
      </c>
      <c r="AI395" s="82" t="s">
        <v>3708</v>
      </c>
      <c r="AJ395" s="82">
        <v>314932</v>
      </c>
      <c r="AK395" s="82" t="s">
        <v>6596</v>
      </c>
      <c r="AL395" s="82">
        <v>97</v>
      </c>
      <c r="AM395" s="84">
        <v>11000</v>
      </c>
      <c r="AN395" s="84">
        <v>0</v>
      </c>
      <c r="AO395" s="84">
        <v>0</v>
      </c>
      <c r="AP395" s="84">
        <v>11000</v>
      </c>
      <c r="AQ395" s="84">
        <v>315.7</v>
      </c>
      <c r="AR395" s="84">
        <v>0</v>
      </c>
      <c r="AS395" s="84">
        <v>334.4</v>
      </c>
      <c r="AT395" s="84">
        <v>0</v>
      </c>
      <c r="AU395" s="84">
        <v>25</v>
      </c>
      <c r="AV395" s="84">
        <v>0</v>
      </c>
      <c r="AW395" s="84">
        <v>8259.92</v>
      </c>
      <c r="AX395" s="84">
        <v>17194.939999999999</v>
      </c>
      <c r="AY395" s="84">
        <v>2064.98</v>
      </c>
      <c r="AZ395" s="84">
        <v>781</v>
      </c>
      <c r="BA395" s="84">
        <v>121</v>
      </c>
      <c r="BB395" s="84">
        <v>779.9</v>
      </c>
      <c r="BC395" s="91">
        <v>1681.9</v>
      </c>
    </row>
    <row r="396" spans="1:55" ht="38.25">
      <c r="A396" s="90" t="s">
        <v>843</v>
      </c>
      <c r="B396" s="82">
        <v>20231001</v>
      </c>
      <c r="C396" s="82">
        <v>2023</v>
      </c>
      <c r="D396" s="82" t="s">
        <v>6398</v>
      </c>
      <c r="E396" s="82">
        <v>10</v>
      </c>
      <c r="F396" s="82" t="s">
        <v>1250</v>
      </c>
      <c r="G396" s="82" t="s">
        <v>1485</v>
      </c>
      <c r="H396" s="82" t="s">
        <v>1250</v>
      </c>
      <c r="I396" s="82" t="s">
        <v>1485</v>
      </c>
      <c r="J396" s="82">
        <v>1</v>
      </c>
      <c r="K396" s="82" t="s">
        <v>11</v>
      </c>
      <c r="L396" s="82" t="s">
        <v>3720</v>
      </c>
      <c r="M396" s="82" t="s">
        <v>3721</v>
      </c>
      <c r="N396" s="82" t="s">
        <v>2375</v>
      </c>
      <c r="O396" s="82" t="s">
        <v>4683</v>
      </c>
      <c r="P396" s="82" t="s">
        <v>4793</v>
      </c>
      <c r="Q396" s="82" t="s">
        <v>413</v>
      </c>
      <c r="R396" s="82">
        <v>3</v>
      </c>
      <c r="S396" s="83">
        <v>43466</v>
      </c>
      <c r="T396" s="83">
        <v>36286</v>
      </c>
      <c r="U396" s="82">
        <v>61575066</v>
      </c>
      <c r="V396" s="82" t="s">
        <v>3702</v>
      </c>
      <c r="W396" s="100" t="s">
        <v>1073</v>
      </c>
      <c r="X396" s="82" t="s">
        <v>3838</v>
      </c>
      <c r="Y396" s="82" t="s">
        <v>6073</v>
      </c>
      <c r="Z396" s="82" t="s">
        <v>412</v>
      </c>
      <c r="AA396" s="82" t="s">
        <v>3712</v>
      </c>
      <c r="AB396" s="83">
        <v>28950</v>
      </c>
      <c r="AC396" s="82" t="s">
        <v>3713</v>
      </c>
      <c r="AD396" s="82" t="s">
        <v>3705</v>
      </c>
      <c r="AE396" s="82">
        <v>200013300046417</v>
      </c>
      <c r="AF396" s="82">
        <v>1</v>
      </c>
      <c r="AG396" s="82" t="s">
        <v>3707</v>
      </c>
      <c r="AH396" s="82">
        <v>1</v>
      </c>
      <c r="AI396" s="82" t="s">
        <v>3708</v>
      </c>
      <c r="AJ396" s="82">
        <v>314932</v>
      </c>
      <c r="AK396" s="82" t="s">
        <v>6596</v>
      </c>
      <c r="AL396" s="82">
        <v>98</v>
      </c>
      <c r="AM396" s="84">
        <v>11000</v>
      </c>
      <c r="AN396" s="84">
        <v>0</v>
      </c>
      <c r="AO396" s="84">
        <v>0</v>
      </c>
      <c r="AP396" s="84">
        <v>11000</v>
      </c>
      <c r="AQ396" s="84">
        <v>315.7</v>
      </c>
      <c r="AR396" s="84">
        <v>0</v>
      </c>
      <c r="AS396" s="84">
        <v>334.4</v>
      </c>
      <c r="AT396" s="84">
        <v>0</v>
      </c>
      <c r="AU396" s="84">
        <v>25</v>
      </c>
      <c r="AV396" s="84">
        <v>50</v>
      </c>
      <c r="AW396" s="84">
        <v>8141.74</v>
      </c>
      <c r="AX396" s="84">
        <v>17008.580000000002</v>
      </c>
      <c r="AY396" s="84">
        <v>2133.16</v>
      </c>
      <c r="AZ396" s="84">
        <v>781</v>
      </c>
      <c r="BA396" s="84">
        <v>121</v>
      </c>
      <c r="BB396" s="84">
        <v>779.9</v>
      </c>
      <c r="BC396" s="91">
        <v>1681.9</v>
      </c>
    </row>
    <row r="397" spans="1:55" ht="38.25">
      <c r="A397" s="90" t="s">
        <v>843</v>
      </c>
      <c r="B397" s="82">
        <v>20231001</v>
      </c>
      <c r="C397" s="82">
        <v>2023</v>
      </c>
      <c r="D397" s="82" t="s">
        <v>6398</v>
      </c>
      <c r="E397" s="82">
        <v>10</v>
      </c>
      <c r="F397" s="82" t="s">
        <v>1246</v>
      </c>
      <c r="G397" s="82" t="s">
        <v>1492</v>
      </c>
      <c r="H397" s="82" t="s">
        <v>1246</v>
      </c>
      <c r="I397" s="82" t="s">
        <v>1492</v>
      </c>
      <c r="J397" s="82">
        <v>1</v>
      </c>
      <c r="K397" s="82" t="s">
        <v>11</v>
      </c>
      <c r="L397" s="82" t="s">
        <v>3754</v>
      </c>
      <c r="M397" s="82" t="s">
        <v>3755</v>
      </c>
      <c r="N397" s="82" t="s">
        <v>2375</v>
      </c>
      <c r="O397" s="82" t="s">
        <v>4683</v>
      </c>
      <c r="P397" s="82" t="s">
        <v>4731</v>
      </c>
      <c r="Q397" s="82" t="s">
        <v>347</v>
      </c>
      <c r="R397" s="82">
        <v>6</v>
      </c>
      <c r="S397" s="83">
        <v>44571</v>
      </c>
      <c r="T397" s="83">
        <v>32905</v>
      </c>
      <c r="U397" s="82">
        <v>61890035</v>
      </c>
      <c r="V397" s="82" t="s">
        <v>3702</v>
      </c>
      <c r="W397" s="100" t="s">
        <v>1081</v>
      </c>
      <c r="X397" s="82" t="s">
        <v>4732</v>
      </c>
      <c r="Y397" s="82" t="s">
        <v>6019</v>
      </c>
      <c r="Z397" s="82" t="s">
        <v>346</v>
      </c>
      <c r="AA397" s="82" t="s">
        <v>3704</v>
      </c>
      <c r="AB397" s="82" t="s">
        <v>6662</v>
      </c>
      <c r="AC397" s="82" t="s">
        <v>3713</v>
      </c>
      <c r="AD397" s="82" t="s">
        <v>3705</v>
      </c>
      <c r="AE397" s="82">
        <v>200013300040125</v>
      </c>
      <c r="AF397" s="82">
        <v>1</v>
      </c>
      <c r="AG397" s="82" t="s">
        <v>3707</v>
      </c>
      <c r="AH397" s="82">
        <v>1</v>
      </c>
      <c r="AI397" s="82" t="s">
        <v>3708</v>
      </c>
      <c r="AJ397" s="82">
        <v>314932</v>
      </c>
      <c r="AK397" s="82" t="s">
        <v>6596</v>
      </c>
      <c r="AL397" s="82">
        <v>99</v>
      </c>
      <c r="AM397" s="84">
        <v>40000</v>
      </c>
      <c r="AN397" s="84">
        <v>0</v>
      </c>
      <c r="AO397" s="84">
        <v>0</v>
      </c>
      <c r="AP397" s="84">
        <v>40000</v>
      </c>
      <c r="AQ397" s="84">
        <v>1148</v>
      </c>
      <c r="AR397" s="84">
        <v>442.65</v>
      </c>
      <c r="AS397" s="84">
        <v>1216</v>
      </c>
      <c r="AT397" s="84">
        <v>0</v>
      </c>
      <c r="AU397" s="84">
        <v>25</v>
      </c>
      <c r="AV397" s="84">
        <v>50</v>
      </c>
      <c r="AW397" s="84">
        <v>11904.53</v>
      </c>
      <c r="AX397" s="84">
        <v>26690.71</v>
      </c>
      <c r="AY397" s="84">
        <v>25213.82</v>
      </c>
      <c r="AZ397" s="84">
        <v>2840</v>
      </c>
      <c r="BA397" s="84">
        <v>440</v>
      </c>
      <c r="BB397" s="84">
        <v>2836</v>
      </c>
      <c r="BC397" s="91">
        <v>6116</v>
      </c>
    </row>
    <row r="398" spans="1:55" ht="38.25">
      <c r="A398" s="90" t="s">
        <v>843</v>
      </c>
      <c r="B398" s="82">
        <v>20231001</v>
      </c>
      <c r="C398" s="82">
        <v>2023</v>
      </c>
      <c r="D398" s="82" t="s">
        <v>6398</v>
      </c>
      <c r="E398" s="82">
        <v>10</v>
      </c>
      <c r="F398" s="82" t="s">
        <v>1250</v>
      </c>
      <c r="G398" s="82" t="s">
        <v>1485</v>
      </c>
      <c r="H398" s="82" t="s">
        <v>1250</v>
      </c>
      <c r="I398" s="82" t="s">
        <v>1485</v>
      </c>
      <c r="J398" s="82">
        <v>1</v>
      </c>
      <c r="K398" s="82" t="s">
        <v>11</v>
      </c>
      <c r="L398" s="82" t="s">
        <v>3749</v>
      </c>
      <c r="M398" s="82" t="s">
        <v>3750</v>
      </c>
      <c r="N398" s="82" t="s">
        <v>2375</v>
      </c>
      <c r="O398" s="82" t="s">
        <v>4683</v>
      </c>
      <c r="P398" s="82" t="s">
        <v>3751</v>
      </c>
      <c r="Q398" s="82" t="s">
        <v>10</v>
      </c>
      <c r="R398" s="82">
        <v>6</v>
      </c>
      <c r="S398" s="83">
        <v>43474</v>
      </c>
      <c r="T398" s="83">
        <v>39457</v>
      </c>
      <c r="U398" s="82">
        <v>61575098</v>
      </c>
      <c r="V398" s="82" t="s">
        <v>3702</v>
      </c>
      <c r="W398" s="100" t="s">
        <v>1823</v>
      </c>
      <c r="X398" s="82" t="s">
        <v>4762</v>
      </c>
      <c r="Y398" s="82" t="s">
        <v>6049</v>
      </c>
      <c r="Z398" s="82" t="s">
        <v>447</v>
      </c>
      <c r="AA398" s="82" t="s">
        <v>3704</v>
      </c>
      <c r="AB398" s="83">
        <v>21927</v>
      </c>
      <c r="AC398" s="82" t="s">
        <v>3713</v>
      </c>
      <c r="AD398" s="82" t="s">
        <v>3705</v>
      </c>
      <c r="AE398" s="82">
        <v>200013300140863</v>
      </c>
      <c r="AF398" s="82">
        <v>1</v>
      </c>
      <c r="AG398" s="82" t="s">
        <v>3707</v>
      </c>
      <c r="AH398" s="82">
        <v>1</v>
      </c>
      <c r="AI398" s="82" t="s">
        <v>3708</v>
      </c>
      <c r="AJ398" s="82">
        <v>314932</v>
      </c>
      <c r="AK398" s="82" t="s">
        <v>6596</v>
      </c>
      <c r="AL398" s="82">
        <v>100</v>
      </c>
      <c r="AM398" s="84">
        <v>22050</v>
      </c>
      <c r="AN398" s="84">
        <v>0</v>
      </c>
      <c r="AO398" s="84">
        <v>0</v>
      </c>
      <c r="AP398" s="84">
        <v>22050</v>
      </c>
      <c r="AQ398" s="84">
        <v>632.84</v>
      </c>
      <c r="AR398" s="84">
        <v>0</v>
      </c>
      <c r="AS398" s="84">
        <v>670.32</v>
      </c>
      <c r="AT398" s="84">
        <v>0</v>
      </c>
      <c r="AU398" s="84">
        <v>25</v>
      </c>
      <c r="AV398" s="84">
        <v>0</v>
      </c>
      <c r="AW398" s="84">
        <v>0</v>
      </c>
      <c r="AX398" s="84">
        <v>1328.16</v>
      </c>
      <c r="AY398" s="84">
        <v>20721.84</v>
      </c>
      <c r="AZ398" s="84">
        <v>1565.55</v>
      </c>
      <c r="BA398" s="84">
        <v>242.55</v>
      </c>
      <c r="BB398" s="84">
        <v>1563.35</v>
      </c>
      <c r="BC398" s="91">
        <v>3371.45</v>
      </c>
    </row>
    <row r="399" spans="1:55" ht="38.25">
      <c r="A399" s="90" t="s">
        <v>843</v>
      </c>
      <c r="B399" s="82">
        <v>20231001</v>
      </c>
      <c r="C399" s="82">
        <v>2023</v>
      </c>
      <c r="D399" s="82" t="s">
        <v>6398</v>
      </c>
      <c r="E399" s="82">
        <v>10</v>
      </c>
      <c r="F399" s="82" t="s">
        <v>1250</v>
      </c>
      <c r="G399" s="82" t="s">
        <v>1485</v>
      </c>
      <c r="H399" s="82" t="s">
        <v>1250</v>
      </c>
      <c r="I399" s="82" t="s">
        <v>1485</v>
      </c>
      <c r="J399" s="82">
        <v>1</v>
      </c>
      <c r="K399" s="82" t="s">
        <v>11</v>
      </c>
      <c r="L399" s="82"/>
      <c r="M399" s="82"/>
      <c r="N399" s="82" t="s">
        <v>2375</v>
      </c>
      <c r="O399" s="82" t="s">
        <v>4683</v>
      </c>
      <c r="P399" s="82" t="s">
        <v>4776</v>
      </c>
      <c r="Q399" s="82" t="s">
        <v>393</v>
      </c>
      <c r="R399" s="82">
        <v>6</v>
      </c>
      <c r="S399" s="83">
        <v>44199</v>
      </c>
      <c r="T399" s="83">
        <v>37997</v>
      </c>
      <c r="U399" s="82">
        <v>61575121</v>
      </c>
      <c r="V399" s="82" t="s">
        <v>3702</v>
      </c>
      <c r="W399" s="100" t="s">
        <v>1097</v>
      </c>
      <c r="X399" s="82" t="s">
        <v>4777</v>
      </c>
      <c r="Y399" s="82" t="s">
        <v>6060</v>
      </c>
      <c r="Z399" s="82" t="s">
        <v>392</v>
      </c>
      <c r="AA399" s="82" t="s">
        <v>3704</v>
      </c>
      <c r="AB399" s="83">
        <v>25906</v>
      </c>
      <c r="AC399" s="82" t="s">
        <v>3713</v>
      </c>
      <c r="AD399" s="82" t="s">
        <v>3705</v>
      </c>
      <c r="AE399" s="82">
        <v>200011250028231</v>
      </c>
      <c r="AF399" s="82">
        <v>1</v>
      </c>
      <c r="AG399" s="82" t="s">
        <v>3707</v>
      </c>
      <c r="AH399" s="82">
        <v>1</v>
      </c>
      <c r="AI399" s="82" t="s">
        <v>3708</v>
      </c>
      <c r="AJ399" s="82">
        <v>314932</v>
      </c>
      <c r="AK399" s="82" t="s">
        <v>6596</v>
      </c>
      <c r="AL399" s="82">
        <v>101</v>
      </c>
      <c r="AM399" s="84">
        <v>60000</v>
      </c>
      <c r="AN399" s="84">
        <v>0</v>
      </c>
      <c r="AO399" s="84">
        <v>0</v>
      </c>
      <c r="AP399" s="84">
        <v>60000</v>
      </c>
      <c r="AQ399" s="84">
        <v>1722</v>
      </c>
      <c r="AR399" s="84">
        <v>3169.2</v>
      </c>
      <c r="AS399" s="84">
        <v>1824</v>
      </c>
      <c r="AT399" s="84">
        <v>1587.38</v>
      </c>
      <c r="AU399" s="84">
        <v>25</v>
      </c>
      <c r="AV399" s="84">
        <v>0</v>
      </c>
      <c r="AW399" s="84">
        <v>0</v>
      </c>
      <c r="AX399" s="84">
        <v>8327.58</v>
      </c>
      <c r="AY399" s="84">
        <v>51672.42</v>
      </c>
      <c r="AZ399" s="84">
        <v>4260</v>
      </c>
      <c r="BA399" s="84">
        <v>660</v>
      </c>
      <c r="BB399" s="84">
        <v>4254</v>
      </c>
      <c r="BC399" s="91">
        <v>9174</v>
      </c>
    </row>
    <row r="400" spans="1:55" ht="25.5">
      <c r="A400" s="90" t="s">
        <v>843</v>
      </c>
      <c r="B400" s="82">
        <v>20231001</v>
      </c>
      <c r="C400" s="82">
        <v>2023</v>
      </c>
      <c r="D400" s="82" t="s">
        <v>6398</v>
      </c>
      <c r="E400" s="82">
        <v>10</v>
      </c>
      <c r="F400" s="82" t="s">
        <v>1281</v>
      </c>
      <c r="G400" s="82" t="s">
        <v>488</v>
      </c>
      <c r="H400" s="82" t="s">
        <v>1281</v>
      </c>
      <c r="I400" s="82" t="s">
        <v>488</v>
      </c>
      <c r="J400" s="82">
        <v>1</v>
      </c>
      <c r="K400" s="82" t="s">
        <v>11</v>
      </c>
      <c r="L400" s="82" t="s">
        <v>3720</v>
      </c>
      <c r="M400" s="82" t="s">
        <v>3721</v>
      </c>
      <c r="N400" s="82" t="s">
        <v>2352</v>
      </c>
      <c r="O400" s="82" t="s">
        <v>3700</v>
      </c>
      <c r="P400" s="82" t="s">
        <v>3722</v>
      </c>
      <c r="Q400" s="82" t="s">
        <v>8</v>
      </c>
      <c r="R400" s="82">
        <v>2</v>
      </c>
      <c r="S400" s="83">
        <v>44927</v>
      </c>
      <c r="T400" s="83">
        <v>44782</v>
      </c>
      <c r="U400" s="82">
        <v>61710065</v>
      </c>
      <c r="V400" s="82" t="s">
        <v>3702</v>
      </c>
      <c r="W400" s="100" t="s">
        <v>2401</v>
      </c>
      <c r="X400" s="82" t="s">
        <v>4559</v>
      </c>
      <c r="Y400" s="82" t="s">
        <v>5842</v>
      </c>
      <c r="Z400" s="82" t="s">
        <v>2385</v>
      </c>
      <c r="AA400" s="82" t="s">
        <v>3704</v>
      </c>
      <c r="AB400" s="83">
        <v>25305</v>
      </c>
      <c r="AC400" s="82" t="s">
        <v>3705</v>
      </c>
      <c r="AD400" s="82" t="s">
        <v>3706</v>
      </c>
      <c r="AE400" s="82">
        <v>200019605128264</v>
      </c>
      <c r="AF400" s="82">
        <v>1</v>
      </c>
      <c r="AG400" s="82" t="s">
        <v>3707</v>
      </c>
      <c r="AH400" s="82">
        <v>1</v>
      </c>
      <c r="AI400" s="82" t="s">
        <v>3708</v>
      </c>
      <c r="AJ400" s="82">
        <v>315645</v>
      </c>
      <c r="AK400" s="82" t="s">
        <v>6663</v>
      </c>
      <c r="AL400" s="82">
        <v>1</v>
      </c>
      <c r="AM400" s="84">
        <v>17000</v>
      </c>
      <c r="AN400" s="84">
        <v>0</v>
      </c>
      <c r="AO400" s="84">
        <v>0</v>
      </c>
      <c r="AP400" s="84">
        <v>17000</v>
      </c>
      <c r="AQ400" s="84">
        <v>487.9</v>
      </c>
      <c r="AR400" s="84">
        <v>0</v>
      </c>
      <c r="AS400" s="84">
        <v>516.79999999999995</v>
      </c>
      <c r="AT400" s="84">
        <v>0</v>
      </c>
      <c r="AU400" s="84">
        <v>25</v>
      </c>
      <c r="AV400" s="84">
        <v>0</v>
      </c>
      <c r="AW400" s="84">
        <v>9582.68</v>
      </c>
      <c r="AX400" s="84">
        <v>20195.060000000001</v>
      </c>
      <c r="AY400" s="84">
        <v>6387.62</v>
      </c>
      <c r="AZ400" s="84">
        <v>1207</v>
      </c>
      <c r="BA400" s="84">
        <v>187</v>
      </c>
      <c r="BB400" s="84">
        <v>1205.3</v>
      </c>
      <c r="BC400" s="91">
        <v>2599.3000000000002</v>
      </c>
    </row>
    <row r="401" spans="1:55" ht="25.5">
      <c r="A401" s="90" t="s">
        <v>843</v>
      </c>
      <c r="B401" s="82">
        <v>20231001</v>
      </c>
      <c r="C401" s="82">
        <v>2023</v>
      </c>
      <c r="D401" s="82" t="s">
        <v>6398</v>
      </c>
      <c r="E401" s="82">
        <v>10</v>
      </c>
      <c r="F401" s="82" t="s">
        <v>1248</v>
      </c>
      <c r="G401" s="82" t="s">
        <v>223</v>
      </c>
      <c r="H401" s="82" t="s">
        <v>1248</v>
      </c>
      <c r="I401" s="82" t="s">
        <v>223</v>
      </c>
      <c r="J401" s="82">
        <v>1</v>
      </c>
      <c r="K401" s="82" t="s">
        <v>11</v>
      </c>
      <c r="L401" s="82" t="s">
        <v>3749</v>
      </c>
      <c r="M401" s="82" t="s">
        <v>3750</v>
      </c>
      <c r="N401" s="82" t="s">
        <v>2352</v>
      </c>
      <c r="O401" s="82" t="s">
        <v>3700</v>
      </c>
      <c r="P401" s="82" t="s">
        <v>3872</v>
      </c>
      <c r="Q401" s="82" t="s">
        <v>327</v>
      </c>
      <c r="R401" s="82">
        <v>6</v>
      </c>
      <c r="S401" s="83">
        <v>44929</v>
      </c>
      <c r="T401" s="83">
        <v>39087</v>
      </c>
      <c r="U401" s="82">
        <v>61665022</v>
      </c>
      <c r="V401" s="82" t="s">
        <v>3702</v>
      </c>
      <c r="W401" s="100" t="s">
        <v>1079</v>
      </c>
      <c r="X401" s="82" t="s">
        <v>3873</v>
      </c>
      <c r="Y401" s="82" t="s">
        <v>5226</v>
      </c>
      <c r="Z401" s="82" t="s">
        <v>344</v>
      </c>
      <c r="AA401" s="82" t="s">
        <v>3704</v>
      </c>
      <c r="AB401" s="83">
        <v>32606</v>
      </c>
      <c r="AC401" s="82" t="s">
        <v>3713</v>
      </c>
      <c r="AD401" s="82" t="s">
        <v>3705</v>
      </c>
      <c r="AE401" s="82">
        <v>200013300096108</v>
      </c>
      <c r="AF401" s="82">
        <v>1</v>
      </c>
      <c r="AG401" s="82" t="s">
        <v>3707</v>
      </c>
      <c r="AH401" s="82">
        <v>1</v>
      </c>
      <c r="AI401" s="82" t="s">
        <v>3708</v>
      </c>
      <c r="AJ401" s="82">
        <v>315645</v>
      </c>
      <c r="AK401" s="82" t="s">
        <v>6663</v>
      </c>
      <c r="AL401" s="82">
        <v>2</v>
      </c>
      <c r="AM401" s="84">
        <v>28000</v>
      </c>
      <c r="AN401" s="84">
        <v>0</v>
      </c>
      <c r="AO401" s="84">
        <v>0</v>
      </c>
      <c r="AP401" s="84">
        <v>28000</v>
      </c>
      <c r="AQ401" s="84">
        <v>803.6</v>
      </c>
      <c r="AR401" s="84">
        <v>0</v>
      </c>
      <c r="AS401" s="84">
        <v>851.2</v>
      </c>
      <c r="AT401" s="84">
        <v>4762.1400000000003</v>
      </c>
      <c r="AU401" s="84">
        <v>25</v>
      </c>
      <c r="AV401" s="84">
        <v>100</v>
      </c>
      <c r="AW401" s="84">
        <v>1046</v>
      </c>
      <c r="AX401" s="84">
        <v>8633.94</v>
      </c>
      <c r="AY401" s="84">
        <v>20412.060000000001</v>
      </c>
      <c r="AZ401" s="84">
        <v>1988</v>
      </c>
      <c r="BA401" s="84">
        <v>308</v>
      </c>
      <c r="BB401" s="84">
        <v>1985.2</v>
      </c>
      <c r="BC401" s="91">
        <v>4281.2</v>
      </c>
    </row>
    <row r="402" spans="1:55" ht="25.5">
      <c r="A402" s="90" t="s">
        <v>843</v>
      </c>
      <c r="B402" s="82">
        <v>20231001</v>
      </c>
      <c r="C402" s="82">
        <v>2023</v>
      </c>
      <c r="D402" s="82" t="s">
        <v>6398</v>
      </c>
      <c r="E402" s="82">
        <v>10</v>
      </c>
      <c r="F402" s="82">
        <v>1.83</v>
      </c>
      <c r="G402" s="82" t="s">
        <v>843</v>
      </c>
      <c r="H402" s="82">
        <v>1.83</v>
      </c>
      <c r="I402" s="82" t="s">
        <v>843</v>
      </c>
      <c r="J402" s="82">
        <v>1</v>
      </c>
      <c r="K402" s="82" t="s">
        <v>11</v>
      </c>
      <c r="L402" s="82" t="s">
        <v>3714</v>
      </c>
      <c r="M402" s="82" t="s">
        <v>3715</v>
      </c>
      <c r="N402" s="82" t="s">
        <v>2352</v>
      </c>
      <c r="O402" s="82" t="s">
        <v>3700</v>
      </c>
      <c r="P402" s="82" t="s">
        <v>4313</v>
      </c>
      <c r="Q402" s="82" t="s">
        <v>567</v>
      </c>
      <c r="R402" s="82">
        <v>4</v>
      </c>
      <c r="S402" s="83">
        <v>44203</v>
      </c>
      <c r="T402" s="83">
        <v>43101</v>
      </c>
      <c r="U402" s="82">
        <v>62461073</v>
      </c>
      <c r="V402" s="82" t="s">
        <v>3702</v>
      </c>
      <c r="W402" s="100" t="s">
        <v>1760</v>
      </c>
      <c r="X402" s="82" t="s">
        <v>4314</v>
      </c>
      <c r="Y402" s="82" t="s">
        <v>5601</v>
      </c>
      <c r="Z402" s="82" t="s">
        <v>583</v>
      </c>
      <c r="AA402" s="82" t="s">
        <v>3704</v>
      </c>
      <c r="AB402" s="82" t="s">
        <v>6664</v>
      </c>
      <c r="AC402" s="82" t="s">
        <v>3713</v>
      </c>
      <c r="AD402" s="82" t="s">
        <v>3706</v>
      </c>
      <c r="AE402" s="82">
        <v>200019600409681</v>
      </c>
      <c r="AF402" s="82">
        <v>1</v>
      </c>
      <c r="AG402" s="82" t="s">
        <v>3707</v>
      </c>
      <c r="AH402" s="82">
        <v>1</v>
      </c>
      <c r="AI402" s="82" t="s">
        <v>3708</v>
      </c>
      <c r="AJ402" s="82">
        <v>315645</v>
      </c>
      <c r="AK402" s="82" t="s">
        <v>6663</v>
      </c>
      <c r="AL402" s="82">
        <v>3</v>
      </c>
      <c r="AM402" s="84">
        <v>95000</v>
      </c>
      <c r="AN402" s="84">
        <v>0</v>
      </c>
      <c r="AO402" s="84">
        <v>0</v>
      </c>
      <c r="AP402" s="84">
        <v>95000</v>
      </c>
      <c r="AQ402" s="84">
        <v>2726.5</v>
      </c>
      <c r="AR402" s="84">
        <v>10532.4</v>
      </c>
      <c r="AS402" s="84">
        <v>2888</v>
      </c>
      <c r="AT402" s="84">
        <v>1587.38</v>
      </c>
      <c r="AU402" s="84">
        <v>25</v>
      </c>
      <c r="AV402" s="84">
        <v>0</v>
      </c>
      <c r="AW402" s="84">
        <v>0</v>
      </c>
      <c r="AX402" s="84">
        <v>17759.28</v>
      </c>
      <c r="AY402" s="84">
        <v>77240.72</v>
      </c>
      <c r="AZ402" s="84">
        <v>6745</v>
      </c>
      <c r="BA402" s="84">
        <v>822.89</v>
      </c>
      <c r="BB402" s="84">
        <v>6735.5</v>
      </c>
      <c r="BC402" s="91">
        <v>14303.39</v>
      </c>
    </row>
    <row r="403" spans="1:55" ht="25.5">
      <c r="A403" s="90" t="s">
        <v>843</v>
      </c>
      <c r="B403" s="82">
        <v>20231001</v>
      </c>
      <c r="C403" s="82">
        <v>2023</v>
      </c>
      <c r="D403" s="82" t="s">
        <v>6398</v>
      </c>
      <c r="E403" s="82">
        <v>10</v>
      </c>
      <c r="F403" s="82" t="s">
        <v>1257</v>
      </c>
      <c r="G403" s="82" t="s">
        <v>73</v>
      </c>
      <c r="H403" s="82">
        <v>1.83</v>
      </c>
      <c r="I403" s="82" t="s">
        <v>843</v>
      </c>
      <c r="J403" s="82">
        <v>34</v>
      </c>
      <c r="K403" s="82" t="s">
        <v>3699</v>
      </c>
      <c r="L403" s="82" t="s">
        <v>3714</v>
      </c>
      <c r="M403" s="82" t="s">
        <v>3715</v>
      </c>
      <c r="N403" s="82" t="s">
        <v>2352</v>
      </c>
      <c r="O403" s="82" t="s">
        <v>3700</v>
      </c>
      <c r="P403" s="82" t="s">
        <v>3743</v>
      </c>
      <c r="Q403" s="82" t="s">
        <v>75</v>
      </c>
      <c r="R403" s="82">
        <v>1</v>
      </c>
      <c r="S403" s="83">
        <v>44573</v>
      </c>
      <c r="T403" s="83">
        <v>44573</v>
      </c>
      <c r="U403" s="82">
        <v>61950093</v>
      </c>
      <c r="V403" s="82" t="s">
        <v>3702</v>
      </c>
      <c r="W403" s="100" t="s">
        <v>2806</v>
      </c>
      <c r="X403" s="82" t="s">
        <v>4191</v>
      </c>
      <c r="Y403" s="82" t="s">
        <v>5490</v>
      </c>
      <c r="Z403" s="82" t="s">
        <v>2805</v>
      </c>
      <c r="AA403" s="82" t="s">
        <v>3712</v>
      </c>
      <c r="AB403" s="83">
        <v>20132</v>
      </c>
      <c r="AC403" s="82" t="s">
        <v>3705</v>
      </c>
      <c r="AD403" s="82" t="s">
        <v>3706</v>
      </c>
      <c r="AE403" s="82">
        <v>200019602321779</v>
      </c>
      <c r="AF403" s="82">
        <v>1</v>
      </c>
      <c r="AG403" s="82" t="s">
        <v>3707</v>
      </c>
      <c r="AH403" s="82">
        <v>1</v>
      </c>
      <c r="AI403" s="82" t="s">
        <v>3708</v>
      </c>
      <c r="AJ403" s="82">
        <v>315645</v>
      </c>
      <c r="AK403" s="82" t="s">
        <v>6663</v>
      </c>
      <c r="AL403" s="82">
        <v>4</v>
      </c>
      <c r="AM403" s="84">
        <v>20000</v>
      </c>
      <c r="AN403" s="84">
        <v>0</v>
      </c>
      <c r="AO403" s="84">
        <v>0</v>
      </c>
      <c r="AP403" s="84">
        <v>20000</v>
      </c>
      <c r="AQ403" s="84">
        <v>574</v>
      </c>
      <c r="AR403" s="84">
        <v>0</v>
      </c>
      <c r="AS403" s="84">
        <v>608</v>
      </c>
      <c r="AT403" s="84">
        <v>0</v>
      </c>
      <c r="AU403" s="84">
        <v>25</v>
      </c>
      <c r="AV403" s="84">
        <v>0</v>
      </c>
      <c r="AW403" s="84">
        <v>0</v>
      </c>
      <c r="AX403" s="84">
        <v>1207</v>
      </c>
      <c r="AY403" s="84">
        <v>18793</v>
      </c>
      <c r="AZ403" s="84">
        <v>1420</v>
      </c>
      <c r="BA403" s="84">
        <v>220</v>
      </c>
      <c r="BB403" s="84">
        <v>1418</v>
      </c>
      <c r="BC403" s="91">
        <v>3058</v>
      </c>
    </row>
    <row r="404" spans="1:55" ht="25.5">
      <c r="A404" s="90" t="s">
        <v>843</v>
      </c>
      <c r="B404" s="82">
        <v>20231001</v>
      </c>
      <c r="C404" s="82">
        <v>2023</v>
      </c>
      <c r="D404" s="82" t="s">
        <v>6398</v>
      </c>
      <c r="E404" s="82">
        <v>10</v>
      </c>
      <c r="F404" s="82">
        <v>1.83</v>
      </c>
      <c r="G404" s="82" t="s">
        <v>843</v>
      </c>
      <c r="H404" s="82">
        <v>1.83</v>
      </c>
      <c r="I404" s="82" t="s">
        <v>843</v>
      </c>
      <c r="J404" s="82">
        <v>1</v>
      </c>
      <c r="K404" s="82" t="s">
        <v>11</v>
      </c>
      <c r="L404" s="82" t="s">
        <v>3720</v>
      </c>
      <c r="M404" s="82" t="s">
        <v>3721</v>
      </c>
      <c r="N404" s="82" t="s">
        <v>2352</v>
      </c>
      <c r="O404" s="82" t="s">
        <v>3700</v>
      </c>
      <c r="P404" s="82" t="s">
        <v>3722</v>
      </c>
      <c r="Q404" s="82" t="s">
        <v>8</v>
      </c>
      <c r="R404" s="82">
        <v>3</v>
      </c>
      <c r="S404" s="83">
        <v>43466</v>
      </c>
      <c r="T404" s="83">
        <v>367</v>
      </c>
      <c r="U404" s="82">
        <v>62460183</v>
      </c>
      <c r="V404" s="82" t="s">
        <v>3702</v>
      </c>
      <c r="W404" s="100" t="s">
        <v>1617</v>
      </c>
      <c r="X404" s="82" t="s">
        <v>4162</v>
      </c>
      <c r="Y404" s="82" t="s">
        <v>5466</v>
      </c>
      <c r="Z404" s="82" t="s">
        <v>565</v>
      </c>
      <c r="AA404" s="82" t="s">
        <v>3704</v>
      </c>
      <c r="AB404" s="83">
        <v>18544</v>
      </c>
      <c r="AC404" s="82" t="s">
        <v>3713</v>
      </c>
      <c r="AD404" s="82" t="s">
        <v>3705</v>
      </c>
      <c r="AE404" s="82">
        <v>200013300036485</v>
      </c>
      <c r="AF404" s="82">
        <v>1</v>
      </c>
      <c r="AG404" s="82" t="s">
        <v>3707</v>
      </c>
      <c r="AH404" s="82">
        <v>1</v>
      </c>
      <c r="AI404" s="82" t="s">
        <v>3708</v>
      </c>
      <c r="AJ404" s="82">
        <v>315645</v>
      </c>
      <c r="AK404" s="82" t="s">
        <v>6663</v>
      </c>
      <c r="AL404" s="82">
        <v>5</v>
      </c>
      <c r="AM404" s="84">
        <v>11000</v>
      </c>
      <c r="AN404" s="84">
        <v>0</v>
      </c>
      <c r="AO404" s="84">
        <v>0</v>
      </c>
      <c r="AP404" s="84">
        <v>11000</v>
      </c>
      <c r="AQ404" s="84">
        <v>315.7</v>
      </c>
      <c r="AR404" s="84">
        <v>0</v>
      </c>
      <c r="AS404" s="84">
        <v>334.4</v>
      </c>
      <c r="AT404" s="84">
        <v>0</v>
      </c>
      <c r="AU404" s="84">
        <v>25</v>
      </c>
      <c r="AV404" s="84">
        <v>50</v>
      </c>
      <c r="AW404" s="84">
        <v>546</v>
      </c>
      <c r="AX404" s="84">
        <v>1817.1</v>
      </c>
      <c r="AY404" s="84">
        <v>9728.9</v>
      </c>
      <c r="AZ404" s="84">
        <v>781</v>
      </c>
      <c r="BA404" s="84">
        <v>121</v>
      </c>
      <c r="BB404" s="84">
        <v>779.9</v>
      </c>
      <c r="BC404" s="91">
        <v>1681.9</v>
      </c>
    </row>
    <row r="405" spans="1:55" ht="25.5">
      <c r="A405" s="90" t="s">
        <v>843</v>
      </c>
      <c r="B405" s="82">
        <v>20231001</v>
      </c>
      <c r="C405" s="82">
        <v>2023</v>
      </c>
      <c r="D405" s="82" t="s">
        <v>6398</v>
      </c>
      <c r="E405" s="82">
        <v>10</v>
      </c>
      <c r="F405" s="82" t="s">
        <v>1247</v>
      </c>
      <c r="G405" s="82" t="s">
        <v>513</v>
      </c>
      <c r="H405" s="82">
        <v>1.83</v>
      </c>
      <c r="I405" s="82" t="s">
        <v>843</v>
      </c>
      <c r="J405" s="82">
        <v>34</v>
      </c>
      <c r="K405" s="82" t="s">
        <v>3699</v>
      </c>
      <c r="L405" s="82"/>
      <c r="M405" s="82"/>
      <c r="N405" s="82" t="s">
        <v>2352</v>
      </c>
      <c r="O405" s="82" t="s">
        <v>3700</v>
      </c>
      <c r="P405" s="82" t="s">
        <v>3883</v>
      </c>
      <c r="Q405" s="82" t="s">
        <v>2711</v>
      </c>
      <c r="R405" s="82">
        <v>2</v>
      </c>
      <c r="S405" s="83">
        <v>44573</v>
      </c>
      <c r="T405" s="83">
        <v>39819</v>
      </c>
      <c r="U405" s="82">
        <v>61815118</v>
      </c>
      <c r="V405" s="82" t="s">
        <v>3702</v>
      </c>
      <c r="W405" s="100" t="s">
        <v>2745</v>
      </c>
      <c r="X405" s="82" t="s">
        <v>3884</v>
      </c>
      <c r="Y405" s="82" t="s">
        <v>5234</v>
      </c>
      <c r="Z405" s="82" t="s">
        <v>2744</v>
      </c>
      <c r="AA405" s="82" t="s">
        <v>3712</v>
      </c>
      <c r="AB405" s="82" t="s">
        <v>6665</v>
      </c>
      <c r="AC405" s="82" t="s">
        <v>3713</v>
      </c>
      <c r="AD405" s="82" t="s">
        <v>3706</v>
      </c>
      <c r="AE405" s="82">
        <v>200019603271876</v>
      </c>
      <c r="AF405" s="82">
        <v>1</v>
      </c>
      <c r="AG405" s="82" t="s">
        <v>3707</v>
      </c>
      <c r="AH405" s="82">
        <v>1</v>
      </c>
      <c r="AI405" s="82" t="s">
        <v>3708</v>
      </c>
      <c r="AJ405" s="82">
        <v>315645</v>
      </c>
      <c r="AK405" s="82" t="s">
        <v>6663</v>
      </c>
      <c r="AL405" s="82">
        <v>6</v>
      </c>
      <c r="AM405" s="84">
        <v>30000</v>
      </c>
      <c r="AN405" s="84">
        <v>0</v>
      </c>
      <c r="AO405" s="84">
        <v>0</v>
      </c>
      <c r="AP405" s="84">
        <v>30000</v>
      </c>
      <c r="AQ405" s="84">
        <v>861</v>
      </c>
      <c r="AR405" s="84">
        <v>0</v>
      </c>
      <c r="AS405" s="84">
        <v>912</v>
      </c>
      <c r="AT405" s="84">
        <v>0</v>
      </c>
      <c r="AU405" s="84">
        <v>25</v>
      </c>
      <c r="AV405" s="84">
        <v>0</v>
      </c>
      <c r="AW405" s="84">
        <v>0</v>
      </c>
      <c r="AX405" s="84">
        <v>1798</v>
      </c>
      <c r="AY405" s="84">
        <v>28202</v>
      </c>
      <c r="AZ405" s="84">
        <v>2130</v>
      </c>
      <c r="BA405" s="84">
        <v>330</v>
      </c>
      <c r="BB405" s="84">
        <v>2127</v>
      </c>
      <c r="BC405" s="91">
        <v>4587</v>
      </c>
    </row>
    <row r="406" spans="1:55" ht="25.5">
      <c r="A406" s="90" t="s">
        <v>843</v>
      </c>
      <c r="B406" s="82">
        <v>20231001</v>
      </c>
      <c r="C406" s="82">
        <v>2023</v>
      </c>
      <c r="D406" s="82" t="s">
        <v>6398</v>
      </c>
      <c r="E406" s="82">
        <v>10</v>
      </c>
      <c r="F406" s="82" t="s">
        <v>2893</v>
      </c>
      <c r="G406" s="82" t="s">
        <v>2163</v>
      </c>
      <c r="H406" s="82">
        <v>1.83</v>
      </c>
      <c r="I406" s="82" t="s">
        <v>843</v>
      </c>
      <c r="J406" s="82">
        <v>34</v>
      </c>
      <c r="K406" s="82" t="s">
        <v>3699</v>
      </c>
      <c r="L406" s="82"/>
      <c r="M406" s="82"/>
      <c r="N406" s="82" t="s">
        <v>2352</v>
      </c>
      <c r="O406" s="82" t="s">
        <v>3700</v>
      </c>
      <c r="P406" s="82" t="s">
        <v>3781</v>
      </c>
      <c r="Q406" s="82" t="s">
        <v>1334</v>
      </c>
      <c r="R406" s="82">
        <v>2</v>
      </c>
      <c r="S406" s="83">
        <v>44572</v>
      </c>
      <c r="T406" s="83">
        <v>42372</v>
      </c>
      <c r="U406" s="82">
        <v>61590002</v>
      </c>
      <c r="V406" s="82" t="s">
        <v>3702</v>
      </c>
      <c r="W406" s="100" t="s">
        <v>2498</v>
      </c>
      <c r="X406" s="82" t="s">
        <v>4553</v>
      </c>
      <c r="Y406" s="82" t="s">
        <v>5835</v>
      </c>
      <c r="Z406" s="82" t="s">
        <v>2497</v>
      </c>
      <c r="AA406" s="82" t="s">
        <v>3712</v>
      </c>
      <c r="AB406" s="82" t="s">
        <v>6666</v>
      </c>
      <c r="AC406" s="82" t="s">
        <v>3713</v>
      </c>
      <c r="AD406" s="82" t="s">
        <v>3706</v>
      </c>
      <c r="AE406" s="82">
        <v>200019605278392</v>
      </c>
      <c r="AF406" s="82">
        <v>1</v>
      </c>
      <c r="AG406" s="82" t="s">
        <v>3707</v>
      </c>
      <c r="AH406" s="82">
        <v>1</v>
      </c>
      <c r="AI406" s="82" t="s">
        <v>3708</v>
      </c>
      <c r="AJ406" s="82">
        <v>315645</v>
      </c>
      <c r="AK406" s="82" t="s">
        <v>6663</v>
      </c>
      <c r="AL406" s="82">
        <v>7</v>
      </c>
      <c r="AM406" s="84">
        <v>36000</v>
      </c>
      <c r="AN406" s="84">
        <v>0</v>
      </c>
      <c r="AO406" s="84">
        <v>0</v>
      </c>
      <c r="AP406" s="84">
        <v>36000</v>
      </c>
      <c r="AQ406" s="84">
        <v>1033.2</v>
      </c>
      <c r="AR406" s="84">
        <v>0</v>
      </c>
      <c r="AS406" s="84">
        <v>1094.4000000000001</v>
      </c>
      <c r="AT406" s="84">
        <v>0</v>
      </c>
      <c r="AU406" s="84">
        <v>25</v>
      </c>
      <c r="AV406" s="84">
        <v>0</v>
      </c>
      <c r="AW406" s="84">
        <v>0</v>
      </c>
      <c r="AX406" s="84">
        <v>2152.6</v>
      </c>
      <c r="AY406" s="84">
        <v>33847.4</v>
      </c>
      <c r="AZ406" s="84">
        <v>2556</v>
      </c>
      <c r="BA406" s="84">
        <v>396</v>
      </c>
      <c r="BB406" s="84">
        <v>2552.4</v>
      </c>
      <c r="BC406" s="91">
        <v>5504.4</v>
      </c>
    </row>
    <row r="407" spans="1:55" ht="25.5">
      <c r="A407" s="90" t="s">
        <v>843</v>
      </c>
      <c r="B407" s="82">
        <v>20231001</v>
      </c>
      <c r="C407" s="82">
        <v>2023</v>
      </c>
      <c r="D407" s="82" t="s">
        <v>6398</v>
      </c>
      <c r="E407" s="82">
        <v>10</v>
      </c>
      <c r="F407" s="82">
        <v>1.83</v>
      </c>
      <c r="G407" s="82" t="s">
        <v>843</v>
      </c>
      <c r="H407" s="82">
        <v>1.83</v>
      </c>
      <c r="I407" s="82" t="s">
        <v>843</v>
      </c>
      <c r="J407" s="82">
        <v>1</v>
      </c>
      <c r="K407" s="82" t="s">
        <v>11</v>
      </c>
      <c r="L407" s="82" t="s">
        <v>3720</v>
      </c>
      <c r="M407" s="82" t="s">
        <v>3721</v>
      </c>
      <c r="N407" s="82" t="s">
        <v>2352</v>
      </c>
      <c r="O407" s="82" t="s">
        <v>3700</v>
      </c>
      <c r="P407" s="82" t="s">
        <v>3859</v>
      </c>
      <c r="Q407" s="82" t="s">
        <v>203</v>
      </c>
      <c r="R407" s="82">
        <v>6</v>
      </c>
      <c r="S407" s="83">
        <v>44932</v>
      </c>
      <c r="T407" s="83">
        <v>39459</v>
      </c>
      <c r="U407" s="82">
        <v>62461798</v>
      </c>
      <c r="V407" s="82" t="s">
        <v>3702</v>
      </c>
      <c r="W407" s="100" t="s">
        <v>1815</v>
      </c>
      <c r="X407" s="82" t="s">
        <v>3860</v>
      </c>
      <c r="Y407" s="82" t="s">
        <v>5217</v>
      </c>
      <c r="Z407" s="82" t="s">
        <v>364</v>
      </c>
      <c r="AA407" s="82" t="s">
        <v>3704</v>
      </c>
      <c r="AB407" s="82" t="s">
        <v>6667</v>
      </c>
      <c r="AC407" s="82" t="s">
        <v>3713</v>
      </c>
      <c r="AD407" s="82" t="s">
        <v>3718</v>
      </c>
      <c r="AE407" s="82">
        <v>200013300144351</v>
      </c>
      <c r="AF407" s="82">
        <v>1</v>
      </c>
      <c r="AG407" s="82" t="s">
        <v>3707</v>
      </c>
      <c r="AH407" s="82">
        <v>1</v>
      </c>
      <c r="AI407" s="82" t="s">
        <v>3708</v>
      </c>
      <c r="AJ407" s="82">
        <v>315645</v>
      </c>
      <c r="AK407" s="82" t="s">
        <v>6663</v>
      </c>
      <c r="AL407" s="82">
        <v>8</v>
      </c>
      <c r="AM407" s="84">
        <v>35000</v>
      </c>
      <c r="AN407" s="84">
        <v>0</v>
      </c>
      <c r="AO407" s="84">
        <v>0</v>
      </c>
      <c r="AP407" s="84">
        <v>35000</v>
      </c>
      <c r="AQ407" s="84">
        <v>1004.5</v>
      </c>
      <c r="AR407" s="84">
        <v>0</v>
      </c>
      <c r="AS407" s="84">
        <v>1064</v>
      </c>
      <c r="AT407" s="84">
        <v>0</v>
      </c>
      <c r="AU407" s="84">
        <v>25</v>
      </c>
      <c r="AV407" s="84">
        <v>120</v>
      </c>
      <c r="AW407" s="84">
        <v>6756.8</v>
      </c>
      <c r="AX407" s="84">
        <v>15727.1</v>
      </c>
      <c r="AY407" s="84">
        <v>26029.7</v>
      </c>
      <c r="AZ407" s="84">
        <v>2485</v>
      </c>
      <c r="BA407" s="84">
        <v>385</v>
      </c>
      <c r="BB407" s="84">
        <v>2481.5</v>
      </c>
      <c r="BC407" s="91">
        <v>5351.5</v>
      </c>
    </row>
    <row r="408" spans="1:55" ht="25.5">
      <c r="A408" s="90" t="s">
        <v>843</v>
      </c>
      <c r="B408" s="82">
        <v>20231001</v>
      </c>
      <c r="C408" s="82">
        <v>2023</v>
      </c>
      <c r="D408" s="82" t="s">
        <v>6398</v>
      </c>
      <c r="E408" s="82">
        <v>10</v>
      </c>
      <c r="F408" s="82" t="s">
        <v>1269</v>
      </c>
      <c r="G408" s="82" t="s">
        <v>230</v>
      </c>
      <c r="H408" s="82">
        <v>1.83</v>
      </c>
      <c r="I408" s="82" t="s">
        <v>843</v>
      </c>
      <c r="J408" s="82">
        <v>34</v>
      </c>
      <c r="K408" s="82" t="s">
        <v>3699</v>
      </c>
      <c r="L408" s="82" t="s">
        <v>3714</v>
      </c>
      <c r="M408" s="82" t="s">
        <v>3715</v>
      </c>
      <c r="N408" s="82" t="s">
        <v>2352</v>
      </c>
      <c r="O408" s="82" t="s">
        <v>3700</v>
      </c>
      <c r="P408" s="82" t="s">
        <v>4031</v>
      </c>
      <c r="Q408" s="82" t="s">
        <v>231</v>
      </c>
      <c r="R408" s="82">
        <v>4</v>
      </c>
      <c r="S408" s="83">
        <v>44932</v>
      </c>
      <c r="T408" s="83">
        <v>42927</v>
      </c>
      <c r="U408" s="82">
        <v>61500023</v>
      </c>
      <c r="V408" s="82" t="s">
        <v>3702</v>
      </c>
      <c r="W408" s="100" t="s">
        <v>2777</v>
      </c>
      <c r="X408" s="82" t="s">
        <v>4334</v>
      </c>
      <c r="Y408" s="82" t="s">
        <v>5619</v>
      </c>
      <c r="Z408" s="82" t="s">
        <v>2776</v>
      </c>
      <c r="AA408" s="82" t="s">
        <v>3704</v>
      </c>
      <c r="AB408" s="83">
        <v>32459</v>
      </c>
      <c r="AC408" s="82" t="s">
        <v>3713</v>
      </c>
      <c r="AD408" s="82" t="s">
        <v>3718</v>
      </c>
      <c r="AE408" s="82">
        <v>200019604939497</v>
      </c>
      <c r="AF408" s="82">
        <v>1</v>
      </c>
      <c r="AG408" s="82" t="s">
        <v>3707</v>
      </c>
      <c r="AH408" s="82">
        <v>1</v>
      </c>
      <c r="AI408" s="82" t="s">
        <v>3708</v>
      </c>
      <c r="AJ408" s="82">
        <v>315645</v>
      </c>
      <c r="AK408" s="82" t="s">
        <v>6663</v>
      </c>
      <c r="AL408" s="82">
        <v>9</v>
      </c>
      <c r="AM408" s="84">
        <v>60000</v>
      </c>
      <c r="AN408" s="84">
        <v>0</v>
      </c>
      <c r="AO408" s="84">
        <v>0</v>
      </c>
      <c r="AP408" s="84">
        <v>60000</v>
      </c>
      <c r="AQ408" s="84">
        <v>1722</v>
      </c>
      <c r="AR408" s="84">
        <v>3486.68</v>
      </c>
      <c r="AS408" s="84">
        <v>1824</v>
      </c>
      <c r="AT408" s="84">
        <v>0</v>
      </c>
      <c r="AU408" s="84">
        <v>25</v>
      </c>
      <c r="AV408" s="84">
        <v>0</v>
      </c>
      <c r="AW408" s="84">
        <v>0</v>
      </c>
      <c r="AX408" s="84">
        <v>7057.68</v>
      </c>
      <c r="AY408" s="84">
        <v>52942.32</v>
      </c>
      <c r="AZ408" s="84">
        <v>4260</v>
      </c>
      <c r="BA408" s="84">
        <v>660</v>
      </c>
      <c r="BB408" s="84">
        <v>4254</v>
      </c>
      <c r="BC408" s="91">
        <v>9174</v>
      </c>
    </row>
    <row r="409" spans="1:55" ht="25.5">
      <c r="A409" s="90" t="s">
        <v>843</v>
      </c>
      <c r="B409" s="82">
        <v>20231001</v>
      </c>
      <c r="C409" s="82">
        <v>2023</v>
      </c>
      <c r="D409" s="82" t="s">
        <v>6398</v>
      </c>
      <c r="E409" s="82">
        <v>10</v>
      </c>
      <c r="F409" s="82" t="s">
        <v>1242</v>
      </c>
      <c r="G409" s="82" t="s">
        <v>1486</v>
      </c>
      <c r="H409" s="82" t="s">
        <v>1242</v>
      </c>
      <c r="I409" s="82" t="s">
        <v>1486</v>
      </c>
      <c r="J409" s="82">
        <v>1</v>
      </c>
      <c r="K409" s="82" t="s">
        <v>11</v>
      </c>
      <c r="L409" s="82" t="s">
        <v>3714</v>
      </c>
      <c r="M409" s="82" t="s">
        <v>3715</v>
      </c>
      <c r="N409" s="82" t="s">
        <v>2352</v>
      </c>
      <c r="O409" s="82" t="s">
        <v>3700</v>
      </c>
      <c r="P409" s="82" t="s">
        <v>3743</v>
      </c>
      <c r="Q409" s="82" t="s">
        <v>75</v>
      </c>
      <c r="R409" s="82">
        <v>6</v>
      </c>
      <c r="S409" s="83">
        <v>44935</v>
      </c>
      <c r="T409" s="83">
        <v>40547</v>
      </c>
      <c r="U409" s="82">
        <v>62475001</v>
      </c>
      <c r="V409" s="82" t="s">
        <v>3702</v>
      </c>
      <c r="W409" s="100" t="s">
        <v>1679</v>
      </c>
      <c r="X409" s="82" t="s">
        <v>4058</v>
      </c>
      <c r="Y409" s="82" t="s">
        <v>5374</v>
      </c>
      <c r="Z409" s="82" t="s">
        <v>704</v>
      </c>
      <c r="AA409" s="82" t="s">
        <v>3712</v>
      </c>
      <c r="AB409" s="82" t="s">
        <v>6668</v>
      </c>
      <c r="AC409" s="82" t="s">
        <v>3713</v>
      </c>
      <c r="AD409" s="82" t="s">
        <v>3706</v>
      </c>
      <c r="AE409" s="82">
        <v>200015800092759</v>
      </c>
      <c r="AF409" s="82">
        <v>1</v>
      </c>
      <c r="AG409" s="82" t="s">
        <v>3707</v>
      </c>
      <c r="AH409" s="82">
        <v>1</v>
      </c>
      <c r="AI409" s="82" t="s">
        <v>3708</v>
      </c>
      <c r="AJ409" s="82">
        <v>315645</v>
      </c>
      <c r="AK409" s="82" t="s">
        <v>6663</v>
      </c>
      <c r="AL409" s="82">
        <v>10</v>
      </c>
      <c r="AM409" s="84">
        <v>25000</v>
      </c>
      <c r="AN409" s="84">
        <v>0</v>
      </c>
      <c r="AO409" s="84">
        <v>0</v>
      </c>
      <c r="AP409" s="84">
        <v>25000</v>
      </c>
      <c r="AQ409" s="84">
        <v>717.5</v>
      </c>
      <c r="AR409" s="84">
        <v>0</v>
      </c>
      <c r="AS409" s="84">
        <v>760</v>
      </c>
      <c r="AT409" s="84">
        <v>1587.38</v>
      </c>
      <c r="AU409" s="84">
        <v>25</v>
      </c>
      <c r="AV409" s="84">
        <v>0</v>
      </c>
      <c r="AW409" s="84">
        <v>0</v>
      </c>
      <c r="AX409" s="84">
        <v>3089.88</v>
      </c>
      <c r="AY409" s="84">
        <v>21910.12</v>
      </c>
      <c r="AZ409" s="84">
        <v>1775</v>
      </c>
      <c r="BA409" s="84">
        <v>275</v>
      </c>
      <c r="BB409" s="84">
        <v>1772.5</v>
      </c>
      <c r="BC409" s="91">
        <v>3822.5</v>
      </c>
    </row>
    <row r="410" spans="1:55" ht="25.5">
      <c r="A410" s="90" t="s">
        <v>843</v>
      </c>
      <c r="B410" s="82">
        <v>20231001</v>
      </c>
      <c r="C410" s="82">
        <v>2023</v>
      </c>
      <c r="D410" s="82" t="s">
        <v>6398</v>
      </c>
      <c r="E410" s="82">
        <v>10</v>
      </c>
      <c r="F410" s="82" t="s">
        <v>1251</v>
      </c>
      <c r="G410" s="82" t="s">
        <v>302</v>
      </c>
      <c r="H410" s="82">
        <v>1.83</v>
      </c>
      <c r="I410" s="82" t="s">
        <v>843</v>
      </c>
      <c r="J410" s="82">
        <v>34</v>
      </c>
      <c r="K410" s="82" t="s">
        <v>3699</v>
      </c>
      <c r="L410" s="82" t="s">
        <v>3714</v>
      </c>
      <c r="M410" s="82" t="s">
        <v>3715</v>
      </c>
      <c r="N410" s="82" t="s">
        <v>2352</v>
      </c>
      <c r="O410" s="82" t="s">
        <v>3700</v>
      </c>
      <c r="P410" s="82" t="s">
        <v>3836</v>
      </c>
      <c r="Q410" s="82" t="s">
        <v>2420</v>
      </c>
      <c r="R410" s="82">
        <v>2</v>
      </c>
      <c r="S410" s="83">
        <v>44932</v>
      </c>
      <c r="T410" s="83">
        <v>44573</v>
      </c>
      <c r="U410" s="82">
        <v>61635018</v>
      </c>
      <c r="V410" s="82" t="s">
        <v>3702</v>
      </c>
      <c r="W410" s="100" t="s">
        <v>2729</v>
      </c>
      <c r="X410" s="82" t="s">
        <v>4588</v>
      </c>
      <c r="Y410" s="82" t="s">
        <v>5872</v>
      </c>
      <c r="Z410" s="82" t="s">
        <v>2728</v>
      </c>
      <c r="AA410" s="82" t="s">
        <v>3704</v>
      </c>
      <c r="AB410" s="82" t="s">
        <v>6669</v>
      </c>
      <c r="AC410" s="82" t="s">
        <v>3705</v>
      </c>
      <c r="AD410" s="82" t="s">
        <v>3706</v>
      </c>
      <c r="AE410" s="82">
        <v>200019605388571</v>
      </c>
      <c r="AF410" s="82">
        <v>1</v>
      </c>
      <c r="AG410" s="82" t="s">
        <v>3707</v>
      </c>
      <c r="AH410" s="82">
        <v>1</v>
      </c>
      <c r="AI410" s="82" t="s">
        <v>3708</v>
      </c>
      <c r="AJ410" s="82">
        <v>315645</v>
      </c>
      <c r="AK410" s="82" t="s">
        <v>6663</v>
      </c>
      <c r="AL410" s="82">
        <v>11</v>
      </c>
      <c r="AM410" s="84">
        <v>60000</v>
      </c>
      <c r="AN410" s="84">
        <v>0</v>
      </c>
      <c r="AO410" s="84">
        <v>0</v>
      </c>
      <c r="AP410" s="84">
        <v>60000</v>
      </c>
      <c r="AQ410" s="84">
        <v>1722</v>
      </c>
      <c r="AR410" s="84">
        <v>3486.68</v>
      </c>
      <c r="AS410" s="84">
        <v>1824</v>
      </c>
      <c r="AT410" s="84">
        <v>0</v>
      </c>
      <c r="AU410" s="84">
        <v>25</v>
      </c>
      <c r="AV410" s="84">
        <v>0</v>
      </c>
      <c r="AW410" s="84">
        <v>5046</v>
      </c>
      <c r="AX410" s="84">
        <v>17149.68</v>
      </c>
      <c r="AY410" s="84">
        <v>47896.32</v>
      </c>
      <c r="AZ410" s="84">
        <v>4260</v>
      </c>
      <c r="BA410" s="84">
        <v>660</v>
      </c>
      <c r="BB410" s="84">
        <v>4254</v>
      </c>
      <c r="BC410" s="91">
        <v>9174</v>
      </c>
    </row>
    <row r="411" spans="1:55" ht="25.5">
      <c r="A411" s="90" t="s">
        <v>843</v>
      </c>
      <c r="B411" s="82">
        <v>20231001</v>
      </c>
      <c r="C411" s="82">
        <v>2023</v>
      </c>
      <c r="D411" s="82" t="s">
        <v>6398</v>
      </c>
      <c r="E411" s="82">
        <v>10</v>
      </c>
      <c r="F411" s="82" t="s">
        <v>1273</v>
      </c>
      <c r="G411" s="82" t="s">
        <v>1487</v>
      </c>
      <c r="H411" s="82">
        <v>1.83</v>
      </c>
      <c r="I411" s="82" t="s">
        <v>843</v>
      </c>
      <c r="J411" s="82">
        <v>34</v>
      </c>
      <c r="K411" s="82" t="s">
        <v>3699</v>
      </c>
      <c r="L411" s="82"/>
      <c r="M411" s="82"/>
      <c r="N411" s="82" t="s">
        <v>2352</v>
      </c>
      <c r="O411" s="82" t="s">
        <v>3700</v>
      </c>
      <c r="P411" s="82" t="s">
        <v>3701</v>
      </c>
      <c r="Q411" s="82" t="s">
        <v>190</v>
      </c>
      <c r="R411" s="82">
        <v>2</v>
      </c>
      <c r="S411" s="83">
        <v>44930</v>
      </c>
      <c r="T411" s="83">
        <v>44573</v>
      </c>
      <c r="U411" s="82">
        <v>62130024</v>
      </c>
      <c r="V411" s="82" t="s">
        <v>3702</v>
      </c>
      <c r="W411" s="100" t="s">
        <v>2639</v>
      </c>
      <c r="X411" s="82" t="s">
        <v>4131</v>
      </c>
      <c r="Y411" s="82" t="s">
        <v>5439</v>
      </c>
      <c r="Z411" s="82" t="s">
        <v>2638</v>
      </c>
      <c r="AA411" s="82" t="s">
        <v>3712</v>
      </c>
      <c r="AB411" s="82" t="s">
        <v>6670</v>
      </c>
      <c r="AC411" s="82" t="s">
        <v>3705</v>
      </c>
      <c r="AD411" s="82" t="s">
        <v>3706</v>
      </c>
      <c r="AE411" s="82">
        <v>200019603292600</v>
      </c>
      <c r="AF411" s="82">
        <v>1</v>
      </c>
      <c r="AG411" s="82" t="s">
        <v>3707</v>
      </c>
      <c r="AH411" s="82">
        <v>1</v>
      </c>
      <c r="AI411" s="82" t="s">
        <v>3708</v>
      </c>
      <c r="AJ411" s="82">
        <v>315645</v>
      </c>
      <c r="AK411" s="82" t="s">
        <v>6663</v>
      </c>
      <c r="AL411" s="82">
        <v>12</v>
      </c>
      <c r="AM411" s="84">
        <v>35000</v>
      </c>
      <c r="AN411" s="84">
        <v>0</v>
      </c>
      <c r="AO411" s="84">
        <v>0</v>
      </c>
      <c r="AP411" s="84">
        <v>35000</v>
      </c>
      <c r="AQ411" s="84">
        <v>1004.5</v>
      </c>
      <c r="AR411" s="84">
        <v>0</v>
      </c>
      <c r="AS411" s="84">
        <v>1064</v>
      </c>
      <c r="AT411" s="84">
        <v>0</v>
      </c>
      <c r="AU411" s="84">
        <v>25</v>
      </c>
      <c r="AV411" s="84">
        <v>0</v>
      </c>
      <c r="AW411" s="84">
        <v>7631</v>
      </c>
      <c r="AX411" s="84">
        <v>17355.5</v>
      </c>
      <c r="AY411" s="84">
        <v>25275.5</v>
      </c>
      <c r="AZ411" s="84">
        <v>2485</v>
      </c>
      <c r="BA411" s="84">
        <v>385</v>
      </c>
      <c r="BB411" s="84">
        <v>2481.5</v>
      </c>
      <c r="BC411" s="91">
        <v>5351.5</v>
      </c>
    </row>
    <row r="412" spans="1:55" ht="25.5">
      <c r="A412" s="90" t="s">
        <v>843</v>
      </c>
      <c r="B412" s="82">
        <v>20231001</v>
      </c>
      <c r="C412" s="82">
        <v>2023</v>
      </c>
      <c r="D412" s="82" t="s">
        <v>6398</v>
      </c>
      <c r="E412" s="82">
        <v>10</v>
      </c>
      <c r="F412" s="82">
        <v>1.83</v>
      </c>
      <c r="G412" s="82" t="s">
        <v>843</v>
      </c>
      <c r="H412" s="82">
        <v>1.83</v>
      </c>
      <c r="I412" s="82" t="s">
        <v>843</v>
      </c>
      <c r="J412" s="82">
        <v>1</v>
      </c>
      <c r="K412" s="82" t="s">
        <v>11</v>
      </c>
      <c r="L412" s="82" t="s">
        <v>3720</v>
      </c>
      <c r="M412" s="82" t="s">
        <v>3721</v>
      </c>
      <c r="N412" s="82" t="s">
        <v>2352</v>
      </c>
      <c r="O412" s="82" t="s">
        <v>3700</v>
      </c>
      <c r="P412" s="82" t="s">
        <v>3992</v>
      </c>
      <c r="Q412" s="82" t="s">
        <v>582</v>
      </c>
      <c r="R412" s="82">
        <v>5</v>
      </c>
      <c r="S412" s="83">
        <v>44573</v>
      </c>
      <c r="T412" s="82" t="s">
        <v>6671</v>
      </c>
      <c r="U412" s="82">
        <v>62460185</v>
      </c>
      <c r="V412" s="82" t="s">
        <v>3702</v>
      </c>
      <c r="W412" s="100" t="s">
        <v>1758</v>
      </c>
      <c r="X412" s="82" t="s">
        <v>3993</v>
      </c>
      <c r="Y412" s="82" t="s">
        <v>5321</v>
      </c>
      <c r="Z412" s="82" t="s">
        <v>581</v>
      </c>
      <c r="AA412" s="82" t="s">
        <v>3704</v>
      </c>
      <c r="AB412" s="83">
        <v>22408</v>
      </c>
      <c r="AC412" s="82" t="s">
        <v>3713</v>
      </c>
      <c r="AD412" s="82" t="s">
        <v>3705</v>
      </c>
      <c r="AE412" s="82">
        <v>200013300029751</v>
      </c>
      <c r="AF412" s="82">
        <v>1</v>
      </c>
      <c r="AG412" s="82" t="s">
        <v>3707</v>
      </c>
      <c r="AH412" s="82">
        <v>1</v>
      </c>
      <c r="AI412" s="82" t="s">
        <v>3708</v>
      </c>
      <c r="AJ412" s="82">
        <v>315645</v>
      </c>
      <c r="AK412" s="82" t="s">
        <v>6663</v>
      </c>
      <c r="AL412" s="82">
        <v>13</v>
      </c>
      <c r="AM412" s="84">
        <v>25000</v>
      </c>
      <c r="AN412" s="84">
        <v>0</v>
      </c>
      <c r="AO412" s="84">
        <v>0</v>
      </c>
      <c r="AP412" s="84">
        <v>25000</v>
      </c>
      <c r="AQ412" s="84">
        <v>717.5</v>
      </c>
      <c r="AR412" s="84">
        <v>0</v>
      </c>
      <c r="AS412" s="84">
        <v>760</v>
      </c>
      <c r="AT412" s="84">
        <v>0</v>
      </c>
      <c r="AU412" s="84">
        <v>25</v>
      </c>
      <c r="AV412" s="84">
        <v>50</v>
      </c>
      <c r="AW412" s="84">
        <v>3748</v>
      </c>
      <c r="AX412" s="84">
        <v>9048.5</v>
      </c>
      <c r="AY412" s="84">
        <v>19699.5</v>
      </c>
      <c r="AZ412" s="84">
        <v>1775</v>
      </c>
      <c r="BA412" s="84">
        <v>275</v>
      </c>
      <c r="BB412" s="84">
        <v>1772.5</v>
      </c>
      <c r="BC412" s="91">
        <v>3822.5</v>
      </c>
    </row>
    <row r="413" spans="1:55" ht="25.5">
      <c r="A413" s="90" t="s">
        <v>843</v>
      </c>
      <c r="B413" s="82">
        <v>20231001</v>
      </c>
      <c r="C413" s="82">
        <v>2023</v>
      </c>
      <c r="D413" s="82" t="s">
        <v>6398</v>
      </c>
      <c r="E413" s="82">
        <v>10</v>
      </c>
      <c r="F413" s="82">
        <v>1.83</v>
      </c>
      <c r="G413" s="82" t="s">
        <v>843</v>
      </c>
      <c r="H413" s="82">
        <v>1.83</v>
      </c>
      <c r="I413" s="82" t="s">
        <v>843</v>
      </c>
      <c r="J413" s="82">
        <v>7</v>
      </c>
      <c r="K413" s="82" t="s">
        <v>3709</v>
      </c>
      <c r="L413" s="82"/>
      <c r="M413" s="82"/>
      <c r="N413" s="82" t="s">
        <v>2352</v>
      </c>
      <c r="O413" s="82" t="s">
        <v>3700</v>
      </c>
      <c r="P413" s="82" t="s">
        <v>3710</v>
      </c>
      <c r="Q413" s="82" t="s">
        <v>795</v>
      </c>
      <c r="R413" s="82">
        <v>1</v>
      </c>
      <c r="S413" s="83">
        <v>44933</v>
      </c>
      <c r="T413" s="83">
        <v>44933</v>
      </c>
      <c r="U413" s="82">
        <v>62461986</v>
      </c>
      <c r="V413" s="82" t="s">
        <v>3702</v>
      </c>
      <c r="W413" s="100" t="s">
        <v>3513</v>
      </c>
      <c r="X413" s="82" t="s">
        <v>4338</v>
      </c>
      <c r="Y413" s="82" t="s">
        <v>5622</v>
      </c>
      <c r="Z413" s="82" t="s">
        <v>3512</v>
      </c>
      <c r="AA413" s="82" t="s">
        <v>3712</v>
      </c>
      <c r="AB413" s="83">
        <v>32550</v>
      </c>
      <c r="AC413" s="82" t="s">
        <v>3705</v>
      </c>
      <c r="AD413" s="82" t="s">
        <v>3706</v>
      </c>
      <c r="AE413" s="82">
        <v>200012320289892</v>
      </c>
      <c r="AF413" s="82">
        <v>1</v>
      </c>
      <c r="AG413" s="82" t="s">
        <v>3707</v>
      </c>
      <c r="AH413" s="82">
        <v>1</v>
      </c>
      <c r="AI413" s="82" t="s">
        <v>3708</v>
      </c>
      <c r="AJ413" s="82">
        <v>315645</v>
      </c>
      <c r="AK413" s="82" t="s">
        <v>6663</v>
      </c>
      <c r="AL413" s="82">
        <v>14</v>
      </c>
      <c r="AM413" s="84">
        <v>15000</v>
      </c>
      <c r="AN413" s="84">
        <v>0</v>
      </c>
      <c r="AO413" s="84">
        <v>0</v>
      </c>
      <c r="AP413" s="84">
        <v>15000</v>
      </c>
      <c r="AQ413" s="84">
        <v>0</v>
      </c>
      <c r="AR413" s="84">
        <v>0</v>
      </c>
      <c r="AS413" s="84">
        <v>0</v>
      </c>
      <c r="AT413" s="84">
        <v>0</v>
      </c>
      <c r="AU413" s="84">
        <v>0</v>
      </c>
      <c r="AV413" s="84">
        <v>0</v>
      </c>
      <c r="AW413" s="84">
        <v>0</v>
      </c>
      <c r="AX413" s="84">
        <v>0</v>
      </c>
      <c r="AY413" s="84">
        <v>15000</v>
      </c>
      <c r="AZ413" s="84">
        <v>0</v>
      </c>
      <c r="BA413" s="84">
        <v>0</v>
      </c>
      <c r="BB413" s="84">
        <v>0</v>
      </c>
      <c r="BC413" s="91">
        <v>0</v>
      </c>
    </row>
    <row r="414" spans="1:55" ht="25.5">
      <c r="A414" s="90" t="s">
        <v>843</v>
      </c>
      <c r="B414" s="82">
        <v>20231001</v>
      </c>
      <c r="C414" s="82">
        <v>2023</v>
      </c>
      <c r="D414" s="82" t="s">
        <v>6398</v>
      </c>
      <c r="E414" s="82">
        <v>10</v>
      </c>
      <c r="F414" s="82" t="s">
        <v>1285</v>
      </c>
      <c r="G414" s="82" t="s">
        <v>187</v>
      </c>
      <c r="H414" s="82">
        <v>1.83</v>
      </c>
      <c r="I414" s="82" t="s">
        <v>843</v>
      </c>
      <c r="J414" s="82">
        <v>34</v>
      </c>
      <c r="K414" s="82" t="s">
        <v>3699</v>
      </c>
      <c r="L414" s="82"/>
      <c r="M414" s="82"/>
      <c r="N414" s="82" t="s">
        <v>2352</v>
      </c>
      <c r="O414" s="82" t="s">
        <v>3700</v>
      </c>
      <c r="P414" s="82" t="s">
        <v>3735</v>
      </c>
      <c r="Q414" s="82" t="s">
        <v>127</v>
      </c>
      <c r="R414" s="82">
        <v>1</v>
      </c>
      <c r="S414" s="83">
        <v>44573</v>
      </c>
      <c r="T414" s="83">
        <v>43841</v>
      </c>
      <c r="U414" s="82">
        <v>62370025</v>
      </c>
      <c r="V414" s="82" t="s">
        <v>3702</v>
      </c>
      <c r="W414" s="100" t="s">
        <v>2765</v>
      </c>
      <c r="X414" s="82" t="s">
        <v>4198</v>
      </c>
      <c r="Y414" s="82" t="s">
        <v>5610</v>
      </c>
      <c r="Z414" s="82" t="s">
        <v>2764</v>
      </c>
      <c r="AA414" s="82" t="s">
        <v>3712</v>
      </c>
      <c r="AB414" s="82" t="s">
        <v>6672</v>
      </c>
      <c r="AC414" s="82" t="s">
        <v>3705</v>
      </c>
      <c r="AD414" s="82" t="s">
        <v>3706</v>
      </c>
      <c r="AE414" s="82">
        <v>200019603137818</v>
      </c>
      <c r="AF414" s="82">
        <v>1</v>
      </c>
      <c r="AG414" s="82" t="s">
        <v>3707</v>
      </c>
      <c r="AH414" s="82">
        <v>1</v>
      </c>
      <c r="AI414" s="82" t="s">
        <v>3708</v>
      </c>
      <c r="AJ414" s="82">
        <v>315645</v>
      </c>
      <c r="AK414" s="82" t="s">
        <v>6663</v>
      </c>
      <c r="AL414" s="82">
        <v>15</v>
      </c>
      <c r="AM414" s="84">
        <v>115000</v>
      </c>
      <c r="AN414" s="84">
        <v>0</v>
      </c>
      <c r="AO414" s="84">
        <v>0</v>
      </c>
      <c r="AP414" s="84">
        <v>115000</v>
      </c>
      <c r="AQ414" s="84">
        <v>3300.5</v>
      </c>
      <c r="AR414" s="84">
        <v>15633.74</v>
      </c>
      <c r="AS414" s="84">
        <v>3496</v>
      </c>
      <c r="AT414" s="84">
        <v>0</v>
      </c>
      <c r="AU414" s="84">
        <v>25</v>
      </c>
      <c r="AV414" s="84">
        <v>0</v>
      </c>
      <c r="AW414" s="84">
        <v>0</v>
      </c>
      <c r="AX414" s="84">
        <v>22455.24</v>
      </c>
      <c r="AY414" s="84">
        <v>92544.76</v>
      </c>
      <c r="AZ414" s="84">
        <v>8165</v>
      </c>
      <c r="BA414" s="84">
        <v>822.89</v>
      </c>
      <c r="BB414" s="84">
        <v>8153.5</v>
      </c>
      <c r="BC414" s="91">
        <v>17141.39</v>
      </c>
    </row>
    <row r="415" spans="1:55" ht="25.5">
      <c r="A415" s="90" t="s">
        <v>843</v>
      </c>
      <c r="B415" s="82">
        <v>20231001</v>
      </c>
      <c r="C415" s="82">
        <v>2023</v>
      </c>
      <c r="D415" s="82" t="s">
        <v>6398</v>
      </c>
      <c r="E415" s="82">
        <v>10</v>
      </c>
      <c r="F415" s="82" t="s">
        <v>1297</v>
      </c>
      <c r="G415" s="82" t="s">
        <v>481</v>
      </c>
      <c r="H415" s="82" t="s">
        <v>1297</v>
      </c>
      <c r="I415" s="82" t="s">
        <v>481</v>
      </c>
      <c r="J415" s="82">
        <v>1</v>
      </c>
      <c r="K415" s="82" t="s">
        <v>11</v>
      </c>
      <c r="L415" s="82" t="s">
        <v>3749</v>
      </c>
      <c r="M415" s="82" t="s">
        <v>3750</v>
      </c>
      <c r="N415" s="82" t="s">
        <v>2352</v>
      </c>
      <c r="O415" s="82" t="s">
        <v>3700</v>
      </c>
      <c r="P415" s="82" t="s">
        <v>4540</v>
      </c>
      <c r="Q415" s="82" t="s">
        <v>2531</v>
      </c>
      <c r="R415" s="82">
        <v>1</v>
      </c>
      <c r="S415" s="83">
        <v>44573</v>
      </c>
      <c r="T415" s="83">
        <v>44573</v>
      </c>
      <c r="U415" s="82">
        <v>61380007</v>
      </c>
      <c r="V415" s="82" t="s">
        <v>3702</v>
      </c>
      <c r="W415" s="100" t="s">
        <v>2530</v>
      </c>
      <c r="X415" s="82" t="s">
        <v>4541</v>
      </c>
      <c r="Y415" s="82" t="s">
        <v>5819</v>
      </c>
      <c r="Z415" s="82" t="s">
        <v>2529</v>
      </c>
      <c r="AA415" s="82" t="s">
        <v>3712</v>
      </c>
      <c r="AB415" s="83">
        <v>32426</v>
      </c>
      <c r="AC415" s="82" t="s">
        <v>3705</v>
      </c>
      <c r="AD415" s="82" t="s">
        <v>3706</v>
      </c>
      <c r="AE415" s="82">
        <v>200019605396577</v>
      </c>
      <c r="AF415" s="82">
        <v>1</v>
      </c>
      <c r="AG415" s="82" t="s">
        <v>3707</v>
      </c>
      <c r="AH415" s="82">
        <v>1</v>
      </c>
      <c r="AI415" s="82" t="s">
        <v>3708</v>
      </c>
      <c r="AJ415" s="82">
        <v>315645</v>
      </c>
      <c r="AK415" s="82" t="s">
        <v>6663</v>
      </c>
      <c r="AL415" s="82">
        <v>16</v>
      </c>
      <c r="AM415" s="84">
        <v>25000</v>
      </c>
      <c r="AN415" s="84">
        <v>0</v>
      </c>
      <c r="AO415" s="84">
        <v>0</v>
      </c>
      <c r="AP415" s="84">
        <v>25000</v>
      </c>
      <c r="AQ415" s="84">
        <v>717.5</v>
      </c>
      <c r="AR415" s="84">
        <v>0</v>
      </c>
      <c r="AS415" s="84">
        <v>760</v>
      </c>
      <c r="AT415" s="84">
        <v>0</v>
      </c>
      <c r="AU415" s="84">
        <v>25</v>
      </c>
      <c r="AV415" s="84">
        <v>0</v>
      </c>
      <c r="AW415" s="84">
        <v>0</v>
      </c>
      <c r="AX415" s="84">
        <v>1502.5</v>
      </c>
      <c r="AY415" s="84">
        <v>23497.5</v>
      </c>
      <c r="AZ415" s="84">
        <v>1775</v>
      </c>
      <c r="BA415" s="84">
        <v>275</v>
      </c>
      <c r="BB415" s="84">
        <v>1772.5</v>
      </c>
      <c r="BC415" s="91">
        <v>3822.5</v>
      </c>
    </row>
    <row r="416" spans="1:55" ht="25.5">
      <c r="A416" s="90" t="s">
        <v>843</v>
      </c>
      <c r="B416" s="82">
        <v>20231001</v>
      </c>
      <c r="C416" s="82">
        <v>2023</v>
      </c>
      <c r="D416" s="82" t="s">
        <v>6398</v>
      </c>
      <c r="E416" s="82">
        <v>10</v>
      </c>
      <c r="F416" s="82" t="s">
        <v>1281</v>
      </c>
      <c r="G416" s="82" t="s">
        <v>488</v>
      </c>
      <c r="H416" s="82" t="s">
        <v>1281</v>
      </c>
      <c r="I416" s="82" t="s">
        <v>488</v>
      </c>
      <c r="J416" s="82">
        <v>1</v>
      </c>
      <c r="K416" s="82" t="s">
        <v>11</v>
      </c>
      <c r="L416" s="82" t="s">
        <v>3720</v>
      </c>
      <c r="M416" s="82" t="s">
        <v>3721</v>
      </c>
      <c r="N416" s="82" t="s">
        <v>2352</v>
      </c>
      <c r="O416" s="82" t="s">
        <v>3700</v>
      </c>
      <c r="P416" s="82" t="s">
        <v>3722</v>
      </c>
      <c r="Q416" s="82" t="s">
        <v>8</v>
      </c>
      <c r="R416" s="82">
        <v>4</v>
      </c>
      <c r="S416" s="83">
        <v>43473</v>
      </c>
      <c r="T416" s="83">
        <v>37995</v>
      </c>
      <c r="U416" s="82">
        <v>61710010</v>
      </c>
      <c r="V416" s="82" t="s">
        <v>3702</v>
      </c>
      <c r="W416" s="100" t="s">
        <v>1628</v>
      </c>
      <c r="X416" s="82" t="s">
        <v>4587</v>
      </c>
      <c r="Y416" s="82" t="s">
        <v>5871</v>
      </c>
      <c r="Z416" s="82" t="s">
        <v>492</v>
      </c>
      <c r="AA416" s="82" t="s">
        <v>3712</v>
      </c>
      <c r="AB416" s="83">
        <v>23930</v>
      </c>
      <c r="AC416" s="82" t="s">
        <v>3713</v>
      </c>
      <c r="AD416" s="82" t="s">
        <v>3705</v>
      </c>
      <c r="AE416" s="82">
        <v>200013300048224</v>
      </c>
      <c r="AF416" s="82">
        <v>1</v>
      </c>
      <c r="AG416" s="82" t="s">
        <v>3707</v>
      </c>
      <c r="AH416" s="82">
        <v>1</v>
      </c>
      <c r="AI416" s="82" t="s">
        <v>3708</v>
      </c>
      <c r="AJ416" s="82">
        <v>315645</v>
      </c>
      <c r="AK416" s="82" t="s">
        <v>6663</v>
      </c>
      <c r="AL416" s="82">
        <v>17</v>
      </c>
      <c r="AM416" s="84">
        <v>20000</v>
      </c>
      <c r="AN416" s="84">
        <v>0</v>
      </c>
      <c r="AO416" s="84">
        <v>0</v>
      </c>
      <c r="AP416" s="84">
        <v>20000</v>
      </c>
      <c r="AQ416" s="84">
        <v>574</v>
      </c>
      <c r="AR416" s="84">
        <v>0</v>
      </c>
      <c r="AS416" s="84">
        <v>608</v>
      </c>
      <c r="AT416" s="84">
        <v>0</v>
      </c>
      <c r="AU416" s="84">
        <v>25</v>
      </c>
      <c r="AV416" s="84">
        <v>50</v>
      </c>
      <c r="AW416" s="84">
        <v>9330.67</v>
      </c>
      <c r="AX416" s="84">
        <v>19918.34</v>
      </c>
      <c r="AY416" s="84">
        <v>9412.33</v>
      </c>
      <c r="AZ416" s="84">
        <v>1420</v>
      </c>
      <c r="BA416" s="84">
        <v>220</v>
      </c>
      <c r="BB416" s="84">
        <v>1418</v>
      </c>
      <c r="BC416" s="91">
        <v>3058</v>
      </c>
    </row>
    <row r="417" spans="1:55" ht="25.5">
      <c r="A417" s="90" t="s">
        <v>843</v>
      </c>
      <c r="B417" s="82">
        <v>20231001</v>
      </c>
      <c r="C417" s="82">
        <v>2023</v>
      </c>
      <c r="D417" s="82" t="s">
        <v>6398</v>
      </c>
      <c r="E417" s="82">
        <v>10</v>
      </c>
      <c r="F417" s="82">
        <v>1.83</v>
      </c>
      <c r="G417" s="82" t="s">
        <v>843</v>
      </c>
      <c r="H417" s="82">
        <v>1.83</v>
      </c>
      <c r="I417" s="82" t="s">
        <v>843</v>
      </c>
      <c r="J417" s="82">
        <v>1</v>
      </c>
      <c r="K417" s="82" t="s">
        <v>11</v>
      </c>
      <c r="L417" s="82" t="s">
        <v>3720</v>
      </c>
      <c r="M417" s="82" t="s">
        <v>3721</v>
      </c>
      <c r="N417" s="82" t="s">
        <v>2352</v>
      </c>
      <c r="O417" s="82" t="s">
        <v>3700</v>
      </c>
      <c r="P417" s="82" t="s">
        <v>3722</v>
      </c>
      <c r="Q417" s="82" t="s">
        <v>8</v>
      </c>
      <c r="R417" s="82">
        <v>2</v>
      </c>
      <c r="S417" s="83">
        <v>44936</v>
      </c>
      <c r="T417" s="83">
        <v>44931</v>
      </c>
      <c r="U417" s="82">
        <v>62462040</v>
      </c>
      <c r="V417" s="82" t="s">
        <v>3702</v>
      </c>
      <c r="W417" s="100" t="s">
        <v>3181</v>
      </c>
      <c r="X417" s="82" t="s">
        <v>4797</v>
      </c>
      <c r="Y417" s="82" t="s">
        <v>6078</v>
      </c>
      <c r="Z417" s="82" t="s">
        <v>3180</v>
      </c>
      <c r="AA417" s="82" t="s">
        <v>3704</v>
      </c>
      <c r="AB417" s="82" t="s">
        <v>6673</v>
      </c>
      <c r="AC417" s="82" t="s">
        <v>3705</v>
      </c>
      <c r="AD417" s="82" t="s">
        <v>3706</v>
      </c>
      <c r="AE417" s="82">
        <v>200019603193069</v>
      </c>
      <c r="AF417" s="82">
        <v>1</v>
      </c>
      <c r="AG417" s="82" t="s">
        <v>3707</v>
      </c>
      <c r="AH417" s="82">
        <v>1</v>
      </c>
      <c r="AI417" s="82" t="s">
        <v>3708</v>
      </c>
      <c r="AJ417" s="82">
        <v>315645</v>
      </c>
      <c r="AK417" s="82" t="s">
        <v>6663</v>
      </c>
      <c r="AL417" s="82">
        <v>18</v>
      </c>
      <c r="AM417" s="84">
        <v>20000</v>
      </c>
      <c r="AN417" s="84">
        <v>0</v>
      </c>
      <c r="AO417" s="84">
        <v>0</v>
      </c>
      <c r="AP417" s="84">
        <v>20000</v>
      </c>
      <c r="AQ417" s="84">
        <v>574</v>
      </c>
      <c r="AR417" s="84">
        <v>0</v>
      </c>
      <c r="AS417" s="84">
        <v>608</v>
      </c>
      <c r="AT417" s="84">
        <v>0</v>
      </c>
      <c r="AU417" s="84">
        <v>25</v>
      </c>
      <c r="AV417" s="84">
        <v>0</v>
      </c>
      <c r="AW417" s="84">
        <v>1646</v>
      </c>
      <c r="AX417" s="84">
        <v>4499</v>
      </c>
      <c r="AY417" s="84">
        <v>17147</v>
      </c>
      <c r="AZ417" s="84">
        <v>1420</v>
      </c>
      <c r="BA417" s="84">
        <v>220</v>
      </c>
      <c r="BB417" s="84">
        <v>1418</v>
      </c>
      <c r="BC417" s="91">
        <v>3058</v>
      </c>
    </row>
    <row r="418" spans="1:55" ht="25.5">
      <c r="A418" s="90" t="s">
        <v>843</v>
      </c>
      <c r="B418" s="82">
        <v>20231001</v>
      </c>
      <c r="C418" s="82">
        <v>2023</v>
      </c>
      <c r="D418" s="82" t="s">
        <v>6398</v>
      </c>
      <c r="E418" s="82">
        <v>10</v>
      </c>
      <c r="F418" s="82" t="s">
        <v>1247</v>
      </c>
      <c r="G418" s="82" t="s">
        <v>513</v>
      </c>
      <c r="H418" s="82">
        <v>1.83</v>
      </c>
      <c r="I418" s="82" t="s">
        <v>843</v>
      </c>
      <c r="J418" s="82">
        <v>34</v>
      </c>
      <c r="K418" s="82" t="s">
        <v>3699</v>
      </c>
      <c r="L418" s="82" t="s">
        <v>3714</v>
      </c>
      <c r="M418" s="82" t="s">
        <v>3715</v>
      </c>
      <c r="N418" s="82" t="s">
        <v>2352</v>
      </c>
      <c r="O418" s="82" t="s">
        <v>3700</v>
      </c>
      <c r="P418" s="82" t="s">
        <v>3826</v>
      </c>
      <c r="Q418" s="82" t="s">
        <v>98</v>
      </c>
      <c r="R418" s="82">
        <v>1</v>
      </c>
      <c r="S418" s="83">
        <v>44621</v>
      </c>
      <c r="T418" s="83">
        <v>44621</v>
      </c>
      <c r="U418" s="82">
        <v>61815106</v>
      </c>
      <c r="V418" s="82" t="s">
        <v>3702</v>
      </c>
      <c r="W418" s="100" t="s">
        <v>2099</v>
      </c>
      <c r="X418" s="82" t="s">
        <v>4079</v>
      </c>
      <c r="Y418" s="82" t="s">
        <v>5395</v>
      </c>
      <c r="Z418" s="82" t="s">
        <v>1450</v>
      </c>
      <c r="AA418" s="82" t="s">
        <v>3712</v>
      </c>
      <c r="AB418" s="83">
        <v>29862</v>
      </c>
      <c r="AC418" s="82" t="s">
        <v>3705</v>
      </c>
      <c r="AD418" s="82" t="s">
        <v>3706</v>
      </c>
      <c r="AE418" s="82">
        <v>200019604435065</v>
      </c>
      <c r="AF418" s="82">
        <v>1</v>
      </c>
      <c r="AG418" s="82" t="s">
        <v>3707</v>
      </c>
      <c r="AH418" s="82">
        <v>1</v>
      </c>
      <c r="AI418" s="82" t="s">
        <v>3708</v>
      </c>
      <c r="AJ418" s="82">
        <v>315645</v>
      </c>
      <c r="AK418" s="82" t="s">
        <v>6663</v>
      </c>
      <c r="AL418" s="82">
        <v>19</v>
      </c>
      <c r="AM418" s="84">
        <v>50000</v>
      </c>
      <c r="AN418" s="84">
        <v>0</v>
      </c>
      <c r="AO418" s="84">
        <v>0</v>
      </c>
      <c r="AP418" s="84">
        <v>50000</v>
      </c>
      <c r="AQ418" s="84">
        <v>1435</v>
      </c>
      <c r="AR418" s="84">
        <v>1854</v>
      </c>
      <c r="AS418" s="84">
        <v>1520</v>
      </c>
      <c r="AT418" s="84">
        <v>0</v>
      </c>
      <c r="AU418" s="84">
        <v>25</v>
      </c>
      <c r="AV418" s="84">
        <v>0</v>
      </c>
      <c r="AW418" s="84">
        <v>0</v>
      </c>
      <c r="AX418" s="84">
        <v>4834</v>
      </c>
      <c r="AY418" s="84">
        <v>45166</v>
      </c>
      <c r="AZ418" s="84">
        <v>3550</v>
      </c>
      <c r="BA418" s="84">
        <v>550</v>
      </c>
      <c r="BB418" s="84">
        <v>3545</v>
      </c>
      <c r="BC418" s="91">
        <v>7645</v>
      </c>
    </row>
    <row r="419" spans="1:55" ht="25.5">
      <c r="A419" s="90" t="s">
        <v>843</v>
      </c>
      <c r="B419" s="82">
        <v>20231001</v>
      </c>
      <c r="C419" s="82">
        <v>2023</v>
      </c>
      <c r="D419" s="82" t="s">
        <v>6398</v>
      </c>
      <c r="E419" s="82">
        <v>10</v>
      </c>
      <c r="F419" s="82">
        <v>1.83</v>
      </c>
      <c r="G419" s="82" t="s">
        <v>843</v>
      </c>
      <c r="H419" s="82">
        <v>1.83</v>
      </c>
      <c r="I419" s="82" t="s">
        <v>843</v>
      </c>
      <c r="J419" s="82">
        <v>36</v>
      </c>
      <c r="K419" s="82" t="s">
        <v>3730</v>
      </c>
      <c r="L419" s="82" t="s">
        <v>3754</v>
      </c>
      <c r="M419" s="82" t="s">
        <v>3755</v>
      </c>
      <c r="N419" s="82" t="s">
        <v>2352</v>
      </c>
      <c r="O419" s="82" t="s">
        <v>3700</v>
      </c>
      <c r="P419" s="82" t="s">
        <v>4377</v>
      </c>
      <c r="Q419" s="82" t="s">
        <v>320</v>
      </c>
      <c r="R419" s="82">
        <v>1</v>
      </c>
      <c r="S419" s="83">
        <v>44927</v>
      </c>
      <c r="T419" s="83">
        <v>44927</v>
      </c>
      <c r="U419" s="82">
        <v>62461842</v>
      </c>
      <c r="V419" s="82" t="s">
        <v>3702</v>
      </c>
      <c r="W419" s="100" t="s">
        <v>2914</v>
      </c>
      <c r="X419" s="82" t="s">
        <v>4378</v>
      </c>
      <c r="Y419" s="82" t="s">
        <v>5657</v>
      </c>
      <c r="Z419" s="82" t="s">
        <v>2926</v>
      </c>
      <c r="AA419" s="82" t="s">
        <v>3712</v>
      </c>
      <c r="AB419" s="83">
        <v>20586</v>
      </c>
      <c r="AC419" s="82" t="s">
        <v>3705</v>
      </c>
      <c r="AD419" s="82" t="s">
        <v>3706</v>
      </c>
      <c r="AE419" s="82">
        <v>200019605557440</v>
      </c>
      <c r="AF419" s="82">
        <v>1</v>
      </c>
      <c r="AG419" s="82" t="s">
        <v>3707</v>
      </c>
      <c r="AH419" s="82">
        <v>1</v>
      </c>
      <c r="AI419" s="82" t="s">
        <v>3708</v>
      </c>
      <c r="AJ419" s="82">
        <v>315645</v>
      </c>
      <c r="AK419" s="82" t="s">
        <v>6663</v>
      </c>
      <c r="AL419" s="82">
        <v>20</v>
      </c>
      <c r="AM419" s="84">
        <v>110000</v>
      </c>
      <c r="AN419" s="84">
        <v>0</v>
      </c>
      <c r="AO419" s="84">
        <v>0</v>
      </c>
      <c r="AP419" s="84">
        <v>110000</v>
      </c>
      <c r="AQ419" s="84">
        <v>3157</v>
      </c>
      <c r="AR419" s="84">
        <v>14457.62</v>
      </c>
      <c r="AS419" s="84">
        <v>3344</v>
      </c>
      <c r="AT419" s="84">
        <v>0</v>
      </c>
      <c r="AU419" s="84">
        <v>25</v>
      </c>
      <c r="AV419" s="84">
        <v>0</v>
      </c>
      <c r="AW419" s="84">
        <v>0</v>
      </c>
      <c r="AX419" s="84">
        <v>20983.62</v>
      </c>
      <c r="AY419" s="84">
        <v>89016.38</v>
      </c>
      <c r="AZ419" s="84">
        <v>7810</v>
      </c>
      <c r="BA419" s="84">
        <v>822.89</v>
      </c>
      <c r="BB419" s="84">
        <v>7799</v>
      </c>
      <c r="BC419" s="91">
        <v>16431.89</v>
      </c>
    </row>
    <row r="420" spans="1:55" ht="25.5">
      <c r="A420" s="90" t="s">
        <v>843</v>
      </c>
      <c r="B420" s="82">
        <v>20231001</v>
      </c>
      <c r="C420" s="82">
        <v>2023</v>
      </c>
      <c r="D420" s="82" t="s">
        <v>6398</v>
      </c>
      <c r="E420" s="82">
        <v>10</v>
      </c>
      <c r="F420" s="82" t="s">
        <v>1242</v>
      </c>
      <c r="G420" s="82" t="s">
        <v>1486</v>
      </c>
      <c r="H420" s="82" t="s">
        <v>1242</v>
      </c>
      <c r="I420" s="82" t="s">
        <v>1486</v>
      </c>
      <c r="J420" s="82">
        <v>1</v>
      </c>
      <c r="K420" s="82" t="s">
        <v>11</v>
      </c>
      <c r="L420" s="82" t="s">
        <v>3758</v>
      </c>
      <c r="M420" s="82" t="s">
        <v>3759</v>
      </c>
      <c r="N420" s="82" t="s">
        <v>2352</v>
      </c>
      <c r="O420" s="82" t="s">
        <v>3700</v>
      </c>
      <c r="P420" s="82" t="s">
        <v>4108</v>
      </c>
      <c r="Q420" s="82" t="s">
        <v>802</v>
      </c>
      <c r="R420" s="82">
        <v>1</v>
      </c>
      <c r="S420" s="83">
        <v>44933</v>
      </c>
      <c r="T420" s="83">
        <v>44933</v>
      </c>
      <c r="U420" s="82">
        <v>62475206</v>
      </c>
      <c r="V420" s="82" t="s">
        <v>3702</v>
      </c>
      <c r="W420" s="100" t="s">
        <v>3395</v>
      </c>
      <c r="X420" s="82" t="s">
        <v>4287</v>
      </c>
      <c r="Y420" s="82" t="s">
        <v>5578</v>
      </c>
      <c r="Z420" s="82" t="s">
        <v>3519</v>
      </c>
      <c r="AA420" s="82" t="s">
        <v>3704</v>
      </c>
      <c r="AB420" s="82" t="s">
        <v>6674</v>
      </c>
      <c r="AC420" s="82" t="s">
        <v>3705</v>
      </c>
      <c r="AD420" s="82" t="s">
        <v>3706</v>
      </c>
      <c r="AE420" s="82">
        <v>200011410143420</v>
      </c>
      <c r="AF420" s="82">
        <v>1</v>
      </c>
      <c r="AG420" s="82" t="s">
        <v>3707</v>
      </c>
      <c r="AH420" s="82">
        <v>1</v>
      </c>
      <c r="AI420" s="82" t="s">
        <v>3708</v>
      </c>
      <c r="AJ420" s="82">
        <v>315645</v>
      </c>
      <c r="AK420" s="82" t="s">
        <v>6663</v>
      </c>
      <c r="AL420" s="82">
        <v>21</v>
      </c>
      <c r="AM420" s="84">
        <v>42000</v>
      </c>
      <c r="AN420" s="84">
        <v>0</v>
      </c>
      <c r="AO420" s="84">
        <v>0</v>
      </c>
      <c r="AP420" s="84">
        <v>42000</v>
      </c>
      <c r="AQ420" s="84">
        <v>1205.4000000000001</v>
      </c>
      <c r="AR420" s="84">
        <v>724.92</v>
      </c>
      <c r="AS420" s="84">
        <v>1276.8</v>
      </c>
      <c r="AT420" s="84">
        <v>0</v>
      </c>
      <c r="AU420" s="84">
        <v>25</v>
      </c>
      <c r="AV420" s="84">
        <v>0</v>
      </c>
      <c r="AW420" s="84">
        <v>0</v>
      </c>
      <c r="AX420" s="84">
        <v>3232.12</v>
      </c>
      <c r="AY420" s="84">
        <v>38767.879999999997</v>
      </c>
      <c r="AZ420" s="84">
        <v>2982</v>
      </c>
      <c r="BA420" s="84">
        <v>462</v>
      </c>
      <c r="BB420" s="84">
        <v>2977.8</v>
      </c>
      <c r="BC420" s="91">
        <v>6421.8</v>
      </c>
    </row>
    <row r="421" spans="1:55" ht="25.5">
      <c r="A421" s="90" t="s">
        <v>843</v>
      </c>
      <c r="B421" s="82">
        <v>20231001</v>
      </c>
      <c r="C421" s="82">
        <v>2023</v>
      </c>
      <c r="D421" s="82" t="s">
        <v>6398</v>
      </c>
      <c r="E421" s="82">
        <v>10</v>
      </c>
      <c r="F421" s="82" t="s">
        <v>2897</v>
      </c>
      <c r="G421" s="82" t="s">
        <v>2896</v>
      </c>
      <c r="H421" s="82">
        <v>1.83</v>
      </c>
      <c r="I421" s="82" t="s">
        <v>843</v>
      </c>
      <c r="J421" s="82">
        <v>34</v>
      </c>
      <c r="K421" s="82" t="s">
        <v>3699</v>
      </c>
      <c r="L421" s="82"/>
      <c r="M421" s="82"/>
      <c r="N421" s="82" t="s">
        <v>2352</v>
      </c>
      <c r="O421" s="82" t="s">
        <v>3700</v>
      </c>
      <c r="P421" s="82" t="s">
        <v>3735</v>
      </c>
      <c r="Q421" s="82" t="s">
        <v>127</v>
      </c>
      <c r="R421" s="82">
        <v>4</v>
      </c>
      <c r="S421" s="83">
        <v>44572</v>
      </c>
      <c r="T421" s="83">
        <v>42746</v>
      </c>
      <c r="U421" s="82">
        <v>62295005</v>
      </c>
      <c r="V421" s="82" t="s">
        <v>3702</v>
      </c>
      <c r="W421" s="100" t="s">
        <v>2514</v>
      </c>
      <c r="X421" s="82" t="s">
        <v>3945</v>
      </c>
      <c r="Y421" s="82" t="s">
        <v>5284</v>
      </c>
      <c r="Z421" s="82" t="s">
        <v>2513</v>
      </c>
      <c r="AA421" s="82" t="s">
        <v>3704</v>
      </c>
      <c r="AB421" s="83">
        <v>34797</v>
      </c>
      <c r="AC421" s="82" t="s">
        <v>3713</v>
      </c>
      <c r="AD421" s="82" t="s">
        <v>3706</v>
      </c>
      <c r="AE421" s="82">
        <v>200019600260028</v>
      </c>
      <c r="AF421" s="82">
        <v>1</v>
      </c>
      <c r="AG421" s="82" t="s">
        <v>3707</v>
      </c>
      <c r="AH421" s="82">
        <v>1</v>
      </c>
      <c r="AI421" s="82" t="s">
        <v>3708</v>
      </c>
      <c r="AJ421" s="82">
        <v>315645</v>
      </c>
      <c r="AK421" s="82" t="s">
        <v>6663</v>
      </c>
      <c r="AL421" s="82">
        <v>22</v>
      </c>
      <c r="AM421" s="84">
        <v>115000</v>
      </c>
      <c r="AN421" s="84">
        <v>0</v>
      </c>
      <c r="AO421" s="84">
        <v>0</v>
      </c>
      <c r="AP421" s="84">
        <v>115000</v>
      </c>
      <c r="AQ421" s="84">
        <v>3300.5</v>
      </c>
      <c r="AR421" s="84">
        <v>15633.74</v>
      </c>
      <c r="AS421" s="84">
        <v>3496</v>
      </c>
      <c r="AT421" s="84">
        <v>0</v>
      </c>
      <c r="AU421" s="84">
        <v>25</v>
      </c>
      <c r="AV421" s="84">
        <v>0</v>
      </c>
      <c r="AW421" s="84">
        <v>0</v>
      </c>
      <c r="AX421" s="84">
        <v>22455.24</v>
      </c>
      <c r="AY421" s="84">
        <v>92544.76</v>
      </c>
      <c r="AZ421" s="84">
        <v>8165</v>
      </c>
      <c r="BA421" s="84">
        <v>822.89</v>
      </c>
      <c r="BB421" s="84">
        <v>8153.5</v>
      </c>
      <c r="BC421" s="91">
        <v>17141.39</v>
      </c>
    </row>
    <row r="422" spans="1:55" ht="25.5">
      <c r="A422" s="90" t="s">
        <v>843</v>
      </c>
      <c r="B422" s="82">
        <v>20231001</v>
      </c>
      <c r="C422" s="82">
        <v>2023</v>
      </c>
      <c r="D422" s="82" t="s">
        <v>6398</v>
      </c>
      <c r="E422" s="82">
        <v>10</v>
      </c>
      <c r="F422" s="82">
        <v>1.83</v>
      </c>
      <c r="G422" s="82" t="s">
        <v>843</v>
      </c>
      <c r="H422" s="82">
        <v>1.83</v>
      </c>
      <c r="I422" s="82" t="s">
        <v>843</v>
      </c>
      <c r="J422" s="82">
        <v>1</v>
      </c>
      <c r="K422" s="82" t="s">
        <v>11</v>
      </c>
      <c r="L422" s="82" t="s">
        <v>3749</v>
      </c>
      <c r="M422" s="82" t="s">
        <v>3750</v>
      </c>
      <c r="N422" s="82" t="s">
        <v>2352</v>
      </c>
      <c r="O422" s="82" t="s">
        <v>3700</v>
      </c>
      <c r="P422" s="82" t="s">
        <v>3751</v>
      </c>
      <c r="Q422" s="82" t="s">
        <v>10</v>
      </c>
      <c r="R422" s="82">
        <v>1</v>
      </c>
      <c r="S422" s="83">
        <v>44621</v>
      </c>
      <c r="T422" s="83">
        <v>44621</v>
      </c>
      <c r="U422" s="82">
        <v>62461548</v>
      </c>
      <c r="V422" s="82" t="s">
        <v>3702</v>
      </c>
      <c r="W422" s="100" t="s">
        <v>1704</v>
      </c>
      <c r="X422" s="82" t="s">
        <v>3990</v>
      </c>
      <c r="Y422" s="82" t="s">
        <v>5319</v>
      </c>
      <c r="Z422" s="82" t="s">
        <v>1462</v>
      </c>
      <c r="AA422" s="82" t="s">
        <v>3704</v>
      </c>
      <c r="AB422" s="83">
        <v>32427</v>
      </c>
      <c r="AC422" s="82" t="s">
        <v>3705</v>
      </c>
      <c r="AD422" s="82" t="s">
        <v>3706</v>
      </c>
      <c r="AE422" s="82">
        <v>200019604435075</v>
      </c>
      <c r="AF422" s="82">
        <v>1</v>
      </c>
      <c r="AG422" s="82" t="s">
        <v>3707</v>
      </c>
      <c r="AH422" s="82">
        <v>1</v>
      </c>
      <c r="AI422" s="82" t="s">
        <v>3708</v>
      </c>
      <c r="AJ422" s="82">
        <v>315645</v>
      </c>
      <c r="AK422" s="82" t="s">
        <v>6663</v>
      </c>
      <c r="AL422" s="82">
        <v>23</v>
      </c>
      <c r="AM422" s="84">
        <v>35000</v>
      </c>
      <c r="AN422" s="84">
        <v>0</v>
      </c>
      <c r="AO422" s="84">
        <v>0</v>
      </c>
      <c r="AP422" s="84">
        <v>35000</v>
      </c>
      <c r="AQ422" s="84">
        <v>1004.5</v>
      </c>
      <c r="AR422" s="84">
        <v>0</v>
      </c>
      <c r="AS422" s="84">
        <v>1064</v>
      </c>
      <c r="AT422" s="84">
        <v>0</v>
      </c>
      <c r="AU422" s="84">
        <v>25</v>
      </c>
      <c r="AV422" s="84">
        <v>0</v>
      </c>
      <c r="AW422" s="84">
        <v>0</v>
      </c>
      <c r="AX422" s="84">
        <v>2093.5</v>
      </c>
      <c r="AY422" s="84">
        <v>32906.5</v>
      </c>
      <c r="AZ422" s="84">
        <v>2485</v>
      </c>
      <c r="BA422" s="84">
        <v>385</v>
      </c>
      <c r="BB422" s="84">
        <v>2481.5</v>
      </c>
      <c r="BC422" s="91">
        <v>5351.5</v>
      </c>
    </row>
    <row r="423" spans="1:55" ht="25.5">
      <c r="A423" s="90" t="s">
        <v>843</v>
      </c>
      <c r="B423" s="82">
        <v>20231001</v>
      </c>
      <c r="C423" s="82">
        <v>2023</v>
      </c>
      <c r="D423" s="82" t="s">
        <v>6398</v>
      </c>
      <c r="E423" s="82">
        <v>10</v>
      </c>
      <c r="F423" s="82" t="s">
        <v>1262</v>
      </c>
      <c r="G423" s="82" t="s">
        <v>465</v>
      </c>
      <c r="H423" s="82">
        <v>1.83</v>
      </c>
      <c r="I423" s="82" t="s">
        <v>843</v>
      </c>
      <c r="J423" s="82">
        <v>34</v>
      </c>
      <c r="K423" s="82" t="s">
        <v>3699</v>
      </c>
      <c r="L423" s="82" t="s">
        <v>3754</v>
      </c>
      <c r="M423" s="82" t="s">
        <v>3755</v>
      </c>
      <c r="N423" s="82" t="s">
        <v>2352</v>
      </c>
      <c r="O423" s="82" t="s">
        <v>3700</v>
      </c>
      <c r="P423" s="82" t="s">
        <v>3756</v>
      </c>
      <c r="Q423" s="82" t="s">
        <v>883</v>
      </c>
      <c r="R423" s="82">
        <v>2</v>
      </c>
      <c r="S423" s="83">
        <v>44573</v>
      </c>
      <c r="T423" s="83">
        <v>42009</v>
      </c>
      <c r="U423" s="82">
        <v>61935125</v>
      </c>
      <c r="V423" s="82" t="s">
        <v>3702</v>
      </c>
      <c r="W423" s="100" t="s">
        <v>2700</v>
      </c>
      <c r="X423" s="82" t="s">
        <v>3919</v>
      </c>
      <c r="Y423" s="82" t="s">
        <v>5626</v>
      </c>
      <c r="Z423" s="82" t="s">
        <v>2699</v>
      </c>
      <c r="AA423" s="82" t="s">
        <v>3712</v>
      </c>
      <c r="AB423" s="82" t="s">
        <v>6673</v>
      </c>
      <c r="AC423" s="82" t="s">
        <v>3713</v>
      </c>
      <c r="AD423" s="82" t="s">
        <v>3706</v>
      </c>
      <c r="AE423" s="82">
        <v>200019603269795</v>
      </c>
      <c r="AF423" s="82">
        <v>1</v>
      </c>
      <c r="AG423" s="82" t="s">
        <v>3707</v>
      </c>
      <c r="AH423" s="82">
        <v>1</v>
      </c>
      <c r="AI423" s="82" t="s">
        <v>3708</v>
      </c>
      <c r="AJ423" s="82">
        <v>315645</v>
      </c>
      <c r="AK423" s="82" t="s">
        <v>6663</v>
      </c>
      <c r="AL423" s="82">
        <v>24</v>
      </c>
      <c r="AM423" s="84">
        <v>31500</v>
      </c>
      <c r="AN423" s="84">
        <v>0</v>
      </c>
      <c r="AO423" s="84">
        <v>0</v>
      </c>
      <c r="AP423" s="84">
        <v>31500</v>
      </c>
      <c r="AQ423" s="84">
        <v>904.05</v>
      </c>
      <c r="AR423" s="84">
        <v>0</v>
      </c>
      <c r="AS423" s="84">
        <v>957.6</v>
      </c>
      <c r="AT423" s="84">
        <v>0</v>
      </c>
      <c r="AU423" s="84">
        <v>25</v>
      </c>
      <c r="AV423" s="84">
        <v>0</v>
      </c>
      <c r="AW423" s="84">
        <v>0</v>
      </c>
      <c r="AX423" s="84">
        <v>1886.65</v>
      </c>
      <c r="AY423" s="84">
        <v>29613.35</v>
      </c>
      <c r="AZ423" s="84">
        <v>2236.5</v>
      </c>
      <c r="BA423" s="84">
        <v>346.5</v>
      </c>
      <c r="BB423" s="84">
        <v>2233.35</v>
      </c>
      <c r="BC423" s="91">
        <v>4816.3500000000004</v>
      </c>
    </row>
    <row r="424" spans="1:55" ht="25.5">
      <c r="A424" s="90" t="s">
        <v>843</v>
      </c>
      <c r="B424" s="82">
        <v>20231001</v>
      </c>
      <c r="C424" s="82">
        <v>2023</v>
      </c>
      <c r="D424" s="82" t="s">
        <v>6398</v>
      </c>
      <c r="E424" s="82">
        <v>10</v>
      </c>
      <c r="F424" s="82" t="s">
        <v>1251</v>
      </c>
      <c r="G424" s="82" t="s">
        <v>302</v>
      </c>
      <c r="H424" s="82" t="s">
        <v>1251</v>
      </c>
      <c r="I424" s="82" t="s">
        <v>302</v>
      </c>
      <c r="J424" s="82">
        <v>1</v>
      </c>
      <c r="K424" s="82" t="s">
        <v>11</v>
      </c>
      <c r="L424" s="82" t="s">
        <v>3749</v>
      </c>
      <c r="M424" s="82" t="s">
        <v>3750</v>
      </c>
      <c r="N424" s="82" t="s">
        <v>2352</v>
      </c>
      <c r="O424" s="82" t="s">
        <v>3700</v>
      </c>
      <c r="P424" s="82" t="s">
        <v>3871</v>
      </c>
      <c r="Q424" s="82" t="s">
        <v>335</v>
      </c>
      <c r="R424" s="82">
        <v>3</v>
      </c>
      <c r="S424" s="83">
        <v>44934</v>
      </c>
      <c r="T424" s="83">
        <v>44205</v>
      </c>
      <c r="U424" s="82">
        <v>61635024</v>
      </c>
      <c r="V424" s="82" t="s">
        <v>3702</v>
      </c>
      <c r="W424" s="100" t="s">
        <v>1594</v>
      </c>
      <c r="X424" s="82" t="s">
        <v>3946</v>
      </c>
      <c r="Y424" s="82" t="s">
        <v>5285</v>
      </c>
      <c r="Z424" s="82" t="s">
        <v>1193</v>
      </c>
      <c r="AA424" s="82" t="s">
        <v>3704</v>
      </c>
      <c r="AB424" s="83">
        <v>35766</v>
      </c>
      <c r="AC424" s="82" t="s">
        <v>3705</v>
      </c>
      <c r="AD424" s="82" t="s">
        <v>3706</v>
      </c>
      <c r="AE424" s="82">
        <v>200010111564024</v>
      </c>
      <c r="AF424" s="82">
        <v>1</v>
      </c>
      <c r="AG424" s="82" t="s">
        <v>3707</v>
      </c>
      <c r="AH424" s="82">
        <v>1</v>
      </c>
      <c r="AI424" s="82" t="s">
        <v>3708</v>
      </c>
      <c r="AJ424" s="82">
        <v>315645</v>
      </c>
      <c r="AK424" s="82" t="s">
        <v>6663</v>
      </c>
      <c r="AL424" s="82">
        <v>25</v>
      </c>
      <c r="AM424" s="84">
        <v>35000</v>
      </c>
      <c r="AN424" s="84">
        <v>0</v>
      </c>
      <c r="AO424" s="84">
        <v>0</v>
      </c>
      <c r="AP424" s="84">
        <v>35000</v>
      </c>
      <c r="AQ424" s="84">
        <v>1004.5</v>
      </c>
      <c r="AR424" s="84">
        <v>0</v>
      </c>
      <c r="AS424" s="84">
        <v>1064</v>
      </c>
      <c r="AT424" s="84">
        <v>0</v>
      </c>
      <c r="AU424" s="84">
        <v>25</v>
      </c>
      <c r="AV424" s="84">
        <v>0</v>
      </c>
      <c r="AW424" s="84">
        <v>0</v>
      </c>
      <c r="AX424" s="84">
        <v>2093.5</v>
      </c>
      <c r="AY424" s="84">
        <v>32906.5</v>
      </c>
      <c r="AZ424" s="84">
        <v>2485</v>
      </c>
      <c r="BA424" s="84">
        <v>385</v>
      </c>
      <c r="BB424" s="84">
        <v>2481.5</v>
      </c>
      <c r="BC424" s="91">
        <v>5351.5</v>
      </c>
    </row>
    <row r="425" spans="1:55" ht="25.5">
      <c r="A425" s="90" t="s">
        <v>843</v>
      </c>
      <c r="B425" s="82">
        <v>20231001</v>
      </c>
      <c r="C425" s="82">
        <v>2023</v>
      </c>
      <c r="D425" s="82" t="s">
        <v>6398</v>
      </c>
      <c r="E425" s="82">
        <v>10</v>
      </c>
      <c r="F425" s="82" t="s">
        <v>1244</v>
      </c>
      <c r="G425" s="82" t="s">
        <v>503</v>
      </c>
      <c r="H425" s="82" t="s">
        <v>1244</v>
      </c>
      <c r="I425" s="82" t="s">
        <v>503</v>
      </c>
      <c r="J425" s="82">
        <v>1</v>
      </c>
      <c r="K425" s="82" t="s">
        <v>11</v>
      </c>
      <c r="L425" s="82" t="s">
        <v>3720</v>
      </c>
      <c r="M425" s="82" t="s">
        <v>3721</v>
      </c>
      <c r="N425" s="82" t="s">
        <v>2352</v>
      </c>
      <c r="O425" s="82" t="s">
        <v>3700</v>
      </c>
      <c r="P425" s="82" t="s">
        <v>3987</v>
      </c>
      <c r="Q425" s="82" t="s">
        <v>510</v>
      </c>
      <c r="R425" s="82">
        <v>1</v>
      </c>
      <c r="S425" s="83">
        <v>44562</v>
      </c>
      <c r="T425" s="83">
        <v>44562</v>
      </c>
      <c r="U425" s="82">
        <v>62040044</v>
      </c>
      <c r="V425" s="82" t="s">
        <v>3702</v>
      </c>
      <c r="W425" s="100" t="s">
        <v>1633</v>
      </c>
      <c r="X425" s="82" t="s">
        <v>4577</v>
      </c>
      <c r="Y425" s="82" t="s">
        <v>5861</v>
      </c>
      <c r="Z425" s="82" t="s">
        <v>1466</v>
      </c>
      <c r="AA425" s="82" t="s">
        <v>3712</v>
      </c>
      <c r="AB425" s="83">
        <v>28221</v>
      </c>
      <c r="AC425" s="82" t="s">
        <v>3705</v>
      </c>
      <c r="AD425" s="82" t="s">
        <v>3706</v>
      </c>
      <c r="AE425" s="82">
        <v>200019604435074</v>
      </c>
      <c r="AF425" s="82">
        <v>1</v>
      </c>
      <c r="AG425" s="82" t="s">
        <v>3707</v>
      </c>
      <c r="AH425" s="82">
        <v>1</v>
      </c>
      <c r="AI425" s="82" t="s">
        <v>3708</v>
      </c>
      <c r="AJ425" s="82">
        <v>315645</v>
      </c>
      <c r="AK425" s="82" t="s">
        <v>6663</v>
      </c>
      <c r="AL425" s="82">
        <v>26</v>
      </c>
      <c r="AM425" s="84">
        <v>25000</v>
      </c>
      <c r="AN425" s="84">
        <v>0</v>
      </c>
      <c r="AO425" s="84">
        <v>0</v>
      </c>
      <c r="AP425" s="84">
        <v>25000</v>
      </c>
      <c r="AQ425" s="84">
        <v>717.5</v>
      </c>
      <c r="AR425" s="84">
        <v>0</v>
      </c>
      <c r="AS425" s="84">
        <v>760</v>
      </c>
      <c r="AT425" s="84">
        <v>0</v>
      </c>
      <c r="AU425" s="84">
        <v>25</v>
      </c>
      <c r="AV425" s="84">
        <v>0</v>
      </c>
      <c r="AW425" s="84">
        <v>11076.27</v>
      </c>
      <c r="AX425" s="84">
        <v>23655.040000000001</v>
      </c>
      <c r="AY425" s="84">
        <v>12421.23</v>
      </c>
      <c r="AZ425" s="84">
        <v>1775</v>
      </c>
      <c r="BA425" s="84">
        <v>275</v>
      </c>
      <c r="BB425" s="84">
        <v>1772.5</v>
      </c>
      <c r="BC425" s="91">
        <v>3822.5</v>
      </c>
    </row>
    <row r="426" spans="1:55" ht="25.5">
      <c r="A426" s="90" t="s">
        <v>843</v>
      </c>
      <c r="B426" s="82">
        <v>20231001</v>
      </c>
      <c r="C426" s="82">
        <v>2023</v>
      </c>
      <c r="D426" s="82" t="s">
        <v>6398</v>
      </c>
      <c r="E426" s="82">
        <v>10</v>
      </c>
      <c r="F426" s="82">
        <v>1.83</v>
      </c>
      <c r="G426" s="82" t="s">
        <v>843</v>
      </c>
      <c r="H426" s="82">
        <v>1.83</v>
      </c>
      <c r="I426" s="82" t="s">
        <v>843</v>
      </c>
      <c r="J426" s="82">
        <v>1</v>
      </c>
      <c r="K426" s="82" t="s">
        <v>11</v>
      </c>
      <c r="L426" s="82" t="s">
        <v>3749</v>
      </c>
      <c r="M426" s="82" t="s">
        <v>3750</v>
      </c>
      <c r="N426" s="82" t="s">
        <v>2352</v>
      </c>
      <c r="O426" s="82" t="s">
        <v>3700</v>
      </c>
      <c r="P426" s="82" t="s">
        <v>3751</v>
      </c>
      <c r="Q426" s="82" t="s">
        <v>10</v>
      </c>
      <c r="R426" s="82">
        <v>3</v>
      </c>
      <c r="S426" s="83">
        <v>44936</v>
      </c>
      <c r="T426" s="82" t="s">
        <v>6675</v>
      </c>
      <c r="U426" s="82">
        <v>62462037</v>
      </c>
      <c r="V426" s="82" t="s">
        <v>3702</v>
      </c>
      <c r="W426" s="100" t="s">
        <v>1075</v>
      </c>
      <c r="X426" s="82" t="s">
        <v>4702</v>
      </c>
      <c r="Y426" s="82" t="s">
        <v>5990</v>
      </c>
      <c r="Z426" s="82" t="s">
        <v>5991</v>
      </c>
      <c r="AA426" s="82" t="s">
        <v>3704</v>
      </c>
      <c r="AB426" s="83">
        <v>23682</v>
      </c>
      <c r="AC426" s="82" t="s">
        <v>3713</v>
      </c>
      <c r="AD426" s="82" t="s">
        <v>3705</v>
      </c>
      <c r="AE426" s="82">
        <v>200013300040031</v>
      </c>
      <c r="AF426" s="82">
        <v>1</v>
      </c>
      <c r="AG426" s="82" t="s">
        <v>3707</v>
      </c>
      <c r="AH426" s="82">
        <v>1</v>
      </c>
      <c r="AI426" s="82" t="s">
        <v>3708</v>
      </c>
      <c r="AJ426" s="82">
        <v>315645</v>
      </c>
      <c r="AK426" s="82" t="s">
        <v>6663</v>
      </c>
      <c r="AL426" s="82">
        <v>27</v>
      </c>
      <c r="AM426" s="84">
        <v>20900.61</v>
      </c>
      <c r="AN426" s="84">
        <v>0</v>
      </c>
      <c r="AO426" s="84">
        <v>0</v>
      </c>
      <c r="AP426" s="84">
        <v>20900.61</v>
      </c>
      <c r="AQ426" s="84">
        <v>599.85</v>
      </c>
      <c r="AR426" s="84">
        <v>0</v>
      </c>
      <c r="AS426" s="84">
        <v>635.38</v>
      </c>
      <c r="AT426" s="84">
        <v>0</v>
      </c>
      <c r="AU426" s="84">
        <v>25</v>
      </c>
      <c r="AV426" s="84">
        <v>50</v>
      </c>
      <c r="AW426" s="84">
        <v>7129.02</v>
      </c>
      <c r="AX426" s="84">
        <v>15568.27</v>
      </c>
      <c r="AY426" s="84">
        <v>12461.36</v>
      </c>
      <c r="AZ426" s="84">
        <v>1483.94</v>
      </c>
      <c r="BA426" s="84">
        <v>229.91</v>
      </c>
      <c r="BB426" s="84">
        <v>1481.85</v>
      </c>
      <c r="BC426" s="91">
        <v>3195.7</v>
      </c>
    </row>
    <row r="427" spans="1:55" ht="25.5">
      <c r="A427" s="90" t="s">
        <v>843</v>
      </c>
      <c r="B427" s="82">
        <v>20231001</v>
      </c>
      <c r="C427" s="82">
        <v>2023</v>
      </c>
      <c r="D427" s="82" t="s">
        <v>6398</v>
      </c>
      <c r="E427" s="82">
        <v>10</v>
      </c>
      <c r="F427" s="82">
        <v>1.83</v>
      </c>
      <c r="G427" s="82" t="s">
        <v>843</v>
      </c>
      <c r="H427" s="82">
        <v>1.83</v>
      </c>
      <c r="I427" s="82" t="s">
        <v>843</v>
      </c>
      <c r="J427" s="82">
        <v>7</v>
      </c>
      <c r="K427" s="82" t="s">
        <v>3709</v>
      </c>
      <c r="L427" s="82"/>
      <c r="M427" s="82"/>
      <c r="N427" s="82" t="s">
        <v>2352</v>
      </c>
      <c r="O427" s="82" t="s">
        <v>3700</v>
      </c>
      <c r="P427" s="82" t="s">
        <v>3710</v>
      </c>
      <c r="Q427" s="82" t="s">
        <v>795</v>
      </c>
      <c r="R427" s="82">
        <v>2</v>
      </c>
      <c r="S427" s="83">
        <v>44931</v>
      </c>
      <c r="T427" s="83">
        <v>44208</v>
      </c>
      <c r="U427" s="82">
        <v>62461920</v>
      </c>
      <c r="V427" s="82" t="s">
        <v>3702</v>
      </c>
      <c r="W427" s="100" t="s">
        <v>3214</v>
      </c>
      <c r="X427" s="82" t="s">
        <v>3919</v>
      </c>
      <c r="Y427" s="82" t="s">
        <v>5263</v>
      </c>
      <c r="Z427" s="82" t="s">
        <v>3213</v>
      </c>
      <c r="AA427" s="82" t="s">
        <v>3712</v>
      </c>
      <c r="AB427" s="83">
        <v>34159</v>
      </c>
      <c r="AC427" s="82" t="s">
        <v>3705</v>
      </c>
      <c r="AD427" s="82" t="s">
        <v>3718</v>
      </c>
      <c r="AE427" s="82">
        <v>200012320174868</v>
      </c>
      <c r="AF427" s="82">
        <v>1</v>
      </c>
      <c r="AG427" s="82" t="s">
        <v>3707</v>
      </c>
      <c r="AH427" s="82">
        <v>1</v>
      </c>
      <c r="AI427" s="82" t="s">
        <v>3708</v>
      </c>
      <c r="AJ427" s="82">
        <v>315645</v>
      </c>
      <c r="AK427" s="82" t="s">
        <v>6663</v>
      </c>
      <c r="AL427" s="82">
        <v>28</v>
      </c>
      <c r="AM427" s="84">
        <v>5000</v>
      </c>
      <c r="AN427" s="84">
        <v>0</v>
      </c>
      <c r="AO427" s="84">
        <v>0</v>
      </c>
      <c r="AP427" s="84">
        <v>5000</v>
      </c>
      <c r="AQ427" s="84">
        <v>0</v>
      </c>
      <c r="AR427" s="84">
        <v>0</v>
      </c>
      <c r="AS427" s="84">
        <v>0</v>
      </c>
      <c r="AT427" s="84">
        <v>0</v>
      </c>
      <c r="AU427" s="84">
        <v>0</v>
      </c>
      <c r="AV427" s="84">
        <v>0</v>
      </c>
      <c r="AW427" s="84">
        <v>0</v>
      </c>
      <c r="AX427" s="84">
        <v>0</v>
      </c>
      <c r="AY427" s="84">
        <v>5000</v>
      </c>
      <c r="AZ427" s="84">
        <v>0</v>
      </c>
      <c r="BA427" s="84">
        <v>0</v>
      </c>
      <c r="BB427" s="84">
        <v>0</v>
      </c>
      <c r="BC427" s="91">
        <v>0</v>
      </c>
    </row>
    <row r="428" spans="1:55" ht="25.5">
      <c r="A428" s="90" t="s">
        <v>843</v>
      </c>
      <c r="B428" s="82">
        <v>20231001</v>
      </c>
      <c r="C428" s="82">
        <v>2023</v>
      </c>
      <c r="D428" s="82" t="s">
        <v>6398</v>
      </c>
      <c r="E428" s="82">
        <v>10</v>
      </c>
      <c r="F428" s="82">
        <v>1.83</v>
      </c>
      <c r="G428" s="82" t="s">
        <v>843</v>
      </c>
      <c r="H428" s="82">
        <v>1.83</v>
      </c>
      <c r="I428" s="82" t="s">
        <v>843</v>
      </c>
      <c r="J428" s="82">
        <v>1</v>
      </c>
      <c r="K428" s="82" t="s">
        <v>11</v>
      </c>
      <c r="L428" s="82" t="s">
        <v>3749</v>
      </c>
      <c r="M428" s="82" t="s">
        <v>3750</v>
      </c>
      <c r="N428" s="82" t="s">
        <v>2352</v>
      </c>
      <c r="O428" s="82" t="s">
        <v>3700</v>
      </c>
      <c r="P428" s="82" t="s">
        <v>4043</v>
      </c>
      <c r="Q428" s="82" t="s">
        <v>290</v>
      </c>
      <c r="R428" s="82">
        <v>3</v>
      </c>
      <c r="S428" s="83">
        <v>44201</v>
      </c>
      <c r="T428" s="83">
        <v>367</v>
      </c>
      <c r="U428" s="82">
        <v>62461009</v>
      </c>
      <c r="V428" s="82" t="s">
        <v>3702</v>
      </c>
      <c r="W428" s="100" t="s">
        <v>1604</v>
      </c>
      <c r="X428" s="82" t="s">
        <v>4123</v>
      </c>
      <c r="Y428" s="82" t="s">
        <v>5432</v>
      </c>
      <c r="Z428" s="82" t="s">
        <v>2363</v>
      </c>
      <c r="AA428" s="82" t="s">
        <v>3704</v>
      </c>
      <c r="AB428" s="83">
        <v>25417</v>
      </c>
      <c r="AC428" s="82" t="s">
        <v>3713</v>
      </c>
      <c r="AD428" s="82" t="s">
        <v>3706</v>
      </c>
      <c r="AE428" s="82">
        <v>200013200118358</v>
      </c>
      <c r="AF428" s="82">
        <v>1</v>
      </c>
      <c r="AG428" s="82" t="s">
        <v>3707</v>
      </c>
      <c r="AH428" s="82">
        <v>1</v>
      </c>
      <c r="AI428" s="82" t="s">
        <v>3708</v>
      </c>
      <c r="AJ428" s="82">
        <v>315645</v>
      </c>
      <c r="AK428" s="82" t="s">
        <v>6663</v>
      </c>
      <c r="AL428" s="82">
        <v>29</v>
      </c>
      <c r="AM428" s="84">
        <v>90000</v>
      </c>
      <c r="AN428" s="84">
        <v>0</v>
      </c>
      <c r="AO428" s="84">
        <v>0</v>
      </c>
      <c r="AP428" s="84">
        <v>90000</v>
      </c>
      <c r="AQ428" s="84">
        <v>2583</v>
      </c>
      <c r="AR428" s="84">
        <v>9753.1200000000008</v>
      </c>
      <c r="AS428" s="84">
        <v>2736</v>
      </c>
      <c r="AT428" s="84">
        <v>0</v>
      </c>
      <c r="AU428" s="84">
        <v>25</v>
      </c>
      <c r="AV428" s="84">
        <v>0</v>
      </c>
      <c r="AW428" s="84">
        <v>0</v>
      </c>
      <c r="AX428" s="84">
        <v>15097.12</v>
      </c>
      <c r="AY428" s="84">
        <v>74902.880000000005</v>
      </c>
      <c r="AZ428" s="84">
        <v>6390</v>
      </c>
      <c r="BA428" s="84">
        <v>822.89</v>
      </c>
      <c r="BB428" s="84">
        <v>6381</v>
      </c>
      <c r="BC428" s="91">
        <v>13593.89</v>
      </c>
    </row>
    <row r="429" spans="1:55" ht="25.5">
      <c r="A429" s="90" t="s">
        <v>843</v>
      </c>
      <c r="B429" s="82">
        <v>20231001</v>
      </c>
      <c r="C429" s="82">
        <v>2023</v>
      </c>
      <c r="D429" s="82" t="s">
        <v>6398</v>
      </c>
      <c r="E429" s="82">
        <v>10</v>
      </c>
      <c r="F429" s="82" t="s">
        <v>1258</v>
      </c>
      <c r="G429" s="82" t="s">
        <v>1488</v>
      </c>
      <c r="H429" s="82">
        <v>1.83</v>
      </c>
      <c r="I429" s="82" t="s">
        <v>843</v>
      </c>
      <c r="J429" s="82">
        <v>34</v>
      </c>
      <c r="K429" s="82" t="s">
        <v>3699</v>
      </c>
      <c r="L429" s="82" t="s">
        <v>3714</v>
      </c>
      <c r="M429" s="82" t="s">
        <v>3715</v>
      </c>
      <c r="N429" s="82" t="s">
        <v>2352</v>
      </c>
      <c r="O429" s="82" t="s">
        <v>3700</v>
      </c>
      <c r="P429" s="82" t="s">
        <v>3826</v>
      </c>
      <c r="Q429" s="82" t="s">
        <v>98</v>
      </c>
      <c r="R429" s="82">
        <v>6</v>
      </c>
      <c r="S429" s="83">
        <v>44929</v>
      </c>
      <c r="T429" s="83">
        <v>39819</v>
      </c>
      <c r="U429" s="82">
        <v>62085014</v>
      </c>
      <c r="V429" s="82" t="s">
        <v>3702</v>
      </c>
      <c r="W429" s="100" t="s">
        <v>2167</v>
      </c>
      <c r="X429" s="82" t="s">
        <v>3970</v>
      </c>
      <c r="Y429" s="82" t="s">
        <v>5301</v>
      </c>
      <c r="Z429" s="82" t="s">
        <v>5302</v>
      </c>
      <c r="AA429" s="82" t="s">
        <v>3704</v>
      </c>
      <c r="AB429" s="82" t="s">
        <v>6676</v>
      </c>
      <c r="AC429" s="82" t="s">
        <v>3713</v>
      </c>
      <c r="AD429" s="82" t="s">
        <v>3706</v>
      </c>
      <c r="AE429" s="82">
        <v>200011670082837</v>
      </c>
      <c r="AF429" s="82">
        <v>1</v>
      </c>
      <c r="AG429" s="82" t="s">
        <v>3707</v>
      </c>
      <c r="AH429" s="82">
        <v>1</v>
      </c>
      <c r="AI429" s="82" t="s">
        <v>3708</v>
      </c>
      <c r="AJ429" s="82">
        <v>315645</v>
      </c>
      <c r="AK429" s="82" t="s">
        <v>6663</v>
      </c>
      <c r="AL429" s="82">
        <v>30</v>
      </c>
      <c r="AM429" s="84">
        <v>65000</v>
      </c>
      <c r="AN429" s="84">
        <v>0</v>
      </c>
      <c r="AO429" s="84">
        <v>0</v>
      </c>
      <c r="AP429" s="84">
        <v>65000</v>
      </c>
      <c r="AQ429" s="84">
        <v>1865.5</v>
      </c>
      <c r="AR429" s="84">
        <v>4427.58</v>
      </c>
      <c r="AS429" s="84">
        <v>1976</v>
      </c>
      <c r="AT429" s="84">
        <v>0</v>
      </c>
      <c r="AU429" s="84">
        <v>25</v>
      </c>
      <c r="AV429" s="84">
        <v>0</v>
      </c>
      <c r="AW429" s="84">
        <v>0</v>
      </c>
      <c r="AX429" s="84">
        <v>8294.08</v>
      </c>
      <c r="AY429" s="84">
        <v>56705.919999999998</v>
      </c>
      <c r="AZ429" s="84">
        <v>4615</v>
      </c>
      <c r="BA429" s="84">
        <v>715</v>
      </c>
      <c r="BB429" s="84">
        <v>4608.5</v>
      </c>
      <c r="BC429" s="91">
        <v>9938.5</v>
      </c>
    </row>
    <row r="430" spans="1:55" ht="25.5">
      <c r="A430" s="90" t="s">
        <v>843</v>
      </c>
      <c r="B430" s="82">
        <v>20231001</v>
      </c>
      <c r="C430" s="82">
        <v>2023</v>
      </c>
      <c r="D430" s="82" t="s">
        <v>6398</v>
      </c>
      <c r="E430" s="82">
        <v>10</v>
      </c>
      <c r="F430" s="82">
        <v>1.83</v>
      </c>
      <c r="G430" s="82" t="s">
        <v>843</v>
      </c>
      <c r="H430" s="82">
        <v>1.83</v>
      </c>
      <c r="I430" s="82" t="s">
        <v>843</v>
      </c>
      <c r="J430" s="82">
        <v>36</v>
      </c>
      <c r="K430" s="82" t="s">
        <v>3730</v>
      </c>
      <c r="L430" s="82"/>
      <c r="M430" s="82"/>
      <c r="N430" s="82" t="s">
        <v>2352</v>
      </c>
      <c r="O430" s="82" t="s">
        <v>3700</v>
      </c>
      <c r="P430" s="82" t="s">
        <v>3767</v>
      </c>
      <c r="Q430" s="82" t="s">
        <v>32</v>
      </c>
      <c r="R430" s="82">
        <v>9</v>
      </c>
      <c r="S430" s="83">
        <v>44936</v>
      </c>
      <c r="T430" s="82" t="s">
        <v>6677</v>
      </c>
      <c r="U430" s="82">
        <v>62461821</v>
      </c>
      <c r="V430" s="82" t="s">
        <v>3702</v>
      </c>
      <c r="W430" s="100" t="s">
        <v>2898</v>
      </c>
      <c r="X430" s="82" t="s">
        <v>4272</v>
      </c>
      <c r="Y430" s="82" t="s">
        <v>5563</v>
      </c>
      <c r="Z430" s="82" t="s">
        <v>2924</v>
      </c>
      <c r="AA430" s="82" t="s">
        <v>3704</v>
      </c>
      <c r="AB430" s="83">
        <v>26481</v>
      </c>
      <c r="AC430" s="82" t="s">
        <v>3713</v>
      </c>
      <c r="AD430" s="82" t="s">
        <v>3718</v>
      </c>
      <c r="AE430" s="82">
        <v>200019600182027</v>
      </c>
      <c r="AF430" s="82">
        <v>1</v>
      </c>
      <c r="AG430" s="82" t="s">
        <v>3707</v>
      </c>
      <c r="AH430" s="82">
        <v>1</v>
      </c>
      <c r="AI430" s="82" t="s">
        <v>3708</v>
      </c>
      <c r="AJ430" s="82">
        <v>315645</v>
      </c>
      <c r="AK430" s="82" t="s">
        <v>6663</v>
      </c>
      <c r="AL430" s="82">
        <v>31</v>
      </c>
      <c r="AM430" s="84">
        <v>175000</v>
      </c>
      <c r="AN430" s="84">
        <v>0</v>
      </c>
      <c r="AO430" s="84">
        <v>0</v>
      </c>
      <c r="AP430" s="84">
        <v>175000</v>
      </c>
      <c r="AQ430" s="84">
        <v>5022.5</v>
      </c>
      <c r="AR430" s="84">
        <v>29747.24</v>
      </c>
      <c r="AS430" s="84">
        <v>5320</v>
      </c>
      <c r="AT430" s="84">
        <v>0</v>
      </c>
      <c r="AU430" s="84">
        <v>25</v>
      </c>
      <c r="AV430" s="84">
        <v>0</v>
      </c>
      <c r="AW430" s="84">
        <v>0</v>
      </c>
      <c r="AX430" s="84">
        <v>40114.74</v>
      </c>
      <c r="AY430" s="84">
        <v>134885.26</v>
      </c>
      <c r="AZ430" s="84">
        <v>12425</v>
      </c>
      <c r="BA430" s="84">
        <v>822.89</v>
      </c>
      <c r="BB430" s="84">
        <v>12407.5</v>
      </c>
      <c r="BC430" s="91">
        <v>25655.39</v>
      </c>
    </row>
    <row r="431" spans="1:55" ht="25.5">
      <c r="A431" s="90" t="s">
        <v>843</v>
      </c>
      <c r="B431" s="82">
        <v>20231001</v>
      </c>
      <c r="C431" s="82">
        <v>2023</v>
      </c>
      <c r="D431" s="82" t="s">
        <v>6398</v>
      </c>
      <c r="E431" s="82">
        <v>10</v>
      </c>
      <c r="F431" s="82" t="s">
        <v>1267</v>
      </c>
      <c r="G431" s="82" t="s">
        <v>305</v>
      </c>
      <c r="H431" s="82" t="s">
        <v>1267</v>
      </c>
      <c r="I431" s="82" t="s">
        <v>305</v>
      </c>
      <c r="J431" s="82">
        <v>1</v>
      </c>
      <c r="K431" s="82" t="s">
        <v>11</v>
      </c>
      <c r="L431" s="82" t="s">
        <v>3749</v>
      </c>
      <c r="M431" s="82" t="s">
        <v>3750</v>
      </c>
      <c r="N431" s="82" t="s">
        <v>2352</v>
      </c>
      <c r="O431" s="82" t="s">
        <v>3700</v>
      </c>
      <c r="P431" s="82" t="s">
        <v>3871</v>
      </c>
      <c r="Q431" s="82" t="s">
        <v>335</v>
      </c>
      <c r="R431" s="82">
        <v>6</v>
      </c>
      <c r="S431" s="83">
        <v>44932</v>
      </c>
      <c r="T431" s="83">
        <v>40909</v>
      </c>
      <c r="U431" s="82">
        <v>61650018</v>
      </c>
      <c r="V431" s="82" t="s">
        <v>3702</v>
      </c>
      <c r="W431" s="100" t="s">
        <v>1764</v>
      </c>
      <c r="X431" s="82" t="s">
        <v>4340</v>
      </c>
      <c r="Y431" s="82" t="s">
        <v>5624</v>
      </c>
      <c r="Z431" s="82" t="s">
        <v>312</v>
      </c>
      <c r="AA431" s="82" t="s">
        <v>3712</v>
      </c>
      <c r="AB431" s="82" t="s">
        <v>6678</v>
      </c>
      <c r="AC431" s="82" t="s">
        <v>4341</v>
      </c>
      <c r="AD431" s="82" t="s">
        <v>3718</v>
      </c>
      <c r="AE431" s="82">
        <v>200013300205821</v>
      </c>
      <c r="AF431" s="82">
        <v>1</v>
      </c>
      <c r="AG431" s="82" t="s">
        <v>3707</v>
      </c>
      <c r="AH431" s="82">
        <v>1</v>
      </c>
      <c r="AI431" s="82" t="s">
        <v>3708</v>
      </c>
      <c r="AJ431" s="82">
        <v>315645</v>
      </c>
      <c r="AK431" s="82" t="s">
        <v>6663</v>
      </c>
      <c r="AL431" s="82">
        <v>32</v>
      </c>
      <c r="AM431" s="84">
        <v>35000</v>
      </c>
      <c r="AN431" s="84">
        <v>0</v>
      </c>
      <c r="AO431" s="84">
        <v>0</v>
      </c>
      <c r="AP431" s="84">
        <v>35000</v>
      </c>
      <c r="AQ431" s="84">
        <v>1004.5</v>
      </c>
      <c r="AR431" s="84">
        <v>0</v>
      </c>
      <c r="AS431" s="84">
        <v>1064</v>
      </c>
      <c r="AT431" s="84">
        <v>0</v>
      </c>
      <c r="AU431" s="84">
        <v>25</v>
      </c>
      <c r="AV431" s="84">
        <v>100</v>
      </c>
      <c r="AW431" s="84">
        <v>5046</v>
      </c>
      <c r="AX431" s="84">
        <v>12285.5</v>
      </c>
      <c r="AY431" s="84">
        <v>27760.5</v>
      </c>
      <c r="AZ431" s="84">
        <v>2485</v>
      </c>
      <c r="BA431" s="84">
        <v>385</v>
      </c>
      <c r="BB431" s="84">
        <v>2481.5</v>
      </c>
      <c r="BC431" s="91">
        <v>5351.5</v>
      </c>
    </row>
    <row r="432" spans="1:55" ht="25.5">
      <c r="A432" s="90" t="s">
        <v>843</v>
      </c>
      <c r="B432" s="82">
        <v>20231001</v>
      </c>
      <c r="C432" s="82">
        <v>2023</v>
      </c>
      <c r="D432" s="82" t="s">
        <v>6398</v>
      </c>
      <c r="E432" s="82">
        <v>10</v>
      </c>
      <c r="F432" s="82" t="s">
        <v>1241</v>
      </c>
      <c r="G432" s="82" t="s">
        <v>276</v>
      </c>
      <c r="H432" s="82" t="s">
        <v>1241</v>
      </c>
      <c r="I432" s="82" t="s">
        <v>276</v>
      </c>
      <c r="J432" s="82">
        <v>1</v>
      </c>
      <c r="K432" s="82" t="s">
        <v>11</v>
      </c>
      <c r="L432" s="82" t="s">
        <v>3758</v>
      </c>
      <c r="M432" s="82" t="s">
        <v>3759</v>
      </c>
      <c r="N432" s="82" t="s">
        <v>2352</v>
      </c>
      <c r="O432" s="82" t="s">
        <v>3700</v>
      </c>
      <c r="P432" s="82" t="s">
        <v>3996</v>
      </c>
      <c r="Q432" s="82" t="s">
        <v>282</v>
      </c>
      <c r="R432" s="82">
        <v>4</v>
      </c>
      <c r="S432" s="83">
        <v>44565</v>
      </c>
      <c r="T432" s="83">
        <v>43836</v>
      </c>
      <c r="U432" s="82">
        <v>62160096</v>
      </c>
      <c r="V432" s="82" t="s">
        <v>3702</v>
      </c>
      <c r="W432" s="100" t="s">
        <v>1571</v>
      </c>
      <c r="X432" s="82" t="s">
        <v>4396</v>
      </c>
      <c r="Y432" s="82" t="s">
        <v>5679</v>
      </c>
      <c r="Z432" s="82" t="s">
        <v>785</v>
      </c>
      <c r="AA432" s="82" t="s">
        <v>3712</v>
      </c>
      <c r="AB432" s="82" t="s">
        <v>6679</v>
      </c>
      <c r="AC432" s="82" t="s">
        <v>3705</v>
      </c>
      <c r="AD432" s="82" t="s">
        <v>3706</v>
      </c>
      <c r="AE432" s="82">
        <v>200019600708242</v>
      </c>
      <c r="AF432" s="82">
        <v>1</v>
      </c>
      <c r="AG432" s="82" t="s">
        <v>3707</v>
      </c>
      <c r="AH432" s="82">
        <v>1</v>
      </c>
      <c r="AI432" s="82" t="s">
        <v>3708</v>
      </c>
      <c r="AJ432" s="82">
        <v>315645</v>
      </c>
      <c r="AK432" s="82" t="s">
        <v>6663</v>
      </c>
      <c r="AL432" s="82">
        <v>33</v>
      </c>
      <c r="AM432" s="84">
        <v>45000</v>
      </c>
      <c r="AN432" s="84">
        <v>0</v>
      </c>
      <c r="AO432" s="84">
        <v>0</v>
      </c>
      <c r="AP432" s="84">
        <v>45000</v>
      </c>
      <c r="AQ432" s="84">
        <v>1291.5</v>
      </c>
      <c r="AR432" s="84">
        <v>1148.33</v>
      </c>
      <c r="AS432" s="84">
        <v>1368</v>
      </c>
      <c r="AT432" s="84">
        <v>0</v>
      </c>
      <c r="AU432" s="84">
        <v>25</v>
      </c>
      <c r="AV432" s="84">
        <v>0</v>
      </c>
      <c r="AW432" s="84">
        <v>2696.94</v>
      </c>
      <c r="AX432" s="84">
        <v>9226.7099999999991</v>
      </c>
      <c r="AY432" s="84">
        <v>38470.230000000003</v>
      </c>
      <c r="AZ432" s="84">
        <v>3195</v>
      </c>
      <c r="BA432" s="84">
        <v>495</v>
      </c>
      <c r="BB432" s="84">
        <v>3190.5</v>
      </c>
      <c r="BC432" s="91">
        <v>6880.5</v>
      </c>
    </row>
    <row r="433" spans="1:55" ht="25.5">
      <c r="A433" s="90" t="s">
        <v>843</v>
      </c>
      <c r="B433" s="82">
        <v>20231001</v>
      </c>
      <c r="C433" s="82">
        <v>2023</v>
      </c>
      <c r="D433" s="82" t="s">
        <v>6398</v>
      </c>
      <c r="E433" s="82">
        <v>10</v>
      </c>
      <c r="F433" s="82">
        <v>1.83</v>
      </c>
      <c r="G433" s="82" t="s">
        <v>843</v>
      </c>
      <c r="H433" s="82">
        <v>1.83</v>
      </c>
      <c r="I433" s="82" t="s">
        <v>843</v>
      </c>
      <c r="J433" s="82">
        <v>1</v>
      </c>
      <c r="K433" s="82" t="s">
        <v>11</v>
      </c>
      <c r="L433" s="82" t="s">
        <v>3714</v>
      </c>
      <c r="M433" s="82" t="s">
        <v>3715</v>
      </c>
      <c r="N433" s="82" t="s">
        <v>2352</v>
      </c>
      <c r="O433" s="82" t="s">
        <v>3700</v>
      </c>
      <c r="P433" s="82" t="s">
        <v>4117</v>
      </c>
      <c r="Q433" s="82" t="s">
        <v>2392</v>
      </c>
      <c r="R433" s="82">
        <v>2</v>
      </c>
      <c r="S433" s="83">
        <v>44570</v>
      </c>
      <c r="T433" s="83">
        <v>44869</v>
      </c>
      <c r="U433" s="82">
        <v>62461675</v>
      </c>
      <c r="V433" s="82" t="s">
        <v>3702</v>
      </c>
      <c r="W433" s="100" t="s">
        <v>2165</v>
      </c>
      <c r="X433" s="82" t="s">
        <v>4118</v>
      </c>
      <c r="Y433" s="82" t="s">
        <v>5427</v>
      </c>
      <c r="Z433" s="82" t="s">
        <v>1528</v>
      </c>
      <c r="AA433" s="82" t="s">
        <v>3712</v>
      </c>
      <c r="AB433" s="82" t="s">
        <v>6680</v>
      </c>
      <c r="AC433" s="82" t="s">
        <v>3705</v>
      </c>
      <c r="AD433" s="82" t="s">
        <v>3706</v>
      </c>
      <c r="AE433" s="82">
        <v>200019604672585</v>
      </c>
      <c r="AF433" s="82">
        <v>1</v>
      </c>
      <c r="AG433" s="82" t="s">
        <v>3707</v>
      </c>
      <c r="AH433" s="82">
        <v>1</v>
      </c>
      <c r="AI433" s="82" t="s">
        <v>3708</v>
      </c>
      <c r="AJ433" s="82">
        <v>315645</v>
      </c>
      <c r="AK433" s="82" t="s">
        <v>6663</v>
      </c>
      <c r="AL433" s="82">
        <v>34</v>
      </c>
      <c r="AM433" s="84">
        <v>200000</v>
      </c>
      <c r="AN433" s="84">
        <v>0</v>
      </c>
      <c r="AO433" s="84">
        <v>0</v>
      </c>
      <c r="AP433" s="84">
        <v>200000</v>
      </c>
      <c r="AQ433" s="84">
        <v>5740</v>
      </c>
      <c r="AR433" s="84">
        <v>35726.519999999997</v>
      </c>
      <c r="AS433" s="84">
        <v>5685.41</v>
      </c>
      <c r="AT433" s="84">
        <v>0</v>
      </c>
      <c r="AU433" s="84">
        <v>25</v>
      </c>
      <c r="AV433" s="84">
        <v>0</v>
      </c>
      <c r="AW433" s="84">
        <v>0</v>
      </c>
      <c r="AX433" s="84">
        <v>47176.93</v>
      </c>
      <c r="AY433" s="84">
        <v>152823.07</v>
      </c>
      <c r="AZ433" s="84">
        <v>14200</v>
      </c>
      <c r="BA433" s="84">
        <v>822.89</v>
      </c>
      <c r="BB433" s="84">
        <v>13259.72</v>
      </c>
      <c r="BC433" s="91">
        <v>28282.61</v>
      </c>
    </row>
    <row r="434" spans="1:55" ht="38.25">
      <c r="A434" s="90" t="s">
        <v>843</v>
      </c>
      <c r="B434" s="82">
        <v>20231001</v>
      </c>
      <c r="C434" s="82">
        <v>2023</v>
      </c>
      <c r="D434" s="82" t="s">
        <v>6398</v>
      </c>
      <c r="E434" s="82">
        <v>10</v>
      </c>
      <c r="F434" s="82" t="s">
        <v>1272</v>
      </c>
      <c r="G434" s="82" t="s">
        <v>1489</v>
      </c>
      <c r="H434" s="82" t="s">
        <v>1272</v>
      </c>
      <c r="I434" s="82" t="s">
        <v>1489</v>
      </c>
      <c r="J434" s="82">
        <v>1</v>
      </c>
      <c r="K434" s="82" t="s">
        <v>11</v>
      </c>
      <c r="L434" s="82" t="s">
        <v>3714</v>
      </c>
      <c r="M434" s="82" t="s">
        <v>3715</v>
      </c>
      <c r="N434" s="82" t="s">
        <v>2352</v>
      </c>
      <c r="O434" s="82" t="s">
        <v>3700</v>
      </c>
      <c r="P434" s="82" t="s">
        <v>3868</v>
      </c>
      <c r="Q434" s="82" t="s">
        <v>90</v>
      </c>
      <c r="R434" s="82">
        <v>14</v>
      </c>
      <c r="S434" s="83">
        <v>44933</v>
      </c>
      <c r="T434" s="83">
        <v>39327</v>
      </c>
      <c r="U434" s="82">
        <v>62145029</v>
      </c>
      <c r="V434" s="82" t="s">
        <v>3702</v>
      </c>
      <c r="W434" s="100" t="s">
        <v>1608</v>
      </c>
      <c r="X434" s="82" t="s">
        <v>4114</v>
      </c>
      <c r="Y434" s="82" t="s">
        <v>5424</v>
      </c>
      <c r="Z434" s="82" t="s">
        <v>194</v>
      </c>
      <c r="AA434" s="82" t="s">
        <v>3712</v>
      </c>
      <c r="AB434" s="83">
        <v>26186</v>
      </c>
      <c r="AC434" s="82" t="s">
        <v>3713</v>
      </c>
      <c r="AD434" s="82" t="s">
        <v>3706</v>
      </c>
      <c r="AE434" s="82">
        <v>200010230416403</v>
      </c>
      <c r="AF434" s="82">
        <v>1</v>
      </c>
      <c r="AG434" s="82" t="s">
        <v>3707</v>
      </c>
      <c r="AH434" s="82">
        <v>1</v>
      </c>
      <c r="AI434" s="82" t="s">
        <v>3708</v>
      </c>
      <c r="AJ434" s="82">
        <v>315645</v>
      </c>
      <c r="AK434" s="82" t="s">
        <v>6663</v>
      </c>
      <c r="AL434" s="82">
        <v>35</v>
      </c>
      <c r="AM434" s="84">
        <v>50000</v>
      </c>
      <c r="AN434" s="84">
        <v>0</v>
      </c>
      <c r="AO434" s="84">
        <v>0</v>
      </c>
      <c r="AP434" s="84">
        <v>50000</v>
      </c>
      <c r="AQ434" s="84">
        <v>1435</v>
      </c>
      <c r="AR434" s="84">
        <v>1854</v>
      </c>
      <c r="AS434" s="84">
        <v>1520</v>
      </c>
      <c r="AT434" s="84">
        <v>0</v>
      </c>
      <c r="AU434" s="84">
        <v>25</v>
      </c>
      <c r="AV434" s="84">
        <v>0</v>
      </c>
      <c r="AW434" s="84">
        <v>4671</v>
      </c>
      <c r="AX434" s="84">
        <v>14176</v>
      </c>
      <c r="AY434" s="84">
        <v>40495</v>
      </c>
      <c r="AZ434" s="84">
        <v>3550</v>
      </c>
      <c r="BA434" s="84">
        <v>550</v>
      </c>
      <c r="BB434" s="84">
        <v>3545</v>
      </c>
      <c r="BC434" s="91">
        <v>7645</v>
      </c>
    </row>
    <row r="435" spans="1:55" ht="25.5">
      <c r="A435" s="90" t="s">
        <v>843</v>
      </c>
      <c r="B435" s="82">
        <v>20231001</v>
      </c>
      <c r="C435" s="82">
        <v>2023</v>
      </c>
      <c r="D435" s="82" t="s">
        <v>6398</v>
      </c>
      <c r="E435" s="82">
        <v>10</v>
      </c>
      <c r="F435" s="82" t="s">
        <v>1281</v>
      </c>
      <c r="G435" s="82" t="s">
        <v>488</v>
      </c>
      <c r="H435" s="82" t="s">
        <v>1281</v>
      </c>
      <c r="I435" s="82" t="s">
        <v>488</v>
      </c>
      <c r="J435" s="82">
        <v>1</v>
      </c>
      <c r="K435" s="82" t="s">
        <v>11</v>
      </c>
      <c r="L435" s="82" t="s">
        <v>3720</v>
      </c>
      <c r="M435" s="82" t="s">
        <v>3721</v>
      </c>
      <c r="N435" s="82" t="s">
        <v>2352</v>
      </c>
      <c r="O435" s="82" t="s">
        <v>3700</v>
      </c>
      <c r="P435" s="82" t="s">
        <v>3722</v>
      </c>
      <c r="Q435" s="82" t="s">
        <v>8</v>
      </c>
      <c r="R435" s="82">
        <v>6</v>
      </c>
      <c r="S435" s="83">
        <v>43477</v>
      </c>
      <c r="T435" s="83">
        <v>39454</v>
      </c>
      <c r="U435" s="82">
        <v>61710029</v>
      </c>
      <c r="V435" s="82" t="s">
        <v>3702</v>
      </c>
      <c r="W435" s="100" t="s">
        <v>1685</v>
      </c>
      <c r="X435" s="82" t="s">
        <v>4077</v>
      </c>
      <c r="Y435" s="82" t="s">
        <v>5392</v>
      </c>
      <c r="Z435" s="82" t="s">
        <v>495</v>
      </c>
      <c r="AA435" s="82" t="s">
        <v>3704</v>
      </c>
      <c r="AB435" s="82" t="s">
        <v>6681</v>
      </c>
      <c r="AC435" s="82" t="s">
        <v>3713</v>
      </c>
      <c r="AD435" s="82" t="s">
        <v>3705</v>
      </c>
      <c r="AE435" s="82">
        <v>200013300129680</v>
      </c>
      <c r="AF435" s="82">
        <v>1</v>
      </c>
      <c r="AG435" s="82" t="s">
        <v>3707</v>
      </c>
      <c r="AH435" s="82">
        <v>1</v>
      </c>
      <c r="AI435" s="82" t="s">
        <v>3708</v>
      </c>
      <c r="AJ435" s="82">
        <v>315645</v>
      </c>
      <c r="AK435" s="82" t="s">
        <v>6663</v>
      </c>
      <c r="AL435" s="82">
        <v>36</v>
      </c>
      <c r="AM435" s="84">
        <v>20000</v>
      </c>
      <c r="AN435" s="84">
        <v>0</v>
      </c>
      <c r="AO435" s="84">
        <v>0</v>
      </c>
      <c r="AP435" s="84">
        <v>20000</v>
      </c>
      <c r="AQ435" s="84">
        <v>574</v>
      </c>
      <c r="AR435" s="84">
        <v>0</v>
      </c>
      <c r="AS435" s="84">
        <v>608</v>
      </c>
      <c r="AT435" s="84">
        <v>0</v>
      </c>
      <c r="AU435" s="84">
        <v>25</v>
      </c>
      <c r="AV435" s="84">
        <v>100</v>
      </c>
      <c r="AW435" s="84">
        <v>8484.7900000000009</v>
      </c>
      <c r="AX435" s="84">
        <v>18276.580000000002</v>
      </c>
      <c r="AY435" s="84">
        <v>10208.209999999999</v>
      </c>
      <c r="AZ435" s="84">
        <v>1420</v>
      </c>
      <c r="BA435" s="84">
        <v>220</v>
      </c>
      <c r="BB435" s="84">
        <v>1418</v>
      </c>
      <c r="BC435" s="91">
        <v>3058</v>
      </c>
    </row>
    <row r="436" spans="1:55" ht="25.5">
      <c r="A436" s="90" t="s">
        <v>843</v>
      </c>
      <c r="B436" s="82">
        <v>20231001</v>
      </c>
      <c r="C436" s="82">
        <v>2023</v>
      </c>
      <c r="D436" s="82" t="s">
        <v>6398</v>
      </c>
      <c r="E436" s="82">
        <v>10</v>
      </c>
      <c r="F436" s="82">
        <v>1.83</v>
      </c>
      <c r="G436" s="82" t="s">
        <v>843</v>
      </c>
      <c r="H436" s="82">
        <v>1.83</v>
      </c>
      <c r="I436" s="82" t="s">
        <v>843</v>
      </c>
      <c r="J436" s="82">
        <v>1</v>
      </c>
      <c r="K436" s="82" t="s">
        <v>11</v>
      </c>
      <c r="L436" s="82" t="s">
        <v>3749</v>
      </c>
      <c r="M436" s="82" t="s">
        <v>3750</v>
      </c>
      <c r="N436" s="82" t="s">
        <v>2352</v>
      </c>
      <c r="O436" s="82" t="s">
        <v>3700</v>
      </c>
      <c r="P436" s="82" t="s">
        <v>4472</v>
      </c>
      <c r="Q436" s="82" t="s">
        <v>241</v>
      </c>
      <c r="R436" s="82">
        <v>6</v>
      </c>
      <c r="S436" s="83">
        <v>44573</v>
      </c>
      <c r="T436" s="83">
        <v>37997</v>
      </c>
      <c r="U436" s="82">
        <v>62461127</v>
      </c>
      <c r="V436" s="82" t="s">
        <v>3702</v>
      </c>
      <c r="W436" s="100" t="s">
        <v>1739</v>
      </c>
      <c r="X436" s="82" t="s">
        <v>4473</v>
      </c>
      <c r="Y436" s="82" t="s">
        <v>5749</v>
      </c>
      <c r="Z436" s="82" t="s">
        <v>722</v>
      </c>
      <c r="AA436" s="82" t="s">
        <v>3712</v>
      </c>
      <c r="AB436" s="83">
        <v>31292</v>
      </c>
      <c r="AC436" s="82" t="s">
        <v>3713</v>
      </c>
      <c r="AD436" s="82" t="s">
        <v>3705</v>
      </c>
      <c r="AE436" s="82">
        <v>200013300047351</v>
      </c>
      <c r="AF436" s="82">
        <v>1</v>
      </c>
      <c r="AG436" s="82" t="s">
        <v>3707</v>
      </c>
      <c r="AH436" s="82">
        <v>1</v>
      </c>
      <c r="AI436" s="82" t="s">
        <v>3708</v>
      </c>
      <c r="AJ436" s="82">
        <v>315645</v>
      </c>
      <c r="AK436" s="82" t="s">
        <v>6663</v>
      </c>
      <c r="AL436" s="82">
        <v>37</v>
      </c>
      <c r="AM436" s="84">
        <v>25000</v>
      </c>
      <c r="AN436" s="84">
        <v>0</v>
      </c>
      <c r="AO436" s="84">
        <v>0</v>
      </c>
      <c r="AP436" s="84">
        <v>25000</v>
      </c>
      <c r="AQ436" s="84">
        <v>717.5</v>
      </c>
      <c r="AR436" s="84">
        <v>0</v>
      </c>
      <c r="AS436" s="84">
        <v>760</v>
      </c>
      <c r="AT436" s="84">
        <v>0</v>
      </c>
      <c r="AU436" s="84">
        <v>25</v>
      </c>
      <c r="AV436" s="84">
        <v>0</v>
      </c>
      <c r="AW436" s="84">
        <v>5043</v>
      </c>
      <c r="AX436" s="84">
        <v>11588.5</v>
      </c>
      <c r="AY436" s="84">
        <v>18454.5</v>
      </c>
      <c r="AZ436" s="84">
        <v>1775</v>
      </c>
      <c r="BA436" s="84">
        <v>275</v>
      </c>
      <c r="BB436" s="84">
        <v>1772.5</v>
      </c>
      <c r="BC436" s="91">
        <v>3822.5</v>
      </c>
    </row>
    <row r="437" spans="1:55" ht="25.5">
      <c r="A437" s="90" t="s">
        <v>843</v>
      </c>
      <c r="B437" s="82">
        <v>20231001</v>
      </c>
      <c r="C437" s="82">
        <v>2023</v>
      </c>
      <c r="D437" s="82" t="s">
        <v>6398</v>
      </c>
      <c r="E437" s="82">
        <v>10</v>
      </c>
      <c r="F437" s="82" t="s">
        <v>2828</v>
      </c>
      <c r="G437" s="82" t="s">
        <v>201</v>
      </c>
      <c r="H437" s="82">
        <v>1.83</v>
      </c>
      <c r="I437" s="82" t="s">
        <v>843</v>
      </c>
      <c r="J437" s="82">
        <v>34</v>
      </c>
      <c r="K437" s="82" t="s">
        <v>3699</v>
      </c>
      <c r="L437" s="82" t="s">
        <v>3714</v>
      </c>
      <c r="M437" s="82" t="s">
        <v>3715</v>
      </c>
      <c r="N437" s="82" t="s">
        <v>2352</v>
      </c>
      <c r="O437" s="82" t="s">
        <v>3700</v>
      </c>
      <c r="P437" s="82" t="s">
        <v>3846</v>
      </c>
      <c r="Q437" s="82" t="s">
        <v>3847</v>
      </c>
      <c r="R437" s="82">
        <v>2</v>
      </c>
      <c r="S437" s="83">
        <v>44932</v>
      </c>
      <c r="T437" s="83">
        <v>44573</v>
      </c>
      <c r="U437" s="82">
        <v>61770002</v>
      </c>
      <c r="V437" s="82" t="s">
        <v>3702</v>
      </c>
      <c r="W437" s="100" t="s">
        <v>2589</v>
      </c>
      <c r="X437" s="82" t="s">
        <v>4586</v>
      </c>
      <c r="Y437" s="82" t="s">
        <v>5870</v>
      </c>
      <c r="Z437" s="82" t="s">
        <v>2588</v>
      </c>
      <c r="AA437" s="82" t="s">
        <v>3704</v>
      </c>
      <c r="AB437" s="82" t="s">
        <v>6682</v>
      </c>
      <c r="AC437" s="82" t="s">
        <v>3705</v>
      </c>
      <c r="AD437" s="82" t="s">
        <v>3706</v>
      </c>
      <c r="AE437" s="82">
        <v>200019605388572</v>
      </c>
      <c r="AF437" s="82">
        <v>1</v>
      </c>
      <c r="AG437" s="82" t="s">
        <v>3707</v>
      </c>
      <c r="AH437" s="82">
        <v>1</v>
      </c>
      <c r="AI437" s="82" t="s">
        <v>3708</v>
      </c>
      <c r="AJ437" s="82">
        <v>315645</v>
      </c>
      <c r="AK437" s="82" t="s">
        <v>6663</v>
      </c>
      <c r="AL437" s="82">
        <v>38</v>
      </c>
      <c r="AM437" s="84">
        <v>70000</v>
      </c>
      <c r="AN437" s="84">
        <v>0</v>
      </c>
      <c r="AO437" s="84">
        <v>0</v>
      </c>
      <c r="AP437" s="84">
        <v>70000</v>
      </c>
      <c r="AQ437" s="84">
        <v>2009</v>
      </c>
      <c r="AR437" s="84">
        <v>5368.48</v>
      </c>
      <c r="AS437" s="84">
        <v>2128</v>
      </c>
      <c r="AT437" s="84">
        <v>0</v>
      </c>
      <c r="AU437" s="84">
        <v>25</v>
      </c>
      <c r="AV437" s="84">
        <v>0</v>
      </c>
      <c r="AW437" s="84">
        <v>0</v>
      </c>
      <c r="AX437" s="84">
        <v>9530.48</v>
      </c>
      <c r="AY437" s="84">
        <v>60469.52</v>
      </c>
      <c r="AZ437" s="84">
        <v>4970</v>
      </c>
      <c r="BA437" s="84">
        <v>770</v>
      </c>
      <c r="BB437" s="84">
        <v>4963</v>
      </c>
      <c r="BC437" s="91">
        <v>10703</v>
      </c>
    </row>
    <row r="438" spans="1:55" ht="25.5">
      <c r="A438" s="90" t="s">
        <v>843</v>
      </c>
      <c r="B438" s="82">
        <v>20231001</v>
      </c>
      <c r="C438" s="82">
        <v>2023</v>
      </c>
      <c r="D438" s="82" t="s">
        <v>6398</v>
      </c>
      <c r="E438" s="82">
        <v>10</v>
      </c>
      <c r="F438" s="82" t="s">
        <v>1286</v>
      </c>
      <c r="G438" s="82" t="s">
        <v>227</v>
      </c>
      <c r="H438" s="82" t="s">
        <v>1286</v>
      </c>
      <c r="I438" s="82" t="s">
        <v>227</v>
      </c>
      <c r="J438" s="82">
        <v>1</v>
      </c>
      <c r="K438" s="82" t="s">
        <v>11</v>
      </c>
      <c r="L438" s="82" t="s">
        <v>3749</v>
      </c>
      <c r="M438" s="82" t="s">
        <v>3750</v>
      </c>
      <c r="N438" s="82" t="s">
        <v>2352</v>
      </c>
      <c r="O438" s="82" t="s">
        <v>3700</v>
      </c>
      <c r="P438" s="82" t="s">
        <v>3871</v>
      </c>
      <c r="Q438" s="82" t="s">
        <v>335</v>
      </c>
      <c r="R438" s="82">
        <v>1</v>
      </c>
      <c r="S438" s="83">
        <v>44936</v>
      </c>
      <c r="T438" s="83">
        <v>44936</v>
      </c>
      <c r="U438" s="82">
        <v>62430031</v>
      </c>
      <c r="V438" s="82" t="s">
        <v>3702</v>
      </c>
      <c r="W438" s="100" t="s">
        <v>6377</v>
      </c>
      <c r="X438" s="82" t="s">
        <v>6683</v>
      </c>
      <c r="Y438" s="82" t="s">
        <v>6684</v>
      </c>
      <c r="Z438" s="82" t="s">
        <v>6378</v>
      </c>
      <c r="AA438" s="82" t="s">
        <v>3704</v>
      </c>
      <c r="AB438" s="83">
        <v>36225</v>
      </c>
      <c r="AC438" s="82" t="s">
        <v>3705</v>
      </c>
      <c r="AD438" s="82" t="s">
        <v>3718</v>
      </c>
      <c r="AE438" s="82">
        <v>200019603292595</v>
      </c>
      <c r="AF438" s="82">
        <v>1</v>
      </c>
      <c r="AG438" s="82" t="s">
        <v>3707</v>
      </c>
      <c r="AH438" s="82">
        <v>1</v>
      </c>
      <c r="AI438" s="82" t="s">
        <v>3708</v>
      </c>
      <c r="AJ438" s="82">
        <v>315645</v>
      </c>
      <c r="AK438" s="82" t="s">
        <v>6663</v>
      </c>
      <c r="AL438" s="82">
        <v>39</v>
      </c>
      <c r="AM438" s="84">
        <v>30000</v>
      </c>
      <c r="AN438" s="84">
        <v>0</v>
      </c>
      <c r="AO438" s="84">
        <v>0</v>
      </c>
      <c r="AP438" s="84">
        <v>30000</v>
      </c>
      <c r="AQ438" s="84">
        <v>861</v>
      </c>
      <c r="AR438" s="84">
        <v>0</v>
      </c>
      <c r="AS438" s="84">
        <v>912</v>
      </c>
      <c r="AT438" s="84">
        <v>0</v>
      </c>
      <c r="AU438" s="84">
        <v>25</v>
      </c>
      <c r="AV438" s="84">
        <v>0</v>
      </c>
      <c r="AW438" s="84">
        <v>0</v>
      </c>
      <c r="AX438" s="84">
        <v>1798</v>
      </c>
      <c r="AY438" s="84">
        <v>28202</v>
      </c>
      <c r="AZ438" s="84">
        <v>2130</v>
      </c>
      <c r="BA438" s="84">
        <v>330</v>
      </c>
      <c r="BB438" s="84">
        <v>2127</v>
      </c>
      <c r="BC438" s="91">
        <v>4587</v>
      </c>
    </row>
    <row r="439" spans="1:55" ht="25.5">
      <c r="A439" s="90" t="s">
        <v>843</v>
      </c>
      <c r="B439" s="82">
        <v>20231001</v>
      </c>
      <c r="C439" s="82">
        <v>2023</v>
      </c>
      <c r="D439" s="82" t="s">
        <v>6398</v>
      </c>
      <c r="E439" s="82">
        <v>10</v>
      </c>
      <c r="F439" s="82" t="s">
        <v>1269</v>
      </c>
      <c r="G439" s="82" t="s">
        <v>230</v>
      </c>
      <c r="H439" s="82" t="s">
        <v>1269</v>
      </c>
      <c r="I439" s="82" t="s">
        <v>230</v>
      </c>
      <c r="J439" s="82">
        <v>1</v>
      </c>
      <c r="K439" s="82" t="s">
        <v>11</v>
      </c>
      <c r="L439" s="82" t="s">
        <v>3714</v>
      </c>
      <c r="M439" s="82" t="s">
        <v>3715</v>
      </c>
      <c r="N439" s="82" t="s">
        <v>2352</v>
      </c>
      <c r="O439" s="82" t="s">
        <v>3700</v>
      </c>
      <c r="P439" s="82" t="s">
        <v>3791</v>
      </c>
      <c r="Q439" s="82" t="s">
        <v>234</v>
      </c>
      <c r="R439" s="82">
        <v>7</v>
      </c>
      <c r="S439" s="83">
        <v>44933</v>
      </c>
      <c r="T439" s="83">
        <v>39818</v>
      </c>
      <c r="U439" s="82">
        <v>61500002</v>
      </c>
      <c r="V439" s="82" t="s">
        <v>3702</v>
      </c>
      <c r="W439" s="100" t="s">
        <v>1714</v>
      </c>
      <c r="X439" s="82" t="s">
        <v>3792</v>
      </c>
      <c r="Y439" s="82" t="s">
        <v>5169</v>
      </c>
      <c r="Z439" s="82" t="s">
        <v>233</v>
      </c>
      <c r="AA439" s="82" t="s">
        <v>3704</v>
      </c>
      <c r="AB439" s="82" t="s">
        <v>6575</v>
      </c>
      <c r="AC439" s="82" t="s">
        <v>3713</v>
      </c>
      <c r="AD439" s="82" t="s">
        <v>3706</v>
      </c>
      <c r="AE439" s="82">
        <v>200013300152877</v>
      </c>
      <c r="AF439" s="82">
        <v>1</v>
      </c>
      <c r="AG439" s="82" t="s">
        <v>3707</v>
      </c>
      <c r="AH439" s="82">
        <v>1</v>
      </c>
      <c r="AI439" s="82" t="s">
        <v>3708</v>
      </c>
      <c r="AJ439" s="82">
        <v>315645</v>
      </c>
      <c r="AK439" s="82" t="s">
        <v>6663</v>
      </c>
      <c r="AL439" s="82">
        <v>40</v>
      </c>
      <c r="AM439" s="84">
        <v>60000</v>
      </c>
      <c r="AN439" s="84">
        <v>0</v>
      </c>
      <c r="AO439" s="84">
        <v>0</v>
      </c>
      <c r="AP439" s="84">
        <v>60000</v>
      </c>
      <c r="AQ439" s="84">
        <v>1722</v>
      </c>
      <c r="AR439" s="84">
        <v>3486.68</v>
      </c>
      <c r="AS439" s="84">
        <v>1824</v>
      </c>
      <c r="AT439" s="84">
        <v>0</v>
      </c>
      <c r="AU439" s="84">
        <v>25</v>
      </c>
      <c r="AV439" s="84">
        <v>0</v>
      </c>
      <c r="AW439" s="84">
        <v>0</v>
      </c>
      <c r="AX439" s="84">
        <v>7057.68</v>
      </c>
      <c r="AY439" s="84">
        <v>52942.32</v>
      </c>
      <c r="AZ439" s="84">
        <v>4260</v>
      </c>
      <c r="BA439" s="84">
        <v>660</v>
      </c>
      <c r="BB439" s="84">
        <v>4254</v>
      </c>
      <c r="BC439" s="91">
        <v>9174</v>
      </c>
    </row>
    <row r="440" spans="1:55" ht="38.25">
      <c r="A440" s="90" t="s">
        <v>843</v>
      </c>
      <c r="B440" s="82">
        <v>20231001</v>
      </c>
      <c r="C440" s="82">
        <v>2023</v>
      </c>
      <c r="D440" s="82" t="s">
        <v>6398</v>
      </c>
      <c r="E440" s="82">
        <v>10</v>
      </c>
      <c r="F440" s="82" t="s">
        <v>1272</v>
      </c>
      <c r="G440" s="82" t="s">
        <v>1489</v>
      </c>
      <c r="H440" s="82">
        <v>1.83</v>
      </c>
      <c r="I440" s="82" t="s">
        <v>843</v>
      </c>
      <c r="J440" s="82">
        <v>34</v>
      </c>
      <c r="K440" s="82" t="s">
        <v>3699</v>
      </c>
      <c r="L440" s="82"/>
      <c r="M440" s="82"/>
      <c r="N440" s="82" t="s">
        <v>2352</v>
      </c>
      <c r="O440" s="82" t="s">
        <v>3700</v>
      </c>
      <c r="P440" s="82" t="s">
        <v>3701</v>
      </c>
      <c r="Q440" s="82" t="s">
        <v>190</v>
      </c>
      <c r="R440" s="82">
        <v>1</v>
      </c>
      <c r="S440" s="83">
        <v>44573</v>
      </c>
      <c r="T440" s="83">
        <v>44573</v>
      </c>
      <c r="U440" s="82">
        <v>62145027</v>
      </c>
      <c r="V440" s="82" t="s">
        <v>3702</v>
      </c>
      <c r="W440" s="100" t="s">
        <v>2781</v>
      </c>
      <c r="X440" s="82" t="s">
        <v>4098</v>
      </c>
      <c r="Y440" s="82" t="s">
        <v>5673</v>
      </c>
      <c r="Z440" s="82" t="s">
        <v>2780</v>
      </c>
      <c r="AA440" s="82" t="s">
        <v>3712</v>
      </c>
      <c r="AB440" s="83">
        <v>20065</v>
      </c>
      <c r="AC440" s="82" t="s">
        <v>3705</v>
      </c>
      <c r="AD440" s="82" t="s">
        <v>3718</v>
      </c>
      <c r="AE440" s="82">
        <v>200019604248840</v>
      </c>
      <c r="AF440" s="82">
        <v>1</v>
      </c>
      <c r="AG440" s="82" t="s">
        <v>3707</v>
      </c>
      <c r="AH440" s="82">
        <v>1</v>
      </c>
      <c r="AI440" s="82" t="s">
        <v>3708</v>
      </c>
      <c r="AJ440" s="82">
        <v>315645</v>
      </c>
      <c r="AK440" s="82" t="s">
        <v>6663</v>
      </c>
      <c r="AL440" s="82">
        <v>41</v>
      </c>
      <c r="AM440" s="84">
        <v>50000</v>
      </c>
      <c r="AN440" s="84">
        <v>0</v>
      </c>
      <c r="AO440" s="84">
        <v>0</v>
      </c>
      <c r="AP440" s="84">
        <v>50000</v>
      </c>
      <c r="AQ440" s="84">
        <v>1435</v>
      </c>
      <c r="AR440" s="84">
        <v>1854</v>
      </c>
      <c r="AS440" s="84">
        <v>1520</v>
      </c>
      <c r="AT440" s="84">
        <v>0</v>
      </c>
      <c r="AU440" s="84">
        <v>25</v>
      </c>
      <c r="AV440" s="84">
        <v>0</v>
      </c>
      <c r="AW440" s="84">
        <v>9825.43</v>
      </c>
      <c r="AX440" s="84">
        <v>24484.86</v>
      </c>
      <c r="AY440" s="84">
        <v>35340.57</v>
      </c>
      <c r="AZ440" s="84">
        <v>3550</v>
      </c>
      <c r="BA440" s="84">
        <v>550</v>
      </c>
      <c r="BB440" s="84">
        <v>3545</v>
      </c>
      <c r="BC440" s="91">
        <v>7645</v>
      </c>
    </row>
    <row r="441" spans="1:55" ht="25.5">
      <c r="A441" s="90" t="s">
        <v>843</v>
      </c>
      <c r="B441" s="82">
        <v>20231001</v>
      </c>
      <c r="C441" s="82">
        <v>2023</v>
      </c>
      <c r="D441" s="82" t="s">
        <v>6398</v>
      </c>
      <c r="E441" s="82">
        <v>10</v>
      </c>
      <c r="F441" s="82" t="s">
        <v>1283</v>
      </c>
      <c r="G441" s="82" t="s">
        <v>727</v>
      </c>
      <c r="H441" s="82" t="s">
        <v>1283</v>
      </c>
      <c r="I441" s="82" t="s">
        <v>727</v>
      </c>
      <c r="J441" s="82">
        <v>1</v>
      </c>
      <c r="K441" s="82" t="s">
        <v>11</v>
      </c>
      <c r="L441" s="82" t="s">
        <v>3758</v>
      </c>
      <c r="M441" s="82" t="s">
        <v>3759</v>
      </c>
      <c r="N441" s="82" t="s">
        <v>2352</v>
      </c>
      <c r="O441" s="82" t="s">
        <v>3700</v>
      </c>
      <c r="P441" s="82" t="s">
        <v>4108</v>
      </c>
      <c r="Q441" s="82" t="s">
        <v>802</v>
      </c>
      <c r="R441" s="82">
        <v>2</v>
      </c>
      <c r="S441" s="83">
        <v>44932</v>
      </c>
      <c r="T441" s="83">
        <v>44573</v>
      </c>
      <c r="U441" s="82">
        <v>62115074</v>
      </c>
      <c r="V441" s="82" t="s">
        <v>3702</v>
      </c>
      <c r="W441" s="100" t="s">
        <v>2759</v>
      </c>
      <c r="X441" s="82" t="s">
        <v>4240</v>
      </c>
      <c r="Y441" s="82" t="s">
        <v>5535</v>
      </c>
      <c r="Z441" s="82" t="s">
        <v>2758</v>
      </c>
      <c r="AA441" s="82" t="s">
        <v>3704</v>
      </c>
      <c r="AB441" s="83">
        <v>35828</v>
      </c>
      <c r="AC441" s="82" t="s">
        <v>3705</v>
      </c>
      <c r="AD441" s="82" t="s">
        <v>3706</v>
      </c>
      <c r="AE441" s="82">
        <v>200019605278386</v>
      </c>
      <c r="AF441" s="82">
        <v>1</v>
      </c>
      <c r="AG441" s="82" t="s">
        <v>3707</v>
      </c>
      <c r="AH441" s="82">
        <v>1</v>
      </c>
      <c r="AI441" s="82" t="s">
        <v>3708</v>
      </c>
      <c r="AJ441" s="82">
        <v>315645</v>
      </c>
      <c r="AK441" s="82" t="s">
        <v>6663</v>
      </c>
      <c r="AL441" s="82">
        <v>42</v>
      </c>
      <c r="AM441" s="84">
        <v>48000</v>
      </c>
      <c r="AN441" s="84">
        <v>0</v>
      </c>
      <c r="AO441" s="84">
        <v>0</v>
      </c>
      <c r="AP441" s="84">
        <v>48000</v>
      </c>
      <c r="AQ441" s="84">
        <v>1377.6</v>
      </c>
      <c r="AR441" s="84">
        <v>1571.73</v>
      </c>
      <c r="AS441" s="84">
        <v>1459.2</v>
      </c>
      <c r="AT441" s="84">
        <v>0</v>
      </c>
      <c r="AU441" s="84">
        <v>25</v>
      </c>
      <c r="AV441" s="84">
        <v>0</v>
      </c>
      <c r="AW441" s="84">
        <v>0</v>
      </c>
      <c r="AX441" s="84">
        <v>4433.53</v>
      </c>
      <c r="AY441" s="84">
        <v>43566.47</v>
      </c>
      <c r="AZ441" s="84">
        <v>3408</v>
      </c>
      <c r="BA441" s="84">
        <v>528</v>
      </c>
      <c r="BB441" s="84">
        <v>3403.2</v>
      </c>
      <c r="BC441" s="91">
        <v>7339.2</v>
      </c>
    </row>
    <row r="442" spans="1:55" ht="25.5">
      <c r="A442" s="90" t="s">
        <v>843</v>
      </c>
      <c r="B442" s="82">
        <v>20231001</v>
      </c>
      <c r="C442" s="82">
        <v>2023</v>
      </c>
      <c r="D442" s="82" t="s">
        <v>6398</v>
      </c>
      <c r="E442" s="82">
        <v>10</v>
      </c>
      <c r="F442" s="82" t="s">
        <v>1242</v>
      </c>
      <c r="G442" s="82" t="s">
        <v>1486</v>
      </c>
      <c r="H442" s="82" t="s">
        <v>1242</v>
      </c>
      <c r="I442" s="82" t="s">
        <v>1486</v>
      </c>
      <c r="J442" s="82">
        <v>1</v>
      </c>
      <c r="K442" s="82" t="s">
        <v>11</v>
      </c>
      <c r="L442" s="82" t="s">
        <v>3749</v>
      </c>
      <c r="M442" s="82" t="s">
        <v>3750</v>
      </c>
      <c r="N442" s="82" t="s">
        <v>2352</v>
      </c>
      <c r="O442" s="82" t="s">
        <v>3700</v>
      </c>
      <c r="P442" s="82" t="s">
        <v>3871</v>
      </c>
      <c r="Q442" s="82" t="s">
        <v>335</v>
      </c>
      <c r="R442" s="82">
        <v>3</v>
      </c>
      <c r="S442" s="83">
        <v>44931</v>
      </c>
      <c r="T442" s="83">
        <v>38727</v>
      </c>
      <c r="U442" s="82">
        <v>62475190</v>
      </c>
      <c r="V442" s="82" t="s">
        <v>3702</v>
      </c>
      <c r="W442" s="100" t="s">
        <v>3158</v>
      </c>
      <c r="X442" s="82" t="s">
        <v>4456</v>
      </c>
      <c r="Y442" s="82" t="s">
        <v>5731</v>
      </c>
      <c r="Z442" s="82" t="s">
        <v>3157</v>
      </c>
      <c r="AA442" s="82" t="s">
        <v>3704</v>
      </c>
      <c r="AB442" s="82" t="s">
        <v>6685</v>
      </c>
      <c r="AC442" s="82" t="s">
        <v>3713</v>
      </c>
      <c r="AD442" s="82" t="s">
        <v>3706</v>
      </c>
      <c r="AE442" s="82">
        <v>200019604248809</v>
      </c>
      <c r="AF442" s="82">
        <v>1</v>
      </c>
      <c r="AG442" s="82" t="s">
        <v>3707</v>
      </c>
      <c r="AH442" s="82">
        <v>1</v>
      </c>
      <c r="AI442" s="82" t="s">
        <v>3708</v>
      </c>
      <c r="AJ442" s="82">
        <v>315645</v>
      </c>
      <c r="AK442" s="82" t="s">
        <v>6663</v>
      </c>
      <c r="AL442" s="82">
        <v>43</v>
      </c>
      <c r="AM442" s="84">
        <v>35000</v>
      </c>
      <c r="AN442" s="84">
        <v>0</v>
      </c>
      <c r="AO442" s="84">
        <v>0</v>
      </c>
      <c r="AP442" s="84">
        <v>35000</v>
      </c>
      <c r="AQ442" s="84">
        <v>1004.5</v>
      </c>
      <c r="AR442" s="84">
        <v>0</v>
      </c>
      <c r="AS442" s="84">
        <v>1064</v>
      </c>
      <c r="AT442" s="84">
        <v>0</v>
      </c>
      <c r="AU442" s="84">
        <v>25</v>
      </c>
      <c r="AV442" s="84">
        <v>0</v>
      </c>
      <c r="AW442" s="84">
        <v>0</v>
      </c>
      <c r="AX442" s="84">
        <v>2093.5</v>
      </c>
      <c r="AY442" s="84">
        <v>32906.5</v>
      </c>
      <c r="AZ442" s="84">
        <v>2485</v>
      </c>
      <c r="BA442" s="84">
        <v>385</v>
      </c>
      <c r="BB442" s="84">
        <v>2481.5</v>
      </c>
      <c r="BC442" s="91">
        <v>5351.5</v>
      </c>
    </row>
    <row r="443" spans="1:55" ht="25.5">
      <c r="A443" s="90" t="s">
        <v>843</v>
      </c>
      <c r="B443" s="82">
        <v>20231001</v>
      </c>
      <c r="C443" s="82">
        <v>2023</v>
      </c>
      <c r="D443" s="82" t="s">
        <v>6398</v>
      </c>
      <c r="E443" s="82">
        <v>10</v>
      </c>
      <c r="F443" s="82" t="s">
        <v>1296</v>
      </c>
      <c r="G443" s="82" t="s">
        <v>1496</v>
      </c>
      <c r="H443" s="82">
        <v>1.83</v>
      </c>
      <c r="I443" s="82" t="s">
        <v>843</v>
      </c>
      <c r="J443" s="82">
        <v>34</v>
      </c>
      <c r="K443" s="82" t="s">
        <v>3699</v>
      </c>
      <c r="L443" s="82" t="s">
        <v>3714</v>
      </c>
      <c r="M443" s="82" t="s">
        <v>3715</v>
      </c>
      <c r="N443" s="82" t="s">
        <v>2352</v>
      </c>
      <c r="O443" s="82" t="s">
        <v>3700</v>
      </c>
      <c r="P443" s="82" t="s">
        <v>3912</v>
      </c>
      <c r="Q443" s="82" t="s">
        <v>251</v>
      </c>
      <c r="R443" s="82">
        <v>5</v>
      </c>
      <c r="S443" s="83">
        <v>44932</v>
      </c>
      <c r="T443" s="83">
        <v>42380</v>
      </c>
      <c r="U443" s="82">
        <v>62385006</v>
      </c>
      <c r="V443" s="82" t="s">
        <v>3702</v>
      </c>
      <c r="W443" s="100" t="s">
        <v>3379</v>
      </c>
      <c r="X443" s="82" t="s">
        <v>4486</v>
      </c>
      <c r="Y443" s="82" t="s">
        <v>5763</v>
      </c>
      <c r="Z443" s="82" t="s">
        <v>3380</v>
      </c>
      <c r="AA443" s="82" t="s">
        <v>3704</v>
      </c>
      <c r="AB443" s="82" t="s">
        <v>6686</v>
      </c>
      <c r="AC443" s="82" t="s">
        <v>3713</v>
      </c>
      <c r="AD443" s="82" t="s">
        <v>3706</v>
      </c>
      <c r="AE443" s="82">
        <v>200010232001133</v>
      </c>
      <c r="AF443" s="82">
        <v>1</v>
      </c>
      <c r="AG443" s="82" t="s">
        <v>3707</v>
      </c>
      <c r="AH443" s="82">
        <v>1</v>
      </c>
      <c r="AI443" s="82" t="s">
        <v>3708</v>
      </c>
      <c r="AJ443" s="82">
        <v>315645</v>
      </c>
      <c r="AK443" s="82" t="s">
        <v>6663</v>
      </c>
      <c r="AL443" s="82">
        <v>44</v>
      </c>
      <c r="AM443" s="84">
        <v>70000</v>
      </c>
      <c r="AN443" s="84">
        <v>0</v>
      </c>
      <c r="AO443" s="84">
        <v>0</v>
      </c>
      <c r="AP443" s="84">
        <v>70000</v>
      </c>
      <c r="AQ443" s="84">
        <v>2009</v>
      </c>
      <c r="AR443" s="84">
        <v>5368.48</v>
      </c>
      <c r="AS443" s="84">
        <v>2128</v>
      </c>
      <c r="AT443" s="84">
        <v>0</v>
      </c>
      <c r="AU443" s="84">
        <v>25</v>
      </c>
      <c r="AV443" s="84">
        <v>0</v>
      </c>
      <c r="AW443" s="84">
        <v>0</v>
      </c>
      <c r="AX443" s="84">
        <v>9530.48</v>
      </c>
      <c r="AY443" s="84">
        <v>60469.52</v>
      </c>
      <c r="AZ443" s="84">
        <v>4970</v>
      </c>
      <c r="BA443" s="84">
        <v>770</v>
      </c>
      <c r="BB443" s="84">
        <v>4963</v>
      </c>
      <c r="BC443" s="91">
        <v>10703</v>
      </c>
    </row>
    <row r="444" spans="1:55" ht="25.5">
      <c r="A444" s="90" t="s">
        <v>843</v>
      </c>
      <c r="B444" s="82">
        <v>20231001</v>
      </c>
      <c r="C444" s="82">
        <v>2023</v>
      </c>
      <c r="D444" s="82" t="s">
        <v>6398</v>
      </c>
      <c r="E444" s="82">
        <v>10</v>
      </c>
      <c r="F444" s="82">
        <v>1.83</v>
      </c>
      <c r="G444" s="82" t="s">
        <v>843</v>
      </c>
      <c r="H444" s="82">
        <v>1.83</v>
      </c>
      <c r="I444" s="82" t="s">
        <v>843</v>
      </c>
      <c r="J444" s="82">
        <v>7</v>
      </c>
      <c r="K444" s="82" t="s">
        <v>3709</v>
      </c>
      <c r="L444" s="82"/>
      <c r="M444" s="82"/>
      <c r="N444" s="82" t="s">
        <v>2352</v>
      </c>
      <c r="O444" s="82" t="s">
        <v>3700</v>
      </c>
      <c r="P444" s="82" t="s">
        <v>3710</v>
      </c>
      <c r="Q444" s="82" t="s">
        <v>795</v>
      </c>
      <c r="R444" s="82">
        <v>1</v>
      </c>
      <c r="S444" s="83">
        <v>44208</v>
      </c>
      <c r="T444" s="83">
        <v>44208</v>
      </c>
      <c r="U444" s="82">
        <v>62461506</v>
      </c>
      <c r="V444" s="82" t="s">
        <v>3702</v>
      </c>
      <c r="W444" s="100" t="s">
        <v>2277</v>
      </c>
      <c r="X444" s="82" t="s">
        <v>4318</v>
      </c>
      <c r="Y444" s="82" t="s">
        <v>5852</v>
      </c>
      <c r="Z444" s="82" t="s">
        <v>1394</v>
      </c>
      <c r="AA444" s="82" t="s">
        <v>3712</v>
      </c>
      <c r="AB444" s="82" t="s">
        <v>6687</v>
      </c>
      <c r="AC444" s="82" t="s">
        <v>3705</v>
      </c>
      <c r="AD444" s="82" t="s">
        <v>3706</v>
      </c>
      <c r="AE444" s="82">
        <v>200019603252612</v>
      </c>
      <c r="AF444" s="82">
        <v>1</v>
      </c>
      <c r="AG444" s="82" t="s">
        <v>3707</v>
      </c>
      <c r="AH444" s="82">
        <v>1</v>
      </c>
      <c r="AI444" s="82" t="s">
        <v>3708</v>
      </c>
      <c r="AJ444" s="82">
        <v>315645</v>
      </c>
      <c r="AK444" s="82" t="s">
        <v>6663</v>
      </c>
      <c r="AL444" s="82">
        <v>45</v>
      </c>
      <c r="AM444" s="84">
        <v>5000</v>
      </c>
      <c r="AN444" s="84">
        <v>0</v>
      </c>
      <c r="AO444" s="84">
        <v>0</v>
      </c>
      <c r="AP444" s="84">
        <v>5000</v>
      </c>
      <c r="AQ444" s="84">
        <v>0</v>
      </c>
      <c r="AR444" s="84">
        <v>0</v>
      </c>
      <c r="AS444" s="84">
        <v>0</v>
      </c>
      <c r="AT444" s="84">
        <v>0</v>
      </c>
      <c r="AU444" s="84">
        <v>0</v>
      </c>
      <c r="AV444" s="84">
        <v>0</v>
      </c>
      <c r="AW444" s="84">
        <v>0</v>
      </c>
      <c r="AX444" s="84">
        <v>0</v>
      </c>
      <c r="AY444" s="84">
        <v>5000</v>
      </c>
      <c r="AZ444" s="84">
        <v>0</v>
      </c>
      <c r="BA444" s="84">
        <v>0</v>
      </c>
      <c r="BB444" s="84">
        <v>0</v>
      </c>
      <c r="BC444" s="91">
        <v>0</v>
      </c>
    </row>
    <row r="445" spans="1:55" ht="25.5">
      <c r="A445" s="90" t="s">
        <v>843</v>
      </c>
      <c r="B445" s="82">
        <v>20231001</v>
      </c>
      <c r="C445" s="82">
        <v>2023</v>
      </c>
      <c r="D445" s="82" t="s">
        <v>6398</v>
      </c>
      <c r="E445" s="82">
        <v>10</v>
      </c>
      <c r="F445" s="82" t="s">
        <v>1283</v>
      </c>
      <c r="G445" s="82" t="s">
        <v>727</v>
      </c>
      <c r="H445" s="82">
        <v>1.83</v>
      </c>
      <c r="I445" s="82" t="s">
        <v>843</v>
      </c>
      <c r="J445" s="82">
        <v>34</v>
      </c>
      <c r="K445" s="82" t="s">
        <v>3699</v>
      </c>
      <c r="L445" s="82" t="s">
        <v>3758</v>
      </c>
      <c r="M445" s="82" t="s">
        <v>3759</v>
      </c>
      <c r="N445" s="82" t="s">
        <v>2352</v>
      </c>
      <c r="O445" s="82" t="s">
        <v>3700</v>
      </c>
      <c r="P445" s="82" t="s">
        <v>3760</v>
      </c>
      <c r="Q445" s="82" t="s">
        <v>2418</v>
      </c>
      <c r="R445" s="82">
        <v>1</v>
      </c>
      <c r="S445" s="83">
        <v>44844</v>
      </c>
      <c r="T445" s="83">
        <v>44844</v>
      </c>
      <c r="U445" s="82">
        <v>62115061</v>
      </c>
      <c r="V445" s="82" t="s">
        <v>3702</v>
      </c>
      <c r="W445" s="100" t="s">
        <v>2448</v>
      </c>
      <c r="X445" s="82" t="s">
        <v>3761</v>
      </c>
      <c r="Y445" s="82" t="s">
        <v>5148</v>
      </c>
      <c r="Z445" s="82" t="s">
        <v>2417</v>
      </c>
      <c r="AA445" s="82" t="s">
        <v>3712</v>
      </c>
      <c r="AB445" s="82" t="s">
        <v>6688</v>
      </c>
      <c r="AC445" s="82" t="s">
        <v>3705</v>
      </c>
      <c r="AD445" s="82" t="s">
        <v>3706</v>
      </c>
      <c r="AE445" s="82">
        <v>200019603981249</v>
      </c>
      <c r="AF445" s="82">
        <v>1</v>
      </c>
      <c r="AG445" s="82" t="s">
        <v>3707</v>
      </c>
      <c r="AH445" s="82">
        <v>1</v>
      </c>
      <c r="AI445" s="82" t="s">
        <v>3708</v>
      </c>
      <c r="AJ445" s="82">
        <v>315645</v>
      </c>
      <c r="AK445" s="82" t="s">
        <v>6663</v>
      </c>
      <c r="AL445" s="82">
        <v>46</v>
      </c>
      <c r="AM445" s="84">
        <v>36000</v>
      </c>
      <c r="AN445" s="84">
        <v>0</v>
      </c>
      <c r="AO445" s="84">
        <v>0</v>
      </c>
      <c r="AP445" s="84">
        <v>36000</v>
      </c>
      <c r="AQ445" s="84">
        <v>1033.2</v>
      </c>
      <c r="AR445" s="84">
        <v>0</v>
      </c>
      <c r="AS445" s="84">
        <v>1094.4000000000001</v>
      </c>
      <c r="AT445" s="84">
        <v>0</v>
      </c>
      <c r="AU445" s="84">
        <v>25</v>
      </c>
      <c r="AV445" s="84">
        <v>0</v>
      </c>
      <c r="AW445" s="84">
        <v>7084.92</v>
      </c>
      <c r="AX445" s="84">
        <v>16322.44</v>
      </c>
      <c r="AY445" s="84">
        <v>26762.48</v>
      </c>
      <c r="AZ445" s="84">
        <v>2556</v>
      </c>
      <c r="BA445" s="84">
        <v>396</v>
      </c>
      <c r="BB445" s="84">
        <v>2552.4</v>
      </c>
      <c r="BC445" s="91">
        <v>5504.4</v>
      </c>
    </row>
    <row r="446" spans="1:55" ht="25.5">
      <c r="A446" s="90" t="s">
        <v>843</v>
      </c>
      <c r="B446" s="82">
        <v>20231001</v>
      </c>
      <c r="C446" s="82">
        <v>2023</v>
      </c>
      <c r="D446" s="82" t="s">
        <v>6398</v>
      </c>
      <c r="E446" s="82">
        <v>10</v>
      </c>
      <c r="F446" s="82" t="s">
        <v>1242</v>
      </c>
      <c r="G446" s="82" t="s">
        <v>1486</v>
      </c>
      <c r="H446" s="82">
        <v>1.83</v>
      </c>
      <c r="I446" s="82" t="s">
        <v>843</v>
      </c>
      <c r="J446" s="82">
        <v>34</v>
      </c>
      <c r="K446" s="82" t="s">
        <v>3699</v>
      </c>
      <c r="L446" s="82" t="s">
        <v>3714</v>
      </c>
      <c r="M446" s="82" t="s">
        <v>3715</v>
      </c>
      <c r="N446" s="82" t="s">
        <v>2352</v>
      </c>
      <c r="O446" s="82" t="s">
        <v>3700</v>
      </c>
      <c r="P446" s="82" t="s">
        <v>3743</v>
      </c>
      <c r="Q446" s="82" t="s">
        <v>75</v>
      </c>
      <c r="R446" s="82">
        <v>1</v>
      </c>
      <c r="S446" s="83">
        <v>44929</v>
      </c>
      <c r="T446" s="83">
        <v>44929</v>
      </c>
      <c r="U446" s="82">
        <v>62475181</v>
      </c>
      <c r="V446" s="82" t="s">
        <v>3702</v>
      </c>
      <c r="W446" s="100" t="s">
        <v>2972</v>
      </c>
      <c r="X446" s="82" t="s">
        <v>4556</v>
      </c>
      <c r="Y446" s="82" t="s">
        <v>5838</v>
      </c>
      <c r="Z446" s="82" t="s">
        <v>2971</v>
      </c>
      <c r="AA446" s="82" t="s">
        <v>3712</v>
      </c>
      <c r="AB446" s="82" t="s">
        <v>6689</v>
      </c>
      <c r="AC446" s="82" t="s">
        <v>3705</v>
      </c>
      <c r="AD446" s="82" t="s">
        <v>3706</v>
      </c>
      <c r="AE446" s="82">
        <v>200019605628362</v>
      </c>
      <c r="AF446" s="82">
        <v>1</v>
      </c>
      <c r="AG446" s="82" t="s">
        <v>3707</v>
      </c>
      <c r="AH446" s="82">
        <v>1</v>
      </c>
      <c r="AI446" s="82" t="s">
        <v>3708</v>
      </c>
      <c r="AJ446" s="82">
        <v>315645</v>
      </c>
      <c r="AK446" s="82" t="s">
        <v>6663</v>
      </c>
      <c r="AL446" s="82">
        <v>47</v>
      </c>
      <c r="AM446" s="84">
        <v>30000</v>
      </c>
      <c r="AN446" s="84">
        <v>0</v>
      </c>
      <c r="AO446" s="84">
        <v>0</v>
      </c>
      <c r="AP446" s="84">
        <v>30000</v>
      </c>
      <c r="AQ446" s="84">
        <v>861</v>
      </c>
      <c r="AR446" s="84">
        <v>0</v>
      </c>
      <c r="AS446" s="84">
        <v>912</v>
      </c>
      <c r="AT446" s="84">
        <v>0</v>
      </c>
      <c r="AU446" s="84">
        <v>25</v>
      </c>
      <c r="AV446" s="84">
        <v>0</v>
      </c>
      <c r="AW446" s="84">
        <v>0</v>
      </c>
      <c r="AX446" s="84">
        <v>1798</v>
      </c>
      <c r="AY446" s="84">
        <v>28202</v>
      </c>
      <c r="AZ446" s="84">
        <v>2130</v>
      </c>
      <c r="BA446" s="84">
        <v>330</v>
      </c>
      <c r="BB446" s="84">
        <v>2127</v>
      </c>
      <c r="BC446" s="91">
        <v>4587</v>
      </c>
    </row>
    <row r="447" spans="1:55" ht="25.5">
      <c r="A447" s="90" t="s">
        <v>843</v>
      </c>
      <c r="B447" s="82">
        <v>20231001</v>
      </c>
      <c r="C447" s="82">
        <v>2023</v>
      </c>
      <c r="D447" s="82" t="s">
        <v>6398</v>
      </c>
      <c r="E447" s="82">
        <v>10</v>
      </c>
      <c r="F447" s="82" t="s">
        <v>1241</v>
      </c>
      <c r="G447" s="82" t="s">
        <v>276</v>
      </c>
      <c r="H447" s="82" t="s">
        <v>1241</v>
      </c>
      <c r="I447" s="82" t="s">
        <v>276</v>
      </c>
      <c r="J447" s="82">
        <v>1</v>
      </c>
      <c r="K447" s="82" t="s">
        <v>11</v>
      </c>
      <c r="L447" s="82" t="s">
        <v>3758</v>
      </c>
      <c r="M447" s="82" t="s">
        <v>3759</v>
      </c>
      <c r="N447" s="82" t="s">
        <v>2352</v>
      </c>
      <c r="O447" s="82" t="s">
        <v>3700</v>
      </c>
      <c r="P447" s="82" t="s">
        <v>3996</v>
      </c>
      <c r="Q447" s="82" t="s">
        <v>282</v>
      </c>
      <c r="R447" s="82">
        <v>1</v>
      </c>
      <c r="S447" s="83">
        <v>44297</v>
      </c>
      <c r="T447" s="83">
        <v>44297</v>
      </c>
      <c r="U447" s="82">
        <v>62160081</v>
      </c>
      <c r="V447" s="82" t="s">
        <v>3702</v>
      </c>
      <c r="W447" s="100" t="s">
        <v>1638</v>
      </c>
      <c r="X447" s="82" t="s">
        <v>3997</v>
      </c>
      <c r="Y447" s="82" t="s">
        <v>5324</v>
      </c>
      <c r="Z447" s="82" t="s">
        <v>1402</v>
      </c>
      <c r="AA447" s="82" t="s">
        <v>3712</v>
      </c>
      <c r="AB447" s="82" t="s">
        <v>6690</v>
      </c>
      <c r="AC447" s="82" t="s">
        <v>3705</v>
      </c>
      <c r="AD447" s="82" t="s">
        <v>3706</v>
      </c>
      <c r="AE447" s="82">
        <v>200019604313565</v>
      </c>
      <c r="AF447" s="82">
        <v>1</v>
      </c>
      <c r="AG447" s="82" t="s">
        <v>3707</v>
      </c>
      <c r="AH447" s="82">
        <v>1</v>
      </c>
      <c r="AI447" s="82" t="s">
        <v>3708</v>
      </c>
      <c r="AJ447" s="82">
        <v>315645</v>
      </c>
      <c r="AK447" s="82" t="s">
        <v>6663</v>
      </c>
      <c r="AL447" s="82">
        <v>48</v>
      </c>
      <c r="AM447" s="84">
        <v>35000</v>
      </c>
      <c r="AN447" s="84">
        <v>0</v>
      </c>
      <c r="AO447" s="84">
        <v>0</v>
      </c>
      <c r="AP447" s="84">
        <v>35000</v>
      </c>
      <c r="AQ447" s="84">
        <v>1004.5</v>
      </c>
      <c r="AR447" s="84">
        <v>0</v>
      </c>
      <c r="AS447" s="84">
        <v>1064</v>
      </c>
      <c r="AT447" s="84">
        <v>0</v>
      </c>
      <c r="AU447" s="84">
        <v>25</v>
      </c>
      <c r="AV447" s="84">
        <v>0</v>
      </c>
      <c r="AW447" s="84">
        <v>0</v>
      </c>
      <c r="AX447" s="84">
        <v>2093.5</v>
      </c>
      <c r="AY447" s="84">
        <v>32906.5</v>
      </c>
      <c r="AZ447" s="84">
        <v>2485</v>
      </c>
      <c r="BA447" s="84">
        <v>385</v>
      </c>
      <c r="BB447" s="84">
        <v>2481.5</v>
      </c>
      <c r="BC447" s="91">
        <v>5351.5</v>
      </c>
    </row>
    <row r="448" spans="1:55" ht="25.5">
      <c r="A448" s="90" t="s">
        <v>843</v>
      </c>
      <c r="B448" s="82">
        <v>20231001</v>
      </c>
      <c r="C448" s="82">
        <v>2023</v>
      </c>
      <c r="D448" s="82" t="s">
        <v>6398</v>
      </c>
      <c r="E448" s="82">
        <v>10</v>
      </c>
      <c r="F448" s="82" t="s">
        <v>1283</v>
      </c>
      <c r="G448" s="82" t="s">
        <v>727</v>
      </c>
      <c r="H448" s="82">
        <v>1.83</v>
      </c>
      <c r="I448" s="82" t="s">
        <v>843</v>
      </c>
      <c r="J448" s="82">
        <v>34</v>
      </c>
      <c r="K448" s="82" t="s">
        <v>3699</v>
      </c>
      <c r="L448" s="82" t="s">
        <v>3758</v>
      </c>
      <c r="M448" s="82" t="s">
        <v>3759</v>
      </c>
      <c r="N448" s="82" t="s">
        <v>2352</v>
      </c>
      <c r="O448" s="82" t="s">
        <v>3700</v>
      </c>
      <c r="P448" s="82" t="s">
        <v>3760</v>
      </c>
      <c r="Q448" s="82" t="s">
        <v>2418</v>
      </c>
      <c r="R448" s="82">
        <v>1</v>
      </c>
      <c r="S448" s="83">
        <v>44927</v>
      </c>
      <c r="T448" s="83">
        <v>44573</v>
      </c>
      <c r="U448" s="82">
        <v>62115067</v>
      </c>
      <c r="V448" s="82" t="s">
        <v>3702</v>
      </c>
      <c r="W448" s="100" t="s">
        <v>2860</v>
      </c>
      <c r="X448" s="82" t="s">
        <v>5786</v>
      </c>
      <c r="Y448" s="82" t="s">
        <v>5787</v>
      </c>
      <c r="Z448" s="82" t="s">
        <v>2994</v>
      </c>
      <c r="AA448" s="82" t="s">
        <v>3704</v>
      </c>
      <c r="AB448" s="82" t="s">
        <v>6691</v>
      </c>
      <c r="AC448" s="82" t="s">
        <v>3705</v>
      </c>
      <c r="AD448" s="82" t="s">
        <v>3706</v>
      </c>
      <c r="AE448" s="82">
        <v>200019603981250</v>
      </c>
      <c r="AF448" s="82">
        <v>1</v>
      </c>
      <c r="AG448" s="82" t="s">
        <v>3707</v>
      </c>
      <c r="AH448" s="82">
        <v>1</v>
      </c>
      <c r="AI448" s="82" t="s">
        <v>3708</v>
      </c>
      <c r="AJ448" s="82">
        <v>315645</v>
      </c>
      <c r="AK448" s="82" t="s">
        <v>6663</v>
      </c>
      <c r="AL448" s="82">
        <v>49</v>
      </c>
      <c r="AM448" s="84">
        <v>36000</v>
      </c>
      <c r="AN448" s="84">
        <v>0</v>
      </c>
      <c r="AO448" s="84">
        <v>0</v>
      </c>
      <c r="AP448" s="84">
        <v>36000</v>
      </c>
      <c r="AQ448" s="84">
        <v>1033.2</v>
      </c>
      <c r="AR448" s="84">
        <v>0</v>
      </c>
      <c r="AS448" s="84">
        <v>1094.4000000000001</v>
      </c>
      <c r="AT448" s="84">
        <v>0</v>
      </c>
      <c r="AU448" s="84">
        <v>25</v>
      </c>
      <c r="AV448" s="84">
        <v>0</v>
      </c>
      <c r="AW448" s="84">
        <v>12046</v>
      </c>
      <c r="AX448" s="84">
        <v>26244.6</v>
      </c>
      <c r="AY448" s="84">
        <v>21801.4</v>
      </c>
      <c r="AZ448" s="84">
        <v>2556</v>
      </c>
      <c r="BA448" s="84">
        <v>396</v>
      </c>
      <c r="BB448" s="84">
        <v>2552.4</v>
      </c>
      <c r="BC448" s="91">
        <v>5504.4</v>
      </c>
    </row>
    <row r="449" spans="1:55" ht="25.5">
      <c r="A449" s="90" t="s">
        <v>843</v>
      </c>
      <c r="B449" s="82">
        <v>20231001</v>
      </c>
      <c r="C449" s="82">
        <v>2023</v>
      </c>
      <c r="D449" s="82" t="s">
        <v>6398</v>
      </c>
      <c r="E449" s="82">
        <v>10</v>
      </c>
      <c r="F449" s="82" t="s">
        <v>1262</v>
      </c>
      <c r="G449" s="82" t="s">
        <v>465</v>
      </c>
      <c r="H449" s="82" t="s">
        <v>1262</v>
      </c>
      <c r="I449" s="82" t="s">
        <v>465</v>
      </c>
      <c r="J449" s="82">
        <v>1</v>
      </c>
      <c r="K449" s="82" t="s">
        <v>11</v>
      </c>
      <c r="L449" s="82" t="s">
        <v>3749</v>
      </c>
      <c r="M449" s="82" t="s">
        <v>3750</v>
      </c>
      <c r="N449" s="82" t="s">
        <v>2352</v>
      </c>
      <c r="O449" s="82" t="s">
        <v>3700</v>
      </c>
      <c r="P449" s="82" t="s">
        <v>3751</v>
      </c>
      <c r="Q449" s="82" t="s">
        <v>10</v>
      </c>
      <c r="R449" s="82">
        <v>1</v>
      </c>
      <c r="S449" s="83">
        <v>44933</v>
      </c>
      <c r="T449" s="83">
        <v>44933</v>
      </c>
      <c r="U449" s="82">
        <v>61935154</v>
      </c>
      <c r="V449" s="82" t="s">
        <v>3702</v>
      </c>
      <c r="W449" s="100" t="s">
        <v>3405</v>
      </c>
      <c r="X449" s="82" t="s">
        <v>4185</v>
      </c>
      <c r="Y449" s="82" t="s">
        <v>5485</v>
      </c>
      <c r="Z449" s="82" t="s">
        <v>3404</v>
      </c>
      <c r="AA449" s="82" t="s">
        <v>3704</v>
      </c>
      <c r="AB449" s="83">
        <v>33943</v>
      </c>
      <c r="AC449" s="82" t="s">
        <v>3705</v>
      </c>
      <c r="AD449" s="82" t="s">
        <v>3706</v>
      </c>
      <c r="AE449" s="82">
        <v>200019606032408</v>
      </c>
      <c r="AF449" s="82">
        <v>1</v>
      </c>
      <c r="AG449" s="82" t="s">
        <v>3707</v>
      </c>
      <c r="AH449" s="82">
        <v>1</v>
      </c>
      <c r="AI449" s="82" t="s">
        <v>3708</v>
      </c>
      <c r="AJ449" s="82">
        <v>315645</v>
      </c>
      <c r="AK449" s="82" t="s">
        <v>6663</v>
      </c>
      <c r="AL449" s="82">
        <v>50</v>
      </c>
      <c r="AM449" s="84">
        <v>35000</v>
      </c>
      <c r="AN449" s="84">
        <v>0</v>
      </c>
      <c r="AO449" s="84">
        <v>0</v>
      </c>
      <c r="AP449" s="84">
        <v>35000</v>
      </c>
      <c r="AQ449" s="84">
        <v>1004.5</v>
      </c>
      <c r="AR449" s="84">
        <v>0</v>
      </c>
      <c r="AS449" s="84">
        <v>1064</v>
      </c>
      <c r="AT449" s="84">
        <v>0</v>
      </c>
      <c r="AU449" s="84">
        <v>25</v>
      </c>
      <c r="AV449" s="84">
        <v>0</v>
      </c>
      <c r="AW449" s="84">
        <v>2596</v>
      </c>
      <c r="AX449" s="84">
        <v>7285.5</v>
      </c>
      <c r="AY449" s="84">
        <v>30310.5</v>
      </c>
      <c r="AZ449" s="84">
        <v>2485</v>
      </c>
      <c r="BA449" s="84">
        <v>385</v>
      </c>
      <c r="BB449" s="84">
        <v>2481.5</v>
      </c>
      <c r="BC449" s="91">
        <v>5351.5</v>
      </c>
    </row>
    <row r="450" spans="1:55" ht="25.5">
      <c r="A450" s="90" t="s">
        <v>843</v>
      </c>
      <c r="B450" s="82">
        <v>20231001</v>
      </c>
      <c r="C450" s="82">
        <v>2023</v>
      </c>
      <c r="D450" s="82" t="s">
        <v>6398</v>
      </c>
      <c r="E450" s="82">
        <v>10</v>
      </c>
      <c r="F450" s="82">
        <v>1.83</v>
      </c>
      <c r="G450" s="82" t="s">
        <v>843</v>
      </c>
      <c r="H450" s="82">
        <v>1.83</v>
      </c>
      <c r="I450" s="82" t="s">
        <v>843</v>
      </c>
      <c r="J450" s="82">
        <v>7</v>
      </c>
      <c r="K450" s="82" t="s">
        <v>3709</v>
      </c>
      <c r="L450" s="82"/>
      <c r="M450" s="82"/>
      <c r="N450" s="82" t="s">
        <v>2352</v>
      </c>
      <c r="O450" s="82" t="s">
        <v>3700</v>
      </c>
      <c r="P450" s="82" t="s">
        <v>3710</v>
      </c>
      <c r="Q450" s="82" t="s">
        <v>795</v>
      </c>
      <c r="R450" s="82">
        <v>9</v>
      </c>
      <c r="S450" s="83">
        <v>44565</v>
      </c>
      <c r="T450" s="82" t="s">
        <v>6692</v>
      </c>
      <c r="U450" s="82">
        <v>62460702</v>
      </c>
      <c r="V450" s="82" t="s">
        <v>3702</v>
      </c>
      <c r="W450" s="100" t="s">
        <v>2184</v>
      </c>
      <c r="X450" s="82" t="s">
        <v>3934</v>
      </c>
      <c r="Y450" s="82" t="s">
        <v>5274</v>
      </c>
      <c r="Z450" s="82" t="s">
        <v>836</v>
      </c>
      <c r="AA450" s="82" t="s">
        <v>3712</v>
      </c>
      <c r="AB450" s="82" t="s">
        <v>6693</v>
      </c>
      <c r="AC450" s="82" t="s">
        <v>3713</v>
      </c>
      <c r="AD450" s="82" t="s">
        <v>3706</v>
      </c>
      <c r="AE450" s="82">
        <v>200012800216522</v>
      </c>
      <c r="AF450" s="82">
        <v>1</v>
      </c>
      <c r="AG450" s="82" t="s">
        <v>3707</v>
      </c>
      <c r="AH450" s="82">
        <v>1</v>
      </c>
      <c r="AI450" s="82" t="s">
        <v>3708</v>
      </c>
      <c r="AJ450" s="82">
        <v>315645</v>
      </c>
      <c r="AK450" s="82" t="s">
        <v>6663</v>
      </c>
      <c r="AL450" s="82">
        <v>51</v>
      </c>
      <c r="AM450" s="84">
        <v>10000</v>
      </c>
      <c r="AN450" s="84">
        <v>0</v>
      </c>
      <c r="AO450" s="84">
        <v>0</v>
      </c>
      <c r="AP450" s="84">
        <v>10000</v>
      </c>
      <c r="AQ450" s="84">
        <v>0</v>
      </c>
      <c r="AR450" s="84">
        <v>0</v>
      </c>
      <c r="AS450" s="84">
        <v>0</v>
      </c>
      <c r="AT450" s="84">
        <v>0</v>
      </c>
      <c r="AU450" s="84">
        <v>0</v>
      </c>
      <c r="AV450" s="84">
        <v>0</v>
      </c>
      <c r="AW450" s="84">
        <v>0</v>
      </c>
      <c r="AX450" s="84">
        <v>0</v>
      </c>
      <c r="AY450" s="84">
        <v>10000</v>
      </c>
      <c r="AZ450" s="84">
        <v>0</v>
      </c>
      <c r="BA450" s="84">
        <v>0</v>
      </c>
      <c r="BB450" s="84">
        <v>0</v>
      </c>
      <c r="BC450" s="91">
        <v>0</v>
      </c>
    </row>
    <row r="451" spans="1:55" ht="25.5">
      <c r="A451" s="90" t="s">
        <v>843</v>
      </c>
      <c r="B451" s="82">
        <v>20231001</v>
      </c>
      <c r="C451" s="82">
        <v>2023</v>
      </c>
      <c r="D451" s="82" t="s">
        <v>6398</v>
      </c>
      <c r="E451" s="82">
        <v>10</v>
      </c>
      <c r="F451" s="82">
        <v>1.83</v>
      </c>
      <c r="G451" s="82" t="s">
        <v>843</v>
      </c>
      <c r="H451" s="82">
        <v>1.83</v>
      </c>
      <c r="I451" s="82" t="s">
        <v>843</v>
      </c>
      <c r="J451" s="82">
        <v>1</v>
      </c>
      <c r="K451" s="82" t="s">
        <v>11</v>
      </c>
      <c r="L451" s="82"/>
      <c r="M451" s="82"/>
      <c r="N451" s="82" t="s">
        <v>2352</v>
      </c>
      <c r="O451" s="82" t="s">
        <v>3700</v>
      </c>
      <c r="P451" s="82" t="s">
        <v>3767</v>
      </c>
      <c r="Q451" s="82" t="s">
        <v>32</v>
      </c>
      <c r="R451" s="82">
        <v>1</v>
      </c>
      <c r="S451" s="83">
        <v>44573</v>
      </c>
      <c r="T451" s="83">
        <v>44573</v>
      </c>
      <c r="U451" s="82">
        <v>62461776</v>
      </c>
      <c r="V451" s="82" t="s">
        <v>3702</v>
      </c>
      <c r="W451" s="100" t="s">
        <v>2549</v>
      </c>
      <c r="X451" s="82" t="s">
        <v>4510</v>
      </c>
      <c r="Y451" s="82" t="s">
        <v>5789</v>
      </c>
      <c r="Z451" s="82" t="s">
        <v>2548</v>
      </c>
      <c r="AA451" s="82" t="s">
        <v>3704</v>
      </c>
      <c r="AB451" s="83">
        <v>34401</v>
      </c>
      <c r="AC451" s="82" t="s">
        <v>3705</v>
      </c>
      <c r="AD451" s="82" t="s">
        <v>3706</v>
      </c>
      <c r="AE451" s="82">
        <v>200019605388569</v>
      </c>
      <c r="AF451" s="82">
        <v>1</v>
      </c>
      <c r="AG451" s="82" t="s">
        <v>3707</v>
      </c>
      <c r="AH451" s="82">
        <v>1</v>
      </c>
      <c r="AI451" s="82" t="s">
        <v>3708</v>
      </c>
      <c r="AJ451" s="82">
        <v>315645</v>
      </c>
      <c r="AK451" s="82" t="s">
        <v>6663</v>
      </c>
      <c r="AL451" s="82">
        <v>52</v>
      </c>
      <c r="AM451" s="84">
        <v>80000</v>
      </c>
      <c r="AN451" s="84">
        <v>0</v>
      </c>
      <c r="AO451" s="84">
        <v>0</v>
      </c>
      <c r="AP451" s="84">
        <v>80000</v>
      </c>
      <c r="AQ451" s="84">
        <v>2296</v>
      </c>
      <c r="AR451" s="84">
        <v>7004.02</v>
      </c>
      <c r="AS451" s="84">
        <v>2432</v>
      </c>
      <c r="AT451" s="84">
        <v>1587.38</v>
      </c>
      <c r="AU451" s="84">
        <v>25</v>
      </c>
      <c r="AV451" s="84">
        <v>0</v>
      </c>
      <c r="AW451" s="84">
        <v>0</v>
      </c>
      <c r="AX451" s="84">
        <v>13344.4</v>
      </c>
      <c r="AY451" s="84">
        <v>66655.600000000006</v>
      </c>
      <c r="AZ451" s="84">
        <v>5680</v>
      </c>
      <c r="BA451" s="84">
        <v>822.89</v>
      </c>
      <c r="BB451" s="84">
        <v>5672</v>
      </c>
      <c r="BC451" s="91">
        <v>12174.89</v>
      </c>
    </row>
    <row r="452" spans="1:55" ht="25.5">
      <c r="A452" s="90" t="s">
        <v>843</v>
      </c>
      <c r="B452" s="82">
        <v>20231001</v>
      </c>
      <c r="C452" s="82">
        <v>2023</v>
      </c>
      <c r="D452" s="82" t="s">
        <v>6398</v>
      </c>
      <c r="E452" s="82">
        <v>10</v>
      </c>
      <c r="F452" s="82" t="s">
        <v>1261</v>
      </c>
      <c r="G452" s="82" t="s">
        <v>296</v>
      </c>
      <c r="H452" s="82">
        <v>1.83</v>
      </c>
      <c r="I452" s="82" t="s">
        <v>843</v>
      </c>
      <c r="J452" s="82">
        <v>34</v>
      </c>
      <c r="K452" s="82" t="s">
        <v>3699</v>
      </c>
      <c r="L452" s="82" t="s">
        <v>3714</v>
      </c>
      <c r="M452" s="82" t="s">
        <v>3715</v>
      </c>
      <c r="N452" s="82" t="s">
        <v>2352</v>
      </c>
      <c r="O452" s="82" t="s">
        <v>3700</v>
      </c>
      <c r="P452" s="82" t="s">
        <v>3912</v>
      </c>
      <c r="Q452" s="82" t="s">
        <v>251</v>
      </c>
      <c r="R452" s="82">
        <v>1</v>
      </c>
      <c r="S452" s="83">
        <v>44573</v>
      </c>
      <c r="T452" s="83">
        <v>44573</v>
      </c>
      <c r="U452" s="82">
        <v>62100029</v>
      </c>
      <c r="V452" s="82" t="s">
        <v>3702</v>
      </c>
      <c r="W452" s="100" t="s">
        <v>2808</v>
      </c>
      <c r="X452" s="82" t="s">
        <v>4318</v>
      </c>
      <c r="Y452" s="82" t="s">
        <v>5666</v>
      </c>
      <c r="Z452" s="82" t="s">
        <v>2807</v>
      </c>
      <c r="AA452" s="82" t="s">
        <v>3712</v>
      </c>
      <c r="AB452" s="82" t="s">
        <v>6694</v>
      </c>
      <c r="AC452" s="82" t="s">
        <v>3705</v>
      </c>
      <c r="AD452" s="82" t="s">
        <v>3718</v>
      </c>
      <c r="AE452" s="82">
        <v>200019600414401</v>
      </c>
      <c r="AF452" s="82">
        <v>1</v>
      </c>
      <c r="AG452" s="82" t="s">
        <v>3707</v>
      </c>
      <c r="AH452" s="82">
        <v>1</v>
      </c>
      <c r="AI452" s="82" t="s">
        <v>3708</v>
      </c>
      <c r="AJ452" s="82">
        <v>315645</v>
      </c>
      <c r="AK452" s="82" t="s">
        <v>6663</v>
      </c>
      <c r="AL452" s="82">
        <v>53</v>
      </c>
      <c r="AM452" s="84">
        <v>75000</v>
      </c>
      <c r="AN452" s="84">
        <v>0</v>
      </c>
      <c r="AO452" s="84">
        <v>0</v>
      </c>
      <c r="AP452" s="84">
        <v>75000</v>
      </c>
      <c r="AQ452" s="84">
        <v>2152.5</v>
      </c>
      <c r="AR452" s="84">
        <v>6309.38</v>
      </c>
      <c r="AS452" s="84">
        <v>2280</v>
      </c>
      <c r="AT452" s="84">
        <v>0</v>
      </c>
      <c r="AU452" s="84">
        <v>25</v>
      </c>
      <c r="AV452" s="84">
        <v>0</v>
      </c>
      <c r="AW452" s="84">
        <v>0</v>
      </c>
      <c r="AX452" s="84">
        <v>10766.88</v>
      </c>
      <c r="AY452" s="84">
        <v>64233.120000000003</v>
      </c>
      <c r="AZ452" s="84">
        <v>5325</v>
      </c>
      <c r="BA452" s="84">
        <v>822.89</v>
      </c>
      <c r="BB452" s="84">
        <v>5317.5</v>
      </c>
      <c r="BC452" s="91">
        <v>11465.39</v>
      </c>
    </row>
    <row r="453" spans="1:55" ht="25.5">
      <c r="A453" s="90" t="s">
        <v>843</v>
      </c>
      <c r="B453" s="82">
        <v>20231001</v>
      </c>
      <c r="C453" s="82">
        <v>2023</v>
      </c>
      <c r="D453" s="82" t="s">
        <v>6398</v>
      </c>
      <c r="E453" s="82">
        <v>10</v>
      </c>
      <c r="F453" s="82">
        <v>1.83</v>
      </c>
      <c r="G453" s="82" t="s">
        <v>843</v>
      </c>
      <c r="H453" s="82">
        <v>1.83</v>
      </c>
      <c r="I453" s="82" t="s">
        <v>843</v>
      </c>
      <c r="J453" s="82">
        <v>7</v>
      </c>
      <c r="K453" s="82" t="s">
        <v>3709</v>
      </c>
      <c r="L453" s="82"/>
      <c r="M453" s="82"/>
      <c r="N453" s="82" t="s">
        <v>2352</v>
      </c>
      <c r="O453" s="82" t="s">
        <v>3700</v>
      </c>
      <c r="P453" s="82" t="s">
        <v>3710</v>
      </c>
      <c r="Q453" s="82" t="s">
        <v>795</v>
      </c>
      <c r="R453" s="82">
        <v>1</v>
      </c>
      <c r="S453" s="83">
        <v>44208</v>
      </c>
      <c r="T453" s="83">
        <v>44208</v>
      </c>
      <c r="U453" s="82">
        <v>62461439</v>
      </c>
      <c r="V453" s="82" t="s">
        <v>3702</v>
      </c>
      <c r="W453" s="100" t="s">
        <v>2227</v>
      </c>
      <c r="X453" s="82" t="s">
        <v>3953</v>
      </c>
      <c r="Y453" s="82" t="s">
        <v>5669</v>
      </c>
      <c r="Z453" s="82" t="s">
        <v>1327</v>
      </c>
      <c r="AA453" s="82" t="s">
        <v>3712</v>
      </c>
      <c r="AB453" s="82" t="s">
        <v>6695</v>
      </c>
      <c r="AC453" s="82" t="s">
        <v>3705</v>
      </c>
      <c r="AD453" s="82" t="s">
        <v>3706</v>
      </c>
      <c r="AE453" s="82">
        <v>200011620659338</v>
      </c>
      <c r="AF453" s="82">
        <v>1</v>
      </c>
      <c r="AG453" s="82" t="s">
        <v>3707</v>
      </c>
      <c r="AH453" s="82">
        <v>1</v>
      </c>
      <c r="AI453" s="82" t="s">
        <v>3708</v>
      </c>
      <c r="AJ453" s="82">
        <v>315645</v>
      </c>
      <c r="AK453" s="82" t="s">
        <v>6663</v>
      </c>
      <c r="AL453" s="82">
        <v>54</v>
      </c>
      <c r="AM453" s="84">
        <v>10000</v>
      </c>
      <c r="AN453" s="84">
        <v>0</v>
      </c>
      <c r="AO453" s="84">
        <v>0</v>
      </c>
      <c r="AP453" s="84">
        <v>10000</v>
      </c>
      <c r="AQ453" s="84">
        <v>0</v>
      </c>
      <c r="AR453" s="84">
        <v>0</v>
      </c>
      <c r="AS453" s="84">
        <v>0</v>
      </c>
      <c r="AT453" s="84">
        <v>0</v>
      </c>
      <c r="AU453" s="84">
        <v>0</v>
      </c>
      <c r="AV453" s="84">
        <v>0</v>
      </c>
      <c r="AW453" s="84">
        <v>0</v>
      </c>
      <c r="AX453" s="84">
        <v>0</v>
      </c>
      <c r="AY453" s="84">
        <v>10000</v>
      </c>
      <c r="AZ453" s="84">
        <v>0</v>
      </c>
      <c r="BA453" s="84">
        <v>0</v>
      </c>
      <c r="BB453" s="84">
        <v>0</v>
      </c>
      <c r="BC453" s="91">
        <v>0</v>
      </c>
    </row>
    <row r="454" spans="1:55" ht="25.5">
      <c r="A454" s="90" t="s">
        <v>843</v>
      </c>
      <c r="B454" s="82">
        <v>20231001</v>
      </c>
      <c r="C454" s="82">
        <v>2023</v>
      </c>
      <c r="D454" s="82" t="s">
        <v>6398</v>
      </c>
      <c r="E454" s="82">
        <v>10</v>
      </c>
      <c r="F454" s="82" t="s">
        <v>1242</v>
      </c>
      <c r="G454" s="82" t="s">
        <v>1486</v>
      </c>
      <c r="H454" s="82">
        <v>1.83</v>
      </c>
      <c r="I454" s="82" t="s">
        <v>843</v>
      </c>
      <c r="J454" s="82">
        <v>34</v>
      </c>
      <c r="K454" s="82" t="s">
        <v>3699</v>
      </c>
      <c r="L454" s="82" t="s">
        <v>3714</v>
      </c>
      <c r="M454" s="82" t="s">
        <v>3715</v>
      </c>
      <c r="N454" s="82" t="s">
        <v>2352</v>
      </c>
      <c r="O454" s="82" t="s">
        <v>3700</v>
      </c>
      <c r="P454" s="82" t="s">
        <v>3743</v>
      </c>
      <c r="Q454" s="82" t="s">
        <v>75</v>
      </c>
      <c r="R454" s="82">
        <v>2</v>
      </c>
      <c r="S454" s="83">
        <v>44932</v>
      </c>
      <c r="T454" s="83">
        <v>44573</v>
      </c>
      <c r="U454" s="82">
        <v>62475165</v>
      </c>
      <c r="V454" s="82" t="s">
        <v>3702</v>
      </c>
      <c r="W454" s="100" t="s">
        <v>2630</v>
      </c>
      <c r="X454" s="82" t="s">
        <v>4061</v>
      </c>
      <c r="Y454" s="82" t="s">
        <v>5377</v>
      </c>
      <c r="Z454" s="82" t="s">
        <v>2629</v>
      </c>
      <c r="AA454" s="82" t="s">
        <v>3712</v>
      </c>
      <c r="AB454" s="82" t="s">
        <v>6696</v>
      </c>
      <c r="AC454" s="82" t="s">
        <v>3705</v>
      </c>
      <c r="AD454" s="82" t="s">
        <v>3706</v>
      </c>
      <c r="AE454" s="82">
        <v>200019604313600</v>
      </c>
      <c r="AF454" s="82">
        <v>1</v>
      </c>
      <c r="AG454" s="82" t="s">
        <v>3707</v>
      </c>
      <c r="AH454" s="82">
        <v>1</v>
      </c>
      <c r="AI454" s="82" t="s">
        <v>3708</v>
      </c>
      <c r="AJ454" s="82">
        <v>315645</v>
      </c>
      <c r="AK454" s="82" t="s">
        <v>6663</v>
      </c>
      <c r="AL454" s="82">
        <v>55</v>
      </c>
      <c r="AM454" s="84">
        <v>25000</v>
      </c>
      <c r="AN454" s="84">
        <v>0</v>
      </c>
      <c r="AO454" s="84">
        <v>0</v>
      </c>
      <c r="AP454" s="84">
        <v>25000</v>
      </c>
      <c r="AQ454" s="84">
        <v>717.5</v>
      </c>
      <c r="AR454" s="84">
        <v>0</v>
      </c>
      <c r="AS454" s="84">
        <v>760</v>
      </c>
      <c r="AT454" s="84">
        <v>0</v>
      </c>
      <c r="AU454" s="84">
        <v>25</v>
      </c>
      <c r="AV454" s="84">
        <v>0</v>
      </c>
      <c r="AW454" s="84">
        <v>0</v>
      </c>
      <c r="AX454" s="84">
        <v>1502.5</v>
      </c>
      <c r="AY454" s="84">
        <v>23497.5</v>
      </c>
      <c r="AZ454" s="84">
        <v>1775</v>
      </c>
      <c r="BA454" s="84">
        <v>275</v>
      </c>
      <c r="BB454" s="84">
        <v>1772.5</v>
      </c>
      <c r="BC454" s="91">
        <v>3822.5</v>
      </c>
    </row>
    <row r="455" spans="1:55" ht="25.5">
      <c r="A455" s="90" t="s">
        <v>843</v>
      </c>
      <c r="B455" s="82">
        <v>20231001</v>
      </c>
      <c r="C455" s="82">
        <v>2023</v>
      </c>
      <c r="D455" s="82" t="s">
        <v>6398</v>
      </c>
      <c r="E455" s="82">
        <v>10</v>
      </c>
      <c r="F455" s="82" t="s">
        <v>1242</v>
      </c>
      <c r="G455" s="82" t="s">
        <v>1486</v>
      </c>
      <c r="H455" s="82">
        <v>1.83</v>
      </c>
      <c r="I455" s="82" t="s">
        <v>843</v>
      </c>
      <c r="J455" s="82">
        <v>34</v>
      </c>
      <c r="K455" s="82" t="s">
        <v>3699</v>
      </c>
      <c r="L455" s="82" t="s">
        <v>3714</v>
      </c>
      <c r="M455" s="82" t="s">
        <v>3715</v>
      </c>
      <c r="N455" s="82" t="s">
        <v>2352</v>
      </c>
      <c r="O455" s="82" t="s">
        <v>3700</v>
      </c>
      <c r="P455" s="82" t="s">
        <v>3743</v>
      </c>
      <c r="Q455" s="82" t="s">
        <v>75</v>
      </c>
      <c r="R455" s="82">
        <v>1</v>
      </c>
      <c r="S455" s="83">
        <v>44933</v>
      </c>
      <c r="T455" s="83">
        <v>44933</v>
      </c>
      <c r="U455" s="82">
        <v>62475196</v>
      </c>
      <c r="V455" s="82" t="s">
        <v>3702</v>
      </c>
      <c r="W455" s="100" t="s">
        <v>3469</v>
      </c>
      <c r="X455" s="82" t="s">
        <v>4666</v>
      </c>
      <c r="Y455" s="82" t="s">
        <v>5955</v>
      </c>
      <c r="Z455" s="82" t="s">
        <v>3468</v>
      </c>
      <c r="AA455" s="82" t="s">
        <v>3704</v>
      </c>
      <c r="AB455" s="82" t="s">
        <v>6697</v>
      </c>
      <c r="AC455" s="82" t="s">
        <v>3705</v>
      </c>
      <c r="AD455" s="82" t="s">
        <v>3706</v>
      </c>
      <c r="AE455" s="82">
        <v>200019603526507</v>
      </c>
      <c r="AF455" s="82">
        <v>1</v>
      </c>
      <c r="AG455" s="82" t="s">
        <v>3707</v>
      </c>
      <c r="AH455" s="82">
        <v>1</v>
      </c>
      <c r="AI455" s="82" t="s">
        <v>3708</v>
      </c>
      <c r="AJ455" s="82">
        <v>315645</v>
      </c>
      <c r="AK455" s="82" t="s">
        <v>6663</v>
      </c>
      <c r="AL455" s="82">
        <v>56</v>
      </c>
      <c r="AM455" s="84">
        <v>25000</v>
      </c>
      <c r="AN455" s="84">
        <v>0</v>
      </c>
      <c r="AO455" s="84">
        <v>0</v>
      </c>
      <c r="AP455" s="84">
        <v>25000</v>
      </c>
      <c r="AQ455" s="84">
        <v>717.5</v>
      </c>
      <c r="AR455" s="84">
        <v>0</v>
      </c>
      <c r="AS455" s="84">
        <v>760</v>
      </c>
      <c r="AT455" s="84">
        <v>0</v>
      </c>
      <c r="AU455" s="84">
        <v>25</v>
      </c>
      <c r="AV455" s="84">
        <v>0</v>
      </c>
      <c r="AW455" s="84">
        <v>0</v>
      </c>
      <c r="AX455" s="84">
        <v>1502.5</v>
      </c>
      <c r="AY455" s="84">
        <v>23497.5</v>
      </c>
      <c r="AZ455" s="84">
        <v>1775</v>
      </c>
      <c r="BA455" s="84">
        <v>275</v>
      </c>
      <c r="BB455" s="84">
        <v>1772.5</v>
      </c>
      <c r="BC455" s="91">
        <v>3822.5</v>
      </c>
    </row>
    <row r="456" spans="1:55" ht="25.5">
      <c r="A456" s="90" t="s">
        <v>843</v>
      </c>
      <c r="B456" s="82">
        <v>20231001</v>
      </c>
      <c r="C456" s="82">
        <v>2023</v>
      </c>
      <c r="D456" s="82" t="s">
        <v>6398</v>
      </c>
      <c r="E456" s="82">
        <v>10</v>
      </c>
      <c r="F456" s="82" t="s">
        <v>1242</v>
      </c>
      <c r="G456" s="82" t="s">
        <v>1486</v>
      </c>
      <c r="H456" s="82">
        <v>1.83</v>
      </c>
      <c r="I456" s="82" t="s">
        <v>843</v>
      </c>
      <c r="J456" s="82">
        <v>34</v>
      </c>
      <c r="K456" s="82" t="s">
        <v>3699</v>
      </c>
      <c r="L456" s="82" t="s">
        <v>3714</v>
      </c>
      <c r="M456" s="82" t="s">
        <v>3715</v>
      </c>
      <c r="N456" s="82" t="s">
        <v>2352</v>
      </c>
      <c r="O456" s="82" t="s">
        <v>3700</v>
      </c>
      <c r="P456" s="82" t="s">
        <v>3743</v>
      </c>
      <c r="Q456" s="82" t="s">
        <v>75</v>
      </c>
      <c r="R456" s="82">
        <v>1</v>
      </c>
      <c r="S456" s="83">
        <v>44573</v>
      </c>
      <c r="T456" s="83">
        <v>44573</v>
      </c>
      <c r="U456" s="82">
        <v>62475148</v>
      </c>
      <c r="V456" s="82" t="s">
        <v>3702</v>
      </c>
      <c r="W456" s="100" t="s">
        <v>2727</v>
      </c>
      <c r="X456" s="82" t="s">
        <v>3966</v>
      </c>
      <c r="Y456" s="82" t="s">
        <v>5663</v>
      </c>
      <c r="Z456" s="82" t="s">
        <v>2726</v>
      </c>
      <c r="AA456" s="82" t="s">
        <v>3712</v>
      </c>
      <c r="AB456" s="82" t="s">
        <v>6698</v>
      </c>
      <c r="AC456" s="82" t="s">
        <v>3705</v>
      </c>
      <c r="AD456" s="82" t="s">
        <v>3718</v>
      </c>
      <c r="AE456" s="82">
        <v>200019600696053</v>
      </c>
      <c r="AF456" s="82">
        <v>1</v>
      </c>
      <c r="AG456" s="82" t="s">
        <v>3707</v>
      </c>
      <c r="AH456" s="82">
        <v>1</v>
      </c>
      <c r="AI456" s="82" t="s">
        <v>3708</v>
      </c>
      <c r="AJ456" s="82">
        <v>315645</v>
      </c>
      <c r="AK456" s="82" t="s">
        <v>6663</v>
      </c>
      <c r="AL456" s="82">
        <v>57</v>
      </c>
      <c r="AM456" s="84">
        <v>15000</v>
      </c>
      <c r="AN456" s="84">
        <v>0</v>
      </c>
      <c r="AO456" s="84">
        <v>0</v>
      </c>
      <c r="AP456" s="84">
        <v>15000</v>
      </c>
      <c r="AQ456" s="84">
        <v>430.5</v>
      </c>
      <c r="AR456" s="84">
        <v>0</v>
      </c>
      <c r="AS456" s="84">
        <v>456</v>
      </c>
      <c r="AT456" s="84">
        <v>0</v>
      </c>
      <c r="AU456" s="84">
        <v>25</v>
      </c>
      <c r="AV456" s="84">
        <v>0</v>
      </c>
      <c r="AW456" s="84">
        <v>0</v>
      </c>
      <c r="AX456" s="84">
        <v>911.5</v>
      </c>
      <c r="AY456" s="84">
        <v>14088.5</v>
      </c>
      <c r="AZ456" s="84">
        <v>1065</v>
      </c>
      <c r="BA456" s="84">
        <v>165</v>
      </c>
      <c r="BB456" s="84">
        <v>1063.5</v>
      </c>
      <c r="BC456" s="91">
        <v>2293.5</v>
      </c>
    </row>
    <row r="457" spans="1:55" ht="25.5">
      <c r="A457" s="90" t="s">
        <v>843</v>
      </c>
      <c r="B457" s="82">
        <v>20231001</v>
      </c>
      <c r="C457" s="82">
        <v>2023</v>
      </c>
      <c r="D457" s="82" t="s">
        <v>6398</v>
      </c>
      <c r="E457" s="82">
        <v>10</v>
      </c>
      <c r="F457" s="82" t="s">
        <v>1283</v>
      </c>
      <c r="G457" s="82" t="s">
        <v>727</v>
      </c>
      <c r="H457" s="82" t="s">
        <v>1283</v>
      </c>
      <c r="I457" s="82" t="s">
        <v>727</v>
      </c>
      <c r="J457" s="82">
        <v>1</v>
      </c>
      <c r="K457" s="82" t="s">
        <v>11</v>
      </c>
      <c r="L457" s="82" t="s">
        <v>3720</v>
      </c>
      <c r="M457" s="82" t="s">
        <v>3721</v>
      </c>
      <c r="N457" s="82" t="s">
        <v>2352</v>
      </c>
      <c r="O457" s="82" t="s">
        <v>3700</v>
      </c>
      <c r="P457" s="82" t="s">
        <v>3787</v>
      </c>
      <c r="Q457" s="82" t="s">
        <v>17</v>
      </c>
      <c r="R457" s="82">
        <v>5</v>
      </c>
      <c r="S457" s="83">
        <v>43470</v>
      </c>
      <c r="T457" s="83">
        <v>33241</v>
      </c>
      <c r="U457" s="82">
        <v>62115009</v>
      </c>
      <c r="V457" s="82" t="s">
        <v>3702</v>
      </c>
      <c r="W457" s="100" t="s">
        <v>1622</v>
      </c>
      <c r="X457" s="82" t="s">
        <v>3788</v>
      </c>
      <c r="Y457" s="82" t="s">
        <v>5166</v>
      </c>
      <c r="Z457" s="82" t="s">
        <v>737</v>
      </c>
      <c r="AA457" s="82" t="s">
        <v>3704</v>
      </c>
      <c r="AB457" s="82" t="s">
        <v>6699</v>
      </c>
      <c r="AC457" s="82" t="s">
        <v>3713</v>
      </c>
      <c r="AD457" s="82" t="s">
        <v>3705</v>
      </c>
      <c r="AE457" s="82">
        <v>200013300029887</v>
      </c>
      <c r="AF457" s="82">
        <v>1</v>
      </c>
      <c r="AG457" s="82" t="s">
        <v>3707</v>
      </c>
      <c r="AH457" s="82">
        <v>1</v>
      </c>
      <c r="AI457" s="82" t="s">
        <v>3708</v>
      </c>
      <c r="AJ457" s="82">
        <v>315645</v>
      </c>
      <c r="AK457" s="82" t="s">
        <v>6663</v>
      </c>
      <c r="AL457" s="82">
        <v>58</v>
      </c>
      <c r="AM457" s="84">
        <v>60000</v>
      </c>
      <c r="AN457" s="84">
        <v>0</v>
      </c>
      <c r="AO457" s="84">
        <v>0</v>
      </c>
      <c r="AP457" s="84">
        <v>60000</v>
      </c>
      <c r="AQ457" s="84">
        <v>1722</v>
      </c>
      <c r="AR457" s="84">
        <v>3486.68</v>
      </c>
      <c r="AS457" s="84">
        <v>1824</v>
      </c>
      <c r="AT457" s="84">
        <v>0</v>
      </c>
      <c r="AU457" s="84">
        <v>25</v>
      </c>
      <c r="AV457" s="84">
        <v>100</v>
      </c>
      <c r="AW457" s="84">
        <v>6046</v>
      </c>
      <c r="AX457" s="84">
        <v>19249.68</v>
      </c>
      <c r="AY457" s="84">
        <v>46796.32</v>
      </c>
      <c r="AZ457" s="84">
        <v>4260</v>
      </c>
      <c r="BA457" s="84">
        <v>660</v>
      </c>
      <c r="BB457" s="84">
        <v>4254</v>
      </c>
      <c r="BC457" s="91">
        <v>9174</v>
      </c>
    </row>
    <row r="458" spans="1:55" ht="25.5">
      <c r="A458" s="90" t="s">
        <v>843</v>
      </c>
      <c r="B458" s="82">
        <v>20231001</v>
      </c>
      <c r="C458" s="82">
        <v>2023</v>
      </c>
      <c r="D458" s="82" t="s">
        <v>6398</v>
      </c>
      <c r="E458" s="82">
        <v>10</v>
      </c>
      <c r="F458" s="82" t="s">
        <v>1269</v>
      </c>
      <c r="G458" s="82" t="s">
        <v>230</v>
      </c>
      <c r="H458" s="82">
        <v>1.83</v>
      </c>
      <c r="I458" s="82" t="s">
        <v>843</v>
      </c>
      <c r="J458" s="82">
        <v>34</v>
      </c>
      <c r="K458" s="82" t="s">
        <v>3699</v>
      </c>
      <c r="L458" s="82"/>
      <c r="M458" s="82"/>
      <c r="N458" s="82" t="s">
        <v>2352</v>
      </c>
      <c r="O458" s="82" t="s">
        <v>3700</v>
      </c>
      <c r="P458" s="82" t="s">
        <v>3735</v>
      </c>
      <c r="Q458" s="82" t="s">
        <v>127</v>
      </c>
      <c r="R458" s="82">
        <v>2</v>
      </c>
      <c r="S458" s="83">
        <v>44713</v>
      </c>
      <c r="T458" s="83">
        <v>38360</v>
      </c>
      <c r="U458" s="82">
        <v>61500020</v>
      </c>
      <c r="V458" s="82" t="s">
        <v>3702</v>
      </c>
      <c r="W458" s="100" t="s">
        <v>2149</v>
      </c>
      <c r="X458" s="82" t="s">
        <v>4667</v>
      </c>
      <c r="Y458" s="82" t="s">
        <v>5956</v>
      </c>
      <c r="Z458" s="82" t="s">
        <v>1454</v>
      </c>
      <c r="AA458" s="82" t="s">
        <v>3704</v>
      </c>
      <c r="AB458" s="83">
        <v>31934</v>
      </c>
      <c r="AC458" s="82" t="s">
        <v>3713</v>
      </c>
      <c r="AD458" s="82" t="s">
        <v>3705</v>
      </c>
      <c r="AE458" s="82">
        <v>200011640553832</v>
      </c>
      <c r="AF458" s="82">
        <v>1</v>
      </c>
      <c r="AG458" s="82" t="s">
        <v>3707</v>
      </c>
      <c r="AH458" s="82">
        <v>1</v>
      </c>
      <c r="AI458" s="82" t="s">
        <v>3708</v>
      </c>
      <c r="AJ458" s="82">
        <v>315645</v>
      </c>
      <c r="AK458" s="82" t="s">
        <v>6663</v>
      </c>
      <c r="AL458" s="82">
        <v>59</v>
      </c>
      <c r="AM458" s="84">
        <v>135000</v>
      </c>
      <c r="AN458" s="84">
        <v>0</v>
      </c>
      <c r="AO458" s="84">
        <v>0</v>
      </c>
      <c r="AP458" s="84">
        <v>135000</v>
      </c>
      <c r="AQ458" s="84">
        <v>3874.5</v>
      </c>
      <c r="AR458" s="84">
        <v>19941.400000000001</v>
      </c>
      <c r="AS458" s="84">
        <v>4104</v>
      </c>
      <c r="AT458" s="84">
        <v>1587.38</v>
      </c>
      <c r="AU458" s="84">
        <v>25</v>
      </c>
      <c r="AV458" s="84">
        <v>0</v>
      </c>
      <c r="AW458" s="84">
        <v>0</v>
      </c>
      <c r="AX458" s="84">
        <v>29532.28</v>
      </c>
      <c r="AY458" s="84">
        <v>105467.72</v>
      </c>
      <c r="AZ458" s="84">
        <v>9585</v>
      </c>
      <c r="BA458" s="84">
        <v>822.89</v>
      </c>
      <c r="BB458" s="84">
        <v>9571.5</v>
      </c>
      <c r="BC458" s="91">
        <v>19979.39</v>
      </c>
    </row>
    <row r="459" spans="1:55" ht="25.5">
      <c r="A459" s="90" t="s">
        <v>843</v>
      </c>
      <c r="B459" s="82">
        <v>20231001</v>
      </c>
      <c r="C459" s="82">
        <v>2023</v>
      </c>
      <c r="D459" s="82" t="s">
        <v>6398</v>
      </c>
      <c r="E459" s="82">
        <v>10</v>
      </c>
      <c r="F459" s="82" t="s">
        <v>1268</v>
      </c>
      <c r="G459" s="82" t="s">
        <v>245</v>
      </c>
      <c r="H459" s="82" t="s">
        <v>1268</v>
      </c>
      <c r="I459" s="82" t="s">
        <v>245</v>
      </c>
      <c r="J459" s="82">
        <v>1</v>
      </c>
      <c r="K459" s="82" t="s">
        <v>11</v>
      </c>
      <c r="L459" s="82" t="s">
        <v>3720</v>
      </c>
      <c r="M459" s="82" t="s">
        <v>3721</v>
      </c>
      <c r="N459" s="82" t="s">
        <v>2352</v>
      </c>
      <c r="O459" s="82" t="s">
        <v>3700</v>
      </c>
      <c r="P459" s="82" t="s">
        <v>4282</v>
      </c>
      <c r="Q459" s="82" t="s">
        <v>595</v>
      </c>
      <c r="R459" s="82">
        <v>1</v>
      </c>
      <c r="S459" s="83">
        <v>44929</v>
      </c>
      <c r="T459" s="83">
        <v>44929</v>
      </c>
      <c r="U459" s="82">
        <v>62490043</v>
      </c>
      <c r="V459" s="82" t="s">
        <v>3702</v>
      </c>
      <c r="W459" s="100" t="s">
        <v>2946</v>
      </c>
      <c r="X459" s="82" t="s">
        <v>4283</v>
      </c>
      <c r="Y459" s="82" t="s">
        <v>5574</v>
      </c>
      <c r="Z459" s="82" t="s">
        <v>2945</v>
      </c>
      <c r="AA459" s="82" t="s">
        <v>3712</v>
      </c>
      <c r="AB459" s="82" t="s">
        <v>6700</v>
      </c>
      <c r="AC459" s="82" t="s">
        <v>3705</v>
      </c>
      <c r="AD459" s="82" t="s">
        <v>3706</v>
      </c>
      <c r="AE459" s="82">
        <v>200019605313528</v>
      </c>
      <c r="AF459" s="82">
        <v>1</v>
      </c>
      <c r="AG459" s="82" t="s">
        <v>3707</v>
      </c>
      <c r="AH459" s="82">
        <v>1</v>
      </c>
      <c r="AI459" s="82" t="s">
        <v>3708</v>
      </c>
      <c r="AJ459" s="82">
        <v>315645</v>
      </c>
      <c r="AK459" s="82" t="s">
        <v>6663</v>
      </c>
      <c r="AL459" s="82">
        <v>60</v>
      </c>
      <c r="AM459" s="84">
        <v>35000</v>
      </c>
      <c r="AN459" s="84">
        <v>0</v>
      </c>
      <c r="AO459" s="84">
        <v>0</v>
      </c>
      <c r="AP459" s="84">
        <v>35000</v>
      </c>
      <c r="AQ459" s="84">
        <v>1004.5</v>
      </c>
      <c r="AR459" s="84">
        <v>0</v>
      </c>
      <c r="AS459" s="84">
        <v>1064</v>
      </c>
      <c r="AT459" s="84">
        <v>0</v>
      </c>
      <c r="AU459" s="84">
        <v>25</v>
      </c>
      <c r="AV459" s="84">
        <v>0</v>
      </c>
      <c r="AW459" s="84">
        <v>8521</v>
      </c>
      <c r="AX459" s="84">
        <v>19135.5</v>
      </c>
      <c r="AY459" s="84">
        <v>24385.5</v>
      </c>
      <c r="AZ459" s="84">
        <v>2485</v>
      </c>
      <c r="BA459" s="84">
        <v>385</v>
      </c>
      <c r="BB459" s="84">
        <v>2481.5</v>
      </c>
      <c r="BC459" s="91">
        <v>5351.5</v>
      </c>
    </row>
    <row r="460" spans="1:55" ht="25.5">
      <c r="A460" s="90" t="s">
        <v>843</v>
      </c>
      <c r="B460" s="82">
        <v>20231001</v>
      </c>
      <c r="C460" s="82">
        <v>2023</v>
      </c>
      <c r="D460" s="82" t="s">
        <v>6398</v>
      </c>
      <c r="E460" s="82">
        <v>10</v>
      </c>
      <c r="F460" s="82">
        <v>1.83</v>
      </c>
      <c r="G460" s="82" t="s">
        <v>843</v>
      </c>
      <c r="H460" s="82">
        <v>1.83</v>
      </c>
      <c r="I460" s="82" t="s">
        <v>843</v>
      </c>
      <c r="J460" s="82">
        <v>1</v>
      </c>
      <c r="K460" s="82" t="s">
        <v>11</v>
      </c>
      <c r="L460" s="82"/>
      <c r="M460" s="82"/>
      <c r="N460" s="82" t="s">
        <v>2352</v>
      </c>
      <c r="O460" s="82" t="s">
        <v>3700</v>
      </c>
      <c r="P460" s="82" t="s">
        <v>3863</v>
      </c>
      <c r="Q460" s="82" t="s">
        <v>125</v>
      </c>
      <c r="R460" s="82">
        <v>2</v>
      </c>
      <c r="S460" s="83">
        <v>44932</v>
      </c>
      <c r="T460" s="83">
        <v>44201</v>
      </c>
      <c r="U460" s="82">
        <v>62461035</v>
      </c>
      <c r="V460" s="82" t="s">
        <v>3702</v>
      </c>
      <c r="W460" s="100" t="s">
        <v>1614</v>
      </c>
      <c r="X460" s="82" t="s">
        <v>4380</v>
      </c>
      <c r="Y460" s="82" t="s">
        <v>5885</v>
      </c>
      <c r="Z460" s="82" t="s">
        <v>953</v>
      </c>
      <c r="AA460" s="82" t="s">
        <v>3712</v>
      </c>
      <c r="AB460" s="82" t="s">
        <v>6701</v>
      </c>
      <c r="AC460" s="82" t="s">
        <v>3705</v>
      </c>
      <c r="AD460" s="82" t="s">
        <v>3706</v>
      </c>
      <c r="AE460" s="82">
        <v>200019603683957</v>
      </c>
      <c r="AF460" s="82">
        <v>1</v>
      </c>
      <c r="AG460" s="82" t="s">
        <v>3707</v>
      </c>
      <c r="AH460" s="82">
        <v>1</v>
      </c>
      <c r="AI460" s="82" t="s">
        <v>3708</v>
      </c>
      <c r="AJ460" s="82">
        <v>315645</v>
      </c>
      <c r="AK460" s="82" t="s">
        <v>6663</v>
      </c>
      <c r="AL460" s="82">
        <v>61</v>
      </c>
      <c r="AM460" s="84">
        <v>18000</v>
      </c>
      <c r="AN460" s="84">
        <v>0</v>
      </c>
      <c r="AO460" s="84">
        <v>0</v>
      </c>
      <c r="AP460" s="84">
        <v>18000</v>
      </c>
      <c r="AQ460" s="84">
        <v>516.6</v>
      </c>
      <c r="AR460" s="84">
        <v>0</v>
      </c>
      <c r="AS460" s="84">
        <v>547.20000000000005</v>
      </c>
      <c r="AT460" s="84">
        <v>0</v>
      </c>
      <c r="AU460" s="84">
        <v>25</v>
      </c>
      <c r="AV460" s="84">
        <v>0</v>
      </c>
      <c r="AW460" s="84">
        <v>0</v>
      </c>
      <c r="AX460" s="84">
        <v>1088.8</v>
      </c>
      <c r="AY460" s="84">
        <v>16911.2</v>
      </c>
      <c r="AZ460" s="84">
        <v>1278</v>
      </c>
      <c r="BA460" s="84">
        <v>198</v>
      </c>
      <c r="BB460" s="84">
        <v>1276.2</v>
      </c>
      <c r="BC460" s="91">
        <v>2752.2</v>
      </c>
    </row>
    <row r="461" spans="1:55" ht="25.5">
      <c r="A461" s="90" t="s">
        <v>843</v>
      </c>
      <c r="B461" s="82">
        <v>20231001</v>
      </c>
      <c r="C461" s="82">
        <v>2023</v>
      </c>
      <c r="D461" s="82" t="s">
        <v>6398</v>
      </c>
      <c r="E461" s="82">
        <v>10</v>
      </c>
      <c r="F461" s="82" t="s">
        <v>1249</v>
      </c>
      <c r="G461" s="82" t="s">
        <v>1491</v>
      </c>
      <c r="H461" s="82" t="s">
        <v>1249</v>
      </c>
      <c r="I461" s="82" t="s">
        <v>1491</v>
      </c>
      <c r="J461" s="82">
        <v>1</v>
      </c>
      <c r="K461" s="82" t="s">
        <v>11</v>
      </c>
      <c r="L461" s="82"/>
      <c r="M461" s="82"/>
      <c r="N461" s="82" t="s">
        <v>2352</v>
      </c>
      <c r="O461" s="82" t="s">
        <v>3700</v>
      </c>
      <c r="P461" s="82" t="s">
        <v>3767</v>
      </c>
      <c r="Q461" s="82" t="s">
        <v>32</v>
      </c>
      <c r="R461" s="82">
        <v>15</v>
      </c>
      <c r="S461" s="83">
        <v>44927</v>
      </c>
      <c r="T461" s="83">
        <v>39089</v>
      </c>
      <c r="U461" s="82">
        <v>61395030</v>
      </c>
      <c r="V461" s="82" t="s">
        <v>3702</v>
      </c>
      <c r="W461" s="100" t="s">
        <v>1001</v>
      </c>
      <c r="X461" s="82" t="s">
        <v>4431</v>
      </c>
      <c r="Y461" s="82" t="s">
        <v>5711</v>
      </c>
      <c r="Z461" s="82" t="s">
        <v>561</v>
      </c>
      <c r="AA461" s="82" t="s">
        <v>3704</v>
      </c>
      <c r="AB461" s="82" t="s">
        <v>6702</v>
      </c>
      <c r="AC461" s="82" t="s">
        <v>3713</v>
      </c>
      <c r="AD461" s="82" t="s">
        <v>3705</v>
      </c>
      <c r="AE461" s="82">
        <v>200013300101323</v>
      </c>
      <c r="AF461" s="82">
        <v>1</v>
      </c>
      <c r="AG461" s="82" t="s">
        <v>3707</v>
      </c>
      <c r="AH461" s="82">
        <v>1</v>
      </c>
      <c r="AI461" s="82" t="s">
        <v>3708</v>
      </c>
      <c r="AJ461" s="82">
        <v>315645</v>
      </c>
      <c r="AK461" s="82" t="s">
        <v>6663</v>
      </c>
      <c r="AL461" s="82">
        <v>62</v>
      </c>
      <c r="AM461" s="84">
        <v>115000</v>
      </c>
      <c r="AN461" s="84">
        <v>0</v>
      </c>
      <c r="AO461" s="84">
        <v>0</v>
      </c>
      <c r="AP461" s="84">
        <v>115000</v>
      </c>
      <c r="AQ461" s="84">
        <v>3300.5</v>
      </c>
      <c r="AR461" s="84">
        <v>15633.74</v>
      </c>
      <c r="AS461" s="84">
        <v>3496</v>
      </c>
      <c r="AT461" s="84">
        <v>0</v>
      </c>
      <c r="AU461" s="84">
        <v>25</v>
      </c>
      <c r="AV461" s="84">
        <v>0</v>
      </c>
      <c r="AW461" s="84">
        <v>0</v>
      </c>
      <c r="AX461" s="84">
        <v>22455.24</v>
      </c>
      <c r="AY461" s="84">
        <v>92544.76</v>
      </c>
      <c r="AZ461" s="84">
        <v>8165</v>
      </c>
      <c r="BA461" s="84">
        <v>822.89</v>
      </c>
      <c r="BB461" s="84">
        <v>8153.5</v>
      </c>
      <c r="BC461" s="91">
        <v>17141.39</v>
      </c>
    </row>
    <row r="462" spans="1:55" ht="25.5">
      <c r="A462" s="90" t="s">
        <v>843</v>
      </c>
      <c r="B462" s="82">
        <v>20231001</v>
      </c>
      <c r="C462" s="82">
        <v>2023</v>
      </c>
      <c r="D462" s="82" t="s">
        <v>6398</v>
      </c>
      <c r="E462" s="82">
        <v>10</v>
      </c>
      <c r="F462" s="82" t="s">
        <v>1289</v>
      </c>
      <c r="G462" s="82" t="s">
        <v>314</v>
      </c>
      <c r="H462" s="82" t="s">
        <v>1289</v>
      </c>
      <c r="I462" s="82" t="s">
        <v>314</v>
      </c>
      <c r="J462" s="82">
        <v>1</v>
      </c>
      <c r="K462" s="82" t="s">
        <v>11</v>
      </c>
      <c r="L462" s="82" t="s">
        <v>3714</v>
      </c>
      <c r="M462" s="82" t="s">
        <v>3715</v>
      </c>
      <c r="N462" s="82" t="s">
        <v>2352</v>
      </c>
      <c r="O462" s="82" t="s">
        <v>3700</v>
      </c>
      <c r="P462" s="82" t="s">
        <v>3826</v>
      </c>
      <c r="Q462" s="82" t="s">
        <v>98</v>
      </c>
      <c r="R462" s="82">
        <v>4</v>
      </c>
      <c r="S462" s="83">
        <v>44933</v>
      </c>
      <c r="T462" s="83">
        <v>43107</v>
      </c>
      <c r="U462" s="82">
        <v>62235007</v>
      </c>
      <c r="V462" s="82" t="s">
        <v>3702</v>
      </c>
      <c r="W462" s="100" t="s">
        <v>1544</v>
      </c>
      <c r="X462" s="82" t="s">
        <v>4181</v>
      </c>
      <c r="Y462" s="82" t="s">
        <v>5483</v>
      </c>
      <c r="Z462" s="82" t="s">
        <v>313</v>
      </c>
      <c r="AA462" s="82" t="s">
        <v>3704</v>
      </c>
      <c r="AB462" s="83">
        <v>25085</v>
      </c>
      <c r="AC462" s="82" t="s">
        <v>3713</v>
      </c>
      <c r="AD462" s="82" t="s">
        <v>3706</v>
      </c>
      <c r="AE462" s="82">
        <v>200019600702456</v>
      </c>
      <c r="AF462" s="82">
        <v>1</v>
      </c>
      <c r="AG462" s="82" t="s">
        <v>3707</v>
      </c>
      <c r="AH462" s="82">
        <v>1</v>
      </c>
      <c r="AI462" s="82" t="s">
        <v>3708</v>
      </c>
      <c r="AJ462" s="82">
        <v>315645</v>
      </c>
      <c r="AK462" s="82" t="s">
        <v>6663</v>
      </c>
      <c r="AL462" s="82">
        <v>63</v>
      </c>
      <c r="AM462" s="84">
        <v>70000</v>
      </c>
      <c r="AN462" s="84">
        <v>0</v>
      </c>
      <c r="AO462" s="84">
        <v>0</v>
      </c>
      <c r="AP462" s="84">
        <v>70000</v>
      </c>
      <c r="AQ462" s="84">
        <v>2009</v>
      </c>
      <c r="AR462" s="84">
        <v>5368.48</v>
      </c>
      <c r="AS462" s="84">
        <v>2128</v>
      </c>
      <c r="AT462" s="84">
        <v>0</v>
      </c>
      <c r="AU462" s="84">
        <v>25</v>
      </c>
      <c r="AV462" s="84">
        <v>0</v>
      </c>
      <c r="AW462" s="84">
        <v>0</v>
      </c>
      <c r="AX462" s="84">
        <v>9530.48</v>
      </c>
      <c r="AY462" s="84">
        <v>60469.52</v>
      </c>
      <c r="AZ462" s="84">
        <v>4970</v>
      </c>
      <c r="BA462" s="84">
        <v>770</v>
      </c>
      <c r="BB462" s="84">
        <v>4963</v>
      </c>
      <c r="BC462" s="91">
        <v>10703</v>
      </c>
    </row>
    <row r="463" spans="1:55" ht="25.5">
      <c r="A463" s="90" t="s">
        <v>843</v>
      </c>
      <c r="B463" s="82">
        <v>20231001</v>
      </c>
      <c r="C463" s="82">
        <v>2023</v>
      </c>
      <c r="D463" s="82" t="s">
        <v>6398</v>
      </c>
      <c r="E463" s="82">
        <v>10</v>
      </c>
      <c r="F463" s="82" t="s">
        <v>2828</v>
      </c>
      <c r="G463" s="82" t="s">
        <v>201</v>
      </c>
      <c r="H463" s="82">
        <v>1.83</v>
      </c>
      <c r="I463" s="82" t="s">
        <v>843</v>
      </c>
      <c r="J463" s="82">
        <v>34</v>
      </c>
      <c r="K463" s="82" t="s">
        <v>3699</v>
      </c>
      <c r="L463" s="82" t="s">
        <v>3714</v>
      </c>
      <c r="M463" s="82" t="s">
        <v>3715</v>
      </c>
      <c r="N463" s="82" t="s">
        <v>2352</v>
      </c>
      <c r="O463" s="82" t="s">
        <v>3700</v>
      </c>
      <c r="P463" s="82" t="s">
        <v>3846</v>
      </c>
      <c r="Q463" s="82" t="s">
        <v>3847</v>
      </c>
      <c r="R463" s="82">
        <v>4</v>
      </c>
      <c r="S463" s="83">
        <v>44572</v>
      </c>
      <c r="T463" s="83">
        <v>41650</v>
      </c>
      <c r="U463" s="82">
        <v>62310051</v>
      </c>
      <c r="V463" s="82" t="s">
        <v>3702</v>
      </c>
      <c r="W463" s="100" t="s">
        <v>2510</v>
      </c>
      <c r="X463" s="82" t="s">
        <v>4485</v>
      </c>
      <c r="Y463" s="82" t="s">
        <v>5760</v>
      </c>
      <c r="Z463" s="82" t="s">
        <v>5761</v>
      </c>
      <c r="AA463" s="82" t="s">
        <v>3704</v>
      </c>
      <c r="AB463" s="83">
        <v>31028</v>
      </c>
      <c r="AC463" s="82" t="s">
        <v>3713</v>
      </c>
      <c r="AD463" s="82" t="s">
        <v>3718</v>
      </c>
      <c r="AE463" s="82">
        <v>200019605278382</v>
      </c>
      <c r="AF463" s="82">
        <v>1</v>
      </c>
      <c r="AG463" s="82" t="s">
        <v>3707</v>
      </c>
      <c r="AH463" s="82">
        <v>1</v>
      </c>
      <c r="AI463" s="82" t="s">
        <v>3708</v>
      </c>
      <c r="AJ463" s="82">
        <v>315645</v>
      </c>
      <c r="AK463" s="82" t="s">
        <v>6663</v>
      </c>
      <c r="AL463" s="82">
        <v>64</v>
      </c>
      <c r="AM463" s="84">
        <v>50000</v>
      </c>
      <c r="AN463" s="84">
        <v>0</v>
      </c>
      <c r="AO463" s="84">
        <v>0</v>
      </c>
      <c r="AP463" s="84">
        <v>50000</v>
      </c>
      <c r="AQ463" s="84">
        <v>1435</v>
      </c>
      <c r="AR463" s="84">
        <v>1854</v>
      </c>
      <c r="AS463" s="84">
        <v>1520</v>
      </c>
      <c r="AT463" s="84">
        <v>0</v>
      </c>
      <c r="AU463" s="84">
        <v>25</v>
      </c>
      <c r="AV463" s="84">
        <v>0</v>
      </c>
      <c r="AW463" s="84">
        <v>6046</v>
      </c>
      <c r="AX463" s="84">
        <v>16926</v>
      </c>
      <c r="AY463" s="84">
        <v>39120</v>
      </c>
      <c r="AZ463" s="84">
        <v>3550</v>
      </c>
      <c r="BA463" s="84">
        <v>550</v>
      </c>
      <c r="BB463" s="84">
        <v>3545</v>
      </c>
      <c r="BC463" s="91">
        <v>7645</v>
      </c>
    </row>
    <row r="464" spans="1:55" ht="25.5">
      <c r="A464" s="90" t="s">
        <v>843</v>
      </c>
      <c r="B464" s="82">
        <v>20231001</v>
      </c>
      <c r="C464" s="82">
        <v>2023</v>
      </c>
      <c r="D464" s="82" t="s">
        <v>6398</v>
      </c>
      <c r="E464" s="82">
        <v>10</v>
      </c>
      <c r="F464" s="82">
        <v>1.83</v>
      </c>
      <c r="G464" s="82" t="s">
        <v>843</v>
      </c>
      <c r="H464" s="82">
        <v>1.83</v>
      </c>
      <c r="I464" s="82" t="s">
        <v>843</v>
      </c>
      <c r="J464" s="82">
        <v>1</v>
      </c>
      <c r="K464" s="82" t="s">
        <v>11</v>
      </c>
      <c r="L464" s="82" t="s">
        <v>3714</v>
      </c>
      <c r="M464" s="82" t="s">
        <v>3715</v>
      </c>
      <c r="N464" s="82" t="s">
        <v>2352</v>
      </c>
      <c r="O464" s="82" t="s">
        <v>3700</v>
      </c>
      <c r="P464" s="82" t="s">
        <v>4021</v>
      </c>
      <c r="Q464" s="82" t="s">
        <v>339</v>
      </c>
      <c r="R464" s="82">
        <v>3</v>
      </c>
      <c r="S464" s="83">
        <v>43466</v>
      </c>
      <c r="T464" s="83">
        <v>38357</v>
      </c>
      <c r="U464" s="82">
        <v>62460104</v>
      </c>
      <c r="V464" s="82" t="s">
        <v>3702</v>
      </c>
      <c r="W464" s="100" t="s">
        <v>1549</v>
      </c>
      <c r="X464" s="82" t="s">
        <v>4022</v>
      </c>
      <c r="Y464" s="82" t="s">
        <v>5342</v>
      </c>
      <c r="Z464" s="82" t="s">
        <v>553</v>
      </c>
      <c r="AA464" s="82" t="s">
        <v>3704</v>
      </c>
      <c r="AB464" s="82" t="s">
        <v>6703</v>
      </c>
      <c r="AC464" s="82" t="s">
        <v>3713</v>
      </c>
      <c r="AD464" s="82" t="s">
        <v>3705</v>
      </c>
      <c r="AE464" s="82">
        <v>200013300036294</v>
      </c>
      <c r="AF464" s="82">
        <v>1</v>
      </c>
      <c r="AG464" s="82" t="s">
        <v>3707</v>
      </c>
      <c r="AH464" s="82">
        <v>1</v>
      </c>
      <c r="AI464" s="82" t="s">
        <v>3708</v>
      </c>
      <c r="AJ464" s="82">
        <v>315645</v>
      </c>
      <c r="AK464" s="82" t="s">
        <v>6663</v>
      </c>
      <c r="AL464" s="82">
        <v>65</v>
      </c>
      <c r="AM464" s="84">
        <v>11000</v>
      </c>
      <c r="AN464" s="84">
        <v>0</v>
      </c>
      <c r="AO464" s="84">
        <v>0</v>
      </c>
      <c r="AP464" s="84">
        <v>11000</v>
      </c>
      <c r="AQ464" s="84">
        <v>315.7</v>
      </c>
      <c r="AR464" s="84">
        <v>0</v>
      </c>
      <c r="AS464" s="84">
        <v>334.4</v>
      </c>
      <c r="AT464" s="84">
        <v>0</v>
      </c>
      <c r="AU464" s="84">
        <v>25</v>
      </c>
      <c r="AV464" s="84">
        <v>50</v>
      </c>
      <c r="AW464" s="84">
        <v>0</v>
      </c>
      <c r="AX464" s="84">
        <v>725.1</v>
      </c>
      <c r="AY464" s="84">
        <v>10274.9</v>
      </c>
      <c r="AZ464" s="84">
        <v>781</v>
      </c>
      <c r="BA464" s="84">
        <v>121</v>
      </c>
      <c r="BB464" s="84">
        <v>779.9</v>
      </c>
      <c r="BC464" s="91">
        <v>1681.9</v>
      </c>
    </row>
    <row r="465" spans="1:55" ht="25.5">
      <c r="A465" s="90" t="s">
        <v>843</v>
      </c>
      <c r="B465" s="82">
        <v>20231001</v>
      </c>
      <c r="C465" s="82">
        <v>2023</v>
      </c>
      <c r="D465" s="82" t="s">
        <v>6398</v>
      </c>
      <c r="E465" s="82">
        <v>10</v>
      </c>
      <c r="F465" s="82" t="s">
        <v>1260</v>
      </c>
      <c r="G465" s="82" t="s">
        <v>256</v>
      </c>
      <c r="H465" s="82" t="s">
        <v>1260</v>
      </c>
      <c r="I465" s="82" t="s">
        <v>256</v>
      </c>
      <c r="J465" s="82">
        <v>1</v>
      </c>
      <c r="K465" s="82" t="s">
        <v>11</v>
      </c>
      <c r="L465" s="82" t="s">
        <v>3720</v>
      </c>
      <c r="M465" s="82" t="s">
        <v>3721</v>
      </c>
      <c r="N465" s="82" t="s">
        <v>2352</v>
      </c>
      <c r="O465" s="82" t="s">
        <v>3700</v>
      </c>
      <c r="P465" s="82" t="s">
        <v>3722</v>
      </c>
      <c r="Q465" s="82" t="s">
        <v>8</v>
      </c>
      <c r="R465" s="82">
        <v>1</v>
      </c>
      <c r="S465" s="83">
        <v>44933</v>
      </c>
      <c r="T465" s="83">
        <v>44933</v>
      </c>
      <c r="U465" s="82">
        <v>62250080</v>
      </c>
      <c r="V465" s="82" t="s">
        <v>3702</v>
      </c>
      <c r="W465" s="100" t="s">
        <v>3389</v>
      </c>
      <c r="X465" s="82" t="s">
        <v>4368</v>
      </c>
      <c r="Y465" s="82" t="s">
        <v>5648</v>
      </c>
      <c r="Z465" s="82" t="s">
        <v>3388</v>
      </c>
      <c r="AA465" s="82" t="s">
        <v>3704</v>
      </c>
      <c r="AB465" s="83">
        <v>33059</v>
      </c>
      <c r="AC465" s="82" t="s">
        <v>3705</v>
      </c>
      <c r="AD465" s="82" t="s">
        <v>3706</v>
      </c>
      <c r="AE465" s="82">
        <v>200019606020828</v>
      </c>
      <c r="AF465" s="82">
        <v>1</v>
      </c>
      <c r="AG465" s="82" t="s">
        <v>3707</v>
      </c>
      <c r="AH465" s="82">
        <v>1</v>
      </c>
      <c r="AI465" s="82" t="s">
        <v>3708</v>
      </c>
      <c r="AJ465" s="82">
        <v>315645</v>
      </c>
      <c r="AK465" s="82" t="s">
        <v>6663</v>
      </c>
      <c r="AL465" s="82">
        <v>66</v>
      </c>
      <c r="AM465" s="84">
        <v>18000</v>
      </c>
      <c r="AN465" s="84">
        <v>0</v>
      </c>
      <c r="AO465" s="84">
        <v>0</v>
      </c>
      <c r="AP465" s="84">
        <v>18000</v>
      </c>
      <c r="AQ465" s="84">
        <v>516.6</v>
      </c>
      <c r="AR465" s="84">
        <v>0</v>
      </c>
      <c r="AS465" s="84">
        <v>547.20000000000005</v>
      </c>
      <c r="AT465" s="84">
        <v>0</v>
      </c>
      <c r="AU465" s="84">
        <v>25</v>
      </c>
      <c r="AV465" s="84">
        <v>0</v>
      </c>
      <c r="AW465" s="84">
        <v>2046</v>
      </c>
      <c r="AX465" s="84">
        <v>5180.8</v>
      </c>
      <c r="AY465" s="84">
        <v>14865.2</v>
      </c>
      <c r="AZ465" s="84">
        <v>1278</v>
      </c>
      <c r="BA465" s="84">
        <v>198</v>
      </c>
      <c r="BB465" s="84">
        <v>1276.2</v>
      </c>
      <c r="BC465" s="91">
        <v>2752.2</v>
      </c>
    </row>
    <row r="466" spans="1:55" ht="25.5">
      <c r="A466" s="90" t="s">
        <v>843</v>
      </c>
      <c r="B466" s="82">
        <v>20231001</v>
      </c>
      <c r="C466" s="82">
        <v>2023</v>
      </c>
      <c r="D466" s="82" t="s">
        <v>6398</v>
      </c>
      <c r="E466" s="82">
        <v>10</v>
      </c>
      <c r="F466" s="82">
        <v>1.83</v>
      </c>
      <c r="G466" s="82" t="s">
        <v>843</v>
      </c>
      <c r="H466" s="82">
        <v>1.83</v>
      </c>
      <c r="I466" s="82" t="s">
        <v>843</v>
      </c>
      <c r="J466" s="82">
        <v>7</v>
      </c>
      <c r="K466" s="82" t="s">
        <v>3709</v>
      </c>
      <c r="L466" s="82"/>
      <c r="M466" s="82"/>
      <c r="N466" s="82" t="s">
        <v>2352</v>
      </c>
      <c r="O466" s="82" t="s">
        <v>3700</v>
      </c>
      <c r="P466" s="82" t="s">
        <v>3710</v>
      </c>
      <c r="Q466" s="82" t="s">
        <v>795</v>
      </c>
      <c r="R466" s="82">
        <v>1</v>
      </c>
      <c r="S466" s="83">
        <v>44932</v>
      </c>
      <c r="T466" s="83">
        <v>44932</v>
      </c>
      <c r="U466" s="82">
        <v>62461972</v>
      </c>
      <c r="V466" s="82" t="s">
        <v>3702</v>
      </c>
      <c r="W466" s="100" t="s">
        <v>3258</v>
      </c>
      <c r="X466" s="82" t="s">
        <v>4165</v>
      </c>
      <c r="Y466" s="82" t="s">
        <v>5470</v>
      </c>
      <c r="Z466" s="82" t="s">
        <v>3257</v>
      </c>
      <c r="AA466" s="82" t="s">
        <v>3712</v>
      </c>
      <c r="AB466" s="82" t="s">
        <v>6704</v>
      </c>
      <c r="AC466" s="82" t="s">
        <v>3705</v>
      </c>
      <c r="AD466" s="82" t="s">
        <v>3706</v>
      </c>
      <c r="AE466" s="82">
        <v>200012800416131</v>
      </c>
      <c r="AF466" s="82">
        <v>1</v>
      </c>
      <c r="AG466" s="82" t="s">
        <v>3707</v>
      </c>
      <c r="AH466" s="82">
        <v>1</v>
      </c>
      <c r="AI466" s="82" t="s">
        <v>3708</v>
      </c>
      <c r="AJ466" s="82">
        <v>315645</v>
      </c>
      <c r="AK466" s="82" t="s">
        <v>6663</v>
      </c>
      <c r="AL466" s="82">
        <v>67</v>
      </c>
      <c r="AM466" s="84">
        <v>10000</v>
      </c>
      <c r="AN466" s="84">
        <v>0</v>
      </c>
      <c r="AO466" s="84">
        <v>0</v>
      </c>
      <c r="AP466" s="84">
        <v>10000</v>
      </c>
      <c r="AQ466" s="84">
        <v>0</v>
      </c>
      <c r="AR466" s="84">
        <v>0</v>
      </c>
      <c r="AS466" s="84">
        <v>0</v>
      </c>
      <c r="AT466" s="84">
        <v>0</v>
      </c>
      <c r="AU466" s="84">
        <v>0</v>
      </c>
      <c r="AV466" s="84">
        <v>0</v>
      </c>
      <c r="AW466" s="84">
        <v>0</v>
      </c>
      <c r="AX466" s="84">
        <v>0</v>
      </c>
      <c r="AY466" s="84">
        <v>10000</v>
      </c>
      <c r="AZ466" s="84">
        <v>0</v>
      </c>
      <c r="BA466" s="84">
        <v>0</v>
      </c>
      <c r="BB466" s="84">
        <v>0</v>
      </c>
      <c r="BC466" s="91">
        <v>0</v>
      </c>
    </row>
    <row r="467" spans="1:55" ht="25.5">
      <c r="A467" s="90" t="s">
        <v>843</v>
      </c>
      <c r="B467" s="82">
        <v>20231001</v>
      </c>
      <c r="C467" s="82">
        <v>2023</v>
      </c>
      <c r="D467" s="82" t="s">
        <v>6398</v>
      </c>
      <c r="E467" s="82">
        <v>10</v>
      </c>
      <c r="F467" s="82">
        <v>1.83</v>
      </c>
      <c r="G467" s="82" t="s">
        <v>843</v>
      </c>
      <c r="H467" s="82">
        <v>1.83</v>
      </c>
      <c r="I467" s="82" t="s">
        <v>843</v>
      </c>
      <c r="J467" s="82">
        <v>7</v>
      </c>
      <c r="K467" s="82" t="s">
        <v>3709</v>
      </c>
      <c r="L467" s="82"/>
      <c r="M467" s="82"/>
      <c r="N467" s="82" t="s">
        <v>2352</v>
      </c>
      <c r="O467" s="82" t="s">
        <v>3700</v>
      </c>
      <c r="P467" s="82" t="s">
        <v>3710</v>
      </c>
      <c r="Q467" s="82" t="s">
        <v>795</v>
      </c>
      <c r="R467" s="82">
        <v>1</v>
      </c>
      <c r="S467" s="83">
        <v>44931</v>
      </c>
      <c r="T467" s="83">
        <v>44931</v>
      </c>
      <c r="U467" s="82">
        <v>62461938</v>
      </c>
      <c r="V467" s="82" t="s">
        <v>3702</v>
      </c>
      <c r="W467" s="100" t="s">
        <v>3234</v>
      </c>
      <c r="X467" s="82" t="s">
        <v>4329</v>
      </c>
      <c r="Y467" s="82" t="s">
        <v>5614</v>
      </c>
      <c r="Z467" s="82" t="s">
        <v>3233</v>
      </c>
      <c r="AA467" s="82" t="s">
        <v>3704</v>
      </c>
      <c r="AB467" s="83">
        <v>37207</v>
      </c>
      <c r="AC467" s="82" t="s">
        <v>3705</v>
      </c>
      <c r="AD467" s="82" t="s">
        <v>3718</v>
      </c>
      <c r="AE467" s="82">
        <v>200019603252775</v>
      </c>
      <c r="AF467" s="82">
        <v>1</v>
      </c>
      <c r="AG467" s="82" t="s">
        <v>3707</v>
      </c>
      <c r="AH467" s="82">
        <v>1</v>
      </c>
      <c r="AI467" s="82" t="s">
        <v>3708</v>
      </c>
      <c r="AJ467" s="82">
        <v>315645</v>
      </c>
      <c r="AK467" s="82" t="s">
        <v>6663</v>
      </c>
      <c r="AL467" s="82">
        <v>68</v>
      </c>
      <c r="AM467" s="84">
        <v>10000</v>
      </c>
      <c r="AN467" s="84">
        <v>0</v>
      </c>
      <c r="AO467" s="84">
        <v>0</v>
      </c>
      <c r="AP467" s="84">
        <v>10000</v>
      </c>
      <c r="AQ467" s="84">
        <v>0</v>
      </c>
      <c r="AR467" s="84">
        <v>0</v>
      </c>
      <c r="AS467" s="84">
        <v>0</v>
      </c>
      <c r="AT467" s="84">
        <v>0</v>
      </c>
      <c r="AU467" s="84">
        <v>0</v>
      </c>
      <c r="AV467" s="84">
        <v>0</v>
      </c>
      <c r="AW467" s="84">
        <v>0</v>
      </c>
      <c r="AX467" s="84">
        <v>0</v>
      </c>
      <c r="AY467" s="84">
        <v>10000</v>
      </c>
      <c r="AZ467" s="84">
        <v>0</v>
      </c>
      <c r="BA467" s="84">
        <v>0</v>
      </c>
      <c r="BB467" s="84">
        <v>0</v>
      </c>
      <c r="BC467" s="91">
        <v>0</v>
      </c>
    </row>
    <row r="468" spans="1:55" ht="25.5">
      <c r="A468" s="90" t="s">
        <v>843</v>
      </c>
      <c r="B468" s="82">
        <v>20231001</v>
      </c>
      <c r="C468" s="82">
        <v>2023</v>
      </c>
      <c r="D468" s="82" t="s">
        <v>6398</v>
      </c>
      <c r="E468" s="82">
        <v>10</v>
      </c>
      <c r="F468" s="82" t="s">
        <v>1294</v>
      </c>
      <c r="G468" s="82" t="s">
        <v>271</v>
      </c>
      <c r="H468" s="82" t="s">
        <v>1294</v>
      </c>
      <c r="I468" s="82" t="s">
        <v>271</v>
      </c>
      <c r="J468" s="82">
        <v>1</v>
      </c>
      <c r="K468" s="82" t="s">
        <v>11</v>
      </c>
      <c r="L468" s="82" t="s">
        <v>3749</v>
      </c>
      <c r="M468" s="82" t="s">
        <v>3750</v>
      </c>
      <c r="N468" s="82" t="s">
        <v>2352</v>
      </c>
      <c r="O468" s="82" t="s">
        <v>3700</v>
      </c>
      <c r="P468" s="82" t="s">
        <v>3751</v>
      </c>
      <c r="Q468" s="82" t="s">
        <v>10</v>
      </c>
      <c r="R468" s="82">
        <v>3</v>
      </c>
      <c r="S468" s="83">
        <v>44928</v>
      </c>
      <c r="T468" s="83">
        <v>39449</v>
      </c>
      <c r="U468" s="82">
        <v>62175019</v>
      </c>
      <c r="V468" s="82" t="s">
        <v>3702</v>
      </c>
      <c r="W468" s="100" t="s">
        <v>2853</v>
      </c>
      <c r="X468" s="82" t="s">
        <v>4661</v>
      </c>
      <c r="Y468" s="82" t="s">
        <v>5950</v>
      </c>
      <c r="Z468" s="82" t="s">
        <v>2873</v>
      </c>
      <c r="AA468" s="82" t="s">
        <v>3704</v>
      </c>
      <c r="AB468" s="82" t="s">
        <v>6705</v>
      </c>
      <c r="AC468" s="82" t="s">
        <v>3705</v>
      </c>
      <c r="AD468" s="82" t="s">
        <v>3706</v>
      </c>
      <c r="AE468" s="82">
        <v>200011600831842</v>
      </c>
      <c r="AF468" s="82">
        <v>1</v>
      </c>
      <c r="AG468" s="82" t="s">
        <v>3707</v>
      </c>
      <c r="AH468" s="82">
        <v>1</v>
      </c>
      <c r="AI468" s="82" t="s">
        <v>3708</v>
      </c>
      <c r="AJ468" s="82">
        <v>315645</v>
      </c>
      <c r="AK468" s="82" t="s">
        <v>6663</v>
      </c>
      <c r="AL468" s="82">
        <v>69</v>
      </c>
      <c r="AM468" s="84">
        <v>80000</v>
      </c>
      <c r="AN468" s="84">
        <v>0</v>
      </c>
      <c r="AO468" s="84">
        <v>0</v>
      </c>
      <c r="AP468" s="84">
        <v>80000</v>
      </c>
      <c r="AQ468" s="84">
        <v>2296</v>
      </c>
      <c r="AR468" s="84">
        <v>7400.87</v>
      </c>
      <c r="AS468" s="84">
        <v>2432</v>
      </c>
      <c r="AT468" s="84">
        <v>0</v>
      </c>
      <c r="AU468" s="84">
        <v>25</v>
      </c>
      <c r="AV468" s="84">
        <v>0</v>
      </c>
      <c r="AW468" s="84">
        <v>4709.3100000000004</v>
      </c>
      <c r="AX468" s="84">
        <v>21572.49</v>
      </c>
      <c r="AY468" s="84">
        <v>63136.82</v>
      </c>
      <c r="AZ468" s="84">
        <v>5680</v>
      </c>
      <c r="BA468" s="84">
        <v>822.89</v>
      </c>
      <c r="BB468" s="84">
        <v>5672</v>
      </c>
      <c r="BC468" s="91">
        <v>12174.89</v>
      </c>
    </row>
    <row r="469" spans="1:55" ht="25.5">
      <c r="A469" s="90" t="s">
        <v>843</v>
      </c>
      <c r="B469" s="82">
        <v>20231001</v>
      </c>
      <c r="C469" s="82">
        <v>2023</v>
      </c>
      <c r="D469" s="82" t="s">
        <v>6398</v>
      </c>
      <c r="E469" s="82">
        <v>10</v>
      </c>
      <c r="F469" s="82" t="s">
        <v>1267</v>
      </c>
      <c r="G469" s="82" t="s">
        <v>305</v>
      </c>
      <c r="H469" s="82" t="s">
        <v>1267</v>
      </c>
      <c r="I469" s="82" t="s">
        <v>305</v>
      </c>
      <c r="J469" s="82">
        <v>1</v>
      </c>
      <c r="K469" s="82" t="s">
        <v>11</v>
      </c>
      <c r="L469" s="82"/>
      <c r="M469" s="82"/>
      <c r="N469" s="82" t="s">
        <v>2352</v>
      </c>
      <c r="O469" s="82" t="s">
        <v>3700</v>
      </c>
      <c r="P469" s="82" t="s">
        <v>4249</v>
      </c>
      <c r="Q469" s="82" t="s">
        <v>310</v>
      </c>
      <c r="R469" s="82">
        <v>3</v>
      </c>
      <c r="S469" s="83">
        <v>44935</v>
      </c>
      <c r="T469" s="83">
        <v>44201</v>
      </c>
      <c r="U469" s="82">
        <v>61650034</v>
      </c>
      <c r="V469" s="82" t="s">
        <v>3702</v>
      </c>
      <c r="W469" s="100" t="s">
        <v>1711</v>
      </c>
      <c r="X469" s="82" t="s">
        <v>4250</v>
      </c>
      <c r="Y469" s="82" t="s">
        <v>5544</v>
      </c>
      <c r="Z469" s="82" t="s">
        <v>954</v>
      </c>
      <c r="AA469" s="82" t="s">
        <v>3712</v>
      </c>
      <c r="AB469" s="82" t="s">
        <v>6706</v>
      </c>
      <c r="AC469" s="82" t="s">
        <v>3705</v>
      </c>
      <c r="AD469" s="82" t="s">
        <v>3706</v>
      </c>
      <c r="AE469" s="82">
        <v>200019601345605</v>
      </c>
      <c r="AF469" s="82">
        <v>1</v>
      </c>
      <c r="AG469" s="82" t="s">
        <v>3707</v>
      </c>
      <c r="AH469" s="82">
        <v>1</v>
      </c>
      <c r="AI469" s="82" t="s">
        <v>3708</v>
      </c>
      <c r="AJ469" s="82">
        <v>315645</v>
      </c>
      <c r="AK469" s="82" t="s">
        <v>6663</v>
      </c>
      <c r="AL469" s="82">
        <v>70</v>
      </c>
      <c r="AM469" s="84">
        <v>70000</v>
      </c>
      <c r="AN469" s="84">
        <v>0</v>
      </c>
      <c r="AO469" s="84">
        <v>0</v>
      </c>
      <c r="AP469" s="84">
        <v>70000</v>
      </c>
      <c r="AQ469" s="84">
        <v>2009</v>
      </c>
      <c r="AR469" s="84">
        <v>5368.48</v>
      </c>
      <c r="AS469" s="84">
        <v>2128</v>
      </c>
      <c r="AT469" s="84">
        <v>0</v>
      </c>
      <c r="AU469" s="84">
        <v>25</v>
      </c>
      <c r="AV469" s="84">
        <v>0</v>
      </c>
      <c r="AW469" s="84">
        <v>0</v>
      </c>
      <c r="AX469" s="84">
        <v>9530.48</v>
      </c>
      <c r="AY469" s="84">
        <v>60469.52</v>
      </c>
      <c r="AZ469" s="84">
        <v>4970</v>
      </c>
      <c r="BA469" s="84">
        <v>770</v>
      </c>
      <c r="BB469" s="84">
        <v>4963</v>
      </c>
      <c r="BC469" s="91">
        <v>10703</v>
      </c>
    </row>
    <row r="470" spans="1:55" ht="38.25">
      <c r="A470" s="90" t="s">
        <v>843</v>
      </c>
      <c r="B470" s="82">
        <v>20231001</v>
      </c>
      <c r="C470" s="82">
        <v>2023</v>
      </c>
      <c r="D470" s="82" t="s">
        <v>6398</v>
      </c>
      <c r="E470" s="82">
        <v>10</v>
      </c>
      <c r="F470" s="82" t="s">
        <v>1272</v>
      </c>
      <c r="G470" s="82" t="s">
        <v>1489</v>
      </c>
      <c r="H470" s="82" t="s">
        <v>1272</v>
      </c>
      <c r="I470" s="82" t="s">
        <v>1489</v>
      </c>
      <c r="J470" s="82">
        <v>1</v>
      </c>
      <c r="K470" s="82" t="s">
        <v>11</v>
      </c>
      <c r="L470" s="82" t="s">
        <v>3749</v>
      </c>
      <c r="M470" s="82" t="s">
        <v>3750</v>
      </c>
      <c r="N470" s="82" t="s">
        <v>2352</v>
      </c>
      <c r="O470" s="82" t="s">
        <v>3700</v>
      </c>
      <c r="P470" s="82" t="s">
        <v>3871</v>
      </c>
      <c r="Q470" s="82" t="s">
        <v>335</v>
      </c>
      <c r="R470" s="82">
        <v>1</v>
      </c>
      <c r="S470" s="83">
        <v>44936</v>
      </c>
      <c r="T470" s="83">
        <v>44936</v>
      </c>
      <c r="U470" s="82">
        <v>62145043</v>
      </c>
      <c r="V470" s="82" t="s">
        <v>3702</v>
      </c>
      <c r="W470" s="100" t="s">
        <v>6367</v>
      </c>
      <c r="X470" s="82" t="s">
        <v>6707</v>
      </c>
      <c r="Y470" s="82" t="s">
        <v>6708</v>
      </c>
      <c r="Z470" s="82" t="s">
        <v>6368</v>
      </c>
      <c r="AA470" s="82" t="s">
        <v>3704</v>
      </c>
      <c r="AB470" s="82" t="s">
        <v>6709</v>
      </c>
      <c r="AC470" s="82" t="s">
        <v>3705</v>
      </c>
      <c r="AD470" s="82" t="s">
        <v>3706</v>
      </c>
      <c r="AE470" s="82">
        <v>200019601636755</v>
      </c>
      <c r="AF470" s="82">
        <v>1</v>
      </c>
      <c r="AG470" s="82" t="s">
        <v>3707</v>
      </c>
      <c r="AH470" s="82">
        <v>1</v>
      </c>
      <c r="AI470" s="82" t="s">
        <v>3708</v>
      </c>
      <c r="AJ470" s="82">
        <v>315645</v>
      </c>
      <c r="AK470" s="82" t="s">
        <v>6663</v>
      </c>
      <c r="AL470" s="82">
        <v>71</v>
      </c>
      <c r="AM470" s="84">
        <v>35000</v>
      </c>
      <c r="AN470" s="84">
        <v>0</v>
      </c>
      <c r="AO470" s="84">
        <v>0</v>
      </c>
      <c r="AP470" s="84">
        <v>35000</v>
      </c>
      <c r="AQ470" s="84">
        <v>1004.5</v>
      </c>
      <c r="AR470" s="84">
        <v>0</v>
      </c>
      <c r="AS470" s="84">
        <v>1064</v>
      </c>
      <c r="AT470" s="84">
        <v>0</v>
      </c>
      <c r="AU470" s="84">
        <v>25</v>
      </c>
      <c r="AV470" s="84">
        <v>0</v>
      </c>
      <c r="AW470" s="84">
        <v>0</v>
      </c>
      <c r="AX470" s="84">
        <v>2093.5</v>
      </c>
      <c r="AY470" s="84">
        <v>32906.5</v>
      </c>
      <c r="AZ470" s="84">
        <v>2485</v>
      </c>
      <c r="BA470" s="84">
        <v>385</v>
      </c>
      <c r="BB470" s="84">
        <v>2481.5</v>
      </c>
      <c r="BC470" s="91">
        <v>5351.5</v>
      </c>
    </row>
    <row r="471" spans="1:55" ht="25.5">
      <c r="A471" s="90" t="s">
        <v>843</v>
      </c>
      <c r="B471" s="82">
        <v>20231001</v>
      </c>
      <c r="C471" s="82">
        <v>2023</v>
      </c>
      <c r="D471" s="82" t="s">
        <v>6398</v>
      </c>
      <c r="E471" s="82">
        <v>10</v>
      </c>
      <c r="F471" s="82">
        <v>1.83</v>
      </c>
      <c r="G471" s="82" t="s">
        <v>843</v>
      </c>
      <c r="H471" s="82">
        <v>1.83</v>
      </c>
      <c r="I471" s="82" t="s">
        <v>843</v>
      </c>
      <c r="J471" s="82">
        <v>7</v>
      </c>
      <c r="K471" s="82" t="s">
        <v>3709</v>
      </c>
      <c r="L471" s="82"/>
      <c r="M471" s="82"/>
      <c r="N471" s="82" t="s">
        <v>2352</v>
      </c>
      <c r="O471" s="82" t="s">
        <v>3700</v>
      </c>
      <c r="P471" s="82" t="s">
        <v>3710</v>
      </c>
      <c r="Q471" s="82" t="s">
        <v>795</v>
      </c>
      <c r="R471" s="82">
        <v>6</v>
      </c>
      <c r="S471" s="83">
        <v>44571</v>
      </c>
      <c r="T471" s="83">
        <v>42009</v>
      </c>
      <c r="U471" s="82">
        <v>62461687</v>
      </c>
      <c r="V471" s="82" t="s">
        <v>3702</v>
      </c>
      <c r="W471" s="100" t="s">
        <v>2463</v>
      </c>
      <c r="X471" s="82" t="s">
        <v>4060</v>
      </c>
      <c r="Y471" s="82" t="s">
        <v>5376</v>
      </c>
      <c r="Z471" s="82" t="s">
        <v>2435</v>
      </c>
      <c r="AA471" s="82" t="s">
        <v>3712</v>
      </c>
      <c r="AB471" s="83">
        <v>32244</v>
      </c>
      <c r="AC471" s="82" t="s">
        <v>3713</v>
      </c>
      <c r="AD471" s="82" t="s">
        <v>3706</v>
      </c>
      <c r="AE471" s="82">
        <v>200015800498418</v>
      </c>
      <c r="AF471" s="82">
        <v>1</v>
      </c>
      <c r="AG471" s="82" t="s">
        <v>3707</v>
      </c>
      <c r="AH471" s="82">
        <v>1</v>
      </c>
      <c r="AI471" s="82" t="s">
        <v>3708</v>
      </c>
      <c r="AJ471" s="82">
        <v>315645</v>
      </c>
      <c r="AK471" s="82" t="s">
        <v>6663</v>
      </c>
      <c r="AL471" s="82">
        <v>72</v>
      </c>
      <c r="AM471" s="84">
        <v>10000</v>
      </c>
      <c r="AN471" s="84">
        <v>0</v>
      </c>
      <c r="AO471" s="84">
        <v>0</v>
      </c>
      <c r="AP471" s="84">
        <v>10000</v>
      </c>
      <c r="AQ471" s="84">
        <v>0</v>
      </c>
      <c r="AR471" s="84">
        <v>0</v>
      </c>
      <c r="AS471" s="84">
        <v>0</v>
      </c>
      <c r="AT471" s="84">
        <v>0</v>
      </c>
      <c r="AU471" s="84">
        <v>0</v>
      </c>
      <c r="AV471" s="84">
        <v>0</v>
      </c>
      <c r="AW471" s="84">
        <v>0</v>
      </c>
      <c r="AX471" s="84">
        <v>0</v>
      </c>
      <c r="AY471" s="84">
        <v>10000</v>
      </c>
      <c r="AZ471" s="84">
        <v>0</v>
      </c>
      <c r="BA471" s="84">
        <v>0</v>
      </c>
      <c r="BB471" s="84">
        <v>0</v>
      </c>
      <c r="BC471" s="91">
        <v>0</v>
      </c>
    </row>
    <row r="472" spans="1:55" ht="25.5">
      <c r="A472" s="90" t="s">
        <v>843</v>
      </c>
      <c r="B472" s="82">
        <v>20231001</v>
      </c>
      <c r="C472" s="82">
        <v>2023</v>
      </c>
      <c r="D472" s="82" t="s">
        <v>6398</v>
      </c>
      <c r="E472" s="82">
        <v>10</v>
      </c>
      <c r="F472" s="82" t="s">
        <v>1262</v>
      </c>
      <c r="G472" s="82" t="s">
        <v>465</v>
      </c>
      <c r="H472" s="82">
        <v>1.83</v>
      </c>
      <c r="I472" s="82" t="s">
        <v>843</v>
      </c>
      <c r="J472" s="82">
        <v>34</v>
      </c>
      <c r="K472" s="82" t="s">
        <v>3699</v>
      </c>
      <c r="L472" s="82" t="s">
        <v>3754</v>
      </c>
      <c r="M472" s="82" t="s">
        <v>3755</v>
      </c>
      <c r="N472" s="82" t="s">
        <v>2352</v>
      </c>
      <c r="O472" s="82" t="s">
        <v>3700</v>
      </c>
      <c r="P472" s="82" t="s">
        <v>3756</v>
      </c>
      <c r="Q472" s="82" t="s">
        <v>883</v>
      </c>
      <c r="R472" s="82">
        <v>2</v>
      </c>
      <c r="S472" s="83">
        <v>44562</v>
      </c>
      <c r="T472" s="83">
        <v>44205</v>
      </c>
      <c r="U472" s="82">
        <v>61935105</v>
      </c>
      <c r="V472" s="82" t="s">
        <v>3702</v>
      </c>
      <c r="W472" s="100" t="s">
        <v>2125</v>
      </c>
      <c r="X472" s="82" t="s">
        <v>4230</v>
      </c>
      <c r="Y472" s="82" t="s">
        <v>5525</v>
      </c>
      <c r="Z472" s="82" t="s">
        <v>1217</v>
      </c>
      <c r="AA472" s="82" t="s">
        <v>3704</v>
      </c>
      <c r="AB472" s="82" t="s">
        <v>6710</v>
      </c>
      <c r="AC472" s="82" t="s">
        <v>3705</v>
      </c>
      <c r="AD472" s="82" t="s">
        <v>3706</v>
      </c>
      <c r="AE472" s="82">
        <v>200019603465510</v>
      </c>
      <c r="AF472" s="82">
        <v>1</v>
      </c>
      <c r="AG472" s="82" t="s">
        <v>3707</v>
      </c>
      <c r="AH472" s="82">
        <v>1</v>
      </c>
      <c r="AI472" s="82" t="s">
        <v>3708</v>
      </c>
      <c r="AJ472" s="82">
        <v>315645</v>
      </c>
      <c r="AK472" s="82" t="s">
        <v>6663</v>
      </c>
      <c r="AL472" s="82">
        <v>73</v>
      </c>
      <c r="AM472" s="84">
        <v>40000</v>
      </c>
      <c r="AN472" s="84">
        <v>0</v>
      </c>
      <c r="AO472" s="84">
        <v>0</v>
      </c>
      <c r="AP472" s="84">
        <v>40000</v>
      </c>
      <c r="AQ472" s="84">
        <v>1148</v>
      </c>
      <c r="AR472" s="84">
        <v>442.65</v>
      </c>
      <c r="AS472" s="84">
        <v>1216</v>
      </c>
      <c r="AT472" s="84">
        <v>0</v>
      </c>
      <c r="AU472" s="84">
        <v>25</v>
      </c>
      <c r="AV472" s="84">
        <v>0</v>
      </c>
      <c r="AW472" s="84">
        <v>0</v>
      </c>
      <c r="AX472" s="84">
        <v>2831.65</v>
      </c>
      <c r="AY472" s="84">
        <v>37168.35</v>
      </c>
      <c r="AZ472" s="84">
        <v>2840</v>
      </c>
      <c r="BA472" s="84">
        <v>440</v>
      </c>
      <c r="BB472" s="84">
        <v>2836</v>
      </c>
      <c r="BC472" s="91">
        <v>6116</v>
      </c>
    </row>
    <row r="473" spans="1:55" ht="25.5">
      <c r="A473" s="90" t="s">
        <v>843</v>
      </c>
      <c r="B473" s="82">
        <v>20231001</v>
      </c>
      <c r="C473" s="82">
        <v>2023</v>
      </c>
      <c r="D473" s="82" t="s">
        <v>6398</v>
      </c>
      <c r="E473" s="82">
        <v>10</v>
      </c>
      <c r="F473" s="82">
        <v>1.83</v>
      </c>
      <c r="G473" s="82" t="s">
        <v>843</v>
      </c>
      <c r="H473" s="82">
        <v>1.83</v>
      </c>
      <c r="I473" s="82" t="s">
        <v>843</v>
      </c>
      <c r="J473" s="82">
        <v>7</v>
      </c>
      <c r="K473" s="82" t="s">
        <v>3709</v>
      </c>
      <c r="L473" s="82"/>
      <c r="M473" s="82"/>
      <c r="N473" s="82" t="s">
        <v>2352</v>
      </c>
      <c r="O473" s="82" t="s">
        <v>3700</v>
      </c>
      <c r="P473" s="82" t="s">
        <v>3710</v>
      </c>
      <c r="Q473" s="82" t="s">
        <v>795</v>
      </c>
      <c r="R473" s="82">
        <v>2</v>
      </c>
      <c r="S473" s="82" t="s">
        <v>4142</v>
      </c>
      <c r="T473" s="83">
        <v>40918</v>
      </c>
      <c r="U473" s="82">
        <v>62461150</v>
      </c>
      <c r="V473" s="82" t="s">
        <v>3702</v>
      </c>
      <c r="W473" s="100" t="s">
        <v>2203</v>
      </c>
      <c r="X473" s="82" t="s">
        <v>4670</v>
      </c>
      <c r="Y473" s="82" t="s">
        <v>5959</v>
      </c>
      <c r="Z473" s="82" t="s">
        <v>5960</v>
      </c>
      <c r="AA473" s="82" t="s">
        <v>3712</v>
      </c>
      <c r="AB473" s="83">
        <v>32727</v>
      </c>
      <c r="AC473" s="82" t="s">
        <v>3713</v>
      </c>
      <c r="AD473" s="82" t="s">
        <v>3706</v>
      </c>
      <c r="AE473" s="82">
        <v>200012320482327</v>
      </c>
      <c r="AF473" s="82">
        <v>1</v>
      </c>
      <c r="AG473" s="82" t="s">
        <v>3707</v>
      </c>
      <c r="AH473" s="82">
        <v>1</v>
      </c>
      <c r="AI473" s="82" t="s">
        <v>3708</v>
      </c>
      <c r="AJ473" s="82">
        <v>315645</v>
      </c>
      <c r="AK473" s="82" t="s">
        <v>6663</v>
      </c>
      <c r="AL473" s="82">
        <v>74</v>
      </c>
      <c r="AM473" s="84">
        <v>45000</v>
      </c>
      <c r="AN473" s="84">
        <v>0</v>
      </c>
      <c r="AO473" s="84">
        <v>0</v>
      </c>
      <c r="AP473" s="84">
        <v>45000</v>
      </c>
      <c r="AQ473" s="84">
        <v>0</v>
      </c>
      <c r="AR473" s="84">
        <v>1547.25</v>
      </c>
      <c r="AS473" s="84">
        <v>0</v>
      </c>
      <c r="AT473" s="84">
        <v>0</v>
      </c>
      <c r="AU473" s="84">
        <v>0</v>
      </c>
      <c r="AV473" s="84">
        <v>0</v>
      </c>
      <c r="AW473" s="84">
        <v>0</v>
      </c>
      <c r="AX473" s="84">
        <v>1547.25</v>
      </c>
      <c r="AY473" s="84">
        <v>43452.75</v>
      </c>
      <c r="AZ473" s="84">
        <v>0</v>
      </c>
      <c r="BA473" s="84">
        <v>0</v>
      </c>
      <c r="BB473" s="84">
        <v>0</v>
      </c>
      <c r="BC473" s="91">
        <v>0</v>
      </c>
    </row>
    <row r="474" spans="1:55" ht="25.5">
      <c r="A474" s="90" t="s">
        <v>843</v>
      </c>
      <c r="B474" s="82">
        <v>20231001</v>
      </c>
      <c r="C474" s="82">
        <v>2023</v>
      </c>
      <c r="D474" s="82" t="s">
        <v>6398</v>
      </c>
      <c r="E474" s="82">
        <v>10</v>
      </c>
      <c r="F474" s="82" t="s">
        <v>2895</v>
      </c>
      <c r="G474" s="82" t="s">
        <v>2894</v>
      </c>
      <c r="H474" s="82" t="s">
        <v>2895</v>
      </c>
      <c r="I474" s="82" t="s">
        <v>2894</v>
      </c>
      <c r="J474" s="82">
        <v>1</v>
      </c>
      <c r="K474" s="82" t="s">
        <v>11</v>
      </c>
      <c r="L474" s="82" t="s">
        <v>3749</v>
      </c>
      <c r="M474" s="82" t="s">
        <v>3750</v>
      </c>
      <c r="N474" s="82" t="s">
        <v>2352</v>
      </c>
      <c r="O474" s="82" t="s">
        <v>3700</v>
      </c>
      <c r="P474" s="82" t="s">
        <v>3871</v>
      </c>
      <c r="Q474" s="82" t="s">
        <v>335</v>
      </c>
      <c r="R474" s="82">
        <v>1</v>
      </c>
      <c r="S474" s="83">
        <v>44932</v>
      </c>
      <c r="T474" s="83">
        <v>44932</v>
      </c>
      <c r="U474" s="82">
        <v>61470004</v>
      </c>
      <c r="V474" s="82" t="s">
        <v>3702</v>
      </c>
      <c r="W474" s="100" t="s">
        <v>3351</v>
      </c>
      <c r="X474" s="82" t="s">
        <v>4253</v>
      </c>
      <c r="Y474" s="82" t="s">
        <v>5547</v>
      </c>
      <c r="Z474" s="82" t="s">
        <v>3420</v>
      </c>
      <c r="AA474" s="82" t="s">
        <v>3704</v>
      </c>
      <c r="AB474" s="82" t="s">
        <v>6711</v>
      </c>
      <c r="AC474" s="82" t="s">
        <v>3705</v>
      </c>
      <c r="AD474" s="82" t="s">
        <v>3706</v>
      </c>
      <c r="AE474" s="82">
        <v>200019605901672</v>
      </c>
      <c r="AF474" s="82">
        <v>1</v>
      </c>
      <c r="AG474" s="82" t="s">
        <v>3707</v>
      </c>
      <c r="AH474" s="82">
        <v>1</v>
      </c>
      <c r="AI474" s="82" t="s">
        <v>3708</v>
      </c>
      <c r="AJ474" s="82">
        <v>315645</v>
      </c>
      <c r="AK474" s="82" t="s">
        <v>6663</v>
      </c>
      <c r="AL474" s="82">
        <v>75</v>
      </c>
      <c r="AM474" s="84">
        <v>35000</v>
      </c>
      <c r="AN474" s="84">
        <v>0</v>
      </c>
      <c r="AO474" s="84">
        <v>0</v>
      </c>
      <c r="AP474" s="84">
        <v>35000</v>
      </c>
      <c r="AQ474" s="84">
        <v>1004.5</v>
      </c>
      <c r="AR474" s="84">
        <v>0</v>
      </c>
      <c r="AS474" s="84">
        <v>1064</v>
      </c>
      <c r="AT474" s="84">
        <v>0</v>
      </c>
      <c r="AU474" s="84">
        <v>25</v>
      </c>
      <c r="AV474" s="84">
        <v>0</v>
      </c>
      <c r="AW474" s="84">
        <v>0</v>
      </c>
      <c r="AX474" s="84">
        <v>2093.5</v>
      </c>
      <c r="AY474" s="84">
        <v>32906.5</v>
      </c>
      <c r="AZ474" s="84">
        <v>2485</v>
      </c>
      <c r="BA474" s="84">
        <v>385</v>
      </c>
      <c r="BB474" s="84">
        <v>2481.5</v>
      </c>
      <c r="BC474" s="91">
        <v>5351.5</v>
      </c>
    </row>
    <row r="475" spans="1:55" ht="25.5">
      <c r="A475" s="90" t="s">
        <v>843</v>
      </c>
      <c r="B475" s="82">
        <v>20231001</v>
      </c>
      <c r="C475" s="82">
        <v>2023</v>
      </c>
      <c r="D475" s="82" t="s">
        <v>6398</v>
      </c>
      <c r="E475" s="82">
        <v>10</v>
      </c>
      <c r="F475" s="82" t="s">
        <v>1266</v>
      </c>
      <c r="G475" s="82" t="s">
        <v>1499</v>
      </c>
      <c r="H475" s="82">
        <v>1.83</v>
      </c>
      <c r="I475" s="82" t="s">
        <v>843</v>
      </c>
      <c r="J475" s="82">
        <v>34</v>
      </c>
      <c r="K475" s="82" t="s">
        <v>3699</v>
      </c>
      <c r="L475" s="82"/>
      <c r="M475" s="82"/>
      <c r="N475" s="82" t="s">
        <v>2352</v>
      </c>
      <c r="O475" s="82" t="s">
        <v>3700</v>
      </c>
      <c r="P475" s="82" t="s">
        <v>3735</v>
      </c>
      <c r="Q475" s="82" t="s">
        <v>127</v>
      </c>
      <c r="R475" s="82">
        <v>3</v>
      </c>
      <c r="S475" s="83">
        <v>44562</v>
      </c>
      <c r="T475" s="83">
        <v>43841</v>
      </c>
      <c r="U475" s="82">
        <v>61860007</v>
      </c>
      <c r="V475" s="82" t="s">
        <v>3702</v>
      </c>
      <c r="W475" s="100" t="s">
        <v>2153</v>
      </c>
      <c r="X475" s="82" t="s">
        <v>4388</v>
      </c>
      <c r="Y475" s="82" t="s">
        <v>5671</v>
      </c>
      <c r="Z475" s="82" t="s">
        <v>860</v>
      </c>
      <c r="AA475" s="82" t="s">
        <v>3704</v>
      </c>
      <c r="AB475" s="82" t="s">
        <v>6712</v>
      </c>
      <c r="AC475" s="82" t="s">
        <v>3705</v>
      </c>
      <c r="AD475" s="82" t="s">
        <v>3706</v>
      </c>
      <c r="AE475" s="82">
        <v>200019603086427</v>
      </c>
      <c r="AF475" s="82">
        <v>1</v>
      </c>
      <c r="AG475" s="82" t="s">
        <v>3707</v>
      </c>
      <c r="AH475" s="82">
        <v>1</v>
      </c>
      <c r="AI475" s="82" t="s">
        <v>3708</v>
      </c>
      <c r="AJ475" s="82">
        <v>315645</v>
      </c>
      <c r="AK475" s="82" t="s">
        <v>6663</v>
      </c>
      <c r="AL475" s="82">
        <v>76</v>
      </c>
      <c r="AM475" s="84">
        <v>120000</v>
      </c>
      <c r="AN475" s="84">
        <v>0</v>
      </c>
      <c r="AO475" s="84">
        <v>0</v>
      </c>
      <c r="AP475" s="84">
        <v>120000</v>
      </c>
      <c r="AQ475" s="84">
        <v>3444</v>
      </c>
      <c r="AR475" s="84">
        <v>16413.02</v>
      </c>
      <c r="AS475" s="84">
        <v>3648</v>
      </c>
      <c r="AT475" s="84">
        <v>1587.38</v>
      </c>
      <c r="AU475" s="84">
        <v>25</v>
      </c>
      <c r="AV475" s="84">
        <v>0</v>
      </c>
      <c r="AW475" s="84">
        <v>0</v>
      </c>
      <c r="AX475" s="84">
        <v>25117.4</v>
      </c>
      <c r="AY475" s="84">
        <v>94882.6</v>
      </c>
      <c r="AZ475" s="84">
        <v>8520</v>
      </c>
      <c r="BA475" s="84">
        <v>822.89</v>
      </c>
      <c r="BB475" s="84">
        <v>8508</v>
      </c>
      <c r="BC475" s="91">
        <v>17850.89</v>
      </c>
    </row>
    <row r="476" spans="1:55" ht="38.25">
      <c r="A476" s="90" t="s">
        <v>843</v>
      </c>
      <c r="B476" s="82">
        <v>20231001</v>
      </c>
      <c r="C476" s="82">
        <v>2023</v>
      </c>
      <c r="D476" s="82" t="s">
        <v>6398</v>
      </c>
      <c r="E476" s="82">
        <v>10</v>
      </c>
      <c r="F476" s="82" t="s">
        <v>2886</v>
      </c>
      <c r="G476" s="82" t="s">
        <v>2885</v>
      </c>
      <c r="H476" s="82">
        <v>1.83</v>
      </c>
      <c r="I476" s="82" t="s">
        <v>843</v>
      </c>
      <c r="J476" s="82">
        <v>34</v>
      </c>
      <c r="K476" s="82" t="s">
        <v>3699</v>
      </c>
      <c r="L476" s="82"/>
      <c r="M476" s="82"/>
      <c r="N476" s="82" t="s">
        <v>2352</v>
      </c>
      <c r="O476" s="82" t="s">
        <v>3700</v>
      </c>
      <c r="P476" s="82" t="s">
        <v>3738</v>
      </c>
      <c r="Q476" s="82" t="s">
        <v>59</v>
      </c>
      <c r="R476" s="82">
        <v>12</v>
      </c>
      <c r="S476" s="83">
        <v>44564</v>
      </c>
      <c r="T476" s="83">
        <v>40551</v>
      </c>
      <c r="U476" s="82">
        <v>62220009</v>
      </c>
      <c r="V476" s="82" t="s">
        <v>3702</v>
      </c>
      <c r="W476" s="100" t="s">
        <v>2145</v>
      </c>
      <c r="X476" s="82" t="s">
        <v>4369</v>
      </c>
      <c r="Y476" s="82" t="s">
        <v>5649</v>
      </c>
      <c r="Z476" s="82" t="s">
        <v>859</v>
      </c>
      <c r="AA476" s="82" t="s">
        <v>3712</v>
      </c>
      <c r="AB476" s="83">
        <v>31627</v>
      </c>
      <c r="AC476" s="82" t="s">
        <v>3713</v>
      </c>
      <c r="AD476" s="82" t="s">
        <v>3705</v>
      </c>
      <c r="AE476" s="82">
        <v>200013300201207</v>
      </c>
      <c r="AF476" s="82">
        <v>1</v>
      </c>
      <c r="AG476" s="82" t="s">
        <v>3707</v>
      </c>
      <c r="AH476" s="82">
        <v>1</v>
      </c>
      <c r="AI476" s="82" t="s">
        <v>3708</v>
      </c>
      <c r="AJ476" s="82">
        <v>315645</v>
      </c>
      <c r="AK476" s="82" t="s">
        <v>6663</v>
      </c>
      <c r="AL476" s="82">
        <v>77</v>
      </c>
      <c r="AM476" s="84">
        <v>130000</v>
      </c>
      <c r="AN476" s="84">
        <v>0</v>
      </c>
      <c r="AO476" s="84">
        <v>0</v>
      </c>
      <c r="AP476" s="84">
        <v>130000</v>
      </c>
      <c r="AQ476" s="84">
        <v>3731</v>
      </c>
      <c r="AR476" s="84">
        <v>19162.12</v>
      </c>
      <c r="AS476" s="84">
        <v>3952</v>
      </c>
      <c r="AT476" s="84">
        <v>0</v>
      </c>
      <c r="AU476" s="84">
        <v>25</v>
      </c>
      <c r="AV476" s="84">
        <v>0</v>
      </c>
      <c r="AW476" s="84">
        <v>33046</v>
      </c>
      <c r="AX476" s="84">
        <v>92962.12</v>
      </c>
      <c r="AY476" s="84">
        <v>70083.88</v>
      </c>
      <c r="AZ476" s="84">
        <v>9230</v>
      </c>
      <c r="BA476" s="84">
        <v>822.89</v>
      </c>
      <c r="BB476" s="84">
        <v>9217</v>
      </c>
      <c r="BC476" s="91">
        <v>19269.89</v>
      </c>
    </row>
    <row r="477" spans="1:55" ht="25.5">
      <c r="A477" s="90" t="s">
        <v>843</v>
      </c>
      <c r="B477" s="82">
        <v>20231001</v>
      </c>
      <c r="C477" s="82">
        <v>2023</v>
      </c>
      <c r="D477" s="82" t="s">
        <v>6398</v>
      </c>
      <c r="E477" s="82">
        <v>10</v>
      </c>
      <c r="F477" s="82" t="s">
        <v>1281</v>
      </c>
      <c r="G477" s="82" t="s">
        <v>488</v>
      </c>
      <c r="H477" s="82" t="s">
        <v>1281</v>
      </c>
      <c r="I477" s="82" t="s">
        <v>488</v>
      </c>
      <c r="J477" s="82">
        <v>1</v>
      </c>
      <c r="K477" s="82" t="s">
        <v>11</v>
      </c>
      <c r="L477" s="82"/>
      <c r="M477" s="82"/>
      <c r="N477" s="82" t="s">
        <v>2352</v>
      </c>
      <c r="O477" s="82" t="s">
        <v>3700</v>
      </c>
      <c r="P477" s="82" t="s">
        <v>3863</v>
      </c>
      <c r="Q477" s="82" t="s">
        <v>125</v>
      </c>
      <c r="R477" s="82">
        <v>5</v>
      </c>
      <c r="S477" s="83">
        <v>43466</v>
      </c>
      <c r="T477" s="83">
        <v>38357</v>
      </c>
      <c r="U477" s="82">
        <v>61710011</v>
      </c>
      <c r="V477" s="82" t="s">
        <v>3702</v>
      </c>
      <c r="W477" s="100" t="s">
        <v>1045</v>
      </c>
      <c r="X477" s="82" t="s">
        <v>4681</v>
      </c>
      <c r="Y477" s="82" t="s">
        <v>5970</v>
      </c>
      <c r="Z477" s="82" t="s">
        <v>499</v>
      </c>
      <c r="AA477" s="82" t="s">
        <v>3712</v>
      </c>
      <c r="AB477" s="83">
        <v>17266</v>
      </c>
      <c r="AC477" s="82" t="s">
        <v>3713</v>
      </c>
      <c r="AD477" s="82" t="s">
        <v>3705</v>
      </c>
      <c r="AE477" s="82">
        <v>200013300033349</v>
      </c>
      <c r="AF477" s="82">
        <v>1</v>
      </c>
      <c r="AG477" s="82" t="s">
        <v>3707</v>
      </c>
      <c r="AH477" s="82">
        <v>1</v>
      </c>
      <c r="AI477" s="82" t="s">
        <v>3708</v>
      </c>
      <c r="AJ477" s="82">
        <v>315645</v>
      </c>
      <c r="AK477" s="82" t="s">
        <v>6663</v>
      </c>
      <c r="AL477" s="82">
        <v>78</v>
      </c>
      <c r="AM477" s="84">
        <v>22000</v>
      </c>
      <c r="AN477" s="84">
        <v>0</v>
      </c>
      <c r="AO477" s="84">
        <v>0</v>
      </c>
      <c r="AP477" s="84">
        <v>22000</v>
      </c>
      <c r="AQ477" s="84">
        <v>631.4</v>
      </c>
      <c r="AR477" s="84">
        <v>0</v>
      </c>
      <c r="AS477" s="84">
        <v>668.8</v>
      </c>
      <c r="AT477" s="84">
        <v>0</v>
      </c>
      <c r="AU477" s="84">
        <v>25</v>
      </c>
      <c r="AV477" s="84">
        <v>50</v>
      </c>
      <c r="AW477" s="84">
        <v>7733.58</v>
      </c>
      <c r="AX477" s="84">
        <v>16842.36</v>
      </c>
      <c r="AY477" s="84">
        <v>12891.22</v>
      </c>
      <c r="AZ477" s="84">
        <v>1562</v>
      </c>
      <c r="BA477" s="84">
        <v>242</v>
      </c>
      <c r="BB477" s="84">
        <v>1559.8</v>
      </c>
      <c r="BC477" s="91">
        <v>3363.8</v>
      </c>
    </row>
    <row r="478" spans="1:55" ht="25.5">
      <c r="A478" s="90" t="s">
        <v>843</v>
      </c>
      <c r="B478" s="82">
        <v>20231001</v>
      </c>
      <c r="C478" s="82">
        <v>2023</v>
      </c>
      <c r="D478" s="82" t="s">
        <v>6398</v>
      </c>
      <c r="E478" s="82">
        <v>10</v>
      </c>
      <c r="F478" s="82" t="s">
        <v>1242</v>
      </c>
      <c r="G478" s="82" t="s">
        <v>1486</v>
      </c>
      <c r="H478" s="82" t="s">
        <v>1242</v>
      </c>
      <c r="I478" s="82" t="s">
        <v>1486</v>
      </c>
      <c r="J478" s="82">
        <v>1</v>
      </c>
      <c r="K478" s="82" t="s">
        <v>11</v>
      </c>
      <c r="L478" s="82"/>
      <c r="M478" s="82"/>
      <c r="N478" s="82" t="s">
        <v>2352</v>
      </c>
      <c r="O478" s="82" t="s">
        <v>3700</v>
      </c>
      <c r="P478" s="82" t="s">
        <v>4327</v>
      </c>
      <c r="Q478" s="82" t="s">
        <v>545</v>
      </c>
      <c r="R478" s="82">
        <v>4</v>
      </c>
      <c r="S478" s="83">
        <v>44933</v>
      </c>
      <c r="T478" s="83">
        <v>43841</v>
      </c>
      <c r="U478" s="82">
        <v>62475195</v>
      </c>
      <c r="V478" s="82" t="s">
        <v>3702</v>
      </c>
      <c r="W478" s="100" t="s">
        <v>1898</v>
      </c>
      <c r="X478" s="82" t="s">
        <v>4328</v>
      </c>
      <c r="Y478" s="82" t="s">
        <v>5613</v>
      </c>
      <c r="Z478" s="82" t="s">
        <v>1424</v>
      </c>
      <c r="AA478" s="82" t="s">
        <v>3712</v>
      </c>
      <c r="AB478" s="82" t="s">
        <v>6713</v>
      </c>
      <c r="AC478" s="82" t="s">
        <v>3705</v>
      </c>
      <c r="AD478" s="82" t="s">
        <v>3706</v>
      </c>
      <c r="AE478" s="82">
        <v>200019603184266</v>
      </c>
      <c r="AF478" s="82">
        <v>1</v>
      </c>
      <c r="AG478" s="82" t="s">
        <v>3707</v>
      </c>
      <c r="AH478" s="82">
        <v>1</v>
      </c>
      <c r="AI478" s="82" t="s">
        <v>3708</v>
      </c>
      <c r="AJ478" s="82">
        <v>315645</v>
      </c>
      <c r="AK478" s="82" t="s">
        <v>6663</v>
      </c>
      <c r="AL478" s="82">
        <v>79</v>
      </c>
      <c r="AM478" s="84">
        <v>36000</v>
      </c>
      <c r="AN478" s="84">
        <v>0</v>
      </c>
      <c r="AO478" s="84">
        <v>0</v>
      </c>
      <c r="AP478" s="84">
        <v>36000</v>
      </c>
      <c r="AQ478" s="84">
        <v>1033.2</v>
      </c>
      <c r="AR478" s="84">
        <v>0</v>
      </c>
      <c r="AS478" s="84">
        <v>1094.4000000000001</v>
      </c>
      <c r="AT478" s="84">
        <v>0</v>
      </c>
      <c r="AU478" s="84">
        <v>25</v>
      </c>
      <c r="AV478" s="84">
        <v>0</v>
      </c>
      <c r="AW478" s="84">
        <v>0</v>
      </c>
      <c r="AX478" s="84">
        <v>2152.6</v>
      </c>
      <c r="AY478" s="84">
        <v>33847.4</v>
      </c>
      <c r="AZ478" s="84">
        <v>2556</v>
      </c>
      <c r="BA478" s="84">
        <v>396</v>
      </c>
      <c r="BB478" s="84">
        <v>2552.4</v>
      </c>
      <c r="BC478" s="91">
        <v>5504.4</v>
      </c>
    </row>
    <row r="479" spans="1:55" ht="25.5">
      <c r="A479" s="90" t="s">
        <v>843</v>
      </c>
      <c r="B479" s="82">
        <v>20231001</v>
      </c>
      <c r="C479" s="82">
        <v>2023</v>
      </c>
      <c r="D479" s="82" t="s">
        <v>6398</v>
      </c>
      <c r="E479" s="82">
        <v>10</v>
      </c>
      <c r="F479" s="82" t="s">
        <v>2890</v>
      </c>
      <c r="G479" s="82" t="s">
        <v>2889</v>
      </c>
      <c r="H479" s="82">
        <v>1.83</v>
      </c>
      <c r="I479" s="82" t="s">
        <v>843</v>
      </c>
      <c r="J479" s="82">
        <v>34</v>
      </c>
      <c r="K479" s="82" t="s">
        <v>3699</v>
      </c>
      <c r="L479" s="82"/>
      <c r="M479" s="82"/>
      <c r="N479" s="82" t="s">
        <v>2352</v>
      </c>
      <c r="O479" s="82" t="s">
        <v>3700</v>
      </c>
      <c r="P479" s="82" t="s">
        <v>3735</v>
      </c>
      <c r="Q479" s="82" t="s">
        <v>127</v>
      </c>
      <c r="R479" s="82">
        <v>3</v>
      </c>
      <c r="S479" s="83">
        <v>44573</v>
      </c>
      <c r="T479" s="83">
        <v>44208</v>
      </c>
      <c r="U479" s="82">
        <v>61665020</v>
      </c>
      <c r="V479" s="82" t="s">
        <v>3702</v>
      </c>
      <c r="W479" s="100" t="s">
        <v>2071</v>
      </c>
      <c r="X479" s="82" t="s">
        <v>4190</v>
      </c>
      <c r="Y479" s="82" t="s">
        <v>5489</v>
      </c>
      <c r="Z479" s="82" t="s">
        <v>1333</v>
      </c>
      <c r="AA479" s="82" t="s">
        <v>3704</v>
      </c>
      <c r="AB479" s="83">
        <v>32424</v>
      </c>
      <c r="AC479" s="82" t="s">
        <v>3705</v>
      </c>
      <c r="AD479" s="82" t="s">
        <v>3706</v>
      </c>
      <c r="AE479" s="82">
        <v>200012420141367</v>
      </c>
      <c r="AF479" s="82">
        <v>1</v>
      </c>
      <c r="AG479" s="82" t="s">
        <v>3707</v>
      </c>
      <c r="AH479" s="82">
        <v>1</v>
      </c>
      <c r="AI479" s="82" t="s">
        <v>3708</v>
      </c>
      <c r="AJ479" s="82">
        <v>315645</v>
      </c>
      <c r="AK479" s="82" t="s">
        <v>6663</v>
      </c>
      <c r="AL479" s="82">
        <v>80</v>
      </c>
      <c r="AM479" s="84">
        <v>115000</v>
      </c>
      <c r="AN479" s="84">
        <v>0</v>
      </c>
      <c r="AO479" s="84">
        <v>0</v>
      </c>
      <c r="AP479" s="84">
        <v>115000</v>
      </c>
      <c r="AQ479" s="84">
        <v>3300.5</v>
      </c>
      <c r="AR479" s="84">
        <v>15633.74</v>
      </c>
      <c r="AS479" s="84">
        <v>3496</v>
      </c>
      <c r="AT479" s="84">
        <v>0</v>
      </c>
      <c r="AU479" s="84">
        <v>25</v>
      </c>
      <c r="AV479" s="84">
        <v>0</v>
      </c>
      <c r="AW479" s="84">
        <v>0</v>
      </c>
      <c r="AX479" s="84">
        <v>22455.24</v>
      </c>
      <c r="AY479" s="84">
        <v>92544.76</v>
      </c>
      <c r="AZ479" s="84">
        <v>8165</v>
      </c>
      <c r="BA479" s="84">
        <v>822.89</v>
      </c>
      <c r="BB479" s="84">
        <v>8153.5</v>
      </c>
      <c r="BC479" s="91">
        <v>17141.39</v>
      </c>
    </row>
    <row r="480" spans="1:55" ht="25.5">
      <c r="A480" s="90" t="s">
        <v>843</v>
      </c>
      <c r="B480" s="82">
        <v>20231001</v>
      </c>
      <c r="C480" s="82">
        <v>2023</v>
      </c>
      <c r="D480" s="82" t="s">
        <v>6398</v>
      </c>
      <c r="E480" s="82">
        <v>10</v>
      </c>
      <c r="F480" s="82" t="s">
        <v>1293</v>
      </c>
      <c r="G480" s="82" t="s">
        <v>484</v>
      </c>
      <c r="H480" s="82" t="s">
        <v>1293</v>
      </c>
      <c r="I480" s="82" t="s">
        <v>484</v>
      </c>
      <c r="J480" s="82">
        <v>1</v>
      </c>
      <c r="K480" s="82" t="s">
        <v>11</v>
      </c>
      <c r="L480" s="82" t="s">
        <v>3720</v>
      </c>
      <c r="M480" s="82" t="s">
        <v>3721</v>
      </c>
      <c r="N480" s="82" t="s">
        <v>2352</v>
      </c>
      <c r="O480" s="82" t="s">
        <v>3700</v>
      </c>
      <c r="P480" s="82" t="s">
        <v>3963</v>
      </c>
      <c r="Q480" s="82" t="s">
        <v>345</v>
      </c>
      <c r="R480" s="82">
        <v>4</v>
      </c>
      <c r="S480" s="83">
        <v>43470</v>
      </c>
      <c r="T480" s="83">
        <v>37997</v>
      </c>
      <c r="U480" s="82">
        <v>61515001</v>
      </c>
      <c r="V480" s="82" t="s">
        <v>3702</v>
      </c>
      <c r="W480" s="100" t="s">
        <v>1019</v>
      </c>
      <c r="X480" s="82" t="s">
        <v>4243</v>
      </c>
      <c r="Y480" s="82" t="s">
        <v>5538</v>
      </c>
      <c r="Z480" s="82" t="s">
        <v>487</v>
      </c>
      <c r="AA480" s="82" t="s">
        <v>3712</v>
      </c>
      <c r="AB480" s="83">
        <v>29379</v>
      </c>
      <c r="AC480" s="82" t="s">
        <v>3713</v>
      </c>
      <c r="AD480" s="82" t="s">
        <v>3705</v>
      </c>
      <c r="AE480" s="82">
        <v>200013300045094</v>
      </c>
      <c r="AF480" s="82">
        <v>1</v>
      </c>
      <c r="AG480" s="82" t="s">
        <v>3707</v>
      </c>
      <c r="AH480" s="82">
        <v>1</v>
      </c>
      <c r="AI480" s="82" t="s">
        <v>3708</v>
      </c>
      <c r="AJ480" s="82">
        <v>315645</v>
      </c>
      <c r="AK480" s="82" t="s">
        <v>6663</v>
      </c>
      <c r="AL480" s="82">
        <v>81</v>
      </c>
      <c r="AM480" s="84">
        <v>25000</v>
      </c>
      <c r="AN480" s="84">
        <v>0</v>
      </c>
      <c r="AO480" s="84">
        <v>0</v>
      </c>
      <c r="AP480" s="84">
        <v>25000</v>
      </c>
      <c r="AQ480" s="84">
        <v>717.5</v>
      </c>
      <c r="AR480" s="84">
        <v>0</v>
      </c>
      <c r="AS480" s="84">
        <v>760</v>
      </c>
      <c r="AT480" s="84">
        <v>1587.38</v>
      </c>
      <c r="AU480" s="84">
        <v>25</v>
      </c>
      <c r="AV480" s="84">
        <v>50</v>
      </c>
      <c r="AW480" s="84">
        <v>14768.19</v>
      </c>
      <c r="AX480" s="84">
        <v>32676.26</v>
      </c>
      <c r="AY480" s="84">
        <v>7091.93</v>
      </c>
      <c r="AZ480" s="84">
        <v>1775</v>
      </c>
      <c r="BA480" s="84">
        <v>275</v>
      </c>
      <c r="BB480" s="84">
        <v>1772.5</v>
      </c>
      <c r="BC480" s="91">
        <v>3822.5</v>
      </c>
    </row>
    <row r="481" spans="1:55" ht="25.5">
      <c r="A481" s="90" t="s">
        <v>843</v>
      </c>
      <c r="B481" s="82">
        <v>20231001</v>
      </c>
      <c r="C481" s="82">
        <v>2023</v>
      </c>
      <c r="D481" s="82" t="s">
        <v>6398</v>
      </c>
      <c r="E481" s="82">
        <v>10</v>
      </c>
      <c r="F481" s="82" t="s">
        <v>1267</v>
      </c>
      <c r="G481" s="82" t="s">
        <v>305</v>
      </c>
      <c r="H481" s="82" t="s">
        <v>1267</v>
      </c>
      <c r="I481" s="82" t="s">
        <v>305</v>
      </c>
      <c r="J481" s="82">
        <v>1</v>
      </c>
      <c r="K481" s="82" t="s">
        <v>11</v>
      </c>
      <c r="L481" s="82" t="s">
        <v>3749</v>
      </c>
      <c r="M481" s="82" t="s">
        <v>3750</v>
      </c>
      <c r="N481" s="82" t="s">
        <v>2352</v>
      </c>
      <c r="O481" s="82" t="s">
        <v>3700</v>
      </c>
      <c r="P481" s="82" t="s">
        <v>3871</v>
      </c>
      <c r="Q481" s="82" t="s">
        <v>335</v>
      </c>
      <c r="R481" s="82">
        <v>3</v>
      </c>
      <c r="S481" s="83">
        <v>44929</v>
      </c>
      <c r="T481" s="83">
        <v>44201</v>
      </c>
      <c r="U481" s="82">
        <v>61650046</v>
      </c>
      <c r="V481" s="82" t="s">
        <v>3702</v>
      </c>
      <c r="W481" s="100" t="s">
        <v>1771</v>
      </c>
      <c r="X481" s="82" t="s">
        <v>4239</v>
      </c>
      <c r="Y481" s="82" t="s">
        <v>5534</v>
      </c>
      <c r="Z481" s="82" t="s">
        <v>956</v>
      </c>
      <c r="AA481" s="82" t="s">
        <v>3712</v>
      </c>
      <c r="AB481" s="83">
        <v>35766</v>
      </c>
      <c r="AC481" s="82" t="s">
        <v>3705</v>
      </c>
      <c r="AD481" s="82" t="s">
        <v>3706</v>
      </c>
      <c r="AE481" s="82">
        <v>200019603683956</v>
      </c>
      <c r="AF481" s="82">
        <v>1</v>
      </c>
      <c r="AG481" s="82" t="s">
        <v>3707</v>
      </c>
      <c r="AH481" s="82">
        <v>1</v>
      </c>
      <c r="AI481" s="82" t="s">
        <v>3708</v>
      </c>
      <c r="AJ481" s="82">
        <v>315645</v>
      </c>
      <c r="AK481" s="82" t="s">
        <v>6663</v>
      </c>
      <c r="AL481" s="82">
        <v>82</v>
      </c>
      <c r="AM481" s="84">
        <v>35000</v>
      </c>
      <c r="AN481" s="84">
        <v>0</v>
      </c>
      <c r="AO481" s="84">
        <v>0</v>
      </c>
      <c r="AP481" s="84">
        <v>35000</v>
      </c>
      <c r="AQ481" s="84">
        <v>1004.5</v>
      </c>
      <c r="AR481" s="84">
        <v>0</v>
      </c>
      <c r="AS481" s="84">
        <v>1064</v>
      </c>
      <c r="AT481" s="84">
        <v>0</v>
      </c>
      <c r="AU481" s="84">
        <v>25</v>
      </c>
      <c r="AV481" s="84">
        <v>0</v>
      </c>
      <c r="AW481" s="84">
        <v>0</v>
      </c>
      <c r="AX481" s="84">
        <v>2093.5</v>
      </c>
      <c r="AY481" s="84">
        <v>32906.5</v>
      </c>
      <c r="AZ481" s="84">
        <v>2485</v>
      </c>
      <c r="BA481" s="84">
        <v>385</v>
      </c>
      <c r="BB481" s="84">
        <v>2481.5</v>
      </c>
      <c r="BC481" s="91">
        <v>5351.5</v>
      </c>
    </row>
    <row r="482" spans="1:55" ht="25.5">
      <c r="A482" s="90" t="s">
        <v>843</v>
      </c>
      <c r="B482" s="82">
        <v>20231001</v>
      </c>
      <c r="C482" s="82">
        <v>2023</v>
      </c>
      <c r="D482" s="82" t="s">
        <v>6398</v>
      </c>
      <c r="E482" s="82">
        <v>10</v>
      </c>
      <c r="F482" s="82" t="s">
        <v>1270</v>
      </c>
      <c r="G482" s="82" t="s">
        <v>842</v>
      </c>
      <c r="H482" s="82">
        <v>1.83</v>
      </c>
      <c r="I482" s="82" t="s">
        <v>843</v>
      </c>
      <c r="J482" s="82">
        <v>34</v>
      </c>
      <c r="K482" s="82" t="s">
        <v>3699</v>
      </c>
      <c r="L482" s="82" t="s">
        <v>3754</v>
      </c>
      <c r="M482" s="82" t="s">
        <v>3755</v>
      </c>
      <c r="N482" s="82" t="s">
        <v>2352</v>
      </c>
      <c r="O482" s="82" t="s">
        <v>3700</v>
      </c>
      <c r="P482" s="82" t="s">
        <v>3756</v>
      </c>
      <c r="Q482" s="82" t="s">
        <v>883</v>
      </c>
      <c r="R482" s="82">
        <v>3</v>
      </c>
      <c r="S482" s="83">
        <v>44566</v>
      </c>
      <c r="T482" s="83">
        <v>43841</v>
      </c>
      <c r="U482" s="82">
        <v>61800071</v>
      </c>
      <c r="V482" s="82" t="s">
        <v>3702</v>
      </c>
      <c r="W482" s="100" t="s">
        <v>2063</v>
      </c>
      <c r="X482" s="82" t="s">
        <v>4509</v>
      </c>
      <c r="Y482" s="82" t="s">
        <v>5788</v>
      </c>
      <c r="Z482" s="82" t="s">
        <v>1451</v>
      </c>
      <c r="AA482" s="82" t="s">
        <v>3712</v>
      </c>
      <c r="AB482" s="82" t="s">
        <v>6714</v>
      </c>
      <c r="AC482" s="82" t="s">
        <v>3705</v>
      </c>
      <c r="AD482" s="82" t="s">
        <v>3706</v>
      </c>
      <c r="AE482" s="82">
        <v>200019603107044</v>
      </c>
      <c r="AF482" s="82">
        <v>1</v>
      </c>
      <c r="AG482" s="82" t="s">
        <v>3707</v>
      </c>
      <c r="AH482" s="82">
        <v>1</v>
      </c>
      <c r="AI482" s="82" t="s">
        <v>3708</v>
      </c>
      <c r="AJ482" s="82">
        <v>315645</v>
      </c>
      <c r="AK482" s="82" t="s">
        <v>6663</v>
      </c>
      <c r="AL482" s="82">
        <v>83</v>
      </c>
      <c r="AM482" s="84">
        <v>40000</v>
      </c>
      <c r="AN482" s="84">
        <v>0</v>
      </c>
      <c r="AO482" s="84">
        <v>0</v>
      </c>
      <c r="AP482" s="84">
        <v>40000</v>
      </c>
      <c r="AQ482" s="84">
        <v>1148</v>
      </c>
      <c r="AR482" s="84">
        <v>442.65</v>
      </c>
      <c r="AS482" s="84">
        <v>1216</v>
      </c>
      <c r="AT482" s="84">
        <v>0</v>
      </c>
      <c r="AU482" s="84">
        <v>25</v>
      </c>
      <c r="AV482" s="84">
        <v>0</v>
      </c>
      <c r="AW482" s="84">
        <v>0</v>
      </c>
      <c r="AX482" s="84">
        <v>2831.65</v>
      </c>
      <c r="AY482" s="84">
        <v>37168.35</v>
      </c>
      <c r="AZ482" s="84">
        <v>2840</v>
      </c>
      <c r="BA482" s="84">
        <v>440</v>
      </c>
      <c r="BB482" s="84">
        <v>2836</v>
      </c>
      <c r="BC482" s="91">
        <v>6116</v>
      </c>
    </row>
    <row r="483" spans="1:55" ht="25.5">
      <c r="A483" s="90" t="s">
        <v>843</v>
      </c>
      <c r="B483" s="82">
        <v>20231001</v>
      </c>
      <c r="C483" s="82">
        <v>2023</v>
      </c>
      <c r="D483" s="82" t="s">
        <v>6398</v>
      </c>
      <c r="E483" s="82">
        <v>10</v>
      </c>
      <c r="F483" s="82" t="s">
        <v>1242</v>
      </c>
      <c r="G483" s="82" t="s">
        <v>1486</v>
      </c>
      <c r="H483" s="82" t="s">
        <v>1242</v>
      </c>
      <c r="I483" s="82" t="s">
        <v>1486</v>
      </c>
      <c r="J483" s="82">
        <v>1</v>
      </c>
      <c r="K483" s="82" t="s">
        <v>11</v>
      </c>
      <c r="L483" s="82" t="s">
        <v>3720</v>
      </c>
      <c r="M483" s="82" t="s">
        <v>3721</v>
      </c>
      <c r="N483" s="82" t="s">
        <v>2352</v>
      </c>
      <c r="O483" s="82" t="s">
        <v>3700</v>
      </c>
      <c r="P483" s="82" t="s">
        <v>3722</v>
      </c>
      <c r="Q483" s="82" t="s">
        <v>8</v>
      </c>
      <c r="R483" s="82">
        <v>1</v>
      </c>
      <c r="S483" s="83">
        <v>44625</v>
      </c>
      <c r="T483" s="83">
        <v>44625</v>
      </c>
      <c r="U483" s="82">
        <v>62475128</v>
      </c>
      <c r="V483" s="82" t="s">
        <v>3702</v>
      </c>
      <c r="W483" s="100" t="s">
        <v>1599</v>
      </c>
      <c r="X483" s="82" t="s">
        <v>4371</v>
      </c>
      <c r="Y483" s="82" t="s">
        <v>5651</v>
      </c>
      <c r="Z483" s="82" t="s">
        <v>1519</v>
      </c>
      <c r="AA483" s="82" t="s">
        <v>3704</v>
      </c>
      <c r="AB483" s="83">
        <v>22408</v>
      </c>
      <c r="AC483" s="82" t="s">
        <v>3705</v>
      </c>
      <c r="AD483" s="82" t="s">
        <v>3706</v>
      </c>
      <c r="AE483" s="82">
        <v>200019604738957</v>
      </c>
      <c r="AF483" s="82">
        <v>1</v>
      </c>
      <c r="AG483" s="82" t="s">
        <v>3707</v>
      </c>
      <c r="AH483" s="82">
        <v>1</v>
      </c>
      <c r="AI483" s="82" t="s">
        <v>3708</v>
      </c>
      <c r="AJ483" s="82">
        <v>315645</v>
      </c>
      <c r="AK483" s="82" t="s">
        <v>6663</v>
      </c>
      <c r="AL483" s="82">
        <v>84</v>
      </c>
      <c r="AM483" s="84">
        <v>10000</v>
      </c>
      <c r="AN483" s="84">
        <v>0</v>
      </c>
      <c r="AO483" s="84">
        <v>0</v>
      </c>
      <c r="AP483" s="84">
        <v>10000</v>
      </c>
      <c r="AQ483" s="84">
        <v>287</v>
      </c>
      <c r="AR483" s="84">
        <v>0</v>
      </c>
      <c r="AS483" s="84">
        <v>304</v>
      </c>
      <c r="AT483" s="84">
        <v>0</v>
      </c>
      <c r="AU483" s="84">
        <v>25</v>
      </c>
      <c r="AV483" s="84">
        <v>0</v>
      </c>
      <c r="AW483" s="84">
        <v>0</v>
      </c>
      <c r="AX483" s="84">
        <v>616</v>
      </c>
      <c r="AY483" s="84">
        <v>9384</v>
      </c>
      <c r="AZ483" s="84">
        <v>710</v>
      </c>
      <c r="BA483" s="84">
        <v>110</v>
      </c>
      <c r="BB483" s="84">
        <v>709</v>
      </c>
      <c r="BC483" s="91">
        <v>1529</v>
      </c>
    </row>
    <row r="484" spans="1:55" ht="25.5">
      <c r="A484" s="90" t="s">
        <v>843</v>
      </c>
      <c r="B484" s="82">
        <v>20231001</v>
      </c>
      <c r="C484" s="82">
        <v>2023</v>
      </c>
      <c r="D484" s="82" t="s">
        <v>6398</v>
      </c>
      <c r="E484" s="82">
        <v>10</v>
      </c>
      <c r="F484" s="82" t="s">
        <v>1302</v>
      </c>
      <c r="G484" s="82" t="s">
        <v>18</v>
      </c>
      <c r="H484" s="82">
        <v>1.83</v>
      </c>
      <c r="I484" s="82" t="s">
        <v>843</v>
      </c>
      <c r="J484" s="82">
        <v>34</v>
      </c>
      <c r="K484" s="82" t="s">
        <v>3699</v>
      </c>
      <c r="L484" s="82" t="s">
        <v>3714</v>
      </c>
      <c r="M484" s="82" t="s">
        <v>3715</v>
      </c>
      <c r="N484" s="82" t="s">
        <v>2352</v>
      </c>
      <c r="O484" s="82" t="s">
        <v>3700</v>
      </c>
      <c r="P484" s="82" t="s">
        <v>3743</v>
      </c>
      <c r="Q484" s="82" t="s">
        <v>75</v>
      </c>
      <c r="R484" s="82">
        <v>4</v>
      </c>
      <c r="S484" s="83">
        <v>44935</v>
      </c>
      <c r="T484" s="83">
        <v>40547</v>
      </c>
      <c r="U484" s="82">
        <v>62340119</v>
      </c>
      <c r="V484" s="82" t="s">
        <v>3702</v>
      </c>
      <c r="W484" s="100" t="s">
        <v>3581</v>
      </c>
      <c r="X484" s="82" t="s">
        <v>4409</v>
      </c>
      <c r="Y484" s="82" t="s">
        <v>5692</v>
      </c>
      <c r="Z484" s="82" t="s">
        <v>3614</v>
      </c>
      <c r="AA484" s="82" t="s">
        <v>3704</v>
      </c>
      <c r="AB484" s="83">
        <v>28647</v>
      </c>
      <c r="AC484" s="82" t="s">
        <v>3713</v>
      </c>
      <c r="AD484" s="82" t="s">
        <v>3705</v>
      </c>
      <c r="AE484" s="82">
        <v>200019604861432</v>
      </c>
      <c r="AF484" s="82">
        <v>1</v>
      </c>
      <c r="AG484" s="82" t="s">
        <v>3707</v>
      </c>
      <c r="AH484" s="82">
        <v>1</v>
      </c>
      <c r="AI484" s="82" t="s">
        <v>3708</v>
      </c>
      <c r="AJ484" s="82">
        <v>315645</v>
      </c>
      <c r="AK484" s="82" t="s">
        <v>6663</v>
      </c>
      <c r="AL484" s="82">
        <v>85</v>
      </c>
      <c r="AM484" s="84">
        <v>20000</v>
      </c>
      <c r="AN484" s="84">
        <v>0</v>
      </c>
      <c r="AO484" s="84">
        <v>0</v>
      </c>
      <c r="AP484" s="84">
        <v>20000</v>
      </c>
      <c r="AQ484" s="84">
        <v>574</v>
      </c>
      <c r="AR484" s="84">
        <v>0</v>
      </c>
      <c r="AS484" s="84">
        <v>608</v>
      </c>
      <c r="AT484" s="84">
        <v>0</v>
      </c>
      <c r="AU484" s="84">
        <v>25</v>
      </c>
      <c r="AV484" s="84">
        <v>0</v>
      </c>
      <c r="AW484" s="84">
        <v>0</v>
      </c>
      <c r="AX484" s="84">
        <v>1207</v>
      </c>
      <c r="AY484" s="84">
        <v>18793</v>
      </c>
      <c r="AZ484" s="84">
        <v>1420</v>
      </c>
      <c r="BA484" s="84">
        <v>220</v>
      </c>
      <c r="BB484" s="84">
        <v>1418</v>
      </c>
      <c r="BC484" s="91">
        <v>3058</v>
      </c>
    </row>
    <row r="485" spans="1:55" ht="25.5">
      <c r="A485" s="90" t="s">
        <v>843</v>
      </c>
      <c r="B485" s="82">
        <v>20231001</v>
      </c>
      <c r="C485" s="82">
        <v>2023</v>
      </c>
      <c r="D485" s="82" t="s">
        <v>6398</v>
      </c>
      <c r="E485" s="82">
        <v>10</v>
      </c>
      <c r="F485" s="82" t="s">
        <v>1269</v>
      </c>
      <c r="G485" s="82" t="s">
        <v>230</v>
      </c>
      <c r="H485" s="82" t="s">
        <v>1269</v>
      </c>
      <c r="I485" s="82" t="s">
        <v>230</v>
      </c>
      <c r="J485" s="82">
        <v>1</v>
      </c>
      <c r="K485" s="82" t="s">
        <v>11</v>
      </c>
      <c r="L485" s="82" t="s">
        <v>3714</v>
      </c>
      <c r="M485" s="82" t="s">
        <v>3715</v>
      </c>
      <c r="N485" s="82" t="s">
        <v>2352</v>
      </c>
      <c r="O485" s="82" t="s">
        <v>3700</v>
      </c>
      <c r="P485" s="82" t="s">
        <v>4031</v>
      </c>
      <c r="Q485" s="82" t="s">
        <v>231</v>
      </c>
      <c r="R485" s="82">
        <v>8</v>
      </c>
      <c r="S485" s="83">
        <v>44933</v>
      </c>
      <c r="T485" s="83">
        <v>37627</v>
      </c>
      <c r="U485" s="82">
        <v>61500005</v>
      </c>
      <c r="V485" s="82" t="s">
        <v>3702</v>
      </c>
      <c r="W485" s="100" t="s">
        <v>1064</v>
      </c>
      <c r="X485" s="82" t="s">
        <v>4074</v>
      </c>
      <c r="Y485" s="82" t="s">
        <v>5389</v>
      </c>
      <c r="Z485" s="82" t="s">
        <v>235</v>
      </c>
      <c r="AA485" s="82" t="s">
        <v>3704</v>
      </c>
      <c r="AB485" s="83">
        <v>30474</v>
      </c>
      <c r="AC485" s="82" t="s">
        <v>3713</v>
      </c>
      <c r="AD485" s="82" t="s">
        <v>3705</v>
      </c>
      <c r="AE485" s="82">
        <v>200013300046307</v>
      </c>
      <c r="AF485" s="82">
        <v>1</v>
      </c>
      <c r="AG485" s="82" t="s">
        <v>3707</v>
      </c>
      <c r="AH485" s="82">
        <v>1</v>
      </c>
      <c r="AI485" s="82" t="s">
        <v>3708</v>
      </c>
      <c r="AJ485" s="82">
        <v>315645</v>
      </c>
      <c r="AK485" s="82" t="s">
        <v>6663</v>
      </c>
      <c r="AL485" s="82">
        <v>86</v>
      </c>
      <c r="AM485" s="84">
        <v>70000</v>
      </c>
      <c r="AN485" s="84">
        <v>0</v>
      </c>
      <c r="AO485" s="84">
        <v>0</v>
      </c>
      <c r="AP485" s="84">
        <v>70000</v>
      </c>
      <c r="AQ485" s="84">
        <v>2009</v>
      </c>
      <c r="AR485" s="84">
        <v>5051</v>
      </c>
      <c r="AS485" s="84">
        <v>2128</v>
      </c>
      <c r="AT485" s="84">
        <v>1587.38</v>
      </c>
      <c r="AU485" s="84">
        <v>25</v>
      </c>
      <c r="AV485" s="84">
        <v>100</v>
      </c>
      <c r="AW485" s="84">
        <v>0</v>
      </c>
      <c r="AX485" s="84">
        <v>10900.38</v>
      </c>
      <c r="AY485" s="84">
        <v>59099.62</v>
      </c>
      <c r="AZ485" s="84">
        <v>4970</v>
      </c>
      <c r="BA485" s="84">
        <v>770</v>
      </c>
      <c r="BB485" s="84">
        <v>4963</v>
      </c>
      <c r="BC485" s="91">
        <v>10703</v>
      </c>
    </row>
    <row r="486" spans="1:55" ht="25.5">
      <c r="A486" s="90" t="s">
        <v>843</v>
      </c>
      <c r="B486" s="82">
        <v>20231001</v>
      </c>
      <c r="C486" s="82">
        <v>2023</v>
      </c>
      <c r="D486" s="82" t="s">
        <v>6398</v>
      </c>
      <c r="E486" s="82">
        <v>10</v>
      </c>
      <c r="F486" s="82" t="s">
        <v>1283</v>
      </c>
      <c r="G486" s="82" t="s">
        <v>727</v>
      </c>
      <c r="H486" s="82" t="s">
        <v>1283</v>
      </c>
      <c r="I486" s="82" t="s">
        <v>727</v>
      </c>
      <c r="J486" s="82">
        <v>1</v>
      </c>
      <c r="K486" s="82" t="s">
        <v>11</v>
      </c>
      <c r="L486" s="82" t="s">
        <v>3714</v>
      </c>
      <c r="M486" s="82" t="s">
        <v>3715</v>
      </c>
      <c r="N486" s="82" t="s">
        <v>2352</v>
      </c>
      <c r="O486" s="82" t="s">
        <v>3700</v>
      </c>
      <c r="P486" s="82" t="s">
        <v>4325</v>
      </c>
      <c r="Q486" s="82" t="s">
        <v>363</v>
      </c>
      <c r="R486" s="82">
        <v>8</v>
      </c>
      <c r="S486" s="83">
        <v>43470</v>
      </c>
      <c r="T486" s="83">
        <v>35620</v>
      </c>
      <c r="U486" s="82">
        <v>62115014</v>
      </c>
      <c r="V486" s="82" t="s">
        <v>3702</v>
      </c>
      <c r="W486" s="100" t="s">
        <v>1033</v>
      </c>
      <c r="X486" s="82" t="s">
        <v>4513</v>
      </c>
      <c r="Y486" s="82" t="s">
        <v>5747</v>
      </c>
      <c r="Z486" s="82" t="s">
        <v>742</v>
      </c>
      <c r="AA486" s="82" t="s">
        <v>3704</v>
      </c>
      <c r="AB486" s="83">
        <v>21592</v>
      </c>
      <c r="AC486" s="82" t="s">
        <v>3713</v>
      </c>
      <c r="AD486" s="82" t="s">
        <v>3705</v>
      </c>
      <c r="AE486" s="82">
        <v>200013300037769</v>
      </c>
      <c r="AF486" s="82">
        <v>1</v>
      </c>
      <c r="AG486" s="82" t="s">
        <v>3707</v>
      </c>
      <c r="AH486" s="82">
        <v>1</v>
      </c>
      <c r="AI486" s="82" t="s">
        <v>3708</v>
      </c>
      <c r="AJ486" s="82">
        <v>315645</v>
      </c>
      <c r="AK486" s="82" t="s">
        <v>6663</v>
      </c>
      <c r="AL486" s="82">
        <v>87</v>
      </c>
      <c r="AM486" s="84">
        <v>50000</v>
      </c>
      <c r="AN486" s="84">
        <v>0</v>
      </c>
      <c r="AO486" s="84">
        <v>0</v>
      </c>
      <c r="AP486" s="84">
        <v>50000</v>
      </c>
      <c r="AQ486" s="84">
        <v>1435</v>
      </c>
      <c r="AR486" s="84">
        <v>1854</v>
      </c>
      <c r="AS486" s="84">
        <v>1520</v>
      </c>
      <c r="AT486" s="84">
        <v>0</v>
      </c>
      <c r="AU486" s="84">
        <v>25</v>
      </c>
      <c r="AV486" s="84">
        <v>100</v>
      </c>
      <c r="AW486" s="84">
        <v>13035</v>
      </c>
      <c r="AX486" s="84">
        <v>31004</v>
      </c>
      <c r="AY486" s="84">
        <v>32031</v>
      </c>
      <c r="AZ486" s="84">
        <v>3550</v>
      </c>
      <c r="BA486" s="84">
        <v>550</v>
      </c>
      <c r="BB486" s="84">
        <v>3545</v>
      </c>
      <c r="BC486" s="91">
        <v>7645</v>
      </c>
    </row>
    <row r="487" spans="1:55" ht="38.25">
      <c r="A487" s="90" t="s">
        <v>843</v>
      </c>
      <c r="B487" s="82">
        <v>20231001</v>
      </c>
      <c r="C487" s="82">
        <v>2023</v>
      </c>
      <c r="D487" s="82" t="s">
        <v>6398</v>
      </c>
      <c r="E487" s="82">
        <v>10</v>
      </c>
      <c r="F487" s="82" t="s">
        <v>1242</v>
      </c>
      <c r="G487" s="82" t="s">
        <v>1486</v>
      </c>
      <c r="H487" s="82" t="s">
        <v>1242</v>
      </c>
      <c r="I487" s="82" t="s">
        <v>1486</v>
      </c>
      <c r="J487" s="82">
        <v>1</v>
      </c>
      <c r="K487" s="82" t="s">
        <v>11</v>
      </c>
      <c r="L487" s="82"/>
      <c r="M487" s="82"/>
      <c r="N487" s="82" t="s">
        <v>2352</v>
      </c>
      <c r="O487" s="82" t="s">
        <v>3700</v>
      </c>
      <c r="P487" s="82" t="s">
        <v>4093</v>
      </c>
      <c r="Q487" s="82" t="s">
        <v>2293</v>
      </c>
      <c r="R487" s="82">
        <v>4</v>
      </c>
      <c r="S487" s="83">
        <v>44201</v>
      </c>
      <c r="T487" s="83">
        <v>40911</v>
      </c>
      <c r="U487" s="82">
        <v>62475086</v>
      </c>
      <c r="V487" s="82" t="s">
        <v>3702</v>
      </c>
      <c r="W487" s="100" t="s">
        <v>1770</v>
      </c>
      <c r="X487" s="82" t="s">
        <v>4094</v>
      </c>
      <c r="Y487" s="82" t="s">
        <v>5407</v>
      </c>
      <c r="Z487" s="82" t="s">
        <v>911</v>
      </c>
      <c r="AA487" s="82" t="s">
        <v>3704</v>
      </c>
      <c r="AB487" s="82" t="s">
        <v>6715</v>
      </c>
      <c r="AC487" s="82" t="s">
        <v>3713</v>
      </c>
      <c r="AD487" s="82" t="s">
        <v>3706</v>
      </c>
      <c r="AE487" s="82">
        <v>200013300207609</v>
      </c>
      <c r="AF487" s="82">
        <v>1</v>
      </c>
      <c r="AG487" s="82" t="s">
        <v>3707</v>
      </c>
      <c r="AH487" s="82">
        <v>1</v>
      </c>
      <c r="AI487" s="82" t="s">
        <v>3708</v>
      </c>
      <c r="AJ487" s="82">
        <v>315645</v>
      </c>
      <c r="AK487" s="82" t="s">
        <v>6663</v>
      </c>
      <c r="AL487" s="82">
        <v>88</v>
      </c>
      <c r="AM487" s="84">
        <v>26250</v>
      </c>
      <c r="AN487" s="84">
        <v>0</v>
      </c>
      <c r="AO487" s="84">
        <v>0</v>
      </c>
      <c r="AP487" s="84">
        <v>26250</v>
      </c>
      <c r="AQ487" s="84">
        <v>753.38</v>
      </c>
      <c r="AR487" s="84">
        <v>0</v>
      </c>
      <c r="AS487" s="84">
        <v>798</v>
      </c>
      <c r="AT487" s="84">
        <v>0</v>
      </c>
      <c r="AU487" s="84">
        <v>25</v>
      </c>
      <c r="AV487" s="84">
        <v>0</v>
      </c>
      <c r="AW487" s="84">
        <v>0</v>
      </c>
      <c r="AX487" s="84">
        <v>1576.38</v>
      </c>
      <c r="AY487" s="84">
        <v>24673.62</v>
      </c>
      <c r="AZ487" s="84">
        <v>1863.75</v>
      </c>
      <c r="BA487" s="84">
        <v>288.75</v>
      </c>
      <c r="BB487" s="84">
        <v>1861.13</v>
      </c>
      <c r="BC487" s="91">
        <v>4013.63</v>
      </c>
    </row>
    <row r="488" spans="1:55" ht="25.5">
      <c r="A488" s="90" t="s">
        <v>843</v>
      </c>
      <c r="B488" s="82">
        <v>20231001</v>
      </c>
      <c r="C488" s="82">
        <v>2023</v>
      </c>
      <c r="D488" s="82" t="s">
        <v>6398</v>
      </c>
      <c r="E488" s="82">
        <v>10</v>
      </c>
      <c r="F488" s="82">
        <v>1.83</v>
      </c>
      <c r="G488" s="82" t="s">
        <v>843</v>
      </c>
      <c r="H488" s="82">
        <v>1.83</v>
      </c>
      <c r="I488" s="82" t="s">
        <v>843</v>
      </c>
      <c r="J488" s="82">
        <v>1</v>
      </c>
      <c r="K488" s="82" t="s">
        <v>11</v>
      </c>
      <c r="L488" s="82" t="s">
        <v>3749</v>
      </c>
      <c r="M488" s="82" t="s">
        <v>3750</v>
      </c>
      <c r="N488" s="82" t="s">
        <v>2352</v>
      </c>
      <c r="O488" s="82" t="s">
        <v>3700</v>
      </c>
      <c r="P488" s="82" t="s">
        <v>3871</v>
      </c>
      <c r="Q488" s="82" t="s">
        <v>335</v>
      </c>
      <c r="R488" s="82">
        <v>4</v>
      </c>
      <c r="S488" s="83">
        <v>44933</v>
      </c>
      <c r="T488" s="83">
        <v>42371</v>
      </c>
      <c r="U488" s="82">
        <v>62461799</v>
      </c>
      <c r="V488" s="82" t="s">
        <v>3702</v>
      </c>
      <c r="W488" s="100" t="s">
        <v>1708</v>
      </c>
      <c r="X488" s="82" t="s">
        <v>3779</v>
      </c>
      <c r="Y488" s="82" t="s">
        <v>5225</v>
      </c>
      <c r="Z488" s="82" t="s">
        <v>199</v>
      </c>
      <c r="AA488" s="82" t="s">
        <v>3712</v>
      </c>
      <c r="AB488" s="82" t="s">
        <v>6716</v>
      </c>
      <c r="AC488" s="82" t="s">
        <v>3713</v>
      </c>
      <c r="AD488" s="82" t="s">
        <v>3706</v>
      </c>
      <c r="AE488" s="82">
        <v>200018300281272</v>
      </c>
      <c r="AF488" s="82">
        <v>1</v>
      </c>
      <c r="AG488" s="82" t="s">
        <v>3707</v>
      </c>
      <c r="AH488" s="82">
        <v>1</v>
      </c>
      <c r="AI488" s="82" t="s">
        <v>3708</v>
      </c>
      <c r="AJ488" s="82">
        <v>315645</v>
      </c>
      <c r="AK488" s="82" t="s">
        <v>6663</v>
      </c>
      <c r="AL488" s="82">
        <v>89</v>
      </c>
      <c r="AM488" s="84">
        <v>35000</v>
      </c>
      <c r="AN488" s="84">
        <v>0</v>
      </c>
      <c r="AO488" s="84">
        <v>0</v>
      </c>
      <c r="AP488" s="84">
        <v>35000</v>
      </c>
      <c r="AQ488" s="84">
        <v>1004.5</v>
      </c>
      <c r="AR488" s="84">
        <v>0</v>
      </c>
      <c r="AS488" s="84">
        <v>1064</v>
      </c>
      <c r="AT488" s="84">
        <v>0</v>
      </c>
      <c r="AU488" s="84">
        <v>25</v>
      </c>
      <c r="AV488" s="84">
        <v>0</v>
      </c>
      <c r="AW488" s="84">
        <v>5800</v>
      </c>
      <c r="AX488" s="84">
        <v>13693.5</v>
      </c>
      <c r="AY488" s="84">
        <v>27106.5</v>
      </c>
      <c r="AZ488" s="84">
        <v>2485</v>
      </c>
      <c r="BA488" s="84">
        <v>385</v>
      </c>
      <c r="BB488" s="84">
        <v>2481.5</v>
      </c>
      <c r="BC488" s="91">
        <v>5351.5</v>
      </c>
    </row>
    <row r="489" spans="1:55" ht="38.25">
      <c r="A489" s="90" t="s">
        <v>843</v>
      </c>
      <c r="B489" s="82">
        <v>20231001</v>
      </c>
      <c r="C489" s="82">
        <v>2023</v>
      </c>
      <c r="D489" s="82" t="s">
        <v>6398</v>
      </c>
      <c r="E489" s="82">
        <v>10</v>
      </c>
      <c r="F489" s="82" t="s">
        <v>1256</v>
      </c>
      <c r="G489" s="82" t="s">
        <v>1484</v>
      </c>
      <c r="H489" s="82">
        <v>1.83</v>
      </c>
      <c r="I489" s="82" t="s">
        <v>843</v>
      </c>
      <c r="J489" s="82">
        <v>34</v>
      </c>
      <c r="K489" s="82" t="s">
        <v>3699</v>
      </c>
      <c r="L489" s="82"/>
      <c r="M489" s="82"/>
      <c r="N489" s="82" t="s">
        <v>2352</v>
      </c>
      <c r="O489" s="82" t="s">
        <v>3700</v>
      </c>
      <c r="P489" s="82" t="s">
        <v>3764</v>
      </c>
      <c r="Q489" s="82" t="s">
        <v>1176</v>
      </c>
      <c r="R489" s="82">
        <v>2</v>
      </c>
      <c r="S489" s="83">
        <v>44562</v>
      </c>
      <c r="T489" s="83">
        <v>44205</v>
      </c>
      <c r="U489" s="82">
        <v>62085015</v>
      </c>
      <c r="V489" s="82" t="s">
        <v>3702</v>
      </c>
      <c r="W489" s="100" t="s">
        <v>2065</v>
      </c>
      <c r="X489" s="82" t="s">
        <v>4511</v>
      </c>
      <c r="Y489" s="82" t="s">
        <v>5791</v>
      </c>
      <c r="Z489" s="82" t="s">
        <v>1204</v>
      </c>
      <c r="AA489" s="82" t="s">
        <v>3704</v>
      </c>
      <c r="AB489" s="82" t="s">
        <v>6717</v>
      </c>
      <c r="AC489" s="82" t="s">
        <v>3705</v>
      </c>
      <c r="AD489" s="82" t="s">
        <v>3706</v>
      </c>
      <c r="AE489" s="82">
        <v>200019604037870</v>
      </c>
      <c r="AF489" s="82">
        <v>1</v>
      </c>
      <c r="AG489" s="82" t="s">
        <v>3707</v>
      </c>
      <c r="AH489" s="82">
        <v>1</v>
      </c>
      <c r="AI489" s="82" t="s">
        <v>3708</v>
      </c>
      <c r="AJ489" s="82">
        <v>315645</v>
      </c>
      <c r="AK489" s="82" t="s">
        <v>6663</v>
      </c>
      <c r="AL489" s="82">
        <v>90</v>
      </c>
      <c r="AM489" s="84">
        <v>10000</v>
      </c>
      <c r="AN489" s="84">
        <v>0</v>
      </c>
      <c r="AO489" s="84">
        <v>0</v>
      </c>
      <c r="AP489" s="84">
        <v>10000</v>
      </c>
      <c r="AQ489" s="84">
        <v>287</v>
      </c>
      <c r="AR489" s="84">
        <v>0</v>
      </c>
      <c r="AS489" s="84">
        <v>304</v>
      </c>
      <c r="AT489" s="84">
        <v>0</v>
      </c>
      <c r="AU489" s="84">
        <v>25</v>
      </c>
      <c r="AV489" s="84">
        <v>0</v>
      </c>
      <c r="AW489" s="84">
        <v>0</v>
      </c>
      <c r="AX489" s="84">
        <v>616</v>
      </c>
      <c r="AY489" s="84">
        <v>9384</v>
      </c>
      <c r="AZ489" s="84">
        <v>710</v>
      </c>
      <c r="BA489" s="84">
        <v>110</v>
      </c>
      <c r="BB489" s="84">
        <v>709</v>
      </c>
      <c r="BC489" s="91">
        <v>1529</v>
      </c>
    </row>
    <row r="490" spans="1:55" ht="25.5">
      <c r="A490" s="90" t="s">
        <v>843</v>
      </c>
      <c r="B490" s="82">
        <v>20231001</v>
      </c>
      <c r="C490" s="82">
        <v>2023</v>
      </c>
      <c r="D490" s="82" t="s">
        <v>6398</v>
      </c>
      <c r="E490" s="82">
        <v>10</v>
      </c>
      <c r="F490" s="82" t="s">
        <v>1283</v>
      </c>
      <c r="G490" s="82" t="s">
        <v>727</v>
      </c>
      <c r="H490" s="82" t="s">
        <v>1283</v>
      </c>
      <c r="I490" s="82" t="s">
        <v>727</v>
      </c>
      <c r="J490" s="82">
        <v>1</v>
      </c>
      <c r="K490" s="82" t="s">
        <v>11</v>
      </c>
      <c r="L490" s="82" t="s">
        <v>3754</v>
      </c>
      <c r="M490" s="82" t="s">
        <v>3755</v>
      </c>
      <c r="N490" s="82" t="s">
        <v>2352</v>
      </c>
      <c r="O490" s="82" t="s">
        <v>3700</v>
      </c>
      <c r="P490" s="82" t="s">
        <v>4352</v>
      </c>
      <c r="Q490" s="82" t="s">
        <v>949</v>
      </c>
      <c r="R490" s="82">
        <v>5</v>
      </c>
      <c r="S490" s="83">
        <v>43470</v>
      </c>
      <c r="T490" s="83">
        <v>32601</v>
      </c>
      <c r="U490" s="82">
        <v>62115019</v>
      </c>
      <c r="V490" s="82" t="s">
        <v>3702</v>
      </c>
      <c r="W490" s="100" t="s">
        <v>1056</v>
      </c>
      <c r="X490" s="82" t="s">
        <v>4353</v>
      </c>
      <c r="Y490" s="82" t="s">
        <v>5635</v>
      </c>
      <c r="Z490" s="82" t="s">
        <v>756</v>
      </c>
      <c r="AA490" s="82" t="s">
        <v>3704</v>
      </c>
      <c r="AB490" s="82" t="s">
        <v>6718</v>
      </c>
      <c r="AC490" s="82" t="s">
        <v>3713</v>
      </c>
      <c r="AD490" s="82" t="s">
        <v>3705</v>
      </c>
      <c r="AE490" s="82">
        <v>200013300036346</v>
      </c>
      <c r="AF490" s="82">
        <v>1</v>
      </c>
      <c r="AG490" s="82" t="s">
        <v>3707</v>
      </c>
      <c r="AH490" s="82">
        <v>1</v>
      </c>
      <c r="AI490" s="82" t="s">
        <v>3708</v>
      </c>
      <c r="AJ490" s="82">
        <v>315645</v>
      </c>
      <c r="AK490" s="82" t="s">
        <v>6663</v>
      </c>
      <c r="AL490" s="82">
        <v>91</v>
      </c>
      <c r="AM490" s="84">
        <v>50000</v>
      </c>
      <c r="AN490" s="84">
        <v>0</v>
      </c>
      <c r="AO490" s="84">
        <v>0</v>
      </c>
      <c r="AP490" s="84">
        <v>50000</v>
      </c>
      <c r="AQ490" s="84">
        <v>1435</v>
      </c>
      <c r="AR490" s="84">
        <v>1854</v>
      </c>
      <c r="AS490" s="84">
        <v>1520</v>
      </c>
      <c r="AT490" s="84">
        <v>0</v>
      </c>
      <c r="AU490" s="84">
        <v>25</v>
      </c>
      <c r="AV490" s="84">
        <v>140</v>
      </c>
      <c r="AW490" s="84">
        <v>26664.080000000002</v>
      </c>
      <c r="AX490" s="84">
        <v>58302.16</v>
      </c>
      <c r="AY490" s="84">
        <v>18361.919999999998</v>
      </c>
      <c r="AZ490" s="84">
        <v>3550</v>
      </c>
      <c r="BA490" s="84">
        <v>550</v>
      </c>
      <c r="BB490" s="84">
        <v>3545</v>
      </c>
      <c r="BC490" s="91">
        <v>7645</v>
      </c>
    </row>
    <row r="491" spans="1:55" ht="25.5">
      <c r="A491" s="90" t="s">
        <v>843</v>
      </c>
      <c r="B491" s="82">
        <v>20231001</v>
      </c>
      <c r="C491" s="82">
        <v>2023</v>
      </c>
      <c r="D491" s="82" t="s">
        <v>6398</v>
      </c>
      <c r="E491" s="82">
        <v>10</v>
      </c>
      <c r="F491" s="82">
        <v>1.83</v>
      </c>
      <c r="G491" s="82" t="s">
        <v>843</v>
      </c>
      <c r="H491" s="82">
        <v>1.83</v>
      </c>
      <c r="I491" s="82" t="s">
        <v>843</v>
      </c>
      <c r="J491" s="82">
        <v>1</v>
      </c>
      <c r="K491" s="82" t="s">
        <v>11</v>
      </c>
      <c r="L491" s="82" t="s">
        <v>3720</v>
      </c>
      <c r="M491" s="82" t="s">
        <v>3721</v>
      </c>
      <c r="N491" s="82" t="s">
        <v>2352</v>
      </c>
      <c r="O491" s="82" t="s">
        <v>3700</v>
      </c>
      <c r="P491" s="82" t="s">
        <v>3722</v>
      </c>
      <c r="Q491" s="82" t="s">
        <v>8</v>
      </c>
      <c r="R491" s="82">
        <v>2</v>
      </c>
      <c r="S491" s="83">
        <v>43466</v>
      </c>
      <c r="T491" s="83">
        <v>38357</v>
      </c>
      <c r="U491" s="82">
        <v>62460097</v>
      </c>
      <c r="V491" s="82" t="s">
        <v>3702</v>
      </c>
      <c r="W491" s="100" t="s">
        <v>997</v>
      </c>
      <c r="X491" s="82" t="s">
        <v>4448</v>
      </c>
      <c r="Y491" s="82" t="s">
        <v>5724</v>
      </c>
      <c r="Z491" s="82" t="s">
        <v>555</v>
      </c>
      <c r="AA491" s="82" t="s">
        <v>3712</v>
      </c>
      <c r="AB491" s="83">
        <v>21983</v>
      </c>
      <c r="AC491" s="82" t="s">
        <v>3713</v>
      </c>
      <c r="AD491" s="82" t="s">
        <v>3705</v>
      </c>
      <c r="AE491" s="82">
        <v>200013300048156</v>
      </c>
      <c r="AF491" s="82">
        <v>1</v>
      </c>
      <c r="AG491" s="82" t="s">
        <v>3707</v>
      </c>
      <c r="AH491" s="82">
        <v>1</v>
      </c>
      <c r="AI491" s="82" t="s">
        <v>3708</v>
      </c>
      <c r="AJ491" s="82">
        <v>315645</v>
      </c>
      <c r="AK491" s="82" t="s">
        <v>6663</v>
      </c>
      <c r="AL491" s="82">
        <v>92</v>
      </c>
      <c r="AM491" s="84">
        <v>10000</v>
      </c>
      <c r="AN491" s="84">
        <v>0</v>
      </c>
      <c r="AO491" s="84">
        <v>0</v>
      </c>
      <c r="AP491" s="84">
        <v>10000</v>
      </c>
      <c r="AQ491" s="84">
        <v>287</v>
      </c>
      <c r="AR491" s="84">
        <v>0</v>
      </c>
      <c r="AS491" s="84">
        <v>304</v>
      </c>
      <c r="AT491" s="84">
        <v>0</v>
      </c>
      <c r="AU491" s="84">
        <v>25</v>
      </c>
      <c r="AV491" s="84">
        <v>50</v>
      </c>
      <c r="AW491" s="84">
        <v>0</v>
      </c>
      <c r="AX491" s="84">
        <v>666</v>
      </c>
      <c r="AY491" s="84">
        <v>9334</v>
      </c>
      <c r="AZ491" s="84">
        <v>710</v>
      </c>
      <c r="BA491" s="84">
        <v>110</v>
      </c>
      <c r="BB491" s="84">
        <v>709</v>
      </c>
      <c r="BC491" s="91">
        <v>1529</v>
      </c>
    </row>
    <row r="492" spans="1:55" ht="25.5">
      <c r="A492" s="90" t="s">
        <v>843</v>
      </c>
      <c r="B492" s="82">
        <v>20231001</v>
      </c>
      <c r="C492" s="82">
        <v>2023</v>
      </c>
      <c r="D492" s="82" t="s">
        <v>6398</v>
      </c>
      <c r="E492" s="82">
        <v>10</v>
      </c>
      <c r="F492" s="82" t="s">
        <v>1259</v>
      </c>
      <c r="G492" s="82" t="s">
        <v>1493</v>
      </c>
      <c r="H492" s="82" t="s">
        <v>1259</v>
      </c>
      <c r="I492" s="82" t="s">
        <v>1493</v>
      </c>
      <c r="J492" s="82">
        <v>1</v>
      </c>
      <c r="K492" s="82" t="s">
        <v>11</v>
      </c>
      <c r="L492" s="82" t="s">
        <v>3720</v>
      </c>
      <c r="M492" s="82" t="s">
        <v>3721</v>
      </c>
      <c r="N492" s="82" t="s">
        <v>2352</v>
      </c>
      <c r="O492" s="82" t="s">
        <v>3700</v>
      </c>
      <c r="P492" s="82" t="s">
        <v>3817</v>
      </c>
      <c r="Q492" s="82" t="s">
        <v>42</v>
      </c>
      <c r="R492" s="82">
        <v>2</v>
      </c>
      <c r="S492" s="83">
        <v>44933</v>
      </c>
      <c r="T492" s="83">
        <v>44929</v>
      </c>
      <c r="U492" s="82">
        <v>61485022</v>
      </c>
      <c r="V492" s="82" t="s">
        <v>3702</v>
      </c>
      <c r="W492" s="100" t="s">
        <v>2944</v>
      </c>
      <c r="X492" s="82" t="s">
        <v>4154</v>
      </c>
      <c r="Y492" s="82" t="s">
        <v>5461</v>
      </c>
      <c r="Z492" s="82" t="s">
        <v>2943</v>
      </c>
      <c r="AA492" s="82" t="s">
        <v>3712</v>
      </c>
      <c r="AB492" s="83">
        <v>34377</v>
      </c>
      <c r="AC492" s="82" t="s">
        <v>3705</v>
      </c>
      <c r="AD492" s="82" t="s">
        <v>3706</v>
      </c>
      <c r="AE492" s="82">
        <v>200019605628364</v>
      </c>
      <c r="AF492" s="82">
        <v>1</v>
      </c>
      <c r="AG492" s="82" t="s">
        <v>3707</v>
      </c>
      <c r="AH492" s="82">
        <v>1</v>
      </c>
      <c r="AI492" s="82" t="s">
        <v>3708</v>
      </c>
      <c r="AJ492" s="82">
        <v>315645</v>
      </c>
      <c r="AK492" s="82" t="s">
        <v>6663</v>
      </c>
      <c r="AL492" s="82">
        <v>93</v>
      </c>
      <c r="AM492" s="84">
        <v>24000</v>
      </c>
      <c r="AN492" s="84">
        <v>0</v>
      </c>
      <c r="AO492" s="84">
        <v>0</v>
      </c>
      <c r="AP492" s="84">
        <v>24000</v>
      </c>
      <c r="AQ492" s="84">
        <v>688.8</v>
      </c>
      <c r="AR492" s="84">
        <v>0</v>
      </c>
      <c r="AS492" s="84">
        <v>729.6</v>
      </c>
      <c r="AT492" s="84">
        <v>0</v>
      </c>
      <c r="AU492" s="84">
        <v>25</v>
      </c>
      <c r="AV492" s="84">
        <v>0</v>
      </c>
      <c r="AW492" s="84">
        <v>2046</v>
      </c>
      <c r="AX492" s="84">
        <v>5535.4</v>
      </c>
      <c r="AY492" s="84">
        <v>20510.599999999999</v>
      </c>
      <c r="AZ492" s="84">
        <v>1704</v>
      </c>
      <c r="BA492" s="84">
        <v>264</v>
      </c>
      <c r="BB492" s="84">
        <v>1701.6</v>
      </c>
      <c r="BC492" s="91">
        <v>3669.6</v>
      </c>
    </row>
    <row r="493" spans="1:55" ht="25.5">
      <c r="A493" s="90" t="s">
        <v>843</v>
      </c>
      <c r="B493" s="82">
        <v>20231001</v>
      </c>
      <c r="C493" s="82">
        <v>2023</v>
      </c>
      <c r="D493" s="82" t="s">
        <v>6398</v>
      </c>
      <c r="E493" s="82">
        <v>10</v>
      </c>
      <c r="F493" s="82" t="s">
        <v>1283</v>
      </c>
      <c r="G493" s="82" t="s">
        <v>727</v>
      </c>
      <c r="H493" s="82" t="s">
        <v>1283</v>
      </c>
      <c r="I493" s="82" t="s">
        <v>727</v>
      </c>
      <c r="J493" s="82">
        <v>1</v>
      </c>
      <c r="K493" s="82" t="s">
        <v>11</v>
      </c>
      <c r="L493" s="82" t="s">
        <v>3749</v>
      </c>
      <c r="M493" s="82" t="s">
        <v>3750</v>
      </c>
      <c r="N493" s="82" t="s">
        <v>2352</v>
      </c>
      <c r="O493" s="82" t="s">
        <v>3700</v>
      </c>
      <c r="P493" s="82" t="s">
        <v>3871</v>
      </c>
      <c r="Q493" s="82" t="s">
        <v>335</v>
      </c>
      <c r="R493" s="82">
        <v>1</v>
      </c>
      <c r="S493" s="83">
        <v>44936</v>
      </c>
      <c r="T493" s="83">
        <v>44936</v>
      </c>
      <c r="U493" s="82">
        <v>62115086</v>
      </c>
      <c r="V493" s="82" t="s">
        <v>3702</v>
      </c>
      <c r="W493" s="100" t="s">
        <v>6361</v>
      </c>
      <c r="X493" s="82" t="s">
        <v>6719</v>
      </c>
      <c r="Y493" s="82" t="s">
        <v>6720</v>
      </c>
      <c r="Z493" s="82" t="s">
        <v>6362</v>
      </c>
      <c r="AA493" s="82" t="s">
        <v>3712</v>
      </c>
      <c r="AB493" s="82" t="s">
        <v>6721</v>
      </c>
      <c r="AC493" s="82" t="s">
        <v>3705</v>
      </c>
      <c r="AD493" s="82" t="s">
        <v>3706</v>
      </c>
      <c r="AE493" s="82">
        <v>200019606296490</v>
      </c>
      <c r="AF493" s="82">
        <v>1</v>
      </c>
      <c r="AG493" s="82" t="s">
        <v>3707</v>
      </c>
      <c r="AH493" s="82">
        <v>1</v>
      </c>
      <c r="AI493" s="82" t="s">
        <v>3708</v>
      </c>
      <c r="AJ493" s="82">
        <v>315645</v>
      </c>
      <c r="AK493" s="82" t="s">
        <v>6663</v>
      </c>
      <c r="AL493" s="82">
        <v>94</v>
      </c>
      <c r="AM493" s="84">
        <v>35000</v>
      </c>
      <c r="AN493" s="84">
        <v>0</v>
      </c>
      <c r="AO493" s="84">
        <v>0</v>
      </c>
      <c r="AP493" s="84">
        <v>35000</v>
      </c>
      <c r="AQ493" s="84">
        <v>1004.5</v>
      </c>
      <c r="AR493" s="84">
        <v>0</v>
      </c>
      <c r="AS493" s="84">
        <v>1064</v>
      </c>
      <c r="AT493" s="84">
        <v>0</v>
      </c>
      <c r="AU493" s="84">
        <v>25</v>
      </c>
      <c r="AV493" s="84">
        <v>0</v>
      </c>
      <c r="AW493" s="84">
        <v>0</v>
      </c>
      <c r="AX493" s="84">
        <v>2093.5</v>
      </c>
      <c r="AY493" s="84">
        <v>32906.5</v>
      </c>
      <c r="AZ493" s="84">
        <v>2485</v>
      </c>
      <c r="BA493" s="84">
        <v>385</v>
      </c>
      <c r="BB493" s="84">
        <v>2481.5</v>
      </c>
      <c r="BC493" s="91">
        <v>5351.5</v>
      </c>
    </row>
    <row r="494" spans="1:55" ht="25.5">
      <c r="A494" s="90" t="s">
        <v>843</v>
      </c>
      <c r="B494" s="82">
        <v>20231001</v>
      </c>
      <c r="C494" s="82">
        <v>2023</v>
      </c>
      <c r="D494" s="82" t="s">
        <v>6398</v>
      </c>
      <c r="E494" s="82">
        <v>10</v>
      </c>
      <c r="F494" s="82" t="s">
        <v>1281</v>
      </c>
      <c r="G494" s="82" t="s">
        <v>488</v>
      </c>
      <c r="H494" s="82" t="s">
        <v>1281</v>
      </c>
      <c r="I494" s="82" t="s">
        <v>488</v>
      </c>
      <c r="J494" s="82">
        <v>1</v>
      </c>
      <c r="K494" s="82" t="s">
        <v>11</v>
      </c>
      <c r="L494" s="82"/>
      <c r="M494" s="82"/>
      <c r="N494" s="82" t="s">
        <v>2352</v>
      </c>
      <c r="O494" s="82" t="s">
        <v>3700</v>
      </c>
      <c r="P494" s="82" t="s">
        <v>3863</v>
      </c>
      <c r="Q494" s="82" t="s">
        <v>125</v>
      </c>
      <c r="R494" s="82">
        <v>6</v>
      </c>
      <c r="S494" s="83">
        <v>43831</v>
      </c>
      <c r="T494" s="83">
        <v>41306</v>
      </c>
      <c r="U494" s="82">
        <v>61710021</v>
      </c>
      <c r="V494" s="82" t="s">
        <v>3702</v>
      </c>
      <c r="W494" s="100" t="s">
        <v>1637</v>
      </c>
      <c r="X494" s="82" t="s">
        <v>4515</v>
      </c>
      <c r="Y494" s="82" t="s">
        <v>5795</v>
      </c>
      <c r="Z494" s="82" t="s">
        <v>493</v>
      </c>
      <c r="AA494" s="82" t="s">
        <v>3712</v>
      </c>
      <c r="AB494" s="83">
        <v>32694</v>
      </c>
      <c r="AC494" s="82" t="s">
        <v>3713</v>
      </c>
      <c r="AD494" s="82" t="s">
        <v>3706</v>
      </c>
      <c r="AE494" s="82">
        <v>200018300006224</v>
      </c>
      <c r="AF494" s="82">
        <v>1</v>
      </c>
      <c r="AG494" s="82" t="s">
        <v>3707</v>
      </c>
      <c r="AH494" s="82">
        <v>1</v>
      </c>
      <c r="AI494" s="82" t="s">
        <v>3708</v>
      </c>
      <c r="AJ494" s="82">
        <v>315645</v>
      </c>
      <c r="AK494" s="82" t="s">
        <v>6663</v>
      </c>
      <c r="AL494" s="82">
        <v>95</v>
      </c>
      <c r="AM494" s="84">
        <v>20000</v>
      </c>
      <c r="AN494" s="84">
        <v>0</v>
      </c>
      <c r="AO494" s="84">
        <v>0</v>
      </c>
      <c r="AP494" s="84">
        <v>20000</v>
      </c>
      <c r="AQ494" s="84">
        <v>574</v>
      </c>
      <c r="AR494" s="84">
        <v>0</v>
      </c>
      <c r="AS494" s="84">
        <v>608</v>
      </c>
      <c r="AT494" s="84">
        <v>0</v>
      </c>
      <c r="AU494" s="84">
        <v>25</v>
      </c>
      <c r="AV494" s="84">
        <v>0</v>
      </c>
      <c r="AW494" s="84">
        <v>14858.83</v>
      </c>
      <c r="AX494" s="84">
        <v>30924.66</v>
      </c>
      <c r="AY494" s="84">
        <v>3934.17</v>
      </c>
      <c r="AZ494" s="84">
        <v>1420</v>
      </c>
      <c r="BA494" s="84">
        <v>220</v>
      </c>
      <c r="BB494" s="84">
        <v>1418</v>
      </c>
      <c r="BC494" s="91">
        <v>3058</v>
      </c>
    </row>
    <row r="495" spans="1:55" ht="25.5">
      <c r="A495" s="90" t="s">
        <v>843</v>
      </c>
      <c r="B495" s="82">
        <v>20231001</v>
      </c>
      <c r="C495" s="82">
        <v>2023</v>
      </c>
      <c r="D495" s="82" t="s">
        <v>6398</v>
      </c>
      <c r="E495" s="82">
        <v>10</v>
      </c>
      <c r="F495" s="82">
        <v>1.83</v>
      </c>
      <c r="G495" s="82" t="s">
        <v>843</v>
      </c>
      <c r="H495" s="82">
        <v>1.83</v>
      </c>
      <c r="I495" s="82" t="s">
        <v>843</v>
      </c>
      <c r="J495" s="82">
        <v>7</v>
      </c>
      <c r="K495" s="82" t="s">
        <v>3709</v>
      </c>
      <c r="L495" s="82"/>
      <c r="M495" s="82"/>
      <c r="N495" s="82" t="s">
        <v>2352</v>
      </c>
      <c r="O495" s="82" t="s">
        <v>3700</v>
      </c>
      <c r="P495" s="82" t="s">
        <v>3710</v>
      </c>
      <c r="Q495" s="82" t="s">
        <v>795</v>
      </c>
      <c r="R495" s="82">
        <v>6</v>
      </c>
      <c r="S495" s="83">
        <v>44208</v>
      </c>
      <c r="T495" s="82" t="s">
        <v>6722</v>
      </c>
      <c r="U495" s="82">
        <v>62461231</v>
      </c>
      <c r="V495" s="82" t="s">
        <v>3702</v>
      </c>
      <c r="W495" s="100" t="s">
        <v>2194</v>
      </c>
      <c r="X495" s="82" t="s">
        <v>3838</v>
      </c>
      <c r="Y495" s="82" t="s">
        <v>5311</v>
      </c>
      <c r="Z495" s="82" t="s">
        <v>1346</v>
      </c>
      <c r="AA495" s="82" t="s">
        <v>3712</v>
      </c>
      <c r="AB495" s="83">
        <v>31358</v>
      </c>
      <c r="AC495" s="82" t="s">
        <v>3713</v>
      </c>
      <c r="AD495" s="82" t="s">
        <v>3705</v>
      </c>
      <c r="AE495" s="82">
        <v>200011900502744</v>
      </c>
      <c r="AF495" s="82">
        <v>1</v>
      </c>
      <c r="AG495" s="82" t="s">
        <v>3707</v>
      </c>
      <c r="AH495" s="82">
        <v>1</v>
      </c>
      <c r="AI495" s="82" t="s">
        <v>3708</v>
      </c>
      <c r="AJ495" s="82">
        <v>315645</v>
      </c>
      <c r="AK495" s="82" t="s">
        <v>6663</v>
      </c>
      <c r="AL495" s="82">
        <v>96</v>
      </c>
      <c r="AM495" s="84">
        <v>10000</v>
      </c>
      <c r="AN495" s="84">
        <v>0</v>
      </c>
      <c r="AO495" s="84">
        <v>0</v>
      </c>
      <c r="AP495" s="84">
        <v>10000</v>
      </c>
      <c r="AQ495" s="84">
        <v>0</v>
      </c>
      <c r="AR495" s="84">
        <v>0</v>
      </c>
      <c r="AS495" s="84">
        <v>0</v>
      </c>
      <c r="AT495" s="84">
        <v>0</v>
      </c>
      <c r="AU495" s="84">
        <v>0</v>
      </c>
      <c r="AV495" s="84">
        <v>0</v>
      </c>
      <c r="AW495" s="84">
        <v>0</v>
      </c>
      <c r="AX495" s="84">
        <v>0</v>
      </c>
      <c r="AY495" s="84">
        <v>10000</v>
      </c>
      <c r="AZ495" s="84">
        <v>0</v>
      </c>
      <c r="BA495" s="84">
        <v>0</v>
      </c>
      <c r="BB495" s="84">
        <v>0</v>
      </c>
      <c r="BC495" s="91">
        <v>0</v>
      </c>
    </row>
    <row r="496" spans="1:55" ht="25.5">
      <c r="A496" s="90" t="s">
        <v>843</v>
      </c>
      <c r="B496" s="82">
        <v>20231001</v>
      </c>
      <c r="C496" s="82">
        <v>2023</v>
      </c>
      <c r="D496" s="82" t="s">
        <v>6398</v>
      </c>
      <c r="E496" s="82">
        <v>10</v>
      </c>
      <c r="F496" s="82">
        <v>1.83</v>
      </c>
      <c r="G496" s="82" t="s">
        <v>843</v>
      </c>
      <c r="H496" s="82">
        <v>1.83</v>
      </c>
      <c r="I496" s="82" t="s">
        <v>843</v>
      </c>
      <c r="J496" s="82">
        <v>5</v>
      </c>
      <c r="K496" s="82" t="s">
        <v>2295</v>
      </c>
      <c r="L496" s="82" t="s">
        <v>3720</v>
      </c>
      <c r="M496" s="82" t="s">
        <v>3721</v>
      </c>
      <c r="N496" s="82" t="s">
        <v>2352</v>
      </c>
      <c r="O496" s="82" t="s">
        <v>3700</v>
      </c>
      <c r="P496" s="82" t="s">
        <v>3857</v>
      </c>
      <c r="Q496" s="82" t="s">
        <v>27</v>
      </c>
      <c r="R496" s="82">
        <v>2</v>
      </c>
      <c r="S496" s="83">
        <v>43466</v>
      </c>
      <c r="T496" s="82" t="s">
        <v>6723</v>
      </c>
      <c r="U496" s="82">
        <v>62460065</v>
      </c>
      <c r="V496" s="82" t="s">
        <v>3702</v>
      </c>
      <c r="W496" s="100" t="s">
        <v>2176</v>
      </c>
      <c r="X496" s="82" t="s">
        <v>4552</v>
      </c>
      <c r="Y496" s="82" t="s">
        <v>5834</v>
      </c>
      <c r="Z496" s="82" t="s">
        <v>777</v>
      </c>
      <c r="AA496" s="82" t="s">
        <v>3704</v>
      </c>
      <c r="AB496" s="82" t="s">
        <v>6724</v>
      </c>
      <c r="AC496" s="82" t="s">
        <v>3713</v>
      </c>
      <c r="AD496" s="82" t="s">
        <v>3705</v>
      </c>
      <c r="AE496" s="82">
        <v>200013300030054</v>
      </c>
      <c r="AF496" s="82">
        <v>1</v>
      </c>
      <c r="AG496" s="82" t="s">
        <v>3707</v>
      </c>
      <c r="AH496" s="82">
        <v>1</v>
      </c>
      <c r="AI496" s="82" t="s">
        <v>3708</v>
      </c>
      <c r="AJ496" s="82">
        <v>315645</v>
      </c>
      <c r="AK496" s="82" t="s">
        <v>6663</v>
      </c>
      <c r="AL496" s="82">
        <v>97</v>
      </c>
      <c r="AM496" s="84">
        <v>10000</v>
      </c>
      <c r="AN496" s="84">
        <v>0</v>
      </c>
      <c r="AO496" s="84">
        <v>0</v>
      </c>
      <c r="AP496" s="84">
        <v>10000</v>
      </c>
      <c r="AQ496" s="84">
        <v>287</v>
      </c>
      <c r="AR496" s="84">
        <v>0</v>
      </c>
      <c r="AS496" s="84">
        <v>304</v>
      </c>
      <c r="AT496" s="84">
        <v>0</v>
      </c>
      <c r="AU496" s="84">
        <v>25</v>
      </c>
      <c r="AV496" s="84">
        <v>50</v>
      </c>
      <c r="AW496" s="84">
        <v>0</v>
      </c>
      <c r="AX496" s="84">
        <v>666</v>
      </c>
      <c r="AY496" s="84">
        <v>9334</v>
      </c>
      <c r="AZ496" s="84">
        <v>710</v>
      </c>
      <c r="BA496" s="84">
        <v>110</v>
      </c>
      <c r="BB496" s="84">
        <v>709</v>
      </c>
      <c r="BC496" s="91">
        <v>1529</v>
      </c>
    </row>
    <row r="497" spans="1:55" ht="25.5">
      <c r="A497" s="90" t="s">
        <v>843</v>
      </c>
      <c r="B497" s="82">
        <v>20231001</v>
      </c>
      <c r="C497" s="82">
        <v>2023</v>
      </c>
      <c r="D497" s="82" t="s">
        <v>6398</v>
      </c>
      <c r="E497" s="82">
        <v>10</v>
      </c>
      <c r="F497" s="82" t="s">
        <v>1242</v>
      </c>
      <c r="G497" s="82" t="s">
        <v>1486</v>
      </c>
      <c r="H497" s="82">
        <v>1.83</v>
      </c>
      <c r="I497" s="82" t="s">
        <v>843</v>
      </c>
      <c r="J497" s="82">
        <v>34</v>
      </c>
      <c r="K497" s="82" t="s">
        <v>3699</v>
      </c>
      <c r="L497" s="82" t="s">
        <v>3714</v>
      </c>
      <c r="M497" s="82" t="s">
        <v>3715</v>
      </c>
      <c r="N497" s="82" t="s">
        <v>2352</v>
      </c>
      <c r="O497" s="82" t="s">
        <v>3700</v>
      </c>
      <c r="P497" s="82" t="s">
        <v>3743</v>
      </c>
      <c r="Q497" s="82" t="s">
        <v>75</v>
      </c>
      <c r="R497" s="82">
        <v>2</v>
      </c>
      <c r="S497" s="83">
        <v>44932</v>
      </c>
      <c r="T497" s="83">
        <v>44573</v>
      </c>
      <c r="U497" s="82">
        <v>62475154</v>
      </c>
      <c r="V497" s="82" t="s">
        <v>3702</v>
      </c>
      <c r="W497" s="100" t="s">
        <v>2582</v>
      </c>
      <c r="X497" s="82" t="s">
        <v>4020</v>
      </c>
      <c r="Y497" s="82" t="s">
        <v>5341</v>
      </c>
      <c r="Z497" s="82" t="s">
        <v>2581</v>
      </c>
      <c r="AA497" s="82" t="s">
        <v>3712</v>
      </c>
      <c r="AB497" s="83">
        <v>37295</v>
      </c>
      <c r="AC497" s="82" t="s">
        <v>3705</v>
      </c>
      <c r="AD497" s="82" t="s">
        <v>3706</v>
      </c>
      <c r="AE497" s="82">
        <v>200019603769985</v>
      </c>
      <c r="AF497" s="82">
        <v>1</v>
      </c>
      <c r="AG497" s="82" t="s">
        <v>3707</v>
      </c>
      <c r="AH497" s="82">
        <v>1</v>
      </c>
      <c r="AI497" s="82" t="s">
        <v>3708</v>
      </c>
      <c r="AJ497" s="82">
        <v>315645</v>
      </c>
      <c r="AK497" s="82" t="s">
        <v>6663</v>
      </c>
      <c r="AL497" s="82">
        <v>98</v>
      </c>
      <c r="AM497" s="84">
        <v>25000</v>
      </c>
      <c r="AN497" s="84">
        <v>0</v>
      </c>
      <c r="AO497" s="84">
        <v>0</v>
      </c>
      <c r="AP497" s="84">
        <v>25000</v>
      </c>
      <c r="AQ497" s="84">
        <v>717.5</v>
      </c>
      <c r="AR497" s="84">
        <v>0</v>
      </c>
      <c r="AS497" s="84">
        <v>760</v>
      </c>
      <c r="AT497" s="84">
        <v>0</v>
      </c>
      <c r="AU497" s="84">
        <v>25</v>
      </c>
      <c r="AV497" s="84">
        <v>0</v>
      </c>
      <c r="AW497" s="84">
        <v>0</v>
      </c>
      <c r="AX497" s="84">
        <v>1502.5</v>
      </c>
      <c r="AY497" s="84">
        <v>23497.5</v>
      </c>
      <c r="AZ497" s="84">
        <v>1775</v>
      </c>
      <c r="BA497" s="84">
        <v>275</v>
      </c>
      <c r="BB497" s="84">
        <v>1772.5</v>
      </c>
      <c r="BC497" s="91">
        <v>3822.5</v>
      </c>
    </row>
    <row r="498" spans="1:55" ht="25.5">
      <c r="A498" s="90" t="s">
        <v>843</v>
      </c>
      <c r="B498" s="82">
        <v>20231001</v>
      </c>
      <c r="C498" s="82">
        <v>2023</v>
      </c>
      <c r="D498" s="82" t="s">
        <v>6398</v>
      </c>
      <c r="E498" s="82">
        <v>10</v>
      </c>
      <c r="F498" s="82">
        <v>1.83</v>
      </c>
      <c r="G498" s="82" t="s">
        <v>843</v>
      </c>
      <c r="H498" s="82">
        <v>1.83</v>
      </c>
      <c r="I498" s="82" t="s">
        <v>843</v>
      </c>
      <c r="J498" s="82">
        <v>7</v>
      </c>
      <c r="K498" s="82" t="s">
        <v>3709</v>
      </c>
      <c r="L498" s="82"/>
      <c r="M498" s="82"/>
      <c r="N498" s="82" t="s">
        <v>2352</v>
      </c>
      <c r="O498" s="82" t="s">
        <v>3700</v>
      </c>
      <c r="P498" s="82" t="s">
        <v>3710</v>
      </c>
      <c r="Q498" s="82" t="s">
        <v>795</v>
      </c>
      <c r="R498" s="82">
        <v>3</v>
      </c>
      <c r="S498" s="83">
        <v>44571</v>
      </c>
      <c r="T498" s="83">
        <v>43836</v>
      </c>
      <c r="U498" s="82">
        <v>62461405</v>
      </c>
      <c r="V498" s="82" t="s">
        <v>3702</v>
      </c>
      <c r="W498" s="100" t="s">
        <v>2189</v>
      </c>
      <c r="X498" s="82" t="s">
        <v>4576</v>
      </c>
      <c r="Y498" s="82" t="s">
        <v>5860</v>
      </c>
      <c r="Z498" s="82" t="s">
        <v>1338</v>
      </c>
      <c r="AA498" s="82" t="s">
        <v>3704</v>
      </c>
      <c r="AB498" s="82" t="s">
        <v>6725</v>
      </c>
      <c r="AC498" s="82" t="s">
        <v>3705</v>
      </c>
      <c r="AD498" s="82" t="s">
        <v>3706</v>
      </c>
      <c r="AE498" s="82">
        <v>200012800379867</v>
      </c>
      <c r="AF498" s="82">
        <v>1</v>
      </c>
      <c r="AG498" s="82" t="s">
        <v>3707</v>
      </c>
      <c r="AH498" s="82">
        <v>1</v>
      </c>
      <c r="AI498" s="82" t="s">
        <v>3708</v>
      </c>
      <c r="AJ498" s="82">
        <v>315645</v>
      </c>
      <c r="AK498" s="82" t="s">
        <v>6663</v>
      </c>
      <c r="AL498" s="82">
        <v>99</v>
      </c>
      <c r="AM498" s="84">
        <v>10000</v>
      </c>
      <c r="AN498" s="84">
        <v>0</v>
      </c>
      <c r="AO498" s="84">
        <v>0</v>
      </c>
      <c r="AP498" s="84">
        <v>10000</v>
      </c>
      <c r="AQ498" s="84">
        <v>0</v>
      </c>
      <c r="AR498" s="84">
        <v>0</v>
      </c>
      <c r="AS498" s="84">
        <v>0</v>
      </c>
      <c r="AT498" s="84">
        <v>0</v>
      </c>
      <c r="AU498" s="84">
        <v>0</v>
      </c>
      <c r="AV498" s="84">
        <v>0</v>
      </c>
      <c r="AW498" s="84">
        <v>0</v>
      </c>
      <c r="AX498" s="84">
        <v>0</v>
      </c>
      <c r="AY498" s="84">
        <v>10000</v>
      </c>
      <c r="AZ498" s="84">
        <v>0</v>
      </c>
      <c r="BA498" s="84">
        <v>0</v>
      </c>
      <c r="BB498" s="84">
        <v>0</v>
      </c>
      <c r="BC498" s="91">
        <v>0</v>
      </c>
    </row>
    <row r="499" spans="1:55" ht="25.5">
      <c r="A499" s="90" t="s">
        <v>843</v>
      </c>
      <c r="B499" s="82">
        <v>20231001</v>
      </c>
      <c r="C499" s="82">
        <v>2023</v>
      </c>
      <c r="D499" s="82" t="s">
        <v>6398</v>
      </c>
      <c r="E499" s="82">
        <v>10</v>
      </c>
      <c r="F499" s="82" t="s">
        <v>1249</v>
      </c>
      <c r="G499" s="82" t="s">
        <v>1491</v>
      </c>
      <c r="H499" s="82" t="s">
        <v>1249</v>
      </c>
      <c r="I499" s="82" t="s">
        <v>1491</v>
      </c>
      <c r="J499" s="82">
        <v>1</v>
      </c>
      <c r="K499" s="82" t="s">
        <v>11</v>
      </c>
      <c r="L499" s="82"/>
      <c r="M499" s="82"/>
      <c r="N499" s="82" t="s">
        <v>2352</v>
      </c>
      <c r="O499" s="82" t="s">
        <v>3700</v>
      </c>
      <c r="P499" s="82" t="s">
        <v>3875</v>
      </c>
      <c r="Q499" s="82" t="s">
        <v>700</v>
      </c>
      <c r="R499" s="82">
        <v>3</v>
      </c>
      <c r="S499" s="83">
        <v>44931</v>
      </c>
      <c r="T499" s="83">
        <v>42380</v>
      </c>
      <c r="U499" s="82">
        <v>61395011</v>
      </c>
      <c r="V499" s="82" t="s">
        <v>3702</v>
      </c>
      <c r="W499" s="100" t="s">
        <v>1737</v>
      </c>
      <c r="X499" s="82" t="s">
        <v>3914</v>
      </c>
      <c r="Y499" s="82" t="s">
        <v>5258</v>
      </c>
      <c r="Z499" s="82" t="s">
        <v>927</v>
      </c>
      <c r="AA499" s="82" t="s">
        <v>3712</v>
      </c>
      <c r="AB499" s="83">
        <v>23925</v>
      </c>
      <c r="AC499" s="82" t="s">
        <v>3713</v>
      </c>
      <c r="AD499" s="82" t="s">
        <v>3706</v>
      </c>
      <c r="AE499" s="82">
        <v>200019603583937</v>
      </c>
      <c r="AF499" s="82">
        <v>1</v>
      </c>
      <c r="AG499" s="82" t="s">
        <v>3707</v>
      </c>
      <c r="AH499" s="82">
        <v>1</v>
      </c>
      <c r="AI499" s="82" t="s">
        <v>3708</v>
      </c>
      <c r="AJ499" s="82">
        <v>315645</v>
      </c>
      <c r="AK499" s="82" t="s">
        <v>6663</v>
      </c>
      <c r="AL499" s="82">
        <v>100</v>
      </c>
      <c r="AM499" s="84">
        <v>260000</v>
      </c>
      <c r="AN499" s="84">
        <v>0</v>
      </c>
      <c r="AO499" s="84">
        <v>0</v>
      </c>
      <c r="AP499" s="84">
        <v>260000</v>
      </c>
      <c r="AQ499" s="84">
        <v>7462</v>
      </c>
      <c r="AR499" s="84">
        <v>50296.02</v>
      </c>
      <c r="AS499" s="84">
        <v>5685.41</v>
      </c>
      <c r="AT499" s="84">
        <v>0</v>
      </c>
      <c r="AU499" s="84">
        <v>25</v>
      </c>
      <c r="AV499" s="84">
        <v>0</v>
      </c>
      <c r="AW499" s="84">
        <v>0</v>
      </c>
      <c r="AX499" s="84">
        <v>63468.43</v>
      </c>
      <c r="AY499" s="84">
        <v>196531.57</v>
      </c>
      <c r="AZ499" s="84">
        <v>18460</v>
      </c>
      <c r="BA499" s="84">
        <v>822.89</v>
      </c>
      <c r="BB499" s="84">
        <v>13259.72</v>
      </c>
      <c r="BC499" s="91">
        <v>32542.61</v>
      </c>
    </row>
    <row r="500" spans="1:55" ht="25.5">
      <c r="A500" s="90" t="s">
        <v>843</v>
      </c>
      <c r="B500" s="82">
        <v>20231001</v>
      </c>
      <c r="C500" s="82">
        <v>2023</v>
      </c>
      <c r="D500" s="82" t="s">
        <v>6398</v>
      </c>
      <c r="E500" s="82">
        <v>10</v>
      </c>
      <c r="F500" s="82" t="s">
        <v>1260</v>
      </c>
      <c r="G500" s="82" t="s">
        <v>256</v>
      </c>
      <c r="H500" s="82" t="s">
        <v>1260</v>
      </c>
      <c r="I500" s="82" t="s">
        <v>256</v>
      </c>
      <c r="J500" s="82">
        <v>1</v>
      </c>
      <c r="K500" s="82" t="s">
        <v>11</v>
      </c>
      <c r="L500" s="82" t="s">
        <v>3720</v>
      </c>
      <c r="M500" s="82" t="s">
        <v>3721</v>
      </c>
      <c r="N500" s="82" t="s">
        <v>2352</v>
      </c>
      <c r="O500" s="82" t="s">
        <v>3700</v>
      </c>
      <c r="P500" s="82" t="s">
        <v>3857</v>
      </c>
      <c r="Q500" s="82" t="s">
        <v>27</v>
      </c>
      <c r="R500" s="82">
        <v>2</v>
      </c>
      <c r="S500" s="83">
        <v>44933</v>
      </c>
      <c r="T500" s="83">
        <v>44205</v>
      </c>
      <c r="U500" s="82">
        <v>62250031</v>
      </c>
      <c r="V500" s="82" t="s">
        <v>3702</v>
      </c>
      <c r="W500" s="100" t="s">
        <v>1568</v>
      </c>
      <c r="X500" s="82" t="s">
        <v>3939</v>
      </c>
      <c r="Y500" s="82" t="s">
        <v>5279</v>
      </c>
      <c r="Z500" s="82" t="s">
        <v>1189</v>
      </c>
      <c r="AA500" s="82" t="s">
        <v>3712</v>
      </c>
      <c r="AB500" s="82" t="s">
        <v>6463</v>
      </c>
      <c r="AC500" s="82" t="s">
        <v>3705</v>
      </c>
      <c r="AD500" s="82" t="s">
        <v>3706</v>
      </c>
      <c r="AE500" s="82">
        <v>200019600716576</v>
      </c>
      <c r="AF500" s="82">
        <v>1</v>
      </c>
      <c r="AG500" s="82" t="s">
        <v>3707</v>
      </c>
      <c r="AH500" s="82">
        <v>1</v>
      </c>
      <c r="AI500" s="82" t="s">
        <v>3708</v>
      </c>
      <c r="AJ500" s="82">
        <v>315645</v>
      </c>
      <c r="AK500" s="82" t="s">
        <v>6663</v>
      </c>
      <c r="AL500" s="82">
        <v>101</v>
      </c>
      <c r="AM500" s="84">
        <v>24000</v>
      </c>
      <c r="AN500" s="84">
        <v>0</v>
      </c>
      <c r="AO500" s="84">
        <v>0</v>
      </c>
      <c r="AP500" s="84">
        <v>24000</v>
      </c>
      <c r="AQ500" s="84">
        <v>688.8</v>
      </c>
      <c r="AR500" s="84">
        <v>0</v>
      </c>
      <c r="AS500" s="84">
        <v>729.6</v>
      </c>
      <c r="AT500" s="84">
        <v>0</v>
      </c>
      <c r="AU500" s="84">
        <v>25</v>
      </c>
      <c r="AV500" s="84">
        <v>0</v>
      </c>
      <c r="AW500" s="84">
        <v>0</v>
      </c>
      <c r="AX500" s="84">
        <v>1443.4</v>
      </c>
      <c r="AY500" s="84">
        <v>22556.6</v>
      </c>
      <c r="AZ500" s="84">
        <v>1704</v>
      </c>
      <c r="BA500" s="84">
        <v>264</v>
      </c>
      <c r="BB500" s="84">
        <v>1701.6</v>
      </c>
      <c r="BC500" s="91">
        <v>3669.6</v>
      </c>
    </row>
    <row r="501" spans="1:55" ht="25.5">
      <c r="A501" s="90" t="s">
        <v>843</v>
      </c>
      <c r="B501" s="82">
        <v>20231001</v>
      </c>
      <c r="C501" s="82">
        <v>2023</v>
      </c>
      <c r="D501" s="82" t="s">
        <v>6398</v>
      </c>
      <c r="E501" s="82">
        <v>10</v>
      </c>
      <c r="F501" s="82">
        <v>1.83</v>
      </c>
      <c r="G501" s="82" t="s">
        <v>843</v>
      </c>
      <c r="H501" s="82">
        <v>1.83</v>
      </c>
      <c r="I501" s="82" t="s">
        <v>843</v>
      </c>
      <c r="J501" s="82">
        <v>7</v>
      </c>
      <c r="K501" s="82" t="s">
        <v>3709</v>
      </c>
      <c r="L501" s="82"/>
      <c r="M501" s="82"/>
      <c r="N501" s="82" t="s">
        <v>2352</v>
      </c>
      <c r="O501" s="82" t="s">
        <v>3700</v>
      </c>
      <c r="P501" s="82" t="s">
        <v>3710</v>
      </c>
      <c r="Q501" s="82" t="s">
        <v>795</v>
      </c>
      <c r="R501" s="82">
        <v>1</v>
      </c>
      <c r="S501" s="83">
        <v>44208</v>
      </c>
      <c r="T501" s="83">
        <v>44208</v>
      </c>
      <c r="U501" s="82">
        <v>62461421</v>
      </c>
      <c r="V501" s="82" t="s">
        <v>3702</v>
      </c>
      <c r="W501" s="100" t="s">
        <v>2228</v>
      </c>
      <c r="X501" s="82" t="s">
        <v>4209</v>
      </c>
      <c r="Y501" s="82" t="s">
        <v>5508</v>
      </c>
      <c r="Z501" s="82" t="s">
        <v>1332</v>
      </c>
      <c r="AA501" s="82" t="s">
        <v>3712</v>
      </c>
      <c r="AB501" s="83">
        <v>32093</v>
      </c>
      <c r="AC501" s="82" t="s">
        <v>3705</v>
      </c>
      <c r="AD501" s="82" t="s">
        <v>3706</v>
      </c>
      <c r="AE501" s="82">
        <v>200012320338044</v>
      </c>
      <c r="AF501" s="82">
        <v>1</v>
      </c>
      <c r="AG501" s="82" t="s">
        <v>3707</v>
      </c>
      <c r="AH501" s="82">
        <v>1</v>
      </c>
      <c r="AI501" s="82" t="s">
        <v>3708</v>
      </c>
      <c r="AJ501" s="82">
        <v>315645</v>
      </c>
      <c r="AK501" s="82" t="s">
        <v>6663</v>
      </c>
      <c r="AL501" s="82">
        <v>102</v>
      </c>
      <c r="AM501" s="84">
        <v>20000</v>
      </c>
      <c r="AN501" s="84">
        <v>0</v>
      </c>
      <c r="AO501" s="84">
        <v>0</v>
      </c>
      <c r="AP501" s="84">
        <v>20000</v>
      </c>
      <c r="AQ501" s="84">
        <v>0</v>
      </c>
      <c r="AR501" s="84">
        <v>0</v>
      </c>
      <c r="AS501" s="84">
        <v>0</v>
      </c>
      <c r="AT501" s="84">
        <v>0</v>
      </c>
      <c r="AU501" s="84">
        <v>0</v>
      </c>
      <c r="AV501" s="84">
        <v>0</v>
      </c>
      <c r="AW501" s="84">
        <v>0</v>
      </c>
      <c r="AX501" s="84">
        <v>0</v>
      </c>
      <c r="AY501" s="84">
        <v>20000</v>
      </c>
      <c r="AZ501" s="84">
        <v>0</v>
      </c>
      <c r="BA501" s="84">
        <v>0</v>
      </c>
      <c r="BB501" s="84">
        <v>0</v>
      </c>
      <c r="BC501" s="91">
        <v>0</v>
      </c>
    </row>
    <row r="502" spans="1:55" ht="25.5">
      <c r="A502" s="90" t="s">
        <v>843</v>
      </c>
      <c r="B502" s="82">
        <v>20231001</v>
      </c>
      <c r="C502" s="82">
        <v>2023</v>
      </c>
      <c r="D502" s="82" t="s">
        <v>6398</v>
      </c>
      <c r="E502" s="82">
        <v>10</v>
      </c>
      <c r="F502" s="82" t="s">
        <v>1301</v>
      </c>
      <c r="G502" s="82" t="s">
        <v>7</v>
      </c>
      <c r="H502" s="82">
        <v>1.83</v>
      </c>
      <c r="I502" s="82" t="s">
        <v>843</v>
      </c>
      <c r="J502" s="82">
        <v>34</v>
      </c>
      <c r="K502" s="82" t="s">
        <v>3699</v>
      </c>
      <c r="L502" s="82" t="s">
        <v>3754</v>
      </c>
      <c r="M502" s="82" t="s">
        <v>3755</v>
      </c>
      <c r="N502" s="82" t="s">
        <v>2352</v>
      </c>
      <c r="O502" s="82" t="s">
        <v>3700</v>
      </c>
      <c r="P502" s="82" t="s">
        <v>3756</v>
      </c>
      <c r="Q502" s="82" t="s">
        <v>883</v>
      </c>
      <c r="R502" s="82">
        <v>2</v>
      </c>
      <c r="S502" s="83">
        <v>44930</v>
      </c>
      <c r="T502" s="83">
        <v>44573</v>
      </c>
      <c r="U502" s="82">
        <v>61935121</v>
      </c>
      <c r="V502" s="82" t="s">
        <v>3702</v>
      </c>
      <c r="W502" s="100" t="s">
        <v>2674</v>
      </c>
      <c r="X502" s="82" t="s">
        <v>4662</v>
      </c>
      <c r="Y502" s="82" t="s">
        <v>5691</v>
      </c>
      <c r="Z502" s="82" t="s">
        <v>2673</v>
      </c>
      <c r="AA502" s="82" t="s">
        <v>3712</v>
      </c>
      <c r="AB502" s="82" t="s">
        <v>6726</v>
      </c>
      <c r="AC502" s="82" t="s">
        <v>3705</v>
      </c>
      <c r="AD502" s="82" t="s">
        <v>3706</v>
      </c>
      <c r="AE502" s="82">
        <v>200019603292597</v>
      </c>
      <c r="AF502" s="82">
        <v>1</v>
      </c>
      <c r="AG502" s="82" t="s">
        <v>3707</v>
      </c>
      <c r="AH502" s="82">
        <v>1</v>
      </c>
      <c r="AI502" s="82" t="s">
        <v>3708</v>
      </c>
      <c r="AJ502" s="82">
        <v>315645</v>
      </c>
      <c r="AK502" s="82" t="s">
        <v>6663</v>
      </c>
      <c r="AL502" s="82">
        <v>103</v>
      </c>
      <c r="AM502" s="84">
        <v>40000</v>
      </c>
      <c r="AN502" s="84">
        <v>0</v>
      </c>
      <c r="AO502" s="84">
        <v>0</v>
      </c>
      <c r="AP502" s="84">
        <v>40000</v>
      </c>
      <c r="AQ502" s="84">
        <v>1148</v>
      </c>
      <c r="AR502" s="84">
        <v>442.65</v>
      </c>
      <c r="AS502" s="84">
        <v>1216</v>
      </c>
      <c r="AT502" s="84">
        <v>0</v>
      </c>
      <c r="AU502" s="84">
        <v>25</v>
      </c>
      <c r="AV502" s="84">
        <v>0</v>
      </c>
      <c r="AW502" s="84">
        <v>0</v>
      </c>
      <c r="AX502" s="84">
        <v>2831.65</v>
      </c>
      <c r="AY502" s="84">
        <v>37168.35</v>
      </c>
      <c r="AZ502" s="84">
        <v>2840</v>
      </c>
      <c r="BA502" s="84">
        <v>440</v>
      </c>
      <c r="BB502" s="84">
        <v>2836</v>
      </c>
      <c r="BC502" s="91">
        <v>6116</v>
      </c>
    </row>
    <row r="503" spans="1:55" ht="25.5">
      <c r="A503" s="90" t="s">
        <v>843</v>
      </c>
      <c r="B503" s="82">
        <v>20231001</v>
      </c>
      <c r="C503" s="82">
        <v>2023</v>
      </c>
      <c r="D503" s="82" t="s">
        <v>6398</v>
      </c>
      <c r="E503" s="82">
        <v>10</v>
      </c>
      <c r="F503" s="82" t="s">
        <v>1259</v>
      </c>
      <c r="G503" s="82" t="s">
        <v>1493</v>
      </c>
      <c r="H503" s="82" t="s">
        <v>1259</v>
      </c>
      <c r="I503" s="82" t="s">
        <v>1493</v>
      </c>
      <c r="J503" s="82">
        <v>1</v>
      </c>
      <c r="K503" s="82" t="s">
        <v>11</v>
      </c>
      <c r="L503" s="82" t="s">
        <v>3720</v>
      </c>
      <c r="M503" s="82" t="s">
        <v>3721</v>
      </c>
      <c r="N503" s="82" t="s">
        <v>2352</v>
      </c>
      <c r="O503" s="82" t="s">
        <v>3700</v>
      </c>
      <c r="P503" s="82" t="s">
        <v>3817</v>
      </c>
      <c r="Q503" s="82" t="s">
        <v>42</v>
      </c>
      <c r="R503" s="82">
        <v>1</v>
      </c>
      <c r="S503" s="83">
        <v>44932</v>
      </c>
      <c r="T503" s="83">
        <v>44932</v>
      </c>
      <c r="U503" s="82">
        <v>61485025</v>
      </c>
      <c r="V503" s="82" t="s">
        <v>3702</v>
      </c>
      <c r="W503" s="100" t="s">
        <v>3331</v>
      </c>
      <c r="X503" s="82" t="s">
        <v>4354</v>
      </c>
      <c r="Y503" s="82" t="s">
        <v>5636</v>
      </c>
      <c r="Z503" s="82" t="s">
        <v>3332</v>
      </c>
      <c r="AA503" s="82" t="s">
        <v>3712</v>
      </c>
      <c r="AB503" s="82" t="s">
        <v>6727</v>
      </c>
      <c r="AC503" s="82" t="s">
        <v>3705</v>
      </c>
      <c r="AD503" s="82" t="s">
        <v>3706</v>
      </c>
      <c r="AE503" s="82">
        <v>200019603814985</v>
      </c>
      <c r="AF503" s="82">
        <v>1</v>
      </c>
      <c r="AG503" s="82" t="s">
        <v>3707</v>
      </c>
      <c r="AH503" s="82">
        <v>1</v>
      </c>
      <c r="AI503" s="82" t="s">
        <v>3708</v>
      </c>
      <c r="AJ503" s="82">
        <v>315645</v>
      </c>
      <c r="AK503" s="82" t="s">
        <v>6663</v>
      </c>
      <c r="AL503" s="82">
        <v>104</v>
      </c>
      <c r="AM503" s="84">
        <v>6600</v>
      </c>
      <c r="AN503" s="84">
        <v>0</v>
      </c>
      <c r="AO503" s="84">
        <v>0</v>
      </c>
      <c r="AP503" s="84">
        <v>6600</v>
      </c>
      <c r="AQ503" s="84">
        <v>189.42</v>
      </c>
      <c r="AR503" s="84">
        <v>0</v>
      </c>
      <c r="AS503" s="84">
        <v>200.64</v>
      </c>
      <c r="AT503" s="84">
        <v>0</v>
      </c>
      <c r="AU503" s="84">
        <v>25</v>
      </c>
      <c r="AV503" s="84">
        <v>0</v>
      </c>
      <c r="AW503" s="84">
        <v>0</v>
      </c>
      <c r="AX503" s="84">
        <v>415.06</v>
      </c>
      <c r="AY503" s="84">
        <v>6184.94</v>
      </c>
      <c r="AZ503" s="84">
        <v>468.6</v>
      </c>
      <c r="BA503" s="84">
        <v>72.599999999999994</v>
      </c>
      <c r="BB503" s="84">
        <v>467.94</v>
      </c>
      <c r="BC503" s="91">
        <v>1009.14</v>
      </c>
    </row>
    <row r="504" spans="1:55" ht="25.5">
      <c r="A504" s="90" t="s">
        <v>843</v>
      </c>
      <c r="B504" s="82">
        <v>20231001</v>
      </c>
      <c r="C504" s="82">
        <v>2023</v>
      </c>
      <c r="D504" s="82" t="s">
        <v>6398</v>
      </c>
      <c r="E504" s="82">
        <v>10</v>
      </c>
      <c r="F504" s="82" t="s">
        <v>1292</v>
      </c>
      <c r="G504" s="82" t="s">
        <v>184</v>
      </c>
      <c r="H504" s="82">
        <v>1.83</v>
      </c>
      <c r="I504" s="82" t="s">
        <v>843</v>
      </c>
      <c r="J504" s="82">
        <v>36</v>
      </c>
      <c r="K504" s="82" t="s">
        <v>3730</v>
      </c>
      <c r="L504" s="82" t="s">
        <v>3749</v>
      </c>
      <c r="M504" s="82" t="s">
        <v>3750</v>
      </c>
      <c r="N504" s="82" t="s">
        <v>2352</v>
      </c>
      <c r="O504" s="82" t="s">
        <v>3700</v>
      </c>
      <c r="P504" s="82" t="s">
        <v>3805</v>
      </c>
      <c r="Q504" s="82" t="s">
        <v>82</v>
      </c>
      <c r="R504" s="82">
        <v>1</v>
      </c>
      <c r="S504" s="83">
        <v>44929</v>
      </c>
      <c r="T504" s="83">
        <v>44929</v>
      </c>
      <c r="U504" s="82">
        <v>62205007</v>
      </c>
      <c r="V504" s="82" t="s">
        <v>3702</v>
      </c>
      <c r="W504" s="100" t="s">
        <v>2991</v>
      </c>
      <c r="X504" s="82" t="s">
        <v>4642</v>
      </c>
      <c r="Y504" s="82" t="s">
        <v>5928</v>
      </c>
      <c r="Z504" s="82" t="s">
        <v>2995</v>
      </c>
      <c r="AA504" s="82" t="s">
        <v>3704</v>
      </c>
      <c r="AB504" s="82" t="s">
        <v>6728</v>
      </c>
      <c r="AC504" s="82" t="s">
        <v>3705</v>
      </c>
      <c r="AD504" s="82" t="s">
        <v>3706</v>
      </c>
      <c r="AE504" s="82">
        <v>200019605313526</v>
      </c>
      <c r="AF504" s="82">
        <v>1</v>
      </c>
      <c r="AG504" s="82" t="s">
        <v>3707</v>
      </c>
      <c r="AH504" s="82">
        <v>1</v>
      </c>
      <c r="AI504" s="82" t="s">
        <v>3708</v>
      </c>
      <c r="AJ504" s="82">
        <v>315645</v>
      </c>
      <c r="AK504" s="82" t="s">
        <v>6663</v>
      </c>
      <c r="AL504" s="82">
        <v>105</v>
      </c>
      <c r="AM504" s="84">
        <v>30000</v>
      </c>
      <c r="AN504" s="84">
        <v>0</v>
      </c>
      <c r="AO504" s="84">
        <v>0</v>
      </c>
      <c r="AP504" s="84">
        <v>30000</v>
      </c>
      <c r="AQ504" s="84">
        <v>861</v>
      </c>
      <c r="AR504" s="84">
        <v>0</v>
      </c>
      <c r="AS504" s="84">
        <v>912</v>
      </c>
      <c r="AT504" s="84">
        <v>0</v>
      </c>
      <c r="AU504" s="84">
        <v>25</v>
      </c>
      <c r="AV504" s="84">
        <v>0</v>
      </c>
      <c r="AW504" s="84">
        <v>0</v>
      </c>
      <c r="AX504" s="84">
        <v>1798</v>
      </c>
      <c r="AY504" s="84">
        <v>28202</v>
      </c>
      <c r="AZ504" s="84">
        <v>2130</v>
      </c>
      <c r="BA504" s="84">
        <v>330</v>
      </c>
      <c r="BB504" s="84">
        <v>2127</v>
      </c>
      <c r="BC504" s="91">
        <v>4587</v>
      </c>
    </row>
    <row r="505" spans="1:55" ht="25.5">
      <c r="A505" s="90" t="s">
        <v>843</v>
      </c>
      <c r="B505" s="82">
        <v>20231001</v>
      </c>
      <c r="C505" s="82">
        <v>2023</v>
      </c>
      <c r="D505" s="82" t="s">
        <v>6398</v>
      </c>
      <c r="E505" s="82">
        <v>10</v>
      </c>
      <c r="F505" s="82" t="s">
        <v>1242</v>
      </c>
      <c r="G505" s="82" t="s">
        <v>1486</v>
      </c>
      <c r="H505" s="82" t="s">
        <v>1242</v>
      </c>
      <c r="I505" s="82" t="s">
        <v>1486</v>
      </c>
      <c r="J505" s="82">
        <v>1</v>
      </c>
      <c r="K505" s="82" t="s">
        <v>11</v>
      </c>
      <c r="L505" s="82" t="s">
        <v>3714</v>
      </c>
      <c r="M505" s="82" t="s">
        <v>3715</v>
      </c>
      <c r="N505" s="82" t="s">
        <v>2352</v>
      </c>
      <c r="O505" s="82" t="s">
        <v>3700</v>
      </c>
      <c r="P505" s="82" t="s">
        <v>3782</v>
      </c>
      <c r="Q505" s="82" t="s">
        <v>109</v>
      </c>
      <c r="R505" s="82">
        <v>11</v>
      </c>
      <c r="S505" s="83">
        <v>43470</v>
      </c>
      <c r="T505" s="83">
        <v>40547</v>
      </c>
      <c r="U505" s="82">
        <v>62475037</v>
      </c>
      <c r="V505" s="82" t="s">
        <v>3702</v>
      </c>
      <c r="W505" s="100" t="s">
        <v>1593</v>
      </c>
      <c r="X505" s="82" t="s">
        <v>4474</v>
      </c>
      <c r="Y505" s="82" t="s">
        <v>5750</v>
      </c>
      <c r="Z505" s="82" t="s">
        <v>690</v>
      </c>
      <c r="AA505" s="82" t="s">
        <v>3704</v>
      </c>
      <c r="AB505" s="83">
        <v>19245</v>
      </c>
      <c r="AC505" s="82" t="s">
        <v>3713</v>
      </c>
      <c r="AD505" s="82" t="s">
        <v>3705</v>
      </c>
      <c r="AE505" s="82">
        <v>200013300190790</v>
      </c>
      <c r="AF505" s="82">
        <v>1</v>
      </c>
      <c r="AG505" s="82" t="s">
        <v>3707</v>
      </c>
      <c r="AH505" s="82">
        <v>1</v>
      </c>
      <c r="AI505" s="82" t="s">
        <v>3708</v>
      </c>
      <c r="AJ505" s="82">
        <v>315645</v>
      </c>
      <c r="AK505" s="82" t="s">
        <v>6663</v>
      </c>
      <c r="AL505" s="82">
        <v>106</v>
      </c>
      <c r="AM505" s="84">
        <v>13200</v>
      </c>
      <c r="AN505" s="84">
        <v>0</v>
      </c>
      <c r="AO505" s="84">
        <v>0</v>
      </c>
      <c r="AP505" s="84">
        <v>13200</v>
      </c>
      <c r="AQ505" s="84">
        <v>378.84</v>
      </c>
      <c r="AR505" s="84">
        <v>0</v>
      </c>
      <c r="AS505" s="84">
        <v>401.28</v>
      </c>
      <c r="AT505" s="84">
        <v>0</v>
      </c>
      <c r="AU505" s="84">
        <v>25</v>
      </c>
      <c r="AV505" s="84">
        <v>0</v>
      </c>
      <c r="AW505" s="84">
        <v>2546</v>
      </c>
      <c r="AX505" s="84">
        <v>5897.12</v>
      </c>
      <c r="AY505" s="84">
        <v>9848.8799999999992</v>
      </c>
      <c r="AZ505" s="84">
        <v>937.2</v>
      </c>
      <c r="BA505" s="84">
        <v>145.19999999999999</v>
      </c>
      <c r="BB505" s="84">
        <v>935.88</v>
      </c>
      <c r="BC505" s="91">
        <v>2018.28</v>
      </c>
    </row>
    <row r="506" spans="1:55" ht="25.5">
      <c r="A506" s="90" t="s">
        <v>843</v>
      </c>
      <c r="B506" s="82">
        <v>20231001</v>
      </c>
      <c r="C506" s="82">
        <v>2023</v>
      </c>
      <c r="D506" s="82" t="s">
        <v>6398</v>
      </c>
      <c r="E506" s="82">
        <v>10</v>
      </c>
      <c r="F506" s="82" t="s">
        <v>1265</v>
      </c>
      <c r="G506" s="82" t="s">
        <v>206</v>
      </c>
      <c r="H506" s="82">
        <v>1.83</v>
      </c>
      <c r="I506" s="82" t="s">
        <v>843</v>
      </c>
      <c r="J506" s="82">
        <v>34</v>
      </c>
      <c r="K506" s="82" t="s">
        <v>3699</v>
      </c>
      <c r="L506" s="82"/>
      <c r="M506" s="82"/>
      <c r="N506" s="82" t="s">
        <v>2352</v>
      </c>
      <c r="O506" s="82" t="s">
        <v>3700</v>
      </c>
      <c r="P506" s="82" t="s">
        <v>3735</v>
      </c>
      <c r="Q506" s="82" t="s">
        <v>127</v>
      </c>
      <c r="R506" s="82">
        <v>3</v>
      </c>
      <c r="S506" s="83">
        <v>44564</v>
      </c>
      <c r="T506" s="83">
        <v>44323</v>
      </c>
      <c r="U506" s="82">
        <v>61725017</v>
      </c>
      <c r="V506" s="82" t="s">
        <v>3702</v>
      </c>
      <c r="W506" s="100" t="s">
        <v>2054</v>
      </c>
      <c r="X506" s="82" t="s">
        <v>4050</v>
      </c>
      <c r="Y506" s="82" t="s">
        <v>5367</v>
      </c>
      <c r="Z506" s="82" t="s">
        <v>1418</v>
      </c>
      <c r="AA506" s="82" t="s">
        <v>3704</v>
      </c>
      <c r="AB506" s="82" t="s">
        <v>6729</v>
      </c>
      <c r="AC506" s="82" t="s">
        <v>3705</v>
      </c>
      <c r="AD506" s="82" t="s">
        <v>3706</v>
      </c>
      <c r="AE506" s="82">
        <v>200019603886842</v>
      </c>
      <c r="AF506" s="82">
        <v>1</v>
      </c>
      <c r="AG506" s="82" t="s">
        <v>3707</v>
      </c>
      <c r="AH506" s="82">
        <v>1</v>
      </c>
      <c r="AI506" s="82" t="s">
        <v>3708</v>
      </c>
      <c r="AJ506" s="82">
        <v>315645</v>
      </c>
      <c r="AK506" s="82" t="s">
        <v>6663</v>
      </c>
      <c r="AL506" s="82">
        <v>107</v>
      </c>
      <c r="AM506" s="84">
        <v>100000</v>
      </c>
      <c r="AN506" s="84">
        <v>0</v>
      </c>
      <c r="AO506" s="84">
        <v>0</v>
      </c>
      <c r="AP506" s="84">
        <v>100000</v>
      </c>
      <c r="AQ506" s="84">
        <v>2870</v>
      </c>
      <c r="AR506" s="84">
        <v>12105.37</v>
      </c>
      <c r="AS506" s="84">
        <v>3040</v>
      </c>
      <c r="AT506" s="84">
        <v>0</v>
      </c>
      <c r="AU506" s="84">
        <v>25</v>
      </c>
      <c r="AV506" s="84">
        <v>0</v>
      </c>
      <c r="AW506" s="84">
        <v>13616.58</v>
      </c>
      <c r="AX506" s="84">
        <v>45273.53</v>
      </c>
      <c r="AY506" s="84">
        <v>68343.05</v>
      </c>
      <c r="AZ506" s="84">
        <v>7100</v>
      </c>
      <c r="BA506" s="84">
        <v>822.89</v>
      </c>
      <c r="BB506" s="84">
        <v>7090</v>
      </c>
      <c r="BC506" s="91">
        <v>15012.89</v>
      </c>
    </row>
    <row r="507" spans="1:55" ht="25.5">
      <c r="A507" s="90" t="s">
        <v>843</v>
      </c>
      <c r="B507" s="82">
        <v>20231001</v>
      </c>
      <c r="C507" s="82">
        <v>2023</v>
      </c>
      <c r="D507" s="82" t="s">
        <v>6398</v>
      </c>
      <c r="E507" s="82">
        <v>10</v>
      </c>
      <c r="F507" s="82" t="s">
        <v>1283</v>
      </c>
      <c r="G507" s="82" t="s">
        <v>727</v>
      </c>
      <c r="H507" s="82">
        <v>1.83</v>
      </c>
      <c r="I507" s="82" t="s">
        <v>843</v>
      </c>
      <c r="J507" s="82">
        <v>34</v>
      </c>
      <c r="K507" s="82" t="s">
        <v>3699</v>
      </c>
      <c r="L507" s="82" t="s">
        <v>3758</v>
      </c>
      <c r="M507" s="82" t="s">
        <v>3759</v>
      </c>
      <c r="N507" s="82" t="s">
        <v>2352</v>
      </c>
      <c r="O507" s="82" t="s">
        <v>3700</v>
      </c>
      <c r="P507" s="82" t="s">
        <v>3760</v>
      </c>
      <c r="Q507" s="82" t="s">
        <v>2418</v>
      </c>
      <c r="R507" s="82">
        <v>1</v>
      </c>
      <c r="S507" s="83">
        <v>44927</v>
      </c>
      <c r="T507" s="83">
        <v>44927</v>
      </c>
      <c r="U507" s="82">
        <v>62115068</v>
      </c>
      <c r="V507" s="82" t="s">
        <v>3702</v>
      </c>
      <c r="W507" s="100" t="s">
        <v>2859</v>
      </c>
      <c r="X507" s="82" t="s">
        <v>4580</v>
      </c>
      <c r="Y507" s="82" t="s">
        <v>5865</v>
      </c>
      <c r="Z507" s="82" t="s">
        <v>2879</v>
      </c>
      <c r="AA507" s="82" t="s">
        <v>3704</v>
      </c>
      <c r="AB507" s="83">
        <v>36837</v>
      </c>
      <c r="AC507" s="82" t="s">
        <v>3705</v>
      </c>
      <c r="AD507" s="82" t="s">
        <v>3706</v>
      </c>
      <c r="AE507" s="82">
        <v>200019605388269</v>
      </c>
      <c r="AF507" s="82">
        <v>1</v>
      </c>
      <c r="AG507" s="82" t="s">
        <v>3707</v>
      </c>
      <c r="AH507" s="82">
        <v>1</v>
      </c>
      <c r="AI507" s="82" t="s">
        <v>3708</v>
      </c>
      <c r="AJ507" s="82">
        <v>315645</v>
      </c>
      <c r="AK507" s="82" t="s">
        <v>6663</v>
      </c>
      <c r="AL507" s="82">
        <v>108</v>
      </c>
      <c r="AM507" s="84">
        <v>36000</v>
      </c>
      <c r="AN507" s="84">
        <v>0</v>
      </c>
      <c r="AO507" s="84">
        <v>0</v>
      </c>
      <c r="AP507" s="84">
        <v>36000</v>
      </c>
      <c r="AQ507" s="84">
        <v>1033.2</v>
      </c>
      <c r="AR507" s="84">
        <v>0</v>
      </c>
      <c r="AS507" s="84">
        <v>1094.4000000000001</v>
      </c>
      <c r="AT507" s="84">
        <v>0</v>
      </c>
      <c r="AU507" s="84">
        <v>25</v>
      </c>
      <c r="AV507" s="84">
        <v>0</v>
      </c>
      <c r="AW507" s="84">
        <v>7206</v>
      </c>
      <c r="AX507" s="84">
        <v>16564.599999999999</v>
      </c>
      <c r="AY507" s="84">
        <v>26641.4</v>
      </c>
      <c r="AZ507" s="84">
        <v>2556</v>
      </c>
      <c r="BA507" s="84">
        <v>396</v>
      </c>
      <c r="BB507" s="84">
        <v>2552.4</v>
      </c>
      <c r="BC507" s="91">
        <v>5504.4</v>
      </c>
    </row>
    <row r="508" spans="1:55" ht="25.5">
      <c r="A508" s="90" t="s">
        <v>843</v>
      </c>
      <c r="B508" s="82">
        <v>20231001</v>
      </c>
      <c r="C508" s="82">
        <v>2023</v>
      </c>
      <c r="D508" s="82" t="s">
        <v>6398</v>
      </c>
      <c r="E508" s="82">
        <v>10</v>
      </c>
      <c r="F508" s="82" t="s">
        <v>1257</v>
      </c>
      <c r="G508" s="82" t="s">
        <v>73</v>
      </c>
      <c r="H508" s="82">
        <v>1.83</v>
      </c>
      <c r="I508" s="82" t="s">
        <v>843</v>
      </c>
      <c r="J508" s="82">
        <v>34</v>
      </c>
      <c r="K508" s="82" t="s">
        <v>3699</v>
      </c>
      <c r="L508" s="82" t="s">
        <v>3714</v>
      </c>
      <c r="M508" s="82" t="s">
        <v>3715</v>
      </c>
      <c r="N508" s="82" t="s">
        <v>2352</v>
      </c>
      <c r="O508" s="82" t="s">
        <v>3700</v>
      </c>
      <c r="P508" s="82" t="s">
        <v>3743</v>
      </c>
      <c r="Q508" s="82" t="s">
        <v>75</v>
      </c>
      <c r="R508" s="82">
        <v>1</v>
      </c>
      <c r="S508" s="83">
        <v>44573</v>
      </c>
      <c r="T508" s="83">
        <v>44573</v>
      </c>
      <c r="U508" s="82">
        <v>61950092</v>
      </c>
      <c r="V508" s="82" t="s">
        <v>3702</v>
      </c>
      <c r="W508" s="100" t="s">
        <v>2751</v>
      </c>
      <c r="X508" s="82" t="s">
        <v>4570</v>
      </c>
      <c r="Y508" s="82" t="s">
        <v>5854</v>
      </c>
      <c r="Z508" s="82" t="s">
        <v>2750</v>
      </c>
      <c r="AA508" s="82" t="s">
        <v>3704</v>
      </c>
      <c r="AB508" s="83">
        <v>35167</v>
      </c>
      <c r="AC508" s="82" t="s">
        <v>3705</v>
      </c>
      <c r="AD508" s="82" t="s">
        <v>3706</v>
      </c>
      <c r="AE508" s="82">
        <v>200019602064089</v>
      </c>
      <c r="AF508" s="82">
        <v>1</v>
      </c>
      <c r="AG508" s="82" t="s">
        <v>3707</v>
      </c>
      <c r="AH508" s="82">
        <v>1</v>
      </c>
      <c r="AI508" s="82" t="s">
        <v>3708</v>
      </c>
      <c r="AJ508" s="82">
        <v>315645</v>
      </c>
      <c r="AK508" s="82" t="s">
        <v>6663</v>
      </c>
      <c r="AL508" s="82">
        <v>109</v>
      </c>
      <c r="AM508" s="84">
        <v>20000</v>
      </c>
      <c r="AN508" s="84">
        <v>0</v>
      </c>
      <c r="AO508" s="84">
        <v>0</v>
      </c>
      <c r="AP508" s="84">
        <v>20000</v>
      </c>
      <c r="AQ508" s="84">
        <v>574</v>
      </c>
      <c r="AR508" s="84">
        <v>0</v>
      </c>
      <c r="AS508" s="84">
        <v>608</v>
      </c>
      <c r="AT508" s="84">
        <v>0</v>
      </c>
      <c r="AU508" s="84">
        <v>25</v>
      </c>
      <c r="AV508" s="84">
        <v>0</v>
      </c>
      <c r="AW508" s="84">
        <v>0</v>
      </c>
      <c r="AX508" s="84">
        <v>1207</v>
      </c>
      <c r="AY508" s="84">
        <v>18793</v>
      </c>
      <c r="AZ508" s="84">
        <v>1420</v>
      </c>
      <c r="BA508" s="84">
        <v>220</v>
      </c>
      <c r="BB508" s="84">
        <v>1418</v>
      </c>
      <c r="BC508" s="91">
        <v>3058</v>
      </c>
    </row>
    <row r="509" spans="1:55" ht="25.5">
      <c r="A509" s="90" t="s">
        <v>843</v>
      </c>
      <c r="B509" s="82">
        <v>20231001</v>
      </c>
      <c r="C509" s="82">
        <v>2023</v>
      </c>
      <c r="D509" s="82" t="s">
        <v>6398</v>
      </c>
      <c r="E509" s="82">
        <v>10</v>
      </c>
      <c r="F509" s="82">
        <v>1.83</v>
      </c>
      <c r="G509" s="82" t="s">
        <v>843</v>
      </c>
      <c r="H509" s="82">
        <v>1.83</v>
      </c>
      <c r="I509" s="82" t="s">
        <v>843</v>
      </c>
      <c r="J509" s="82">
        <v>7</v>
      </c>
      <c r="K509" s="82" t="s">
        <v>3709</v>
      </c>
      <c r="L509" s="82"/>
      <c r="M509" s="82"/>
      <c r="N509" s="82" t="s">
        <v>2352</v>
      </c>
      <c r="O509" s="82" t="s">
        <v>3700</v>
      </c>
      <c r="P509" s="82" t="s">
        <v>3710</v>
      </c>
      <c r="Q509" s="82" t="s">
        <v>795</v>
      </c>
      <c r="R509" s="82">
        <v>1</v>
      </c>
      <c r="S509" s="83">
        <v>44930</v>
      </c>
      <c r="T509" s="83">
        <v>44930</v>
      </c>
      <c r="U509" s="82">
        <v>62461885</v>
      </c>
      <c r="V509" s="82" t="s">
        <v>3702</v>
      </c>
      <c r="W509" s="100" t="s">
        <v>3150</v>
      </c>
      <c r="X509" s="82" t="s">
        <v>3724</v>
      </c>
      <c r="Y509" s="82" t="s">
        <v>5131</v>
      </c>
      <c r="Z509" s="82" t="s">
        <v>3149</v>
      </c>
      <c r="AA509" s="82" t="s">
        <v>3712</v>
      </c>
      <c r="AB509" s="83">
        <v>38200</v>
      </c>
      <c r="AC509" s="82" t="s">
        <v>3705</v>
      </c>
      <c r="AD509" s="82" t="s">
        <v>3706</v>
      </c>
      <c r="AE509" s="82">
        <v>200019603913915</v>
      </c>
      <c r="AF509" s="82">
        <v>1</v>
      </c>
      <c r="AG509" s="82" t="s">
        <v>3707</v>
      </c>
      <c r="AH509" s="82">
        <v>1</v>
      </c>
      <c r="AI509" s="82" t="s">
        <v>3708</v>
      </c>
      <c r="AJ509" s="82">
        <v>315645</v>
      </c>
      <c r="AK509" s="82" t="s">
        <v>6663</v>
      </c>
      <c r="AL509" s="82">
        <v>110</v>
      </c>
      <c r="AM509" s="84">
        <v>10000</v>
      </c>
      <c r="AN509" s="84">
        <v>0</v>
      </c>
      <c r="AO509" s="84">
        <v>0</v>
      </c>
      <c r="AP509" s="84">
        <v>10000</v>
      </c>
      <c r="AQ509" s="84">
        <v>0</v>
      </c>
      <c r="AR509" s="84">
        <v>0</v>
      </c>
      <c r="AS509" s="84">
        <v>0</v>
      </c>
      <c r="AT509" s="84">
        <v>0</v>
      </c>
      <c r="AU509" s="84">
        <v>0</v>
      </c>
      <c r="AV509" s="84">
        <v>0</v>
      </c>
      <c r="AW509" s="84">
        <v>0</v>
      </c>
      <c r="AX509" s="84">
        <v>0</v>
      </c>
      <c r="AY509" s="84">
        <v>10000</v>
      </c>
      <c r="AZ509" s="84">
        <v>0</v>
      </c>
      <c r="BA509" s="84">
        <v>0</v>
      </c>
      <c r="BB509" s="84">
        <v>0</v>
      </c>
      <c r="BC509" s="91">
        <v>0</v>
      </c>
    </row>
    <row r="510" spans="1:55" ht="25.5">
      <c r="A510" s="90" t="s">
        <v>843</v>
      </c>
      <c r="B510" s="82">
        <v>20231001</v>
      </c>
      <c r="C510" s="82">
        <v>2023</v>
      </c>
      <c r="D510" s="82" t="s">
        <v>6398</v>
      </c>
      <c r="E510" s="82">
        <v>10</v>
      </c>
      <c r="F510" s="82" t="s">
        <v>1291</v>
      </c>
      <c r="G510" s="82" t="s">
        <v>1495</v>
      </c>
      <c r="H510" s="82">
        <v>1.83</v>
      </c>
      <c r="I510" s="82" t="s">
        <v>843</v>
      </c>
      <c r="J510" s="82">
        <v>34</v>
      </c>
      <c r="K510" s="82" t="s">
        <v>3699</v>
      </c>
      <c r="L510" s="82" t="s">
        <v>3714</v>
      </c>
      <c r="M510" s="82" t="s">
        <v>3715</v>
      </c>
      <c r="N510" s="82" t="s">
        <v>2352</v>
      </c>
      <c r="O510" s="82" t="s">
        <v>3700</v>
      </c>
      <c r="P510" s="82" t="s">
        <v>3769</v>
      </c>
      <c r="Q510" s="82" t="s">
        <v>273</v>
      </c>
      <c r="R510" s="82">
        <v>6</v>
      </c>
      <c r="S510" s="83">
        <v>44934</v>
      </c>
      <c r="T510" s="82" t="s">
        <v>6730</v>
      </c>
      <c r="U510" s="82">
        <v>62010018</v>
      </c>
      <c r="V510" s="82" t="s">
        <v>3702</v>
      </c>
      <c r="W510" s="100" t="s">
        <v>2124</v>
      </c>
      <c r="X510" s="82" t="s">
        <v>3770</v>
      </c>
      <c r="Y510" s="82" t="s">
        <v>5153</v>
      </c>
      <c r="Z510" s="82" t="s">
        <v>1527</v>
      </c>
      <c r="AA510" s="82" t="s">
        <v>3704</v>
      </c>
      <c r="AB510" s="83">
        <v>32821</v>
      </c>
      <c r="AC510" s="82" t="s">
        <v>3713</v>
      </c>
      <c r="AD510" s="82" t="s">
        <v>3706</v>
      </c>
      <c r="AE510" s="82">
        <v>200019604743257</v>
      </c>
      <c r="AF510" s="82">
        <v>1</v>
      </c>
      <c r="AG510" s="82" t="s">
        <v>3707</v>
      </c>
      <c r="AH510" s="82">
        <v>1</v>
      </c>
      <c r="AI510" s="82" t="s">
        <v>3708</v>
      </c>
      <c r="AJ510" s="82">
        <v>315645</v>
      </c>
      <c r="AK510" s="82" t="s">
        <v>6663</v>
      </c>
      <c r="AL510" s="82">
        <v>111</v>
      </c>
      <c r="AM510" s="84">
        <v>60000</v>
      </c>
      <c r="AN510" s="84">
        <v>0</v>
      </c>
      <c r="AO510" s="84">
        <v>0</v>
      </c>
      <c r="AP510" s="84">
        <v>60000</v>
      </c>
      <c r="AQ510" s="84">
        <v>1722</v>
      </c>
      <c r="AR510" s="84">
        <v>3486.68</v>
      </c>
      <c r="AS510" s="84">
        <v>1824</v>
      </c>
      <c r="AT510" s="84">
        <v>0</v>
      </c>
      <c r="AU510" s="84">
        <v>25</v>
      </c>
      <c r="AV510" s="84">
        <v>0</v>
      </c>
      <c r="AW510" s="84">
        <v>23386.07</v>
      </c>
      <c r="AX510" s="84">
        <v>53829.82</v>
      </c>
      <c r="AY510" s="84">
        <v>29556.25</v>
      </c>
      <c r="AZ510" s="84">
        <v>4260</v>
      </c>
      <c r="BA510" s="84">
        <v>660</v>
      </c>
      <c r="BB510" s="84">
        <v>4254</v>
      </c>
      <c r="BC510" s="91">
        <v>9174</v>
      </c>
    </row>
    <row r="511" spans="1:55" ht="25.5">
      <c r="A511" s="90" t="s">
        <v>843</v>
      </c>
      <c r="B511" s="82">
        <v>20231001</v>
      </c>
      <c r="C511" s="82">
        <v>2023</v>
      </c>
      <c r="D511" s="82" t="s">
        <v>6398</v>
      </c>
      <c r="E511" s="82">
        <v>10</v>
      </c>
      <c r="F511" s="82" t="s">
        <v>1241</v>
      </c>
      <c r="G511" s="82" t="s">
        <v>276</v>
      </c>
      <c r="H511" s="82">
        <v>1.83</v>
      </c>
      <c r="I511" s="82" t="s">
        <v>843</v>
      </c>
      <c r="J511" s="82">
        <v>34</v>
      </c>
      <c r="K511" s="82" t="s">
        <v>3699</v>
      </c>
      <c r="L511" s="82" t="s">
        <v>3714</v>
      </c>
      <c r="M511" s="82" t="s">
        <v>3715</v>
      </c>
      <c r="N511" s="82" t="s">
        <v>2352</v>
      </c>
      <c r="O511" s="82" t="s">
        <v>3700</v>
      </c>
      <c r="P511" s="82" t="s">
        <v>3740</v>
      </c>
      <c r="Q511" s="82" t="s">
        <v>278</v>
      </c>
      <c r="R511" s="82">
        <v>2</v>
      </c>
      <c r="S511" s="83">
        <v>44562</v>
      </c>
      <c r="T511" s="83">
        <v>44208</v>
      </c>
      <c r="U511" s="82">
        <v>62160078</v>
      </c>
      <c r="V511" s="82" t="s">
        <v>3702</v>
      </c>
      <c r="W511" s="100" t="s">
        <v>2058</v>
      </c>
      <c r="X511" s="82" t="s">
        <v>4447</v>
      </c>
      <c r="Y511" s="82" t="s">
        <v>5723</v>
      </c>
      <c r="Z511" s="82" t="s">
        <v>1372</v>
      </c>
      <c r="AA511" s="82" t="s">
        <v>3712</v>
      </c>
      <c r="AB511" s="82" t="s">
        <v>6731</v>
      </c>
      <c r="AC511" s="82" t="s">
        <v>3705</v>
      </c>
      <c r="AD511" s="82" t="s">
        <v>3706</v>
      </c>
      <c r="AE511" s="82">
        <v>200019600701922</v>
      </c>
      <c r="AF511" s="82">
        <v>1</v>
      </c>
      <c r="AG511" s="82" t="s">
        <v>3707</v>
      </c>
      <c r="AH511" s="82">
        <v>1</v>
      </c>
      <c r="AI511" s="82" t="s">
        <v>3708</v>
      </c>
      <c r="AJ511" s="82">
        <v>315645</v>
      </c>
      <c r="AK511" s="82" t="s">
        <v>6663</v>
      </c>
      <c r="AL511" s="82">
        <v>112</v>
      </c>
      <c r="AM511" s="84">
        <v>50000</v>
      </c>
      <c r="AN511" s="84">
        <v>0</v>
      </c>
      <c r="AO511" s="84">
        <v>0</v>
      </c>
      <c r="AP511" s="84">
        <v>50000</v>
      </c>
      <c r="AQ511" s="84">
        <v>1435</v>
      </c>
      <c r="AR511" s="84">
        <v>1854</v>
      </c>
      <c r="AS511" s="84">
        <v>1520</v>
      </c>
      <c r="AT511" s="84">
        <v>0</v>
      </c>
      <c r="AU511" s="84">
        <v>25</v>
      </c>
      <c r="AV511" s="84">
        <v>0</v>
      </c>
      <c r="AW511" s="84">
        <v>0</v>
      </c>
      <c r="AX511" s="84">
        <v>4834</v>
      </c>
      <c r="AY511" s="84">
        <v>45166</v>
      </c>
      <c r="AZ511" s="84">
        <v>3550</v>
      </c>
      <c r="BA511" s="84">
        <v>550</v>
      </c>
      <c r="BB511" s="84">
        <v>3545</v>
      </c>
      <c r="BC511" s="91">
        <v>7645</v>
      </c>
    </row>
    <row r="512" spans="1:55" ht="25.5">
      <c r="A512" s="90" t="s">
        <v>843</v>
      </c>
      <c r="B512" s="82">
        <v>20231001</v>
      </c>
      <c r="C512" s="82">
        <v>2023</v>
      </c>
      <c r="D512" s="82" t="s">
        <v>6398</v>
      </c>
      <c r="E512" s="82">
        <v>10</v>
      </c>
      <c r="F512" s="82" t="s">
        <v>1273</v>
      </c>
      <c r="G512" s="82" t="s">
        <v>1487</v>
      </c>
      <c r="H512" s="82" t="s">
        <v>1273</v>
      </c>
      <c r="I512" s="82" t="s">
        <v>1487</v>
      </c>
      <c r="J512" s="82">
        <v>1</v>
      </c>
      <c r="K512" s="82" t="s">
        <v>11</v>
      </c>
      <c r="L512" s="82"/>
      <c r="M512" s="82"/>
      <c r="N512" s="82" t="s">
        <v>2352</v>
      </c>
      <c r="O512" s="82" t="s">
        <v>3700</v>
      </c>
      <c r="P512" s="82" t="s">
        <v>3875</v>
      </c>
      <c r="Q512" s="82" t="s">
        <v>700</v>
      </c>
      <c r="R512" s="82">
        <v>2</v>
      </c>
      <c r="S512" s="83">
        <v>44931</v>
      </c>
      <c r="T512" s="83">
        <v>44200</v>
      </c>
      <c r="U512" s="82">
        <v>61755005</v>
      </c>
      <c r="V512" s="82" t="s">
        <v>3702</v>
      </c>
      <c r="W512" s="100" t="s">
        <v>1649</v>
      </c>
      <c r="X512" s="82" t="s">
        <v>3726</v>
      </c>
      <c r="Y512" s="82" t="s">
        <v>5263</v>
      </c>
      <c r="Z512" s="82" t="s">
        <v>925</v>
      </c>
      <c r="AA512" s="82" t="s">
        <v>3712</v>
      </c>
      <c r="AB512" s="82" t="s">
        <v>6732</v>
      </c>
      <c r="AC512" s="82" t="s">
        <v>3705</v>
      </c>
      <c r="AD512" s="82" t="s">
        <v>3706</v>
      </c>
      <c r="AE512" s="82">
        <v>200019603583938</v>
      </c>
      <c r="AF512" s="82">
        <v>1</v>
      </c>
      <c r="AG512" s="82" t="s">
        <v>3707</v>
      </c>
      <c r="AH512" s="82">
        <v>1</v>
      </c>
      <c r="AI512" s="82" t="s">
        <v>3708</v>
      </c>
      <c r="AJ512" s="82">
        <v>315645</v>
      </c>
      <c r="AK512" s="82" t="s">
        <v>6663</v>
      </c>
      <c r="AL512" s="82">
        <v>113</v>
      </c>
      <c r="AM512" s="84">
        <v>260000</v>
      </c>
      <c r="AN512" s="84">
        <v>0</v>
      </c>
      <c r="AO512" s="84">
        <v>0</v>
      </c>
      <c r="AP512" s="84">
        <v>260000</v>
      </c>
      <c r="AQ512" s="84">
        <v>7462</v>
      </c>
      <c r="AR512" s="84">
        <v>50296.02</v>
      </c>
      <c r="AS512" s="84">
        <v>5685.41</v>
      </c>
      <c r="AT512" s="84">
        <v>0</v>
      </c>
      <c r="AU512" s="84">
        <v>25</v>
      </c>
      <c r="AV512" s="84">
        <v>0</v>
      </c>
      <c r="AW512" s="84">
        <v>0</v>
      </c>
      <c r="AX512" s="84">
        <v>63468.43</v>
      </c>
      <c r="AY512" s="84">
        <v>196531.57</v>
      </c>
      <c r="AZ512" s="84">
        <v>18460</v>
      </c>
      <c r="BA512" s="84">
        <v>822.89</v>
      </c>
      <c r="BB512" s="84">
        <v>13259.72</v>
      </c>
      <c r="BC512" s="91">
        <v>32542.61</v>
      </c>
    </row>
    <row r="513" spans="1:55" ht="25.5">
      <c r="A513" s="90" t="s">
        <v>843</v>
      </c>
      <c r="B513" s="82">
        <v>20231001</v>
      </c>
      <c r="C513" s="82">
        <v>2023</v>
      </c>
      <c r="D513" s="82" t="s">
        <v>6398</v>
      </c>
      <c r="E513" s="82">
        <v>10</v>
      </c>
      <c r="F513" s="82" t="s">
        <v>1283</v>
      </c>
      <c r="G513" s="82" t="s">
        <v>727</v>
      </c>
      <c r="H513" s="82" t="s">
        <v>1283</v>
      </c>
      <c r="I513" s="82" t="s">
        <v>727</v>
      </c>
      <c r="J513" s="82">
        <v>1</v>
      </c>
      <c r="K513" s="82" t="s">
        <v>11</v>
      </c>
      <c r="L513" s="82" t="s">
        <v>3714</v>
      </c>
      <c r="M513" s="82" t="s">
        <v>3715</v>
      </c>
      <c r="N513" s="82" t="s">
        <v>2352</v>
      </c>
      <c r="O513" s="82" t="s">
        <v>3700</v>
      </c>
      <c r="P513" s="82" t="s">
        <v>4000</v>
      </c>
      <c r="Q513" s="82" t="s">
        <v>2362</v>
      </c>
      <c r="R513" s="82">
        <v>7</v>
      </c>
      <c r="S513" s="83">
        <v>44569</v>
      </c>
      <c r="T513" s="83">
        <v>40918</v>
      </c>
      <c r="U513" s="82">
        <v>62115060</v>
      </c>
      <c r="V513" s="82" t="s">
        <v>3702</v>
      </c>
      <c r="W513" s="100" t="s">
        <v>1005</v>
      </c>
      <c r="X513" s="82" t="s">
        <v>4001</v>
      </c>
      <c r="Y513" s="82" t="s">
        <v>5327</v>
      </c>
      <c r="Z513" s="82" t="s">
        <v>2361</v>
      </c>
      <c r="AA513" s="82" t="s">
        <v>3704</v>
      </c>
      <c r="AB513" s="83">
        <v>24876</v>
      </c>
      <c r="AC513" s="82" t="s">
        <v>3713</v>
      </c>
      <c r="AD513" s="82" t="s">
        <v>3706</v>
      </c>
      <c r="AE513" s="82">
        <v>200013300216153</v>
      </c>
      <c r="AF513" s="82">
        <v>1</v>
      </c>
      <c r="AG513" s="82" t="s">
        <v>3707</v>
      </c>
      <c r="AH513" s="82">
        <v>1</v>
      </c>
      <c r="AI513" s="82" t="s">
        <v>3708</v>
      </c>
      <c r="AJ513" s="82">
        <v>315645</v>
      </c>
      <c r="AK513" s="82" t="s">
        <v>6663</v>
      </c>
      <c r="AL513" s="82">
        <v>114</v>
      </c>
      <c r="AM513" s="84">
        <v>65000</v>
      </c>
      <c r="AN513" s="84">
        <v>0</v>
      </c>
      <c r="AO513" s="84">
        <v>0</v>
      </c>
      <c r="AP513" s="84">
        <v>65000</v>
      </c>
      <c r="AQ513" s="84">
        <v>1865.5</v>
      </c>
      <c r="AR513" s="84">
        <v>4427.58</v>
      </c>
      <c r="AS513" s="84">
        <v>1976</v>
      </c>
      <c r="AT513" s="84">
        <v>0</v>
      </c>
      <c r="AU513" s="84">
        <v>25</v>
      </c>
      <c r="AV513" s="84">
        <v>100</v>
      </c>
      <c r="AW513" s="84">
        <v>10046</v>
      </c>
      <c r="AX513" s="84">
        <v>28486.080000000002</v>
      </c>
      <c r="AY513" s="84">
        <v>46559.92</v>
      </c>
      <c r="AZ513" s="84">
        <v>4615</v>
      </c>
      <c r="BA513" s="84">
        <v>715</v>
      </c>
      <c r="BB513" s="84">
        <v>4608.5</v>
      </c>
      <c r="BC513" s="91">
        <v>9938.5</v>
      </c>
    </row>
    <row r="514" spans="1:55" ht="25.5">
      <c r="A514" s="90" t="s">
        <v>843</v>
      </c>
      <c r="B514" s="82">
        <v>20231001</v>
      </c>
      <c r="C514" s="82">
        <v>2023</v>
      </c>
      <c r="D514" s="82" t="s">
        <v>6398</v>
      </c>
      <c r="E514" s="82">
        <v>10</v>
      </c>
      <c r="F514" s="82" t="s">
        <v>1260</v>
      </c>
      <c r="G514" s="82" t="s">
        <v>256</v>
      </c>
      <c r="H514" s="82" t="s">
        <v>1260</v>
      </c>
      <c r="I514" s="82" t="s">
        <v>256</v>
      </c>
      <c r="J514" s="82">
        <v>1</v>
      </c>
      <c r="K514" s="82" t="s">
        <v>11</v>
      </c>
      <c r="L514" s="82" t="s">
        <v>3758</v>
      </c>
      <c r="M514" s="82" t="s">
        <v>3759</v>
      </c>
      <c r="N514" s="82" t="s">
        <v>2352</v>
      </c>
      <c r="O514" s="82" t="s">
        <v>3700</v>
      </c>
      <c r="P514" s="82" t="s">
        <v>3794</v>
      </c>
      <c r="Q514" s="82" t="s">
        <v>30</v>
      </c>
      <c r="R514" s="82">
        <v>1</v>
      </c>
      <c r="S514" s="83">
        <v>44931</v>
      </c>
      <c r="T514" s="83">
        <v>44931</v>
      </c>
      <c r="U514" s="82">
        <v>62250062</v>
      </c>
      <c r="V514" s="82" t="s">
        <v>3702</v>
      </c>
      <c r="W514" s="100" t="s">
        <v>3177</v>
      </c>
      <c r="X514" s="82" t="s">
        <v>4517</v>
      </c>
      <c r="Y514" s="82" t="s">
        <v>5797</v>
      </c>
      <c r="Z514" s="82" t="s">
        <v>3176</v>
      </c>
      <c r="AA514" s="82" t="s">
        <v>3712</v>
      </c>
      <c r="AB514" s="83">
        <v>23377</v>
      </c>
      <c r="AC514" s="82" t="s">
        <v>3705</v>
      </c>
      <c r="AD514" s="82" t="s">
        <v>3706</v>
      </c>
      <c r="AE514" s="82">
        <v>200019600702468</v>
      </c>
      <c r="AF514" s="82">
        <v>1</v>
      </c>
      <c r="AG514" s="82" t="s">
        <v>3707</v>
      </c>
      <c r="AH514" s="82">
        <v>1</v>
      </c>
      <c r="AI514" s="82" t="s">
        <v>3708</v>
      </c>
      <c r="AJ514" s="82">
        <v>315645</v>
      </c>
      <c r="AK514" s="82" t="s">
        <v>6663</v>
      </c>
      <c r="AL514" s="82">
        <v>115</v>
      </c>
      <c r="AM514" s="84">
        <v>30000</v>
      </c>
      <c r="AN514" s="84">
        <v>0</v>
      </c>
      <c r="AO514" s="84">
        <v>0</v>
      </c>
      <c r="AP514" s="84">
        <v>30000</v>
      </c>
      <c r="AQ514" s="84">
        <v>861</v>
      </c>
      <c r="AR514" s="84">
        <v>0</v>
      </c>
      <c r="AS514" s="84">
        <v>912</v>
      </c>
      <c r="AT514" s="84">
        <v>0</v>
      </c>
      <c r="AU514" s="84">
        <v>25</v>
      </c>
      <c r="AV514" s="84">
        <v>0</v>
      </c>
      <c r="AW514" s="84">
        <v>1546</v>
      </c>
      <c r="AX514" s="84">
        <v>4890</v>
      </c>
      <c r="AY514" s="84">
        <v>26656</v>
      </c>
      <c r="AZ514" s="84">
        <v>2130</v>
      </c>
      <c r="BA514" s="84">
        <v>330</v>
      </c>
      <c r="BB514" s="84">
        <v>2127</v>
      </c>
      <c r="BC514" s="91">
        <v>4587</v>
      </c>
    </row>
    <row r="515" spans="1:55" ht="25.5">
      <c r="A515" s="90" t="s">
        <v>843</v>
      </c>
      <c r="B515" s="82">
        <v>20231001</v>
      </c>
      <c r="C515" s="82">
        <v>2023</v>
      </c>
      <c r="D515" s="82" t="s">
        <v>6398</v>
      </c>
      <c r="E515" s="82">
        <v>10</v>
      </c>
      <c r="F515" s="82">
        <v>1.83</v>
      </c>
      <c r="G515" s="82" t="s">
        <v>843</v>
      </c>
      <c r="H515" s="82">
        <v>1.83</v>
      </c>
      <c r="I515" s="82" t="s">
        <v>843</v>
      </c>
      <c r="J515" s="82">
        <v>7</v>
      </c>
      <c r="K515" s="82" t="s">
        <v>3709</v>
      </c>
      <c r="L515" s="82"/>
      <c r="M515" s="82"/>
      <c r="N515" s="82" t="s">
        <v>2352</v>
      </c>
      <c r="O515" s="82" t="s">
        <v>3700</v>
      </c>
      <c r="P515" s="82" t="s">
        <v>3710</v>
      </c>
      <c r="Q515" s="82" t="s">
        <v>795</v>
      </c>
      <c r="R515" s="82">
        <v>1</v>
      </c>
      <c r="S515" s="83">
        <v>44571</v>
      </c>
      <c r="T515" s="83">
        <v>44571</v>
      </c>
      <c r="U515" s="82">
        <v>62461699</v>
      </c>
      <c r="V515" s="82" t="s">
        <v>3702</v>
      </c>
      <c r="W515" s="100" t="s">
        <v>2474</v>
      </c>
      <c r="X515" s="82" t="s">
        <v>4671</v>
      </c>
      <c r="Y515" s="82" t="s">
        <v>5961</v>
      </c>
      <c r="Z515" s="82" t="s">
        <v>2835</v>
      </c>
      <c r="AA515" s="82" t="s">
        <v>3712</v>
      </c>
      <c r="AB515" s="83">
        <v>36107</v>
      </c>
      <c r="AC515" s="82" t="s">
        <v>3705</v>
      </c>
      <c r="AD515" s="82" t="s">
        <v>3706</v>
      </c>
      <c r="AE515" s="82">
        <v>200019603252813</v>
      </c>
      <c r="AF515" s="82">
        <v>1</v>
      </c>
      <c r="AG515" s="82" t="s">
        <v>3707</v>
      </c>
      <c r="AH515" s="82">
        <v>1</v>
      </c>
      <c r="AI515" s="82" t="s">
        <v>3708</v>
      </c>
      <c r="AJ515" s="82">
        <v>315645</v>
      </c>
      <c r="AK515" s="82" t="s">
        <v>6663</v>
      </c>
      <c r="AL515" s="82">
        <v>116</v>
      </c>
      <c r="AM515" s="84">
        <v>10000</v>
      </c>
      <c r="AN515" s="84">
        <v>0</v>
      </c>
      <c r="AO515" s="84">
        <v>0</v>
      </c>
      <c r="AP515" s="84">
        <v>10000</v>
      </c>
      <c r="AQ515" s="84">
        <v>0</v>
      </c>
      <c r="AR515" s="84">
        <v>0</v>
      </c>
      <c r="AS515" s="84">
        <v>0</v>
      </c>
      <c r="AT515" s="84">
        <v>0</v>
      </c>
      <c r="AU515" s="84">
        <v>0</v>
      </c>
      <c r="AV515" s="84">
        <v>0</v>
      </c>
      <c r="AW515" s="84">
        <v>0</v>
      </c>
      <c r="AX515" s="84">
        <v>0</v>
      </c>
      <c r="AY515" s="84">
        <v>10000</v>
      </c>
      <c r="AZ515" s="84">
        <v>0</v>
      </c>
      <c r="BA515" s="84">
        <v>0</v>
      </c>
      <c r="BB515" s="84">
        <v>0</v>
      </c>
      <c r="BC515" s="91">
        <v>0</v>
      </c>
    </row>
    <row r="516" spans="1:55" ht="25.5">
      <c r="A516" s="90" t="s">
        <v>843</v>
      </c>
      <c r="B516" s="82">
        <v>20231001</v>
      </c>
      <c r="C516" s="82">
        <v>2023</v>
      </c>
      <c r="D516" s="82" t="s">
        <v>6398</v>
      </c>
      <c r="E516" s="82">
        <v>10</v>
      </c>
      <c r="F516" s="82">
        <v>1.83</v>
      </c>
      <c r="G516" s="82" t="s">
        <v>843</v>
      </c>
      <c r="H516" s="82">
        <v>1.83</v>
      </c>
      <c r="I516" s="82" t="s">
        <v>843</v>
      </c>
      <c r="J516" s="82">
        <v>1</v>
      </c>
      <c r="K516" s="82" t="s">
        <v>11</v>
      </c>
      <c r="L516" s="82" t="s">
        <v>3714</v>
      </c>
      <c r="M516" s="82" t="s">
        <v>3715</v>
      </c>
      <c r="N516" s="82" t="s">
        <v>2352</v>
      </c>
      <c r="O516" s="82" t="s">
        <v>3700</v>
      </c>
      <c r="P516" s="82" t="s">
        <v>3824</v>
      </c>
      <c r="Q516" s="82" t="s">
        <v>1229</v>
      </c>
      <c r="R516" s="82">
        <v>5</v>
      </c>
      <c r="S516" s="83">
        <v>44573</v>
      </c>
      <c r="T516" s="82" t="s">
        <v>6733</v>
      </c>
      <c r="U516" s="82">
        <v>62461761</v>
      </c>
      <c r="V516" s="82" t="s">
        <v>3702</v>
      </c>
      <c r="W516" s="100" t="s">
        <v>2539</v>
      </c>
      <c r="X516" s="82" t="s">
        <v>4033</v>
      </c>
      <c r="Y516" s="82" t="s">
        <v>5353</v>
      </c>
      <c r="Z516" s="82" t="s">
        <v>2538</v>
      </c>
      <c r="AA516" s="82" t="s">
        <v>3704</v>
      </c>
      <c r="AB516" s="83">
        <v>32933</v>
      </c>
      <c r="AC516" s="82" t="s">
        <v>3713</v>
      </c>
      <c r="AD516" s="82" t="s">
        <v>3718</v>
      </c>
      <c r="AE516" s="82">
        <v>200011602951076</v>
      </c>
      <c r="AF516" s="82">
        <v>1</v>
      </c>
      <c r="AG516" s="82" t="s">
        <v>3707</v>
      </c>
      <c r="AH516" s="82">
        <v>1</v>
      </c>
      <c r="AI516" s="82" t="s">
        <v>3708</v>
      </c>
      <c r="AJ516" s="82">
        <v>315645</v>
      </c>
      <c r="AK516" s="82" t="s">
        <v>6663</v>
      </c>
      <c r="AL516" s="82">
        <v>117</v>
      </c>
      <c r="AM516" s="84">
        <v>170000</v>
      </c>
      <c r="AN516" s="84">
        <v>0</v>
      </c>
      <c r="AO516" s="84">
        <v>0</v>
      </c>
      <c r="AP516" s="84">
        <v>170000</v>
      </c>
      <c r="AQ516" s="84">
        <v>4879</v>
      </c>
      <c r="AR516" s="84">
        <v>28571.119999999999</v>
      </c>
      <c r="AS516" s="84">
        <v>5168</v>
      </c>
      <c r="AT516" s="84">
        <v>0</v>
      </c>
      <c r="AU516" s="84">
        <v>25</v>
      </c>
      <c r="AV516" s="84">
        <v>0</v>
      </c>
      <c r="AW516" s="84">
        <v>0</v>
      </c>
      <c r="AX516" s="84">
        <v>38643.120000000003</v>
      </c>
      <c r="AY516" s="84">
        <v>131356.88</v>
      </c>
      <c r="AZ516" s="84">
        <v>12070</v>
      </c>
      <c r="BA516" s="84">
        <v>822.89</v>
      </c>
      <c r="BB516" s="84">
        <v>12053</v>
      </c>
      <c r="BC516" s="91">
        <v>24945.89</v>
      </c>
    </row>
    <row r="517" spans="1:55" ht="25.5">
      <c r="A517" s="90" t="s">
        <v>843</v>
      </c>
      <c r="B517" s="82">
        <v>20231001</v>
      </c>
      <c r="C517" s="82">
        <v>2023</v>
      </c>
      <c r="D517" s="82" t="s">
        <v>6398</v>
      </c>
      <c r="E517" s="82">
        <v>10</v>
      </c>
      <c r="F517" s="82">
        <v>1.83</v>
      </c>
      <c r="G517" s="82" t="s">
        <v>843</v>
      </c>
      <c r="H517" s="82">
        <v>1.83</v>
      </c>
      <c r="I517" s="82" t="s">
        <v>843</v>
      </c>
      <c r="J517" s="82">
        <v>7</v>
      </c>
      <c r="K517" s="82" t="s">
        <v>3709</v>
      </c>
      <c r="L517" s="82"/>
      <c r="M517" s="82"/>
      <c r="N517" s="82" t="s">
        <v>2352</v>
      </c>
      <c r="O517" s="82" t="s">
        <v>3700</v>
      </c>
      <c r="P517" s="82" t="s">
        <v>3710</v>
      </c>
      <c r="Q517" s="82" t="s">
        <v>795</v>
      </c>
      <c r="R517" s="82">
        <v>1</v>
      </c>
      <c r="S517" s="83">
        <v>44930</v>
      </c>
      <c r="T517" s="83">
        <v>44930</v>
      </c>
      <c r="U517" s="82">
        <v>62461907</v>
      </c>
      <c r="V517" s="82" t="s">
        <v>3702</v>
      </c>
      <c r="W517" s="100" t="s">
        <v>3152</v>
      </c>
      <c r="X517" s="82" t="s">
        <v>4145</v>
      </c>
      <c r="Y517" s="82" t="s">
        <v>5454</v>
      </c>
      <c r="Z517" s="82" t="s">
        <v>3151</v>
      </c>
      <c r="AA517" s="82" t="s">
        <v>3712</v>
      </c>
      <c r="AB517" s="83">
        <v>34580</v>
      </c>
      <c r="AC517" s="82" t="s">
        <v>3705</v>
      </c>
      <c r="AD517" s="82" t="s">
        <v>3706</v>
      </c>
      <c r="AE517" s="82">
        <v>200010701149135</v>
      </c>
      <c r="AF517" s="82">
        <v>1</v>
      </c>
      <c r="AG517" s="82" t="s">
        <v>3707</v>
      </c>
      <c r="AH517" s="82">
        <v>1</v>
      </c>
      <c r="AI517" s="82" t="s">
        <v>3708</v>
      </c>
      <c r="AJ517" s="82">
        <v>315645</v>
      </c>
      <c r="AK517" s="82" t="s">
        <v>6663</v>
      </c>
      <c r="AL517" s="82">
        <v>118</v>
      </c>
      <c r="AM517" s="84">
        <v>10000</v>
      </c>
      <c r="AN517" s="84">
        <v>0</v>
      </c>
      <c r="AO517" s="84">
        <v>0</v>
      </c>
      <c r="AP517" s="84">
        <v>10000</v>
      </c>
      <c r="AQ517" s="84">
        <v>0</v>
      </c>
      <c r="AR517" s="84">
        <v>0</v>
      </c>
      <c r="AS517" s="84">
        <v>0</v>
      </c>
      <c r="AT517" s="84">
        <v>0</v>
      </c>
      <c r="AU517" s="84">
        <v>0</v>
      </c>
      <c r="AV517" s="84">
        <v>0</v>
      </c>
      <c r="AW517" s="84">
        <v>0</v>
      </c>
      <c r="AX517" s="84">
        <v>0</v>
      </c>
      <c r="AY517" s="84">
        <v>10000</v>
      </c>
      <c r="AZ517" s="84">
        <v>0</v>
      </c>
      <c r="BA517" s="84">
        <v>0</v>
      </c>
      <c r="BB517" s="84">
        <v>0</v>
      </c>
      <c r="BC517" s="91">
        <v>0</v>
      </c>
    </row>
    <row r="518" spans="1:55" ht="25.5">
      <c r="A518" s="90" t="s">
        <v>843</v>
      </c>
      <c r="B518" s="82">
        <v>20231001</v>
      </c>
      <c r="C518" s="82">
        <v>2023</v>
      </c>
      <c r="D518" s="82" t="s">
        <v>6398</v>
      </c>
      <c r="E518" s="82">
        <v>10</v>
      </c>
      <c r="F518" s="82" t="s">
        <v>1265</v>
      </c>
      <c r="G518" s="82" t="s">
        <v>206</v>
      </c>
      <c r="H518" s="82" t="s">
        <v>1265</v>
      </c>
      <c r="I518" s="82" t="s">
        <v>206</v>
      </c>
      <c r="J518" s="82">
        <v>1</v>
      </c>
      <c r="K518" s="82" t="s">
        <v>11</v>
      </c>
      <c r="L518" s="82" t="s">
        <v>3714</v>
      </c>
      <c r="M518" s="82" t="s">
        <v>3715</v>
      </c>
      <c r="N518" s="82" t="s">
        <v>2352</v>
      </c>
      <c r="O518" s="82" t="s">
        <v>3700</v>
      </c>
      <c r="P518" s="82" t="s">
        <v>3774</v>
      </c>
      <c r="Q518" s="82" t="s">
        <v>1308</v>
      </c>
      <c r="R518" s="82">
        <v>2</v>
      </c>
      <c r="S518" s="83">
        <v>44933</v>
      </c>
      <c r="T518" s="83">
        <v>43840</v>
      </c>
      <c r="U518" s="82">
        <v>61725010</v>
      </c>
      <c r="V518" s="82" t="s">
        <v>3702</v>
      </c>
      <c r="W518" s="100" t="s">
        <v>1668</v>
      </c>
      <c r="X518" s="82" t="s">
        <v>4335</v>
      </c>
      <c r="Y518" s="82" t="s">
        <v>5620</v>
      </c>
      <c r="Z518" s="82" t="s">
        <v>812</v>
      </c>
      <c r="AA518" s="82" t="s">
        <v>3704</v>
      </c>
      <c r="AB518" s="83">
        <v>28799</v>
      </c>
      <c r="AC518" s="82" t="s">
        <v>3705</v>
      </c>
      <c r="AD518" s="82" t="s">
        <v>3706</v>
      </c>
      <c r="AE518" s="82">
        <v>200019603082932</v>
      </c>
      <c r="AF518" s="82">
        <v>1</v>
      </c>
      <c r="AG518" s="82" t="s">
        <v>3707</v>
      </c>
      <c r="AH518" s="82">
        <v>1</v>
      </c>
      <c r="AI518" s="82" t="s">
        <v>3708</v>
      </c>
      <c r="AJ518" s="82">
        <v>315645</v>
      </c>
      <c r="AK518" s="82" t="s">
        <v>6663</v>
      </c>
      <c r="AL518" s="82">
        <v>119</v>
      </c>
      <c r="AM518" s="84">
        <v>70000</v>
      </c>
      <c r="AN518" s="84">
        <v>0</v>
      </c>
      <c r="AO518" s="84">
        <v>0</v>
      </c>
      <c r="AP518" s="84">
        <v>70000</v>
      </c>
      <c r="AQ518" s="84">
        <v>2009</v>
      </c>
      <c r="AR518" s="84">
        <v>4733.5200000000004</v>
      </c>
      <c r="AS518" s="84">
        <v>2128</v>
      </c>
      <c r="AT518" s="84">
        <v>3174.76</v>
      </c>
      <c r="AU518" s="84">
        <v>25</v>
      </c>
      <c r="AV518" s="84">
        <v>0</v>
      </c>
      <c r="AW518" s="84">
        <v>0</v>
      </c>
      <c r="AX518" s="84">
        <v>12070.28</v>
      </c>
      <c r="AY518" s="84">
        <v>57929.72</v>
      </c>
      <c r="AZ518" s="84">
        <v>4970</v>
      </c>
      <c r="BA518" s="84">
        <v>770</v>
      </c>
      <c r="BB518" s="84">
        <v>4963</v>
      </c>
      <c r="BC518" s="91">
        <v>10703</v>
      </c>
    </row>
    <row r="519" spans="1:55" ht="25.5">
      <c r="A519" s="90" t="s">
        <v>843</v>
      </c>
      <c r="B519" s="82">
        <v>20231001</v>
      </c>
      <c r="C519" s="82">
        <v>2023</v>
      </c>
      <c r="D519" s="82" t="s">
        <v>6398</v>
      </c>
      <c r="E519" s="82">
        <v>10</v>
      </c>
      <c r="F519" s="82" t="s">
        <v>1262</v>
      </c>
      <c r="G519" s="82" t="s">
        <v>465</v>
      </c>
      <c r="H519" s="82">
        <v>1.83</v>
      </c>
      <c r="I519" s="82" t="s">
        <v>843</v>
      </c>
      <c r="J519" s="82">
        <v>34</v>
      </c>
      <c r="K519" s="82" t="s">
        <v>3699</v>
      </c>
      <c r="L519" s="82"/>
      <c r="M519" s="82"/>
      <c r="N519" s="82" t="s">
        <v>2352</v>
      </c>
      <c r="O519" s="82" t="s">
        <v>3700</v>
      </c>
      <c r="P519" s="82" t="s">
        <v>3701</v>
      </c>
      <c r="Q519" s="82" t="s">
        <v>190</v>
      </c>
      <c r="R519" s="82">
        <v>1</v>
      </c>
      <c r="S519" s="83">
        <v>44927</v>
      </c>
      <c r="T519" s="83">
        <v>44573</v>
      </c>
      <c r="U519" s="82">
        <v>61935144</v>
      </c>
      <c r="V519" s="82" t="s">
        <v>3702</v>
      </c>
      <c r="W519" s="100" t="s">
        <v>2843</v>
      </c>
      <c r="X519" s="82" t="s">
        <v>4271</v>
      </c>
      <c r="Y519" s="82" t="s">
        <v>5562</v>
      </c>
      <c r="Z519" s="82" t="s">
        <v>2863</v>
      </c>
      <c r="AA519" s="82" t="s">
        <v>3704</v>
      </c>
      <c r="AB519" s="83">
        <v>23020</v>
      </c>
      <c r="AC519" s="82" t="s">
        <v>3705</v>
      </c>
      <c r="AD519" s="82" t="s">
        <v>3706</v>
      </c>
      <c r="AE519" s="82">
        <v>200019603269786</v>
      </c>
      <c r="AF519" s="82">
        <v>1</v>
      </c>
      <c r="AG519" s="82" t="s">
        <v>3707</v>
      </c>
      <c r="AH519" s="82">
        <v>1</v>
      </c>
      <c r="AI519" s="82" t="s">
        <v>3708</v>
      </c>
      <c r="AJ519" s="82">
        <v>315645</v>
      </c>
      <c r="AK519" s="82" t="s">
        <v>6663</v>
      </c>
      <c r="AL519" s="82">
        <v>120</v>
      </c>
      <c r="AM519" s="84">
        <v>35000</v>
      </c>
      <c r="AN519" s="84">
        <v>0</v>
      </c>
      <c r="AO519" s="84">
        <v>0</v>
      </c>
      <c r="AP519" s="84">
        <v>35000</v>
      </c>
      <c r="AQ519" s="84">
        <v>1004.5</v>
      </c>
      <c r="AR519" s="84">
        <v>0</v>
      </c>
      <c r="AS519" s="84">
        <v>1064</v>
      </c>
      <c r="AT519" s="84">
        <v>0</v>
      </c>
      <c r="AU519" s="84">
        <v>25</v>
      </c>
      <c r="AV519" s="84">
        <v>0</v>
      </c>
      <c r="AW519" s="84">
        <v>0</v>
      </c>
      <c r="AX519" s="84">
        <v>2093.5</v>
      </c>
      <c r="AY519" s="84">
        <v>32906.5</v>
      </c>
      <c r="AZ519" s="84">
        <v>2485</v>
      </c>
      <c r="BA519" s="84">
        <v>385</v>
      </c>
      <c r="BB519" s="84">
        <v>2481.5</v>
      </c>
      <c r="BC519" s="91">
        <v>5351.5</v>
      </c>
    </row>
    <row r="520" spans="1:55" ht="25.5">
      <c r="A520" s="90" t="s">
        <v>843</v>
      </c>
      <c r="B520" s="82">
        <v>20231001</v>
      </c>
      <c r="C520" s="82">
        <v>2023</v>
      </c>
      <c r="D520" s="82" t="s">
        <v>6398</v>
      </c>
      <c r="E520" s="82">
        <v>10</v>
      </c>
      <c r="F520" s="82" t="s">
        <v>1242</v>
      </c>
      <c r="G520" s="82" t="s">
        <v>1486</v>
      </c>
      <c r="H520" s="82" t="s">
        <v>1242</v>
      </c>
      <c r="I520" s="82" t="s">
        <v>1486</v>
      </c>
      <c r="J520" s="82">
        <v>1</v>
      </c>
      <c r="K520" s="82" t="s">
        <v>11</v>
      </c>
      <c r="L520" s="82" t="s">
        <v>3720</v>
      </c>
      <c r="M520" s="82" t="s">
        <v>3721</v>
      </c>
      <c r="N520" s="82" t="s">
        <v>2352</v>
      </c>
      <c r="O520" s="82" t="s">
        <v>3700</v>
      </c>
      <c r="P520" s="82" t="s">
        <v>3998</v>
      </c>
      <c r="Q520" s="82" t="s">
        <v>130</v>
      </c>
      <c r="R520" s="82">
        <v>1</v>
      </c>
      <c r="S520" s="83">
        <v>44208</v>
      </c>
      <c r="T520" s="83">
        <v>44208</v>
      </c>
      <c r="U520" s="82">
        <v>62475108</v>
      </c>
      <c r="V520" s="82" t="s">
        <v>3702</v>
      </c>
      <c r="W520" s="100" t="s">
        <v>1769</v>
      </c>
      <c r="X520" s="82" t="s">
        <v>4651</v>
      </c>
      <c r="Y520" s="82" t="s">
        <v>5940</v>
      </c>
      <c r="Z520" s="82" t="s">
        <v>1347</v>
      </c>
      <c r="AA520" s="82" t="s">
        <v>3712</v>
      </c>
      <c r="AB520" s="83">
        <v>29740</v>
      </c>
      <c r="AC520" s="82" t="s">
        <v>3705</v>
      </c>
      <c r="AD520" s="82" t="s">
        <v>3706</v>
      </c>
      <c r="AE520" s="82">
        <v>200010111623062</v>
      </c>
      <c r="AF520" s="82">
        <v>1</v>
      </c>
      <c r="AG520" s="82" t="s">
        <v>3707</v>
      </c>
      <c r="AH520" s="82">
        <v>1</v>
      </c>
      <c r="AI520" s="82" t="s">
        <v>3708</v>
      </c>
      <c r="AJ520" s="82">
        <v>315645</v>
      </c>
      <c r="AK520" s="82" t="s">
        <v>6663</v>
      </c>
      <c r="AL520" s="82">
        <v>121</v>
      </c>
      <c r="AM520" s="84">
        <v>25000</v>
      </c>
      <c r="AN520" s="84">
        <v>0</v>
      </c>
      <c r="AO520" s="84">
        <v>0</v>
      </c>
      <c r="AP520" s="84">
        <v>25000</v>
      </c>
      <c r="AQ520" s="84">
        <v>717.5</v>
      </c>
      <c r="AR520" s="84">
        <v>0</v>
      </c>
      <c r="AS520" s="84">
        <v>760</v>
      </c>
      <c r="AT520" s="84">
        <v>0</v>
      </c>
      <c r="AU520" s="84">
        <v>25</v>
      </c>
      <c r="AV520" s="84">
        <v>0</v>
      </c>
      <c r="AW520" s="84">
        <v>0</v>
      </c>
      <c r="AX520" s="84">
        <v>1502.5</v>
      </c>
      <c r="AY520" s="84">
        <v>23497.5</v>
      </c>
      <c r="AZ520" s="84">
        <v>1775</v>
      </c>
      <c r="BA520" s="84">
        <v>275</v>
      </c>
      <c r="BB520" s="84">
        <v>1772.5</v>
      </c>
      <c r="BC520" s="91">
        <v>3822.5</v>
      </c>
    </row>
    <row r="521" spans="1:55" ht="25.5">
      <c r="A521" s="90" t="s">
        <v>843</v>
      </c>
      <c r="B521" s="82">
        <v>20231001</v>
      </c>
      <c r="C521" s="82">
        <v>2023</v>
      </c>
      <c r="D521" s="82" t="s">
        <v>6398</v>
      </c>
      <c r="E521" s="82">
        <v>10</v>
      </c>
      <c r="F521" s="82" t="s">
        <v>1242</v>
      </c>
      <c r="G521" s="82" t="s">
        <v>1486</v>
      </c>
      <c r="H521" s="82">
        <v>1.83</v>
      </c>
      <c r="I521" s="82" t="s">
        <v>843</v>
      </c>
      <c r="J521" s="82">
        <v>34</v>
      </c>
      <c r="K521" s="82" t="s">
        <v>3699</v>
      </c>
      <c r="L521" s="82" t="s">
        <v>3714</v>
      </c>
      <c r="M521" s="82" t="s">
        <v>3715</v>
      </c>
      <c r="N521" s="82" t="s">
        <v>2352</v>
      </c>
      <c r="O521" s="82" t="s">
        <v>3700</v>
      </c>
      <c r="P521" s="82" t="s">
        <v>3743</v>
      </c>
      <c r="Q521" s="82" t="s">
        <v>75</v>
      </c>
      <c r="R521" s="82">
        <v>5</v>
      </c>
      <c r="S521" s="83">
        <v>44932</v>
      </c>
      <c r="T521" s="83">
        <v>40547</v>
      </c>
      <c r="U521" s="82">
        <v>62475157</v>
      </c>
      <c r="V521" s="82" t="s">
        <v>3702</v>
      </c>
      <c r="W521" s="100" t="s">
        <v>2580</v>
      </c>
      <c r="X521" s="82" t="s">
        <v>3896</v>
      </c>
      <c r="Y521" s="82" t="s">
        <v>5244</v>
      </c>
      <c r="Z521" s="82" t="s">
        <v>2579</v>
      </c>
      <c r="AA521" s="82" t="s">
        <v>3712</v>
      </c>
      <c r="AB521" s="82" t="s">
        <v>6734</v>
      </c>
      <c r="AC521" s="82" t="s">
        <v>3713</v>
      </c>
      <c r="AD521" s="82" t="s">
        <v>3705</v>
      </c>
      <c r="AE521" s="82">
        <v>200010200837192</v>
      </c>
      <c r="AF521" s="82">
        <v>1</v>
      </c>
      <c r="AG521" s="82" t="s">
        <v>3707</v>
      </c>
      <c r="AH521" s="82">
        <v>1</v>
      </c>
      <c r="AI521" s="82" t="s">
        <v>3708</v>
      </c>
      <c r="AJ521" s="82">
        <v>315645</v>
      </c>
      <c r="AK521" s="82" t="s">
        <v>6663</v>
      </c>
      <c r="AL521" s="82">
        <v>122</v>
      </c>
      <c r="AM521" s="84">
        <v>25000</v>
      </c>
      <c r="AN521" s="84">
        <v>0</v>
      </c>
      <c r="AO521" s="84">
        <v>0</v>
      </c>
      <c r="AP521" s="84">
        <v>25000</v>
      </c>
      <c r="AQ521" s="84">
        <v>717.5</v>
      </c>
      <c r="AR521" s="84">
        <v>0</v>
      </c>
      <c r="AS521" s="84">
        <v>760</v>
      </c>
      <c r="AT521" s="84">
        <v>0</v>
      </c>
      <c r="AU521" s="84">
        <v>25</v>
      </c>
      <c r="AV521" s="84">
        <v>0</v>
      </c>
      <c r="AW521" s="84">
        <v>0</v>
      </c>
      <c r="AX521" s="84">
        <v>1502.5</v>
      </c>
      <c r="AY521" s="84">
        <v>23497.5</v>
      </c>
      <c r="AZ521" s="84">
        <v>1775</v>
      </c>
      <c r="BA521" s="84">
        <v>275</v>
      </c>
      <c r="BB521" s="84">
        <v>1772.5</v>
      </c>
      <c r="BC521" s="91">
        <v>3822.5</v>
      </c>
    </row>
    <row r="522" spans="1:55" ht="25.5">
      <c r="A522" s="90" t="s">
        <v>843</v>
      </c>
      <c r="B522" s="82">
        <v>20231001</v>
      </c>
      <c r="C522" s="82">
        <v>2023</v>
      </c>
      <c r="D522" s="82" t="s">
        <v>6398</v>
      </c>
      <c r="E522" s="82">
        <v>10</v>
      </c>
      <c r="F522" s="82" t="s">
        <v>1245</v>
      </c>
      <c r="G522" s="82" t="s">
        <v>606</v>
      </c>
      <c r="H522" s="82">
        <v>1.83</v>
      </c>
      <c r="I522" s="82" t="s">
        <v>843</v>
      </c>
      <c r="J522" s="82">
        <v>34</v>
      </c>
      <c r="K522" s="82" t="s">
        <v>3699</v>
      </c>
      <c r="L522" s="82" t="s">
        <v>3758</v>
      </c>
      <c r="M522" s="82" t="s">
        <v>3759</v>
      </c>
      <c r="N522" s="82" t="s">
        <v>2352</v>
      </c>
      <c r="O522" s="82" t="s">
        <v>3700</v>
      </c>
      <c r="P522" s="82" t="s">
        <v>4482</v>
      </c>
      <c r="Q522" s="82" t="s">
        <v>2598</v>
      </c>
      <c r="R522" s="82">
        <v>1</v>
      </c>
      <c r="S522" s="83">
        <v>44573</v>
      </c>
      <c r="T522" s="83">
        <v>44573</v>
      </c>
      <c r="U522" s="82">
        <v>61875134</v>
      </c>
      <c r="V522" s="82" t="s">
        <v>3702</v>
      </c>
      <c r="W522" s="100" t="s">
        <v>2597</v>
      </c>
      <c r="X522" s="82" t="s">
        <v>4483</v>
      </c>
      <c r="Y522" s="82" t="s">
        <v>5758</v>
      </c>
      <c r="Z522" s="82" t="s">
        <v>2596</v>
      </c>
      <c r="AA522" s="82" t="s">
        <v>3704</v>
      </c>
      <c r="AB522" s="82" t="s">
        <v>6735</v>
      </c>
      <c r="AC522" s="82" t="s">
        <v>3705</v>
      </c>
      <c r="AD522" s="82" t="s">
        <v>3706</v>
      </c>
      <c r="AE522" s="82">
        <v>200019605322560</v>
      </c>
      <c r="AF522" s="82">
        <v>1</v>
      </c>
      <c r="AG522" s="82" t="s">
        <v>3707</v>
      </c>
      <c r="AH522" s="82">
        <v>1</v>
      </c>
      <c r="AI522" s="82" t="s">
        <v>3708</v>
      </c>
      <c r="AJ522" s="82">
        <v>315645</v>
      </c>
      <c r="AK522" s="82" t="s">
        <v>6663</v>
      </c>
      <c r="AL522" s="82">
        <v>123</v>
      </c>
      <c r="AM522" s="84">
        <v>36000</v>
      </c>
      <c r="AN522" s="84">
        <v>0</v>
      </c>
      <c r="AO522" s="84">
        <v>0</v>
      </c>
      <c r="AP522" s="84">
        <v>36000</v>
      </c>
      <c r="AQ522" s="84">
        <v>1033.2</v>
      </c>
      <c r="AR522" s="84">
        <v>0</v>
      </c>
      <c r="AS522" s="84">
        <v>1094.4000000000001</v>
      </c>
      <c r="AT522" s="84">
        <v>0</v>
      </c>
      <c r="AU522" s="84">
        <v>25</v>
      </c>
      <c r="AV522" s="84">
        <v>0</v>
      </c>
      <c r="AW522" s="84">
        <v>0</v>
      </c>
      <c r="AX522" s="84">
        <v>2152.6</v>
      </c>
      <c r="AY522" s="84">
        <v>33847.4</v>
      </c>
      <c r="AZ522" s="84">
        <v>2556</v>
      </c>
      <c r="BA522" s="84">
        <v>396</v>
      </c>
      <c r="BB522" s="84">
        <v>2552.4</v>
      </c>
      <c r="BC522" s="91">
        <v>5504.4</v>
      </c>
    </row>
    <row r="523" spans="1:55" ht="25.5">
      <c r="A523" s="90" t="s">
        <v>843</v>
      </c>
      <c r="B523" s="82">
        <v>20231001</v>
      </c>
      <c r="C523" s="82">
        <v>2023</v>
      </c>
      <c r="D523" s="82" t="s">
        <v>6398</v>
      </c>
      <c r="E523" s="82">
        <v>10</v>
      </c>
      <c r="F523" s="82">
        <v>1.83</v>
      </c>
      <c r="G523" s="82" t="s">
        <v>843</v>
      </c>
      <c r="H523" s="82">
        <v>1.83</v>
      </c>
      <c r="I523" s="82" t="s">
        <v>843</v>
      </c>
      <c r="J523" s="82">
        <v>7</v>
      </c>
      <c r="K523" s="82" t="s">
        <v>3709</v>
      </c>
      <c r="L523" s="82"/>
      <c r="M523" s="82"/>
      <c r="N523" s="82" t="s">
        <v>2352</v>
      </c>
      <c r="O523" s="82" t="s">
        <v>3700</v>
      </c>
      <c r="P523" s="82" t="s">
        <v>3710</v>
      </c>
      <c r="Q523" s="82" t="s">
        <v>795</v>
      </c>
      <c r="R523" s="82">
        <v>1</v>
      </c>
      <c r="S523" s="83">
        <v>44564</v>
      </c>
      <c r="T523" s="83">
        <v>44564</v>
      </c>
      <c r="U523" s="82">
        <v>62461555</v>
      </c>
      <c r="V523" s="82" t="s">
        <v>3702</v>
      </c>
      <c r="W523" s="100" t="s">
        <v>2180</v>
      </c>
      <c r="X523" s="82" t="s">
        <v>4292</v>
      </c>
      <c r="Y523" s="82" t="s">
        <v>5582</v>
      </c>
      <c r="Z523" s="82" t="s">
        <v>1475</v>
      </c>
      <c r="AA523" s="82" t="s">
        <v>3712</v>
      </c>
      <c r="AB523" s="82" t="s">
        <v>6736</v>
      </c>
      <c r="AC523" s="82" t="s">
        <v>3705</v>
      </c>
      <c r="AD523" s="82" t="s">
        <v>3706</v>
      </c>
      <c r="AE523" s="82">
        <v>200012320815282</v>
      </c>
      <c r="AF523" s="82">
        <v>1</v>
      </c>
      <c r="AG523" s="82" t="s">
        <v>3707</v>
      </c>
      <c r="AH523" s="82">
        <v>1</v>
      </c>
      <c r="AI523" s="82" t="s">
        <v>3708</v>
      </c>
      <c r="AJ523" s="82">
        <v>315645</v>
      </c>
      <c r="AK523" s="82" t="s">
        <v>6663</v>
      </c>
      <c r="AL523" s="82">
        <v>124</v>
      </c>
      <c r="AM523" s="84">
        <v>5000</v>
      </c>
      <c r="AN523" s="84">
        <v>0</v>
      </c>
      <c r="AO523" s="84">
        <v>0</v>
      </c>
      <c r="AP523" s="84">
        <v>5000</v>
      </c>
      <c r="AQ523" s="84">
        <v>0</v>
      </c>
      <c r="AR523" s="84">
        <v>0</v>
      </c>
      <c r="AS523" s="84">
        <v>0</v>
      </c>
      <c r="AT523" s="84">
        <v>0</v>
      </c>
      <c r="AU523" s="84">
        <v>0</v>
      </c>
      <c r="AV523" s="84">
        <v>0</v>
      </c>
      <c r="AW523" s="84">
        <v>0</v>
      </c>
      <c r="AX523" s="84">
        <v>0</v>
      </c>
      <c r="AY523" s="84">
        <v>5000</v>
      </c>
      <c r="AZ523" s="84">
        <v>0</v>
      </c>
      <c r="BA523" s="84">
        <v>0</v>
      </c>
      <c r="BB523" s="84">
        <v>0</v>
      </c>
      <c r="BC523" s="91">
        <v>0</v>
      </c>
    </row>
    <row r="524" spans="1:55" ht="25.5">
      <c r="A524" s="90" t="s">
        <v>843</v>
      </c>
      <c r="B524" s="82">
        <v>20231001</v>
      </c>
      <c r="C524" s="82">
        <v>2023</v>
      </c>
      <c r="D524" s="82" t="s">
        <v>6398</v>
      </c>
      <c r="E524" s="82">
        <v>10</v>
      </c>
      <c r="F524" s="82">
        <v>1.83</v>
      </c>
      <c r="G524" s="82" t="s">
        <v>843</v>
      </c>
      <c r="H524" s="82">
        <v>1.83</v>
      </c>
      <c r="I524" s="82" t="s">
        <v>843</v>
      </c>
      <c r="J524" s="82">
        <v>7</v>
      </c>
      <c r="K524" s="82" t="s">
        <v>3709</v>
      </c>
      <c r="L524" s="82"/>
      <c r="M524" s="82"/>
      <c r="N524" s="82" t="s">
        <v>2352</v>
      </c>
      <c r="O524" s="82" t="s">
        <v>3700</v>
      </c>
      <c r="P524" s="82" t="s">
        <v>3710</v>
      </c>
      <c r="Q524" s="82" t="s">
        <v>795</v>
      </c>
      <c r="R524" s="82">
        <v>1</v>
      </c>
      <c r="S524" s="83">
        <v>44571</v>
      </c>
      <c r="T524" s="83">
        <v>44571</v>
      </c>
      <c r="U524" s="82">
        <v>62461701</v>
      </c>
      <c r="V524" s="82" t="s">
        <v>3702</v>
      </c>
      <c r="W524" s="100" t="s">
        <v>2470</v>
      </c>
      <c r="X524" s="82" t="s">
        <v>4620</v>
      </c>
      <c r="Y524" s="82" t="s">
        <v>5907</v>
      </c>
      <c r="Z524" s="82" t="s">
        <v>2442</v>
      </c>
      <c r="AA524" s="82" t="s">
        <v>3712</v>
      </c>
      <c r="AB524" s="83">
        <v>37078</v>
      </c>
      <c r="AC524" s="82" t="s">
        <v>3705</v>
      </c>
      <c r="AD524" s="82" t="s">
        <v>3706</v>
      </c>
      <c r="AE524" s="82">
        <v>200019603252434</v>
      </c>
      <c r="AF524" s="82">
        <v>1</v>
      </c>
      <c r="AG524" s="82" t="s">
        <v>3707</v>
      </c>
      <c r="AH524" s="82">
        <v>1</v>
      </c>
      <c r="AI524" s="82" t="s">
        <v>3708</v>
      </c>
      <c r="AJ524" s="82">
        <v>315645</v>
      </c>
      <c r="AK524" s="82" t="s">
        <v>6663</v>
      </c>
      <c r="AL524" s="82">
        <v>125</v>
      </c>
      <c r="AM524" s="84">
        <v>10000</v>
      </c>
      <c r="AN524" s="84">
        <v>0</v>
      </c>
      <c r="AO524" s="84">
        <v>0</v>
      </c>
      <c r="AP524" s="84">
        <v>10000</v>
      </c>
      <c r="AQ524" s="84">
        <v>0</v>
      </c>
      <c r="AR524" s="84">
        <v>0</v>
      </c>
      <c r="AS524" s="84">
        <v>0</v>
      </c>
      <c r="AT524" s="84">
        <v>0</v>
      </c>
      <c r="AU524" s="84">
        <v>0</v>
      </c>
      <c r="AV524" s="84">
        <v>0</v>
      </c>
      <c r="AW524" s="84">
        <v>0</v>
      </c>
      <c r="AX524" s="84">
        <v>0</v>
      </c>
      <c r="AY524" s="84">
        <v>10000</v>
      </c>
      <c r="AZ524" s="84">
        <v>0</v>
      </c>
      <c r="BA524" s="84">
        <v>0</v>
      </c>
      <c r="BB524" s="84">
        <v>0</v>
      </c>
      <c r="BC524" s="91">
        <v>0</v>
      </c>
    </row>
    <row r="525" spans="1:55" ht="25.5">
      <c r="A525" s="90" t="s">
        <v>843</v>
      </c>
      <c r="B525" s="82">
        <v>20231001</v>
      </c>
      <c r="C525" s="82">
        <v>2023</v>
      </c>
      <c r="D525" s="82" t="s">
        <v>6398</v>
      </c>
      <c r="E525" s="82">
        <v>10</v>
      </c>
      <c r="F525" s="82" t="s">
        <v>1286</v>
      </c>
      <c r="G525" s="82" t="s">
        <v>227</v>
      </c>
      <c r="H525" s="82" t="s">
        <v>1286</v>
      </c>
      <c r="I525" s="82" t="s">
        <v>227</v>
      </c>
      <c r="J525" s="82">
        <v>1</v>
      </c>
      <c r="K525" s="82" t="s">
        <v>11</v>
      </c>
      <c r="L525" s="82" t="s">
        <v>3749</v>
      </c>
      <c r="M525" s="82" t="s">
        <v>3750</v>
      </c>
      <c r="N525" s="82" t="s">
        <v>2352</v>
      </c>
      <c r="O525" s="82" t="s">
        <v>3700</v>
      </c>
      <c r="P525" s="82" t="s">
        <v>3751</v>
      </c>
      <c r="Q525" s="82" t="s">
        <v>10</v>
      </c>
      <c r="R525" s="82">
        <v>10</v>
      </c>
      <c r="S525" s="83">
        <v>43471</v>
      </c>
      <c r="T525" s="83">
        <v>42371</v>
      </c>
      <c r="U525" s="82">
        <v>62430018</v>
      </c>
      <c r="V525" s="82" t="s">
        <v>3702</v>
      </c>
      <c r="W525" s="100" t="s">
        <v>1665</v>
      </c>
      <c r="X525" s="82" t="s">
        <v>3752</v>
      </c>
      <c r="Y525" s="82" t="s">
        <v>5145</v>
      </c>
      <c r="Z525" s="82" t="s">
        <v>228</v>
      </c>
      <c r="AA525" s="82" t="s">
        <v>3704</v>
      </c>
      <c r="AB525" s="83">
        <v>25999</v>
      </c>
      <c r="AC525" s="82" t="s">
        <v>3713</v>
      </c>
      <c r="AD525" s="82" t="s">
        <v>3706</v>
      </c>
      <c r="AE525" s="82">
        <v>200018300281984</v>
      </c>
      <c r="AF525" s="82">
        <v>1</v>
      </c>
      <c r="AG525" s="82" t="s">
        <v>3707</v>
      </c>
      <c r="AH525" s="82">
        <v>1</v>
      </c>
      <c r="AI525" s="82" t="s">
        <v>3708</v>
      </c>
      <c r="AJ525" s="82">
        <v>315645</v>
      </c>
      <c r="AK525" s="82" t="s">
        <v>6663</v>
      </c>
      <c r="AL525" s="82">
        <v>126</v>
      </c>
      <c r="AM525" s="84">
        <v>35000</v>
      </c>
      <c r="AN525" s="84">
        <v>0</v>
      </c>
      <c r="AO525" s="84">
        <v>0</v>
      </c>
      <c r="AP525" s="84">
        <v>35000</v>
      </c>
      <c r="AQ525" s="84">
        <v>1004.5</v>
      </c>
      <c r="AR525" s="84">
        <v>0</v>
      </c>
      <c r="AS525" s="84">
        <v>1064</v>
      </c>
      <c r="AT525" s="84">
        <v>0</v>
      </c>
      <c r="AU525" s="84">
        <v>25</v>
      </c>
      <c r="AV525" s="84">
        <v>0</v>
      </c>
      <c r="AW525" s="84">
        <v>0</v>
      </c>
      <c r="AX525" s="84">
        <v>2093.5</v>
      </c>
      <c r="AY525" s="84">
        <v>32906.5</v>
      </c>
      <c r="AZ525" s="84">
        <v>2485</v>
      </c>
      <c r="BA525" s="84">
        <v>385</v>
      </c>
      <c r="BB525" s="84">
        <v>2481.5</v>
      </c>
      <c r="BC525" s="91">
        <v>5351.5</v>
      </c>
    </row>
    <row r="526" spans="1:55" ht="25.5">
      <c r="A526" s="90" t="s">
        <v>843</v>
      </c>
      <c r="B526" s="82">
        <v>20231001</v>
      </c>
      <c r="C526" s="82">
        <v>2023</v>
      </c>
      <c r="D526" s="82" t="s">
        <v>6398</v>
      </c>
      <c r="E526" s="82">
        <v>10</v>
      </c>
      <c r="F526" s="82" t="s">
        <v>1249</v>
      </c>
      <c r="G526" s="82" t="s">
        <v>1491</v>
      </c>
      <c r="H526" s="82" t="s">
        <v>1249</v>
      </c>
      <c r="I526" s="82" t="s">
        <v>1491</v>
      </c>
      <c r="J526" s="82">
        <v>1</v>
      </c>
      <c r="K526" s="82" t="s">
        <v>11</v>
      </c>
      <c r="L526" s="82" t="s">
        <v>3720</v>
      </c>
      <c r="M526" s="82" t="s">
        <v>3721</v>
      </c>
      <c r="N526" s="82" t="s">
        <v>2352</v>
      </c>
      <c r="O526" s="82" t="s">
        <v>3700</v>
      </c>
      <c r="P526" s="82" t="s">
        <v>3722</v>
      </c>
      <c r="Q526" s="82" t="s">
        <v>8</v>
      </c>
      <c r="R526" s="82">
        <v>7</v>
      </c>
      <c r="S526" s="83">
        <v>44933</v>
      </c>
      <c r="T526" s="82" t="s">
        <v>6737</v>
      </c>
      <c r="U526" s="82">
        <v>61395016</v>
      </c>
      <c r="V526" s="82" t="s">
        <v>3702</v>
      </c>
      <c r="W526" s="100" t="s">
        <v>1063</v>
      </c>
      <c r="X526" s="82" t="s">
        <v>4502</v>
      </c>
      <c r="Y526" s="82" t="s">
        <v>5780</v>
      </c>
      <c r="Z526" s="82" t="s">
        <v>379</v>
      </c>
      <c r="AA526" s="82" t="s">
        <v>3704</v>
      </c>
      <c r="AB526" s="82" t="s">
        <v>6738</v>
      </c>
      <c r="AC526" s="82" t="s">
        <v>3713</v>
      </c>
      <c r="AD526" s="82" t="s">
        <v>3705</v>
      </c>
      <c r="AE526" s="82">
        <v>200013300038713</v>
      </c>
      <c r="AF526" s="82">
        <v>1</v>
      </c>
      <c r="AG526" s="82" t="s">
        <v>3707</v>
      </c>
      <c r="AH526" s="82">
        <v>1</v>
      </c>
      <c r="AI526" s="82" t="s">
        <v>3708</v>
      </c>
      <c r="AJ526" s="82">
        <v>315645</v>
      </c>
      <c r="AK526" s="82" t="s">
        <v>6663</v>
      </c>
      <c r="AL526" s="82">
        <v>127</v>
      </c>
      <c r="AM526" s="84">
        <v>24000</v>
      </c>
      <c r="AN526" s="84">
        <v>0</v>
      </c>
      <c r="AO526" s="84">
        <v>0</v>
      </c>
      <c r="AP526" s="84">
        <v>24000</v>
      </c>
      <c r="AQ526" s="84">
        <v>688.8</v>
      </c>
      <c r="AR526" s="84">
        <v>0</v>
      </c>
      <c r="AS526" s="84">
        <v>729.6</v>
      </c>
      <c r="AT526" s="84">
        <v>0</v>
      </c>
      <c r="AU526" s="84">
        <v>25</v>
      </c>
      <c r="AV526" s="84">
        <v>50</v>
      </c>
      <c r="AW526" s="84">
        <v>12259.89</v>
      </c>
      <c r="AX526" s="84">
        <v>26013.18</v>
      </c>
      <c r="AY526" s="84">
        <v>10246.709999999999</v>
      </c>
      <c r="AZ526" s="84">
        <v>1704</v>
      </c>
      <c r="BA526" s="84">
        <v>264</v>
      </c>
      <c r="BB526" s="84">
        <v>1701.6</v>
      </c>
      <c r="BC526" s="91">
        <v>3669.6</v>
      </c>
    </row>
    <row r="527" spans="1:55" ht="25.5">
      <c r="A527" s="90" t="s">
        <v>843</v>
      </c>
      <c r="B527" s="82">
        <v>20231001</v>
      </c>
      <c r="C527" s="82">
        <v>2023</v>
      </c>
      <c r="D527" s="82" t="s">
        <v>6398</v>
      </c>
      <c r="E527" s="82">
        <v>10</v>
      </c>
      <c r="F527" s="82" t="s">
        <v>1281</v>
      </c>
      <c r="G527" s="82" t="s">
        <v>488</v>
      </c>
      <c r="H527" s="82" t="s">
        <v>1281</v>
      </c>
      <c r="I527" s="82" t="s">
        <v>488</v>
      </c>
      <c r="J527" s="82">
        <v>1</v>
      </c>
      <c r="K527" s="82" t="s">
        <v>11</v>
      </c>
      <c r="L527" s="82" t="s">
        <v>3720</v>
      </c>
      <c r="M527" s="82" t="s">
        <v>3721</v>
      </c>
      <c r="N527" s="82" t="s">
        <v>2352</v>
      </c>
      <c r="O527" s="82" t="s">
        <v>3700</v>
      </c>
      <c r="P527" s="82" t="s">
        <v>3722</v>
      </c>
      <c r="Q527" s="82" t="s">
        <v>8</v>
      </c>
      <c r="R527" s="82">
        <v>1</v>
      </c>
      <c r="S527" s="83">
        <v>44200</v>
      </c>
      <c r="T527" s="83">
        <v>44200</v>
      </c>
      <c r="U527" s="82">
        <v>61710040</v>
      </c>
      <c r="V527" s="82" t="s">
        <v>3702</v>
      </c>
      <c r="W527" s="100" t="s">
        <v>1747</v>
      </c>
      <c r="X527" s="82" t="s">
        <v>4481</v>
      </c>
      <c r="Y527" s="82" t="s">
        <v>5757</v>
      </c>
      <c r="Z527" s="82" t="s">
        <v>928</v>
      </c>
      <c r="AA527" s="82" t="s">
        <v>3704</v>
      </c>
      <c r="AB527" s="82" t="s">
        <v>6739</v>
      </c>
      <c r="AC527" s="82" t="s">
        <v>3705</v>
      </c>
      <c r="AD527" s="82" t="s">
        <v>3706</v>
      </c>
      <c r="AE527" s="82">
        <v>200019603568716</v>
      </c>
      <c r="AF527" s="82">
        <v>1</v>
      </c>
      <c r="AG527" s="82" t="s">
        <v>3707</v>
      </c>
      <c r="AH527" s="82">
        <v>1</v>
      </c>
      <c r="AI527" s="82" t="s">
        <v>3708</v>
      </c>
      <c r="AJ527" s="82">
        <v>315645</v>
      </c>
      <c r="AK527" s="82" t="s">
        <v>6663</v>
      </c>
      <c r="AL527" s="82">
        <v>128</v>
      </c>
      <c r="AM527" s="84">
        <v>15000</v>
      </c>
      <c r="AN527" s="84">
        <v>0</v>
      </c>
      <c r="AO527" s="84">
        <v>0</v>
      </c>
      <c r="AP527" s="84">
        <v>15000</v>
      </c>
      <c r="AQ527" s="84">
        <v>430.5</v>
      </c>
      <c r="AR527" s="84">
        <v>0</v>
      </c>
      <c r="AS527" s="84">
        <v>456</v>
      </c>
      <c r="AT527" s="84">
        <v>0</v>
      </c>
      <c r="AU527" s="84">
        <v>25</v>
      </c>
      <c r="AV527" s="84">
        <v>0</v>
      </c>
      <c r="AW527" s="84">
        <v>8380.1299999999992</v>
      </c>
      <c r="AX527" s="84">
        <v>17671.759999999998</v>
      </c>
      <c r="AY527" s="84">
        <v>5708.37</v>
      </c>
      <c r="AZ527" s="84">
        <v>1065</v>
      </c>
      <c r="BA527" s="84">
        <v>165</v>
      </c>
      <c r="BB527" s="84">
        <v>1063.5</v>
      </c>
      <c r="BC527" s="91">
        <v>2293.5</v>
      </c>
    </row>
    <row r="528" spans="1:55" ht="25.5">
      <c r="A528" s="90" t="s">
        <v>843</v>
      </c>
      <c r="B528" s="82">
        <v>20231001</v>
      </c>
      <c r="C528" s="82">
        <v>2023</v>
      </c>
      <c r="D528" s="82" t="s">
        <v>6398</v>
      </c>
      <c r="E528" s="82">
        <v>10</v>
      </c>
      <c r="F528" s="82" t="s">
        <v>1262</v>
      </c>
      <c r="G528" s="82" t="s">
        <v>465</v>
      </c>
      <c r="H528" s="82">
        <v>1.83</v>
      </c>
      <c r="I528" s="82" t="s">
        <v>843</v>
      </c>
      <c r="J528" s="82">
        <v>34</v>
      </c>
      <c r="K528" s="82" t="s">
        <v>3699</v>
      </c>
      <c r="L528" s="82"/>
      <c r="M528" s="82"/>
      <c r="N528" s="82" t="s">
        <v>2352</v>
      </c>
      <c r="O528" s="82" t="s">
        <v>3700</v>
      </c>
      <c r="P528" s="82" t="s">
        <v>3832</v>
      </c>
      <c r="Q528" s="82" t="s">
        <v>297</v>
      </c>
      <c r="R528" s="82">
        <v>1</v>
      </c>
      <c r="S528" s="83">
        <v>44573</v>
      </c>
      <c r="T528" s="83">
        <v>44573</v>
      </c>
      <c r="U528" s="82">
        <v>61935143</v>
      </c>
      <c r="V528" s="82" t="s">
        <v>3702</v>
      </c>
      <c r="W528" s="100" t="s">
        <v>2786</v>
      </c>
      <c r="X528" s="82" t="s">
        <v>3837</v>
      </c>
      <c r="Y528" s="82" t="s">
        <v>5393</v>
      </c>
      <c r="Z528" s="82" t="s">
        <v>2785</v>
      </c>
      <c r="AA528" s="82" t="s">
        <v>3704</v>
      </c>
      <c r="AB528" s="82" t="s">
        <v>6740</v>
      </c>
      <c r="AC528" s="82" t="s">
        <v>3705</v>
      </c>
      <c r="AD528" s="82" t="s">
        <v>3706</v>
      </c>
      <c r="AE528" s="82">
        <v>200011120127844</v>
      </c>
      <c r="AF528" s="82">
        <v>1</v>
      </c>
      <c r="AG528" s="82" t="s">
        <v>3707</v>
      </c>
      <c r="AH528" s="82">
        <v>1</v>
      </c>
      <c r="AI528" s="82" t="s">
        <v>3708</v>
      </c>
      <c r="AJ528" s="82">
        <v>315645</v>
      </c>
      <c r="AK528" s="82" t="s">
        <v>6663</v>
      </c>
      <c r="AL528" s="82">
        <v>129</v>
      </c>
      <c r="AM528" s="84">
        <v>30000</v>
      </c>
      <c r="AN528" s="84">
        <v>0</v>
      </c>
      <c r="AO528" s="84">
        <v>0</v>
      </c>
      <c r="AP528" s="84">
        <v>30000</v>
      </c>
      <c r="AQ528" s="84">
        <v>861</v>
      </c>
      <c r="AR528" s="84">
        <v>0</v>
      </c>
      <c r="AS528" s="84">
        <v>912</v>
      </c>
      <c r="AT528" s="84">
        <v>0</v>
      </c>
      <c r="AU528" s="84">
        <v>25</v>
      </c>
      <c r="AV528" s="84">
        <v>0</v>
      </c>
      <c r="AW528" s="84">
        <v>0</v>
      </c>
      <c r="AX528" s="84">
        <v>1798</v>
      </c>
      <c r="AY528" s="84">
        <v>28202</v>
      </c>
      <c r="AZ528" s="84">
        <v>2130</v>
      </c>
      <c r="BA528" s="84">
        <v>330</v>
      </c>
      <c r="BB528" s="84">
        <v>2127</v>
      </c>
      <c r="BC528" s="91">
        <v>4587</v>
      </c>
    </row>
    <row r="529" spans="1:55" ht="25.5">
      <c r="A529" s="90" t="s">
        <v>843</v>
      </c>
      <c r="B529" s="82">
        <v>20231001</v>
      </c>
      <c r="C529" s="82">
        <v>2023</v>
      </c>
      <c r="D529" s="82" t="s">
        <v>6398</v>
      </c>
      <c r="E529" s="82">
        <v>10</v>
      </c>
      <c r="F529" s="82">
        <v>1.83</v>
      </c>
      <c r="G529" s="82" t="s">
        <v>843</v>
      </c>
      <c r="H529" s="82">
        <v>1.83</v>
      </c>
      <c r="I529" s="82" t="s">
        <v>843</v>
      </c>
      <c r="J529" s="82">
        <v>36</v>
      </c>
      <c r="K529" s="82" t="s">
        <v>3730</v>
      </c>
      <c r="L529" s="82" t="s">
        <v>3758</v>
      </c>
      <c r="M529" s="82" t="s">
        <v>3759</v>
      </c>
      <c r="N529" s="82" t="s">
        <v>2352</v>
      </c>
      <c r="O529" s="82" t="s">
        <v>3700</v>
      </c>
      <c r="P529" s="82" t="s">
        <v>4531</v>
      </c>
      <c r="Q529" s="82" t="s">
        <v>2927</v>
      </c>
      <c r="R529" s="82">
        <v>1</v>
      </c>
      <c r="S529" s="83">
        <v>44927</v>
      </c>
      <c r="T529" s="83">
        <v>44927</v>
      </c>
      <c r="U529" s="82">
        <v>62461835</v>
      </c>
      <c r="V529" s="82" t="s">
        <v>3702</v>
      </c>
      <c r="W529" s="100" t="s">
        <v>2900</v>
      </c>
      <c r="X529" s="82" t="s">
        <v>4532</v>
      </c>
      <c r="Y529" s="82" t="s">
        <v>5811</v>
      </c>
      <c r="Z529" s="82" t="s">
        <v>2899</v>
      </c>
      <c r="AA529" s="82" t="s">
        <v>3712</v>
      </c>
      <c r="AB529" s="82" t="s">
        <v>6741</v>
      </c>
      <c r="AC529" s="82" t="s">
        <v>3705</v>
      </c>
      <c r="AD529" s="82" t="s">
        <v>3706</v>
      </c>
      <c r="AE529" s="82">
        <v>200019604243347</v>
      </c>
      <c r="AF529" s="82">
        <v>1</v>
      </c>
      <c r="AG529" s="82" t="s">
        <v>3707</v>
      </c>
      <c r="AH529" s="82">
        <v>1</v>
      </c>
      <c r="AI529" s="82" t="s">
        <v>3708</v>
      </c>
      <c r="AJ529" s="82">
        <v>315645</v>
      </c>
      <c r="AK529" s="82" t="s">
        <v>6663</v>
      </c>
      <c r="AL529" s="82">
        <v>130</v>
      </c>
      <c r="AM529" s="84">
        <v>25000</v>
      </c>
      <c r="AN529" s="84">
        <v>0</v>
      </c>
      <c r="AO529" s="84">
        <v>0</v>
      </c>
      <c r="AP529" s="84">
        <v>25000</v>
      </c>
      <c r="AQ529" s="84">
        <v>717.5</v>
      </c>
      <c r="AR529" s="84">
        <v>0</v>
      </c>
      <c r="AS529" s="84">
        <v>760</v>
      </c>
      <c r="AT529" s="84">
        <v>0</v>
      </c>
      <c r="AU529" s="84">
        <v>25</v>
      </c>
      <c r="AV529" s="84">
        <v>0</v>
      </c>
      <c r="AW529" s="84">
        <v>0</v>
      </c>
      <c r="AX529" s="84">
        <v>1502.5</v>
      </c>
      <c r="AY529" s="84">
        <v>23497.5</v>
      </c>
      <c r="AZ529" s="84">
        <v>1775</v>
      </c>
      <c r="BA529" s="84">
        <v>275</v>
      </c>
      <c r="BB529" s="84">
        <v>1772.5</v>
      </c>
      <c r="BC529" s="91">
        <v>3822.5</v>
      </c>
    </row>
    <row r="530" spans="1:55" ht="25.5">
      <c r="A530" s="90" t="s">
        <v>843</v>
      </c>
      <c r="B530" s="82">
        <v>20231001</v>
      </c>
      <c r="C530" s="82">
        <v>2023</v>
      </c>
      <c r="D530" s="82" t="s">
        <v>6398</v>
      </c>
      <c r="E530" s="82">
        <v>10</v>
      </c>
      <c r="F530" s="82" t="s">
        <v>1244</v>
      </c>
      <c r="G530" s="82" t="s">
        <v>503</v>
      </c>
      <c r="H530" s="82" t="s">
        <v>1244</v>
      </c>
      <c r="I530" s="82" t="s">
        <v>503</v>
      </c>
      <c r="J530" s="82">
        <v>1</v>
      </c>
      <c r="K530" s="82" t="s">
        <v>11</v>
      </c>
      <c r="L530" s="82" t="s">
        <v>3720</v>
      </c>
      <c r="M530" s="82" t="s">
        <v>3721</v>
      </c>
      <c r="N530" s="82" t="s">
        <v>2352</v>
      </c>
      <c r="O530" s="82" t="s">
        <v>3700</v>
      </c>
      <c r="P530" s="82" t="s">
        <v>3998</v>
      </c>
      <c r="Q530" s="82" t="s">
        <v>130</v>
      </c>
      <c r="R530" s="82">
        <v>1</v>
      </c>
      <c r="S530" s="83">
        <v>44936</v>
      </c>
      <c r="T530" s="83">
        <v>44936</v>
      </c>
      <c r="U530" s="82">
        <v>62040081</v>
      </c>
      <c r="V530" s="82" t="s">
        <v>3702</v>
      </c>
      <c r="W530" s="100" t="s">
        <v>6375</v>
      </c>
      <c r="X530" s="82" t="s">
        <v>6742</v>
      </c>
      <c r="Y530" s="82" t="s">
        <v>6743</v>
      </c>
      <c r="Z530" s="82" t="s">
        <v>6376</v>
      </c>
      <c r="AA530" s="82" t="s">
        <v>3712</v>
      </c>
      <c r="AB530" s="82" t="s">
        <v>6744</v>
      </c>
      <c r="AC530" s="82" t="s">
        <v>3705</v>
      </c>
      <c r="AD530" s="82" t="s">
        <v>3706</v>
      </c>
      <c r="AE530" s="82">
        <v>200019606296489</v>
      </c>
      <c r="AF530" s="82">
        <v>1</v>
      </c>
      <c r="AG530" s="82" t="s">
        <v>3707</v>
      </c>
      <c r="AH530" s="82">
        <v>1</v>
      </c>
      <c r="AI530" s="82" t="s">
        <v>3708</v>
      </c>
      <c r="AJ530" s="82">
        <v>315645</v>
      </c>
      <c r="AK530" s="82" t="s">
        <v>6663</v>
      </c>
      <c r="AL530" s="82">
        <v>131</v>
      </c>
      <c r="AM530" s="84">
        <v>24000</v>
      </c>
      <c r="AN530" s="84">
        <v>0</v>
      </c>
      <c r="AO530" s="84">
        <v>0</v>
      </c>
      <c r="AP530" s="84">
        <v>24000</v>
      </c>
      <c r="AQ530" s="84">
        <v>688.8</v>
      </c>
      <c r="AR530" s="84">
        <v>0</v>
      </c>
      <c r="AS530" s="84">
        <v>729.6</v>
      </c>
      <c r="AT530" s="84">
        <v>0</v>
      </c>
      <c r="AU530" s="84">
        <v>25</v>
      </c>
      <c r="AV530" s="84">
        <v>0</v>
      </c>
      <c r="AW530" s="84">
        <v>0</v>
      </c>
      <c r="AX530" s="84">
        <v>1443.4</v>
      </c>
      <c r="AY530" s="84">
        <v>22556.6</v>
      </c>
      <c r="AZ530" s="84">
        <v>1704</v>
      </c>
      <c r="BA530" s="84">
        <v>264</v>
      </c>
      <c r="BB530" s="84">
        <v>1701.6</v>
      </c>
      <c r="BC530" s="91">
        <v>3669.6</v>
      </c>
    </row>
    <row r="531" spans="1:55" ht="25.5">
      <c r="A531" s="90" t="s">
        <v>843</v>
      </c>
      <c r="B531" s="82">
        <v>20231001</v>
      </c>
      <c r="C531" s="82">
        <v>2023</v>
      </c>
      <c r="D531" s="82" t="s">
        <v>6398</v>
      </c>
      <c r="E531" s="82">
        <v>10</v>
      </c>
      <c r="F531" s="82" t="s">
        <v>1250</v>
      </c>
      <c r="G531" s="82" t="s">
        <v>1485</v>
      </c>
      <c r="H531" s="82">
        <v>1.83</v>
      </c>
      <c r="I531" s="82" t="s">
        <v>843</v>
      </c>
      <c r="J531" s="82">
        <v>34</v>
      </c>
      <c r="K531" s="82" t="s">
        <v>3699</v>
      </c>
      <c r="L531" s="82"/>
      <c r="M531" s="82"/>
      <c r="N531" s="82" t="s">
        <v>2352</v>
      </c>
      <c r="O531" s="82" t="s">
        <v>3700</v>
      </c>
      <c r="P531" s="82" t="s">
        <v>3781</v>
      </c>
      <c r="Q531" s="82" t="s">
        <v>1334</v>
      </c>
      <c r="R531" s="82">
        <v>1</v>
      </c>
      <c r="S531" s="83">
        <v>44933</v>
      </c>
      <c r="T531" s="83">
        <v>44933</v>
      </c>
      <c r="U531" s="82">
        <v>61575228</v>
      </c>
      <c r="V531" s="82" t="s">
        <v>3702</v>
      </c>
      <c r="W531" s="100" t="s">
        <v>3486</v>
      </c>
      <c r="X531" s="82" t="s">
        <v>4500</v>
      </c>
      <c r="Y531" s="82" t="s">
        <v>5778</v>
      </c>
      <c r="Z531" s="82" t="s">
        <v>3485</v>
      </c>
      <c r="AA531" s="82" t="s">
        <v>3704</v>
      </c>
      <c r="AB531" s="82" t="s">
        <v>6745</v>
      </c>
      <c r="AC531" s="82" t="s">
        <v>3705</v>
      </c>
      <c r="AD531" s="82" t="s">
        <v>3706</v>
      </c>
      <c r="AE531" s="82">
        <v>200019606010228</v>
      </c>
      <c r="AF531" s="82">
        <v>1</v>
      </c>
      <c r="AG531" s="82" t="s">
        <v>3707</v>
      </c>
      <c r="AH531" s="82">
        <v>1</v>
      </c>
      <c r="AI531" s="82" t="s">
        <v>3708</v>
      </c>
      <c r="AJ531" s="82">
        <v>315645</v>
      </c>
      <c r="AK531" s="82" t="s">
        <v>6663</v>
      </c>
      <c r="AL531" s="82">
        <v>132</v>
      </c>
      <c r="AM531" s="84">
        <v>42000</v>
      </c>
      <c r="AN531" s="84">
        <v>0</v>
      </c>
      <c r="AO531" s="84">
        <v>0</v>
      </c>
      <c r="AP531" s="84">
        <v>42000</v>
      </c>
      <c r="AQ531" s="84">
        <v>1205.4000000000001</v>
      </c>
      <c r="AR531" s="84">
        <v>724.92</v>
      </c>
      <c r="AS531" s="84">
        <v>1276.8</v>
      </c>
      <c r="AT531" s="84">
        <v>0</v>
      </c>
      <c r="AU531" s="84">
        <v>25</v>
      </c>
      <c r="AV531" s="84">
        <v>0</v>
      </c>
      <c r="AW531" s="84">
        <v>0</v>
      </c>
      <c r="AX531" s="84">
        <v>3232.12</v>
      </c>
      <c r="AY531" s="84">
        <v>38767.879999999997</v>
      </c>
      <c r="AZ531" s="84">
        <v>2982</v>
      </c>
      <c r="BA531" s="84">
        <v>462</v>
      </c>
      <c r="BB531" s="84">
        <v>2977.8</v>
      </c>
      <c r="BC531" s="91">
        <v>6421.8</v>
      </c>
    </row>
    <row r="532" spans="1:55" ht="25.5">
      <c r="A532" s="90" t="s">
        <v>843</v>
      </c>
      <c r="B532" s="82">
        <v>20231001</v>
      </c>
      <c r="C532" s="82">
        <v>2023</v>
      </c>
      <c r="D532" s="82" t="s">
        <v>6398</v>
      </c>
      <c r="E532" s="82">
        <v>10</v>
      </c>
      <c r="F532" s="82">
        <v>1.83</v>
      </c>
      <c r="G532" s="82" t="s">
        <v>843</v>
      </c>
      <c r="H532" s="82">
        <v>1.83</v>
      </c>
      <c r="I532" s="82" t="s">
        <v>843</v>
      </c>
      <c r="J532" s="82">
        <v>1</v>
      </c>
      <c r="K532" s="82" t="s">
        <v>11</v>
      </c>
      <c r="L532" s="82" t="s">
        <v>3714</v>
      </c>
      <c r="M532" s="82" t="s">
        <v>3715</v>
      </c>
      <c r="N532" s="82" t="s">
        <v>2352</v>
      </c>
      <c r="O532" s="82" t="s">
        <v>3700</v>
      </c>
      <c r="P532" s="82" t="s">
        <v>3716</v>
      </c>
      <c r="Q532" s="82" t="s">
        <v>559</v>
      </c>
      <c r="R532" s="82">
        <v>2</v>
      </c>
      <c r="S532" s="83">
        <v>44929</v>
      </c>
      <c r="T532" s="83">
        <v>44480</v>
      </c>
      <c r="U532" s="82">
        <v>62175011</v>
      </c>
      <c r="V532" s="82" t="s">
        <v>3702</v>
      </c>
      <c r="W532" s="100" t="s">
        <v>2053</v>
      </c>
      <c r="X532" s="82" t="s">
        <v>4495</v>
      </c>
      <c r="Y532" s="82" t="s">
        <v>5773</v>
      </c>
      <c r="Z532" s="82" t="s">
        <v>1417</v>
      </c>
      <c r="AA532" s="82" t="s">
        <v>3712</v>
      </c>
      <c r="AB532" s="82" t="s">
        <v>6746</v>
      </c>
      <c r="AC532" s="82" t="s">
        <v>3705</v>
      </c>
      <c r="AD532" s="82" t="s">
        <v>3706</v>
      </c>
      <c r="AE532" s="82">
        <v>200019604313569</v>
      </c>
      <c r="AF532" s="82">
        <v>1</v>
      </c>
      <c r="AG532" s="82" t="s">
        <v>3707</v>
      </c>
      <c r="AH532" s="82">
        <v>1</v>
      </c>
      <c r="AI532" s="82" t="s">
        <v>3708</v>
      </c>
      <c r="AJ532" s="82">
        <v>315645</v>
      </c>
      <c r="AK532" s="82" t="s">
        <v>6663</v>
      </c>
      <c r="AL532" s="82">
        <v>133</v>
      </c>
      <c r="AM532" s="84">
        <v>180000</v>
      </c>
      <c r="AN532" s="84">
        <v>0</v>
      </c>
      <c r="AO532" s="84">
        <v>0</v>
      </c>
      <c r="AP532" s="84">
        <v>180000</v>
      </c>
      <c r="AQ532" s="84">
        <v>5166</v>
      </c>
      <c r="AR532" s="84">
        <v>30923.37</v>
      </c>
      <c r="AS532" s="84">
        <v>5472</v>
      </c>
      <c r="AT532" s="84">
        <v>0</v>
      </c>
      <c r="AU532" s="84">
        <v>25</v>
      </c>
      <c r="AV532" s="84">
        <v>0</v>
      </c>
      <c r="AW532" s="84">
        <v>0</v>
      </c>
      <c r="AX532" s="84">
        <v>41586.370000000003</v>
      </c>
      <c r="AY532" s="84">
        <v>138413.63</v>
      </c>
      <c r="AZ532" s="84">
        <v>12780</v>
      </c>
      <c r="BA532" s="84">
        <v>822.89</v>
      </c>
      <c r="BB532" s="84">
        <v>12762</v>
      </c>
      <c r="BC532" s="91">
        <v>26364.89</v>
      </c>
    </row>
    <row r="533" spans="1:55" ht="25.5">
      <c r="A533" s="90" t="s">
        <v>843</v>
      </c>
      <c r="B533" s="82">
        <v>20231001</v>
      </c>
      <c r="C533" s="82">
        <v>2023</v>
      </c>
      <c r="D533" s="82" t="s">
        <v>6398</v>
      </c>
      <c r="E533" s="82">
        <v>10</v>
      </c>
      <c r="F533" s="82" t="s">
        <v>1242</v>
      </c>
      <c r="G533" s="82" t="s">
        <v>1486</v>
      </c>
      <c r="H533" s="82">
        <v>1.83</v>
      </c>
      <c r="I533" s="82" t="s">
        <v>843</v>
      </c>
      <c r="J533" s="82">
        <v>34</v>
      </c>
      <c r="K533" s="82" t="s">
        <v>3699</v>
      </c>
      <c r="L533" s="82" t="s">
        <v>3714</v>
      </c>
      <c r="M533" s="82" t="s">
        <v>3715</v>
      </c>
      <c r="N533" s="82" t="s">
        <v>2352</v>
      </c>
      <c r="O533" s="82" t="s">
        <v>3700</v>
      </c>
      <c r="P533" s="82" t="s">
        <v>3743</v>
      </c>
      <c r="Q533" s="82" t="s">
        <v>75</v>
      </c>
      <c r="R533" s="82">
        <v>3</v>
      </c>
      <c r="S533" s="83">
        <v>44573</v>
      </c>
      <c r="T533" s="83">
        <v>41276</v>
      </c>
      <c r="U533" s="82">
        <v>62475160</v>
      </c>
      <c r="V533" s="82" t="s">
        <v>3702</v>
      </c>
      <c r="W533" s="100" t="s">
        <v>2810</v>
      </c>
      <c r="X533" s="82" t="s">
        <v>4263</v>
      </c>
      <c r="Y533" s="82" t="s">
        <v>5933</v>
      </c>
      <c r="Z533" s="82" t="s">
        <v>2809</v>
      </c>
      <c r="AA533" s="82" t="s">
        <v>3712</v>
      </c>
      <c r="AB533" s="83">
        <v>23688</v>
      </c>
      <c r="AC533" s="82" t="s">
        <v>3713</v>
      </c>
      <c r="AD533" s="82" t="s">
        <v>3706</v>
      </c>
      <c r="AE533" s="82">
        <v>200019600696043</v>
      </c>
      <c r="AF533" s="82">
        <v>1</v>
      </c>
      <c r="AG533" s="82" t="s">
        <v>3707</v>
      </c>
      <c r="AH533" s="82">
        <v>1</v>
      </c>
      <c r="AI533" s="82" t="s">
        <v>3708</v>
      </c>
      <c r="AJ533" s="82">
        <v>315645</v>
      </c>
      <c r="AK533" s="82" t="s">
        <v>6663</v>
      </c>
      <c r="AL533" s="82">
        <v>134</v>
      </c>
      <c r="AM533" s="84">
        <v>26250</v>
      </c>
      <c r="AN533" s="84">
        <v>0</v>
      </c>
      <c r="AO533" s="84">
        <v>0</v>
      </c>
      <c r="AP533" s="84">
        <v>26250</v>
      </c>
      <c r="AQ533" s="84">
        <v>753.38</v>
      </c>
      <c r="AR533" s="84">
        <v>0</v>
      </c>
      <c r="AS533" s="84">
        <v>798</v>
      </c>
      <c r="AT533" s="84">
        <v>0</v>
      </c>
      <c r="AU533" s="84">
        <v>25</v>
      </c>
      <c r="AV533" s="84">
        <v>0</v>
      </c>
      <c r="AW533" s="84">
        <v>0</v>
      </c>
      <c r="AX533" s="84">
        <v>1576.38</v>
      </c>
      <c r="AY533" s="84">
        <v>24673.62</v>
      </c>
      <c r="AZ533" s="84">
        <v>1863.75</v>
      </c>
      <c r="BA533" s="84">
        <v>288.75</v>
      </c>
      <c r="BB533" s="84">
        <v>1861.13</v>
      </c>
      <c r="BC533" s="91">
        <v>4013.63</v>
      </c>
    </row>
    <row r="534" spans="1:55" ht="25.5">
      <c r="A534" s="90" t="s">
        <v>843</v>
      </c>
      <c r="B534" s="82">
        <v>20231001</v>
      </c>
      <c r="C534" s="82">
        <v>2023</v>
      </c>
      <c r="D534" s="82" t="s">
        <v>6398</v>
      </c>
      <c r="E534" s="82">
        <v>10</v>
      </c>
      <c r="F534" s="82">
        <v>1.83</v>
      </c>
      <c r="G534" s="82" t="s">
        <v>843</v>
      </c>
      <c r="H534" s="82">
        <v>1.83</v>
      </c>
      <c r="I534" s="82" t="s">
        <v>843</v>
      </c>
      <c r="J534" s="82">
        <v>7</v>
      </c>
      <c r="K534" s="82" t="s">
        <v>3709</v>
      </c>
      <c r="L534" s="82"/>
      <c r="M534" s="82"/>
      <c r="N534" s="82" t="s">
        <v>2352</v>
      </c>
      <c r="O534" s="82" t="s">
        <v>3700</v>
      </c>
      <c r="P534" s="82" t="s">
        <v>3710</v>
      </c>
      <c r="Q534" s="82" t="s">
        <v>795</v>
      </c>
      <c r="R534" s="82">
        <v>5</v>
      </c>
      <c r="S534" s="83">
        <v>44931</v>
      </c>
      <c r="T534" s="83">
        <v>42012</v>
      </c>
      <c r="U534" s="82">
        <v>62461952</v>
      </c>
      <c r="V534" s="82" t="s">
        <v>3702</v>
      </c>
      <c r="W534" s="100" t="s">
        <v>3230</v>
      </c>
      <c r="X534" s="82" t="s">
        <v>4657</v>
      </c>
      <c r="Y534" s="82" t="s">
        <v>5947</v>
      </c>
      <c r="Z534" s="82" t="s">
        <v>3229</v>
      </c>
      <c r="AA534" s="82" t="s">
        <v>3712</v>
      </c>
      <c r="AB534" s="83">
        <v>32785</v>
      </c>
      <c r="AC534" s="82" t="s">
        <v>3713</v>
      </c>
      <c r="AD534" s="82" t="s">
        <v>3706</v>
      </c>
      <c r="AE534" s="82">
        <v>200012320436959</v>
      </c>
      <c r="AF534" s="82">
        <v>1</v>
      </c>
      <c r="AG534" s="82" t="s">
        <v>3707</v>
      </c>
      <c r="AH534" s="82">
        <v>1</v>
      </c>
      <c r="AI534" s="82" t="s">
        <v>3708</v>
      </c>
      <c r="AJ534" s="82">
        <v>315645</v>
      </c>
      <c r="AK534" s="82" t="s">
        <v>6663</v>
      </c>
      <c r="AL534" s="82">
        <v>135</v>
      </c>
      <c r="AM534" s="84">
        <v>10000</v>
      </c>
      <c r="AN534" s="84">
        <v>0</v>
      </c>
      <c r="AO534" s="84">
        <v>0</v>
      </c>
      <c r="AP534" s="84">
        <v>10000</v>
      </c>
      <c r="AQ534" s="84">
        <v>0</v>
      </c>
      <c r="AR534" s="84">
        <v>0</v>
      </c>
      <c r="AS534" s="84">
        <v>0</v>
      </c>
      <c r="AT534" s="84">
        <v>0</v>
      </c>
      <c r="AU534" s="84">
        <v>0</v>
      </c>
      <c r="AV534" s="84">
        <v>0</v>
      </c>
      <c r="AW534" s="84">
        <v>0</v>
      </c>
      <c r="AX534" s="84">
        <v>0</v>
      </c>
      <c r="AY534" s="84">
        <v>10000</v>
      </c>
      <c r="AZ534" s="84">
        <v>0</v>
      </c>
      <c r="BA534" s="84">
        <v>0</v>
      </c>
      <c r="BB534" s="84">
        <v>0</v>
      </c>
      <c r="BC534" s="91">
        <v>0</v>
      </c>
    </row>
    <row r="535" spans="1:55" ht="25.5">
      <c r="A535" s="90" t="s">
        <v>843</v>
      </c>
      <c r="B535" s="82">
        <v>20231001</v>
      </c>
      <c r="C535" s="82">
        <v>2023</v>
      </c>
      <c r="D535" s="82" t="s">
        <v>6398</v>
      </c>
      <c r="E535" s="82">
        <v>10</v>
      </c>
      <c r="F535" s="82" t="s">
        <v>1241</v>
      </c>
      <c r="G535" s="82" t="s">
        <v>276</v>
      </c>
      <c r="H535" s="82" t="s">
        <v>1241</v>
      </c>
      <c r="I535" s="82" t="s">
        <v>276</v>
      </c>
      <c r="J535" s="82">
        <v>1</v>
      </c>
      <c r="K535" s="82" t="s">
        <v>11</v>
      </c>
      <c r="L535" s="82"/>
      <c r="M535" s="82"/>
      <c r="N535" s="82" t="s">
        <v>2352</v>
      </c>
      <c r="O535" s="82" t="s">
        <v>3700</v>
      </c>
      <c r="P535" s="82" t="s">
        <v>3767</v>
      </c>
      <c r="Q535" s="82" t="s">
        <v>32</v>
      </c>
      <c r="R535" s="82">
        <v>3</v>
      </c>
      <c r="S535" s="83">
        <v>44929</v>
      </c>
      <c r="T535" s="83">
        <v>43842</v>
      </c>
      <c r="U535" s="82">
        <v>62160110</v>
      </c>
      <c r="V535" s="82" t="s">
        <v>3702</v>
      </c>
      <c r="W535" s="100" t="s">
        <v>1716</v>
      </c>
      <c r="X535" s="82" t="s">
        <v>3801</v>
      </c>
      <c r="Y535" s="82" t="s">
        <v>5176</v>
      </c>
      <c r="Z535" s="82" t="s">
        <v>867</v>
      </c>
      <c r="AA535" s="82" t="s">
        <v>3704</v>
      </c>
      <c r="AB535" s="83">
        <v>21651</v>
      </c>
      <c r="AC535" s="82" t="s">
        <v>3705</v>
      </c>
      <c r="AD535" s="82" t="s">
        <v>3706</v>
      </c>
      <c r="AE535" s="82">
        <v>200019603193059</v>
      </c>
      <c r="AF535" s="82">
        <v>1</v>
      </c>
      <c r="AG535" s="82" t="s">
        <v>3707</v>
      </c>
      <c r="AH535" s="82">
        <v>1</v>
      </c>
      <c r="AI535" s="82" t="s">
        <v>3708</v>
      </c>
      <c r="AJ535" s="82">
        <v>315645</v>
      </c>
      <c r="AK535" s="82" t="s">
        <v>6663</v>
      </c>
      <c r="AL535" s="82">
        <v>136</v>
      </c>
      <c r="AM535" s="84">
        <v>70000</v>
      </c>
      <c r="AN535" s="84">
        <v>0</v>
      </c>
      <c r="AO535" s="84">
        <v>0</v>
      </c>
      <c r="AP535" s="84">
        <v>70000</v>
      </c>
      <c r="AQ535" s="84">
        <v>2009</v>
      </c>
      <c r="AR535" s="84">
        <v>5368.48</v>
      </c>
      <c r="AS535" s="84">
        <v>2128</v>
      </c>
      <c r="AT535" s="84">
        <v>0</v>
      </c>
      <c r="AU535" s="84">
        <v>25</v>
      </c>
      <c r="AV535" s="84">
        <v>0</v>
      </c>
      <c r="AW535" s="84">
        <v>0</v>
      </c>
      <c r="AX535" s="84">
        <v>9530.48</v>
      </c>
      <c r="AY535" s="84">
        <v>60469.52</v>
      </c>
      <c r="AZ535" s="84">
        <v>4970</v>
      </c>
      <c r="BA535" s="84">
        <v>770</v>
      </c>
      <c r="BB535" s="84">
        <v>4963</v>
      </c>
      <c r="BC535" s="91">
        <v>10703</v>
      </c>
    </row>
    <row r="536" spans="1:55" ht="25.5">
      <c r="A536" s="90" t="s">
        <v>843</v>
      </c>
      <c r="B536" s="82">
        <v>20231001</v>
      </c>
      <c r="C536" s="82">
        <v>2023</v>
      </c>
      <c r="D536" s="82" t="s">
        <v>6398</v>
      </c>
      <c r="E536" s="82">
        <v>10</v>
      </c>
      <c r="F536" s="82" t="s">
        <v>1269</v>
      </c>
      <c r="G536" s="82" t="s">
        <v>230</v>
      </c>
      <c r="H536" s="82">
        <v>1.83</v>
      </c>
      <c r="I536" s="82" t="s">
        <v>843</v>
      </c>
      <c r="J536" s="82">
        <v>36</v>
      </c>
      <c r="K536" s="82" t="s">
        <v>3730</v>
      </c>
      <c r="L536" s="82" t="s">
        <v>3714</v>
      </c>
      <c r="M536" s="82" t="s">
        <v>3715</v>
      </c>
      <c r="N536" s="82" t="s">
        <v>2352</v>
      </c>
      <c r="O536" s="82" t="s">
        <v>3700</v>
      </c>
      <c r="P536" s="82" t="s">
        <v>4637</v>
      </c>
      <c r="Q536" s="82" t="s">
        <v>3503</v>
      </c>
      <c r="R536" s="82">
        <v>1</v>
      </c>
      <c r="S536" s="83">
        <v>44933</v>
      </c>
      <c r="T536" s="83">
        <v>44933</v>
      </c>
      <c r="U536" s="82">
        <v>61500026</v>
      </c>
      <c r="V536" s="82" t="s">
        <v>3702</v>
      </c>
      <c r="W536" s="100" t="s">
        <v>3502</v>
      </c>
      <c r="X536" s="82" t="s">
        <v>4638</v>
      </c>
      <c r="Y536" s="82" t="s">
        <v>5924</v>
      </c>
      <c r="Z536" s="82" t="s">
        <v>3501</v>
      </c>
      <c r="AA536" s="82" t="s">
        <v>3712</v>
      </c>
      <c r="AB536" s="83">
        <v>32876</v>
      </c>
      <c r="AC536" s="82" t="s">
        <v>3705</v>
      </c>
      <c r="AD536" s="82" t="s">
        <v>3706</v>
      </c>
      <c r="AE536" s="82">
        <v>200019605043883</v>
      </c>
      <c r="AF536" s="82">
        <v>1</v>
      </c>
      <c r="AG536" s="82" t="s">
        <v>3707</v>
      </c>
      <c r="AH536" s="82">
        <v>1</v>
      </c>
      <c r="AI536" s="82" t="s">
        <v>3708</v>
      </c>
      <c r="AJ536" s="82">
        <v>315645</v>
      </c>
      <c r="AK536" s="82" t="s">
        <v>6663</v>
      </c>
      <c r="AL536" s="82">
        <v>137</v>
      </c>
      <c r="AM536" s="84">
        <v>70000</v>
      </c>
      <c r="AN536" s="84">
        <v>0</v>
      </c>
      <c r="AO536" s="84">
        <v>0</v>
      </c>
      <c r="AP536" s="84">
        <v>70000</v>
      </c>
      <c r="AQ536" s="84">
        <v>2009</v>
      </c>
      <c r="AR536" s="84">
        <v>5368.48</v>
      </c>
      <c r="AS536" s="84">
        <v>2128</v>
      </c>
      <c r="AT536" s="84">
        <v>0</v>
      </c>
      <c r="AU536" s="84">
        <v>25</v>
      </c>
      <c r="AV536" s="84">
        <v>0</v>
      </c>
      <c r="AW536" s="84">
        <v>0</v>
      </c>
      <c r="AX536" s="84">
        <v>9530.48</v>
      </c>
      <c r="AY536" s="84">
        <v>60469.52</v>
      </c>
      <c r="AZ536" s="84">
        <v>4970</v>
      </c>
      <c r="BA536" s="84">
        <v>770</v>
      </c>
      <c r="BB536" s="84">
        <v>4963</v>
      </c>
      <c r="BC536" s="91">
        <v>10703</v>
      </c>
    </row>
    <row r="537" spans="1:55" ht="25.5">
      <c r="A537" s="90" t="s">
        <v>843</v>
      </c>
      <c r="B537" s="82">
        <v>20231001</v>
      </c>
      <c r="C537" s="82">
        <v>2023</v>
      </c>
      <c r="D537" s="82" t="s">
        <v>6398</v>
      </c>
      <c r="E537" s="82">
        <v>10</v>
      </c>
      <c r="F537" s="82" t="s">
        <v>1291</v>
      </c>
      <c r="G537" s="82" t="s">
        <v>1495</v>
      </c>
      <c r="H537" s="82" t="s">
        <v>1291</v>
      </c>
      <c r="I537" s="82" t="s">
        <v>1495</v>
      </c>
      <c r="J537" s="82">
        <v>1</v>
      </c>
      <c r="K537" s="82" t="s">
        <v>11</v>
      </c>
      <c r="L537" s="82" t="s">
        <v>3714</v>
      </c>
      <c r="M537" s="82" t="s">
        <v>3715</v>
      </c>
      <c r="N537" s="82" t="s">
        <v>2352</v>
      </c>
      <c r="O537" s="82" t="s">
        <v>3700</v>
      </c>
      <c r="P537" s="82" t="s">
        <v>3844</v>
      </c>
      <c r="Q537" s="82" t="s">
        <v>1200</v>
      </c>
      <c r="R537" s="82">
        <v>3</v>
      </c>
      <c r="S537" s="83">
        <v>44935</v>
      </c>
      <c r="T537" s="83">
        <v>43839</v>
      </c>
      <c r="U537" s="82">
        <v>61350010</v>
      </c>
      <c r="V537" s="82" t="s">
        <v>3702</v>
      </c>
      <c r="W537" s="100" t="s">
        <v>1696</v>
      </c>
      <c r="X537" s="82" t="s">
        <v>4037</v>
      </c>
      <c r="Y537" s="82" t="s">
        <v>5357</v>
      </c>
      <c r="Z537" s="82" t="s">
        <v>255</v>
      </c>
      <c r="AA537" s="82" t="s">
        <v>3704</v>
      </c>
      <c r="AB537" s="82" t="s">
        <v>6747</v>
      </c>
      <c r="AC537" s="82" t="s">
        <v>3705</v>
      </c>
      <c r="AD537" s="82" t="s">
        <v>3706</v>
      </c>
      <c r="AE537" s="82">
        <v>200019603035356</v>
      </c>
      <c r="AF537" s="82">
        <v>1</v>
      </c>
      <c r="AG537" s="82" t="s">
        <v>3707</v>
      </c>
      <c r="AH537" s="82">
        <v>1</v>
      </c>
      <c r="AI537" s="82" t="s">
        <v>3708</v>
      </c>
      <c r="AJ537" s="82">
        <v>315645</v>
      </c>
      <c r="AK537" s="82" t="s">
        <v>6663</v>
      </c>
      <c r="AL537" s="82">
        <v>138</v>
      </c>
      <c r="AM537" s="84">
        <v>70000</v>
      </c>
      <c r="AN537" s="84">
        <v>0</v>
      </c>
      <c r="AO537" s="84">
        <v>0</v>
      </c>
      <c r="AP537" s="84">
        <v>70000</v>
      </c>
      <c r="AQ537" s="84">
        <v>2009</v>
      </c>
      <c r="AR537" s="84">
        <v>5368.48</v>
      </c>
      <c r="AS537" s="84">
        <v>2128</v>
      </c>
      <c r="AT537" s="84">
        <v>0</v>
      </c>
      <c r="AU537" s="84">
        <v>25</v>
      </c>
      <c r="AV537" s="84">
        <v>0</v>
      </c>
      <c r="AW537" s="84">
        <v>6346</v>
      </c>
      <c r="AX537" s="84">
        <v>22222.48</v>
      </c>
      <c r="AY537" s="84">
        <v>54123.519999999997</v>
      </c>
      <c r="AZ537" s="84">
        <v>4970</v>
      </c>
      <c r="BA537" s="84">
        <v>770</v>
      </c>
      <c r="BB537" s="84">
        <v>4963</v>
      </c>
      <c r="BC537" s="91">
        <v>10703</v>
      </c>
    </row>
    <row r="538" spans="1:55" ht="25.5">
      <c r="A538" s="90" t="s">
        <v>843</v>
      </c>
      <c r="B538" s="82">
        <v>20231001</v>
      </c>
      <c r="C538" s="82">
        <v>2023</v>
      </c>
      <c r="D538" s="82" t="s">
        <v>6398</v>
      </c>
      <c r="E538" s="82">
        <v>10</v>
      </c>
      <c r="F538" s="82" t="s">
        <v>1283</v>
      </c>
      <c r="G538" s="82" t="s">
        <v>727</v>
      </c>
      <c r="H538" s="82" t="s">
        <v>1283</v>
      </c>
      <c r="I538" s="82" t="s">
        <v>727</v>
      </c>
      <c r="J538" s="82">
        <v>1</v>
      </c>
      <c r="K538" s="82" t="s">
        <v>11</v>
      </c>
      <c r="L538" s="82"/>
      <c r="M538" s="82"/>
      <c r="N538" s="82" t="s">
        <v>2352</v>
      </c>
      <c r="O538" s="82" t="s">
        <v>3700</v>
      </c>
      <c r="P538" s="82" t="s">
        <v>3767</v>
      </c>
      <c r="Q538" s="82" t="s">
        <v>32</v>
      </c>
      <c r="R538" s="82">
        <v>1</v>
      </c>
      <c r="S538" s="83">
        <v>44567</v>
      </c>
      <c r="T538" s="83">
        <v>44567</v>
      </c>
      <c r="U538" s="82">
        <v>62115059</v>
      </c>
      <c r="V538" s="82" t="s">
        <v>3702</v>
      </c>
      <c r="W538" s="100" t="s">
        <v>2303</v>
      </c>
      <c r="X538" s="82" t="s">
        <v>4612</v>
      </c>
      <c r="Y538" s="82" t="s">
        <v>5900</v>
      </c>
      <c r="Z538" s="82" t="s">
        <v>2315</v>
      </c>
      <c r="AA538" s="82" t="s">
        <v>3704</v>
      </c>
      <c r="AB538" s="82" t="s">
        <v>6748</v>
      </c>
      <c r="AC538" s="82" t="s">
        <v>3705</v>
      </c>
      <c r="AD538" s="82" t="s">
        <v>3706</v>
      </c>
      <c r="AE538" s="82">
        <v>200019604844017</v>
      </c>
      <c r="AF538" s="82">
        <v>1</v>
      </c>
      <c r="AG538" s="82" t="s">
        <v>3707</v>
      </c>
      <c r="AH538" s="82">
        <v>1</v>
      </c>
      <c r="AI538" s="82" t="s">
        <v>3708</v>
      </c>
      <c r="AJ538" s="82">
        <v>315645</v>
      </c>
      <c r="AK538" s="82" t="s">
        <v>6663</v>
      </c>
      <c r="AL538" s="82">
        <v>139</v>
      </c>
      <c r="AM538" s="84">
        <v>60000</v>
      </c>
      <c r="AN538" s="84">
        <v>0</v>
      </c>
      <c r="AO538" s="84">
        <v>0</v>
      </c>
      <c r="AP538" s="84">
        <v>60000</v>
      </c>
      <c r="AQ538" s="84">
        <v>1722</v>
      </c>
      <c r="AR538" s="84">
        <v>3486.68</v>
      </c>
      <c r="AS538" s="84">
        <v>1824</v>
      </c>
      <c r="AT538" s="84">
        <v>0</v>
      </c>
      <c r="AU538" s="84">
        <v>25</v>
      </c>
      <c r="AV538" s="84">
        <v>0</v>
      </c>
      <c r="AW538" s="84">
        <v>6146</v>
      </c>
      <c r="AX538" s="84">
        <v>19349.68</v>
      </c>
      <c r="AY538" s="84">
        <v>46796.32</v>
      </c>
      <c r="AZ538" s="84">
        <v>4260</v>
      </c>
      <c r="BA538" s="84">
        <v>660</v>
      </c>
      <c r="BB538" s="84">
        <v>4254</v>
      </c>
      <c r="BC538" s="91">
        <v>9174</v>
      </c>
    </row>
    <row r="539" spans="1:55" ht="25.5">
      <c r="A539" s="90" t="s">
        <v>843</v>
      </c>
      <c r="B539" s="82">
        <v>20231001</v>
      </c>
      <c r="C539" s="82">
        <v>2023</v>
      </c>
      <c r="D539" s="82" t="s">
        <v>6398</v>
      </c>
      <c r="E539" s="82">
        <v>10</v>
      </c>
      <c r="F539" s="82" t="s">
        <v>1281</v>
      </c>
      <c r="G539" s="82" t="s">
        <v>488</v>
      </c>
      <c r="H539" s="82" t="s">
        <v>1281</v>
      </c>
      <c r="I539" s="82" t="s">
        <v>488</v>
      </c>
      <c r="J539" s="82">
        <v>1</v>
      </c>
      <c r="K539" s="82" t="s">
        <v>11</v>
      </c>
      <c r="L539" s="82"/>
      <c r="M539" s="82"/>
      <c r="N539" s="82" t="s">
        <v>2352</v>
      </c>
      <c r="O539" s="82" t="s">
        <v>3700</v>
      </c>
      <c r="P539" s="82" t="s">
        <v>3863</v>
      </c>
      <c r="Q539" s="82" t="s">
        <v>125</v>
      </c>
      <c r="R539" s="82">
        <v>7</v>
      </c>
      <c r="S539" s="83">
        <v>43466</v>
      </c>
      <c r="T539" s="83">
        <v>40980</v>
      </c>
      <c r="U539" s="82">
        <v>61710020</v>
      </c>
      <c r="V539" s="82" t="s">
        <v>3702</v>
      </c>
      <c r="W539" s="100" t="s">
        <v>1721</v>
      </c>
      <c r="X539" s="82" t="s">
        <v>4224</v>
      </c>
      <c r="Y539" s="82" t="s">
        <v>5521</v>
      </c>
      <c r="Z539" s="82" t="s">
        <v>501</v>
      </c>
      <c r="AA539" s="82" t="s">
        <v>3712</v>
      </c>
      <c r="AB539" s="82" t="s">
        <v>6749</v>
      </c>
      <c r="AC539" s="82" t="s">
        <v>3713</v>
      </c>
      <c r="AD539" s="82" t="s">
        <v>3706</v>
      </c>
      <c r="AE539" s="82">
        <v>200018300005704</v>
      </c>
      <c r="AF539" s="82">
        <v>1</v>
      </c>
      <c r="AG539" s="82" t="s">
        <v>3707</v>
      </c>
      <c r="AH539" s="82">
        <v>1</v>
      </c>
      <c r="AI539" s="82" t="s">
        <v>3708</v>
      </c>
      <c r="AJ539" s="82">
        <v>315645</v>
      </c>
      <c r="AK539" s="82" t="s">
        <v>6663</v>
      </c>
      <c r="AL539" s="82">
        <v>140</v>
      </c>
      <c r="AM539" s="84">
        <v>22000</v>
      </c>
      <c r="AN539" s="84">
        <v>0</v>
      </c>
      <c r="AO539" s="84">
        <v>0</v>
      </c>
      <c r="AP539" s="84">
        <v>22000</v>
      </c>
      <c r="AQ539" s="84">
        <v>631.4</v>
      </c>
      <c r="AR539" s="84">
        <v>0</v>
      </c>
      <c r="AS539" s="84">
        <v>668.8</v>
      </c>
      <c r="AT539" s="84">
        <v>0</v>
      </c>
      <c r="AU539" s="84">
        <v>25</v>
      </c>
      <c r="AV539" s="84">
        <v>0</v>
      </c>
      <c r="AW539" s="84">
        <v>4330.67</v>
      </c>
      <c r="AX539" s="84">
        <v>9986.5400000000009</v>
      </c>
      <c r="AY539" s="84">
        <v>16344.13</v>
      </c>
      <c r="AZ539" s="84">
        <v>1562</v>
      </c>
      <c r="BA539" s="84">
        <v>242</v>
      </c>
      <c r="BB539" s="84">
        <v>1559.8</v>
      </c>
      <c r="BC539" s="91">
        <v>3363.8</v>
      </c>
    </row>
    <row r="540" spans="1:55" ht="25.5">
      <c r="A540" s="90" t="s">
        <v>843</v>
      </c>
      <c r="B540" s="82">
        <v>20231001</v>
      </c>
      <c r="C540" s="82">
        <v>2023</v>
      </c>
      <c r="D540" s="82" t="s">
        <v>6398</v>
      </c>
      <c r="E540" s="82">
        <v>10</v>
      </c>
      <c r="F540" s="82" t="s">
        <v>1242</v>
      </c>
      <c r="G540" s="82" t="s">
        <v>1486</v>
      </c>
      <c r="H540" s="82">
        <v>1.83</v>
      </c>
      <c r="I540" s="82" t="s">
        <v>843</v>
      </c>
      <c r="J540" s="82">
        <v>34</v>
      </c>
      <c r="K540" s="82" t="s">
        <v>3699</v>
      </c>
      <c r="L540" s="82" t="s">
        <v>3714</v>
      </c>
      <c r="M540" s="82" t="s">
        <v>3715</v>
      </c>
      <c r="N540" s="82" t="s">
        <v>2352</v>
      </c>
      <c r="O540" s="82" t="s">
        <v>3700</v>
      </c>
      <c r="P540" s="82" t="s">
        <v>3743</v>
      </c>
      <c r="Q540" s="82" t="s">
        <v>75</v>
      </c>
      <c r="R540" s="82">
        <v>1</v>
      </c>
      <c r="S540" s="83">
        <v>44933</v>
      </c>
      <c r="T540" s="83">
        <v>44933</v>
      </c>
      <c r="U540" s="82">
        <v>62475200</v>
      </c>
      <c r="V540" s="82" t="s">
        <v>3702</v>
      </c>
      <c r="W540" s="100" t="s">
        <v>3492</v>
      </c>
      <c r="X540" s="82" t="s">
        <v>4054</v>
      </c>
      <c r="Y540" s="82" t="s">
        <v>5371</v>
      </c>
      <c r="Z540" s="82" t="s">
        <v>3491</v>
      </c>
      <c r="AA540" s="82" t="s">
        <v>3704</v>
      </c>
      <c r="AB540" s="83">
        <v>36987</v>
      </c>
      <c r="AC540" s="82" t="s">
        <v>3705</v>
      </c>
      <c r="AD540" s="82" t="s">
        <v>3706</v>
      </c>
      <c r="AE540" s="82">
        <v>200019601926397</v>
      </c>
      <c r="AF540" s="82">
        <v>1</v>
      </c>
      <c r="AG540" s="82" t="s">
        <v>3707</v>
      </c>
      <c r="AH540" s="82">
        <v>1</v>
      </c>
      <c r="AI540" s="82" t="s">
        <v>3708</v>
      </c>
      <c r="AJ540" s="82">
        <v>315645</v>
      </c>
      <c r="AK540" s="82" t="s">
        <v>6663</v>
      </c>
      <c r="AL540" s="82">
        <v>141</v>
      </c>
      <c r="AM540" s="84">
        <v>25000</v>
      </c>
      <c r="AN540" s="84">
        <v>0</v>
      </c>
      <c r="AO540" s="84">
        <v>0</v>
      </c>
      <c r="AP540" s="84">
        <v>25000</v>
      </c>
      <c r="AQ540" s="84">
        <v>717.5</v>
      </c>
      <c r="AR540" s="84">
        <v>0</v>
      </c>
      <c r="AS540" s="84">
        <v>760</v>
      </c>
      <c r="AT540" s="84">
        <v>0</v>
      </c>
      <c r="AU540" s="84">
        <v>25</v>
      </c>
      <c r="AV540" s="84">
        <v>0</v>
      </c>
      <c r="AW540" s="84">
        <v>0</v>
      </c>
      <c r="AX540" s="84">
        <v>1502.5</v>
      </c>
      <c r="AY540" s="84">
        <v>23497.5</v>
      </c>
      <c r="AZ540" s="84">
        <v>1775</v>
      </c>
      <c r="BA540" s="84">
        <v>275</v>
      </c>
      <c r="BB540" s="84">
        <v>1772.5</v>
      </c>
      <c r="BC540" s="91">
        <v>3822.5</v>
      </c>
    </row>
    <row r="541" spans="1:55" ht="25.5">
      <c r="A541" s="90" t="s">
        <v>843</v>
      </c>
      <c r="B541" s="82">
        <v>20231001</v>
      </c>
      <c r="C541" s="82">
        <v>2023</v>
      </c>
      <c r="D541" s="82" t="s">
        <v>6398</v>
      </c>
      <c r="E541" s="82">
        <v>10</v>
      </c>
      <c r="F541" s="82" t="s">
        <v>1251</v>
      </c>
      <c r="G541" s="82" t="s">
        <v>302</v>
      </c>
      <c r="H541" s="82" t="s">
        <v>1251</v>
      </c>
      <c r="I541" s="82" t="s">
        <v>302</v>
      </c>
      <c r="J541" s="82">
        <v>1</v>
      </c>
      <c r="K541" s="82" t="s">
        <v>11</v>
      </c>
      <c r="L541" s="82" t="s">
        <v>3749</v>
      </c>
      <c r="M541" s="82" t="s">
        <v>3750</v>
      </c>
      <c r="N541" s="82" t="s">
        <v>2352</v>
      </c>
      <c r="O541" s="82" t="s">
        <v>3700</v>
      </c>
      <c r="P541" s="82" t="s">
        <v>3871</v>
      </c>
      <c r="Q541" s="82" t="s">
        <v>335</v>
      </c>
      <c r="R541" s="82">
        <v>5</v>
      </c>
      <c r="S541" s="83">
        <v>44927</v>
      </c>
      <c r="T541" s="83">
        <v>43836</v>
      </c>
      <c r="U541" s="82">
        <v>61635019</v>
      </c>
      <c r="V541" s="82" t="s">
        <v>3702</v>
      </c>
      <c r="W541" s="100" t="s">
        <v>1794</v>
      </c>
      <c r="X541" s="82" t="s">
        <v>4071</v>
      </c>
      <c r="Y541" s="82" t="s">
        <v>5387</v>
      </c>
      <c r="Z541" s="82" t="s">
        <v>788</v>
      </c>
      <c r="AA541" s="82" t="s">
        <v>3712</v>
      </c>
      <c r="AB541" s="82" t="s">
        <v>6750</v>
      </c>
      <c r="AC541" s="82" t="s">
        <v>3705</v>
      </c>
      <c r="AD541" s="82" t="s">
        <v>3706</v>
      </c>
      <c r="AE541" s="82">
        <v>200019601872824</v>
      </c>
      <c r="AF541" s="82">
        <v>1</v>
      </c>
      <c r="AG541" s="82" t="s">
        <v>3707</v>
      </c>
      <c r="AH541" s="82">
        <v>1</v>
      </c>
      <c r="AI541" s="82" t="s">
        <v>3708</v>
      </c>
      <c r="AJ541" s="82">
        <v>315645</v>
      </c>
      <c r="AK541" s="82" t="s">
        <v>6663</v>
      </c>
      <c r="AL541" s="82">
        <v>142</v>
      </c>
      <c r="AM541" s="84">
        <v>25000</v>
      </c>
      <c r="AN541" s="84">
        <v>0</v>
      </c>
      <c r="AO541" s="84">
        <v>0</v>
      </c>
      <c r="AP541" s="84">
        <v>25000</v>
      </c>
      <c r="AQ541" s="84">
        <v>717.5</v>
      </c>
      <c r="AR541" s="84">
        <v>0</v>
      </c>
      <c r="AS541" s="84">
        <v>760</v>
      </c>
      <c r="AT541" s="84">
        <v>1587.38</v>
      </c>
      <c r="AU541" s="84">
        <v>25</v>
      </c>
      <c r="AV541" s="84">
        <v>0</v>
      </c>
      <c r="AW541" s="84">
        <v>0</v>
      </c>
      <c r="AX541" s="84">
        <v>3089.88</v>
      </c>
      <c r="AY541" s="84">
        <v>21910.12</v>
      </c>
      <c r="AZ541" s="84">
        <v>1775</v>
      </c>
      <c r="BA541" s="84">
        <v>275</v>
      </c>
      <c r="BB541" s="84">
        <v>1772.5</v>
      </c>
      <c r="BC541" s="91">
        <v>3822.5</v>
      </c>
    </row>
    <row r="542" spans="1:55" ht="25.5">
      <c r="A542" s="90" t="s">
        <v>843</v>
      </c>
      <c r="B542" s="82">
        <v>20231001</v>
      </c>
      <c r="C542" s="82">
        <v>2023</v>
      </c>
      <c r="D542" s="82" t="s">
        <v>6398</v>
      </c>
      <c r="E542" s="82">
        <v>10</v>
      </c>
      <c r="F542" s="82">
        <v>1.83</v>
      </c>
      <c r="G542" s="82" t="s">
        <v>843</v>
      </c>
      <c r="H542" s="82">
        <v>1.83</v>
      </c>
      <c r="I542" s="82" t="s">
        <v>843</v>
      </c>
      <c r="J542" s="82">
        <v>1</v>
      </c>
      <c r="K542" s="82" t="s">
        <v>11</v>
      </c>
      <c r="L542" s="82" t="s">
        <v>3758</v>
      </c>
      <c r="M542" s="82" t="s">
        <v>3759</v>
      </c>
      <c r="N542" s="82" t="s">
        <v>2352</v>
      </c>
      <c r="O542" s="82" t="s">
        <v>3700</v>
      </c>
      <c r="P542" s="82" t="s">
        <v>3794</v>
      </c>
      <c r="Q542" s="82" t="s">
        <v>30</v>
      </c>
      <c r="R542" s="82">
        <v>5</v>
      </c>
      <c r="S542" s="83">
        <v>43834</v>
      </c>
      <c r="T542" s="83">
        <v>36687</v>
      </c>
      <c r="U542" s="82">
        <v>62460159</v>
      </c>
      <c r="V542" s="82" t="s">
        <v>3702</v>
      </c>
      <c r="W542" s="100" t="s">
        <v>1051</v>
      </c>
      <c r="X542" s="82" t="s">
        <v>4129</v>
      </c>
      <c r="Y542" s="82" t="s">
        <v>5437</v>
      </c>
      <c r="Z542" s="82" t="s">
        <v>578</v>
      </c>
      <c r="AA542" s="82" t="s">
        <v>3712</v>
      </c>
      <c r="AB542" s="82" t="s">
        <v>6751</v>
      </c>
      <c r="AC542" s="82" t="s">
        <v>3713</v>
      </c>
      <c r="AD542" s="82" t="s">
        <v>3705</v>
      </c>
      <c r="AE542" s="82">
        <v>200013300049951</v>
      </c>
      <c r="AF542" s="82">
        <v>1</v>
      </c>
      <c r="AG542" s="82" t="s">
        <v>3707</v>
      </c>
      <c r="AH542" s="82">
        <v>1</v>
      </c>
      <c r="AI542" s="82" t="s">
        <v>3708</v>
      </c>
      <c r="AJ542" s="82">
        <v>315645</v>
      </c>
      <c r="AK542" s="82" t="s">
        <v>6663</v>
      </c>
      <c r="AL542" s="82">
        <v>143</v>
      </c>
      <c r="AM542" s="84">
        <v>40000</v>
      </c>
      <c r="AN542" s="84">
        <v>0</v>
      </c>
      <c r="AO542" s="84">
        <v>0</v>
      </c>
      <c r="AP542" s="84">
        <v>40000</v>
      </c>
      <c r="AQ542" s="84">
        <v>1148</v>
      </c>
      <c r="AR542" s="84">
        <v>442.65</v>
      </c>
      <c r="AS542" s="84">
        <v>1216</v>
      </c>
      <c r="AT542" s="84">
        <v>0</v>
      </c>
      <c r="AU542" s="84">
        <v>25</v>
      </c>
      <c r="AV542" s="84">
        <v>50</v>
      </c>
      <c r="AW542" s="84">
        <v>15431.56</v>
      </c>
      <c r="AX542" s="84">
        <v>33744.769999999997</v>
      </c>
      <c r="AY542" s="84">
        <v>21686.79</v>
      </c>
      <c r="AZ542" s="84">
        <v>2840</v>
      </c>
      <c r="BA542" s="84">
        <v>440</v>
      </c>
      <c r="BB542" s="84">
        <v>2836</v>
      </c>
      <c r="BC542" s="91">
        <v>6116</v>
      </c>
    </row>
    <row r="543" spans="1:55" ht="25.5">
      <c r="A543" s="90" t="s">
        <v>843</v>
      </c>
      <c r="B543" s="82">
        <v>20231001</v>
      </c>
      <c r="C543" s="82">
        <v>2023</v>
      </c>
      <c r="D543" s="82" t="s">
        <v>6398</v>
      </c>
      <c r="E543" s="82">
        <v>10</v>
      </c>
      <c r="F543" s="82" t="s">
        <v>1260</v>
      </c>
      <c r="G543" s="82" t="s">
        <v>256</v>
      </c>
      <c r="H543" s="82" t="s">
        <v>1260</v>
      </c>
      <c r="I543" s="82" t="s">
        <v>256</v>
      </c>
      <c r="J543" s="82">
        <v>1</v>
      </c>
      <c r="K543" s="82" t="s">
        <v>11</v>
      </c>
      <c r="L543" s="82" t="s">
        <v>3720</v>
      </c>
      <c r="M543" s="82" t="s">
        <v>3721</v>
      </c>
      <c r="N543" s="82" t="s">
        <v>2352</v>
      </c>
      <c r="O543" s="82" t="s">
        <v>3700</v>
      </c>
      <c r="P543" s="82" t="s">
        <v>3963</v>
      </c>
      <c r="Q543" s="82" t="s">
        <v>345</v>
      </c>
      <c r="R543" s="82">
        <v>1</v>
      </c>
      <c r="S543" s="83">
        <v>44932</v>
      </c>
      <c r="T543" s="83">
        <v>44932</v>
      </c>
      <c r="U543" s="82">
        <v>62250070</v>
      </c>
      <c r="V543" s="82" t="s">
        <v>3702</v>
      </c>
      <c r="W543" s="100" t="s">
        <v>3245</v>
      </c>
      <c r="X543" s="82" t="s">
        <v>3964</v>
      </c>
      <c r="Y543" s="82" t="s">
        <v>5296</v>
      </c>
      <c r="Z543" s="82" t="s">
        <v>3244</v>
      </c>
      <c r="AA543" s="82" t="s">
        <v>3712</v>
      </c>
      <c r="AB543" s="82" t="s">
        <v>6752</v>
      </c>
      <c r="AC543" s="82" t="s">
        <v>3705</v>
      </c>
      <c r="AD543" s="82" t="s">
        <v>3706</v>
      </c>
      <c r="AE543" s="82">
        <v>200019605901675</v>
      </c>
      <c r="AF543" s="82">
        <v>1</v>
      </c>
      <c r="AG543" s="82" t="s">
        <v>3707</v>
      </c>
      <c r="AH543" s="82">
        <v>1</v>
      </c>
      <c r="AI543" s="82" t="s">
        <v>3708</v>
      </c>
      <c r="AJ543" s="82">
        <v>315645</v>
      </c>
      <c r="AK543" s="82" t="s">
        <v>6663</v>
      </c>
      <c r="AL543" s="82">
        <v>144</v>
      </c>
      <c r="AM543" s="84">
        <v>24000</v>
      </c>
      <c r="AN543" s="84">
        <v>0</v>
      </c>
      <c r="AO543" s="84">
        <v>0</v>
      </c>
      <c r="AP543" s="84">
        <v>24000</v>
      </c>
      <c r="AQ543" s="84">
        <v>688.8</v>
      </c>
      <c r="AR543" s="84">
        <v>0</v>
      </c>
      <c r="AS543" s="84">
        <v>729.6</v>
      </c>
      <c r="AT543" s="84">
        <v>0</v>
      </c>
      <c r="AU543" s="84">
        <v>25</v>
      </c>
      <c r="AV543" s="84">
        <v>0</v>
      </c>
      <c r="AW543" s="84">
        <v>3986</v>
      </c>
      <c r="AX543" s="84">
        <v>9415.4</v>
      </c>
      <c r="AY543" s="84">
        <v>18570.599999999999</v>
      </c>
      <c r="AZ543" s="84">
        <v>1704</v>
      </c>
      <c r="BA543" s="84">
        <v>264</v>
      </c>
      <c r="BB543" s="84">
        <v>1701.6</v>
      </c>
      <c r="BC543" s="91">
        <v>3669.6</v>
      </c>
    </row>
    <row r="544" spans="1:55" ht="25.5">
      <c r="A544" s="90" t="s">
        <v>843</v>
      </c>
      <c r="B544" s="82">
        <v>20231001</v>
      </c>
      <c r="C544" s="82">
        <v>2023</v>
      </c>
      <c r="D544" s="82" t="s">
        <v>6398</v>
      </c>
      <c r="E544" s="82">
        <v>10</v>
      </c>
      <c r="F544" s="82">
        <v>1.83</v>
      </c>
      <c r="G544" s="82" t="s">
        <v>843</v>
      </c>
      <c r="H544" s="82">
        <v>1.83</v>
      </c>
      <c r="I544" s="82" t="s">
        <v>843</v>
      </c>
      <c r="J544" s="82">
        <v>7</v>
      </c>
      <c r="K544" s="82" t="s">
        <v>3709</v>
      </c>
      <c r="L544" s="82"/>
      <c r="M544" s="82"/>
      <c r="N544" s="82" t="s">
        <v>2352</v>
      </c>
      <c r="O544" s="82" t="s">
        <v>3700</v>
      </c>
      <c r="P544" s="82" t="s">
        <v>3710</v>
      </c>
      <c r="Q544" s="82" t="s">
        <v>795</v>
      </c>
      <c r="R544" s="82">
        <v>1</v>
      </c>
      <c r="S544" s="83">
        <v>44930</v>
      </c>
      <c r="T544" s="83">
        <v>44930</v>
      </c>
      <c r="U544" s="82">
        <v>62461889</v>
      </c>
      <c r="V544" s="82" t="s">
        <v>3702</v>
      </c>
      <c r="W544" s="100" t="s">
        <v>3132</v>
      </c>
      <c r="X544" s="82" t="s">
        <v>3885</v>
      </c>
      <c r="Y544" s="82" t="s">
        <v>5235</v>
      </c>
      <c r="Z544" s="82" t="s">
        <v>3131</v>
      </c>
      <c r="AA544" s="82" t="s">
        <v>3712</v>
      </c>
      <c r="AB544" s="83">
        <v>37075</v>
      </c>
      <c r="AC544" s="82" t="s">
        <v>3705</v>
      </c>
      <c r="AD544" s="82" t="s">
        <v>3706</v>
      </c>
      <c r="AE544" s="82">
        <v>200019603950766</v>
      </c>
      <c r="AF544" s="82">
        <v>1</v>
      </c>
      <c r="AG544" s="82" t="s">
        <v>3707</v>
      </c>
      <c r="AH544" s="82">
        <v>1</v>
      </c>
      <c r="AI544" s="82" t="s">
        <v>3708</v>
      </c>
      <c r="AJ544" s="82">
        <v>315645</v>
      </c>
      <c r="AK544" s="82" t="s">
        <v>6663</v>
      </c>
      <c r="AL544" s="82">
        <v>145</v>
      </c>
      <c r="AM544" s="84">
        <v>8000</v>
      </c>
      <c r="AN544" s="84">
        <v>0</v>
      </c>
      <c r="AO544" s="84">
        <v>0</v>
      </c>
      <c r="AP544" s="84">
        <v>8000</v>
      </c>
      <c r="AQ544" s="84">
        <v>0</v>
      </c>
      <c r="AR544" s="84">
        <v>0</v>
      </c>
      <c r="AS544" s="84">
        <v>0</v>
      </c>
      <c r="AT544" s="84">
        <v>0</v>
      </c>
      <c r="AU544" s="84">
        <v>0</v>
      </c>
      <c r="AV544" s="84">
        <v>0</v>
      </c>
      <c r="AW544" s="84">
        <v>0</v>
      </c>
      <c r="AX544" s="84">
        <v>0</v>
      </c>
      <c r="AY544" s="84">
        <v>8000</v>
      </c>
      <c r="AZ544" s="84">
        <v>0</v>
      </c>
      <c r="BA544" s="84">
        <v>0</v>
      </c>
      <c r="BB544" s="84">
        <v>0</v>
      </c>
      <c r="BC544" s="91">
        <v>0</v>
      </c>
    </row>
    <row r="545" spans="1:55" ht="25.5">
      <c r="A545" s="90" t="s">
        <v>843</v>
      </c>
      <c r="B545" s="82">
        <v>20231001</v>
      </c>
      <c r="C545" s="82">
        <v>2023</v>
      </c>
      <c r="D545" s="82" t="s">
        <v>6398</v>
      </c>
      <c r="E545" s="82">
        <v>10</v>
      </c>
      <c r="F545" s="82" t="s">
        <v>1265</v>
      </c>
      <c r="G545" s="82" t="s">
        <v>206</v>
      </c>
      <c r="H545" s="82" t="s">
        <v>1265</v>
      </c>
      <c r="I545" s="82" t="s">
        <v>206</v>
      </c>
      <c r="J545" s="82">
        <v>1</v>
      </c>
      <c r="K545" s="82" t="s">
        <v>11</v>
      </c>
      <c r="L545" s="82"/>
      <c r="M545" s="82"/>
      <c r="N545" s="82" t="s">
        <v>2352</v>
      </c>
      <c r="O545" s="82" t="s">
        <v>3700</v>
      </c>
      <c r="P545" s="82" t="s">
        <v>4182</v>
      </c>
      <c r="Q545" s="82" t="s">
        <v>207</v>
      </c>
      <c r="R545" s="82">
        <v>7</v>
      </c>
      <c r="S545" s="83">
        <v>43470</v>
      </c>
      <c r="T545" s="83">
        <v>37997</v>
      </c>
      <c r="U545" s="82">
        <v>61725001</v>
      </c>
      <c r="V545" s="82" t="s">
        <v>3702</v>
      </c>
      <c r="W545" s="100" t="s">
        <v>1038</v>
      </c>
      <c r="X545" s="82" t="s">
        <v>4183</v>
      </c>
      <c r="Y545" s="82" t="s">
        <v>5178</v>
      </c>
      <c r="Z545" s="82" t="s">
        <v>205</v>
      </c>
      <c r="AA545" s="82" t="s">
        <v>3704</v>
      </c>
      <c r="AB545" s="82" t="s">
        <v>6753</v>
      </c>
      <c r="AC545" s="82" t="s">
        <v>3713</v>
      </c>
      <c r="AD545" s="82" t="s">
        <v>3705</v>
      </c>
      <c r="AE545" s="82">
        <v>200013300049919</v>
      </c>
      <c r="AF545" s="82">
        <v>1</v>
      </c>
      <c r="AG545" s="82" t="s">
        <v>3707</v>
      </c>
      <c r="AH545" s="82">
        <v>1</v>
      </c>
      <c r="AI545" s="82" t="s">
        <v>3708</v>
      </c>
      <c r="AJ545" s="82">
        <v>315645</v>
      </c>
      <c r="AK545" s="82" t="s">
        <v>6663</v>
      </c>
      <c r="AL545" s="82">
        <v>146</v>
      </c>
      <c r="AM545" s="84">
        <v>65000</v>
      </c>
      <c r="AN545" s="84">
        <v>0</v>
      </c>
      <c r="AO545" s="84">
        <v>0</v>
      </c>
      <c r="AP545" s="84">
        <v>65000</v>
      </c>
      <c r="AQ545" s="84">
        <v>1865.5</v>
      </c>
      <c r="AR545" s="84">
        <v>4110.1000000000004</v>
      </c>
      <c r="AS545" s="84">
        <v>1976</v>
      </c>
      <c r="AT545" s="84">
        <v>1587.38</v>
      </c>
      <c r="AU545" s="84">
        <v>25</v>
      </c>
      <c r="AV545" s="84">
        <v>50</v>
      </c>
      <c r="AW545" s="84">
        <v>0</v>
      </c>
      <c r="AX545" s="84">
        <v>9613.98</v>
      </c>
      <c r="AY545" s="84">
        <v>55386.02</v>
      </c>
      <c r="AZ545" s="84">
        <v>4615</v>
      </c>
      <c r="BA545" s="84">
        <v>715</v>
      </c>
      <c r="BB545" s="84">
        <v>4608.5</v>
      </c>
      <c r="BC545" s="91">
        <v>9938.5</v>
      </c>
    </row>
    <row r="546" spans="1:55" ht="25.5">
      <c r="A546" s="90" t="s">
        <v>843</v>
      </c>
      <c r="B546" s="82">
        <v>20231001</v>
      </c>
      <c r="C546" s="82">
        <v>2023</v>
      </c>
      <c r="D546" s="82" t="s">
        <v>6398</v>
      </c>
      <c r="E546" s="82">
        <v>10</v>
      </c>
      <c r="F546" s="82" t="s">
        <v>1241</v>
      </c>
      <c r="G546" s="82" t="s">
        <v>276</v>
      </c>
      <c r="H546" s="82" t="s">
        <v>1241</v>
      </c>
      <c r="I546" s="82" t="s">
        <v>276</v>
      </c>
      <c r="J546" s="82">
        <v>1</v>
      </c>
      <c r="K546" s="82" t="s">
        <v>11</v>
      </c>
      <c r="L546" s="82" t="s">
        <v>3758</v>
      </c>
      <c r="M546" s="82" t="s">
        <v>3759</v>
      </c>
      <c r="N546" s="82" t="s">
        <v>2352</v>
      </c>
      <c r="O546" s="82" t="s">
        <v>3700</v>
      </c>
      <c r="P546" s="82" t="s">
        <v>3856</v>
      </c>
      <c r="Q546" s="82" t="s">
        <v>280</v>
      </c>
      <c r="R546" s="82">
        <v>4</v>
      </c>
      <c r="S546" s="83">
        <v>43475</v>
      </c>
      <c r="T546" s="83">
        <v>38724</v>
      </c>
      <c r="U546" s="82">
        <v>62160013</v>
      </c>
      <c r="V546" s="82" t="s">
        <v>3702</v>
      </c>
      <c r="W546" s="100" t="s">
        <v>1002</v>
      </c>
      <c r="X546" s="82" t="s">
        <v>4616</v>
      </c>
      <c r="Y546" s="82" t="s">
        <v>5903</v>
      </c>
      <c r="Z546" s="82" t="s">
        <v>279</v>
      </c>
      <c r="AA546" s="82" t="s">
        <v>3712</v>
      </c>
      <c r="AB546" s="82" t="s">
        <v>6754</v>
      </c>
      <c r="AC546" s="82" t="s">
        <v>3713</v>
      </c>
      <c r="AD546" s="82" t="s">
        <v>3705</v>
      </c>
      <c r="AE546" s="82">
        <v>200013300059705</v>
      </c>
      <c r="AF546" s="82">
        <v>1</v>
      </c>
      <c r="AG546" s="82" t="s">
        <v>3707</v>
      </c>
      <c r="AH546" s="82">
        <v>1</v>
      </c>
      <c r="AI546" s="82" t="s">
        <v>3708</v>
      </c>
      <c r="AJ546" s="82">
        <v>315645</v>
      </c>
      <c r="AK546" s="82" t="s">
        <v>6663</v>
      </c>
      <c r="AL546" s="82">
        <v>147</v>
      </c>
      <c r="AM546" s="84">
        <v>65000</v>
      </c>
      <c r="AN546" s="84">
        <v>0</v>
      </c>
      <c r="AO546" s="84">
        <v>0</v>
      </c>
      <c r="AP546" s="84">
        <v>65000</v>
      </c>
      <c r="AQ546" s="84">
        <v>1865.5</v>
      </c>
      <c r="AR546" s="84">
        <v>4427.58</v>
      </c>
      <c r="AS546" s="84">
        <v>1976</v>
      </c>
      <c r="AT546" s="84">
        <v>0</v>
      </c>
      <c r="AU546" s="84">
        <v>25</v>
      </c>
      <c r="AV546" s="84">
        <v>50</v>
      </c>
      <c r="AW546" s="84">
        <v>4046</v>
      </c>
      <c r="AX546" s="84">
        <v>16436.080000000002</v>
      </c>
      <c r="AY546" s="84">
        <v>52609.919999999998</v>
      </c>
      <c r="AZ546" s="84">
        <v>4615</v>
      </c>
      <c r="BA546" s="84">
        <v>715</v>
      </c>
      <c r="BB546" s="84">
        <v>4608.5</v>
      </c>
      <c r="BC546" s="91">
        <v>9938.5</v>
      </c>
    </row>
    <row r="547" spans="1:55" ht="25.5">
      <c r="A547" s="90" t="s">
        <v>843</v>
      </c>
      <c r="B547" s="82">
        <v>20231001</v>
      </c>
      <c r="C547" s="82">
        <v>2023</v>
      </c>
      <c r="D547" s="82" t="s">
        <v>6398</v>
      </c>
      <c r="E547" s="82">
        <v>10</v>
      </c>
      <c r="F547" s="82" t="s">
        <v>1261</v>
      </c>
      <c r="G547" s="82" t="s">
        <v>296</v>
      </c>
      <c r="H547" s="82" t="s">
        <v>1261</v>
      </c>
      <c r="I547" s="82" t="s">
        <v>296</v>
      </c>
      <c r="J547" s="82">
        <v>1</v>
      </c>
      <c r="K547" s="82" t="s">
        <v>11</v>
      </c>
      <c r="L547" s="82"/>
      <c r="M547" s="82"/>
      <c r="N547" s="82" t="s">
        <v>2352</v>
      </c>
      <c r="O547" s="82" t="s">
        <v>3700</v>
      </c>
      <c r="P547" s="82" t="s">
        <v>3701</v>
      </c>
      <c r="Q547" s="82" t="s">
        <v>190</v>
      </c>
      <c r="R547" s="82">
        <v>5</v>
      </c>
      <c r="S547" s="83">
        <v>44933</v>
      </c>
      <c r="T547" s="83">
        <v>39093</v>
      </c>
      <c r="U547" s="82">
        <v>62100003</v>
      </c>
      <c r="V547" s="82" t="s">
        <v>3702</v>
      </c>
      <c r="W547" s="100" t="s">
        <v>1534</v>
      </c>
      <c r="X547" s="82" t="s">
        <v>4487</v>
      </c>
      <c r="Y547" s="82" t="s">
        <v>5764</v>
      </c>
      <c r="Z547" s="82" t="s">
        <v>295</v>
      </c>
      <c r="AA547" s="82" t="s">
        <v>3712</v>
      </c>
      <c r="AB547" s="83">
        <v>21345</v>
      </c>
      <c r="AC547" s="82" t="s">
        <v>3713</v>
      </c>
      <c r="AD547" s="82" t="s">
        <v>3705</v>
      </c>
      <c r="AE547" s="82">
        <v>200013300111973</v>
      </c>
      <c r="AF547" s="82">
        <v>1</v>
      </c>
      <c r="AG547" s="82" t="s">
        <v>3707</v>
      </c>
      <c r="AH547" s="82">
        <v>1</v>
      </c>
      <c r="AI547" s="82" t="s">
        <v>3708</v>
      </c>
      <c r="AJ547" s="82">
        <v>315645</v>
      </c>
      <c r="AK547" s="82" t="s">
        <v>6663</v>
      </c>
      <c r="AL547" s="82">
        <v>148</v>
      </c>
      <c r="AM547" s="84">
        <v>60000</v>
      </c>
      <c r="AN547" s="84">
        <v>0</v>
      </c>
      <c r="AO547" s="84">
        <v>0</v>
      </c>
      <c r="AP547" s="84">
        <v>60000</v>
      </c>
      <c r="AQ547" s="84">
        <v>1722</v>
      </c>
      <c r="AR547" s="84">
        <v>3486.68</v>
      </c>
      <c r="AS547" s="84">
        <v>1824</v>
      </c>
      <c r="AT547" s="84">
        <v>0</v>
      </c>
      <c r="AU547" s="84">
        <v>25</v>
      </c>
      <c r="AV547" s="84">
        <v>0</v>
      </c>
      <c r="AW547" s="84">
        <v>6651</v>
      </c>
      <c r="AX547" s="84">
        <v>20359.68</v>
      </c>
      <c r="AY547" s="84">
        <v>46291.32</v>
      </c>
      <c r="AZ547" s="84">
        <v>4260</v>
      </c>
      <c r="BA547" s="84">
        <v>660</v>
      </c>
      <c r="BB547" s="84">
        <v>4254</v>
      </c>
      <c r="BC547" s="91">
        <v>9174</v>
      </c>
    </row>
    <row r="548" spans="1:55" ht="25.5">
      <c r="A548" s="90" t="s">
        <v>843</v>
      </c>
      <c r="B548" s="82">
        <v>20231001</v>
      </c>
      <c r="C548" s="82">
        <v>2023</v>
      </c>
      <c r="D548" s="82" t="s">
        <v>6398</v>
      </c>
      <c r="E548" s="82">
        <v>10</v>
      </c>
      <c r="F548" s="82" t="s">
        <v>1242</v>
      </c>
      <c r="G548" s="82" t="s">
        <v>1486</v>
      </c>
      <c r="H548" s="82" t="s">
        <v>1242</v>
      </c>
      <c r="I548" s="82" t="s">
        <v>1486</v>
      </c>
      <c r="J548" s="82">
        <v>1</v>
      </c>
      <c r="K548" s="82" t="s">
        <v>11</v>
      </c>
      <c r="L548" s="82" t="s">
        <v>3714</v>
      </c>
      <c r="M548" s="82" t="s">
        <v>3715</v>
      </c>
      <c r="N548" s="82" t="s">
        <v>2352</v>
      </c>
      <c r="O548" s="82" t="s">
        <v>3700</v>
      </c>
      <c r="P548" s="82" t="s">
        <v>3743</v>
      </c>
      <c r="Q548" s="82" t="s">
        <v>75</v>
      </c>
      <c r="R548" s="82">
        <v>9</v>
      </c>
      <c r="S548" s="83">
        <v>44197</v>
      </c>
      <c r="T548" s="83">
        <v>39151</v>
      </c>
      <c r="U548" s="82">
        <v>62475004</v>
      </c>
      <c r="V548" s="82" t="s">
        <v>3702</v>
      </c>
      <c r="W548" s="100" t="s">
        <v>1656</v>
      </c>
      <c r="X548" s="82" t="s">
        <v>4087</v>
      </c>
      <c r="Y548" s="82" t="s">
        <v>5401</v>
      </c>
      <c r="Z548" s="82" t="s">
        <v>701</v>
      </c>
      <c r="AA548" s="82" t="s">
        <v>3712</v>
      </c>
      <c r="AB548" s="82" t="s">
        <v>6755</v>
      </c>
      <c r="AC548" s="82" t="s">
        <v>3713</v>
      </c>
      <c r="AD548" s="82" t="s">
        <v>3718</v>
      </c>
      <c r="AE548" s="82">
        <v>200012400960768</v>
      </c>
      <c r="AF548" s="82">
        <v>1</v>
      </c>
      <c r="AG548" s="82" t="s">
        <v>3707</v>
      </c>
      <c r="AH548" s="82">
        <v>1</v>
      </c>
      <c r="AI548" s="82" t="s">
        <v>3708</v>
      </c>
      <c r="AJ548" s="82">
        <v>315645</v>
      </c>
      <c r="AK548" s="82" t="s">
        <v>6663</v>
      </c>
      <c r="AL548" s="82">
        <v>149</v>
      </c>
      <c r="AM548" s="84">
        <v>26620</v>
      </c>
      <c r="AN548" s="84">
        <v>0</v>
      </c>
      <c r="AO548" s="84">
        <v>0</v>
      </c>
      <c r="AP548" s="84">
        <v>26620</v>
      </c>
      <c r="AQ548" s="84">
        <v>763.99</v>
      </c>
      <c r="AR548" s="84">
        <v>0</v>
      </c>
      <c r="AS548" s="84">
        <v>809.25</v>
      </c>
      <c r="AT548" s="84">
        <v>0</v>
      </c>
      <c r="AU548" s="84">
        <v>25</v>
      </c>
      <c r="AV548" s="84">
        <v>0</v>
      </c>
      <c r="AW548" s="84">
        <v>0</v>
      </c>
      <c r="AX548" s="84">
        <v>1598.24</v>
      </c>
      <c r="AY548" s="84">
        <v>25021.759999999998</v>
      </c>
      <c r="AZ548" s="84">
        <v>1890.02</v>
      </c>
      <c r="BA548" s="84">
        <v>292.82</v>
      </c>
      <c r="BB548" s="84">
        <v>1887.36</v>
      </c>
      <c r="BC548" s="91">
        <v>4070.2</v>
      </c>
    </row>
    <row r="549" spans="1:55" ht="25.5">
      <c r="A549" s="90" t="s">
        <v>843</v>
      </c>
      <c r="B549" s="82">
        <v>20231001</v>
      </c>
      <c r="C549" s="82">
        <v>2023</v>
      </c>
      <c r="D549" s="82" t="s">
        <v>6398</v>
      </c>
      <c r="E549" s="82">
        <v>10</v>
      </c>
      <c r="F549" s="82" t="s">
        <v>1242</v>
      </c>
      <c r="G549" s="82" t="s">
        <v>1486</v>
      </c>
      <c r="H549" s="82" t="s">
        <v>1242</v>
      </c>
      <c r="I549" s="82" t="s">
        <v>1486</v>
      </c>
      <c r="J549" s="82">
        <v>1</v>
      </c>
      <c r="K549" s="82" t="s">
        <v>11</v>
      </c>
      <c r="L549" s="82"/>
      <c r="M549" s="82"/>
      <c r="N549" s="82" t="s">
        <v>2352</v>
      </c>
      <c r="O549" s="82" t="s">
        <v>3700</v>
      </c>
      <c r="P549" s="82" t="s">
        <v>3738</v>
      </c>
      <c r="Q549" s="82" t="s">
        <v>59</v>
      </c>
      <c r="R549" s="82">
        <v>3</v>
      </c>
      <c r="S549" s="83">
        <v>43466</v>
      </c>
      <c r="T549" s="83">
        <v>42771</v>
      </c>
      <c r="U549" s="82">
        <v>62475050</v>
      </c>
      <c r="V549" s="82" t="s">
        <v>3702</v>
      </c>
      <c r="W549" s="100" t="s">
        <v>1719</v>
      </c>
      <c r="X549" s="82" t="s">
        <v>4270</v>
      </c>
      <c r="Y549" s="82" t="s">
        <v>5561</v>
      </c>
      <c r="Z549" s="82" t="s">
        <v>713</v>
      </c>
      <c r="AA549" s="82" t="s">
        <v>3712</v>
      </c>
      <c r="AB549" s="83">
        <v>34669</v>
      </c>
      <c r="AC549" s="82" t="s">
        <v>3713</v>
      </c>
      <c r="AD549" s="82" t="s">
        <v>3706</v>
      </c>
      <c r="AE549" s="82">
        <v>200010131532616</v>
      </c>
      <c r="AF549" s="82">
        <v>1</v>
      </c>
      <c r="AG549" s="82" t="s">
        <v>3707</v>
      </c>
      <c r="AH549" s="82">
        <v>1</v>
      </c>
      <c r="AI549" s="82" t="s">
        <v>3708</v>
      </c>
      <c r="AJ549" s="82">
        <v>315645</v>
      </c>
      <c r="AK549" s="82" t="s">
        <v>6663</v>
      </c>
      <c r="AL549" s="82">
        <v>150</v>
      </c>
      <c r="AM549" s="84">
        <v>31500</v>
      </c>
      <c r="AN549" s="84">
        <v>0</v>
      </c>
      <c r="AO549" s="84">
        <v>0</v>
      </c>
      <c r="AP549" s="84">
        <v>31500</v>
      </c>
      <c r="AQ549" s="84">
        <v>904.05</v>
      </c>
      <c r="AR549" s="84">
        <v>0</v>
      </c>
      <c r="AS549" s="84">
        <v>957.6</v>
      </c>
      <c r="AT549" s="84">
        <v>0</v>
      </c>
      <c r="AU549" s="84">
        <v>25</v>
      </c>
      <c r="AV549" s="84">
        <v>0</v>
      </c>
      <c r="AW549" s="84">
        <v>0</v>
      </c>
      <c r="AX549" s="84">
        <v>1886.65</v>
      </c>
      <c r="AY549" s="84">
        <v>29613.35</v>
      </c>
      <c r="AZ549" s="84">
        <v>2236.5</v>
      </c>
      <c r="BA549" s="84">
        <v>346.5</v>
      </c>
      <c r="BB549" s="84">
        <v>2233.35</v>
      </c>
      <c r="BC549" s="91">
        <v>4816.3500000000004</v>
      </c>
    </row>
    <row r="550" spans="1:55" ht="25.5">
      <c r="A550" s="90" t="s">
        <v>843</v>
      </c>
      <c r="B550" s="82">
        <v>20231001</v>
      </c>
      <c r="C550" s="82">
        <v>2023</v>
      </c>
      <c r="D550" s="82" t="s">
        <v>6398</v>
      </c>
      <c r="E550" s="82">
        <v>10</v>
      </c>
      <c r="F550" s="82" t="s">
        <v>1262</v>
      </c>
      <c r="G550" s="82" t="s">
        <v>465</v>
      </c>
      <c r="H550" s="82">
        <v>1.83</v>
      </c>
      <c r="I550" s="82" t="s">
        <v>843</v>
      </c>
      <c r="J550" s="82">
        <v>34</v>
      </c>
      <c r="K550" s="82" t="s">
        <v>3699</v>
      </c>
      <c r="L550" s="82" t="s">
        <v>3754</v>
      </c>
      <c r="M550" s="82" t="s">
        <v>3755</v>
      </c>
      <c r="N550" s="82" t="s">
        <v>2352</v>
      </c>
      <c r="O550" s="82" t="s">
        <v>3700</v>
      </c>
      <c r="P550" s="82" t="s">
        <v>3756</v>
      </c>
      <c r="Q550" s="82" t="s">
        <v>883</v>
      </c>
      <c r="R550" s="82">
        <v>1</v>
      </c>
      <c r="S550" s="83">
        <v>44934</v>
      </c>
      <c r="T550" s="83">
        <v>44934</v>
      </c>
      <c r="U550" s="82">
        <v>61935155</v>
      </c>
      <c r="V550" s="82" t="s">
        <v>3702</v>
      </c>
      <c r="W550" s="100" t="s">
        <v>3536</v>
      </c>
      <c r="X550" s="82" t="s">
        <v>4603</v>
      </c>
      <c r="Y550" s="82" t="s">
        <v>5889</v>
      </c>
      <c r="Z550" s="82" t="s">
        <v>3535</v>
      </c>
      <c r="AA550" s="82" t="s">
        <v>3712</v>
      </c>
      <c r="AB550" s="82" t="s">
        <v>6756</v>
      </c>
      <c r="AC550" s="82" t="s">
        <v>3705</v>
      </c>
      <c r="AD550" s="82" t="s">
        <v>3706</v>
      </c>
      <c r="AE550" s="82">
        <v>200019606078598</v>
      </c>
      <c r="AF550" s="82">
        <v>1</v>
      </c>
      <c r="AG550" s="82" t="s">
        <v>3707</v>
      </c>
      <c r="AH550" s="82">
        <v>1</v>
      </c>
      <c r="AI550" s="82" t="s">
        <v>3708</v>
      </c>
      <c r="AJ550" s="82">
        <v>315645</v>
      </c>
      <c r="AK550" s="82" t="s">
        <v>6663</v>
      </c>
      <c r="AL550" s="82">
        <v>151</v>
      </c>
      <c r="AM550" s="84">
        <v>70000</v>
      </c>
      <c r="AN550" s="84">
        <v>0</v>
      </c>
      <c r="AO550" s="84">
        <v>0</v>
      </c>
      <c r="AP550" s="84">
        <v>70000</v>
      </c>
      <c r="AQ550" s="84">
        <v>2009</v>
      </c>
      <c r="AR550" s="84">
        <v>5368.48</v>
      </c>
      <c r="AS550" s="84">
        <v>2128</v>
      </c>
      <c r="AT550" s="84">
        <v>0</v>
      </c>
      <c r="AU550" s="84">
        <v>25</v>
      </c>
      <c r="AV550" s="84">
        <v>0</v>
      </c>
      <c r="AW550" s="84">
        <v>0</v>
      </c>
      <c r="AX550" s="84">
        <v>9530.48</v>
      </c>
      <c r="AY550" s="84">
        <v>60469.52</v>
      </c>
      <c r="AZ550" s="84">
        <v>4970</v>
      </c>
      <c r="BA550" s="84">
        <v>770</v>
      </c>
      <c r="BB550" s="84">
        <v>4963</v>
      </c>
      <c r="BC550" s="91">
        <v>10703</v>
      </c>
    </row>
    <row r="551" spans="1:55" ht="25.5">
      <c r="A551" s="90" t="s">
        <v>843</v>
      </c>
      <c r="B551" s="82">
        <v>20231001</v>
      </c>
      <c r="C551" s="82">
        <v>2023</v>
      </c>
      <c r="D551" s="82" t="s">
        <v>6398</v>
      </c>
      <c r="E551" s="82">
        <v>10</v>
      </c>
      <c r="F551" s="82" t="s">
        <v>1292</v>
      </c>
      <c r="G551" s="82" t="s">
        <v>184</v>
      </c>
      <c r="H551" s="82">
        <v>1.83</v>
      </c>
      <c r="I551" s="82" t="s">
        <v>843</v>
      </c>
      <c r="J551" s="82">
        <v>36</v>
      </c>
      <c r="K551" s="82" t="s">
        <v>3730</v>
      </c>
      <c r="L551" s="82" t="s">
        <v>3749</v>
      </c>
      <c r="M551" s="82" t="s">
        <v>3750</v>
      </c>
      <c r="N551" s="82" t="s">
        <v>2352</v>
      </c>
      <c r="O551" s="82" t="s">
        <v>3700</v>
      </c>
      <c r="P551" s="82" t="s">
        <v>3805</v>
      </c>
      <c r="Q551" s="82" t="s">
        <v>82</v>
      </c>
      <c r="R551" s="82">
        <v>1</v>
      </c>
      <c r="S551" s="83">
        <v>44933</v>
      </c>
      <c r="T551" s="83">
        <v>44933</v>
      </c>
      <c r="U551" s="82">
        <v>62205010</v>
      </c>
      <c r="V551" s="82" t="s">
        <v>3702</v>
      </c>
      <c r="W551" s="100" t="s">
        <v>3498</v>
      </c>
      <c r="X551" s="82" t="s">
        <v>4150</v>
      </c>
      <c r="Y551" s="82" t="s">
        <v>5457</v>
      </c>
      <c r="Z551" s="82" t="s">
        <v>3497</v>
      </c>
      <c r="AA551" s="82" t="s">
        <v>3712</v>
      </c>
      <c r="AB551" s="83">
        <v>37292</v>
      </c>
      <c r="AC551" s="82" t="s">
        <v>3705</v>
      </c>
      <c r="AD551" s="82" t="s">
        <v>3706</v>
      </c>
      <c r="AE551" s="82">
        <v>200019604959550</v>
      </c>
      <c r="AF551" s="82">
        <v>1</v>
      </c>
      <c r="AG551" s="82" t="s">
        <v>3707</v>
      </c>
      <c r="AH551" s="82">
        <v>1</v>
      </c>
      <c r="AI551" s="82" t="s">
        <v>3708</v>
      </c>
      <c r="AJ551" s="82">
        <v>315645</v>
      </c>
      <c r="AK551" s="82" t="s">
        <v>6663</v>
      </c>
      <c r="AL551" s="82">
        <v>152</v>
      </c>
      <c r="AM551" s="84">
        <v>30000</v>
      </c>
      <c r="AN551" s="84">
        <v>0</v>
      </c>
      <c r="AO551" s="84">
        <v>0</v>
      </c>
      <c r="AP551" s="84">
        <v>30000</v>
      </c>
      <c r="AQ551" s="84">
        <v>861</v>
      </c>
      <c r="AR551" s="84">
        <v>0</v>
      </c>
      <c r="AS551" s="84">
        <v>912</v>
      </c>
      <c r="AT551" s="84">
        <v>0</v>
      </c>
      <c r="AU551" s="84">
        <v>25</v>
      </c>
      <c r="AV551" s="84">
        <v>0</v>
      </c>
      <c r="AW551" s="84">
        <v>0</v>
      </c>
      <c r="AX551" s="84">
        <v>1798</v>
      </c>
      <c r="AY551" s="84">
        <v>28202</v>
      </c>
      <c r="AZ551" s="84">
        <v>2130</v>
      </c>
      <c r="BA551" s="84">
        <v>330</v>
      </c>
      <c r="BB551" s="84">
        <v>2127</v>
      </c>
      <c r="BC551" s="91">
        <v>4587</v>
      </c>
    </row>
    <row r="552" spans="1:55" ht="25.5">
      <c r="A552" s="90" t="s">
        <v>843</v>
      </c>
      <c r="B552" s="82">
        <v>20231001</v>
      </c>
      <c r="C552" s="82">
        <v>2023</v>
      </c>
      <c r="D552" s="82" t="s">
        <v>6398</v>
      </c>
      <c r="E552" s="82">
        <v>10</v>
      </c>
      <c r="F552" s="82" t="s">
        <v>1268</v>
      </c>
      <c r="G552" s="82" t="s">
        <v>245</v>
      </c>
      <c r="H552" s="82">
        <v>1.83</v>
      </c>
      <c r="I552" s="82" t="s">
        <v>843</v>
      </c>
      <c r="J552" s="82">
        <v>34</v>
      </c>
      <c r="K552" s="82" t="s">
        <v>3699</v>
      </c>
      <c r="L552" s="82"/>
      <c r="M552" s="82"/>
      <c r="N552" s="82" t="s">
        <v>2352</v>
      </c>
      <c r="O552" s="82" t="s">
        <v>3700</v>
      </c>
      <c r="P552" s="82" t="s">
        <v>3701</v>
      </c>
      <c r="Q552" s="82" t="s">
        <v>190</v>
      </c>
      <c r="R552" s="82">
        <v>4</v>
      </c>
      <c r="S552" s="83">
        <v>44936</v>
      </c>
      <c r="T552" s="83">
        <v>40187</v>
      </c>
      <c r="U552" s="82">
        <v>62370022</v>
      </c>
      <c r="V552" s="82" t="s">
        <v>3702</v>
      </c>
      <c r="W552" s="100" t="s">
        <v>2587</v>
      </c>
      <c r="X552" s="82" t="s">
        <v>4110</v>
      </c>
      <c r="Y552" s="82" t="s">
        <v>5420</v>
      </c>
      <c r="Z552" s="82" t="s">
        <v>5421</v>
      </c>
      <c r="AA552" s="82" t="s">
        <v>3704</v>
      </c>
      <c r="AB552" s="83">
        <v>29170</v>
      </c>
      <c r="AC552" s="82" t="s">
        <v>3713</v>
      </c>
      <c r="AD552" s="82" t="s">
        <v>3706</v>
      </c>
      <c r="AE552" s="82">
        <v>200019603465519</v>
      </c>
      <c r="AF552" s="82">
        <v>1</v>
      </c>
      <c r="AG552" s="82" t="s">
        <v>3707</v>
      </c>
      <c r="AH552" s="82">
        <v>1</v>
      </c>
      <c r="AI552" s="82" t="s">
        <v>3708</v>
      </c>
      <c r="AJ552" s="82">
        <v>315645</v>
      </c>
      <c r="AK552" s="82" t="s">
        <v>6663</v>
      </c>
      <c r="AL552" s="82">
        <v>153</v>
      </c>
      <c r="AM552" s="84">
        <v>35000</v>
      </c>
      <c r="AN552" s="84">
        <v>0</v>
      </c>
      <c r="AO552" s="84">
        <v>0</v>
      </c>
      <c r="AP552" s="84">
        <v>35000</v>
      </c>
      <c r="AQ552" s="84">
        <v>1004.5</v>
      </c>
      <c r="AR552" s="84">
        <v>0</v>
      </c>
      <c r="AS552" s="84">
        <v>1064</v>
      </c>
      <c r="AT552" s="84">
        <v>0</v>
      </c>
      <c r="AU552" s="84">
        <v>25</v>
      </c>
      <c r="AV552" s="84">
        <v>0</v>
      </c>
      <c r="AW552" s="84">
        <v>2046</v>
      </c>
      <c r="AX552" s="84">
        <v>6185.5</v>
      </c>
      <c r="AY552" s="84">
        <v>30860.5</v>
      </c>
      <c r="AZ552" s="84">
        <v>2485</v>
      </c>
      <c r="BA552" s="84">
        <v>385</v>
      </c>
      <c r="BB552" s="84">
        <v>2481.5</v>
      </c>
      <c r="BC552" s="91">
        <v>5351.5</v>
      </c>
    </row>
    <row r="553" spans="1:55" ht="25.5">
      <c r="A553" s="90" t="s">
        <v>843</v>
      </c>
      <c r="B553" s="82">
        <v>20231001</v>
      </c>
      <c r="C553" s="82">
        <v>2023</v>
      </c>
      <c r="D553" s="82" t="s">
        <v>6398</v>
      </c>
      <c r="E553" s="82">
        <v>10</v>
      </c>
      <c r="F553" s="82" t="s">
        <v>1241</v>
      </c>
      <c r="G553" s="82" t="s">
        <v>276</v>
      </c>
      <c r="H553" s="82" t="s">
        <v>1241</v>
      </c>
      <c r="I553" s="82" t="s">
        <v>276</v>
      </c>
      <c r="J553" s="82">
        <v>1</v>
      </c>
      <c r="K553" s="82" t="s">
        <v>11</v>
      </c>
      <c r="L553" s="82" t="s">
        <v>3758</v>
      </c>
      <c r="M553" s="82" t="s">
        <v>3759</v>
      </c>
      <c r="N553" s="82" t="s">
        <v>2352</v>
      </c>
      <c r="O553" s="82" t="s">
        <v>3700</v>
      </c>
      <c r="P553" s="82" t="s">
        <v>4108</v>
      </c>
      <c r="Q553" s="82" t="s">
        <v>802</v>
      </c>
      <c r="R553" s="82">
        <v>3</v>
      </c>
      <c r="S553" s="83">
        <v>44934</v>
      </c>
      <c r="T553" s="83">
        <v>40546</v>
      </c>
      <c r="U553" s="82">
        <v>62160117</v>
      </c>
      <c r="V553" s="82" t="s">
        <v>3702</v>
      </c>
      <c r="W553" s="100" t="s">
        <v>3526</v>
      </c>
      <c r="X553" s="82" t="s">
        <v>4525</v>
      </c>
      <c r="Y553" s="82" t="s">
        <v>5803</v>
      </c>
      <c r="Z553" s="82" t="s">
        <v>3525</v>
      </c>
      <c r="AA553" s="82" t="s">
        <v>3704</v>
      </c>
      <c r="AB553" s="82" t="s">
        <v>6757</v>
      </c>
      <c r="AC553" s="82" t="s">
        <v>3713</v>
      </c>
      <c r="AD553" s="82" t="s">
        <v>3706</v>
      </c>
      <c r="AE553" s="82">
        <v>200013300175896</v>
      </c>
      <c r="AF553" s="82">
        <v>1</v>
      </c>
      <c r="AG553" s="82" t="s">
        <v>3707</v>
      </c>
      <c r="AH553" s="82">
        <v>1</v>
      </c>
      <c r="AI553" s="82" t="s">
        <v>3708</v>
      </c>
      <c r="AJ553" s="82">
        <v>315645</v>
      </c>
      <c r="AK553" s="82" t="s">
        <v>6663</v>
      </c>
      <c r="AL553" s="82">
        <v>154</v>
      </c>
      <c r="AM553" s="84">
        <v>48000</v>
      </c>
      <c r="AN553" s="84">
        <v>0</v>
      </c>
      <c r="AO553" s="84">
        <v>0</v>
      </c>
      <c r="AP553" s="84">
        <v>48000</v>
      </c>
      <c r="AQ553" s="84">
        <v>1377.6</v>
      </c>
      <c r="AR553" s="84">
        <v>1571.73</v>
      </c>
      <c r="AS553" s="84">
        <v>1459.2</v>
      </c>
      <c r="AT553" s="84">
        <v>0</v>
      </c>
      <c r="AU553" s="84">
        <v>25</v>
      </c>
      <c r="AV553" s="84">
        <v>0</v>
      </c>
      <c r="AW553" s="84">
        <v>0</v>
      </c>
      <c r="AX553" s="84">
        <v>4433.53</v>
      </c>
      <c r="AY553" s="84">
        <v>43566.47</v>
      </c>
      <c r="AZ553" s="84">
        <v>3408</v>
      </c>
      <c r="BA553" s="84">
        <v>528</v>
      </c>
      <c r="BB553" s="84">
        <v>3403.2</v>
      </c>
      <c r="BC553" s="91">
        <v>7339.2</v>
      </c>
    </row>
    <row r="554" spans="1:55" ht="25.5">
      <c r="A554" s="90" t="s">
        <v>843</v>
      </c>
      <c r="B554" s="82">
        <v>20231001</v>
      </c>
      <c r="C554" s="82">
        <v>2023</v>
      </c>
      <c r="D554" s="82" t="s">
        <v>6398</v>
      </c>
      <c r="E554" s="82">
        <v>10</v>
      </c>
      <c r="F554" s="82">
        <v>1.83</v>
      </c>
      <c r="G554" s="82" t="s">
        <v>843</v>
      </c>
      <c r="H554" s="82">
        <v>1.83</v>
      </c>
      <c r="I554" s="82" t="s">
        <v>843</v>
      </c>
      <c r="J554" s="82">
        <v>36</v>
      </c>
      <c r="K554" s="82" t="s">
        <v>3730</v>
      </c>
      <c r="L554" s="82"/>
      <c r="M554" s="82"/>
      <c r="N554" s="82" t="s">
        <v>2352</v>
      </c>
      <c r="O554" s="82" t="s">
        <v>3700</v>
      </c>
      <c r="P554" s="82" t="s">
        <v>3731</v>
      </c>
      <c r="Q554" s="82" t="s">
        <v>710</v>
      </c>
      <c r="R554" s="82">
        <v>2</v>
      </c>
      <c r="S554" s="83">
        <v>44931</v>
      </c>
      <c r="T554" s="83">
        <v>42011</v>
      </c>
      <c r="U554" s="82">
        <v>62461958</v>
      </c>
      <c r="V554" s="82" t="s">
        <v>3702</v>
      </c>
      <c r="W554" s="100" t="s">
        <v>3249</v>
      </c>
      <c r="X554" s="82" t="s">
        <v>4023</v>
      </c>
      <c r="Y554" s="82" t="s">
        <v>5343</v>
      </c>
      <c r="Z554" s="82" t="s">
        <v>5344</v>
      </c>
      <c r="AA554" s="82" t="s">
        <v>3704</v>
      </c>
      <c r="AB554" s="82" t="s">
        <v>6758</v>
      </c>
      <c r="AC554" s="82" t="s">
        <v>3713</v>
      </c>
      <c r="AD554" s="82" t="s">
        <v>3705</v>
      </c>
      <c r="AE554" s="82">
        <v>200019605870182</v>
      </c>
      <c r="AF554" s="82">
        <v>1</v>
      </c>
      <c r="AG554" s="82" t="s">
        <v>3707</v>
      </c>
      <c r="AH554" s="82">
        <v>1</v>
      </c>
      <c r="AI554" s="82" t="s">
        <v>3708</v>
      </c>
      <c r="AJ554" s="82">
        <v>315645</v>
      </c>
      <c r="AK554" s="82" t="s">
        <v>6663</v>
      </c>
      <c r="AL554" s="82">
        <v>155</v>
      </c>
      <c r="AM554" s="84">
        <v>55666.67</v>
      </c>
      <c r="AN554" s="84">
        <v>0</v>
      </c>
      <c r="AO554" s="84">
        <v>0</v>
      </c>
      <c r="AP554" s="84">
        <v>55666.67</v>
      </c>
      <c r="AQ554" s="84">
        <v>1597.63</v>
      </c>
      <c r="AR554" s="84">
        <v>2671.23</v>
      </c>
      <c r="AS554" s="84">
        <v>1692.27</v>
      </c>
      <c r="AT554" s="84">
        <v>0</v>
      </c>
      <c r="AU554" s="84">
        <v>25</v>
      </c>
      <c r="AV554" s="84">
        <v>0</v>
      </c>
      <c r="AW554" s="84">
        <v>0</v>
      </c>
      <c r="AX554" s="84">
        <v>5986.13</v>
      </c>
      <c r="AY554" s="84">
        <v>49680.54</v>
      </c>
      <c r="AZ554" s="84">
        <v>3952.33</v>
      </c>
      <c r="BA554" s="84">
        <v>612.33000000000004</v>
      </c>
      <c r="BB554" s="84">
        <v>3946.77</v>
      </c>
      <c r="BC554" s="91">
        <v>8511.43</v>
      </c>
    </row>
    <row r="555" spans="1:55" ht="25.5">
      <c r="A555" s="90" t="s">
        <v>843</v>
      </c>
      <c r="B555" s="82">
        <v>20231001</v>
      </c>
      <c r="C555" s="82">
        <v>2023</v>
      </c>
      <c r="D555" s="82" t="s">
        <v>6398</v>
      </c>
      <c r="E555" s="82">
        <v>10</v>
      </c>
      <c r="F555" s="82">
        <v>1.83</v>
      </c>
      <c r="G555" s="82" t="s">
        <v>843</v>
      </c>
      <c r="H555" s="82">
        <v>1.83</v>
      </c>
      <c r="I555" s="82" t="s">
        <v>843</v>
      </c>
      <c r="J555" s="82">
        <v>7</v>
      </c>
      <c r="K555" s="82" t="s">
        <v>3709</v>
      </c>
      <c r="L555" s="82"/>
      <c r="M555" s="82"/>
      <c r="N555" s="82" t="s">
        <v>2352</v>
      </c>
      <c r="O555" s="82" t="s">
        <v>3700</v>
      </c>
      <c r="P555" s="82" t="s">
        <v>3710</v>
      </c>
      <c r="Q555" s="82" t="s">
        <v>795</v>
      </c>
      <c r="R555" s="82">
        <v>2</v>
      </c>
      <c r="S555" s="83">
        <v>44934</v>
      </c>
      <c r="T555" s="83">
        <v>44200</v>
      </c>
      <c r="U555" s="82">
        <v>62461995</v>
      </c>
      <c r="V555" s="82" t="s">
        <v>3702</v>
      </c>
      <c r="W555" s="100" t="s">
        <v>3554</v>
      </c>
      <c r="X555" s="82" t="s">
        <v>4139</v>
      </c>
      <c r="Y555" s="82" t="s">
        <v>5448</v>
      </c>
      <c r="Z555" s="82" t="s">
        <v>3553</v>
      </c>
      <c r="AA555" s="82" t="s">
        <v>3712</v>
      </c>
      <c r="AB555" s="82" t="s">
        <v>6528</v>
      </c>
      <c r="AC555" s="82" t="s">
        <v>3705</v>
      </c>
      <c r="AD555" s="82" t="s">
        <v>3706</v>
      </c>
      <c r="AE555" s="82">
        <v>200012800160678</v>
      </c>
      <c r="AF555" s="82">
        <v>1</v>
      </c>
      <c r="AG555" s="82" t="s">
        <v>3707</v>
      </c>
      <c r="AH555" s="82">
        <v>1</v>
      </c>
      <c r="AI555" s="82" t="s">
        <v>3708</v>
      </c>
      <c r="AJ555" s="82">
        <v>315645</v>
      </c>
      <c r="AK555" s="82" t="s">
        <v>6663</v>
      </c>
      <c r="AL555" s="82">
        <v>156</v>
      </c>
      <c r="AM555" s="84">
        <v>15000</v>
      </c>
      <c r="AN555" s="84">
        <v>0</v>
      </c>
      <c r="AO555" s="84">
        <v>0</v>
      </c>
      <c r="AP555" s="84">
        <v>15000</v>
      </c>
      <c r="AQ555" s="84">
        <v>0</v>
      </c>
      <c r="AR555" s="84">
        <v>0</v>
      </c>
      <c r="AS555" s="84">
        <v>0</v>
      </c>
      <c r="AT555" s="84">
        <v>0</v>
      </c>
      <c r="AU555" s="84">
        <v>0</v>
      </c>
      <c r="AV555" s="84">
        <v>0</v>
      </c>
      <c r="AW555" s="84">
        <v>0</v>
      </c>
      <c r="AX555" s="84">
        <v>0</v>
      </c>
      <c r="AY555" s="84">
        <v>15000</v>
      </c>
      <c r="AZ555" s="84">
        <v>0</v>
      </c>
      <c r="BA555" s="84">
        <v>0</v>
      </c>
      <c r="BB555" s="84">
        <v>0</v>
      </c>
      <c r="BC555" s="91">
        <v>0</v>
      </c>
    </row>
    <row r="556" spans="1:55" ht="25.5">
      <c r="A556" s="90" t="s">
        <v>843</v>
      </c>
      <c r="B556" s="82">
        <v>20231001</v>
      </c>
      <c r="C556" s="82">
        <v>2023</v>
      </c>
      <c r="D556" s="82" t="s">
        <v>6398</v>
      </c>
      <c r="E556" s="82">
        <v>10</v>
      </c>
      <c r="F556" s="82" t="s">
        <v>1294</v>
      </c>
      <c r="G556" s="82" t="s">
        <v>271</v>
      </c>
      <c r="H556" s="82" t="s">
        <v>1294</v>
      </c>
      <c r="I556" s="82" t="s">
        <v>271</v>
      </c>
      <c r="J556" s="82">
        <v>1</v>
      </c>
      <c r="K556" s="82" t="s">
        <v>11</v>
      </c>
      <c r="L556" s="82" t="s">
        <v>3720</v>
      </c>
      <c r="M556" s="82" t="s">
        <v>3721</v>
      </c>
      <c r="N556" s="82" t="s">
        <v>2352</v>
      </c>
      <c r="O556" s="82" t="s">
        <v>3700</v>
      </c>
      <c r="P556" s="82" t="s">
        <v>3817</v>
      </c>
      <c r="Q556" s="82" t="s">
        <v>42</v>
      </c>
      <c r="R556" s="82">
        <v>1</v>
      </c>
      <c r="S556" s="83">
        <v>44567</v>
      </c>
      <c r="T556" s="83">
        <v>44567</v>
      </c>
      <c r="U556" s="82">
        <v>62175013</v>
      </c>
      <c r="V556" s="82" t="s">
        <v>3702</v>
      </c>
      <c r="W556" s="100" t="s">
        <v>2306</v>
      </c>
      <c r="X556" s="82" t="s">
        <v>4149</v>
      </c>
      <c r="Y556" s="82" t="s">
        <v>5762</v>
      </c>
      <c r="Z556" s="82" t="s">
        <v>2318</v>
      </c>
      <c r="AA556" s="82" t="s">
        <v>3712</v>
      </c>
      <c r="AB556" s="82" t="s">
        <v>6759</v>
      </c>
      <c r="AC556" s="82" t="s">
        <v>3705</v>
      </c>
      <c r="AD556" s="82" t="s">
        <v>3718</v>
      </c>
      <c r="AE556" s="82">
        <v>200019604844028</v>
      </c>
      <c r="AF556" s="82">
        <v>1</v>
      </c>
      <c r="AG556" s="82" t="s">
        <v>3707</v>
      </c>
      <c r="AH556" s="82">
        <v>1</v>
      </c>
      <c r="AI556" s="82" t="s">
        <v>3708</v>
      </c>
      <c r="AJ556" s="82">
        <v>315645</v>
      </c>
      <c r="AK556" s="82" t="s">
        <v>6663</v>
      </c>
      <c r="AL556" s="82">
        <v>157</v>
      </c>
      <c r="AM556" s="84">
        <v>20000</v>
      </c>
      <c r="AN556" s="84">
        <v>0</v>
      </c>
      <c r="AO556" s="84">
        <v>0</v>
      </c>
      <c r="AP556" s="84">
        <v>20000</v>
      </c>
      <c r="AQ556" s="84">
        <v>574</v>
      </c>
      <c r="AR556" s="84">
        <v>0</v>
      </c>
      <c r="AS556" s="84">
        <v>608</v>
      </c>
      <c r="AT556" s="84">
        <v>0</v>
      </c>
      <c r="AU556" s="84">
        <v>25</v>
      </c>
      <c r="AV556" s="84">
        <v>0</v>
      </c>
      <c r="AW556" s="84">
        <v>3146</v>
      </c>
      <c r="AX556" s="84">
        <v>7499</v>
      </c>
      <c r="AY556" s="84">
        <v>15647</v>
      </c>
      <c r="AZ556" s="84">
        <v>1420</v>
      </c>
      <c r="BA556" s="84">
        <v>220</v>
      </c>
      <c r="BB556" s="84">
        <v>1418</v>
      </c>
      <c r="BC556" s="91">
        <v>3058</v>
      </c>
    </row>
    <row r="557" spans="1:55" ht="25.5">
      <c r="A557" s="90" t="s">
        <v>843</v>
      </c>
      <c r="B557" s="82">
        <v>20231001</v>
      </c>
      <c r="C557" s="82">
        <v>2023</v>
      </c>
      <c r="D557" s="82" t="s">
        <v>6398</v>
      </c>
      <c r="E557" s="82">
        <v>10</v>
      </c>
      <c r="F557" s="82" t="s">
        <v>1283</v>
      </c>
      <c r="G557" s="82" t="s">
        <v>727</v>
      </c>
      <c r="H557" s="82" t="s">
        <v>1283</v>
      </c>
      <c r="I557" s="82" t="s">
        <v>727</v>
      </c>
      <c r="J557" s="82">
        <v>1</v>
      </c>
      <c r="K557" s="82" t="s">
        <v>11</v>
      </c>
      <c r="L557" s="82" t="s">
        <v>3714</v>
      </c>
      <c r="M557" s="82" t="s">
        <v>3715</v>
      </c>
      <c r="N557" s="82" t="s">
        <v>2352</v>
      </c>
      <c r="O557" s="82" t="s">
        <v>3700</v>
      </c>
      <c r="P557" s="82" t="s">
        <v>4325</v>
      </c>
      <c r="Q557" s="82" t="s">
        <v>363</v>
      </c>
      <c r="R557" s="82">
        <v>8</v>
      </c>
      <c r="S557" s="83">
        <v>43466</v>
      </c>
      <c r="T557" s="82" t="s">
        <v>6760</v>
      </c>
      <c r="U557" s="82">
        <v>62115040</v>
      </c>
      <c r="V557" s="82" t="s">
        <v>3702</v>
      </c>
      <c r="W557" s="100" t="s">
        <v>1740</v>
      </c>
      <c r="X557" s="82" t="s">
        <v>4498</v>
      </c>
      <c r="Y557" s="82" t="s">
        <v>5776</v>
      </c>
      <c r="Z557" s="82" t="s">
        <v>755</v>
      </c>
      <c r="AA557" s="82" t="s">
        <v>3704</v>
      </c>
      <c r="AB557" s="82" t="s">
        <v>6761</v>
      </c>
      <c r="AC557" s="82" t="s">
        <v>3713</v>
      </c>
      <c r="AD557" s="82" t="s">
        <v>3706</v>
      </c>
      <c r="AE557" s="82">
        <v>200013300223560</v>
      </c>
      <c r="AF557" s="82">
        <v>1</v>
      </c>
      <c r="AG557" s="82" t="s">
        <v>3707</v>
      </c>
      <c r="AH557" s="82">
        <v>1</v>
      </c>
      <c r="AI557" s="82" t="s">
        <v>3708</v>
      </c>
      <c r="AJ557" s="82">
        <v>315645</v>
      </c>
      <c r="AK557" s="82" t="s">
        <v>6663</v>
      </c>
      <c r="AL557" s="82">
        <v>158</v>
      </c>
      <c r="AM557" s="84">
        <v>65000</v>
      </c>
      <c r="AN557" s="84">
        <v>0</v>
      </c>
      <c r="AO557" s="84">
        <v>0</v>
      </c>
      <c r="AP557" s="84">
        <v>65000</v>
      </c>
      <c r="AQ557" s="84">
        <v>1865.5</v>
      </c>
      <c r="AR557" s="84">
        <v>4427.58</v>
      </c>
      <c r="AS557" s="84">
        <v>1976</v>
      </c>
      <c r="AT557" s="84">
        <v>0</v>
      </c>
      <c r="AU557" s="84">
        <v>25</v>
      </c>
      <c r="AV557" s="84">
        <v>0</v>
      </c>
      <c r="AW557" s="84">
        <v>0</v>
      </c>
      <c r="AX557" s="84">
        <v>8294.08</v>
      </c>
      <c r="AY557" s="84">
        <v>56705.919999999998</v>
      </c>
      <c r="AZ557" s="84">
        <v>4615</v>
      </c>
      <c r="BA557" s="84">
        <v>715</v>
      </c>
      <c r="BB557" s="84">
        <v>4608.5</v>
      </c>
      <c r="BC557" s="91">
        <v>9938.5</v>
      </c>
    </row>
    <row r="558" spans="1:55" ht="25.5">
      <c r="A558" s="90" t="s">
        <v>843</v>
      </c>
      <c r="B558" s="82">
        <v>20231001</v>
      </c>
      <c r="C558" s="82">
        <v>2023</v>
      </c>
      <c r="D558" s="82" t="s">
        <v>6398</v>
      </c>
      <c r="E558" s="82">
        <v>10</v>
      </c>
      <c r="F558" s="82" t="s">
        <v>1253</v>
      </c>
      <c r="G558" s="82" t="s">
        <v>323</v>
      </c>
      <c r="H558" s="82" t="s">
        <v>1253</v>
      </c>
      <c r="I558" s="82" t="s">
        <v>323</v>
      </c>
      <c r="J558" s="82">
        <v>1</v>
      </c>
      <c r="K558" s="82" t="s">
        <v>11</v>
      </c>
      <c r="L558" s="82" t="s">
        <v>3749</v>
      </c>
      <c r="M558" s="82" t="s">
        <v>3750</v>
      </c>
      <c r="N558" s="82" t="s">
        <v>2352</v>
      </c>
      <c r="O558" s="82" t="s">
        <v>3700</v>
      </c>
      <c r="P558" s="82" t="s">
        <v>3871</v>
      </c>
      <c r="Q558" s="82" t="s">
        <v>335</v>
      </c>
      <c r="R558" s="82">
        <v>1</v>
      </c>
      <c r="S558" s="83">
        <v>44935</v>
      </c>
      <c r="T558" s="83">
        <v>44935</v>
      </c>
      <c r="U558" s="82">
        <v>62010029</v>
      </c>
      <c r="V558" s="82" t="s">
        <v>3702</v>
      </c>
      <c r="W558" s="100" t="s">
        <v>3564</v>
      </c>
      <c r="X558" s="82" t="s">
        <v>4029</v>
      </c>
      <c r="Y558" s="82" t="s">
        <v>5349</v>
      </c>
      <c r="Z558" s="82" t="s">
        <v>3597</v>
      </c>
      <c r="AA558" s="82" t="s">
        <v>3704</v>
      </c>
      <c r="AB558" s="82" t="s">
        <v>6762</v>
      </c>
      <c r="AC558" s="82" t="s">
        <v>3705</v>
      </c>
      <c r="AD558" s="82" t="s">
        <v>3706</v>
      </c>
      <c r="AE558" s="82">
        <v>200015300364584</v>
      </c>
      <c r="AF558" s="82">
        <v>1</v>
      </c>
      <c r="AG558" s="82" t="s">
        <v>3707</v>
      </c>
      <c r="AH558" s="82">
        <v>1</v>
      </c>
      <c r="AI558" s="82" t="s">
        <v>3708</v>
      </c>
      <c r="AJ558" s="82">
        <v>315645</v>
      </c>
      <c r="AK558" s="82" t="s">
        <v>6663</v>
      </c>
      <c r="AL558" s="82">
        <v>159</v>
      </c>
      <c r="AM558" s="84">
        <v>35000</v>
      </c>
      <c r="AN558" s="84">
        <v>0</v>
      </c>
      <c r="AO558" s="84">
        <v>0</v>
      </c>
      <c r="AP558" s="84">
        <v>35000</v>
      </c>
      <c r="AQ558" s="84">
        <v>1004.5</v>
      </c>
      <c r="AR558" s="84">
        <v>0</v>
      </c>
      <c r="AS558" s="84">
        <v>1064</v>
      </c>
      <c r="AT558" s="84">
        <v>0</v>
      </c>
      <c r="AU558" s="84">
        <v>25</v>
      </c>
      <c r="AV558" s="84">
        <v>0</v>
      </c>
      <c r="AW558" s="84">
        <v>0</v>
      </c>
      <c r="AX558" s="84">
        <v>2093.5</v>
      </c>
      <c r="AY558" s="84">
        <v>32906.5</v>
      </c>
      <c r="AZ558" s="84">
        <v>2485</v>
      </c>
      <c r="BA558" s="84">
        <v>385</v>
      </c>
      <c r="BB558" s="84">
        <v>2481.5</v>
      </c>
      <c r="BC558" s="91">
        <v>5351.5</v>
      </c>
    </row>
    <row r="559" spans="1:55" ht="25.5">
      <c r="A559" s="90" t="s">
        <v>843</v>
      </c>
      <c r="B559" s="82">
        <v>20231001</v>
      </c>
      <c r="C559" s="82">
        <v>2023</v>
      </c>
      <c r="D559" s="82" t="s">
        <v>6398</v>
      </c>
      <c r="E559" s="82">
        <v>10</v>
      </c>
      <c r="F559" s="82" t="s">
        <v>1259</v>
      </c>
      <c r="G559" s="82" t="s">
        <v>1493</v>
      </c>
      <c r="H559" s="82" t="s">
        <v>1259</v>
      </c>
      <c r="I559" s="82" t="s">
        <v>1493</v>
      </c>
      <c r="J559" s="82">
        <v>1</v>
      </c>
      <c r="K559" s="82" t="s">
        <v>11</v>
      </c>
      <c r="L559" s="82" t="s">
        <v>3720</v>
      </c>
      <c r="M559" s="82" t="s">
        <v>3721</v>
      </c>
      <c r="N559" s="82" t="s">
        <v>2352</v>
      </c>
      <c r="O559" s="82" t="s">
        <v>3700</v>
      </c>
      <c r="P559" s="82" t="s">
        <v>3798</v>
      </c>
      <c r="Q559" s="82" t="s">
        <v>15</v>
      </c>
      <c r="R559" s="82">
        <v>5</v>
      </c>
      <c r="S559" s="83">
        <v>43466</v>
      </c>
      <c r="T559" s="83">
        <v>37996</v>
      </c>
      <c r="U559" s="82">
        <v>61485008</v>
      </c>
      <c r="V559" s="82" t="s">
        <v>3702</v>
      </c>
      <c r="W559" s="100" t="s">
        <v>1562</v>
      </c>
      <c r="X559" s="82" t="s">
        <v>4052</v>
      </c>
      <c r="Y559" s="82" t="s">
        <v>5369</v>
      </c>
      <c r="Z559" s="82" t="s">
        <v>208</v>
      </c>
      <c r="AA559" s="82" t="s">
        <v>3712</v>
      </c>
      <c r="AB559" s="83">
        <v>24413</v>
      </c>
      <c r="AC559" s="82" t="s">
        <v>3713</v>
      </c>
      <c r="AD559" s="82" t="s">
        <v>3705</v>
      </c>
      <c r="AE559" s="82">
        <v>200013300031422</v>
      </c>
      <c r="AF559" s="82">
        <v>1</v>
      </c>
      <c r="AG559" s="82" t="s">
        <v>3707</v>
      </c>
      <c r="AH559" s="82">
        <v>1</v>
      </c>
      <c r="AI559" s="82" t="s">
        <v>3708</v>
      </c>
      <c r="AJ559" s="82">
        <v>315645</v>
      </c>
      <c r="AK559" s="82" t="s">
        <v>6663</v>
      </c>
      <c r="AL559" s="82">
        <v>160</v>
      </c>
      <c r="AM559" s="84">
        <v>31500</v>
      </c>
      <c r="AN559" s="84">
        <v>0</v>
      </c>
      <c r="AO559" s="84">
        <v>0</v>
      </c>
      <c r="AP559" s="84">
        <v>31500</v>
      </c>
      <c r="AQ559" s="84">
        <v>904.05</v>
      </c>
      <c r="AR559" s="84">
        <v>0</v>
      </c>
      <c r="AS559" s="84">
        <v>957.6</v>
      </c>
      <c r="AT559" s="84">
        <v>0</v>
      </c>
      <c r="AU559" s="84">
        <v>25</v>
      </c>
      <c r="AV559" s="84">
        <v>50</v>
      </c>
      <c r="AW559" s="84">
        <v>3106</v>
      </c>
      <c r="AX559" s="84">
        <v>8148.65</v>
      </c>
      <c r="AY559" s="84">
        <v>26457.35</v>
      </c>
      <c r="AZ559" s="84">
        <v>2236.5</v>
      </c>
      <c r="BA559" s="84">
        <v>346.5</v>
      </c>
      <c r="BB559" s="84">
        <v>2233.35</v>
      </c>
      <c r="BC559" s="91">
        <v>4816.3500000000004</v>
      </c>
    </row>
    <row r="560" spans="1:55" ht="25.5">
      <c r="A560" s="90" t="s">
        <v>843</v>
      </c>
      <c r="B560" s="82">
        <v>20231001</v>
      </c>
      <c r="C560" s="82">
        <v>2023</v>
      </c>
      <c r="D560" s="82" t="s">
        <v>6398</v>
      </c>
      <c r="E560" s="82">
        <v>10</v>
      </c>
      <c r="F560" s="82">
        <v>1.83</v>
      </c>
      <c r="G560" s="82" t="s">
        <v>843</v>
      </c>
      <c r="H560" s="82">
        <v>1.83</v>
      </c>
      <c r="I560" s="82" t="s">
        <v>843</v>
      </c>
      <c r="J560" s="82">
        <v>7</v>
      </c>
      <c r="K560" s="82" t="s">
        <v>3709</v>
      </c>
      <c r="L560" s="82"/>
      <c r="M560" s="82"/>
      <c r="N560" s="82" t="s">
        <v>2352</v>
      </c>
      <c r="O560" s="82" t="s">
        <v>3700</v>
      </c>
      <c r="P560" s="82" t="s">
        <v>3710</v>
      </c>
      <c r="Q560" s="82" t="s">
        <v>795</v>
      </c>
      <c r="R560" s="82">
        <v>4</v>
      </c>
      <c r="S560" s="83">
        <v>44931</v>
      </c>
      <c r="T560" s="83">
        <v>44204</v>
      </c>
      <c r="U560" s="82">
        <v>62461165</v>
      </c>
      <c r="V560" s="82" t="s">
        <v>3702</v>
      </c>
      <c r="W560" s="100" t="s">
        <v>2251</v>
      </c>
      <c r="X560" s="82" t="s">
        <v>4133</v>
      </c>
      <c r="Y560" s="82" t="s">
        <v>5441</v>
      </c>
      <c r="Z560" s="82" t="s">
        <v>1234</v>
      </c>
      <c r="AA560" s="82" t="s">
        <v>3704</v>
      </c>
      <c r="AB560" s="82" t="s">
        <v>6763</v>
      </c>
      <c r="AC560" s="82" t="s">
        <v>3705</v>
      </c>
      <c r="AD560" s="82" t="s">
        <v>3706</v>
      </c>
      <c r="AE560" s="82">
        <v>200012800009496</v>
      </c>
      <c r="AF560" s="82">
        <v>1</v>
      </c>
      <c r="AG560" s="82" t="s">
        <v>3707</v>
      </c>
      <c r="AH560" s="82">
        <v>1</v>
      </c>
      <c r="AI560" s="82" t="s">
        <v>3708</v>
      </c>
      <c r="AJ560" s="82">
        <v>315645</v>
      </c>
      <c r="AK560" s="82" t="s">
        <v>6663</v>
      </c>
      <c r="AL560" s="82">
        <v>161</v>
      </c>
      <c r="AM560" s="84">
        <v>55000</v>
      </c>
      <c r="AN560" s="84">
        <v>0</v>
      </c>
      <c r="AO560" s="84">
        <v>0</v>
      </c>
      <c r="AP560" s="84">
        <v>55000</v>
      </c>
      <c r="AQ560" s="84">
        <v>0</v>
      </c>
      <c r="AR560" s="84">
        <v>3195.88</v>
      </c>
      <c r="AS560" s="84">
        <v>0</v>
      </c>
      <c r="AT560" s="84">
        <v>0</v>
      </c>
      <c r="AU560" s="84">
        <v>0</v>
      </c>
      <c r="AV560" s="84">
        <v>0</v>
      </c>
      <c r="AW560" s="84">
        <v>0</v>
      </c>
      <c r="AX560" s="84">
        <v>3195.88</v>
      </c>
      <c r="AY560" s="84">
        <v>51804.12</v>
      </c>
      <c r="AZ560" s="84">
        <v>0</v>
      </c>
      <c r="BA560" s="84">
        <v>0</v>
      </c>
      <c r="BB560" s="84">
        <v>0</v>
      </c>
      <c r="BC560" s="91">
        <v>0</v>
      </c>
    </row>
    <row r="561" spans="1:55" ht="25.5">
      <c r="A561" s="90" t="s">
        <v>843</v>
      </c>
      <c r="B561" s="82">
        <v>20231001</v>
      </c>
      <c r="C561" s="82">
        <v>2023</v>
      </c>
      <c r="D561" s="82" t="s">
        <v>6398</v>
      </c>
      <c r="E561" s="82">
        <v>10</v>
      </c>
      <c r="F561" s="82" t="s">
        <v>1253</v>
      </c>
      <c r="G561" s="82" t="s">
        <v>323</v>
      </c>
      <c r="H561" s="82" t="s">
        <v>1253</v>
      </c>
      <c r="I561" s="82" t="s">
        <v>323</v>
      </c>
      <c r="J561" s="82">
        <v>1</v>
      </c>
      <c r="K561" s="82" t="s">
        <v>11</v>
      </c>
      <c r="L561" s="82" t="s">
        <v>3714</v>
      </c>
      <c r="M561" s="82" t="s">
        <v>3715</v>
      </c>
      <c r="N561" s="82" t="s">
        <v>2352</v>
      </c>
      <c r="O561" s="82" t="s">
        <v>3700</v>
      </c>
      <c r="P561" s="82" t="s">
        <v>3865</v>
      </c>
      <c r="Q561" s="82" t="s">
        <v>2390</v>
      </c>
      <c r="R561" s="82">
        <v>9</v>
      </c>
      <c r="S561" s="83">
        <v>44573</v>
      </c>
      <c r="T561" s="83">
        <v>39457</v>
      </c>
      <c r="U561" s="82">
        <v>62010012</v>
      </c>
      <c r="V561" s="82" t="s">
        <v>3702</v>
      </c>
      <c r="W561" s="100" t="s">
        <v>1766</v>
      </c>
      <c r="X561" s="82" t="s">
        <v>4090</v>
      </c>
      <c r="Y561" s="82" t="s">
        <v>5404</v>
      </c>
      <c r="Z561" s="82" t="s">
        <v>325</v>
      </c>
      <c r="AA561" s="82" t="s">
        <v>3704</v>
      </c>
      <c r="AB561" s="82" t="s">
        <v>6764</v>
      </c>
      <c r="AC561" s="82" t="s">
        <v>3713</v>
      </c>
      <c r="AD561" s="82" t="s">
        <v>3705</v>
      </c>
      <c r="AE561" s="82">
        <v>200013300138969</v>
      </c>
      <c r="AF561" s="82">
        <v>1</v>
      </c>
      <c r="AG561" s="82" t="s">
        <v>3707</v>
      </c>
      <c r="AH561" s="82">
        <v>1</v>
      </c>
      <c r="AI561" s="82" t="s">
        <v>3708</v>
      </c>
      <c r="AJ561" s="82">
        <v>315645</v>
      </c>
      <c r="AK561" s="82" t="s">
        <v>6663</v>
      </c>
      <c r="AL561" s="82">
        <v>162</v>
      </c>
      <c r="AM561" s="84">
        <v>70000</v>
      </c>
      <c r="AN561" s="84">
        <v>0</v>
      </c>
      <c r="AO561" s="84">
        <v>0</v>
      </c>
      <c r="AP561" s="84">
        <v>70000</v>
      </c>
      <c r="AQ561" s="84">
        <v>2009</v>
      </c>
      <c r="AR561" s="84">
        <v>5368.48</v>
      </c>
      <c r="AS561" s="84">
        <v>2128</v>
      </c>
      <c r="AT561" s="84">
        <v>0</v>
      </c>
      <c r="AU561" s="84">
        <v>25</v>
      </c>
      <c r="AV561" s="84">
        <v>0</v>
      </c>
      <c r="AW561" s="84">
        <v>19646</v>
      </c>
      <c r="AX561" s="84">
        <v>48822.48</v>
      </c>
      <c r="AY561" s="84">
        <v>40823.519999999997</v>
      </c>
      <c r="AZ561" s="84">
        <v>4970</v>
      </c>
      <c r="BA561" s="84">
        <v>770</v>
      </c>
      <c r="BB561" s="84">
        <v>4963</v>
      </c>
      <c r="BC561" s="91">
        <v>10703</v>
      </c>
    </row>
    <row r="562" spans="1:55" ht="25.5">
      <c r="A562" s="90" t="s">
        <v>843</v>
      </c>
      <c r="B562" s="82">
        <v>20231001</v>
      </c>
      <c r="C562" s="82">
        <v>2023</v>
      </c>
      <c r="D562" s="82" t="s">
        <v>6398</v>
      </c>
      <c r="E562" s="82">
        <v>10</v>
      </c>
      <c r="F562" s="82" t="s">
        <v>1271</v>
      </c>
      <c r="G562" s="82" t="s">
        <v>390</v>
      </c>
      <c r="H562" s="82" t="s">
        <v>1271</v>
      </c>
      <c r="I562" s="82" t="s">
        <v>390</v>
      </c>
      <c r="J562" s="82">
        <v>1</v>
      </c>
      <c r="K562" s="82" t="s">
        <v>11</v>
      </c>
      <c r="L562" s="82" t="s">
        <v>3749</v>
      </c>
      <c r="M562" s="82" t="s">
        <v>3750</v>
      </c>
      <c r="N562" s="82" t="s">
        <v>2352</v>
      </c>
      <c r="O562" s="82" t="s">
        <v>3700</v>
      </c>
      <c r="P562" s="82" t="s">
        <v>3751</v>
      </c>
      <c r="Q562" s="82" t="s">
        <v>10</v>
      </c>
      <c r="R562" s="82">
        <v>2</v>
      </c>
      <c r="S562" s="83">
        <v>44573</v>
      </c>
      <c r="T562" s="83">
        <v>44200</v>
      </c>
      <c r="U562" s="82">
        <v>61425019</v>
      </c>
      <c r="V562" s="82" t="s">
        <v>3702</v>
      </c>
      <c r="W562" s="100" t="s">
        <v>1717</v>
      </c>
      <c r="X562" s="82" t="s">
        <v>4634</v>
      </c>
      <c r="Y562" s="82" t="s">
        <v>5921</v>
      </c>
      <c r="Z562" s="82" t="s">
        <v>926</v>
      </c>
      <c r="AA562" s="82" t="s">
        <v>3704</v>
      </c>
      <c r="AB562" s="83">
        <v>37568</v>
      </c>
      <c r="AC562" s="82" t="s">
        <v>3705</v>
      </c>
      <c r="AD562" s="82" t="s">
        <v>3718</v>
      </c>
      <c r="AE562" s="82">
        <v>200019603568717</v>
      </c>
      <c r="AF562" s="82">
        <v>1</v>
      </c>
      <c r="AG562" s="82" t="s">
        <v>3707</v>
      </c>
      <c r="AH562" s="82">
        <v>1</v>
      </c>
      <c r="AI562" s="82" t="s">
        <v>3708</v>
      </c>
      <c r="AJ562" s="82">
        <v>315645</v>
      </c>
      <c r="AK562" s="82" t="s">
        <v>6663</v>
      </c>
      <c r="AL562" s="82">
        <v>163</v>
      </c>
      <c r="AM562" s="84">
        <v>35000</v>
      </c>
      <c r="AN562" s="84">
        <v>0</v>
      </c>
      <c r="AO562" s="84">
        <v>0</v>
      </c>
      <c r="AP562" s="84">
        <v>35000</v>
      </c>
      <c r="AQ562" s="84">
        <v>1004.5</v>
      </c>
      <c r="AR562" s="84">
        <v>0</v>
      </c>
      <c r="AS562" s="84">
        <v>1064</v>
      </c>
      <c r="AT562" s="84">
        <v>0</v>
      </c>
      <c r="AU562" s="84">
        <v>25</v>
      </c>
      <c r="AV562" s="84">
        <v>0</v>
      </c>
      <c r="AW562" s="84">
        <v>8498.5</v>
      </c>
      <c r="AX562" s="84">
        <v>19090.5</v>
      </c>
      <c r="AY562" s="84">
        <v>24408</v>
      </c>
      <c r="AZ562" s="84">
        <v>2485</v>
      </c>
      <c r="BA562" s="84">
        <v>385</v>
      </c>
      <c r="BB562" s="84">
        <v>2481.5</v>
      </c>
      <c r="BC562" s="91">
        <v>5351.5</v>
      </c>
    </row>
    <row r="563" spans="1:55" ht="25.5">
      <c r="A563" s="90" t="s">
        <v>843</v>
      </c>
      <c r="B563" s="82">
        <v>20231001</v>
      </c>
      <c r="C563" s="82">
        <v>2023</v>
      </c>
      <c r="D563" s="82" t="s">
        <v>6398</v>
      </c>
      <c r="E563" s="82">
        <v>10</v>
      </c>
      <c r="F563" s="82" t="s">
        <v>1268</v>
      </c>
      <c r="G563" s="82" t="s">
        <v>245</v>
      </c>
      <c r="H563" s="82">
        <v>1.83</v>
      </c>
      <c r="I563" s="82" t="s">
        <v>843</v>
      </c>
      <c r="J563" s="82">
        <v>1</v>
      </c>
      <c r="K563" s="82" t="s">
        <v>11</v>
      </c>
      <c r="L563" s="82" t="s">
        <v>3714</v>
      </c>
      <c r="M563" s="82" t="s">
        <v>3715</v>
      </c>
      <c r="N563" s="82" t="s">
        <v>2352</v>
      </c>
      <c r="O563" s="82" t="s">
        <v>3700</v>
      </c>
      <c r="P563" s="82" t="s">
        <v>3824</v>
      </c>
      <c r="Q563" s="82" t="s">
        <v>1229</v>
      </c>
      <c r="R563" s="82">
        <v>6</v>
      </c>
      <c r="S563" s="83">
        <v>44480</v>
      </c>
      <c r="T563" s="83">
        <v>38725</v>
      </c>
      <c r="U563" s="82">
        <v>62490033</v>
      </c>
      <c r="V563" s="82" t="s">
        <v>3702</v>
      </c>
      <c r="W563" s="100" t="s">
        <v>1606</v>
      </c>
      <c r="X563" s="82" t="s">
        <v>4659</v>
      </c>
      <c r="Y563" s="82" t="s">
        <v>5948</v>
      </c>
      <c r="Z563" s="82" t="s">
        <v>1399</v>
      </c>
      <c r="AA563" s="82" t="s">
        <v>3704</v>
      </c>
      <c r="AB563" s="83">
        <v>26849</v>
      </c>
      <c r="AC563" s="82" t="s">
        <v>3713</v>
      </c>
      <c r="AD563" s="82" t="s">
        <v>3705</v>
      </c>
      <c r="AE563" s="82">
        <v>200019600071895</v>
      </c>
      <c r="AF563" s="82">
        <v>1</v>
      </c>
      <c r="AG563" s="82" t="s">
        <v>3707</v>
      </c>
      <c r="AH563" s="82">
        <v>1</v>
      </c>
      <c r="AI563" s="82" t="s">
        <v>3708</v>
      </c>
      <c r="AJ563" s="82">
        <v>315645</v>
      </c>
      <c r="AK563" s="82" t="s">
        <v>6663</v>
      </c>
      <c r="AL563" s="82">
        <v>164</v>
      </c>
      <c r="AM563" s="84">
        <v>145000</v>
      </c>
      <c r="AN563" s="84">
        <v>0</v>
      </c>
      <c r="AO563" s="84">
        <v>0</v>
      </c>
      <c r="AP563" s="84">
        <v>145000</v>
      </c>
      <c r="AQ563" s="84">
        <v>4161.5</v>
      </c>
      <c r="AR563" s="84">
        <v>22690.49</v>
      </c>
      <c r="AS563" s="84">
        <v>4408</v>
      </c>
      <c r="AT563" s="84">
        <v>0</v>
      </c>
      <c r="AU563" s="84">
        <v>25</v>
      </c>
      <c r="AV563" s="84">
        <v>0</v>
      </c>
      <c r="AW563" s="84">
        <v>0</v>
      </c>
      <c r="AX563" s="84">
        <v>31284.99</v>
      </c>
      <c r="AY563" s="84">
        <v>113715.01</v>
      </c>
      <c r="AZ563" s="84">
        <v>10295</v>
      </c>
      <c r="BA563" s="84">
        <v>822.89</v>
      </c>
      <c r="BB563" s="84">
        <v>10280.5</v>
      </c>
      <c r="BC563" s="91">
        <v>21398.39</v>
      </c>
    </row>
    <row r="564" spans="1:55" ht="25.5">
      <c r="A564" s="90" t="s">
        <v>843</v>
      </c>
      <c r="B564" s="82">
        <v>20231001</v>
      </c>
      <c r="C564" s="82">
        <v>2023</v>
      </c>
      <c r="D564" s="82" t="s">
        <v>6398</v>
      </c>
      <c r="E564" s="82">
        <v>10</v>
      </c>
      <c r="F564" s="82" t="s">
        <v>1241</v>
      </c>
      <c r="G564" s="82" t="s">
        <v>276</v>
      </c>
      <c r="H564" s="82" t="s">
        <v>1241</v>
      </c>
      <c r="I564" s="82" t="s">
        <v>276</v>
      </c>
      <c r="J564" s="82">
        <v>1</v>
      </c>
      <c r="K564" s="82" t="s">
        <v>11</v>
      </c>
      <c r="L564" s="82" t="s">
        <v>3714</v>
      </c>
      <c r="M564" s="82" t="s">
        <v>3715</v>
      </c>
      <c r="N564" s="82" t="s">
        <v>2352</v>
      </c>
      <c r="O564" s="82" t="s">
        <v>3700</v>
      </c>
      <c r="P564" s="82" t="s">
        <v>3740</v>
      </c>
      <c r="Q564" s="82" t="s">
        <v>278</v>
      </c>
      <c r="R564" s="82">
        <v>4</v>
      </c>
      <c r="S564" s="83">
        <v>44573</v>
      </c>
      <c r="T564" s="83">
        <v>38724</v>
      </c>
      <c r="U564" s="82">
        <v>62160004</v>
      </c>
      <c r="V564" s="82" t="s">
        <v>3702</v>
      </c>
      <c r="W564" s="100" t="s">
        <v>1009</v>
      </c>
      <c r="X564" s="82" t="s">
        <v>4091</v>
      </c>
      <c r="Y564" s="82" t="s">
        <v>5405</v>
      </c>
      <c r="Z564" s="82" t="s">
        <v>284</v>
      </c>
      <c r="AA564" s="82" t="s">
        <v>3712</v>
      </c>
      <c r="AB564" s="83">
        <v>21074</v>
      </c>
      <c r="AC564" s="82" t="s">
        <v>3713</v>
      </c>
      <c r="AD564" s="82" t="s">
        <v>3705</v>
      </c>
      <c r="AE564" s="82">
        <v>200013300059585</v>
      </c>
      <c r="AF564" s="82">
        <v>1</v>
      </c>
      <c r="AG564" s="82" t="s">
        <v>3707</v>
      </c>
      <c r="AH564" s="82">
        <v>1</v>
      </c>
      <c r="AI564" s="82" t="s">
        <v>3708</v>
      </c>
      <c r="AJ564" s="82">
        <v>315645</v>
      </c>
      <c r="AK564" s="82" t="s">
        <v>6663</v>
      </c>
      <c r="AL564" s="82">
        <v>165</v>
      </c>
      <c r="AM564" s="84">
        <v>40000</v>
      </c>
      <c r="AN564" s="84">
        <v>0</v>
      </c>
      <c r="AO564" s="84">
        <v>0</v>
      </c>
      <c r="AP564" s="84">
        <v>40000</v>
      </c>
      <c r="AQ564" s="84">
        <v>1148</v>
      </c>
      <c r="AR564" s="84">
        <v>442.65</v>
      </c>
      <c r="AS564" s="84">
        <v>1216</v>
      </c>
      <c r="AT564" s="84">
        <v>0</v>
      </c>
      <c r="AU564" s="84">
        <v>25</v>
      </c>
      <c r="AV564" s="84">
        <v>50</v>
      </c>
      <c r="AW564" s="84">
        <v>3246</v>
      </c>
      <c r="AX564" s="84">
        <v>9373.65</v>
      </c>
      <c r="AY564" s="84">
        <v>33872.35</v>
      </c>
      <c r="AZ564" s="84">
        <v>2840</v>
      </c>
      <c r="BA564" s="84">
        <v>440</v>
      </c>
      <c r="BB564" s="84">
        <v>2836</v>
      </c>
      <c r="BC564" s="91">
        <v>6116</v>
      </c>
    </row>
    <row r="565" spans="1:55" ht="25.5">
      <c r="A565" s="90" t="s">
        <v>843</v>
      </c>
      <c r="B565" s="82">
        <v>20231001</v>
      </c>
      <c r="C565" s="82">
        <v>2023</v>
      </c>
      <c r="D565" s="82" t="s">
        <v>6398</v>
      </c>
      <c r="E565" s="82">
        <v>10</v>
      </c>
      <c r="F565" s="82" t="s">
        <v>1241</v>
      </c>
      <c r="G565" s="82" t="s">
        <v>276</v>
      </c>
      <c r="H565" s="82" t="s">
        <v>1241</v>
      </c>
      <c r="I565" s="82" t="s">
        <v>276</v>
      </c>
      <c r="J565" s="82">
        <v>1</v>
      </c>
      <c r="K565" s="82" t="s">
        <v>11</v>
      </c>
      <c r="L565" s="82" t="s">
        <v>3758</v>
      </c>
      <c r="M565" s="82" t="s">
        <v>3759</v>
      </c>
      <c r="N565" s="82" t="s">
        <v>2352</v>
      </c>
      <c r="O565" s="82" t="s">
        <v>3700</v>
      </c>
      <c r="P565" s="82" t="s">
        <v>3973</v>
      </c>
      <c r="Q565" s="82" t="s">
        <v>3159</v>
      </c>
      <c r="R565" s="82">
        <v>5</v>
      </c>
      <c r="S565" s="83">
        <v>44933</v>
      </c>
      <c r="T565" s="83">
        <v>43470</v>
      </c>
      <c r="U565" s="82">
        <v>62160108</v>
      </c>
      <c r="V565" s="82" t="s">
        <v>3702</v>
      </c>
      <c r="W565" s="100" t="s">
        <v>2847</v>
      </c>
      <c r="X565" s="82" t="s">
        <v>4367</v>
      </c>
      <c r="Y565" s="82" t="s">
        <v>5647</v>
      </c>
      <c r="Z565" s="82" t="s">
        <v>2867</v>
      </c>
      <c r="AA565" s="82" t="s">
        <v>3704</v>
      </c>
      <c r="AB565" s="83">
        <v>30417</v>
      </c>
      <c r="AC565" s="82" t="s">
        <v>3705</v>
      </c>
      <c r="AD565" s="82" t="s">
        <v>3706</v>
      </c>
      <c r="AE565" s="82">
        <v>200019605475508</v>
      </c>
      <c r="AF565" s="82">
        <v>1</v>
      </c>
      <c r="AG565" s="82" t="s">
        <v>3707</v>
      </c>
      <c r="AH565" s="82">
        <v>1</v>
      </c>
      <c r="AI565" s="82" t="s">
        <v>3708</v>
      </c>
      <c r="AJ565" s="82">
        <v>315645</v>
      </c>
      <c r="AK565" s="82" t="s">
        <v>6663</v>
      </c>
      <c r="AL565" s="82">
        <v>166</v>
      </c>
      <c r="AM565" s="84">
        <v>45000</v>
      </c>
      <c r="AN565" s="84">
        <v>0</v>
      </c>
      <c r="AO565" s="84">
        <v>0</v>
      </c>
      <c r="AP565" s="84">
        <v>45000</v>
      </c>
      <c r="AQ565" s="84">
        <v>1291.5</v>
      </c>
      <c r="AR565" s="84">
        <v>1148.33</v>
      </c>
      <c r="AS565" s="84">
        <v>1368</v>
      </c>
      <c r="AT565" s="84">
        <v>0</v>
      </c>
      <c r="AU565" s="84">
        <v>25</v>
      </c>
      <c r="AV565" s="84">
        <v>0</v>
      </c>
      <c r="AW565" s="84">
        <v>0</v>
      </c>
      <c r="AX565" s="84">
        <v>3832.83</v>
      </c>
      <c r="AY565" s="84">
        <v>41167.17</v>
      </c>
      <c r="AZ565" s="84">
        <v>3195</v>
      </c>
      <c r="BA565" s="84">
        <v>495</v>
      </c>
      <c r="BB565" s="84">
        <v>3190.5</v>
      </c>
      <c r="BC565" s="91">
        <v>6880.5</v>
      </c>
    </row>
    <row r="566" spans="1:55" ht="25.5">
      <c r="A566" s="90" t="s">
        <v>843</v>
      </c>
      <c r="B566" s="82">
        <v>20231001</v>
      </c>
      <c r="C566" s="82">
        <v>2023</v>
      </c>
      <c r="D566" s="82" t="s">
        <v>6398</v>
      </c>
      <c r="E566" s="82">
        <v>10</v>
      </c>
      <c r="F566" s="82">
        <v>1.83</v>
      </c>
      <c r="G566" s="82" t="s">
        <v>843</v>
      </c>
      <c r="H566" s="82">
        <v>1.83</v>
      </c>
      <c r="I566" s="82" t="s">
        <v>843</v>
      </c>
      <c r="J566" s="82">
        <v>7</v>
      </c>
      <c r="K566" s="82" t="s">
        <v>3709</v>
      </c>
      <c r="L566" s="82"/>
      <c r="M566" s="82"/>
      <c r="N566" s="82" t="s">
        <v>2352</v>
      </c>
      <c r="O566" s="82" t="s">
        <v>3700</v>
      </c>
      <c r="P566" s="82" t="s">
        <v>3710</v>
      </c>
      <c r="Q566" s="82" t="s">
        <v>795</v>
      </c>
      <c r="R566" s="82">
        <v>2</v>
      </c>
      <c r="S566" s="83">
        <v>44928</v>
      </c>
      <c r="T566" s="83">
        <v>43101</v>
      </c>
      <c r="U566" s="82">
        <v>62461811</v>
      </c>
      <c r="V566" s="82" t="s">
        <v>3702</v>
      </c>
      <c r="W566" s="100" t="s">
        <v>2923</v>
      </c>
      <c r="X566" s="82" t="s">
        <v>4318</v>
      </c>
      <c r="Y566" s="82" t="s">
        <v>5605</v>
      </c>
      <c r="Z566" s="82" t="s">
        <v>2935</v>
      </c>
      <c r="AA566" s="82" t="s">
        <v>3704</v>
      </c>
      <c r="AB566" s="82" t="s">
        <v>6765</v>
      </c>
      <c r="AC566" s="82" t="s">
        <v>3713</v>
      </c>
      <c r="AD566" s="82" t="s">
        <v>3706</v>
      </c>
      <c r="AE566" s="82">
        <v>200012000438038</v>
      </c>
      <c r="AF566" s="82">
        <v>1</v>
      </c>
      <c r="AG566" s="82" t="s">
        <v>3707</v>
      </c>
      <c r="AH566" s="82">
        <v>1</v>
      </c>
      <c r="AI566" s="82" t="s">
        <v>3708</v>
      </c>
      <c r="AJ566" s="82">
        <v>315645</v>
      </c>
      <c r="AK566" s="82" t="s">
        <v>6663</v>
      </c>
      <c r="AL566" s="82">
        <v>167</v>
      </c>
      <c r="AM566" s="84">
        <v>10000</v>
      </c>
      <c r="AN566" s="84">
        <v>0</v>
      </c>
      <c r="AO566" s="84">
        <v>0</v>
      </c>
      <c r="AP566" s="84">
        <v>10000</v>
      </c>
      <c r="AQ566" s="84">
        <v>0</v>
      </c>
      <c r="AR566" s="84">
        <v>0</v>
      </c>
      <c r="AS566" s="84">
        <v>0</v>
      </c>
      <c r="AT566" s="84">
        <v>0</v>
      </c>
      <c r="AU566" s="84">
        <v>0</v>
      </c>
      <c r="AV566" s="84">
        <v>0</v>
      </c>
      <c r="AW566" s="84">
        <v>0</v>
      </c>
      <c r="AX566" s="84">
        <v>0</v>
      </c>
      <c r="AY566" s="84">
        <v>10000</v>
      </c>
      <c r="AZ566" s="84">
        <v>0</v>
      </c>
      <c r="BA566" s="84">
        <v>0</v>
      </c>
      <c r="BB566" s="84">
        <v>0</v>
      </c>
      <c r="BC566" s="91">
        <v>0</v>
      </c>
    </row>
    <row r="567" spans="1:55" ht="25.5">
      <c r="A567" s="90" t="s">
        <v>843</v>
      </c>
      <c r="B567" s="82">
        <v>20231001</v>
      </c>
      <c r="C567" s="82">
        <v>2023</v>
      </c>
      <c r="D567" s="82" t="s">
        <v>6398</v>
      </c>
      <c r="E567" s="82">
        <v>10</v>
      </c>
      <c r="F567" s="82">
        <v>1.83</v>
      </c>
      <c r="G567" s="82" t="s">
        <v>843</v>
      </c>
      <c r="H567" s="82">
        <v>1.83</v>
      </c>
      <c r="I567" s="82" t="s">
        <v>843</v>
      </c>
      <c r="J567" s="82">
        <v>1</v>
      </c>
      <c r="K567" s="82" t="s">
        <v>11</v>
      </c>
      <c r="L567" s="82"/>
      <c r="M567" s="82"/>
      <c r="N567" s="82" t="s">
        <v>2352</v>
      </c>
      <c r="O567" s="82" t="s">
        <v>3700</v>
      </c>
      <c r="P567" s="82" t="s">
        <v>3863</v>
      </c>
      <c r="Q567" s="82" t="s">
        <v>125</v>
      </c>
      <c r="R567" s="82">
        <v>1</v>
      </c>
      <c r="S567" s="83">
        <v>44931</v>
      </c>
      <c r="T567" s="83">
        <v>44931</v>
      </c>
      <c r="U567" s="82">
        <v>62461916</v>
      </c>
      <c r="V567" s="82" t="s">
        <v>3702</v>
      </c>
      <c r="W567" s="100" t="s">
        <v>3175</v>
      </c>
      <c r="X567" s="82" t="s">
        <v>4385</v>
      </c>
      <c r="Y567" s="82" t="s">
        <v>5665</v>
      </c>
      <c r="Z567" s="82" t="s">
        <v>3174</v>
      </c>
      <c r="AA567" s="82" t="s">
        <v>3712</v>
      </c>
      <c r="AB567" s="83">
        <v>26154</v>
      </c>
      <c r="AC567" s="82" t="s">
        <v>3705</v>
      </c>
      <c r="AD567" s="82" t="s">
        <v>3706</v>
      </c>
      <c r="AE567" s="82">
        <v>200019605796907</v>
      </c>
      <c r="AF567" s="82">
        <v>1</v>
      </c>
      <c r="AG567" s="82" t="s">
        <v>3707</v>
      </c>
      <c r="AH567" s="82">
        <v>1</v>
      </c>
      <c r="AI567" s="82" t="s">
        <v>3708</v>
      </c>
      <c r="AJ567" s="82">
        <v>315645</v>
      </c>
      <c r="AK567" s="82" t="s">
        <v>6663</v>
      </c>
      <c r="AL567" s="82">
        <v>168</v>
      </c>
      <c r="AM567" s="84">
        <v>18000</v>
      </c>
      <c r="AN567" s="84">
        <v>0</v>
      </c>
      <c r="AO567" s="84">
        <v>0</v>
      </c>
      <c r="AP567" s="84">
        <v>18000</v>
      </c>
      <c r="AQ567" s="84">
        <v>516.6</v>
      </c>
      <c r="AR567" s="84">
        <v>0</v>
      </c>
      <c r="AS567" s="84">
        <v>547.20000000000005</v>
      </c>
      <c r="AT567" s="84">
        <v>0</v>
      </c>
      <c r="AU567" s="84">
        <v>25</v>
      </c>
      <c r="AV567" s="84">
        <v>0</v>
      </c>
      <c r="AW567" s="84">
        <v>2046</v>
      </c>
      <c r="AX567" s="84">
        <v>5180.8</v>
      </c>
      <c r="AY567" s="84">
        <v>14865.2</v>
      </c>
      <c r="AZ567" s="84">
        <v>1278</v>
      </c>
      <c r="BA567" s="84">
        <v>198</v>
      </c>
      <c r="BB567" s="84">
        <v>1276.2</v>
      </c>
      <c r="BC567" s="91">
        <v>2752.2</v>
      </c>
    </row>
    <row r="568" spans="1:55" ht="25.5">
      <c r="A568" s="90" t="s">
        <v>843</v>
      </c>
      <c r="B568" s="82">
        <v>20231001</v>
      </c>
      <c r="C568" s="82">
        <v>2023</v>
      </c>
      <c r="D568" s="82" t="s">
        <v>6398</v>
      </c>
      <c r="E568" s="82">
        <v>10</v>
      </c>
      <c r="F568" s="82" t="s">
        <v>1247</v>
      </c>
      <c r="G568" s="82" t="s">
        <v>513</v>
      </c>
      <c r="H568" s="82">
        <v>1.83</v>
      </c>
      <c r="I568" s="82" t="s">
        <v>843</v>
      </c>
      <c r="J568" s="82">
        <v>34</v>
      </c>
      <c r="K568" s="82" t="s">
        <v>3699</v>
      </c>
      <c r="L568" s="82" t="s">
        <v>3714</v>
      </c>
      <c r="M568" s="82" t="s">
        <v>3715</v>
      </c>
      <c r="N568" s="82" t="s">
        <v>2352</v>
      </c>
      <c r="O568" s="82" t="s">
        <v>3700</v>
      </c>
      <c r="P568" s="82" t="s">
        <v>3932</v>
      </c>
      <c r="Q568" s="82" t="s">
        <v>1415</v>
      </c>
      <c r="R568" s="82">
        <v>1</v>
      </c>
      <c r="S568" s="83">
        <v>44573</v>
      </c>
      <c r="T568" s="83">
        <v>44573</v>
      </c>
      <c r="U568" s="82">
        <v>61815119</v>
      </c>
      <c r="V568" s="82" t="s">
        <v>3702</v>
      </c>
      <c r="W568" s="100" t="s">
        <v>2779</v>
      </c>
      <c r="X568" s="82" t="s">
        <v>3940</v>
      </c>
      <c r="Y568" s="82" t="s">
        <v>5280</v>
      </c>
      <c r="Z568" s="82" t="s">
        <v>2833</v>
      </c>
      <c r="AA568" s="82" t="s">
        <v>3712</v>
      </c>
      <c r="AB568" s="82" t="s">
        <v>6766</v>
      </c>
      <c r="AC568" s="82" t="s">
        <v>3705</v>
      </c>
      <c r="AD568" s="82" t="s">
        <v>3706</v>
      </c>
      <c r="AE568" s="82">
        <v>200012520122496</v>
      </c>
      <c r="AF568" s="82">
        <v>1</v>
      </c>
      <c r="AG568" s="82" t="s">
        <v>3707</v>
      </c>
      <c r="AH568" s="82">
        <v>1</v>
      </c>
      <c r="AI568" s="82" t="s">
        <v>3708</v>
      </c>
      <c r="AJ568" s="82">
        <v>315645</v>
      </c>
      <c r="AK568" s="82" t="s">
        <v>6663</v>
      </c>
      <c r="AL568" s="82">
        <v>169</v>
      </c>
      <c r="AM568" s="84">
        <v>50000</v>
      </c>
      <c r="AN568" s="84">
        <v>0</v>
      </c>
      <c r="AO568" s="84">
        <v>0</v>
      </c>
      <c r="AP568" s="84">
        <v>50000</v>
      </c>
      <c r="AQ568" s="84">
        <v>1435</v>
      </c>
      <c r="AR568" s="84">
        <v>1854</v>
      </c>
      <c r="AS568" s="84">
        <v>1520</v>
      </c>
      <c r="AT568" s="84">
        <v>0</v>
      </c>
      <c r="AU568" s="84">
        <v>25</v>
      </c>
      <c r="AV568" s="84">
        <v>0</v>
      </c>
      <c r="AW568" s="84">
        <v>0</v>
      </c>
      <c r="AX568" s="84">
        <v>4834</v>
      </c>
      <c r="AY568" s="84">
        <v>45166</v>
      </c>
      <c r="AZ568" s="84">
        <v>3550</v>
      </c>
      <c r="BA568" s="84">
        <v>550</v>
      </c>
      <c r="BB568" s="84">
        <v>3545</v>
      </c>
      <c r="BC568" s="91">
        <v>7645</v>
      </c>
    </row>
    <row r="569" spans="1:55" ht="25.5">
      <c r="A569" s="90" t="s">
        <v>843</v>
      </c>
      <c r="B569" s="82">
        <v>20231001</v>
      </c>
      <c r="C569" s="82">
        <v>2023</v>
      </c>
      <c r="D569" s="82" t="s">
        <v>6398</v>
      </c>
      <c r="E569" s="82">
        <v>10</v>
      </c>
      <c r="F569" s="82" t="s">
        <v>1267</v>
      </c>
      <c r="G569" s="82" t="s">
        <v>305</v>
      </c>
      <c r="H569" s="82" t="s">
        <v>1267</v>
      </c>
      <c r="I569" s="82" t="s">
        <v>305</v>
      </c>
      <c r="J569" s="82">
        <v>1</v>
      </c>
      <c r="K569" s="82" t="s">
        <v>11</v>
      </c>
      <c r="L569" s="82"/>
      <c r="M569" s="82"/>
      <c r="N569" s="82" t="s">
        <v>2352</v>
      </c>
      <c r="O569" s="82" t="s">
        <v>3700</v>
      </c>
      <c r="P569" s="82" t="s">
        <v>3735</v>
      </c>
      <c r="Q569" s="82" t="s">
        <v>127</v>
      </c>
      <c r="R569" s="82">
        <v>10</v>
      </c>
      <c r="S569" s="83">
        <v>44935</v>
      </c>
      <c r="T569" s="83">
        <v>41278</v>
      </c>
      <c r="U569" s="82">
        <v>61650064</v>
      </c>
      <c r="V569" s="82" t="s">
        <v>3702</v>
      </c>
      <c r="W569" s="100" t="s">
        <v>3562</v>
      </c>
      <c r="X569" s="82" t="s">
        <v>4331</v>
      </c>
      <c r="Y569" s="82" t="s">
        <v>5616</v>
      </c>
      <c r="Z569" s="82" t="s">
        <v>3595</v>
      </c>
      <c r="AA569" s="82" t="s">
        <v>3704</v>
      </c>
      <c r="AB569" s="83">
        <v>32695</v>
      </c>
      <c r="AC569" s="82" t="s">
        <v>3713</v>
      </c>
      <c r="AD569" s="82" t="s">
        <v>3705</v>
      </c>
      <c r="AE569" s="82">
        <v>200016500110657</v>
      </c>
      <c r="AF569" s="82">
        <v>1</v>
      </c>
      <c r="AG569" s="82" t="s">
        <v>3707</v>
      </c>
      <c r="AH569" s="82">
        <v>1</v>
      </c>
      <c r="AI569" s="82" t="s">
        <v>3708</v>
      </c>
      <c r="AJ569" s="82">
        <v>315645</v>
      </c>
      <c r="AK569" s="82" t="s">
        <v>6663</v>
      </c>
      <c r="AL569" s="82">
        <v>170</v>
      </c>
      <c r="AM569" s="84">
        <v>135000</v>
      </c>
      <c r="AN569" s="84">
        <v>0</v>
      </c>
      <c r="AO569" s="84">
        <v>0</v>
      </c>
      <c r="AP569" s="84">
        <v>135000</v>
      </c>
      <c r="AQ569" s="84">
        <v>3874.5</v>
      </c>
      <c r="AR569" s="84">
        <v>20338.240000000002</v>
      </c>
      <c r="AS569" s="84">
        <v>4104</v>
      </c>
      <c r="AT569" s="84">
        <v>0</v>
      </c>
      <c r="AU569" s="84">
        <v>25</v>
      </c>
      <c r="AV569" s="84">
        <v>0</v>
      </c>
      <c r="AW569" s="84">
        <v>0</v>
      </c>
      <c r="AX569" s="84">
        <v>28341.74</v>
      </c>
      <c r="AY569" s="84">
        <v>106658.26</v>
      </c>
      <c r="AZ569" s="84">
        <v>9585</v>
      </c>
      <c r="BA569" s="84">
        <v>822.89</v>
      </c>
      <c r="BB569" s="84">
        <v>9571.5</v>
      </c>
      <c r="BC569" s="91">
        <v>19979.39</v>
      </c>
    </row>
    <row r="570" spans="1:55" ht="25.5">
      <c r="A570" s="90" t="s">
        <v>843</v>
      </c>
      <c r="B570" s="82">
        <v>20231001</v>
      </c>
      <c r="C570" s="82">
        <v>2023</v>
      </c>
      <c r="D570" s="82" t="s">
        <v>6398</v>
      </c>
      <c r="E570" s="82">
        <v>10</v>
      </c>
      <c r="F570" s="82" t="s">
        <v>1259</v>
      </c>
      <c r="G570" s="82" t="s">
        <v>1493</v>
      </c>
      <c r="H570" s="82" t="s">
        <v>1259</v>
      </c>
      <c r="I570" s="82" t="s">
        <v>1493</v>
      </c>
      <c r="J570" s="82">
        <v>1</v>
      </c>
      <c r="K570" s="82" t="s">
        <v>11</v>
      </c>
      <c r="L570" s="82" t="s">
        <v>3720</v>
      </c>
      <c r="M570" s="82" t="s">
        <v>3721</v>
      </c>
      <c r="N570" s="82" t="s">
        <v>2352</v>
      </c>
      <c r="O570" s="82" t="s">
        <v>3700</v>
      </c>
      <c r="P570" s="82" t="s">
        <v>3851</v>
      </c>
      <c r="Q570" s="82" t="s">
        <v>210</v>
      </c>
      <c r="R570" s="82">
        <v>1</v>
      </c>
      <c r="S570" s="83">
        <v>44933</v>
      </c>
      <c r="T570" s="83">
        <v>44933</v>
      </c>
      <c r="U570" s="82">
        <v>61485027</v>
      </c>
      <c r="V570" s="82" t="s">
        <v>3702</v>
      </c>
      <c r="W570" s="100" t="s">
        <v>3417</v>
      </c>
      <c r="X570" s="82" t="s">
        <v>4168</v>
      </c>
      <c r="Y570" s="82" t="s">
        <v>5473</v>
      </c>
      <c r="Z570" s="82" t="s">
        <v>3416</v>
      </c>
      <c r="AA570" s="82" t="s">
        <v>3704</v>
      </c>
      <c r="AB570" s="82" t="s">
        <v>6767</v>
      </c>
      <c r="AC570" s="82" t="s">
        <v>3705</v>
      </c>
      <c r="AD570" s="82" t="s">
        <v>3706</v>
      </c>
      <c r="AE570" s="82">
        <v>200019604000519</v>
      </c>
      <c r="AF570" s="82">
        <v>1</v>
      </c>
      <c r="AG570" s="82" t="s">
        <v>3707</v>
      </c>
      <c r="AH570" s="82">
        <v>1</v>
      </c>
      <c r="AI570" s="82" t="s">
        <v>3708</v>
      </c>
      <c r="AJ570" s="82">
        <v>315645</v>
      </c>
      <c r="AK570" s="82" t="s">
        <v>6663</v>
      </c>
      <c r="AL570" s="82">
        <v>171</v>
      </c>
      <c r="AM570" s="84">
        <v>22000</v>
      </c>
      <c r="AN570" s="84">
        <v>0</v>
      </c>
      <c r="AO570" s="84">
        <v>0</v>
      </c>
      <c r="AP570" s="84">
        <v>22000</v>
      </c>
      <c r="AQ570" s="84">
        <v>631.4</v>
      </c>
      <c r="AR570" s="84">
        <v>0</v>
      </c>
      <c r="AS570" s="84">
        <v>668.8</v>
      </c>
      <c r="AT570" s="84">
        <v>0</v>
      </c>
      <c r="AU570" s="84">
        <v>25</v>
      </c>
      <c r="AV570" s="84">
        <v>0</v>
      </c>
      <c r="AW570" s="84">
        <v>1546</v>
      </c>
      <c r="AX570" s="84">
        <v>4417.2</v>
      </c>
      <c r="AY570" s="84">
        <v>19128.8</v>
      </c>
      <c r="AZ570" s="84">
        <v>1562</v>
      </c>
      <c r="BA570" s="84">
        <v>242</v>
      </c>
      <c r="BB570" s="84">
        <v>1559.8</v>
      </c>
      <c r="BC570" s="91">
        <v>3363.8</v>
      </c>
    </row>
    <row r="571" spans="1:55" ht="25.5">
      <c r="A571" s="90" t="s">
        <v>843</v>
      </c>
      <c r="B571" s="82">
        <v>20231001</v>
      </c>
      <c r="C571" s="82">
        <v>2023</v>
      </c>
      <c r="D571" s="82" t="s">
        <v>6398</v>
      </c>
      <c r="E571" s="82">
        <v>10</v>
      </c>
      <c r="F571" s="82" t="s">
        <v>1241</v>
      </c>
      <c r="G571" s="82" t="s">
        <v>276</v>
      </c>
      <c r="H571" s="82">
        <v>1.83</v>
      </c>
      <c r="I571" s="82" t="s">
        <v>843</v>
      </c>
      <c r="J571" s="82">
        <v>34</v>
      </c>
      <c r="K571" s="82" t="s">
        <v>3699</v>
      </c>
      <c r="L571" s="82"/>
      <c r="M571" s="82"/>
      <c r="N571" s="82" t="s">
        <v>2352</v>
      </c>
      <c r="O571" s="82" t="s">
        <v>3700</v>
      </c>
      <c r="P571" s="82" t="s">
        <v>3738</v>
      </c>
      <c r="Q571" s="82" t="s">
        <v>59</v>
      </c>
      <c r="R571" s="82">
        <v>9</v>
      </c>
      <c r="S571" s="83">
        <v>44934</v>
      </c>
      <c r="T571" s="83">
        <v>41317</v>
      </c>
      <c r="U571" s="82">
        <v>62160066</v>
      </c>
      <c r="V571" s="82" t="s">
        <v>3702</v>
      </c>
      <c r="W571" s="100" t="s">
        <v>2111</v>
      </c>
      <c r="X571" s="82" t="s">
        <v>4646</v>
      </c>
      <c r="Y571" s="82" t="s">
        <v>5931</v>
      </c>
      <c r="Z571" s="82" t="s">
        <v>1233</v>
      </c>
      <c r="AA571" s="82" t="s">
        <v>3704</v>
      </c>
      <c r="AB571" s="82" t="s">
        <v>6768</v>
      </c>
      <c r="AC571" s="82" t="s">
        <v>3713</v>
      </c>
      <c r="AD571" s="82" t="s">
        <v>3706</v>
      </c>
      <c r="AE571" s="82">
        <v>200012300589725</v>
      </c>
      <c r="AF571" s="82">
        <v>1</v>
      </c>
      <c r="AG571" s="82" t="s">
        <v>3707</v>
      </c>
      <c r="AH571" s="82">
        <v>1</v>
      </c>
      <c r="AI571" s="82" t="s">
        <v>3708</v>
      </c>
      <c r="AJ571" s="82">
        <v>315645</v>
      </c>
      <c r="AK571" s="82" t="s">
        <v>6663</v>
      </c>
      <c r="AL571" s="82">
        <v>172</v>
      </c>
      <c r="AM571" s="84">
        <v>185000</v>
      </c>
      <c r="AN571" s="84">
        <v>0</v>
      </c>
      <c r="AO571" s="84">
        <v>0</v>
      </c>
      <c r="AP571" s="84">
        <v>185000</v>
      </c>
      <c r="AQ571" s="84">
        <v>5309.5</v>
      </c>
      <c r="AR571" s="84">
        <v>32099.49</v>
      </c>
      <c r="AS571" s="84">
        <v>5624</v>
      </c>
      <c r="AT571" s="84">
        <v>0</v>
      </c>
      <c r="AU571" s="84">
        <v>25</v>
      </c>
      <c r="AV571" s="84">
        <v>0</v>
      </c>
      <c r="AW571" s="84">
        <v>0</v>
      </c>
      <c r="AX571" s="84">
        <v>43057.99</v>
      </c>
      <c r="AY571" s="84">
        <v>141942.01</v>
      </c>
      <c r="AZ571" s="84">
        <v>13135</v>
      </c>
      <c r="BA571" s="84">
        <v>822.89</v>
      </c>
      <c r="BB571" s="84">
        <v>13116.5</v>
      </c>
      <c r="BC571" s="91">
        <v>27074.39</v>
      </c>
    </row>
    <row r="572" spans="1:55" ht="25.5">
      <c r="A572" s="90" t="s">
        <v>843</v>
      </c>
      <c r="B572" s="82">
        <v>20231001</v>
      </c>
      <c r="C572" s="82">
        <v>2023</v>
      </c>
      <c r="D572" s="82" t="s">
        <v>6398</v>
      </c>
      <c r="E572" s="82">
        <v>10</v>
      </c>
      <c r="F572" s="82" t="s">
        <v>1241</v>
      </c>
      <c r="G572" s="82" t="s">
        <v>276</v>
      </c>
      <c r="H572" s="82">
        <v>1.83</v>
      </c>
      <c r="I572" s="82" t="s">
        <v>843</v>
      </c>
      <c r="J572" s="82">
        <v>34</v>
      </c>
      <c r="K572" s="82" t="s">
        <v>3699</v>
      </c>
      <c r="L572" s="82"/>
      <c r="M572" s="82"/>
      <c r="N572" s="82" t="s">
        <v>2352</v>
      </c>
      <c r="O572" s="82" t="s">
        <v>3700</v>
      </c>
      <c r="P572" s="82" t="s">
        <v>3735</v>
      </c>
      <c r="Q572" s="82" t="s">
        <v>127</v>
      </c>
      <c r="R572" s="82">
        <v>8</v>
      </c>
      <c r="S572" s="83">
        <v>44935</v>
      </c>
      <c r="T572" s="83">
        <v>40549</v>
      </c>
      <c r="U572" s="82">
        <v>62160072</v>
      </c>
      <c r="V572" s="82" t="s">
        <v>3702</v>
      </c>
      <c r="W572" s="100" t="s">
        <v>2133</v>
      </c>
      <c r="X572" s="82" t="s">
        <v>4535</v>
      </c>
      <c r="Y572" s="82" t="s">
        <v>5814</v>
      </c>
      <c r="Z572" s="82" t="s">
        <v>2840</v>
      </c>
      <c r="AA572" s="82" t="s">
        <v>3704</v>
      </c>
      <c r="AB572" s="83">
        <v>31479</v>
      </c>
      <c r="AC572" s="82" t="s">
        <v>3713</v>
      </c>
      <c r="AD572" s="82" t="s">
        <v>3706</v>
      </c>
      <c r="AE572" s="82">
        <v>200010301671991</v>
      </c>
      <c r="AF572" s="82">
        <v>1</v>
      </c>
      <c r="AG572" s="82" t="s">
        <v>3707</v>
      </c>
      <c r="AH572" s="82">
        <v>1</v>
      </c>
      <c r="AI572" s="82" t="s">
        <v>3708</v>
      </c>
      <c r="AJ572" s="82">
        <v>315645</v>
      </c>
      <c r="AK572" s="82" t="s">
        <v>6663</v>
      </c>
      <c r="AL572" s="82">
        <v>173</v>
      </c>
      <c r="AM572" s="84">
        <v>115000</v>
      </c>
      <c r="AN572" s="84">
        <v>0</v>
      </c>
      <c r="AO572" s="84">
        <v>0</v>
      </c>
      <c r="AP572" s="84">
        <v>115000</v>
      </c>
      <c r="AQ572" s="84">
        <v>3300.5</v>
      </c>
      <c r="AR572" s="84">
        <v>14840.05</v>
      </c>
      <c r="AS572" s="84">
        <v>3496</v>
      </c>
      <c r="AT572" s="84">
        <v>3174.76</v>
      </c>
      <c r="AU572" s="84">
        <v>25</v>
      </c>
      <c r="AV572" s="84">
        <v>0</v>
      </c>
      <c r="AW572" s="84">
        <v>0</v>
      </c>
      <c r="AX572" s="84">
        <v>24836.31</v>
      </c>
      <c r="AY572" s="84">
        <v>90163.69</v>
      </c>
      <c r="AZ572" s="84">
        <v>8165</v>
      </c>
      <c r="BA572" s="84">
        <v>822.89</v>
      </c>
      <c r="BB572" s="84">
        <v>8153.5</v>
      </c>
      <c r="BC572" s="91">
        <v>17141.39</v>
      </c>
    </row>
    <row r="573" spans="1:55" ht="25.5">
      <c r="A573" s="90" t="s">
        <v>843</v>
      </c>
      <c r="B573" s="82">
        <v>20231001</v>
      </c>
      <c r="C573" s="82">
        <v>2023</v>
      </c>
      <c r="D573" s="82" t="s">
        <v>6398</v>
      </c>
      <c r="E573" s="82">
        <v>10</v>
      </c>
      <c r="F573" s="82">
        <v>1.83</v>
      </c>
      <c r="G573" s="82" t="s">
        <v>843</v>
      </c>
      <c r="H573" s="82">
        <v>1.83</v>
      </c>
      <c r="I573" s="82" t="s">
        <v>843</v>
      </c>
      <c r="J573" s="82">
        <v>7</v>
      </c>
      <c r="K573" s="82" t="s">
        <v>3709</v>
      </c>
      <c r="L573" s="82"/>
      <c r="M573" s="82"/>
      <c r="N573" s="82" t="s">
        <v>2352</v>
      </c>
      <c r="O573" s="82" t="s">
        <v>3700</v>
      </c>
      <c r="P573" s="82" t="s">
        <v>3710</v>
      </c>
      <c r="Q573" s="82" t="s">
        <v>795</v>
      </c>
      <c r="R573" s="82">
        <v>3</v>
      </c>
      <c r="S573" s="83">
        <v>44927</v>
      </c>
      <c r="T573" s="83">
        <v>43470</v>
      </c>
      <c r="U573" s="82">
        <v>62461519</v>
      </c>
      <c r="V573" s="82" t="s">
        <v>3702</v>
      </c>
      <c r="W573" s="100" t="s">
        <v>2190</v>
      </c>
      <c r="X573" s="82" t="s">
        <v>4280</v>
      </c>
      <c r="Y573" s="82" t="s">
        <v>5572</v>
      </c>
      <c r="Z573" s="82" t="s">
        <v>1437</v>
      </c>
      <c r="AA573" s="82" t="s">
        <v>3712</v>
      </c>
      <c r="AB573" s="82" t="s">
        <v>6769</v>
      </c>
      <c r="AC573" s="82" t="s">
        <v>3705</v>
      </c>
      <c r="AD573" s="82" t="s">
        <v>3706</v>
      </c>
      <c r="AE573" s="82">
        <v>200012320554174</v>
      </c>
      <c r="AF573" s="82">
        <v>1</v>
      </c>
      <c r="AG573" s="82" t="s">
        <v>3707</v>
      </c>
      <c r="AH573" s="82">
        <v>1</v>
      </c>
      <c r="AI573" s="82" t="s">
        <v>3708</v>
      </c>
      <c r="AJ573" s="82">
        <v>315645</v>
      </c>
      <c r="AK573" s="82" t="s">
        <v>6663</v>
      </c>
      <c r="AL573" s="82">
        <v>174</v>
      </c>
      <c r="AM573" s="84">
        <v>30000</v>
      </c>
      <c r="AN573" s="84">
        <v>0</v>
      </c>
      <c r="AO573" s="84">
        <v>0</v>
      </c>
      <c r="AP573" s="84">
        <v>30000</v>
      </c>
      <c r="AQ573" s="84">
        <v>0</v>
      </c>
      <c r="AR573" s="84">
        <v>0</v>
      </c>
      <c r="AS573" s="84">
        <v>0</v>
      </c>
      <c r="AT573" s="84">
        <v>0</v>
      </c>
      <c r="AU573" s="84">
        <v>0</v>
      </c>
      <c r="AV573" s="84">
        <v>0</v>
      </c>
      <c r="AW573" s="84">
        <v>0</v>
      </c>
      <c r="AX573" s="84">
        <v>0</v>
      </c>
      <c r="AY573" s="84">
        <v>30000</v>
      </c>
      <c r="AZ573" s="84">
        <v>0</v>
      </c>
      <c r="BA573" s="84">
        <v>0</v>
      </c>
      <c r="BB573" s="84">
        <v>0</v>
      </c>
      <c r="BC573" s="91">
        <v>0</v>
      </c>
    </row>
    <row r="574" spans="1:55" ht="25.5">
      <c r="A574" s="90" t="s">
        <v>843</v>
      </c>
      <c r="B574" s="82">
        <v>20231001</v>
      </c>
      <c r="C574" s="82">
        <v>2023</v>
      </c>
      <c r="D574" s="82" t="s">
        <v>6398</v>
      </c>
      <c r="E574" s="82">
        <v>10</v>
      </c>
      <c r="F574" s="82" t="s">
        <v>1242</v>
      </c>
      <c r="G574" s="82" t="s">
        <v>1486</v>
      </c>
      <c r="H574" s="82">
        <v>1.83</v>
      </c>
      <c r="I574" s="82" t="s">
        <v>843</v>
      </c>
      <c r="J574" s="82">
        <v>34</v>
      </c>
      <c r="K574" s="82" t="s">
        <v>3699</v>
      </c>
      <c r="L574" s="82" t="s">
        <v>3714</v>
      </c>
      <c r="M574" s="82" t="s">
        <v>3715</v>
      </c>
      <c r="N574" s="82" t="s">
        <v>2352</v>
      </c>
      <c r="O574" s="82" t="s">
        <v>3700</v>
      </c>
      <c r="P574" s="82" t="s">
        <v>3743</v>
      </c>
      <c r="Q574" s="82" t="s">
        <v>75</v>
      </c>
      <c r="R574" s="82">
        <v>6</v>
      </c>
      <c r="S574" s="83">
        <v>44573</v>
      </c>
      <c r="T574" s="83">
        <v>42037</v>
      </c>
      <c r="U574" s="82">
        <v>62475151</v>
      </c>
      <c r="V574" s="82" t="s">
        <v>3702</v>
      </c>
      <c r="W574" s="100" t="s">
        <v>2694</v>
      </c>
      <c r="X574" s="82" t="s">
        <v>4089</v>
      </c>
      <c r="Y574" s="82" t="s">
        <v>5403</v>
      </c>
      <c r="Z574" s="82" t="s">
        <v>2693</v>
      </c>
      <c r="AA574" s="82" t="s">
        <v>3712</v>
      </c>
      <c r="AB574" s="83">
        <v>24899</v>
      </c>
      <c r="AC574" s="82" t="s">
        <v>3713</v>
      </c>
      <c r="AD574" s="82" t="s">
        <v>3706</v>
      </c>
      <c r="AE574" s="82">
        <v>200018300174635</v>
      </c>
      <c r="AF574" s="82">
        <v>1</v>
      </c>
      <c r="AG574" s="82" t="s">
        <v>3707</v>
      </c>
      <c r="AH574" s="82">
        <v>1</v>
      </c>
      <c r="AI574" s="82" t="s">
        <v>3708</v>
      </c>
      <c r="AJ574" s="82">
        <v>315645</v>
      </c>
      <c r="AK574" s="82" t="s">
        <v>6663</v>
      </c>
      <c r="AL574" s="82">
        <v>175</v>
      </c>
      <c r="AM574" s="84">
        <v>20000</v>
      </c>
      <c r="AN574" s="84">
        <v>0</v>
      </c>
      <c r="AO574" s="84">
        <v>0</v>
      </c>
      <c r="AP574" s="84">
        <v>20000</v>
      </c>
      <c r="AQ574" s="84">
        <v>574</v>
      </c>
      <c r="AR574" s="84">
        <v>0</v>
      </c>
      <c r="AS574" s="84">
        <v>608</v>
      </c>
      <c r="AT574" s="84">
        <v>0</v>
      </c>
      <c r="AU574" s="84">
        <v>25</v>
      </c>
      <c r="AV574" s="84">
        <v>0</v>
      </c>
      <c r="AW574" s="84">
        <v>0</v>
      </c>
      <c r="AX574" s="84">
        <v>1207</v>
      </c>
      <c r="AY574" s="84">
        <v>18793</v>
      </c>
      <c r="AZ574" s="84">
        <v>1420</v>
      </c>
      <c r="BA574" s="84">
        <v>220</v>
      </c>
      <c r="BB574" s="84">
        <v>1418</v>
      </c>
      <c r="BC574" s="91">
        <v>3058</v>
      </c>
    </row>
    <row r="575" spans="1:55" ht="25.5">
      <c r="A575" s="90" t="s">
        <v>843</v>
      </c>
      <c r="B575" s="82">
        <v>20231001</v>
      </c>
      <c r="C575" s="82">
        <v>2023</v>
      </c>
      <c r="D575" s="82" t="s">
        <v>6398</v>
      </c>
      <c r="E575" s="82">
        <v>10</v>
      </c>
      <c r="F575" s="82">
        <v>1.83</v>
      </c>
      <c r="G575" s="82" t="s">
        <v>843</v>
      </c>
      <c r="H575" s="82">
        <v>1.83</v>
      </c>
      <c r="I575" s="82" t="s">
        <v>843</v>
      </c>
      <c r="J575" s="82">
        <v>1</v>
      </c>
      <c r="K575" s="82" t="s">
        <v>11</v>
      </c>
      <c r="L575" s="82" t="s">
        <v>3720</v>
      </c>
      <c r="M575" s="82" t="s">
        <v>3721</v>
      </c>
      <c r="N575" s="82" t="s">
        <v>2352</v>
      </c>
      <c r="O575" s="82" t="s">
        <v>3700</v>
      </c>
      <c r="P575" s="82" t="s">
        <v>3851</v>
      </c>
      <c r="Q575" s="82" t="s">
        <v>210</v>
      </c>
      <c r="R575" s="82">
        <v>1</v>
      </c>
      <c r="S575" s="83">
        <v>44200</v>
      </c>
      <c r="T575" s="83">
        <v>44200</v>
      </c>
      <c r="U575" s="82">
        <v>62461011</v>
      </c>
      <c r="V575" s="82" t="s">
        <v>3702</v>
      </c>
      <c r="W575" s="100" t="s">
        <v>1537</v>
      </c>
      <c r="X575" s="82" t="s">
        <v>3852</v>
      </c>
      <c r="Y575" s="82" t="s">
        <v>5213</v>
      </c>
      <c r="Z575" s="82" t="s">
        <v>923</v>
      </c>
      <c r="AA575" s="82" t="s">
        <v>3712</v>
      </c>
      <c r="AB575" s="82" t="s">
        <v>6770</v>
      </c>
      <c r="AC575" s="82" t="s">
        <v>3705</v>
      </c>
      <c r="AD575" s="82" t="s">
        <v>3706</v>
      </c>
      <c r="AE575" s="82">
        <v>200019603522067</v>
      </c>
      <c r="AF575" s="82">
        <v>1</v>
      </c>
      <c r="AG575" s="82" t="s">
        <v>3707</v>
      </c>
      <c r="AH575" s="82">
        <v>1</v>
      </c>
      <c r="AI575" s="82" t="s">
        <v>3708</v>
      </c>
      <c r="AJ575" s="82">
        <v>315645</v>
      </c>
      <c r="AK575" s="82" t="s">
        <v>6663</v>
      </c>
      <c r="AL575" s="82">
        <v>176</v>
      </c>
      <c r="AM575" s="84">
        <v>20000</v>
      </c>
      <c r="AN575" s="84">
        <v>0</v>
      </c>
      <c r="AO575" s="84">
        <v>0</v>
      </c>
      <c r="AP575" s="84">
        <v>20000</v>
      </c>
      <c r="AQ575" s="84">
        <v>574</v>
      </c>
      <c r="AR575" s="84">
        <v>0</v>
      </c>
      <c r="AS575" s="84">
        <v>608</v>
      </c>
      <c r="AT575" s="84">
        <v>0</v>
      </c>
      <c r="AU575" s="84">
        <v>25</v>
      </c>
      <c r="AV575" s="84">
        <v>0</v>
      </c>
      <c r="AW575" s="84">
        <v>0</v>
      </c>
      <c r="AX575" s="84">
        <v>1207</v>
      </c>
      <c r="AY575" s="84">
        <v>18793</v>
      </c>
      <c r="AZ575" s="84">
        <v>1420</v>
      </c>
      <c r="BA575" s="84">
        <v>220</v>
      </c>
      <c r="BB575" s="84">
        <v>1418</v>
      </c>
      <c r="BC575" s="91">
        <v>3058</v>
      </c>
    </row>
    <row r="576" spans="1:55" ht="25.5">
      <c r="A576" s="90" t="s">
        <v>843</v>
      </c>
      <c r="B576" s="82">
        <v>20231001</v>
      </c>
      <c r="C576" s="82">
        <v>2023</v>
      </c>
      <c r="D576" s="82" t="s">
        <v>6398</v>
      </c>
      <c r="E576" s="82">
        <v>10</v>
      </c>
      <c r="F576" s="82" t="s">
        <v>1283</v>
      </c>
      <c r="G576" s="82" t="s">
        <v>727</v>
      </c>
      <c r="H576" s="82" t="s">
        <v>1283</v>
      </c>
      <c r="I576" s="82" t="s">
        <v>727</v>
      </c>
      <c r="J576" s="82">
        <v>1</v>
      </c>
      <c r="K576" s="82" t="s">
        <v>11</v>
      </c>
      <c r="L576" s="82" t="s">
        <v>3749</v>
      </c>
      <c r="M576" s="82" t="s">
        <v>3750</v>
      </c>
      <c r="N576" s="82" t="s">
        <v>2352</v>
      </c>
      <c r="O576" s="82" t="s">
        <v>3700</v>
      </c>
      <c r="P576" s="82" t="s">
        <v>3871</v>
      </c>
      <c r="Q576" s="82" t="s">
        <v>335</v>
      </c>
      <c r="R576" s="82">
        <v>1</v>
      </c>
      <c r="S576" s="83">
        <v>44933</v>
      </c>
      <c r="T576" s="83">
        <v>44933</v>
      </c>
      <c r="U576" s="82">
        <v>62115080</v>
      </c>
      <c r="V576" s="82" t="s">
        <v>3702</v>
      </c>
      <c r="W576" s="100" t="s">
        <v>3397</v>
      </c>
      <c r="X576" s="82" t="s">
        <v>4623</v>
      </c>
      <c r="Y576" s="82" t="s">
        <v>5910</v>
      </c>
      <c r="Z576" s="82" t="s">
        <v>3396</v>
      </c>
      <c r="AA576" s="82" t="s">
        <v>3712</v>
      </c>
      <c r="AB576" s="83">
        <v>34825</v>
      </c>
      <c r="AC576" s="82" t="s">
        <v>3705</v>
      </c>
      <c r="AD576" s="82" t="s">
        <v>3706</v>
      </c>
      <c r="AE576" s="82">
        <v>200019603593305</v>
      </c>
      <c r="AF576" s="82">
        <v>1</v>
      </c>
      <c r="AG576" s="82" t="s">
        <v>3707</v>
      </c>
      <c r="AH576" s="82">
        <v>1</v>
      </c>
      <c r="AI576" s="82" t="s">
        <v>3708</v>
      </c>
      <c r="AJ576" s="82">
        <v>315645</v>
      </c>
      <c r="AK576" s="82" t="s">
        <v>6663</v>
      </c>
      <c r="AL576" s="82">
        <v>177</v>
      </c>
      <c r="AM576" s="84">
        <v>35000</v>
      </c>
      <c r="AN576" s="84">
        <v>0</v>
      </c>
      <c r="AO576" s="84">
        <v>0</v>
      </c>
      <c r="AP576" s="84">
        <v>35000</v>
      </c>
      <c r="AQ576" s="84">
        <v>1004.5</v>
      </c>
      <c r="AR576" s="84">
        <v>0</v>
      </c>
      <c r="AS576" s="84">
        <v>1064</v>
      </c>
      <c r="AT576" s="84">
        <v>0</v>
      </c>
      <c r="AU576" s="84">
        <v>25</v>
      </c>
      <c r="AV576" s="84">
        <v>0</v>
      </c>
      <c r="AW576" s="84">
        <v>0</v>
      </c>
      <c r="AX576" s="84">
        <v>2093.5</v>
      </c>
      <c r="AY576" s="84">
        <v>32906.5</v>
      </c>
      <c r="AZ576" s="84">
        <v>2485</v>
      </c>
      <c r="BA576" s="84">
        <v>385</v>
      </c>
      <c r="BB576" s="84">
        <v>2481.5</v>
      </c>
      <c r="BC576" s="91">
        <v>5351.5</v>
      </c>
    </row>
    <row r="577" spans="1:55" ht="25.5">
      <c r="A577" s="90" t="s">
        <v>843</v>
      </c>
      <c r="B577" s="82">
        <v>20231001</v>
      </c>
      <c r="C577" s="82">
        <v>2023</v>
      </c>
      <c r="D577" s="82" t="s">
        <v>6398</v>
      </c>
      <c r="E577" s="82">
        <v>10</v>
      </c>
      <c r="F577" s="82" t="s">
        <v>1262</v>
      </c>
      <c r="G577" s="82" t="s">
        <v>465</v>
      </c>
      <c r="H577" s="82" t="s">
        <v>1262</v>
      </c>
      <c r="I577" s="82" t="s">
        <v>465</v>
      </c>
      <c r="J577" s="82">
        <v>1</v>
      </c>
      <c r="K577" s="82" t="s">
        <v>11</v>
      </c>
      <c r="L577" s="82" t="s">
        <v>3749</v>
      </c>
      <c r="M577" s="82" t="s">
        <v>3750</v>
      </c>
      <c r="N577" s="82" t="s">
        <v>2352</v>
      </c>
      <c r="O577" s="82" t="s">
        <v>3700</v>
      </c>
      <c r="P577" s="82" t="s">
        <v>3871</v>
      </c>
      <c r="Q577" s="82" t="s">
        <v>335</v>
      </c>
      <c r="R577" s="82">
        <v>1</v>
      </c>
      <c r="S577" s="83">
        <v>44935</v>
      </c>
      <c r="T577" s="83">
        <v>44935</v>
      </c>
      <c r="U577" s="82">
        <v>61935157</v>
      </c>
      <c r="V577" s="82" t="s">
        <v>3702</v>
      </c>
      <c r="W577" s="100" t="s">
        <v>3559</v>
      </c>
      <c r="X577" s="82" t="s">
        <v>4402</v>
      </c>
      <c r="Y577" s="82" t="s">
        <v>5685</v>
      </c>
      <c r="Z577" s="82" t="s">
        <v>3592</v>
      </c>
      <c r="AA577" s="82" t="s">
        <v>3704</v>
      </c>
      <c r="AB577" s="82" t="s">
        <v>6771</v>
      </c>
      <c r="AC577" s="82" t="s">
        <v>3705</v>
      </c>
      <c r="AD577" s="82" t="s">
        <v>3706</v>
      </c>
      <c r="AE577" s="82">
        <v>200019600932836</v>
      </c>
      <c r="AF577" s="82">
        <v>1</v>
      </c>
      <c r="AG577" s="82" t="s">
        <v>3707</v>
      </c>
      <c r="AH577" s="82">
        <v>1</v>
      </c>
      <c r="AI577" s="82" t="s">
        <v>3708</v>
      </c>
      <c r="AJ577" s="82">
        <v>315645</v>
      </c>
      <c r="AK577" s="82" t="s">
        <v>6663</v>
      </c>
      <c r="AL577" s="82">
        <v>178</v>
      </c>
      <c r="AM577" s="84">
        <v>35000</v>
      </c>
      <c r="AN577" s="84">
        <v>0</v>
      </c>
      <c r="AO577" s="84">
        <v>0</v>
      </c>
      <c r="AP577" s="84">
        <v>35000</v>
      </c>
      <c r="AQ577" s="84">
        <v>1004.5</v>
      </c>
      <c r="AR577" s="84">
        <v>0</v>
      </c>
      <c r="AS577" s="84">
        <v>1064</v>
      </c>
      <c r="AT577" s="84">
        <v>0</v>
      </c>
      <c r="AU577" s="84">
        <v>25</v>
      </c>
      <c r="AV577" s="84">
        <v>0</v>
      </c>
      <c r="AW577" s="84">
        <v>0</v>
      </c>
      <c r="AX577" s="84">
        <v>2093.5</v>
      </c>
      <c r="AY577" s="84">
        <v>32906.5</v>
      </c>
      <c r="AZ577" s="84">
        <v>2485</v>
      </c>
      <c r="BA577" s="84">
        <v>385</v>
      </c>
      <c r="BB577" s="84">
        <v>2481.5</v>
      </c>
      <c r="BC577" s="91">
        <v>5351.5</v>
      </c>
    </row>
    <row r="578" spans="1:55" ht="25.5">
      <c r="A578" s="90" t="s">
        <v>843</v>
      </c>
      <c r="B578" s="82">
        <v>20231001</v>
      </c>
      <c r="C578" s="82">
        <v>2023</v>
      </c>
      <c r="D578" s="82" t="s">
        <v>6398</v>
      </c>
      <c r="E578" s="82">
        <v>10</v>
      </c>
      <c r="F578" s="82">
        <v>1.83</v>
      </c>
      <c r="G578" s="82" t="s">
        <v>843</v>
      </c>
      <c r="H578" s="82">
        <v>1.83</v>
      </c>
      <c r="I578" s="82" t="s">
        <v>843</v>
      </c>
      <c r="J578" s="82">
        <v>7</v>
      </c>
      <c r="K578" s="82" t="s">
        <v>3709</v>
      </c>
      <c r="L578" s="82"/>
      <c r="M578" s="82"/>
      <c r="N578" s="82" t="s">
        <v>2352</v>
      </c>
      <c r="O578" s="82" t="s">
        <v>3700</v>
      </c>
      <c r="P578" s="82" t="s">
        <v>3710</v>
      </c>
      <c r="Q578" s="82" t="s">
        <v>795</v>
      </c>
      <c r="R578" s="82">
        <v>2</v>
      </c>
      <c r="S578" s="83">
        <v>44208</v>
      </c>
      <c r="T578" s="82" t="s">
        <v>6772</v>
      </c>
      <c r="U578" s="82">
        <v>62461492</v>
      </c>
      <c r="V578" s="82" t="s">
        <v>3702</v>
      </c>
      <c r="W578" s="100" t="s">
        <v>2225</v>
      </c>
      <c r="X578" s="82" t="s">
        <v>3903</v>
      </c>
      <c r="Y578" s="82" t="s">
        <v>5793</v>
      </c>
      <c r="Z578" s="82" t="s">
        <v>1350</v>
      </c>
      <c r="AA578" s="82" t="s">
        <v>3712</v>
      </c>
      <c r="AB578" s="82" t="s">
        <v>6773</v>
      </c>
      <c r="AC578" s="82" t="s">
        <v>3705</v>
      </c>
      <c r="AD578" s="82" t="s">
        <v>3706</v>
      </c>
      <c r="AE578" s="82">
        <v>200012800139227</v>
      </c>
      <c r="AF578" s="82">
        <v>1</v>
      </c>
      <c r="AG578" s="82" t="s">
        <v>3707</v>
      </c>
      <c r="AH578" s="82">
        <v>1</v>
      </c>
      <c r="AI578" s="82" t="s">
        <v>3708</v>
      </c>
      <c r="AJ578" s="82">
        <v>315645</v>
      </c>
      <c r="AK578" s="82" t="s">
        <v>6663</v>
      </c>
      <c r="AL578" s="82">
        <v>179</v>
      </c>
      <c r="AM578" s="84">
        <v>15000</v>
      </c>
      <c r="AN578" s="84">
        <v>0</v>
      </c>
      <c r="AO578" s="84">
        <v>0</v>
      </c>
      <c r="AP578" s="84">
        <v>15000</v>
      </c>
      <c r="AQ578" s="84">
        <v>0</v>
      </c>
      <c r="AR578" s="84">
        <v>0</v>
      </c>
      <c r="AS578" s="84">
        <v>0</v>
      </c>
      <c r="AT578" s="84">
        <v>0</v>
      </c>
      <c r="AU578" s="84">
        <v>0</v>
      </c>
      <c r="AV578" s="84">
        <v>0</v>
      </c>
      <c r="AW578" s="84">
        <v>0</v>
      </c>
      <c r="AX578" s="84">
        <v>0</v>
      </c>
      <c r="AY578" s="84">
        <v>15000</v>
      </c>
      <c r="AZ578" s="84">
        <v>0</v>
      </c>
      <c r="BA578" s="84">
        <v>0</v>
      </c>
      <c r="BB578" s="84">
        <v>0</v>
      </c>
      <c r="BC578" s="91">
        <v>0</v>
      </c>
    </row>
    <row r="579" spans="1:55" ht="25.5">
      <c r="A579" s="90" t="s">
        <v>843</v>
      </c>
      <c r="B579" s="82">
        <v>20231001</v>
      </c>
      <c r="C579" s="82">
        <v>2023</v>
      </c>
      <c r="D579" s="82" t="s">
        <v>6398</v>
      </c>
      <c r="E579" s="82">
        <v>10</v>
      </c>
      <c r="F579" s="82" t="s">
        <v>1270</v>
      </c>
      <c r="G579" s="82" t="s">
        <v>842</v>
      </c>
      <c r="H579" s="82" t="s">
        <v>1270</v>
      </c>
      <c r="I579" s="82" t="s">
        <v>842</v>
      </c>
      <c r="J579" s="82">
        <v>1</v>
      </c>
      <c r="K579" s="82" t="s">
        <v>11</v>
      </c>
      <c r="L579" s="82"/>
      <c r="M579" s="82"/>
      <c r="N579" s="82" t="s">
        <v>2352</v>
      </c>
      <c r="O579" s="82" t="s">
        <v>3700</v>
      </c>
      <c r="P579" s="82" t="s">
        <v>3701</v>
      </c>
      <c r="Q579" s="82" t="s">
        <v>190</v>
      </c>
      <c r="R579" s="82">
        <v>1</v>
      </c>
      <c r="S579" s="83">
        <v>43841</v>
      </c>
      <c r="T579" s="83">
        <v>43841</v>
      </c>
      <c r="U579" s="82">
        <v>61800027</v>
      </c>
      <c r="V579" s="82" t="s">
        <v>3702</v>
      </c>
      <c r="W579" s="100" t="s">
        <v>1682</v>
      </c>
      <c r="X579" s="82" t="s">
        <v>4261</v>
      </c>
      <c r="Y579" s="82" t="s">
        <v>5554</v>
      </c>
      <c r="Z579" s="82" t="s">
        <v>849</v>
      </c>
      <c r="AA579" s="82" t="s">
        <v>3712</v>
      </c>
      <c r="AB579" s="82" t="s">
        <v>6774</v>
      </c>
      <c r="AC579" s="82" t="s">
        <v>3705</v>
      </c>
      <c r="AD579" s="82" t="s">
        <v>3706</v>
      </c>
      <c r="AE579" s="82">
        <v>200019603090034</v>
      </c>
      <c r="AF579" s="82">
        <v>1</v>
      </c>
      <c r="AG579" s="82" t="s">
        <v>3707</v>
      </c>
      <c r="AH579" s="82">
        <v>1</v>
      </c>
      <c r="AI579" s="82" t="s">
        <v>3708</v>
      </c>
      <c r="AJ579" s="82">
        <v>315645</v>
      </c>
      <c r="AK579" s="82" t="s">
        <v>6663</v>
      </c>
      <c r="AL579" s="82">
        <v>180</v>
      </c>
      <c r="AM579" s="84">
        <v>35000</v>
      </c>
      <c r="AN579" s="84">
        <v>0</v>
      </c>
      <c r="AO579" s="84">
        <v>0</v>
      </c>
      <c r="AP579" s="84">
        <v>35000</v>
      </c>
      <c r="AQ579" s="84">
        <v>1004.5</v>
      </c>
      <c r="AR579" s="84">
        <v>0</v>
      </c>
      <c r="AS579" s="84">
        <v>1064</v>
      </c>
      <c r="AT579" s="84">
        <v>0</v>
      </c>
      <c r="AU579" s="84">
        <v>25</v>
      </c>
      <c r="AV579" s="84">
        <v>0</v>
      </c>
      <c r="AW579" s="84">
        <v>0</v>
      </c>
      <c r="AX579" s="84">
        <v>2093.5</v>
      </c>
      <c r="AY579" s="84">
        <v>32906.5</v>
      </c>
      <c r="AZ579" s="84">
        <v>2485</v>
      </c>
      <c r="BA579" s="84">
        <v>385</v>
      </c>
      <c r="BB579" s="84">
        <v>2481.5</v>
      </c>
      <c r="BC579" s="91">
        <v>5351.5</v>
      </c>
    </row>
    <row r="580" spans="1:55" ht="25.5">
      <c r="A580" s="90" t="s">
        <v>843</v>
      </c>
      <c r="B580" s="82">
        <v>20231001</v>
      </c>
      <c r="C580" s="82">
        <v>2023</v>
      </c>
      <c r="D580" s="82" t="s">
        <v>6398</v>
      </c>
      <c r="E580" s="82">
        <v>10</v>
      </c>
      <c r="F580" s="82">
        <v>1.83</v>
      </c>
      <c r="G580" s="82" t="s">
        <v>843</v>
      </c>
      <c r="H580" s="82">
        <v>1.83</v>
      </c>
      <c r="I580" s="82" t="s">
        <v>843</v>
      </c>
      <c r="J580" s="82">
        <v>7</v>
      </c>
      <c r="K580" s="82" t="s">
        <v>3709</v>
      </c>
      <c r="L580" s="82"/>
      <c r="M580" s="82"/>
      <c r="N580" s="82" t="s">
        <v>2352</v>
      </c>
      <c r="O580" s="82" t="s">
        <v>3700</v>
      </c>
      <c r="P580" s="82" t="s">
        <v>3710</v>
      </c>
      <c r="Q580" s="82" t="s">
        <v>795</v>
      </c>
      <c r="R580" s="82">
        <v>1</v>
      </c>
      <c r="S580" s="83">
        <v>44930</v>
      </c>
      <c r="T580" s="83">
        <v>44930</v>
      </c>
      <c r="U580" s="82">
        <v>62461887</v>
      </c>
      <c r="V580" s="82" t="s">
        <v>3702</v>
      </c>
      <c r="W580" s="100" t="s">
        <v>3115</v>
      </c>
      <c r="X580" s="82" t="s">
        <v>4189</v>
      </c>
      <c r="Y580" s="82" t="s">
        <v>5488</v>
      </c>
      <c r="Z580" s="82" t="s">
        <v>3114</v>
      </c>
      <c r="AA580" s="82" t="s">
        <v>3704</v>
      </c>
      <c r="AB580" s="82" t="s">
        <v>6479</v>
      </c>
      <c r="AC580" s="82" t="s">
        <v>3705</v>
      </c>
      <c r="AD580" s="82" t="s">
        <v>3706</v>
      </c>
      <c r="AE580" s="82">
        <v>200019605096543</v>
      </c>
      <c r="AF580" s="82">
        <v>1</v>
      </c>
      <c r="AG580" s="82" t="s">
        <v>3707</v>
      </c>
      <c r="AH580" s="82">
        <v>1</v>
      </c>
      <c r="AI580" s="82" t="s">
        <v>3708</v>
      </c>
      <c r="AJ580" s="82">
        <v>315645</v>
      </c>
      <c r="AK580" s="82" t="s">
        <v>6663</v>
      </c>
      <c r="AL580" s="82">
        <v>181</v>
      </c>
      <c r="AM580" s="84">
        <v>10000</v>
      </c>
      <c r="AN580" s="84">
        <v>0</v>
      </c>
      <c r="AO580" s="84">
        <v>0</v>
      </c>
      <c r="AP580" s="84">
        <v>10000</v>
      </c>
      <c r="AQ580" s="84">
        <v>0</v>
      </c>
      <c r="AR580" s="84">
        <v>0</v>
      </c>
      <c r="AS580" s="84">
        <v>0</v>
      </c>
      <c r="AT580" s="84">
        <v>0</v>
      </c>
      <c r="AU580" s="84">
        <v>0</v>
      </c>
      <c r="AV580" s="84">
        <v>0</v>
      </c>
      <c r="AW580" s="84">
        <v>0</v>
      </c>
      <c r="AX580" s="84">
        <v>0</v>
      </c>
      <c r="AY580" s="84">
        <v>10000</v>
      </c>
      <c r="AZ580" s="84">
        <v>0</v>
      </c>
      <c r="BA580" s="84">
        <v>0</v>
      </c>
      <c r="BB580" s="84">
        <v>0</v>
      </c>
      <c r="BC580" s="91">
        <v>0</v>
      </c>
    </row>
    <row r="581" spans="1:55" ht="25.5">
      <c r="A581" s="90" t="s">
        <v>843</v>
      </c>
      <c r="B581" s="82">
        <v>20231001</v>
      </c>
      <c r="C581" s="82">
        <v>2023</v>
      </c>
      <c r="D581" s="82" t="s">
        <v>6398</v>
      </c>
      <c r="E581" s="82">
        <v>10</v>
      </c>
      <c r="F581" s="82" t="s">
        <v>1253</v>
      </c>
      <c r="G581" s="82" t="s">
        <v>323</v>
      </c>
      <c r="H581" s="82" t="s">
        <v>1253</v>
      </c>
      <c r="I581" s="82" t="s">
        <v>323</v>
      </c>
      <c r="J581" s="82">
        <v>1</v>
      </c>
      <c r="K581" s="82" t="s">
        <v>11</v>
      </c>
      <c r="L581" s="82" t="s">
        <v>3758</v>
      </c>
      <c r="M581" s="82" t="s">
        <v>3759</v>
      </c>
      <c r="N581" s="82" t="s">
        <v>2352</v>
      </c>
      <c r="O581" s="82" t="s">
        <v>3700</v>
      </c>
      <c r="P581" s="82" t="s">
        <v>4434</v>
      </c>
      <c r="Q581" s="82" t="s">
        <v>383</v>
      </c>
      <c r="R581" s="82">
        <v>1</v>
      </c>
      <c r="S581" s="83">
        <v>44927</v>
      </c>
      <c r="T581" s="83">
        <v>44927</v>
      </c>
      <c r="U581" s="82">
        <v>62010026</v>
      </c>
      <c r="V581" s="82" t="s">
        <v>3702</v>
      </c>
      <c r="W581" s="100" t="s">
        <v>2845</v>
      </c>
      <c r="X581" s="82" t="s">
        <v>4435</v>
      </c>
      <c r="Y581" s="82" t="s">
        <v>5714</v>
      </c>
      <c r="Z581" s="82" t="s">
        <v>2865</v>
      </c>
      <c r="AA581" s="82" t="s">
        <v>3704</v>
      </c>
      <c r="AB581" s="82" t="s">
        <v>6775</v>
      </c>
      <c r="AC581" s="82" t="s">
        <v>3705</v>
      </c>
      <c r="AD581" s="82" t="s">
        <v>3718</v>
      </c>
      <c r="AE581" s="82">
        <v>200010230237967</v>
      </c>
      <c r="AF581" s="82">
        <v>1</v>
      </c>
      <c r="AG581" s="82" t="s">
        <v>3707</v>
      </c>
      <c r="AH581" s="82">
        <v>1</v>
      </c>
      <c r="AI581" s="82" t="s">
        <v>3708</v>
      </c>
      <c r="AJ581" s="82">
        <v>315645</v>
      </c>
      <c r="AK581" s="82" t="s">
        <v>6663</v>
      </c>
      <c r="AL581" s="82">
        <v>182</v>
      </c>
      <c r="AM581" s="84">
        <v>45000</v>
      </c>
      <c r="AN581" s="84">
        <v>0</v>
      </c>
      <c r="AO581" s="84">
        <v>0</v>
      </c>
      <c r="AP581" s="84">
        <v>45000</v>
      </c>
      <c r="AQ581" s="84">
        <v>1291.5</v>
      </c>
      <c r="AR581" s="84">
        <v>1148.33</v>
      </c>
      <c r="AS581" s="84">
        <v>1368</v>
      </c>
      <c r="AT581" s="84">
        <v>0</v>
      </c>
      <c r="AU581" s="84">
        <v>25</v>
      </c>
      <c r="AV581" s="84">
        <v>0</v>
      </c>
      <c r="AW581" s="84">
        <v>20355.689999999999</v>
      </c>
      <c r="AX581" s="84">
        <v>44544.21</v>
      </c>
      <c r="AY581" s="84">
        <v>20811.48</v>
      </c>
      <c r="AZ581" s="84">
        <v>3195</v>
      </c>
      <c r="BA581" s="84">
        <v>495</v>
      </c>
      <c r="BB581" s="84">
        <v>3190.5</v>
      </c>
      <c r="BC581" s="91">
        <v>6880.5</v>
      </c>
    </row>
    <row r="582" spans="1:55" ht="38.25">
      <c r="A582" s="90" t="s">
        <v>843</v>
      </c>
      <c r="B582" s="82">
        <v>20231001</v>
      </c>
      <c r="C582" s="82">
        <v>2023</v>
      </c>
      <c r="D582" s="82" t="s">
        <v>6398</v>
      </c>
      <c r="E582" s="82">
        <v>10</v>
      </c>
      <c r="F582" s="82" t="s">
        <v>2886</v>
      </c>
      <c r="G582" s="82" t="s">
        <v>2885</v>
      </c>
      <c r="H582" s="82">
        <v>1.83</v>
      </c>
      <c r="I582" s="82" t="s">
        <v>843</v>
      </c>
      <c r="J582" s="82">
        <v>34</v>
      </c>
      <c r="K582" s="82" t="s">
        <v>3699</v>
      </c>
      <c r="L582" s="82" t="s">
        <v>3754</v>
      </c>
      <c r="M582" s="82" t="s">
        <v>3755</v>
      </c>
      <c r="N582" s="82" t="s">
        <v>2352</v>
      </c>
      <c r="O582" s="82" t="s">
        <v>3700</v>
      </c>
      <c r="P582" s="82" t="s">
        <v>4124</v>
      </c>
      <c r="Q582" s="82" t="s">
        <v>2648</v>
      </c>
      <c r="R582" s="82">
        <v>1</v>
      </c>
      <c r="S582" s="83">
        <v>44573</v>
      </c>
      <c r="T582" s="83">
        <v>44573</v>
      </c>
      <c r="U582" s="82">
        <v>62220010</v>
      </c>
      <c r="V582" s="82" t="s">
        <v>3702</v>
      </c>
      <c r="W582" s="100" t="s">
        <v>2647</v>
      </c>
      <c r="X582" s="82" t="s">
        <v>4344</v>
      </c>
      <c r="Y582" s="82" t="s">
        <v>5628</v>
      </c>
      <c r="Z582" s="82" t="s">
        <v>2646</v>
      </c>
      <c r="AA582" s="82" t="s">
        <v>3712</v>
      </c>
      <c r="AB582" s="83">
        <v>27672</v>
      </c>
      <c r="AC582" s="82" t="s">
        <v>3705</v>
      </c>
      <c r="AD582" s="82" t="s">
        <v>3706</v>
      </c>
      <c r="AE582" s="82">
        <v>200019603269801</v>
      </c>
      <c r="AF582" s="82">
        <v>1</v>
      </c>
      <c r="AG582" s="82" t="s">
        <v>3707</v>
      </c>
      <c r="AH582" s="82">
        <v>1</v>
      </c>
      <c r="AI582" s="82" t="s">
        <v>3708</v>
      </c>
      <c r="AJ582" s="82">
        <v>315645</v>
      </c>
      <c r="AK582" s="82" t="s">
        <v>6663</v>
      </c>
      <c r="AL582" s="82">
        <v>183</v>
      </c>
      <c r="AM582" s="84">
        <v>70000</v>
      </c>
      <c r="AN582" s="84">
        <v>0</v>
      </c>
      <c r="AO582" s="84">
        <v>0</v>
      </c>
      <c r="AP582" s="84">
        <v>70000</v>
      </c>
      <c r="AQ582" s="84">
        <v>2009</v>
      </c>
      <c r="AR582" s="84">
        <v>5368.48</v>
      </c>
      <c r="AS582" s="84">
        <v>2128</v>
      </c>
      <c r="AT582" s="84">
        <v>0</v>
      </c>
      <c r="AU582" s="84">
        <v>25</v>
      </c>
      <c r="AV582" s="84">
        <v>0</v>
      </c>
      <c r="AW582" s="84">
        <v>0</v>
      </c>
      <c r="AX582" s="84">
        <v>9530.48</v>
      </c>
      <c r="AY582" s="84">
        <v>60469.52</v>
      </c>
      <c r="AZ582" s="84">
        <v>4970</v>
      </c>
      <c r="BA582" s="84">
        <v>770</v>
      </c>
      <c r="BB582" s="84">
        <v>4963</v>
      </c>
      <c r="BC582" s="91">
        <v>10703</v>
      </c>
    </row>
    <row r="583" spans="1:55" ht="25.5">
      <c r="A583" s="90" t="s">
        <v>843</v>
      </c>
      <c r="B583" s="82">
        <v>20231001</v>
      </c>
      <c r="C583" s="82">
        <v>2023</v>
      </c>
      <c r="D583" s="82" t="s">
        <v>6398</v>
      </c>
      <c r="E583" s="82">
        <v>10</v>
      </c>
      <c r="F583" s="82" t="s">
        <v>1241</v>
      </c>
      <c r="G583" s="82" t="s">
        <v>276</v>
      </c>
      <c r="H583" s="82" t="s">
        <v>1241</v>
      </c>
      <c r="I583" s="82" t="s">
        <v>276</v>
      </c>
      <c r="J583" s="82">
        <v>1</v>
      </c>
      <c r="K583" s="82" t="s">
        <v>11</v>
      </c>
      <c r="L583" s="82" t="s">
        <v>3758</v>
      </c>
      <c r="M583" s="82" t="s">
        <v>3759</v>
      </c>
      <c r="N583" s="82" t="s">
        <v>2352</v>
      </c>
      <c r="O583" s="82" t="s">
        <v>3700</v>
      </c>
      <c r="P583" s="82" t="s">
        <v>4444</v>
      </c>
      <c r="Q583" s="82" t="s">
        <v>152</v>
      </c>
      <c r="R583" s="82">
        <v>1</v>
      </c>
      <c r="S583" s="83">
        <v>44933</v>
      </c>
      <c r="T583" s="83">
        <v>44933</v>
      </c>
      <c r="U583" s="82">
        <v>62160113</v>
      </c>
      <c r="V583" s="82" t="s">
        <v>3702</v>
      </c>
      <c r="W583" s="100" t="s">
        <v>3411</v>
      </c>
      <c r="X583" s="82" t="s">
        <v>4445</v>
      </c>
      <c r="Y583" s="82" t="s">
        <v>5721</v>
      </c>
      <c r="Z583" s="82" t="s">
        <v>3410</v>
      </c>
      <c r="AA583" s="82" t="s">
        <v>3712</v>
      </c>
      <c r="AB583" s="82" t="s">
        <v>6776</v>
      </c>
      <c r="AC583" s="82" t="s">
        <v>3705</v>
      </c>
      <c r="AD583" s="82" t="s">
        <v>3706</v>
      </c>
      <c r="AE583" s="82">
        <v>200019603975134</v>
      </c>
      <c r="AF583" s="82">
        <v>1</v>
      </c>
      <c r="AG583" s="82" t="s">
        <v>3707</v>
      </c>
      <c r="AH583" s="82">
        <v>1</v>
      </c>
      <c r="AI583" s="82" t="s">
        <v>3708</v>
      </c>
      <c r="AJ583" s="82">
        <v>315645</v>
      </c>
      <c r="AK583" s="82" t="s">
        <v>6663</v>
      </c>
      <c r="AL583" s="82">
        <v>184</v>
      </c>
      <c r="AM583" s="84">
        <v>35000</v>
      </c>
      <c r="AN583" s="84">
        <v>0</v>
      </c>
      <c r="AO583" s="84">
        <v>0</v>
      </c>
      <c r="AP583" s="84">
        <v>35000</v>
      </c>
      <c r="AQ583" s="84">
        <v>1004.5</v>
      </c>
      <c r="AR583" s="84">
        <v>0</v>
      </c>
      <c r="AS583" s="84">
        <v>1064</v>
      </c>
      <c r="AT583" s="84">
        <v>0</v>
      </c>
      <c r="AU583" s="84">
        <v>25</v>
      </c>
      <c r="AV583" s="84">
        <v>0</v>
      </c>
      <c r="AW583" s="84">
        <v>0</v>
      </c>
      <c r="AX583" s="84">
        <v>2093.5</v>
      </c>
      <c r="AY583" s="84">
        <v>32906.5</v>
      </c>
      <c r="AZ583" s="84">
        <v>2485</v>
      </c>
      <c r="BA583" s="84">
        <v>385</v>
      </c>
      <c r="BB583" s="84">
        <v>2481.5</v>
      </c>
      <c r="BC583" s="91">
        <v>5351.5</v>
      </c>
    </row>
    <row r="584" spans="1:55" ht="25.5">
      <c r="A584" s="90" t="s">
        <v>843</v>
      </c>
      <c r="B584" s="82">
        <v>20231001</v>
      </c>
      <c r="C584" s="82">
        <v>2023</v>
      </c>
      <c r="D584" s="82" t="s">
        <v>6398</v>
      </c>
      <c r="E584" s="82">
        <v>10</v>
      </c>
      <c r="F584" s="82" t="s">
        <v>1242</v>
      </c>
      <c r="G584" s="82" t="s">
        <v>1486</v>
      </c>
      <c r="H584" s="82">
        <v>1.83</v>
      </c>
      <c r="I584" s="82" t="s">
        <v>843</v>
      </c>
      <c r="J584" s="82">
        <v>34</v>
      </c>
      <c r="K584" s="82" t="s">
        <v>3699</v>
      </c>
      <c r="L584" s="82" t="s">
        <v>3714</v>
      </c>
      <c r="M584" s="82" t="s">
        <v>3715</v>
      </c>
      <c r="N584" s="82" t="s">
        <v>2352</v>
      </c>
      <c r="O584" s="82" t="s">
        <v>3700</v>
      </c>
      <c r="P584" s="82" t="s">
        <v>3743</v>
      </c>
      <c r="Q584" s="82" t="s">
        <v>75</v>
      </c>
      <c r="R584" s="82">
        <v>2</v>
      </c>
      <c r="S584" s="83">
        <v>44573</v>
      </c>
      <c r="T584" s="83">
        <v>44206</v>
      </c>
      <c r="U584" s="82">
        <v>62475164</v>
      </c>
      <c r="V584" s="82" t="s">
        <v>3702</v>
      </c>
      <c r="W584" s="100" t="s">
        <v>2662</v>
      </c>
      <c r="X584" s="82" t="s">
        <v>4315</v>
      </c>
      <c r="Y584" s="82" t="s">
        <v>5602</v>
      </c>
      <c r="Z584" s="82" t="s">
        <v>2661</v>
      </c>
      <c r="AA584" s="82" t="s">
        <v>3704</v>
      </c>
      <c r="AB584" s="82" t="s">
        <v>6777</v>
      </c>
      <c r="AC584" s="82" t="s">
        <v>3705</v>
      </c>
      <c r="AD584" s="82" t="s">
        <v>3706</v>
      </c>
      <c r="AE584" s="82">
        <v>200019605333299</v>
      </c>
      <c r="AF584" s="82">
        <v>1</v>
      </c>
      <c r="AG584" s="82" t="s">
        <v>3707</v>
      </c>
      <c r="AH584" s="82">
        <v>1</v>
      </c>
      <c r="AI584" s="82" t="s">
        <v>3708</v>
      </c>
      <c r="AJ584" s="82">
        <v>315645</v>
      </c>
      <c r="AK584" s="82" t="s">
        <v>6663</v>
      </c>
      <c r="AL584" s="82">
        <v>185</v>
      </c>
      <c r="AM584" s="84">
        <v>35000</v>
      </c>
      <c r="AN584" s="84">
        <v>0</v>
      </c>
      <c r="AO584" s="84">
        <v>0</v>
      </c>
      <c r="AP584" s="84">
        <v>35000</v>
      </c>
      <c r="AQ584" s="84">
        <v>1004.5</v>
      </c>
      <c r="AR584" s="84">
        <v>0</v>
      </c>
      <c r="AS584" s="84">
        <v>1064</v>
      </c>
      <c r="AT584" s="84">
        <v>0</v>
      </c>
      <c r="AU584" s="84">
        <v>25</v>
      </c>
      <c r="AV584" s="84">
        <v>0</v>
      </c>
      <c r="AW584" s="84">
        <v>0</v>
      </c>
      <c r="AX584" s="84">
        <v>2093.5</v>
      </c>
      <c r="AY584" s="84">
        <v>32906.5</v>
      </c>
      <c r="AZ584" s="84">
        <v>2485</v>
      </c>
      <c r="BA584" s="84">
        <v>385</v>
      </c>
      <c r="BB584" s="84">
        <v>2481.5</v>
      </c>
      <c r="BC584" s="91">
        <v>5351.5</v>
      </c>
    </row>
    <row r="585" spans="1:55" ht="25.5">
      <c r="A585" s="90" t="s">
        <v>843</v>
      </c>
      <c r="B585" s="82">
        <v>20231001</v>
      </c>
      <c r="C585" s="82">
        <v>2023</v>
      </c>
      <c r="D585" s="82" t="s">
        <v>6398</v>
      </c>
      <c r="E585" s="82">
        <v>10</v>
      </c>
      <c r="F585" s="82">
        <v>1.83</v>
      </c>
      <c r="G585" s="82" t="s">
        <v>843</v>
      </c>
      <c r="H585" s="82">
        <v>1.83</v>
      </c>
      <c r="I585" s="82" t="s">
        <v>843</v>
      </c>
      <c r="J585" s="82">
        <v>1</v>
      </c>
      <c r="K585" s="82" t="s">
        <v>11</v>
      </c>
      <c r="L585" s="82" t="s">
        <v>3714</v>
      </c>
      <c r="M585" s="82" t="s">
        <v>3715</v>
      </c>
      <c r="N585" s="82" t="s">
        <v>2352</v>
      </c>
      <c r="O585" s="82" t="s">
        <v>3700</v>
      </c>
      <c r="P585" s="82" t="s">
        <v>3824</v>
      </c>
      <c r="Q585" s="82" t="s">
        <v>1229</v>
      </c>
      <c r="R585" s="82">
        <v>2</v>
      </c>
      <c r="S585" s="83">
        <v>44936</v>
      </c>
      <c r="T585" s="83">
        <v>44927</v>
      </c>
      <c r="U585" s="82">
        <v>62461831</v>
      </c>
      <c r="V585" s="82" t="s">
        <v>3702</v>
      </c>
      <c r="W585" s="100" t="s">
        <v>2906</v>
      </c>
      <c r="X585" s="82" t="s">
        <v>4078</v>
      </c>
      <c r="Y585" s="82" t="s">
        <v>5394</v>
      </c>
      <c r="Z585" s="82" t="s">
        <v>2905</v>
      </c>
      <c r="AA585" s="82" t="s">
        <v>3704</v>
      </c>
      <c r="AB585" s="82" t="s">
        <v>6778</v>
      </c>
      <c r="AC585" s="82" t="s">
        <v>3705</v>
      </c>
      <c r="AD585" s="82" t="s">
        <v>3718</v>
      </c>
      <c r="AE585" s="82">
        <v>200010301655865</v>
      </c>
      <c r="AF585" s="82">
        <v>1</v>
      </c>
      <c r="AG585" s="82" t="s">
        <v>3707</v>
      </c>
      <c r="AH585" s="82">
        <v>1</v>
      </c>
      <c r="AI585" s="82" t="s">
        <v>3708</v>
      </c>
      <c r="AJ585" s="82">
        <v>315645</v>
      </c>
      <c r="AK585" s="82" t="s">
        <v>6663</v>
      </c>
      <c r="AL585" s="82">
        <v>186</v>
      </c>
      <c r="AM585" s="84">
        <v>150000</v>
      </c>
      <c r="AN585" s="84">
        <v>0</v>
      </c>
      <c r="AO585" s="84">
        <v>0</v>
      </c>
      <c r="AP585" s="84">
        <v>150000</v>
      </c>
      <c r="AQ585" s="84">
        <v>4305</v>
      </c>
      <c r="AR585" s="84">
        <v>23866.62</v>
      </c>
      <c r="AS585" s="84">
        <v>4560</v>
      </c>
      <c r="AT585" s="84">
        <v>0</v>
      </c>
      <c r="AU585" s="84">
        <v>25</v>
      </c>
      <c r="AV585" s="84">
        <v>0</v>
      </c>
      <c r="AW585" s="84">
        <v>0</v>
      </c>
      <c r="AX585" s="84">
        <v>32756.62</v>
      </c>
      <c r="AY585" s="84">
        <v>117243.38</v>
      </c>
      <c r="AZ585" s="84">
        <v>10650</v>
      </c>
      <c r="BA585" s="84">
        <v>822.89</v>
      </c>
      <c r="BB585" s="84">
        <v>10635</v>
      </c>
      <c r="BC585" s="91">
        <v>22107.89</v>
      </c>
    </row>
    <row r="586" spans="1:55" ht="25.5">
      <c r="A586" s="90" t="s">
        <v>843</v>
      </c>
      <c r="B586" s="82">
        <v>20231001</v>
      </c>
      <c r="C586" s="82">
        <v>2023</v>
      </c>
      <c r="D586" s="82" t="s">
        <v>6398</v>
      </c>
      <c r="E586" s="82">
        <v>10</v>
      </c>
      <c r="F586" s="82" t="s">
        <v>1262</v>
      </c>
      <c r="G586" s="82" t="s">
        <v>465</v>
      </c>
      <c r="H586" s="82" t="s">
        <v>1262</v>
      </c>
      <c r="I586" s="82" t="s">
        <v>465</v>
      </c>
      <c r="J586" s="82">
        <v>1</v>
      </c>
      <c r="K586" s="82" t="s">
        <v>11</v>
      </c>
      <c r="L586" s="82" t="s">
        <v>3720</v>
      </c>
      <c r="M586" s="82" t="s">
        <v>3721</v>
      </c>
      <c r="N586" s="82" t="s">
        <v>2352</v>
      </c>
      <c r="O586" s="82" t="s">
        <v>3700</v>
      </c>
      <c r="P586" s="82" t="s">
        <v>3722</v>
      </c>
      <c r="Q586" s="82" t="s">
        <v>8</v>
      </c>
      <c r="R586" s="82">
        <v>3</v>
      </c>
      <c r="S586" s="83">
        <v>43466</v>
      </c>
      <c r="T586" s="83">
        <v>39818</v>
      </c>
      <c r="U586" s="82">
        <v>61935003</v>
      </c>
      <c r="V586" s="82" t="s">
        <v>3702</v>
      </c>
      <c r="W586" s="100" t="s">
        <v>1692</v>
      </c>
      <c r="X586" s="82" t="s">
        <v>4202</v>
      </c>
      <c r="Y586" s="82" t="s">
        <v>5501</v>
      </c>
      <c r="Z586" s="82" t="s">
        <v>473</v>
      </c>
      <c r="AA586" s="82" t="s">
        <v>3704</v>
      </c>
      <c r="AB586" s="83">
        <v>23835</v>
      </c>
      <c r="AC586" s="82" t="s">
        <v>3713</v>
      </c>
      <c r="AD586" s="82" t="s">
        <v>3706</v>
      </c>
      <c r="AE586" s="82">
        <v>200011201676637</v>
      </c>
      <c r="AF586" s="82">
        <v>1</v>
      </c>
      <c r="AG586" s="82" t="s">
        <v>3707</v>
      </c>
      <c r="AH586" s="82">
        <v>1</v>
      </c>
      <c r="AI586" s="82" t="s">
        <v>3708</v>
      </c>
      <c r="AJ586" s="82">
        <v>315645</v>
      </c>
      <c r="AK586" s="82" t="s">
        <v>6663</v>
      </c>
      <c r="AL586" s="82">
        <v>187</v>
      </c>
      <c r="AM586" s="84">
        <v>11000</v>
      </c>
      <c r="AN586" s="84">
        <v>0</v>
      </c>
      <c r="AO586" s="84">
        <v>0</v>
      </c>
      <c r="AP586" s="84">
        <v>11000</v>
      </c>
      <c r="AQ586" s="84">
        <v>315.7</v>
      </c>
      <c r="AR586" s="84">
        <v>0</v>
      </c>
      <c r="AS586" s="84">
        <v>334.4</v>
      </c>
      <c r="AT586" s="84">
        <v>0</v>
      </c>
      <c r="AU586" s="84">
        <v>25</v>
      </c>
      <c r="AV586" s="84">
        <v>0</v>
      </c>
      <c r="AW586" s="84">
        <v>0</v>
      </c>
      <c r="AX586" s="84">
        <v>675.1</v>
      </c>
      <c r="AY586" s="84">
        <v>10324.9</v>
      </c>
      <c r="AZ586" s="84">
        <v>781</v>
      </c>
      <c r="BA586" s="84">
        <v>121</v>
      </c>
      <c r="BB586" s="84">
        <v>779.9</v>
      </c>
      <c r="BC586" s="91">
        <v>1681.9</v>
      </c>
    </row>
    <row r="587" spans="1:55" ht="25.5">
      <c r="A587" s="90" t="s">
        <v>843</v>
      </c>
      <c r="B587" s="82">
        <v>20231001</v>
      </c>
      <c r="C587" s="82">
        <v>2023</v>
      </c>
      <c r="D587" s="82" t="s">
        <v>6398</v>
      </c>
      <c r="E587" s="82">
        <v>10</v>
      </c>
      <c r="F587" s="82" t="s">
        <v>1283</v>
      </c>
      <c r="G587" s="82" t="s">
        <v>727</v>
      </c>
      <c r="H587" s="82" t="s">
        <v>1283</v>
      </c>
      <c r="I587" s="82" t="s">
        <v>727</v>
      </c>
      <c r="J587" s="82">
        <v>1</v>
      </c>
      <c r="K587" s="82" t="s">
        <v>11</v>
      </c>
      <c r="L587" s="82" t="s">
        <v>3749</v>
      </c>
      <c r="M587" s="82" t="s">
        <v>3750</v>
      </c>
      <c r="N587" s="82" t="s">
        <v>2352</v>
      </c>
      <c r="O587" s="82" t="s">
        <v>3700</v>
      </c>
      <c r="P587" s="82" t="s">
        <v>3871</v>
      </c>
      <c r="Q587" s="82" t="s">
        <v>335</v>
      </c>
      <c r="R587" s="82">
        <v>1</v>
      </c>
      <c r="S587" s="83">
        <v>44933</v>
      </c>
      <c r="T587" s="83">
        <v>44933</v>
      </c>
      <c r="U587" s="82">
        <v>62115078</v>
      </c>
      <c r="V587" s="82" t="s">
        <v>3702</v>
      </c>
      <c r="W587" s="100" t="s">
        <v>3403</v>
      </c>
      <c r="X587" s="82" t="s">
        <v>3931</v>
      </c>
      <c r="Y587" s="82" t="s">
        <v>5272</v>
      </c>
      <c r="Z587" s="82" t="s">
        <v>3518</v>
      </c>
      <c r="AA587" s="82" t="s">
        <v>3712</v>
      </c>
      <c r="AB587" s="82" t="s">
        <v>6779</v>
      </c>
      <c r="AC587" s="82" t="s">
        <v>3705</v>
      </c>
      <c r="AD587" s="82" t="s">
        <v>3706</v>
      </c>
      <c r="AE587" s="82">
        <v>200019600051450</v>
      </c>
      <c r="AF587" s="82">
        <v>1</v>
      </c>
      <c r="AG587" s="82" t="s">
        <v>3707</v>
      </c>
      <c r="AH587" s="82">
        <v>1</v>
      </c>
      <c r="AI587" s="82" t="s">
        <v>3708</v>
      </c>
      <c r="AJ587" s="82">
        <v>315645</v>
      </c>
      <c r="AK587" s="82" t="s">
        <v>6663</v>
      </c>
      <c r="AL587" s="82">
        <v>188</v>
      </c>
      <c r="AM587" s="84">
        <v>35000</v>
      </c>
      <c r="AN587" s="84">
        <v>0</v>
      </c>
      <c r="AO587" s="84">
        <v>0</v>
      </c>
      <c r="AP587" s="84">
        <v>35000</v>
      </c>
      <c r="AQ587" s="84">
        <v>1004.5</v>
      </c>
      <c r="AR587" s="84">
        <v>0</v>
      </c>
      <c r="AS587" s="84">
        <v>1064</v>
      </c>
      <c r="AT587" s="84">
        <v>0</v>
      </c>
      <c r="AU587" s="84">
        <v>25</v>
      </c>
      <c r="AV587" s="84">
        <v>0</v>
      </c>
      <c r="AW587" s="84">
        <v>3546</v>
      </c>
      <c r="AX587" s="84">
        <v>9185.5</v>
      </c>
      <c r="AY587" s="84">
        <v>29360.5</v>
      </c>
      <c r="AZ587" s="84">
        <v>2485</v>
      </c>
      <c r="BA587" s="84">
        <v>385</v>
      </c>
      <c r="BB587" s="84">
        <v>2481.5</v>
      </c>
      <c r="BC587" s="91">
        <v>5351.5</v>
      </c>
    </row>
    <row r="588" spans="1:55" ht="25.5">
      <c r="A588" s="90" t="s">
        <v>843</v>
      </c>
      <c r="B588" s="82">
        <v>20231001</v>
      </c>
      <c r="C588" s="82">
        <v>2023</v>
      </c>
      <c r="D588" s="82" t="s">
        <v>6398</v>
      </c>
      <c r="E588" s="82">
        <v>10</v>
      </c>
      <c r="F588" s="82" t="s">
        <v>1281</v>
      </c>
      <c r="G588" s="82" t="s">
        <v>488</v>
      </c>
      <c r="H588" s="82" t="s">
        <v>1281</v>
      </c>
      <c r="I588" s="82" t="s">
        <v>488</v>
      </c>
      <c r="J588" s="82">
        <v>1</v>
      </c>
      <c r="K588" s="82" t="s">
        <v>11</v>
      </c>
      <c r="L588" s="82" t="s">
        <v>3720</v>
      </c>
      <c r="M588" s="82" t="s">
        <v>3721</v>
      </c>
      <c r="N588" s="82" t="s">
        <v>2352</v>
      </c>
      <c r="O588" s="82" t="s">
        <v>3700</v>
      </c>
      <c r="P588" s="82" t="s">
        <v>3722</v>
      </c>
      <c r="Q588" s="82" t="s">
        <v>8</v>
      </c>
      <c r="R588" s="82">
        <v>2</v>
      </c>
      <c r="S588" s="83">
        <v>44927</v>
      </c>
      <c r="T588" s="83">
        <v>44782</v>
      </c>
      <c r="U588" s="82">
        <v>61710063</v>
      </c>
      <c r="V588" s="82" t="s">
        <v>3702</v>
      </c>
      <c r="W588" s="100" t="s">
        <v>2402</v>
      </c>
      <c r="X588" s="82" t="s">
        <v>4256</v>
      </c>
      <c r="Y588" s="82" t="s">
        <v>5549</v>
      </c>
      <c r="Z588" s="82" t="s">
        <v>2386</v>
      </c>
      <c r="AA588" s="82" t="s">
        <v>3704</v>
      </c>
      <c r="AB588" s="82" t="s">
        <v>6780</v>
      </c>
      <c r="AC588" s="82" t="s">
        <v>3705</v>
      </c>
      <c r="AD588" s="82" t="s">
        <v>3706</v>
      </c>
      <c r="AE588" s="82">
        <v>200019605128262</v>
      </c>
      <c r="AF588" s="82">
        <v>1</v>
      </c>
      <c r="AG588" s="82" t="s">
        <v>3707</v>
      </c>
      <c r="AH588" s="82">
        <v>1</v>
      </c>
      <c r="AI588" s="82" t="s">
        <v>3708</v>
      </c>
      <c r="AJ588" s="82">
        <v>315645</v>
      </c>
      <c r="AK588" s="82" t="s">
        <v>6663</v>
      </c>
      <c r="AL588" s="82">
        <v>189</v>
      </c>
      <c r="AM588" s="84">
        <v>17000</v>
      </c>
      <c r="AN588" s="84">
        <v>0</v>
      </c>
      <c r="AO588" s="84">
        <v>0</v>
      </c>
      <c r="AP588" s="84">
        <v>17000</v>
      </c>
      <c r="AQ588" s="84">
        <v>487.9</v>
      </c>
      <c r="AR588" s="84">
        <v>0</v>
      </c>
      <c r="AS588" s="84">
        <v>516.79999999999995</v>
      </c>
      <c r="AT588" s="84">
        <v>0</v>
      </c>
      <c r="AU588" s="84">
        <v>25</v>
      </c>
      <c r="AV588" s="84">
        <v>0</v>
      </c>
      <c r="AW588" s="84">
        <v>4722.25</v>
      </c>
      <c r="AX588" s="84">
        <v>10474.200000000001</v>
      </c>
      <c r="AY588" s="84">
        <v>11248.05</v>
      </c>
      <c r="AZ588" s="84">
        <v>1207</v>
      </c>
      <c r="BA588" s="84">
        <v>187</v>
      </c>
      <c r="BB588" s="84">
        <v>1205.3</v>
      </c>
      <c r="BC588" s="91">
        <v>2599.3000000000002</v>
      </c>
    </row>
    <row r="589" spans="1:55" ht="25.5">
      <c r="A589" s="90" t="s">
        <v>843</v>
      </c>
      <c r="B589" s="82">
        <v>20231001</v>
      </c>
      <c r="C589" s="82">
        <v>2023</v>
      </c>
      <c r="D589" s="82" t="s">
        <v>6398</v>
      </c>
      <c r="E589" s="82">
        <v>10</v>
      </c>
      <c r="F589" s="82">
        <v>1.83</v>
      </c>
      <c r="G589" s="82" t="s">
        <v>843</v>
      </c>
      <c r="H589" s="82">
        <v>1.83</v>
      </c>
      <c r="I589" s="82" t="s">
        <v>843</v>
      </c>
      <c r="J589" s="82">
        <v>1</v>
      </c>
      <c r="K589" s="82" t="s">
        <v>11</v>
      </c>
      <c r="L589" s="82" t="s">
        <v>3758</v>
      </c>
      <c r="M589" s="82" t="s">
        <v>3759</v>
      </c>
      <c r="N589" s="82" t="s">
        <v>2352</v>
      </c>
      <c r="O589" s="82" t="s">
        <v>3700</v>
      </c>
      <c r="P589" s="82" t="s">
        <v>4072</v>
      </c>
      <c r="Q589" s="82" t="s">
        <v>1396</v>
      </c>
      <c r="R589" s="82">
        <v>11</v>
      </c>
      <c r="S589" s="83">
        <v>44936</v>
      </c>
      <c r="T589" s="82" t="s">
        <v>6781</v>
      </c>
      <c r="U589" s="82">
        <v>62462048</v>
      </c>
      <c r="V589" s="82" t="s">
        <v>3702</v>
      </c>
      <c r="W589" s="100" t="s">
        <v>991</v>
      </c>
      <c r="X589" s="82" t="s">
        <v>6782</v>
      </c>
      <c r="Y589" s="82" t="s">
        <v>6783</v>
      </c>
      <c r="Z589" s="82" t="s">
        <v>270</v>
      </c>
      <c r="AA589" s="82" t="s">
        <v>3704</v>
      </c>
      <c r="AB589" s="82" t="s">
        <v>6784</v>
      </c>
      <c r="AC589" s="82" t="s">
        <v>3713</v>
      </c>
      <c r="AD589" s="82" t="s">
        <v>3705</v>
      </c>
      <c r="AE589" s="82">
        <v>200013300037918</v>
      </c>
      <c r="AF589" s="82">
        <v>1</v>
      </c>
      <c r="AG589" s="82" t="s">
        <v>3707</v>
      </c>
      <c r="AH589" s="82">
        <v>1</v>
      </c>
      <c r="AI589" s="82" t="s">
        <v>3708</v>
      </c>
      <c r="AJ589" s="82">
        <v>315645</v>
      </c>
      <c r="AK589" s="82" t="s">
        <v>6663</v>
      </c>
      <c r="AL589" s="82">
        <v>190</v>
      </c>
      <c r="AM589" s="84">
        <v>48000</v>
      </c>
      <c r="AN589" s="84">
        <v>0</v>
      </c>
      <c r="AO589" s="84">
        <v>0</v>
      </c>
      <c r="AP589" s="84">
        <v>48000</v>
      </c>
      <c r="AQ589" s="84">
        <v>1377.6</v>
      </c>
      <c r="AR589" s="84">
        <v>1571.73</v>
      </c>
      <c r="AS589" s="84">
        <v>1459.2</v>
      </c>
      <c r="AT589" s="84">
        <v>0</v>
      </c>
      <c r="AU589" s="84">
        <v>25</v>
      </c>
      <c r="AV589" s="84">
        <v>0</v>
      </c>
      <c r="AW589" s="84">
        <v>0</v>
      </c>
      <c r="AX589" s="84">
        <v>4433.53</v>
      </c>
      <c r="AY589" s="84">
        <v>43566.47</v>
      </c>
      <c r="AZ589" s="84">
        <v>3408</v>
      </c>
      <c r="BA589" s="84">
        <v>528</v>
      </c>
      <c r="BB589" s="84">
        <v>3403.2</v>
      </c>
      <c r="BC589" s="91">
        <v>7339.2</v>
      </c>
    </row>
    <row r="590" spans="1:55" ht="25.5">
      <c r="A590" s="90" t="s">
        <v>843</v>
      </c>
      <c r="B590" s="82">
        <v>20231001</v>
      </c>
      <c r="C590" s="82">
        <v>2023</v>
      </c>
      <c r="D590" s="82" t="s">
        <v>6398</v>
      </c>
      <c r="E590" s="82">
        <v>10</v>
      </c>
      <c r="F590" s="82" t="s">
        <v>1267</v>
      </c>
      <c r="G590" s="82" t="s">
        <v>305</v>
      </c>
      <c r="H590" s="82" t="s">
        <v>1267</v>
      </c>
      <c r="I590" s="82" t="s">
        <v>305</v>
      </c>
      <c r="J590" s="82">
        <v>1</v>
      </c>
      <c r="K590" s="82" t="s">
        <v>11</v>
      </c>
      <c r="L590" s="82" t="s">
        <v>3714</v>
      </c>
      <c r="M590" s="82" t="s">
        <v>3715</v>
      </c>
      <c r="N590" s="82" t="s">
        <v>2352</v>
      </c>
      <c r="O590" s="82" t="s">
        <v>3700</v>
      </c>
      <c r="P590" s="82" t="s">
        <v>3844</v>
      </c>
      <c r="Q590" s="82" t="s">
        <v>1200</v>
      </c>
      <c r="R590" s="82">
        <v>7</v>
      </c>
      <c r="S590" s="83">
        <v>44932</v>
      </c>
      <c r="T590" s="83">
        <v>40547</v>
      </c>
      <c r="U590" s="82">
        <v>61650001</v>
      </c>
      <c r="V590" s="82" t="s">
        <v>3702</v>
      </c>
      <c r="W590" s="100" t="s">
        <v>1538</v>
      </c>
      <c r="X590" s="82" t="s">
        <v>3893</v>
      </c>
      <c r="Y590" s="82" t="s">
        <v>5242</v>
      </c>
      <c r="Z590" s="82" t="s">
        <v>304</v>
      </c>
      <c r="AA590" s="82" t="s">
        <v>3704</v>
      </c>
      <c r="AB590" s="83">
        <v>33301</v>
      </c>
      <c r="AC590" s="82" t="s">
        <v>3713</v>
      </c>
      <c r="AD590" s="82" t="s">
        <v>3705</v>
      </c>
      <c r="AE590" s="82">
        <v>200013300189293</v>
      </c>
      <c r="AF590" s="82">
        <v>1</v>
      </c>
      <c r="AG590" s="82" t="s">
        <v>3707</v>
      </c>
      <c r="AH590" s="82">
        <v>1</v>
      </c>
      <c r="AI590" s="82" t="s">
        <v>3708</v>
      </c>
      <c r="AJ590" s="82">
        <v>315645</v>
      </c>
      <c r="AK590" s="82" t="s">
        <v>6663</v>
      </c>
      <c r="AL590" s="82">
        <v>191</v>
      </c>
      <c r="AM590" s="84">
        <v>70000</v>
      </c>
      <c r="AN590" s="84">
        <v>0</v>
      </c>
      <c r="AO590" s="84">
        <v>0</v>
      </c>
      <c r="AP590" s="84">
        <v>70000</v>
      </c>
      <c r="AQ590" s="84">
        <v>2009</v>
      </c>
      <c r="AR590" s="84">
        <v>5368.48</v>
      </c>
      <c r="AS590" s="84">
        <v>2128</v>
      </c>
      <c r="AT590" s="84">
        <v>0</v>
      </c>
      <c r="AU590" s="84">
        <v>25</v>
      </c>
      <c r="AV590" s="84">
        <v>100</v>
      </c>
      <c r="AW590" s="84">
        <v>7091.57</v>
      </c>
      <c r="AX590" s="84">
        <v>23813.62</v>
      </c>
      <c r="AY590" s="84">
        <v>53277.95</v>
      </c>
      <c r="AZ590" s="84">
        <v>4970</v>
      </c>
      <c r="BA590" s="84">
        <v>770</v>
      </c>
      <c r="BB590" s="84">
        <v>4963</v>
      </c>
      <c r="BC590" s="91">
        <v>10703</v>
      </c>
    </row>
    <row r="591" spans="1:55" ht="25.5">
      <c r="A591" s="90" t="s">
        <v>843</v>
      </c>
      <c r="B591" s="82">
        <v>20231001</v>
      </c>
      <c r="C591" s="82">
        <v>2023</v>
      </c>
      <c r="D591" s="82" t="s">
        <v>6398</v>
      </c>
      <c r="E591" s="82">
        <v>10</v>
      </c>
      <c r="F591" s="82" t="s">
        <v>1253</v>
      </c>
      <c r="G591" s="82" t="s">
        <v>323</v>
      </c>
      <c r="H591" s="82">
        <v>1.83</v>
      </c>
      <c r="I591" s="82" t="s">
        <v>843</v>
      </c>
      <c r="J591" s="82">
        <v>34</v>
      </c>
      <c r="K591" s="82" t="s">
        <v>3699</v>
      </c>
      <c r="L591" s="82" t="s">
        <v>3714</v>
      </c>
      <c r="M591" s="82" t="s">
        <v>3715</v>
      </c>
      <c r="N591" s="82" t="s">
        <v>2352</v>
      </c>
      <c r="O591" s="82" t="s">
        <v>3700</v>
      </c>
      <c r="P591" s="82" t="s">
        <v>3865</v>
      </c>
      <c r="Q591" s="82" t="s">
        <v>2390</v>
      </c>
      <c r="R591" s="82">
        <v>1</v>
      </c>
      <c r="S591" s="83">
        <v>44927</v>
      </c>
      <c r="T591" s="83">
        <v>44927</v>
      </c>
      <c r="U591" s="82">
        <v>62010027</v>
      </c>
      <c r="V591" s="82" t="s">
        <v>3702</v>
      </c>
      <c r="W591" s="100" t="s">
        <v>2851</v>
      </c>
      <c r="X591" s="82" t="s">
        <v>3866</v>
      </c>
      <c r="Y591" s="82" t="s">
        <v>5221</v>
      </c>
      <c r="Z591" s="82" t="s">
        <v>2871</v>
      </c>
      <c r="AA591" s="82" t="s">
        <v>3704</v>
      </c>
      <c r="AB591" s="82" t="s">
        <v>6785</v>
      </c>
      <c r="AC591" s="82" t="s">
        <v>3705</v>
      </c>
      <c r="AD591" s="82" t="s">
        <v>3706</v>
      </c>
      <c r="AE591" s="82">
        <v>200019605475505</v>
      </c>
      <c r="AF591" s="82">
        <v>1</v>
      </c>
      <c r="AG591" s="82" t="s">
        <v>3707</v>
      </c>
      <c r="AH591" s="82">
        <v>1</v>
      </c>
      <c r="AI591" s="82" t="s">
        <v>3708</v>
      </c>
      <c r="AJ591" s="82">
        <v>315645</v>
      </c>
      <c r="AK591" s="82" t="s">
        <v>6663</v>
      </c>
      <c r="AL591" s="82">
        <v>192</v>
      </c>
      <c r="AM591" s="84">
        <v>70000</v>
      </c>
      <c r="AN591" s="84">
        <v>0</v>
      </c>
      <c r="AO591" s="84">
        <v>0</v>
      </c>
      <c r="AP591" s="84">
        <v>70000</v>
      </c>
      <c r="AQ591" s="84">
        <v>2009</v>
      </c>
      <c r="AR591" s="84">
        <v>4733.5200000000004</v>
      </c>
      <c r="AS591" s="84">
        <v>2128</v>
      </c>
      <c r="AT591" s="84">
        <v>3174.76</v>
      </c>
      <c r="AU591" s="84">
        <v>25</v>
      </c>
      <c r="AV591" s="84">
        <v>0</v>
      </c>
      <c r="AW591" s="84">
        <v>8146</v>
      </c>
      <c r="AX591" s="84">
        <v>28362.28</v>
      </c>
      <c r="AY591" s="84">
        <v>49783.72</v>
      </c>
      <c r="AZ591" s="84">
        <v>4970</v>
      </c>
      <c r="BA591" s="84">
        <v>770</v>
      </c>
      <c r="BB591" s="84">
        <v>4963</v>
      </c>
      <c r="BC591" s="91">
        <v>10703</v>
      </c>
    </row>
    <row r="592" spans="1:55" ht="25.5">
      <c r="A592" s="90" t="s">
        <v>843</v>
      </c>
      <c r="B592" s="82">
        <v>20231001</v>
      </c>
      <c r="C592" s="82">
        <v>2023</v>
      </c>
      <c r="D592" s="82" t="s">
        <v>6398</v>
      </c>
      <c r="E592" s="82">
        <v>10</v>
      </c>
      <c r="F592" s="82" t="s">
        <v>1259</v>
      </c>
      <c r="G592" s="82" t="s">
        <v>1493</v>
      </c>
      <c r="H592" s="82" t="s">
        <v>1259</v>
      </c>
      <c r="I592" s="82" t="s">
        <v>1493</v>
      </c>
      <c r="J592" s="82">
        <v>1</v>
      </c>
      <c r="K592" s="82" t="s">
        <v>11</v>
      </c>
      <c r="L592" s="82" t="s">
        <v>3749</v>
      </c>
      <c r="M592" s="82" t="s">
        <v>3750</v>
      </c>
      <c r="N592" s="82" t="s">
        <v>2352</v>
      </c>
      <c r="O592" s="82" t="s">
        <v>3700</v>
      </c>
      <c r="P592" s="82" t="s">
        <v>3871</v>
      </c>
      <c r="Q592" s="82" t="s">
        <v>335</v>
      </c>
      <c r="R592" s="82">
        <v>2</v>
      </c>
      <c r="S592" s="83">
        <v>44934</v>
      </c>
      <c r="T592" s="83">
        <v>44932</v>
      </c>
      <c r="U592" s="82">
        <v>61485028</v>
      </c>
      <c r="V592" s="82" t="s">
        <v>3702</v>
      </c>
      <c r="W592" s="100" t="s">
        <v>3327</v>
      </c>
      <c r="X592" s="82" t="s">
        <v>3982</v>
      </c>
      <c r="Y592" s="82" t="s">
        <v>5312</v>
      </c>
      <c r="Z592" s="82" t="s">
        <v>3328</v>
      </c>
      <c r="AA592" s="82" t="s">
        <v>3704</v>
      </c>
      <c r="AB592" s="82" t="s">
        <v>6786</v>
      </c>
      <c r="AC592" s="82" t="s">
        <v>3705</v>
      </c>
      <c r="AD592" s="82" t="s">
        <v>3706</v>
      </c>
      <c r="AE592" s="82">
        <v>200019605901673</v>
      </c>
      <c r="AF592" s="82">
        <v>1</v>
      </c>
      <c r="AG592" s="82" t="s">
        <v>3707</v>
      </c>
      <c r="AH592" s="82">
        <v>1</v>
      </c>
      <c r="AI592" s="82" t="s">
        <v>3708</v>
      </c>
      <c r="AJ592" s="82">
        <v>315645</v>
      </c>
      <c r="AK592" s="82" t="s">
        <v>6663</v>
      </c>
      <c r="AL592" s="82">
        <v>193</v>
      </c>
      <c r="AM592" s="84">
        <v>30000</v>
      </c>
      <c r="AN592" s="84">
        <v>0</v>
      </c>
      <c r="AO592" s="84">
        <v>0</v>
      </c>
      <c r="AP592" s="84">
        <v>30000</v>
      </c>
      <c r="AQ592" s="84">
        <v>861</v>
      </c>
      <c r="AR592" s="84">
        <v>0</v>
      </c>
      <c r="AS592" s="84">
        <v>912</v>
      </c>
      <c r="AT592" s="84">
        <v>0</v>
      </c>
      <c r="AU592" s="84">
        <v>25</v>
      </c>
      <c r="AV592" s="84">
        <v>0</v>
      </c>
      <c r="AW592" s="84">
        <v>5046</v>
      </c>
      <c r="AX592" s="84">
        <v>11890</v>
      </c>
      <c r="AY592" s="84">
        <v>23156</v>
      </c>
      <c r="AZ592" s="84">
        <v>2130</v>
      </c>
      <c r="BA592" s="84">
        <v>330</v>
      </c>
      <c r="BB592" s="84">
        <v>2127</v>
      </c>
      <c r="BC592" s="91">
        <v>4587</v>
      </c>
    </row>
    <row r="593" spans="1:55" ht="25.5">
      <c r="A593" s="90" t="s">
        <v>843</v>
      </c>
      <c r="B593" s="82">
        <v>20231001</v>
      </c>
      <c r="C593" s="82">
        <v>2023</v>
      </c>
      <c r="D593" s="82" t="s">
        <v>6398</v>
      </c>
      <c r="E593" s="82">
        <v>10</v>
      </c>
      <c r="F593" s="82" t="s">
        <v>1298</v>
      </c>
      <c r="G593" s="82" t="s">
        <v>1481</v>
      </c>
      <c r="H593" s="82" t="s">
        <v>1298</v>
      </c>
      <c r="I593" s="82" t="s">
        <v>1481</v>
      </c>
      <c r="J593" s="82">
        <v>1</v>
      </c>
      <c r="K593" s="82" t="s">
        <v>11</v>
      </c>
      <c r="L593" s="82" t="s">
        <v>3758</v>
      </c>
      <c r="M593" s="82" t="s">
        <v>3759</v>
      </c>
      <c r="N593" s="82" t="s">
        <v>2352</v>
      </c>
      <c r="O593" s="82" t="s">
        <v>3700</v>
      </c>
      <c r="P593" s="82" t="s">
        <v>3841</v>
      </c>
      <c r="Q593" s="82" t="s">
        <v>224</v>
      </c>
      <c r="R593" s="82">
        <v>6</v>
      </c>
      <c r="S593" s="83">
        <v>43838</v>
      </c>
      <c r="T593" s="83">
        <v>39452</v>
      </c>
      <c r="U593" s="82">
        <v>61530003</v>
      </c>
      <c r="V593" s="82" t="s">
        <v>3702</v>
      </c>
      <c r="W593" s="100" t="s">
        <v>1780</v>
      </c>
      <c r="X593" s="82" t="s">
        <v>3842</v>
      </c>
      <c r="Y593" s="82" t="s">
        <v>5207</v>
      </c>
      <c r="Z593" s="82" t="s">
        <v>261</v>
      </c>
      <c r="AA593" s="82" t="s">
        <v>3712</v>
      </c>
      <c r="AB593" s="83">
        <v>32265</v>
      </c>
      <c r="AC593" s="82" t="s">
        <v>3713</v>
      </c>
      <c r="AD593" s="82" t="s">
        <v>3705</v>
      </c>
      <c r="AE593" s="82">
        <v>200013300127938</v>
      </c>
      <c r="AF593" s="82">
        <v>1</v>
      </c>
      <c r="AG593" s="82" t="s">
        <v>3707</v>
      </c>
      <c r="AH593" s="82">
        <v>1</v>
      </c>
      <c r="AI593" s="82" t="s">
        <v>3708</v>
      </c>
      <c r="AJ593" s="82">
        <v>315645</v>
      </c>
      <c r="AK593" s="82" t="s">
        <v>6663</v>
      </c>
      <c r="AL593" s="82">
        <v>194</v>
      </c>
      <c r="AM593" s="84">
        <v>60000</v>
      </c>
      <c r="AN593" s="84">
        <v>0</v>
      </c>
      <c r="AO593" s="84">
        <v>0</v>
      </c>
      <c r="AP593" s="84">
        <v>60000</v>
      </c>
      <c r="AQ593" s="84">
        <v>1722</v>
      </c>
      <c r="AR593" s="84">
        <v>3169.2</v>
      </c>
      <c r="AS593" s="84">
        <v>1824</v>
      </c>
      <c r="AT593" s="84">
        <v>1587.38</v>
      </c>
      <c r="AU593" s="84">
        <v>25</v>
      </c>
      <c r="AV593" s="84">
        <v>0</v>
      </c>
      <c r="AW593" s="84">
        <v>3846</v>
      </c>
      <c r="AX593" s="84">
        <v>16019.58</v>
      </c>
      <c r="AY593" s="84">
        <v>47826.42</v>
      </c>
      <c r="AZ593" s="84">
        <v>4260</v>
      </c>
      <c r="BA593" s="84">
        <v>660</v>
      </c>
      <c r="BB593" s="84">
        <v>4254</v>
      </c>
      <c r="BC593" s="91">
        <v>9174</v>
      </c>
    </row>
    <row r="594" spans="1:55" ht="25.5">
      <c r="A594" s="90" t="s">
        <v>843</v>
      </c>
      <c r="B594" s="82">
        <v>20231001</v>
      </c>
      <c r="C594" s="82">
        <v>2023</v>
      </c>
      <c r="D594" s="82" t="s">
        <v>6398</v>
      </c>
      <c r="E594" s="82">
        <v>10</v>
      </c>
      <c r="F594" s="82">
        <v>1.83</v>
      </c>
      <c r="G594" s="82" t="s">
        <v>843</v>
      </c>
      <c r="H594" s="82">
        <v>1.83</v>
      </c>
      <c r="I594" s="82" t="s">
        <v>843</v>
      </c>
      <c r="J594" s="82">
        <v>5</v>
      </c>
      <c r="K594" s="82" t="s">
        <v>2295</v>
      </c>
      <c r="L594" s="82"/>
      <c r="M594" s="82"/>
      <c r="N594" s="82" t="s">
        <v>2352</v>
      </c>
      <c r="O594" s="82" t="s">
        <v>3700</v>
      </c>
      <c r="P594" s="82" t="s">
        <v>4439</v>
      </c>
      <c r="Q594" s="82" t="s">
        <v>354</v>
      </c>
      <c r="R594" s="82">
        <v>2</v>
      </c>
      <c r="S594" s="83">
        <v>43466</v>
      </c>
      <c r="T594" s="83">
        <v>36775</v>
      </c>
      <c r="U594" s="82">
        <v>62460061</v>
      </c>
      <c r="V594" s="82" t="s">
        <v>3702</v>
      </c>
      <c r="W594" s="100" t="s">
        <v>1177</v>
      </c>
      <c r="X594" s="82" t="s">
        <v>3891</v>
      </c>
      <c r="Y594" s="82" t="s">
        <v>5440</v>
      </c>
      <c r="Z594" s="82" t="s">
        <v>773</v>
      </c>
      <c r="AA594" s="82" t="s">
        <v>3712</v>
      </c>
      <c r="AB594" s="82" t="s">
        <v>6787</v>
      </c>
      <c r="AC594" s="82" t="s">
        <v>3713</v>
      </c>
      <c r="AD594" s="82" t="s">
        <v>3705</v>
      </c>
      <c r="AE594" s="82">
        <v>200013300037390</v>
      </c>
      <c r="AF594" s="82">
        <v>1</v>
      </c>
      <c r="AG594" s="82" t="s">
        <v>3707</v>
      </c>
      <c r="AH594" s="82">
        <v>1</v>
      </c>
      <c r="AI594" s="82" t="s">
        <v>3708</v>
      </c>
      <c r="AJ594" s="82">
        <v>315645</v>
      </c>
      <c r="AK594" s="82" t="s">
        <v>6663</v>
      </c>
      <c r="AL594" s="82">
        <v>195</v>
      </c>
      <c r="AM594" s="84">
        <v>10000</v>
      </c>
      <c r="AN594" s="84">
        <v>0</v>
      </c>
      <c r="AO594" s="84">
        <v>0</v>
      </c>
      <c r="AP594" s="84">
        <v>10000</v>
      </c>
      <c r="AQ594" s="84">
        <v>287</v>
      </c>
      <c r="AR594" s="84">
        <v>0</v>
      </c>
      <c r="AS594" s="84">
        <v>304</v>
      </c>
      <c r="AT594" s="84">
        <v>0</v>
      </c>
      <c r="AU594" s="84">
        <v>25</v>
      </c>
      <c r="AV594" s="84">
        <v>0</v>
      </c>
      <c r="AW594" s="84">
        <v>0</v>
      </c>
      <c r="AX594" s="84">
        <v>616</v>
      </c>
      <c r="AY594" s="84">
        <v>9384</v>
      </c>
      <c r="AZ594" s="84">
        <v>710</v>
      </c>
      <c r="BA594" s="84">
        <v>110</v>
      </c>
      <c r="BB594" s="84">
        <v>709</v>
      </c>
      <c r="BC594" s="91">
        <v>1529</v>
      </c>
    </row>
    <row r="595" spans="1:55" ht="25.5">
      <c r="A595" s="90" t="s">
        <v>843</v>
      </c>
      <c r="B595" s="82">
        <v>20231001</v>
      </c>
      <c r="C595" s="82">
        <v>2023</v>
      </c>
      <c r="D595" s="82" t="s">
        <v>6398</v>
      </c>
      <c r="E595" s="82">
        <v>10</v>
      </c>
      <c r="F595" s="82" t="s">
        <v>1249</v>
      </c>
      <c r="G595" s="82" t="s">
        <v>1491</v>
      </c>
      <c r="H595" s="82">
        <v>1.83</v>
      </c>
      <c r="I595" s="82" t="s">
        <v>843</v>
      </c>
      <c r="J595" s="82">
        <v>34</v>
      </c>
      <c r="K595" s="82" t="s">
        <v>3699</v>
      </c>
      <c r="L595" s="82" t="s">
        <v>3714</v>
      </c>
      <c r="M595" s="82" t="s">
        <v>3715</v>
      </c>
      <c r="N595" s="82" t="s">
        <v>2352</v>
      </c>
      <c r="O595" s="82" t="s">
        <v>3700</v>
      </c>
      <c r="P595" s="82" t="s">
        <v>3741</v>
      </c>
      <c r="Q595" s="82" t="s">
        <v>904</v>
      </c>
      <c r="R595" s="82">
        <v>2</v>
      </c>
      <c r="S595" s="83">
        <v>44566</v>
      </c>
      <c r="T595" s="83">
        <v>44565</v>
      </c>
      <c r="U595" s="82">
        <v>61605017</v>
      </c>
      <c r="V595" s="82" t="s">
        <v>3702</v>
      </c>
      <c r="W595" s="100" t="s">
        <v>2158</v>
      </c>
      <c r="X595" s="82" t="s">
        <v>3742</v>
      </c>
      <c r="Y595" s="82" t="s">
        <v>5141</v>
      </c>
      <c r="Z595" s="82" t="s">
        <v>1501</v>
      </c>
      <c r="AA595" s="82" t="s">
        <v>3704</v>
      </c>
      <c r="AB595" s="82" t="s">
        <v>6788</v>
      </c>
      <c r="AC595" s="82" t="s">
        <v>3705</v>
      </c>
      <c r="AD595" s="82" t="s">
        <v>3706</v>
      </c>
      <c r="AE595" s="82">
        <v>200019604656613</v>
      </c>
      <c r="AF595" s="82">
        <v>1</v>
      </c>
      <c r="AG595" s="82" t="s">
        <v>3707</v>
      </c>
      <c r="AH595" s="82">
        <v>1</v>
      </c>
      <c r="AI595" s="82" t="s">
        <v>3708</v>
      </c>
      <c r="AJ595" s="82">
        <v>315645</v>
      </c>
      <c r="AK595" s="82" t="s">
        <v>6663</v>
      </c>
      <c r="AL595" s="82">
        <v>196</v>
      </c>
      <c r="AM595" s="84">
        <v>45000</v>
      </c>
      <c r="AN595" s="84">
        <v>0</v>
      </c>
      <c r="AO595" s="84">
        <v>0</v>
      </c>
      <c r="AP595" s="84">
        <v>45000</v>
      </c>
      <c r="AQ595" s="84">
        <v>1291.5</v>
      </c>
      <c r="AR595" s="84">
        <v>0</v>
      </c>
      <c r="AS595" s="84">
        <v>1368</v>
      </c>
      <c r="AT595" s="84">
        <v>0</v>
      </c>
      <c r="AU595" s="84">
        <v>25</v>
      </c>
      <c r="AV595" s="84">
        <v>0</v>
      </c>
      <c r="AW595" s="84">
        <v>1546</v>
      </c>
      <c r="AX595" s="84">
        <v>5776.5</v>
      </c>
      <c r="AY595" s="84">
        <v>40769.5</v>
      </c>
      <c r="AZ595" s="84">
        <v>3195</v>
      </c>
      <c r="BA595" s="84">
        <v>495</v>
      </c>
      <c r="BB595" s="84">
        <v>3190.5</v>
      </c>
      <c r="BC595" s="91">
        <v>6880.5</v>
      </c>
    </row>
    <row r="596" spans="1:55" ht="25.5">
      <c r="A596" s="90" t="s">
        <v>843</v>
      </c>
      <c r="B596" s="82">
        <v>20231001</v>
      </c>
      <c r="C596" s="82">
        <v>2023</v>
      </c>
      <c r="D596" s="82" t="s">
        <v>6398</v>
      </c>
      <c r="E596" s="82">
        <v>10</v>
      </c>
      <c r="F596" s="82" t="s">
        <v>1242</v>
      </c>
      <c r="G596" s="82" t="s">
        <v>1486</v>
      </c>
      <c r="H596" s="82" t="s">
        <v>1242</v>
      </c>
      <c r="I596" s="82" t="s">
        <v>1486</v>
      </c>
      <c r="J596" s="82">
        <v>1</v>
      </c>
      <c r="K596" s="82" t="s">
        <v>11</v>
      </c>
      <c r="L596" s="82" t="s">
        <v>3749</v>
      </c>
      <c r="M596" s="82" t="s">
        <v>3750</v>
      </c>
      <c r="N596" s="82" t="s">
        <v>2352</v>
      </c>
      <c r="O596" s="82" t="s">
        <v>3700</v>
      </c>
      <c r="P596" s="82" t="s">
        <v>3805</v>
      </c>
      <c r="Q596" s="82" t="s">
        <v>82</v>
      </c>
      <c r="R596" s="82">
        <v>7</v>
      </c>
      <c r="S596" s="83">
        <v>43831</v>
      </c>
      <c r="T596" s="83">
        <v>367</v>
      </c>
      <c r="U596" s="82">
        <v>62475049</v>
      </c>
      <c r="V596" s="82" t="s">
        <v>3702</v>
      </c>
      <c r="W596" s="100" t="s">
        <v>1621</v>
      </c>
      <c r="X596" s="82" t="s">
        <v>4062</v>
      </c>
      <c r="Y596" s="82" t="s">
        <v>5378</v>
      </c>
      <c r="Z596" s="82" t="s">
        <v>693</v>
      </c>
      <c r="AA596" s="82" t="s">
        <v>3704</v>
      </c>
      <c r="AB596" s="83">
        <v>30109</v>
      </c>
      <c r="AC596" s="82" t="s">
        <v>3713</v>
      </c>
      <c r="AD596" s="82" t="s">
        <v>3705</v>
      </c>
      <c r="AE596" s="82">
        <v>200018300171890</v>
      </c>
      <c r="AF596" s="82">
        <v>1</v>
      </c>
      <c r="AG596" s="82" t="s">
        <v>3707</v>
      </c>
      <c r="AH596" s="82">
        <v>1</v>
      </c>
      <c r="AI596" s="82" t="s">
        <v>3708</v>
      </c>
      <c r="AJ596" s="82">
        <v>315645</v>
      </c>
      <c r="AK596" s="82" t="s">
        <v>6663</v>
      </c>
      <c r="AL596" s="82">
        <v>197</v>
      </c>
      <c r="AM596" s="84">
        <v>35000</v>
      </c>
      <c r="AN596" s="84">
        <v>0</v>
      </c>
      <c r="AO596" s="84">
        <v>0</v>
      </c>
      <c r="AP596" s="84">
        <v>35000</v>
      </c>
      <c r="AQ596" s="84">
        <v>1004.5</v>
      </c>
      <c r="AR596" s="84">
        <v>0</v>
      </c>
      <c r="AS596" s="84">
        <v>1064</v>
      </c>
      <c r="AT596" s="84">
        <v>0</v>
      </c>
      <c r="AU596" s="84">
        <v>25</v>
      </c>
      <c r="AV596" s="84">
        <v>0</v>
      </c>
      <c r="AW596" s="84">
        <v>3522.16</v>
      </c>
      <c r="AX596" s="84">
        <v>9137.82</v>
      </c>
      <c r="AY596" s="84">
        <v>29384.34</v>
      </c>
      <c r="AZ596" s="84">
        <v>2485</v>
      </c>
      <c r="BA596" s="84">
        <v>385</v>
      </c>
      <c r="BB596" s="84">
        <v>2481.5</v>
      </c>
      <c r="BC596" s="91">
        <v>5351.5</v>
      </c>
    </row>
    <row r="597" spans="1:55" ht="25.5">
      <c r="A597" s="90" t="s">
        <v>843</v>
      </c>
      <c r="B597" s="82">
        <v>20231001</v>
      </c>
      <c r="C597" s="82">
        <v>2023</v>
      </c>
      <c r="D597" s="82" t="s">
        <v>6398</v>
      </c>
      <c r="E597" s="82">
        <v>10</v>
      </c>
      <c r="F597" s="82">
        <v>1.83</v>
      </c>
      <c r="G597" s="82" t="s">
        <v>843</v>
      </c>
      <c r="H597" s="82">
        <v>1.83</v>
      </c>
      <c r="I597" s="82" t="s">
        <v>843</v>
      </c>
      <c r="J597" s="82">
        <v>34</v>
      </c>
      <c r="K597" s="82" t="s">
        <v>3699</v>
      </c>
      <c r="L597" s="82" t="s">
        <v>3714</v>
      </c>
      <c r="M597" s="82" t="s">
        <v>3715</v>
      </c>
      <c r="N597" s="82" t="s">
        <v>2352</v>
      </c>
      <c r="O597" s="82" t="s">
        <v>3700</v>
      </c>
      <c r="P597" s="82" t="s">
        <v>3826</v>
      </c>
      <c r="Q597" s="82" t="s">
        <v>98</v>
      </c>
      <c r="R597" s="82">
        <v>1</v>
      </c>
      <c r="S597" s="83">
        <v>44573</v>
      </c>
      <c r="T597" s="83">
        <v>44573</v>
      </c>
      <c r="U597" s="82">
        <v>62461732</v>
      </c>
      <c r="V597" s="82" t="s">
        <v>3702</v>
      </c>
      <c r="W597" s="100" t="s">
        <v>2687</v>
      </c>
      <c r="X597" s="82" t="s">
        <v>4621</v>
      </c>
      <c r="Y597" s="82" t="s">
        <v>5908</v>
      </c>
      <c r="Z597" s="82" t="s">
        <v>2686</v>
      </c>
      <c r="AA597" s="82" t="s">
        <v>3712</v>
      </c>
      <c r="AB597" s="83">
        <v>29656</v>
      </c>
      <c r="AC597" s="82" t="s">
        <v>3705</v>
      </c>
      <c r="AD597" s="82" t="s">
        <v>3706</v>
      </c>
      <c r="AE597" s="82">
        <v>200019603335626</v>
      </c>
      <c r="AF597" s="82">
        <v>1</v>
      </c>
      <c r="AG597" s="82" t="s">
        <v>3707</v>
      </c>
      <c r="AH597" s="82">
        <v>1</v>
      </c>
      <c r="AI597" s="82" t="s">
        <v>3708</v>
      </c>
      <c r="AJ597" s="82">
        <v>315645</v>
      </c>
      <c r="AK597" s="82" t="s">
        <v>6663</v>
      </c>
      <c r="AL597" s="82">
        <v>198</v>
      </c>
      <c r="AM597" s="84">
        <v>50000</v>
      </c>
      <c r="AN597" s="84">
        <v>0</v>
      </c>
      <c r="AO597" s="84">
        <v>0</v>
      </c>
      <c r="AP597" s="84">
        <v>50000</v>
      </c>
      <c r="AQ597" s="84">
        <v>1435</v>
      </c>
      <c r="AR597" s="84">
        <v>1854</v>
      </c>
      <c r="AS597" s="84">
        <v>1520</v>
      </c>
      <c r="AT597" s="84">
        <v>0</v>
      </c>
      <c r="AU597" s="84">
        <v>25</v>
      </c>
      <c r="AV597" s="84">
        <v>0</v>
      </c>
      <c r="AW597" s="84">
        <v>0</v>
      </c>
      <c r="AX597" s="84">
        <v>4834</v>
      </c>
      <c r="AY597" s="84">
        <v>45166</v>
      </c>
      <c r="AZ597" s="84">
        <v>3550</v>
      </c>
      <c r="BA597" s="84">
        <v>550</v>
      </c>
      <c r="BB597" s="84">
        <v>3545</v>
      </c>
      <c r="BC597" s="91">
        <v>7645</v>
      </c>
    </row>
    <row r="598" spans="1:55" ht="25.5">
      <c r="A598" s="90" t="s">
        <v>843</v>
      </c>
      <c r="B598" s="82">
        <v>20231001</v>
      </c>
      <c r="C598" s="82">
        <v>2023</v>
      </c>
      <c r="D598" s="82" t="s">
        <v>6398</v>
      </c>
      <c r="E598" s="82">
        <v>10</v>
      </c>
      <c r="F598" s="82" t="s">
        <v>1244</v>
      </c>
      <c r="G598" s="82" t="s">
        <v>503</v>
      </c>
      <c r="H598" s="82" t="s">
        <v>1244</v>
      </c>
      <c r="I598" s="82" t="s">
        <v>503</v>
      </c>
      <c r="J598" s="82">
        <v>1</v>
      </c>
      <c r="K598" s="82" t="s">
        <v>11</v>
      </c>
      <c r="L598" s="82" t="s">
        <v>3720</v>
      </c>
      <c r="M598" s="82" t="s">
        <v>3721</v>
      </c>
      <c r="N598" s="82" t="s">
        <v>2352</v>
      </c>
      <c r="O598" s="82" t="s">
        <v>3700</v>
      </c>
      <c r="P598" s="82" t="s">
        <v>3987</v>
      </c>
      <c r="Q598" s="82" t="s">
        <v>510</v>
      </c>
      <c r="R598" s="82">
        <v>5</v>
      </c>
      <c r="S598" s="83">
        <v>43476</v>
      </c>
      <c r="T598" s="82" t="s">
        <v>6789</v>
      </c>
      <c r="U598" s="82">
        <v>62040005</v>
      </c>
      <c r="V598" s="82" t="s">
        <v>3702</v>
      </c>
      <c r="W598" s="100" t="s">
        <v>1040</v>
      </c>
      <c r="X598" s="82" t="s">
        <v>4262</v>
      </c>
      <c r="Y598" s="82" t="s">
        <v>5744</v>
      </c>
      <c r="Z598" s="82" t="s">
        <v>509</v>
      </c>
      <c r="AA598" s="82" t="s">
        <v>3712</v>
      </c>
      <c r="AB598" s="82" t="s">
        <v>6790</v>
      </c>
      <c r="AC598" s="82" t="s">
        <v>3713</v>
      </c>
      <c r="AD598" s="82" t="s">
        <v>3705</v>
      </c>
      <c r="AE598" s="82">
        <v>200013300038726</v>
      </c>
      <c r="AF598" s="82">
        <v>1</v>
      </c>
      <c r="AG598" s="82" t="s">
        <v>3707</v>
      </c>
      <c r="AH598" s="82">
        <v>1</v>
      </c>
      <c r="AI598" s="82" t="s">
        <v>3708</v>
      </c>
      <c r="AJ598" s="82">
        <v>315645</v>
      </c>
      <c r="AK598" s="82" t="s">
        <v>6663</v>
      </c>
      <c r="AL598" s="82">
        <v>199</v>
      </c>
      <c r="AM598" s="84">
        <v>30000</v>
      </c>
      <c r="AN598" s="84">
        <v>0</v>
      </c>
      <c r="AO598" s="84">
        <v>0</v>
      </c>
      <c r="AP598" s="84">
        <v>30000</v>
      </c>
      <c r="AQ598" s="84">
        <v>861</v>
      </c>
      <c r="AR598" s="84">
        <v>0</v>
      </c>
      <c r="AS598" s="84">
        <v>912</v>
      </c>
      <c r="AT598" s="84">
        <v>0</v>
      </c>
      <c r="AU598" s="84">
        <v>25</v>
      </c>
      <c r="AV598" s="84">
        <v>0</v>
      </c>
      <c r="AW598" s="84">
        <v>21172.86</v>
      </c>
      <c r="AX598" s="84">
        <v>44143.72</v>
      </c>
      <c r="AY598" s="84">
        <v>7029.14</v>
      </c>
      <c r="AZ598" s="84">
        <v>2130</v>
      </c>
      <c r="BA598" s="84">
        <v>330</v>
      </c>
      <c r="BB598" s="84">
        <v>2127</v>
      </c>
      <c r="BC598" s="91">
        <v>4587</v>
      </c>
    </row>
    <row r="599" spans="1:55" ht="25.5">
      <c r="A599" s="90" t="s">
        <v>843</v>
      </c>
      <c r="B599" s="82">
        <v>20231001</v>
      </c>
      <c r="C599" s="82">
        <v>2023</v>
      </c>
      <c r="D599" s="82" t="s">
        <v>6398</v>
      </c>
      <c r="E599" s="82">
        <v>10</v>
      </c>
      <c r="F599" s="82" t="s">
        <v>1291</v>
      </c>
      <c r="G599" s="82" t="s">
        <v>1495</v>
      </c>
      <c r="H599" s="82" t="s">
        <v>1291</v>
      </c>
      <c r="I599" s="82" t="s">
        <v>1495</v>
      </c>
      <c r="J599" s="82">
        <v>1</v>
      </c>
      <c r="K599" s="82" t="s">
        <v>11</v>
      </c>
      <c r="L599" s="82" t="s">
        <v>3754</v>
      </c>
      <c r="M599" s="82" t="s">
        <v>3755</v>
      </c>
      <c r="N599" s="82" t="s">
        <v>2352</v>
      </c>
      <c r="O599" s="82" t="s">
        <v>3700</v>
      </c>
      <c r="P599" s="82" t="s">
        <v>4005</v>
      </c>
      <c r="Q599" s="82" t="s">
        <v>254</v>
      </c>
      <c r="R599" s="82">
        <v>9</v>
      </c>
      <c r="S599" s="83">
        <v>43831</v>
      </c>
      <c r="T599" s="83">
        <v>36894</v>
      </c>
      <c r="U599" s="82">
        <v>61350003</v>
      </c>
      <c r="V599" s="82" t="s">
        <v>3702</v>
      </c>
      <c r="W599" s="100" t="s">
        <v>1029</v>
      </c>
      <c r="X599" s="82" t="s">
        <v>4006</v>
      </c>
      <c r="Y599" s="82" t="s">
        <v>5330</v>
      </c>
      <c r="Z599" s="82" t="s">
        <v>2365</v>
      </c>
      <c r="AA599" s="82" t="s">
        <v>3704</v>
      </c>
      <c r="AB599" s="82" t="s">
        <v>6791</v>
      </c>
      <c r="AC599" s="82" t="s">
        <v>3713</v>
      </c>
      <c r="AD599" s="82" t="s">
        <v>3718</v>
      </c>
      <c r="AE599" s="82">
        <v>200013300037662</v>
      </c>
      <c r="AF599" s="82">
        <v>1</v>
      </c>
      <c r="AG599" s="82" t="s">
        <v>3707</v>
      </c>
      <c r="AH599" s="82">
        <v>1</v>
      </c>
      <c r="AI599" s="82" t="s">
        <v>3708</v>
      </c>
      <c r="AJ599" s="82">
        <v>315645</v>
      </c>
      <c r="AK599" s="82" t="s">
        <v>6663</v>
      </c>
      <c r="AL599" s="82">
        <v>200</v>
      </c>
      <c r="AM599" s="84">
        <v>115000</v>
      </c>
      <c r="AN599" s="84">
        <v>0</v>
      </c>
      <c r="AO599" s="84">
        <v>0</v>
      </c>
      <c r="AP599" s="84">
        <v>115000</v>
      </c>
      <c r="AQ599" s="84">
        <v>3300.5</v>
      </c>
      <c r="AR599" s="84">
        <v>15633.74</v>
      </c>
      <c r="AS599" s="84">
        <v>3496</v>
      </c>
      <c r="AT599" s="84">
        <v>0</v>
      </c>
      <c r="AU599" s="84">
        <v>25</v>
      </c>
      <c r="AV599" s="84">
        <v>120</v>
      </c>
      <c r="AW599" s="84">
        <v>10780</v>
      </c>
      <c r="AX599" s="84">
        <v>44135.24</v>
      </c>
      <c r="AY599" s="84">
        <v>81644.759999999995</v>
      </c>
      <c r="AZ599" s="84">
        <v>8165</v>
      </c>
      <c r="BA599" s="84">
        <v>822.89</v>
      </c>
      <c r="BB599" s="84">
        <v>8153.5</v>
      </c>
      <c r="BC599" s="91">
        <v>17141.39</v>
      </c>
    </row>
    <row r="600" spans="1:55" ht="25.5">
      <c r="A600" s="90" t="s">
        <v>843</v>
      </c>
      <c r="B600" s="82">
        <v>20231001</v>
      </c>
      <c r="C600" s="82">
        <v>2023</v>
      </c>
      <c r="D600" s="82" t="s">
        <v>6398</v>
      </c>
      <c r="E600" s="82">
        <v>10</v>
      </c>
      <c r="F600" s="82" t="s">
        <v>1241</v>
      </c>
      <c r="G600" s="82" t="s">
        <v>276</v>
      </c>
      <c r="H600" s="82">
        <v>1.83</v>
      </c>
      <c r="I600" s="82" t="s">
        <v>843</v>
      </c>
      <c r="J600" s="82">
        <v>34</v>
      </c>
      <c r="K600" s="82" t="s">
        <v>3699</v>
      </c>
      <c r="L600" s="82" t="s">
        <v>3714</v>
      </c>
      <c r="M600" s="82" t="s">
        <v>3715</v>
      </c>
      <c r="N600" s="82" t="s">
        <v>2352</v>
      </c>
      <c r="O600" s="82" t="s">
        <v>3700</v>
      </c>
      <c r="P600" s="82" t="s">
        <v>3932</v>
      </c>
      <c r="Q600" s="82" t="s">
        <v>1415</v>
      </c>
      <c r="R600" s="82">
        <v>3</v>
      </c>
      <c r="S600" s="83">
        <v>44573</v>
      </c>
      <c r="T600" s="83">
        <v>44205</v>
      </c>
      <c r="U600" s="82">
        <v>62160105</v>
      </c>
      <c r="V600" s="82" t="s">
        <v>3702</v>
      </c>
      <c r="W600" s="100" t="s">
        <v>2708</v>
      </c>
      <c r="X600" s="82" t="s">
        <v>3933</v>
      </c>
      <c r="Y600" s="82" t="s">
        <v>5273</v>
      </c>
      <c r="Z600" s="82" t="s">
        <v>2707</v>
      </c>
      <c r="AA600" s="82" t="s">
        <v>3712</v>
      </c>
      <c r="AB600" s="82" t="s">
        <v>6792</v>
      </c>
      <c r="AC600" s="82" t="s">
        <v>3705</v>
      </c>
      <c r="AD600" s="82" t="s">
        <v>3706</v>
      </c>
      <c r="AE600" s="82">
        <v>200019605388566</v>
      </c>
      <c r="AF600" s="82">
        <v>1</v>
      </c>
      <c r="AG600" s="82" t="s">
        <v>3707</v>
      </c>
      <c r="AH600" s="82">
        <v>1</v>
      </c>
      <c r="AI600" s="82" t="s">
        <v>3708</v>
      </c>
      <c r="AJ600" s="82">
        <v>315645</v>
      </c>
      <c r="AK600" s="82" t="s">
        <v>6663</v>
      </c>
      <c r="AL600" s="82">
        <v>201</v>
      </c>
      <c r="AM600" s="84">
        <v>70000</v>
      </c>
      <c r="AN600" s="84">
        <v>0</v>
      </c>
      <c r="AO600" s="84">
        <v>0</v>
      </c>
      <c r="AP600" s="84">
        <v>70000</v>
      </c>
      <c r="AQ600" s="84">
        <v>2009</v>
      </c>
      <c r="AR600" s="84">
        <v>5368.48</v>
      </c>
      <c r="AS600" s="84">
        <v>2128</v>
      </c>
      <c r="AT600" s="84">
        <v>0</v>
      </c>
      <c r="AU600" s="84">
        <v>25</v>
      </c>
      <c r="AV600" s="84">
        <v>0</v>
      </c>
      <c r="AW600" s="84">
        <v>0</v>
      </c>
      <c r="AX600" s="84">
        <v>9530.48</v>
      </c>
      <c r="AY600" s="84">
        <v>60469.52</v>
      </c>
      <c r="AZ600" s="84">
        <v>4970</v>
      </c>
      <c r="BA600" s="84">
        <v>770</v>
      </c>
      <c r="BB600" s="84">
        <v>4963</v>
      </c>
      <c r="BC600" s="91">
        <v>10703</v>
      </c>
    </row>
    <row r="601" spans="1:55" ht="25.5">
      <c r="A601" s="90" t="s">
        <v>843</v>
      </c>
      <c r="B601" s="82">
        <v>20231001</v>
      </c>
      <c r="C601" s="82">
        <v>2023</v>
      </c>
      <c r="D601" s="82" t="s">
        <v>6398</v>
      </c>
      <c r="E601" s="82">
        <v>10</v>
      </c>
      <c r="F601" s="82">
        <v>1.83</v>
      </c>
      <c r="G601" s="82" t="s">
        <v>843</v>
      </c>
      <c r="H601" s="82">
        <v>1.83</v>
      </c>
      <c r="I601" s="82" t="s">
        <v>843</v>
      </c>
      <c r="J601" s="82">
        <v>7</v>
      </c>
      <c r="K601" s="82" t="s">
        <v>3709</v>
      </c>
      <c r="L601" s="82"/>
      <c r="M601" s="82"/>
      <c r="N601" s="82" t="s">
        <v>2352</v>
      </c>
      <c r="O601" s="82" t="s">
        <v>3700</v>
      </c>
      <c r="P601" s="82" t="s">
        <v>3710</v>
      </c>
      <c r="Q601" s="82" t="s">
        <v>795</v>
      </c>
      <c r="R601" s="82">
        <v>1</v>
      </c>
      <c r="S601" s="83">
        <v>44569</v>
      </c>
      <c r="T601" s="83">
        <v>44569</v>
      </c>
      <c r="U601" s="82">
        <v>62461642</v>
      </c>
      <c r="V601" s="82" t="s">
        <v>3702</v>
      </c>
      <c r="W601" s="100" t="s">
        <v>2345</v>
      </c>
      <c r="X601" s="82" t="s">
        <v>3952</v>
      </c>
      <c r="Y601" s="82" t="s">
        <v>5289</v>
      </c>
      <c r="Z601" s="82" t="s">
        <v>2344</v>
      </c>
      <c r="AA601" s="82" t="s">
        <v>3712</v>
      </c>
      <c r="AB601" s="82" t="s">
        <v>6793</v>
      </c>
      <c r="AC601" s="82" t="s">
        <v>3705</v>
      </c>
      <c r="AD601" s="82" t="s">
        <v>3706</v>
      </c>
      <c r="AE601" s="82">
        <v>200012800318488</v>
      </c>
      <c r="AF601" s="82">
        <v>1</v>
      </c>
      <c r="AG601" s="82" t="s">
        <v>3707</v>
      </c>
      <c r="AH601" s="82">
        <v>1</v>
      </c>
      <c r="AI601" s="82" t="s">
        <v>3708</v>
      </c>
      <c r="AJ601" s="82">
        <v>315645</v>
      </c>
      <c r="AK601" s="82" t="s">
        <v>6663</v>
      </c>
      <c r="AL601" s="82">
        <v>202</v>
      </c>
      <c r="AM601" s="84">
        <v>10000</v>
      </c>
      <c r="AN601" s="84">
        <v>0</v>
      </c>
      <c r="AO601" s="84">
        <v>0</v>
      </c>
      <c r="AP601" s="84">
        <v>10000</v>
      </c>
      <c r="AQ601" s="84">
        <v>0</v>
      </c>
      <c r="AR601" s="84">
        <v>0</v>
      </c>
      <c r="AS601" s="84">
        <v>0</v>
      </c>
      <c r="AT601" s="84">
        <v>0</v>
      </c>
      <c r="AU601" s="84">
        <v>0</v>
      </c>
      <c r="AV601" s="84">
        <v>0</v>
      </c>
      <c r="AW601" s="84">
        <v>0</v>
      </c>
      <c r="AX601" s="84">
        <v>0</v>
      </c>
      <c r="AY601" s="84">
        <v>10000</v>
      </c>
      <c r="AZ601" s="84">
        <v>0</v>
      </c>
      <c r="BA601" s="84">
        <v>0</v>
      </c>
      <c r="BB601" s="84">
        <v>0</v>
      </c>
      <c r="BC601" s="91">
        <v>0</v>
      </c>
    </row>
    <row r="602" spans="1:55" ht="25.5">
      <c r="A602" s="90" t="s">
        <v>843</v>
      </c>
      <c r="B602" s="82">
        <v>20231001</v>
      </c>
      <c r="C602" s="82">
        <v>2023</v>
      </c>
      <c r="D602" s="82" t="s">
        <v>6398</v>
      </c>
      <c r="E602" s="82">
        <v>10</v>
      </c>
      <c r="F602" s="82" t="s">
        <v>1298</v>
      </c>
      <c r="G602" s="82" t="s">
        <v>1481</v>
      </c>
      <c r="H602" s="82">
        <v>1.83</v>
      </c>
      <c r="I602" s="82" t="s">
        <v>843</v>
      </c>
      <c r="J602" s="82">
        <v>34</v>
      </c>
      <c r="K602" s="82" t="s">
        <v>3699</v>
      </c>
      <c r="L602" s="82" t="s">
        <v>3714</v>
      </c>
      <c r="M602" s="82" t="s">
        <v>3715</v>
      </c>
      <c r="N602" s="82" t="s">
        <v>2352</v>
      </c>
      <c r="O602" s="82" t="s">
        <v>3700</v>
      </c>
      <c r="P602" s="82" t="s">
        <v>4336</v>
      </c>
      <c r="Q602" s="82" t="s">
        <v>821</v>
      </c>
      <c r="R602" s="82">
        <v>1</v>
      </c>
      <c r="S602" s="83">
        <v>44933</v>
      </c>
      <c r="T602" s="83">
        <v>44933</v>
      </c>
      <c r="U602" s="82">
        <v>61530023</v>
      </c>
      <c r="V602" s="82" t="s">
        <v>3702</v>
      </c>
      <c r="W602" s="100" t="s">
        <v>3474</v>
      </c>
      <c r="X602" s="82" t="s">
        <v>4575</v>
      </c>
      <c r="Y602" s="82" t="s">
        <v>5859</v>
      </c>
      <c r="Z602" s="82" t="s">
        <v>3473</v>
      </c>
      <c r="AA602" s="82" t="s">
        <v>3712</v>
      </c>
      <c r="AB602" s="82" t="s">
        <v>6794</v>
      </c>
      <c r="AC602" s="82" t="s">
        <v>3705</v>
      </c>
      <c r="AD602" s="82" t="s">
        <v>3706</v>
      </c>
      <c r="AE602" s="82">
        <v>200019606032414</v>
      </c>
      <c r="AF602" s="82">
        <v>1</v>
      </c>
      <c r="AG602" s="82" t="s">
        <v>3707</v>
      </c>
      <c r="AH602" s="82">
        <v>1</v>
      </c>
      <c r="AI602" s="82" t="s">
        <v>3708</v>
      </c>
      <c r="AJ602" s="82">
        <v>315645</v>
      </c>
      <c r="AK602" s="82" t="s">
        <v>6663</v>
      </c>
      <c r="AL602" s="82">
        <v>203</v>
      </c>
      <c r="AM602" s="84">
        <v>60000</v>
      </c>
      <c r="AN602" s="84">
        <v>0</v>
      </c>
      <c r="AO602" s="84">
        <v>0</v>
      </c>
      <c r="AP602" s="84">
        <v>60000</v>
      </c>
      <c r="AQ602" s="84">
        <v>1722</v>
      </c>
      <c r="AR602" s="84">
        <v>3486.68</v>
      </c>
      <c r="AS602" s="84">
        <v>1824</v>
      </c>
      <c r="AT602" s="84">
        <v>0</v>
      </c>
      <c r="AU602" s="84">
        <v>25</v>
      </c>
      <c r="AV602" s="84">
        <v>0</v>
      </c>
      <c r="AW602" s="84">
        <v>2046</v>
      </c>
      <c r="AX602" s="84">
        <v>11149.68</v>
      </c>
      <c r="AY602" s="84">
        <v>50896.32</v>
      </c>
      <c r="AZ602" s="84">
        <v>4260</v>
      </c>
      <c r="BA602" s="84">
        <v>660</v>
      </c>
      <c r="BB602" s="84">
        <v>4254</v>
      </c>
      <c r="BC602" s="91">
        <v>9174</v>
      </c>
    </row>
    <row r="603" spans="1:55" ht="25.5">
      <c r="A603" s="90" t="s">
        <v>843</v>
      </c>
      <c r="B603" s="82">
        <v>20231001</v>
      </c>
      <c r="C603" s="82">
        <v>2023</v>
      </c>
      <c r="D603" s="82" t="s">
        <v>6398</v>
      </c>
      <c r="E603" s="82">
        <v>10</v>
      </c>
      <c r="F603" s="82">
        <v>1.83</v>
      </c>
      <c r="G603" s="82" t="s">
        <v>843</v>
      </c>
      <c r="H603" s="82">
        <v>1.83</v>
      </c>
      <c r="I603" s="82" t="s">
        <v>843</v>
      </c>
      <c r="J603" s="82">
        <v>1</v>
      </c>
      <c r="K603" s="82" t="s">
        <v>11</v>
      </c>
      <c r="L603" s="82"/>
      <c r="M603" s="82"/>
      <c r="N603" s="82" t="s">
        <v>2352</v>
      </c>
      <c r="O603" s="82" t="s">
        <v>3700</v>
      </c>
      <c r="P603" s="82" t="s">
        <v>3863</v>
      </c>
      <c r="Q603" s="82" t="s">
        <v>125</v>
      </c>
      <c r="R603" s="82">
        <v>1</v>
      </c>
      <c r="S603" s="83">
        <v>44927</v>
      </c>
      <c r="T603" s="83">
        <v>44927</v>
      </c>
      <c r="U603" s="82">
        <v>62461796</v>
      </c>
      <c r="V603" s="82" t="s">
        <v>3702</v>
      </c>
      <c r="W603" s="100" t="s">
        <v>2846</v>
      </c>
      <c r="X603" s="82" t="s">
        <v>3864</v>
      </c>
      <c r="Y603" s="82" t="s">
        <v>5220</v>
      </c>
      <c r="Z603" s="82" t="s">
        <v>2866</v>
      </c>
      <c r="AA603" s="82" t="s">
        <v>3712</v>
      </c>
      <c r="AB603" s="82" t="s">
        <v>6795</v>
      </c>
      <c r="AC603" s="82" t="s">
        <v>3705</v>
      </c>
      <c r="AD603" s="82" t="s">
        <v>3706</v>
      </c>
      <c r="AE603" s="82">
        <v>200019605041433</v>
      </c>
      <c r="AF603" s="82">
        <v>1</v>
      </c>
      <c r="AG603" s="82" t="s">
        <v>3707</v>
      </c>
      <c r="AH603" s="82">
        <v>1</v>
      </c>
      <c r="AI603" s="82" t="s">
        <v>3708</v>
      </c>
      <c r="AJ603" s="82">
        <v>315645</v>
      </c>
      <c r="AK603" s="82" t="s">
        <v>6663</v>
      </c>
      <c r="AL603" s="82">
        <v>204</v>
      </c>
      <c r="AM603" s="84">
        <v>18000</v>
      </c>
      <c r="AN603" s="84">
        <v>0</v>
      </c>
      <c r="AO603" s="84">
        <v>0</v>
      </c>
      <c r="AP603" s="84">
        <v>18000</v>
      </c>
      <c r="AQ603" s="84">
        <v>516.6</v>
      </c>
      <c r="AR603" s="84">
        <v>0</v>
      </c>
      <c r="AS603" s="84">
        <v>547.20000000000005</v>
      </c>
      <c r="AT603" s="84">
        <v>0</v>
      </c>
      <c r="AU603" s="84">
        <v>25</v>
      </c>
      <c r="AV603" s="84">
        <v>0</v>
      </c>
      <c r="AW603" s="84">
        <v>6803.5</v>
      </c>
      <c r="AX603" s="84">
        <v>14695.8</v>
      </c>
      <c r="AY603" s="84">
        <v>10107.700000000001</v>
      </c>
      <c r="AZ603" s="84">
        <v>1278</v>
      </c>
      <c r="BA603" s="84">
        <v>198</v>
      </c>
      <c r="BB603" s="84">
        <v>1276.2</v>
      </c>
      <c r="BC603" s="91">
        <v>2752.2</v>
      </c>
    </row>
    <row r="604" spans="1:55" ht="25.5">
      <c r="A604" s="90" t="s">
        <v>843</v>
      </c>
      <c r="B604" s="82">
        <v>20231001</v>
      </c>
      <c r="C604" s="82">
        <v>2023</v>
      </c>
      <c r="D604" s="82" t="s">
        <v>6398</v>
      </c>
      <c r="E604" s="82">
        <v>10</v>
      </c>
      <c r="F604" s="82" t="s">
        <v>1283</v>
      </c>
      <c r="G604" s="82" t="s">
        <v>727</v>
      </c>
      <c r="H604" s="82" t="s">
        <v>1283</v>
      </c>
      <c r="I604" s="82" t="s">
        <v>727</v>
      </c>
      <c r="J604" s="82">
        <v>1</v>
      </c>
      <c r="K604" s="82" t="s">
        <v>11</v>
      </c>
      <c r="L604" s="82" t="s">
        <v>3749</v>
      </c>
      <c r="M604" s="82" t="s">
        <v>3750</v>
      </c>
      <c r="N604" s="82" t="s">
        <v>2352</v>
      </c>
      <c r="O604" s="82" t="s">
        <v>3700</v>
      </c>
      <c r="P604" s="82" t="s">
        <v>3871</v>
      </c>
      <c r="Q604" s="82" t="s">
        <v>335</v>
      </c>
      <c r="R604" s="82">
        <v>4</v>
      </c>
      <c r="S604" s="83">
        <v>44935</v>
      </c>
      <c r="T604" s="83">
        <v>42739</v>
      </c>
      <c r="U604" s="82">
        <v>62115084</v>
      </c>
      <c r="V604" s="82" t="s">
        <v>3702</v>
      </c>
      <c r="W604" s="100" t="s">
        <v>3563</v>
      </c>
      <c r="X604" s="82" t="s">
        <v>3917</v>
      </c>
      <c r="Y604" s="82" t="s">
        <v>5178</v>
      </c>
      <c r="Z604" s="82" t="s">
        <v>3596</v>
      </c>
      <c r="AA604" s="82" t="s">
        <v>3704</v>
      </c>
      <c r="AB604" s="83">
        <v>23142</v>
      </c>
      <c r="AC604" s="82" t="s">
        <v>3705</v>
      </c>
      <c r="AD604" s="82" t="s">
        <v>3706</v>
      </c>
      <c r="AE604" s="82">
        <v>200019606196775</v>
      </c>
      <c r="AF604" s="82">
        <v>1</v>
      </c>
      <c r="AG604" s="82" t="s">
        <v>3707</v>
      </c>
      <c r="AH604" s="82">
        <v>1</v>
      </c>
      <c r="AI604" s="82" t="s">
        <v>3708</v>
      </c>
      <c r="AJ604" s="82">
        <v>315645</v>
      </c>
      <c r="AK604" s="82" t="s">
        <v>6663</v>
      </c>
      <c r="AL604" s="82">
        <v>205</v>
      </c>
      <c r="AM604" s="84">
        <v>35000</v>
      </c>
      <c r="AN604" s="84">
        <v>0</v>
      </c>
      <c r="AO604" s="84">
        <v>0</v>
      </c>
      <c r="AP604" s="84">
        <v>35000</v>
      </c>
      <c r="AQ604" s="84">
        <v>1004.5</v>
      </c>
      <c r="AR604" s="84">
        <v>0</v>
      </c>
      <c r="AS604" s="84">
        <v>1064</v>
      </c>
      <c r="AT604" s="84">
        <v>0</v>
      </c>
      <c r="AU604" s="84">
        <v>25</v>
      </c>
      <c r="AV604" s="84">
        <v>0</v>
      </c>
      <c r="AW604" s="84">
        <v>0</v>
      </c>
      <c r="AX604" s="84">
        <v>2093.5</v>
      </c>
      <c r="AY604" s="84">
        <v>32906.5</v>
      </c>
      <c r="AZ604" s="84">
        <v>2485</v>
      </c>
      <c r="BA604" s="84">
        <v>385</v>
      </c>
      <c r="BB604" s="84">
        <v>2481.5</v>
      </c>
      <c r="BC604" s="91">
        <v>5351.5</v>
      </c>
    </row>
    <row r="605" spans="1:55" ht="25.5">
      <c r="A605" s="90" t="s">
        <v>843</v>
      </c>
      <c r="B605" s="82">
        <v>20231001</v>
      </c>
      <c r="C605" s="82">
        <v>2023</v>
      </c>
      <c r="D605" s="82" t="s">
        <v>6398</v>
      </c>
      <c r="E605" s="82">
        <v>10</v>
      </c>
      <c r="F605" s="82" t="s">
        <v>1281</v>
      </c>
      <c r="G605" s="82" t="s">
        <v>488</v>
      </c>
      <c r="H605" s="82" t="s">
        <v>1281</v>
      </c>
      <c r="I605" s="82" t="s">
        <v>488</v>
      </c>
      <c r="J605" s="82">
        <v>1</v>
      </c>
      <c r="K605" s="82" t="s">
        <v>11</v>
      </c>
      <c r="L605" s="82" t="s">
        <v>3720</v>
      </c>
      <c r="M605" s="82" t="s">
        <v>3721</v>
      </c>
      <c r="N605" s="82" t="s">
        <v>2352</v>
      </c>
      <c r="O605" s="82" t="s">
        <v>3700</v>
      </c>
      <c r="P605" s="82" t="s">
        <v>3722</v>
      </c>
      <c r="Q605" s="82" t="s">
        <v>8</v>
      </c>
      <c r="R605" s="82">
        <v>6</v>
      </c>
      <c r="S605" s="83">
        <v>43476</v>
      </c>
      <c r="T605" s="83">
        <v>37997</v>
      </c>
      <c r="U605" s="82">
        <v>61710002</v>
      </c>
      <c r="V605" s="82" t="s">
        <v>3702</v>
      </c>
      <c r="W605" s="100" t="s">
        <v>1706</v>
      </c>
      <c r="X605" s="82" t="s">
        <v>3729</v>
      </c>
      <c r="Y605" s="82" t="s">
        <v>5134</v>
      </c>
      <c r="Z605" s="82" t="s">
        <v>500</v>
      </c>
      <c r="AA605" s="82" t="s">
        <v>3704</v>
      </c>
      <c r="AB605" s="83">
        <v>23318</v>
      </c>
      <c r="AC605" s="82" t="s">
        <v>3713</v>
      </c>
      <c r="AD605" s="82" t="s">
        <v>3705</v>
      </c>
      <c r="AE605" s="82">
        <v>200013300028985</v>
      </c>
      <c r="AF605" s="82">
        <v>1</v>
      </c>
      <c r="AG605" s="82" t="s">
        <v>3707</v>
      </c>
      <c r="AH605" s="82">
        <v>1</v>
      </c>
      <c r="AI605" s="82" t="s">
        <v>3708</v>
      </c>
      <c r="AJ605" s="82">
        <v>315645</v>
      </c>
      <c r="AK605" s="82" t="s">
        <v>6663</v>
      </c>
      <c r="AL605" s="82">
        <v>206</v>
      </c>
      <c r="AM605" s="84">
        <v>20000</v>
      </c>
      <c r="AN605" s="84">
        <v>0</v>
      </c>
      <c r="AO605" s="84">
        <v>0</v>
      </c>
      <c r="AP605" s="84">
        <v>20000</v>
      </c>
      <c r="AQ605" s="84">
        <v>574</v>
      </c>
      <c r="AR605" s="84">
        <v>0</v>
      </c>
      <c r="AS605" s="84">
        <v>608</v>
      </c>
      <c r="AT605" s="84">
        <v>0</v>
      </c>
      <c r="AU605" s="84">
        <v>25</v>
      </c>
      <c r="AV605" s="84">
        <v>50</v>
      </c>
      <c r="AW605" s="84">
        <v>1592</v>
      </c>
      <c r="AX605" s="84">
        <v>4441</v>
      </c>
      <c r="AY605" s="84">
        <v>17151</v>
      </c>
      <c r="AZ605" s="84">
        <v>1420</v>
      </c>
      <c r="BA605" s="84">
        <v>220</v>
      </c>
      <c r="BB605" s="84">
        <v>1418</v>
      </c>
      <c r="BC605" s="91">
        <v>3058</v>
      </c>
    </row>
    <row r="606" spans="1:55" ht="25.5">
      <c r="A606" s="90" t="s">
        <v>843</v>
      </c>
      <c r="B606" s="82">
        <v>20231001</v>
      </c>
      <c r="C606" s="82">
        <v>2023</v>
      </c>
      <c r="D606" s="82" t="s">
        <v>6398</v>
      </c>
      <c r="E606" s="82">
        <v>10</v>
      </c>
      <c r="F606" s="82" t="s">
        <v>1244</v>
      </c>
      <c r="G606" s="82" t="s">
        <v>503</v>
      </c>
      <c r="H606" s="82" t="s">
        <v>1244</v>
      </c>
      <c r="I606" s="82" t="s">
        <v>503</v>
      </c>
      <c r="J606" s="82">
        <v>1</v>
      </c>
      <c r="K606" s="82" t="s">
        <v>11</v>
      </c>
      <c r="L606" s="82" t="s">
        <v>3720</v>
      </c>
      <c r="M606" s="82" t="s">
        <v>3721</v>
      </c>
      <c r="N606" s="82" t="s">
        <v>2352</v>
      </c>
      <c r="O606" s="82" t="s">
        <v>3700</v>
      </c>
      <c r="P606" s="82" t="s">
        <v>3987</v>
      </c>
      <c r="Q606" s="82" t="s">
        <v>510</v>
      </c>
      <c r="R606" s="82">
        <v>4</v>
      </c>
      <c r="S606" s="83">
        <v>44565</v>
      </c>
      <c r="T606" s="83">
        <v>43836</v>
      </c>
      <c r="U606" s="82">
        <v>62040046</v>
      </c>
      <c r="V606" s="82" t="s">
        <v>3702</v>
      </c>
      <c r="W606" s="100" t="s">
        <v>1659</v>
      </c>
      <c r="X606" s="82" t="s">
        <v>3780</v>
      </c>
      <c r="Y606" s="82" t="s">
        <v>5864</v>
      </c>
      <c r="Z606" s="82" t="s">
        <v>790</v>
      </c>
      <c r="AA606" s="82" t="s">
        <v>3712</v>
      </c>
      <c r="AB606" s="83">
        <v>34587</v>
      </c>
      <c r="AC606" s="82" t="s">
        <v>3705</v>
      </c>
      <c r="AD606" s="82" t="s">
        <v>3706</v>
      </c>
      <c r="AE606" s="82">
        <v>200019601100201</v>
      </c>
      <c r="AF606" s="82">
        <v>1</v>
      </c>
      <c r="AG606" s="82" t="s">
        <v>3707</v>
      </c>
      <c r="AH606" s="82">
        <v>1</v>
      </c>
      <c r="AI606" s="82" t="s">
        <v>3708</v>
      </c>
      <c r="AJ606" s="82">
        <v>315645</v>
      </c>
      <c r="AK606" s="82" t="s">
        <v>6663</v>
      </c>
      <c r="AL606" s="82">
        <v>207</v>
      </c>
      <c r="AM606" s="84">
        <v>30000</v>
      </c>
      <c r="AN606" s="84">
        <v>0</v>
      </c>
      <c r="AO606" s="84">
        <v>0</v>
      </c>
      <c r="AP606" s="84">
        <v>30000</v>
      </c>
      <c r="AQ606" s="84">
        <v>861</v>
      </c>
      <c r="AR606" s="84">
        <v>0</v>
      </c>
      <c r="AS606" s="84">
        <v>912</v>
      </c>
      <c r="AT606" s="84">
        <v>0</v>
      </c>
      <c r="AU606" s="84">
        <v>25</v>
      </c>
      <c r="AV606" s="84">
        <v>0</v>
      </c>
      <c r="AW606" s="84">
        <v>0</v>
      </c>
      <c r="AX606" s="84">
        <v>1798</v>
      </c>
      <c r="AY606" s="84">
        <v>28202</v>
      </c>
      <c r="AZ606" s="84">
        <v>2130</v>
      </c>
      <c r="BA606" s="84">
        <v>330</v>
      </c>
      <c r="BB606" s="84">
        <v>2127</v>
      </c>
      <c r="BC606" s="91">
        <v>4587</v>
      </c>
    </row>
    <row r="607" spans="1:55" ht="25.5">
      <c r="A607" s="90" t="s">
        <v>843</v>
      </c>
      <c r="B607" s="82">
        <v>20231001</v>
      </c>
      <c r="C607" s="82">
        <v>2023</v>
      </c>
      <c r="D607" s="82" t="s">
        <v>6398</v>
      </c>
      <c r="E607" s="82">
        <v>10</v>
      </c>
      <c r="F607" s="82">
        <v>1.83</v>
      </c>
      <c r="G607" s="82" t="s">
        <v>843</v>
      </c>
      <c r="H607" s="82">
        <v>1.83</v>
      </c>
      <c r="I607" s="82" t="s">
        <v>843</v>
      </c>
      <c r="J607" s="82">
        <v>1</v>
      </c>
      <c r="K607" s="82" t="s">
        <v>11</v>
      </c>
      <c r="L607" s="82" t="s">
        <v>3714</v>
      </c>
      <c r="M607" s="82" t="s">
        <v>3715</v>
      </c>
      <c r="N607" s="82" t="s">
        <v>2352</v>
      </c>
      <c r="O607" s="82" t="s">
        <v>3700</v>
      </c>
      <c r="P607" s="82" t="s">
        <v>3716</v>
      </c>
      <c r="Q607" s="82" t="s">
        <v>559</v>
      </c>
      <c r="R607" s="82">
        <v>4</v>
      </c>
      <c r="S607" s="83">
        <v>43466</v>
      </c>
      <c r="T607" s="82" t="s">
        <v>6796</v>
      </c>
      <c r="U607" s="82">
        <v>62460046</v>
      </c>
      <c r="V607" s="82" t="s">
        <v>3702</v>
      </c>
      <c r="W607" s="100" t="s">
        <v>1565</v>
      </c>
      <c r="X607" s="82" t="s">
        <v>3717</v>
      </c>
      <c r="Y607" s="82" t="s">
        <v>5128</v>
      </c>
      <c r="Z607" s="82" t="s">
        <v>2360</v>
      </c>
      <c r="AA607" s="82" t="s">
        <v>3712</v>
      </c>
      <c r="AB607" s="82" t="s">
        <v>6797</v>
      </c>
      <c r="AC607" s="82" t="s">
        <v>3713</v>
      </c>
      <c r="AD607" s="82" t="s">
        <v>3718</v>
      </c>
      <c r="AE607" s="82">
        <v>200010200618272</v>
      </c>
      <c r="AF607" s="82">
        <v>1</v>
      </c>
      <c r="AG607" s="82" t="s">
        <v>3707</v>
      </c>
      <c r="AH607" s="82">
        <v>1</v>
      </c>
      <c r="AI607" s="82" t="s">
        <v>3708</v>
      </c>
      <c r="AJ607" s="82">
        <v>315645</v>
      </c>
      <c r="AK607" s="82" t="s">
        <v>6663</v>
      </c>
      <c r="AL607" s="82">
        <v>208</v>
      </c>
      <c r="AM607" s="84">
        <v>100000</v>
      </c>
      <c r="AN607" s="84">
        <v>0</v>
      </c>
      <c r="AO607" s="84">
        <v>0</v>
      </c>
      <c r="AP607" s="84">
        <v>100000</v>
      </c>
      <c r="AQ607" s="84">
        <v>2870</v>
      </c>
      <c r="AR607" s="84">
        <v>12105.37</v>
      </c>
      <c r="AS607" s="84">
        <v>3040</v>
      </c>
      <c r="AT607" s="84">
        <v>0</v>
      </c>
      <c r="AU607" s="84">
        <v>25</v>
      </c>
      <c r="AV607" s="84">
        <v>0</v>
      </c>
      <c r="AW607" s="84">
        <v>0</v>
      </c>
      <c r="AX607" s="84">
        <v>18040.37</v>
      </c>
      <c r="AY607" s="84">
        <v>81959.63</v>
      </c>
      <c r="AZ607" s="84">
        <v>7100</v>
      </c>
      <c r="BA607" s="84">
        <v>822.89</v>
      </c>
      <c r="BB607" s="84">
        <v>7090</v>
      </c>
      <c r="BC607" s="91">
        <v>15012.89</v>
      </c>
    </row>
    <row r="608" spans="1:55" ht="25.5">
      <c r="A608" s="90" t="s">
        <v>843</v>
      </c>
      <c r="B608" s="82">
        <v>20231001</v>
      </c>
      <c r="C608" s="82">
        <v>2023</v>
      </c>
      <c r="D608" s="82" t="s">
        <v>6398</v>
      </c>
      <c r="E608" s="82">
        <v>10</v>
      </c>
      <c r="F608" s="82">
        <v>1.83</v>
      </c>
      <c r="G608" s="82" t="s">
        <v>843</v>
      </c>
      <c r="H608" s="82">
        <v>1.83</v>
      </c>
      <c r="I608" s="82" t="s">
        <v>843</v>
      </c>
      <c r="J608" s="82">
        <v>7</v>
      </c>
      <c r="K608" s="82" t="s">
        <v>3709</v>
      </c>
      <c r="L608" s="82"/>
      <c r="M608" s="82"/>
      <c r="N608" s="82" t="s">
        <v>2352</v>
      </c>
      <c r="O608" s="82" t="s">
        <v>3700</v>
      </c>
      <c r="P608" s="82" t="s">
        <v>3710</v>
      </c>
      <c r="Q608" s="82" t="s">
        <v>795</v>
      </c>
      <c r="R608" s="82">
        <v>1</v>
      </c>
      <c r="S608" s="83">
        <v>44930</v>
      </c>
      <c r="T608" s="83">
        <v>44930</v>
      </c>
      <c r="U608" s="82">
        <v>62461911</v>
      </c>
      <c r="V608" s="82" t="s">
        <v>3702</v>
      </c>
      <c r="W608" s="100" t="s">
        <v>3130</v>
      </c>
      <c r="X608" s="82" t="s">
        <v>4625</v>
      </c>
      <c r="Y608" s="82" t="s">
        <v>5911</v>
      </c>
      <c r="Z608" s="82" t="s">
        <v>3129</v>
      </c>
      <c r="AA608" s="82" t="s">
        <v>3712</v>
      </c>
      <c r="AB608" s="82" t="s">
        <v>6798</v>
      </c>
      <c r="AC608" s="82" t="s">
        <v>3705</v>
      </c>
      <c r="AD608" s="82" t="s">
        <v>3706</v>
      </c>
      <c r="AE608" s="82">
        <v>200012320215060</v>
      </c>
      <c r="AF608" s="82">
        <v>1</v>
      </c>
      <c r="AG608" s="82" t="s">
        <v>3707</v>
      </c>
      <c r="AH608" s="82">
        <v>1</v>
      </c>
      <c r="AI608" s="82" t="s">
        <v>3708</v>
      </c>
      <c r="AJ608" s="82">
        <v>315645</v>
      </c>
      <c r="AK608" s="82" t="s">
        <v>6663</v>
      </c>
      <c r="AL608" s="82">
        <v>209</v>
      </c>
      <c r="AM608" s="84">
        <v>30000</v>
      </c>
      <c r="AN608" s="84">
        <v>0</v>
      </c>
      <c r="AO608" s="84">
        <v>0</v>
      </c>
      <c r="AP608" s="84">
        <v>30000</v>
      </c>
      <c r="AQ608" s="84">
        <v>0</v>
      </c>
      <c r="AR608" s="84">
        <v>0</v>
      </c>
      <c r="AS608" s="84">
        <v>0</v>
      </c>
      <c r="AT608" s="84">
        <v>0</v>
      </c>
      <c r="AU608" s="84">
        <v>0</v>
      </c>
      <c r="AV608" s="84">
        <v>0</v>
      </c>
      <c r="AW608" s="84">
        <v>0</v>
      </c>
      <c r="AX608" s="84">
        <v>0</v>
      </c>
      <c r="AY608" s="84">
        <v>30000</v>
      </c>
      <c r="AZ608" s="84">
        <v>0</v>
      </c>
      <c r="BA608" s="84">
        <v>0</v>
      </c>
      <c r="BB608" s="84">
        <v>0</v>
      </c>
      <c r="BC608" s="91">
        <v>0</v>
      </c>
    </row>
    <row r="609" spans="1:55" ht="25.5">
      <c r="A609" s="90" t="s">
        <v>843</v>
      </c>
      <c r="B609" s="82">
        <v>20231001</v>
      </c>
      <c r="C609" s="82">
        <v>2023</v>
      </c>
      <c r="D609" s="82" t="s">
        <v>6398</v>
      </c>
      <c r="E609" s="82">
        <v>10</v>
      </c>
      <c r="F609" s="82">
        <v>1.83</v>
      </c>
      <c r="G609" s="82" t="s">
        <v>843</v>
      </c>
      <c r="H609" s="82">
        <v>1.83</v>
      </c>
      <c r="I609" s="82" t="s">
        <v>843</v>
      </c>
      <c r="J609" s="82">
        <v>7</v>
      </c>
      <c r="K609" s="82" t="s">
        <v>3709</v>
      </c>
      <c r="L609" s="82"/>
      <c r="M609" s="82"/>
      <c r="N609" s="82" t="s">
        <v>2352</v>
      </c>
      <c r="O609" s="82" t="s">
        <v>3700</v>
      </c>
      <c r="P609" s="82" t="s">
        <v>3710</v>
      </c>
      <c r="Q609" s="82" t="s">
        <v>795</v>
      </c>
      <c r="R609" s="82">
        <v>4</v>
      </c>
      <c r="S609" s="83">
        <v>44930</v>
      </c>
      <c r="T609" s="83">
        <v>41641</v>
      </c>
      <c r="U609" s="82">
        <v>62461399</v>
      </c>
      <c r="V609" s="82" t="s">
        <v>3702</v>
      </c>
      <c r="W609" s="100" t="s">
        <v>2204</v>
      </c>
      <c r="X609" s="82" t="s">
        <v>3882</v>
      </c>
      <c r="Y609" s="82" t="s">
        <v>5233</v>
      </c>
      <c r="Z609" s="82" t="s">
        <v>1359</v>
      </c>
      <c r="AA609" s="82" t="s">
        <v>3712</v>
      </c>
      <c r="AB609" s="82" t="s">
        <v>6799</v>
      </c>
      <c r="AC609" s="82" t="s">
        <v>3713</v>
      </c>
      <c r="AD609" s="82" t="s">
        <v>3706</v>
      </c>
      <c r="AE609" s="82">
        <v>200012800144694</v>
      </c>
      <c r="AF609" s="82">
        <v>1</v>
      </c>
      <c r="AG609" s="82" t="s">
        <v>3707</v>
      </c>
      <c r="AH609" s="82">
        <v>1</v>
      </c>
      <c r="AI609" s="82" t="s">
        <v>3708</v>
      </c>
      <c r="AJ609" s="82">
        <v>315645</v>
      </c>
      <c r="AK609" s="82" t="s">
        <v>6663</v>
      </c>
      <c r="AL609" s="82">
        <v>210</v>
      </c>
      <c r="AM609" s="84">
        <v>15000</v>
      </c>
      <c r="AN609" s="84">
        <v>0</v>
      </c>
      <c r="AO609" s="84">
        <v>0</v>
      </c>
      <c r="AP609" s="84">
        <v>15000</v>
      </c>
      <c r="AQ609" s="84">
        <v>0</v>
      </c>
      <c r="AR609" s="84">
        <v>0</v>
      </c>
      <c r="AS609" s="84">
        <v>0</v>
      </c>
      <c r="AT609" s="84">
        <v>0</v>
      </c>
      <c r="AU609" s="84">
        <v>0</v>
      </c>
      <c r="AV609" s="84">
        <v>0</v>
      </c>
      <c r="AW609" s="84">
        <v>0</v>
      </c>
      <c r="AX609" s="84">
        <v>0</v>
      </c>
      <c r="AY609" s="84">
        <v>15000</v>
      </c>
      <c r="AZ609" s="84">
        <v>0</v>
      </c>
      <c r="BA609" s="84">
        <v>0</v>
      </c>
      <c r="BB609" s="84">
        <v>0</v>
      </c>
      <c r="BC609" s="91">
        <v>0</v>
      </c>
    </row>
    <row r="610" spans="1:55" ht="25.5">
      <c r="A610" s="90" t="s">
        <v>843</v>
      </c>
      <c r="B610" s="82">
        <v>20231001</v>
      </c>
      <c r="C610" s="82">
        <v>2023</v>
      </c>
      <c r="D610" s="82" t="s">
        <v>6398</v>
      </c>
      <c r="E610" s="82">
        <v>10</v>
      </c>
      <c r="F610" s="82">
        <v>1.83</v>
      </c>
      <c r="G610" s="82" t="s">
        <v>843</v>
      </c>
      <c r="H610" s="82">
        <v>1.83</v>
      </c>
      <c r="I610" s="82" t="s">
        <v>843</v>
      </c>
      <c r="J610" s="82">
        <v>1</v>
      </c>
      <c r="K610" s="82" t="s">
        <v>11</v>
      </c>
      <c r="L610" s="82" t="s">
        <v>3714</v>
      </c>
      <c r="M610" s="82" t="s">
        <v>3715</v>
      </c>
      <c r="N610" s="82" t="s">
        <v>2352</v>
      </c>
      <c r="O610" s="82" t="s">
        <v>3700</v>
      </c>
      <c r="P610" s="82" t="s">
        <v>4690</v>
      </c>
      <c r="Q610" s="82" t="s">
        <v>258</v>
      </c>
      <c r="R610" s="82">
        <v>4</v>
      </c>
      <c r="S610" s="83">
        <v>44936</v>
      </c>
      <c r="T610" s="83">
        <v>33977</v>
      </c>
      <c r="U610" s="82">
        <v>62462046</v>
      </c>
      <c r="V610" s="82" t="s">
        <v>3702</v>
      </c>
      <c r="W610" s="100" t="s">
        <v>1841</v>
      </c>
      <c r="X610" s="82" t="s">
        <v>4691</v>
      </c>
      <c r="Y610" s="82" t="s">
        <v>5979</v>
      </c>
      <c r="Z610" s="82" t="s">
        <v>604</v>
      </c>
      <c r="AA610" s="82" t="s">
        <v>3712</v>
      </c>
      <c r="AB610" s="83">
        <v>26483</v>
      </c>
      <c r="AC610" s="82" t="s">
        <v>3713</v>
      </c>
      <c r="AD610" s="82" t="s">
        <v>3705</v>
      </c>
      <c r="AE610" s="82">
        <v>200013300042330</v>
      </c>
      <c r="AF610" s="82">
        <v>1</v>
      </c>
      <c r="AG610" s="82" t="s">
        <v>3707</v>
      </c>
      <c r="AH610" s="82">
        <v>1</v>
      </c>
      <c r="AI610" s="82" t="s">
        <v>3708</v>
      </c>
      <c r="AJ610" s="82">
        <v>315645</v>
      </c>
      <c r="AK610" s="82" t="s">
        <v>6663</v>
      </c>
      <c r="AL610" s="82">
        <v>211</v>
      </c>
      <c r="AM610" s="84">
        <v>35000</v>
      </c>
      <c r="AN610" s="84">
        <v>0</v>
      </c>
      <c r="AO610" s="84">
        <v>0</v>
      </c>
      <c r="AP610" s="84">
        <v>35000</v>
      </c>
      <c r="AQ610" s="84">
        <v>1004.5</v>
      </c>
      <c r="AR610" s="84">
        <v>0</v>
      </c>
      <c r="AS610" s="84">
        <v>1064</v>
      </c>
      <c r="AT610" s="84">
        <v>0</v>
      </c>
      <c r="AU610" s="84">
        <v>25</v>
      </c>
      <c r="AV610" s="84">
        <v>50</v>
      </c>
      <c r="AW610" s="84">
        <v>2596</v>
      </c>
      <c r="AX610" s="84">
        <v>7335.5</v>
      </c>
      <c r="AY610" s="84">
        <v>30260.5</v>
      </c>
      <c r="AZ610" s="84">
        <v>2485</v>
      </c>
      <c r="BA610" s="84">
        <v>385</v>
      </c>
      <c r="BB610" s="84">
        <v>2481.5</v>
      </c>
      <c r="BC610" s="91">
        <v>5351.5</v>
      </c>
    </row>
    <row r="611" spans="1:55" ht="25.5">
      <c r="A611" s="90" t="s">
        <v>843</v>
      </c>
      <c r="B611" s="82">
        <v>20231001</v>
      </c>
      <c r="C611" s="82">
        <v>2023</v>
      </c>
      <c r="D611" s="82" t="s">
        <v>6398</v>
      </c>
      <c r="E611" s="82">
        <v>10</v>
      </c>
      <c r="F611" s="82" t="s">
        <v>1273</v>
      </c>
      <c r="G611" s="82" t="s">
        <v>1487</v>
      </c>
      <c r="H611" s="82">
        <v>1.83</v>
      </c>
      <c r="I611" s="82" t="s">
        <v>843</v>
      </c>
      <c r="J611" s="82">
        <v>34</v>
      </c>
      <c r="K611" s="82" t="s">
        <v>3699</v>
      </c>
      <c r="L611" s="82"/>
      <c r="M611" s="82"/>
      <c r="N611" s="82" t="s">
        <v>2352</v>
      </c>
      <c r="O611" s="82" t="s">
        <v>3700</v>
      </c>
      <c r="P611" s="82" t="s">
        <v>3701</v>
      </c>
      <c r="Q611" s="82" t="s">
        <v>190</v>
      </c>
      <c r="R611" s="82">
        <v>1</v>
      </c>
      <c r="S611" s="83">
        <v>44935</v>
      </c>
      <c r="T611" s="83">
        <v>44935</v>
      </c>
      <c r="U611" s="82">
        <v>61755020</v>
      </c>
      <c r="V611" s="82" t="s">
        <v>3702</v>
      </c>
      <c r="W611" s="100" t="s">
        <v>3579</v>
      </c>
      <c r="X611" s="82" t="s">
        <v>4524</v>
      </c>
      <c r="Y611" s="82" t="s">
        <v>5802</v>
      </c>
      <c r="Z611" s="82" t="s">
        <v>3612</v>
      </c>
      <c r="AA611" s="82" t="s">
        <v>3712</v>
      </c>
      <c r="AB611" s="83">
        <v>21102</v>
      </c>
      <c r="AC611" s="82" t="s">
        <v>3705</v>
      </c>
      <c r="AD611" s="82" t="s">
        <v>3706</v>
      </c>
      <c r="AE611" s="82">
        <v>200019606196777</v>
      </c>
      <c r="AF611" s="82">
        <v>1</v>
      </c>
      <c r="AG611" s="82" t="s">
        <v>3707</v>
      </c>
      <c r="AH611" s="82">
        <v>1</v>
      </c>
      <c r="AI611" s="82" t="s">
        <v>3708</v>
      </c>
      <c r="AJ611" s="82">
        <v>315645</v>
      </c>
      <c r="AK611" s="82" t="s">
        <v>6663</v>
      </c>
      <c r="AL611" s="82">
        <v>212</v>
      </c>
      <c r="AM611" s="84">
        <v>60000</v>
      </c>
      <c r="AN611" s="84">
        <v>0</v>
      </c>
      <c r="AO611" s="84">
        <v>0</v>
      </c>
      <c r="AP611" s="84">
        <v>60000</v>
      </c>
      <c r="AQ611" s="84">
        <v>1722</v>
      </c>
      <c r="AR611" s="84">
        <v>3486.68</v>
      </c>
      <c r="AS611" s="84">
        <v>1824</v>
      </c>
      <c r="AT611" s="84">
        <v>0</v>
      </c>
      <c r="AU611" s="84">
        <v>25</v>
      </c>
      <c r="AV611" s="84">
        <v>0</v>
      </c>
      <c r="AW611" s="84">
        <v>0</v>
      </c>
      <c r="AX611" s="84">
        <v>7057.68</v>
      </c>
      <c r="AY611" s="84">
        <v>52942.32</v>
      </c>
      <c r="AZ611" s="84">
        <v>4260</v>
      </c>
      <c r="BA611" s="84">
        <v>660</v>
      </c>
      <c r="BB611" s="84">
        <v>4254</v>
      </c>
      <c r="BC611" s="91">
        <v>9174</v>
      </c>
    </row>
    <row r="612" spans="1:55" ht="25.5">
      <c r="A612" s="90" t="s">
        <v>843</v>
      </c>
      <c r="B612" s="82">
        <v>20231001</v>
      </c>
      <c r="C612" s="82">
        <v>2023</v>
      </c>
      <c r="D612" s="82" t="s">
        <v>6398</v>
      </c>
      <c r="E612" s="82">
        <v>10</v>
      </c>
      <c r="F612" s="82">
        <v>1.83</v>
      </c>
      <c r="G612" s="82" t="s">
        <v>843</v>
      </c>
      <c r="H612" s="82">
        <v>1.83</v>
      </c>
      <c r="I612" s="82" t="s">
        <v>843</v>
      </c>
      <c r="J612" s="82">
        <v>1</v>
      </c>
      <c r="K612" s="82" t="s">
        <v>11</v>
      </c>
      <c r="L612" s="82"/>
      <c r="M612" s="82"/>
      <c r="N612" s="82" t="s">
        <v>2352</v>
      </c>
      <c r="O612" s="82" t="s">
        <v>3700</v>
      </c>
      <c r="P612" s="82" t="s">
        <v>3863</v>
      </c>
      <c r="Q612" s="82" t="s">
        <v>125</v>
      </c>
      <c r="R612" s="82">
        <v>2</v>
      </c>
      <c r="S612" s="83">
        <v>44932</v>
      </c>
      <c r="T612" s="83">
        <v>44201</v>
      </c>
      <c r="U612" s="82">
        <v>62461027</v>
      </c>
      <c r="V612" s="82" t="s">
        <v>3702</v>
      </c>
      <c r="W612" s="100" t="s">
        <v>1743</v>
      </c>
      <c r="X612" s="82" t="s">
        <v>4259</v>
      </c>
      <c r="Y612" s="82" t="s">
        <v>5552</v>
      </c>
      <c r="Z612" s="82" t="s">
        <v>955</v>
      </c>
      <c r="AA612" s="82" t="s">
        <v>3712</v>
      </c>
      <c r="AB612" s="82" t="s">
        <v>6800</v>
      </c>
      <c r="AC612" s="82" t="s">
        <v>3705</v>
      </c>
      <c r="AD612" s="82" t="s">
        <v>3706</v>
      </c>
      <c r="AE612" s="82">
        <v>200019603683962</v>
      </c>
      <c r="AF612" s="82">
        <v>1</v>
      </c>
      <c r="AG612" s="82" t="s">
        <v>3707</v>
      </c>
      <c r="AH612" s="82">
        <v>1</v>
      </c>
      <c r="AI612" s="82" t="s">
        <v>3708</v>
      </c>
      <c r="AJ612" s="82">
        <v>315645</v>
      </c>
      <c r="AK612" s="82" t="s">
        <v>6663</v>
      </c>
      <c r="AL612" s="82">
        <v>213</v>
      </c>
      <c r="AM612" s="84">
        <v>18000</v>
      </c>
      <c r="AN612" s="84">
        <v>0</v>
      </c>
      <c r="AO612" s="84">
        <v>0</v>
      </c>
      <c r="AP612" s="84">
        <v>18000</v>
      </c>
      <c r="AQ612" s="84">
        <v>516.6</v>
      </c>
      <c r="AR612" s="84">
        <v>0</v>
      </c>
      <c r="AS612" s="84">
        <v>547.20000000000005</v>
      </c>
      <c r="AT612" s="84">
        <v>0</v>
      </c>
      <c r="AU612" s="84">
        <v>25</v>
      </c>
      <c r="AV612" s="84">
        <v>0</v>
      </c>
      <c r="AW612" s="84">
        <v>6544.34</v>
      </c>
      <c r="AX612" s="84">
        <v>14177.48</v>
      </c>
      <c r="AY612" s="84">
        <v>10366.86</v>
      </c>
      <c r="AZ612" s="84">
        <v>1278</v>
      </c>
      <c r="BA612" s="84">
        <v>198</v>
      </c>
      <c r="BB612" s="84">
        <v>1276.2</v>
      </c>
      <c r="BC612" s="91">
        <v>2752.2</v>
      </c>
    </row>
    <row r="613" spans="1:55" ht="25.5">
      <c r="A613" s="90" t="s">
        <v>843</v>
      </c>
      <c r="B613" s="82">
        <v>20231001</v>
      </c>
      <c r="C613" s="82">
        <v>2023</v>
      </c>
      <c r="D613" s="82" t="s">
        <v>6398</v>
      </c>
      <c r="E613" s="82">
        <v>10</v>
      </c>
      <c r="F613" s="82" t="s">
        <v>1285</v>
      </c>
      <c r="G613" s="82" t="s">
        <v>187</v>
      </c>
      <c r="H613" s="82" t="s">
        <v>1285</v>
      </c>
      <c r="I613" s="82" t="s">
        <v>187</v>
      </c>
      <c r="J613" s="82">
        <v>1</v>
      </c>
      <c r="K613" s="82" t="s">
        <v>11</v>
      </c>
      <c r="L613" s="82"/>
      <c r="M613" s="82"/>
      <c r="N613" s="82" t="s">
        <v>2352</v>
      </c>
      <c r="O613" s="82" t="s">
        <v>3700</v>
      </c>
      <c r="P613" s="82" t="s">
        <v>3701</v>
      </c>
      <c r="Q613" s="82" t="s">
        <v>190</v>
      </c>
      <c r="R613" s="82">
        <v>4</v>
      </c>
      <c r="S613" s="83">
        <v>43834</v>
      </c>
      <c r="T613" s="83">
        <v>34704</v>
      </c>
      <c r="U613" s="82">
        <v>62370005</v>
      </c>
      <c r="V613" s="82" t="s">
        <v>3702</v>
      </c>
      <c r="W613" s="100" t="s">
        <v>996</v>
      </c>
      <c r="X613" s="82" t="s">
        <v>3849</v>
      </c>
      <c r="Y613" s="82" t="s">
        <v>5211</v>
      </c>
      <c r="Z613" s="82" t="s">
        <v>189</v>
      </c>
      <c r="AA613" s="82" t="s">
        <v>3712</v>
      </c>
      <c r="AB613" s="82" t="s">
        <v>6801</v>
      </c>
      <c r="AC613" s="82" t="s">
        <v>3713</v>
      </c>
      <c r="AD613" s="82" t="s">
        <v>3705</v>
      </c>
      <c r="AE613" s="82">
        <v>200013300035716</v>
      </c>
      <c r="AF613" s="82">
        <v>1</v>
      </c>
      <c r="AG613" s="82" t="s">
        <v>3707</v>
      </c>
      <c r="AH613" s="82">
        <v>1</v>
      </c>
      <c r="AI613" s="82" t="s">
        <v>3708</v>
      </c>
      <c r="AJ613" s="82">
        <v>315645</v>
      </c>
      <c r="AK613" s="82" t="s">
        <v>6663</v>
      </c>
      <c r="AL613" s="82">
        <v>214</v>
      </c>
      <c r="AM613" s="84">
        <v>35000</v>
      </c>
      <c r="AN613" s="84">
        <v>0</v>
      </c>
      <c r="AO613" s="84">
        <v>0</v>
      </c>
      <c r="AP613" s="84">
        <v>35000</v>
      </c>
      <c r="AQ613" s="84">
        <v>1004.5</v>
      </c>
      <c r="AR613" s="84">
        <v>0</v>
      </c>
      <c r="AS613" s="84">
        <v>1064</v>
      </c>
      <c r="AT613" s="84">
        <v>0</v>
      </c>
      <c r="AU613" s="84">
        <v>25</v>
      </c>
      <c r="AV613" s="84">
        <v>50</v>
      </c>
      <c r="AW613" s="84">
        <v>1096</v>
      </c>
      <c r="AX613" s="84">
        <v>4335.5</v>
      </c>
      <c r="AY613" s="84">
        <v>31760.5</v>
      </c>
      <c r="AZ613" s="84">
        <v>2485</v>
      </c>
      <c r="BA613" s="84">
        <v>385</v>
      </c>
      <c r="BB613" s="84">
        <v>2481.5</v>
      </c>
      <c r="BC613" s="91">
        <v>5351.5</v>
      </c>
    </row>
    <row r="614" spans="1:55" ht="25.5">
      <c r="A614" s="90" t="s">
        <v>843</v>
      </c>
      <c r="B614" s="82">
        <v>20231001</v>
      </c>
      <c r="C614" s="82">
        <v>2023</v>
      </c>
      <c r="D614" s="82" t="s">
        <v>6398</v>
      </c>
      <c r="E614" s="82">
        <v>10</v>
      </c>
      <c r="F614" s="82">
        <v>1.83</v>
      </c>
      <c r="G614" s="82" t="s">
        <v>843</v>
      </c>
      <c r="H614" s="82">
        <v>1.83</v>
      </c>
      <c r="I614" s="82" t="s">
        <v>843</v>
      </c>
      <c r="J614" s="82">
        <v>7</v>
      </c>
      <c r="K614" s="82" t="s">
        <v>3709</v>
      </c>
      <c r="L614" s="82"/>
      <c r="M614" s="82"/>
      <c r="N614" s="82" t="s">
        <v>2352</v>
      </c>
      <c r="O614" s="82" t="s">
        <v>3700</v>
      </c>
      <c r="P614" s="82" t="s">
        <v>3710</v>
      </c>
      <c r="Q614" s="82" t="s">
        <v>795</v>
      </c>
      <c r="R614" s="82">
        <v>4</v>
      </c>
      <c r="S614" s="83">
        <v>44571</v>
      </c>
      <c r="T614" s="83">
        <v>43836</v>
      </c>
      <c r="U614" s="82">
        <v>62460847</v>
      </c>
      <c r="V614" s="82" t="s">
        <v>3702</v>
      </c>
      <c r="W614" s="100" t="s">
        <v>2278</v>
      </c>
      <c r="X614" s="82" t="s">
        <v>4635</v>
      </c>
      <c r="Y614" s="82" t="s">
        <v>5922</v>
      </c>
      <c r="Z614" s="82" t="s">
        <v>863</v>
      </c>
      <c r="AA614" s="82" t="s">
        <v>3712</v>
      </c>
      <c r="AB614" s="82" t="s">
        <v>6802</v>
      </c>
      <c r="AC614" s="82" t="s">
        <v>3705</v>
      </c>
      <c r="AD614" s="82" t="s">
        <v>3706</v>
      </c>
      <c r="AE614" s="82">
        <v>200015500083768</v>
      </c>
      <c r="AF614" s="82">
        <v>1</v>
      </c>
      <c r="AG614" s="82" t="s">
        <v>3707</v>
      </c>
      <c r="AH614" s="82">
        <v>1</v>
      </c>
      <c r="AI614" s="82" t="s">
        <v>3708</v>
      </c>
      <c r="AJ614" s="82">
        <v>315645</v>
      </c>
      <c r="AK614" s="82" t="s">
        <v>6663</v>
      </c>
      <c r="AL614" s="82">
        <v>215</v>
      </c>
      <c r="AM614" s="84">
        <v>10000</v>
      </c>
      <c r="AN614" s="84">
        <v>0</v>
      </c>
      <c r="AO614" s="84">
        <v>0</v>
      </c>
      <c r="AP614" s="84">
        <v>10000</v>
      </c>
      <c r="AQ614" s="84">
        <v>0</v>
      </c>
      <c r="AR614" s="84">
        <v>0</v>
      </c>
      <c r="AS614" s="84">
        <v>0</v>
      </c>
      <c r="AT614" s="84">
        <v>0</v>
      </c>
      <c r="AU614" s="84">
        <v>0</v>
      </c>
      <c r="AV614" s="84">
        <v>0</v>
      </c>
      <c r="AW614" s="84">
        <v>0</v>
      </c>
      <c r="AX614" s="84">
        <v>0</v>
      </c>
      <c r="AY614" s="84">
        <v>10000</v>
      </c>
      <c r="AZ614" s="84">
        <v>0</v>
      </c>
      <c r="BA614" s="84">
        <v>0</v>
      </c>
      <c r="BB614" s="84">
        <v>0</v>
      </c>
      <c r="BC614" s="91">
        <v>0</v>
      </c>
    </row>
    <row r="615" spans="1:55" ht="25.5">
      <c r="A615" s="90" t="s">
        <v>843</v>
      </c>
      <c r="B615" s="82">
        <v>20231001</v>
      </c>
      <c r="C615" s="82">
        <v>2023</v>
      </c>
      <c r="D615" s="82" t="s">
        <v>6398</v>
      </c>
      <c r="E615" s="82">
        <v>10</v>
      </c>
      <c r="F615" s="82">
        <v>1.83</v>
      </c>
      <c r="G615" s="82" t="s">
        <v>843</v>
      </c>
      <c r="H615" s="82">
        <v>1.83</v>
      </c>
      <c r="I615" s="82" t="s">
        <v>843</v>
      </c>
      <c r="J615" s="82">
        <v>7</v>
      </c>
      <c r="K615" s="82" t="s">
        <v>3709</v>
      </c>
      <c r="L615" s="82"/>
      <c r="M615" s="82"/>
      <c r="N615" s="82" t="s">
        <v>2352</v>
      </c>
      <c r="O615" s="82" t="s">
        <v>3700</v>
      </c>
      <c r="P615" s="82" t="s">
        <v>3710</v>
      </c>
      <c r="Q615" s="82" t="s">
        <v>795</v>
      </c>
      <c r="R615" s="82">
        <v>1</v>
      </c>
      <c r="S615" s="83">
        <v>44934</v>
      </c>
      <c r="T615" s="83">
        <v>44934</v>
      </c>
      <c r="U615" s="82">
        <v>62462009</v>
      </c>
      <c r="V615" s="82" t="s">
        <v>3702</v>
      </c>
      <c r="W615" s="100" t="s">
        <v>3544</v>
      </c>
      <c r="X615" s="82" t="s">
        <v>3766</v>
      </c>
      <c r="Y615" s="82" t="s">
        <v>5151</v>
      </c>
      <c r="Z615" s="82" t="s">
        <v>3543</v>
      </c>
      <c r="AA615" s="82" t="s">
        <v>3712</v>
      </c>
      <c r="AB615" s="83">
        <v>32387</v>
      </c>
      <c r="AC615" s="82" t="s">
        <v>3705</v>
      </c>
      <c r="AD615" s="82" t="s">
        <v>3706</v>
      </c>
      <c r="AE615" s="82">
        <v>200012800250449</v>
      </c>
      <c r="AF615" s="82">
        <v>1</v>
      </c>
      <c r="AG615" s="82" t="s">
        <v>3707</v>
      </c>
      <c r="AH615" s="82">
        <v>1</v>
      </c>
      <c r="AI615" s="82" t="s">
        <v>3708</v>
      </c>
      <c r="AJ615" s="82">
        <v>315645</v>
      </c>
      <c r="AK615" s="82" t="s">
        <v>6663</v>
      </c>
      <c r="AL615" s="82">
        <v>216</v>
      </c>
      <c r="AM615" s="84">
        <v>10000</v>
      </c>
      <c r="AN615" s="84">
        <v>0</v>
      </c>
      <c r="AO615" s="84">
        <v>0</v>
      </c>
      <c r="AP615" s="84">
        <v>10000</v>
      </c>
      <c r="AQ615" s="84">
        <v>0</v>
      </c>
      <c r="AR615" s="84">
        <v>0</v>
      </c>
      <c r="AS615" s="84">
        <v>0</v>
      </c>
      <c r="AT615" s="84">
        <v>0</v>
      </c>
      <c r="AU615" s="84">
        <v>0</v>
      </c>
      <c r="AV615" s="84">
        <v>0</v>
      </c>
      <c r="AW615" s="84">
        <v>0</v>
      </c>
      <c r="AX615" s="84">
        <v>0</v>
      </c>
      <c r="AY615" s="84">
        <v>10000</v>
      </c>
      <c r="AZ615" s="84">
        <v>0</v>
      </c>
      <c r="BA615" s="84">
        <v>0</v>
      </c>
      <c r="BB615" s="84">
        <v>0</v>
      </c>
      <c r="BC615" s="91">
        <v>0</v>
      </c>
    </row>
    <row r="616" spans="1:55" ht="25.5">
      <c r="A616" s="90" t="s">
        <v>843</v>
      </c>
      <c r="B616" s="82">
        <v>20231001</v>
      </c>
      <c r="C616" s="82">
        <v>2023</v>
      </c>
      <c r="D616" s="82" t="s">
        <v>6398</v>
      </c>
      <c r="E616" s="82">
        <v>10</v>
      </c>
      <c r="F616" s="82" t="s">
        <v>1257</v>
      </c>
      <c r="G616" s="82" t="s">
        <v>73</v>
      </c>
      <c r="H616" s="82">
        <v>1.83</v>
      </c>
      <c r="I616" s="82" t="s">
        <v>843</v>
      </c>
      <c r="J616" s="82">
        <v>34</v>
      </c>
      <c r="K616" s="82" t="s">
        <v>3699</v>
      </c>
      <c r="L616" s="82" t="s">
        <v>3714</v>
      </c>
      <c r="M616" s="82" t="s">
        <v>3715</v>
      </c>
      <c r="N616" s="82" t="s">
        <v>2352</v>
      </c>
      <c r="O616" s="82" t="s">
        <v>3700</v>
      </c>
      <c r="P616" s="82" t="s">
        <v>3743</v>
      </c>
      <c r="Q616" s="82" t="s">
        <v>75</v>
      </c>
      <c r="R616" s="82">
        <v>1</v>
      </c>
      <c r="S616" s="83">
        <v>44573</v>
      </c>
      <c r="T616" s="83">
        <v>44573</v>
      </c>
      <c r="U616" s="82">
        <v>61950095</v>
      </c>
      <c r="V616" s="82" t="s">
        <v>3702</v>
      </c>
      <c r="W616" s="100" t="s">
        <v>2713</v>
      </c>
      <c r="X616" s="82" t="s">
        <v>4452</v>
      </c>
      <c r="Y616" s="82" t="s">
        <v>5935</v>
      </c>
      <c r="Z616" s="82" t="s">
        <v>2712</v>
      </c>
      <c r="AA616" s="82" t="s">
        <v>3712</v>
      </c>
      <c r="AB616" s="83">
        <v>26820</v>
      </c>
      <c r="AC616" s="82" t="s">
        <v>3705</v>
      </c>
      <c r="AD616" s="82" t="s">
        <v>3706</v>
      </c>
      <c r="AE616" s="82">
        <v>200019605322544</v>
      </c>
      <c r="AF616" s="82">
        <v>1</v>
      </c>
      <c r="AG616" s="82" t="s">
        <v>3707</v>
      </c>
      <c r="AH616" s="82">
        <v>1</v>
      </c>
      <c r="AI616" s="82" t="s">
        <v>3708</v>
      </c>
      <c r="AJ616" s="82">
        <v>315645</v>
      </c>
      <c r="AK616" s="82" t="s">
        <v>6663</v>
      </c>
      <c r="AL616" s="82">
        <v>217</v>
      </c>
      <c r="AM616" s="84">
        <v>36000</v>
      </c>
      <c r="AN616" s="84">
        <v>0</v>
      </c>
      <c r="AO616" s="84">
        <v>0</v>
      </c>
      <c r="AP616" s="84">
        <v>36000</v>
      </c>
      <c r="AQ616" s="84">
        <v>1033.2</v>
      </c>
      <c r="AR616" s="84">
        <v>0</v>
      </c>
      <c r="AS616" s="84">
        <v>1094.4000000000001</v>
      </c>
      <c r="AT616" s="84">
        <v>0</v>
      </c>
      <c r="AU616" s="84">
        <v>25</v>
      </c>
      <c r="AV616" s="84">
        <v>0</v>
      </c>
      <c r="AW616" s="84">
        <v>16296</v>
      </c>
      <c r="AX616" s="84">
        <v>34744.6</v>
      </c>
      <c r="AY616" s="84">
        <v>17551.400000000001</v>
      </c>
      <c r="AZ616" s="84">
        <v>2556</v>
      </c>
      <c r="BA616" s="84">
        <v>396</v>
      </c>
      <c r="BB616" s="84">
        <v>2552.4</v>
      </c>
      <c r="BC616" s="91">
        <v>5504.4</v>
      </c>
    </row>
    <row r="617" spans="1:55" ht="25.5">
      <c r="A617" s="90" t="s">
        <v>843</v>
      </c>
      <c r="B617" s="82">
        <v>20231001</v>
      </c>
      <c r="C617" s="82">
        <v>2023</v>
      </c>
      <c r="D617" s="82" t="s">
        <v>6398</v>
      </c>
      <c r="E617" s="82">
        <v>10</v>
      </c>
      <c r="F617" s="82" t="s">
        <v>1293</v>
      </c>
      <c r="G617" s="82" t="s">
        <v>484</v>
      </c>
      <c r="H617" s="82" t="s">
        <v>1293</v>
      </c>
      <c r="I617" s="82" t="s">
        <v>484</v>
      </c>
      <c r="J617" s="82">
        <v>1</v>
      </c>
      <c r="K617" s="82" t="s">
        <v>11</v>
      </c>
      <c r="L617" s="82" t="s">
        <v>3758</v>
      </c>
      <c r="M617" s="82" t="s">
        <v>3759</v>
      </c>
      <c r="N617" s="82" t="s">
        <v>2352</v>
      </c>
      <c r="O617" s="82" t="s">
        <v>3700</v>
      </c>
      <c r="P617" s="82" t="s">
        <v>4379</v>
      </c>
      <c r="Q617" s="82" t="s">
        <v>486</v>
      </c>
      <c r="R617" s="82">
        <v>5</v>
      </c>
      <c r="S617" s="83">
        <v>43474</v>
      </c>
      <c r="T617" s="83">
        <v>37996</v>
      </c>
      <c r="U617" s="82">
        <v>61515003</v>
      </c>
      <c r="V617" s="82" t="s">
        <v>3702</v>
      </c>
      <c r="W617" s="100" t="s">
        <v>1615</v>
      </c>
      <c r="X617" s="82" t="s">
        <v>4380</v>
      </c>
      <c r="Y617" s="82" t="s">
        <v>5658</v>
      </c>
      <c r="Z617" s="82" t="s">
        <v>485</v>
      </c>
      <c r="AA617" s="82" t="s">
        <v>3712</v>
      </c>
      <c r="AB617" s="83">
        <v>25912</v>
      </c>
      <c r="AC617" s="82" t="s">
        <v>3713</v>
      </c>
      <c r="AD617" s="82" t="s">
        <v>3705</v>
      </c>
      <c r="AE617" s="82">
        <v>200013300047089</v>
      </c>
      <c r="AF617" s="82">
        <v>1</v>
      </c>
      <c r="AG617" s="82" t="s">
        <v>3707</v>
      </c>
      <c r="AH617" s="82">
        <v>1</v>
      </c>
      <c r="AI617" s="82" t="s">
        <v>3708</v>
      </c>
      <c r="AJ617" s="82">
        <v>315645</v>
      </c>
      <c r="AK617" s="82" t="s">
        <v>6663</v>
      </c>
      <c r="AL617" s="82">
        <v>218</v>
      </c>
      <c r="AM617" s="84">
        <v>35000</v>
      </c>
      <c r="AN617" s="84">
        <v>0</v>
      </c>
      <c r="AO617" s="84">
        <v>0</v>
      </c>
      <c r="AP617" s="84">
        <v>35000</v>
      </c>
      <c r="AQ617" s="84">
        <v>1004.5</v>
      </c>
      <c r="AR617" s="84">
        <v>0</v>
      </c>
      <c r="AS617" s="84">
        <v>1064</v>
      </c>
      <c r="AT617" s="84">
        <v>0</v>
      </c>
      <c r="AU617" s="84">
        <v>25</v>
      </c>
      <c r="AV617" s="84">
        <v>50</v>
      </c>
      <c r="AW617" s="84">
        <v>26089.62</v>
      </c>
      <c r="AX617" s="84">
        <v>54322.74</v>
      </c>
      <c r="AY617" s="84">
        <v>6766.88</v>
      </c>
      <c r="AZ617" s="84">
        <v>2485</v>
      </c>
      <c r="BA617" s="84">
        <v>385</v>
      </c>
      <c r="BB617" s="84">
        <v>2481.5</v>
      </c>
      <c r="BC617" s="91">
        <v>5351.5</v>
      </c>
    </row>
    <row r="618" spans="1:55" ht="25.5">
      <c r="A618" s="90" t="s">
        <v>843</v>
      </c>
      <c r="B618" s="82">
        <v>20231001</v>
      </c>
      <c r="C618" s="82">
        <v>2023</v>
      </c>
      <c r="D618" s="82" t="s">
        <v>6398</v>
      </c>
      <c r="E618" s="82">
        <v>10</v>
      </c>
      <c r="F618" s="82">
        <v>1.83</v>
      </c>
      <c r="G618" s="82" t="s">
        <v>843</v>
      </c>
      <c r="H618" s="82">
        <v>1.83</v>
      </c>
      <c r="I618" s="82" t="s">
        <v>843</v>
      </c>
      <c r="J618" s="82">
        <v>7</v>
      </c>
      <c r="K618" s="82" t="s">
        <v>3709</v>
      </c>
      <c r="L618" s="82"/>
      <c r="M618" s="82"/>
      <c r="N618" s="82" t="s">
        <v>2352</v>
      </c>
      <c r="O618" s="82" t="s">
        <v>3700</v>
      </c>
      <c r="P618" s="82" t="s">
        <v>3710</v>
      </c>
      <c r="Q618" s="82" t="s">
        <v>795</v>
      </c>
      <c r="R618" s="82">
        <v>3</v>
      </c>
      <c r="S618" s="83">
        <v>44931</v>
      </c>
      <c r="T618" s="83">
        <v>43839</v>
      </c>
      <c r="U618" s="82">
        <v>62460583</v>
      </c>
      <c r="V618" s="82" t="s">
        <v>3702</v>
      </c>
      <c r="W618" s="100" t="s">
        <v>2217</v>
      </c>
      <c r="X618" s="82" t="s">
        <v>4636</v>
      </c>
      <c r="Y618" s="82" t="s">
        <v>5923</v>
      </c>
      <c r="Z618" s="82" t="s">
        <v>798</v>
      </c>
      <c r="AA618" s="82" t="s">
        <v>3712</v>
      </c>
      <c r="AB618" s="82" t="s">
        <v>6803</v>
      </c>
      <c r="AC618" s="82" t="s">
        <v>3705</v>
      </c>
      <c r="AD618" s="82" t="s">
        <v>3706</v>
      </c>
      <c r="AE618" s="82">
        <v>200012320289339</v>
      </c>
      <c r="AF618" s="82">
        <v>1</v>
      </c>
      <c r="AG618" s="82" t="s">
        <v>3707</v>
      </c>
      <c r="AH618" s="82">
        <v>1</v>
      </c>
      <c r="AI618" s="82" t="s">
        <v>3708</v>
      </c>
      <c r="AJ618" s="82">
        <v>315645</v>
      </c>
      <c r="AK618" s="82" t="s">
        <v>6663</v>
      </c>
      <c r="AL618" s="82">
        <v>219</v>
      </c>
      <c r="AM618" s="84">
        <v>30000</v>
      </c>
      <c r="AN618" s="84">
        <v>0</v>
      </c>
      <c r="AO618" s="84">
        <v>0</v>
      </c>
      <c r="AP618" s="84">
        <v>30000</v>
      </c>
      <c r="AQ618" s="84">
        <v>0</v>
      </c>
      <c r="AR618" s="84">
        <v>0</v>
      </c>
      <c r="AS618" s="84">
        <v>0</v>
      </c>
      <c r="AT618" s="84">
        <v>0</v>
      </c>
      <c r="AU618" s="84">
        <v>0</v>
      </c>
      <c r="AV618" s="84">
        <v>0</v>
      </c>
      <c r="AW618" s="84">
        <v>0</v>
      </c>
      <c r="AX618" s="84">
        <v>0</v>
      </c>
      <c r="AY618" s="84">
        <v>30000</v>
      </c>
      <c r="AZ618" s="84">
        <v>0</v>
      </c>
      <c r="BA618" s="84">
        <v>0</v>
      </c>
      <c r="BB618" s="84">
        <v>0</v>
      </c>
      <c r="BC618" s="91">
        <v>0</v>
      </c>
    </row>
    <row r="619" spans="1:55" ht="25.5">
      <c r="A619" s="90" t="s">
        <v>843</v>
      </c>
      <c r="B619" s="82">
        <v>20231001</v>
      </c>
      <c r="C619" s="82">
        <v>2023</v>
      </c>
      <c r="D619" s="82" t="s">
        <v>6398</v>
      </c>
      <c r="E619" s="82">
        <v>10</v>
      </c>
      <c r="F619" s="82">
        <v>1.83</v>
      </c>
      <c r="G619" s="82" t="s">
        <v>843</v>
      </c>
      <c r="H619" s="82">
        <v>1.83</v>
      </c>
      <c r="I619" s="82" t="s">
        <v>843</v>
      </c>
      <c r="J619" s="82">
        <v>7</v>
      </c>
      <c r="K619" s="82" t="s">
        <v>3709</v>
      </c>
      <c r="L619" s="82"/>
      <c r="M619" s="82"/>
      <c r="N619" s="82" t="s">
        <v>2352</v>
      </c>
      <c r="O619" s="82" t="s">
        <v>3700</v>
      </c>
      <c r="P619" s="82" t="s">
        <v>3710</v>
      </c>
      <c r="Q619" s="82" t="s">
        <v>795</v>
      </c>
      <c r="R619" s="82">
        <v>3</v>
      </c>
      <c r="S619" s="83">
        <v>43841</v>
      </c>
      <c r="T619" s="83">
        <v>39819</v>
      </c>
      <c r="U619" s="82">
        <v>62460607</v>
      </c>
      <c r="V619" s="82" t="s">
        <v>3702</v>
      </c>
      <c r="W619" s="100" t="s">
        <v>2249</v>
      </c>
      <c r="X619" s="82" t="s">
        <v>3886</v>
      </c>
      <c r="Y619" s="82" t="s">
        <v>5236</v>
      </c>
      <c r="Z619" s="82" t="s">
        <v>799</v>
      </c>
      <c r="AA619" s="82" t="s">
        <v>3712</v>
      </c>
      <c r="AB619" s="83">
        <v>31207</v>
      </c>
      <c r="AC619" s="82" t="s">
        <v>3713</v>
      </c>
      <c r="AD619" s="82" t="s">
        <v>3718</v>
      </c>
      <c r="AE619" s="82">
        <v>200015800149084</v>
      </c>
      <c r="AF619" s="82">
        <v>1</v>
      </c>
      <c r="AG619" s="82" t="s">
        <v>3707</v>
      </c>
      <c r="AH619" s="82">
        <v>1</v>
      </c>
      <c r="AI619" s="82" t="s">
        <v>3708</v>
      </c>
      <c r="AJ619" s="82">
        <v>315645</v>
      </c>
      <c r="AK619" s="82" t="s">
        <v>6663</v>
      </c>
      <c r="AL619" s="82">
        <v>220</v>
      </c>
      <c r="AM619" s="84">
        <v>10000</v>
      </c>
      <c r="AN619" s="84">
        <v>0</v>
      </c>
      <c r="AO619" s="84">
        <v>0</v>
      </c>
      <c r="AP619" s="84">
        <v>10000</v>
      </c>
      <c r="AQ619" s="84">
        <v>0</v>
      </c>
      <c r="AR619" s="84">
        <v>0</v>
      </c>
      <c r="AS619" s="84">
        <v>0</v>
      </c>
      <c r="AT619" s="84">
        <v>0</v>
      </c>
      <c r="AU619" s="84">
        <v>0</v>
      </c>
      <c r="AV619" s="84">
        <v>0</v>
      </c>
      <c r="AW619" s="84">
        <v>0</v>
      </c>
      <c r="AX619" s="84">
        <v>0</v>
      </c>
      <c r="AY619" s="84">
        <v>10000</v>
      </c>
      <c r="AZ619" s="84">
        <v>0</v>
      </c>
      <c r="BA619" s="84">
        <v>0</v>
      </c>
      <c r="BB619" s="84">
        <v>0</v>
      </c>
      <c r="BC619" s="91">
        <v>0</v>
      </c>
    </row>
    <row r="620" spans="1:55" ht="25.5">
      <c r="A620" s="90" t="s">
        <v>843</v>
      </c>
      <c r="B620" s="82">
        <v>20231001</v>
      </c>
      <c r="C620" s="82">
        <v>2023</v>
      </c>
      <c r="D620" s="82" t="s">
        <v>6398</v>
      </c>
      <c r="E620" s="82">
        <v>10</v>
      </c>
      <c r="F620" s="82" t="s">
        <v>1242</v>
      </c>
      <c r="G620" s="82" t="s">
        <v>1486</v>
      </c>
      <c r="H620" s="82" t="s">
        <v>1242</v>
      </c>
      <c r="I620" s="82" t="s">
        <v>1486</v>
      </c>
      <c r="J620" s="82">
        <v>1</v>
      </c>
      <c r="K620" s="82" t="s">
        <v>11</v>
      </c>
      <c r="L620" s="82"/>
      <c r="M620" s="82"/>
      <c r="N620" s="82" t="s">
        <v>2352</v>
      </c>
      <c r="O620" s="82" t="s">
        <v>3700</v>
      </c>
      <c r="P620" s="82" t="s">
        <v>3767</v>
      </c>
      <c r="Q620" s="82" t="s">
        <v>32</v>
      </c>
      <c r="R620" s="82">
        <v>2</v>
      </c>
      <c r="S620" s="83">
        <v>43466</v>
      </c>
      <c r="T620" s="83">
        <v>43101</v>
      </c>
      <c r="U620" s="82">
        <v>62475011</v>
      </c>
      <c r="V620" s="82" t="s">
        <v>3702</v>
      </c>
      <c r="W620" s="100" t="s">
        <v>1689</v>
      </c>
      <c r="X620" s="82" t="s">
        <v>4082</v>
      </c>
      <c r="Y620" s="82" t="s">
        <v>5397</v>
      </c>
      <c r="Z620" s="82" t="s">
        <v>707</v>
      </c>
      <c r="AA620" s="82" t="s">
        <v>3704</v>
      </c>
      <c r="AB620" s="83">
        <v>25974</v>
      </c>
      <c r="AC620" s="82" t="s">
        <v>3713</v>
      </c>
      <c r="AD620" s="82" t="s">
        <v>3705</v>
      </c>
      <c r="AE620" s="82">
        <v>200019600409702</v>
      </c>
      <c r="AF620" s="82">
        <v>1</v>
      </c>
      <c r="AG620" s="82" t="s">
        <v>3707</v>
      </c>
      <c r="AH620" s="82">
        <v>1</v>
      </c>
      <c r="AI620" s="82" t="s">
        <v>3708</v>
      </c>
      <c r="AJ620" s="82">
        <v>315645</v>
      </c>
      <c r="AK620" s="82" t="s">
        <v>6663</v>
      </c>
      <c r="AL620" s="82">
        <v>221</v>
      </c>
      <c r="AM620" s="84">
        <v>55000</v>
      </c>
      <c r="AN620" s="84">
        <v>0</v>
      </c>
      <c r="AO620" s="84">
        <v>0</v>
      </c>
      <c r="AP620" s="84">
        <v>55000</v>
      </c>
      <c r="AQ620" s="84">
        <v>1578.5</v>
      </c>
      <c r="AR620" s="84">
        <v>2083.46</v>
      </c>
      <c r="AS620" s="84">
        <v>1672</v>
      </c>
      <c r="AT620" s="84">
        <v>3174.76</v>
      </c>
      <c r="AU620" s="84">
        <v>25</v>
      </c>
      <c r="AV620" s="84">
        <v>0</v>
      </c>
      <c r="AW620" s="84">
        <v>19952.54</v>
      </c>
      <c r="AX620" s="84">
        <v>48438.8</v>
      </c>
      <c r="AY620" s="84">
        <v>26513.74</v>
      </c>
      <c r="AZ620" s="84">
        <v>3905</v>
      </c>
      <c r="BA620" s="84">
        <v>605</v>
      </c>
      <c r="BB620" s="84">
        <v>3899.5</v>
      </c>
      <c r="BC620" s="91">
        <v>8409.5</v>
      </c>
    </row>
    <row r="621" spans="1:55" ht="25.5">
      <c r="A621" s="90" t="s">
        <v>843</v>
      </c>
      <c r="B621" s="82">
        <v>20231001</v>
      </c>
      <c r="C621" s="82">
        <v>2023</v>
      </c>
      <c r="D621" s="82" t="s">
        <v>6398</v>
      </c>
      <c r="E621" s="82">
        <v>10</v>
      </c>
      <c r="F621" s="82" t="s">
        <v>1283</v>
      </c>
      <c r="G621" s="82" t="s">
        <v>727</v>
      </c>
      <c r="H621" s="82" t="s">
        <v>1283</v>
      </c>
      <c r="I621" s="82" t="s">
        <v>727</v>
      </c>
      <c r="J621" s="82">
        <v>1</v>
      </c>
      <c r="K621" s="82" t="s">
        <v>11</v>
      </c>
      <c r="L621" s="82" t="s">
        <v>3749</v>
      </c>
      <c r="M621" s="82" t="s">
        <v>3750</v>
      </c>
      <c r="N621" s="82" t="s">
        <v>2352</v>
      </c>
      <c r="O621" s="82" t="s">
        <v>3700</v>
      </c>
      <c r="P621" s="82" t="s">
        <v>4173</v>
      </c>
      <c r="Q621" s="82" t="s">
        <v>55</v>
      </c>
      <c r="R621" s="82">
        <v>3</v>
      </c>
      <c r="S621" s="83">
        <v>44933</v>
      </c>
      <c r="T621" s="83">
        <v>44200</v>
      </c>
      <c r="U621" s="82">
        <v>62115047</v>
      </c>
      <c r="V621" s="82" t="s">
        <v>3702</v>
      </c>
      <c r="W621" s="100" t="s">
        <v>1533</v>
      </c>
      <c r="X621" s="82" t="s">
        <v>4478</v>
      </c>
      <c r="Y621" s="82" t="s">
        <v>5754</v>
      </c>
      <c r="Z621" s="82" t="s">
        <v>922</v>
      </c>
      <c r="AA621" s="82" t="s">
        <v>3704</v>
      </c>
      <c r="AB621" s="82" t="s">
        <v>6804</v>
      </c>
      <c r="AC621" s="82" t="s">
        <v>3705</v>
      </c>
      <c r="AD621" s="82" t="s">
        <v>3706</v>
      </c>
      <c r="AE621" s="82">
        <v>200019603292615</v>
      </c>
      <c r="AF621" s="82">
        <v>1</v>
      </c>
      <c r="AG621" s="82" t="s">
        <v>3707</v>
      </c>
      <c r="AH621" s="82">
        <v>1</v>
      </c>
      <c r="AI621" s="82" t="s">
        <v>3708</v>
      </c>
      <c r="AJ621" s="82">
        <v>315645</v>
      </c>
      <c r="AK621" s="82" t="s">
        <v>6663</v>
      </c>
      <c r="AL621" s="82">
        <v>222</v>
      </c>
      <c r="AM621" s="84">
        <v>35000</v>
      </c>
      <c r="AN621" s="84">
        <v>0</v>
      </c>
      <c r="AO621" s="84">
        <v>0</v>
      </c>
      <c r="AP621" s="84">
        <v>35000</v>
      </c>
      <c r="AQ621" s="84">
        <v>1004.5</v>
      </c>
      <c r="AR621" s="84">
        <v>0</v>
      </c>
      <c r="AS621" s="84">
        <v>1064</v>
      </c>
      <c r="AT621" s="84">
        <v>0</v>
      </c>
      <c r="AU621" s="84">
        <v>25</v>
      </c>
      <c r="AV621" s="84">
        <v>0</v>
      </c>
      <c r="AW621" s="84">
        <v>0</v>
      </c>
      <c r="AX621" s="84">
        <v>2093.5</v>
      </c>
      <c r="AY621" s="84">
        <v>32906.5</v>
      </c>
      <c r="AZ621" s="84">
        <v>2485</v>
      </c>
      <c r="BA621" s="84">
        <v>385</v>
      </c>
      <c r="BB621" s="84">
        <v>2481.5</v>
      </c>
      <c r="BC621" s="91">
        <v>5351.5</v>
      </c>
    </row>
    <row r="622" spans="1:55" ht="25.5">
      <c r="A622" s="90" t="s">
        <v>843</v>
      </c>
      <c r="B622" s="82">
        <v>20231001</v>
      </c>
      <c r="C622" s="82">
        <v>2023</v>
      </c>
      <c r="D622" s="82" t="s">
        <v>6398</v>
      </c>
      <c r="E622" s="82">
        <v>10</v>
      </c>
      <c r="F622" s="82" t="s">
        <v>1302</v>
      </c>
      <c r="G622" s="82" t="s">
        <v>18</v>
      </c>
      <c r="H622" s="82">
        <v>1.83</v>
      </c>
      <c r="I622" s="82" t="s">
        <v>843</v>
      </c>
      <c r="J622" s="82">
        <v>34</v>
      </c>
      <c r="K622" s="82" t="s">
        <v>3699</v>
      </c>
      <c r="L622" s="82" t="s">
        <v>3714</v>
      </c>
      <c r="M622" s="82" t="s">
        <v>3715</v>
      </c>
      <c r="N622" s="82" t="s">
        <v>2352</v>
      </c>
      <c r="O622" s="82" t="s">
        <v>3700</v>
      </c>
      <c r="P622" s="82" t="s">
        <v>3743</v>
      </c>
      <c r="Q622" s="82" t="s">
        <v>75</v>
      </c>
      <c r="R622" s="82">
        <v>1</v>
      </c>
      <c r="S622" s="83">
        <v>44572</v>
      </c>
      <c r="T622" s="83">
        <v>44572</v>
      </c>
      <c r="U622" s="82">
        <v>62340092</v>
      </c>
      <c r="V622" s="82" t="s">
        <v>3702</v>
      </c>
      <c r="W622" s="100" t="s">
        <v>2504</v>
      </c>
      <c r="X622" s="82" t="s">
        <v>3936</v>
      </c>
      <c r="Y622" s="82" t="s">
        <v>5276</v>
      </c>
      <c r="Z622" s="82" t="s">
        <v>2503</v>
      </c>
      <c r="AA622" s="82" t="s">
        <v>3712</v>
      </c>
      <c r="AB622" s="82" t="s">
        <v>6805</v>
      </c>
      <c r="AC622" s="82" t="s">
        <v>3705</v>
      </c>
      <c r="AD622" s="82" t="s">
        <v>3706</v>
      </c>
      <c r="AE622" s="82">
        <v>200019605278388</v>
      </c>
      <c r="AF622" s="82">
        <v>1</v>
      </c>
      <c r="AG622" s="82" t="s">
        <v>3707</v>
      </c>
      <c r="AH622" s="82">
        <v>1</v>
      </c>
      <c r="AI622" s="82" t="s">
        <v>3708</v>
      </c>
      <c r="AJ622" s="82">
        <v>315645</v>
      </c>
      <c r="AK622" s="82" t="s">
        <v>6663</v>
      </c>
      <c r="AL622" s="82">
        <v>223</v>
      </c>
      <c r="AM622" s="84">
        <v>25000</v>
      </c>
      <c r="AN622" s="84">
        <v>0</v>
      </c>
      <c r="AO622" s="84">
        <v>0</v>
      </c>
      <c r="AP622" s="84">
        <v>25000</v>
      </c>
      <c r="AQ622" s="84">
        <v>717.5</v>
      </c>
      <c r="AR622" s="84">
        <v>0</v>
      </c>
      <c r="AS622" s="84">
        <v>760</v>
      </c>
      <c r="AT622" s="84">
        <v>0</v>
      </c>
      <c r="AU622" s="84">
        <v>25</v>
      </c>
      <c r="AV622" s="84">
        <v>0</v>
      </c>
      <c r="AW622" s="84">
        <v>0</v>
      </c>
      <c r="AX622" s="84">
        <v>1502.5</v>
      </c>
      <c r="AY622" s="84">
        <v>23497.5</v>
      </c>
      <c r="AZ622" s="84">
        <v>1775</v>
      </c>
      <c r="BA622" s="84">
        <v>275</v>
      </c>
      <c r="BB622" s="84">
        <v>1772.5</v>
      </c>
      <c r="BC622" s="91">
        <v>3822.5</v>
      </c>
    </row>
    <row r="623" spans="1:55" ht="25.5">
      <c r="A623" s="90" t="s">
        <v>843</v>
      </c>
      <c r="B623" s="82">
        <v>20231001</v>
      </c>
      <c r="C623" s="82">
        <v>2023</v>
      </c>
      <c r="D623" s="82" t="s">
        <v>6398</v>
      </c>
      <c r="E623" s="82">
        <v>10</v>
      </c>
      <c r="F623" s="82" t="s">
        <v>1242</v>
      </c>
      <c r="G623" s="82" t="s">
        <v>1486</v>
      </c>
      <c r="H623" s="82" t="s">
        <v>1242</v>
      </c>
      <c r="I623" s="82" t="s">
        <v>1486</v>
      </c>
      <c r="J623" s="82">
        <v>1</v>
      </c>
      <c r="K623" s="82" t="s">
        <v>11</v>
      </c>
      <c r="L623" s="82" t="s">
        <v>3758</v>
      </c>
      <c r="M623" s="82" t="s">
        <v>3759</v>
      </c>
      <c r="N623" s="82" t="s">
        <v>2352</v>
      </c>
      <c r="O623" s="82" t="s">
        <v>3700</v>
      </c>
      <c r="P623" s="82" t="s">
        <v>4298</v>
      </c>
      <c r="Q623" s="82" t="s">
        <v>13</v>
      </c>
      <c r="R623" s="82">
        <v>4</v>
      </c>
      <c r="S623" s="83">
        <v>44206</v>
      </c>
      <c r="T623" s="83">
        <v>40914</v>
      </c>
      <c r="U623" s="82">
        <v>62475100</v>
      </c>
      <c r="V623" s="82" t="s">
        <v>3702</v>
      </c>
      <c r="W623" s="100" t="s">
        <v>1658</v>
      </c>
      <c r="X623" s="82" t="s">
        <v>4299</v>
      </c>
      <c r="Y623" s="82" t="s">
        <v>5589</v>
      </c>
      <c r="Z623" s="82" t="s">
        <v>12</v>
      </c>
      <c r="AA623" s="82" t="s">
        <v>3712</v>
      </c>
      <c r="AB623" s="82" t="s">
        <v>6806</v>
      </c>
      <c r="AC623" s="82" t="s">
        <v>3713</v>
      </c>
      <c r="AD623" s="82" t="s">
        <v>3706</v>
      </c>
      <c r="AE623" s="82">
        <v>200013300212571</v>
      </c>
      <c r="AF623" s="82">
        <v>1</v>
      </c>
      <c r="AG623" s="82" t="s">
        <v>3707</v>
      </c>
      <c r="AH623" s="82">
        <v>1</v>
      </c>
      <c r="AI623" s="82" t="s">
        <v>3708</v>
      </c>
      <c r="AJ623" s="82">
        <v>315645</v>
      </c>
      <c r="AK623" s="82" t="s">
        <v>6663</v>
      </c>
      <c r="AL623" s="82">
        <v>224</v>
      </c>
      <c r="AM623" s="84">
        <v>35000</v>
      </c>
      <c r="AN623" s="84">
        <v>0</v>
      </c>
      <c r="AO623" s="84">
        <v>0</v>
      </c>
      <c r="AP623" s="84">
        <v>35000</v>
      </c>
      <c r="AQ623" s="84">
        <v>1004.5</v>
      </c>
      <c r="AR623" s="84">
        <v>0</v>
      </c>
      <c r="AS623" s="84">
        <v>1064</v>
      </c>
      <c r="AT623" s="84">
        <v>0</v>
      </c>
      <c r="AU623" s="84">
        <v>25</v>
      </c>
      <c r="AV623" s="84">
        <v>0</v>
      </c>
      <c r="AW623" s="84">
        <v>0</v>
      </c>
      <c r="AX623" s="84">
        <v>2093.5</v>
      </c>
      <c r="AY623" s="84">
        <v>32906.5</v>
      </c>
      <c r="AZ623" s="84">
        <v>2485</v>
      </c>
      <c r="BA623" s="84">
        <v>385</v>
      </c>
      <c r="BB623" s="84">
        <v>2481.5</v>
      </c>
      <c r="BC623" s="91">
        <v>5351.5</v>
      </c>
    </row>
    <row r="624" spans="1:55" ht="25.5">
      <c r="A624" s="90" t="s">
        <v>843</v>
      </c>
      <c r="B624" s="82">
        <v>20231001</v>
      </c>
      <c r="C624" s="82">
        <v>2023</v>
      </c>
      <c r="D624" s="82" t="s">
        <v>6398</v>
      </c>
      <c r="E624" s="82">
        <v>10</v>
      </c>
      <c r="F624" s="82">
        <v>1.83</v>
      </c>
      <c r="G624" s="82" t="s">
        <v>843</v>
      </c>
      <c r="H624" s="82">
        <v>1.83</v>
      </c>
      <c r="I624" s="82" t="s">
        <v>843</v>
      </c>
      <c r="J624" s="82">
        <v>1</v>
      </c>
      <c r="K624" s="82" t="s">
        <v>11</v>
      </c>
      <c r="L624" s="82"/>
      <c r="M624" s="82"/>
      <c r="N624" s="82" t="s">
        <v>2352</v>
      </c>
      <c r="O624" s="82" t="s">
        <v>3700</v>
      </c>
      <c r="P624" s="82" t="s">
        <v>4146</v>
      </c>
      <c r="Q624" s="82" t="s">
        <v>819</v>
      </c>
      <c r="R624" s="82">
        <v>2</v>
      </c>
      <c r="S624" s="83">
        <v>43842</v>
      </c>
      <c r="T624" s="83">
        <v>43840</v>
      </c>
      <c r="U624" s="82">
        <v>62460650</v>
      </c>
      <c r="V624" s="82" t="s">
        <v>3702</v>
      </c>
      <c r="W624" s="100" t="s">
        <v>1698</v>
      </c>
      <c r="X624" s="82" t="s">
        <v>4147</v>
      </c>
      <c r="Y624" s="82" t="s">
        <v>5455</v>
      </c>
      <c r="Z624" s="82" t="s">
        <v>818</v>
      </c>
      <c r="AA624" s="82" t="s">
        <v>3712</v>
      </c>
      <c r="AB624" s="82" t="s">
        <v>6651</v>
      </c>
      <c r="AC624" s="82" t="s">
        <v>3705</v>
      </c>
      <c r="AD624" s="82" t="s">
        <v>3706</v>
      </c>
      <c r="AE624" s="82">
        <v>200019603101189</v>
      </c>
      <c r="AF624" s="82">
        <v>1</v>
      </c>
      <c r="AG624" s="82" t="s">
        <v>3707</v>
      </c>
      <c r="AH624" s="82">
        <v>1</v>
      </c>
      <c r="AI624" s="82" t="s">
        <v>3708</v>
      </c>
      <c r="AJ624" s="82">
        <v>315645</v>
      </c>
      <c r="AK624" s="82" t="s">
        <v>6663</v>
      </c>
      <c r="AL624" s="82">
        <v>225</v>
      </c>
      <c r="AM624" s="84">
        <v>6000</v>
      </c>
      <c r="AN624" s="84">
        <v>0</v>
      </c>
      <c r="AO624" s="84">
        <v>0</v>
      </c>
      <c r="AP624" s="84">
        <v>6000</v>
      </c>
      <c r="AQ624" s="84">
        <v>172.2</v>
      </c>
      <c r="AR624" s="84">
        <v>0</v>
      </c>
      <c r="AS624" s="84">
        <v>182.4</v>
      </c>
      <c r="AT624" s="84">
        <v>0</v>
      </c>
      <c r="AU624" s="84">
        <v>25</v>
      </c>
      <c r="AV624" s="84">
        <v>0</v>
      </c>
      <c r="AW624" s="84">
        <v>0</v>
      </c>
      <c r="AX624" s="84">
        <v>379.6</v>
      </c>
      <c r="AY624" s="84">
        <v>5620.4</v>
      </c>
      <c r="AZ624" s="84">
        <v>426</v>
      </c>
      <c r="BA624" s="84">
        <v>66</v>
      </c>
      <c r="BB624" s="84">
        <v>425.4</v>
      </c>
      <c r="BC624" s="91">
        <v>917.4</v>
      </c>
    </row>
    <row r="625" spans="1:55" ht="25.5">
      <c r="A625" s="90" t="s">
        <v>843</v>
      </c>
      <c r="B625" s="82">
        <v>20231001</v>
      </c>
      <c r="C625" s="82">
        <v>2023</v>
      </c>
      <c r="D625" s="82" t="s">
        <v>6398</v>
      </c>
      <c r="E625" s="82">
        <v>10</v>
      </c>
      <c r="F625" s="82" t="s">
        <v>1283</v>
      </c>
      <c r="G625" s="82" t="s">
        <v>727</v>
      </c>
      <c r="H625" s="82" t="s">
        <v>1283</v>
      </c>
      <c r="I625" s="82" t="s">
        <v>727</v>
      </c>
      <c r="J625" s="82">
        <v>1</v>
      </c>
      <c r="K625" s="82" t="s">
        <v>11</v>
      </c>
      <c r="L625" s="82" t="s">
        <v>3714</v>
      </c>
      <c r="M625" s="82" t="s">
        <v>3715</v>
      </c>
      <c r="N625" s="82" t="s">
        <v>2352</v>
      </c>
      <c r="O625" s="82" t="s">
        <v>3700</v>
      </c>
      <c r="P625" s="82" t="s">
        <v>4194</v>
      </c>
      <c r="Q625" s="82" t="s">
        <v>356</v>
      </c>
      <c r="R625" s="82">
        <v>4</v>
      </c>
      <c r="S625" s="83">
        <v>43470</v>
      </c>
      <c r="T625" s="83">
        <v>40919</v>
      </c>
      <c r="U625" s="82">
        <v>62115004</v>
      </c>
      <c r="V625" s="82" t="s">
        <v>3702</v>
      </c>
      <c r="W625" s="100" t="s">
        <v>1613</v>
      </c>
      <c r="X625" s="82" t="s">
        <v>4195</v>
      </c>
      <c r="Y625" s="82" t="s">
        <v>5493</v>
      </c>
      <c r="Z625" s="82" t="s">
        <v>736</v>
      </c>
      <c r="AA625" s="82" t="s">
        <v>3712</v>
      </c>
      <c r="AB625" s="83">
        <v>33118</v>
      </c>
      <c r="AC625" s="82" t="s">
        <v>3713</v>
      </c>
      <c r="AD625" s="82" t="s">
        <v>3718</v>
      </c>
      <c r="AE625" s="82">
        <v>200013300216218</v>
      </c>
      <c r="AF625" s="82">
        <v>1</v>
      </c>
      <c r="AG625" s="82" t="s">
        <v>3707</v>
      </c>
      <c r="AH625" s="82">
        <v>1</v>
      </c>
      <c r="AI625" s="82" t="s">
        <v>3708</v>
      </c>
      <c r="AJ625" s="82">
        <v>315645</v>
      </c>
      <c r="AK625" s="82" t="s">
        <v>6663</v>
      </c>
      <c r="AL625" s="82">
        <v>226</v>
      </c>
      <c r="AM625" s="84">
        <v>45000</v>
      </c>
      <c r="AN625" s="84">
        <v>0</v>
      </c>
      <c r="AO625" s="84">
        <v>0</v>
      </c>
      <c r="AP625" s="84">
        <v>45000</v>
      </c>
      <c r="AQ625" s="84">
        <v>1291.5</v>
      </c>
      <c r="AR625" s="84">
        <v>1148.33</v>
      </c>
      <c r="AS625" s="84">
        <v>1368</v>
      </c>
      <c r="AT625" s="84">
        <v>0</v>
      </c>
      <c r="AU625" s="84">
        <v>25</v>
      </c>
      <c r="AV625" s="84">
        <v>100</v>
      </c>
      <c r="AW625" s="84">
        <v>3046</v>
      </c>
      <c r="AX625" s="84">
        <v>10024.83</v>
      </c>
      <c r="AY625" s="84">
        <v>38021.17</v>
      </c>
      <c r="AZ625" s="84">
        <v>3195</v>
      </c>
      <c r="BA625" s="84">
        <v>495</v>
      </c>
      <c r="BB625" s="84">
        <v>3190.5</v>
      </c>
      <c r="BC625" s="91">
        <v>6880.5</v>
      </c>
    </row>
    <row r="626" spans="1:55" ht="25.5">
      <c r="A626" s="90" t="s">
        <v>843</v>
      </c>
      <c r="B626" s="82">
        <v>20231001</v>
      </c>
      <c r="C626" s="82">
        <v>2023</v>
      </c>
      <c r="D626" s="82" t="s">
        <v>6398</v>
      </c>
      <c r="E626" s="82">
        <v>10</v>
      </c>
      <c r="F626" s="82">
        <v>1.83</v>
      </c>
      <c r="G626" s="82" t="s">
        <v>843</v>
      </c>
      <c r="H626" s="82">
        <v>1.83</v>
      </c>
      <c r="I626" s="82" t="s">
        <v>843</v>
      </c>
      <c r="J626" s="82">
        <v>1</v>
      </c>
      <c r="K626" s="82" t="s">
        <v>11</v>
      </c>
      <c r="L626" s="82"/>
      <c r="M626" s="82"/>
      <c r="N626" s="82" t="s">
        <v>2352</v>
      </c>
      <c r="O626" s="82" t="s">
        <v>3700</v>
      </c>
      <c r="P626" s="82" t="s">
        <v>3767</v>
      </c>
      <c r="Q626" s="82" t="s">
        <v>32</v>
      </c>
      <c r="R626" s="82">
        <v>4</v>
      </c>
      <c r="S626" s="83">
        <v>44573</v>
      </c>
      <c r="T626" s="83">
        <v>43840</v>
      </c>
      <c r="U626" s="82">
        <v>61665019</v>
      </c>
      <c r="V626" s="82" t="s">
        <v>3702</v>
      </c>
      <c r="W626" s="100" t="s">
        <v>2085</v>
      </c>
      <c r="X626" s="82" t="s">
        <v>4257</v>
      </c>
      <c r="Y626" s="82" t="s">
        <v>5550</v>
      </c>
      <c r="Z626" s="82" t="s">
        <v>980</v>
      </c>
      <c r="AA626" s="82" t="s">
        <v>3712</v>
      </c>
      <c r="AB626" s="82" t="s">
        <v>6807</v>
      </c>
      <c r="AC626" s="82" t="s">
        <v>3705</v>
      </c>
      <c r="AD626" s="82" t="s">
        <v>3706</v>
      </c>
      <c r="AE626" s="82">
        <v>200018200111410</v>
      </c>
      <c r="AF626" s="82">
        <v>1</v>
      </c>
      <c r="AG626" s="82" t="s">
        <v>3707</v>
      </c>
      <c r="AH626" s="82">
        <v>1</v>
      </c>
      <c r="AI626" s="82" t="s">
        <v>3708</v>
      </c>
      <c r="AJ626" s="82">
        <v>315645</v>
      </c>
      <c r="AK626" s="82" t="s">
        <v>6663</v>
      </c>
      <c r="AL626" s="82">
        <v>227</v>
      </c>
      <c r="AM626" s="84">
        <v>90000</v>
      </c>
      <c r="AN626" s="84">
        <v>0</v>
      </c>
      <c r="AO626" s="84">
        <v>0</v>
      </c>
      <c r="AP626" s="84">
        <v>90000</v>
      </c>
      <c r="AQ626" s="84">
        <v>2583</v>
      </c>
      <c r="AR626" s="84">
        <v>9753.1200000000008</v>
      </c>
      <c r="AS626" s="84">
        <v>2736</v>
      </c>
      <c r="AT626" s="84">
        <v>0</v>
      </c>
      <c r="AU626" s="84">
        <v>25</v>
      </c>
      <c r="AV626" s="84">
        <v>0</v>
      </c>
      <c r="AW626" s="84">
        <v>0</v>
      </c>
      <c r="AX626" s="84">
        <v>15097.12</v>
      </c>
      <c r="AY626" s="84">
        <v>74902.880000000005</v>
      </c>
      <c r="AZ626" s="84">
        <v>6390</v>
      </c>
      <c r="BA626" s="84">
        <v>822.89</v>
      </c>
      <c r="BB626" s="84">
        <v>6381</v>
      </c>
      <c r="BC626" s="91">
        <v>13593.89</v>
      </c>
    </row>
    <row r="627" spans="1:55" ht="25.5">
      <c r="A627" s="90" t="s">
        <v>843</v>
      </c>
      <c r="B627" s="82">
        <v>20231001</v>
      </c>
      <c r="C627" s="82">
        <v>2023</v>
      </c>
      <c r="D627" s="82" t="s">
        <v>6398</v>
      </c>
      <c r="E627" s="82">
        <v>10</v>
      </c>
      <c r="F627" s="82">
        <v>1.83</v>
      </c>
      <c r="G627" s="82" t="s">
        <v>843</v>
      </c>
      <c r="H627" s="82">
        <v>1.83</v>
      </c>
      <c r="I627" s="82" t="s">
        <v>843</v>
      </c>
      <c r="J627" s="82">
        <v>7</v>
      </c>
      <c r="K627" s="82" t="s">
        <v>3709</v>
      </c>
      <c r="L627" s="82"/>
      <c r="M627" s="82"/>
      <c r="N627" s="82" t="s">
        <v>2352</v>
      </c>
      <c r="O627" s="82" t="s">
        <v>3700</v>
      </c>
      <c r="P627" s="82" t="s">
        <v>3710</v>
      </c>
      <c r="Q627" s="82" t="s">
        <v>795</v>
      </c>
      <c r="R627" s="82">
        <v>12</v>
      </c>
      <c r="S627" s="83">
        <v>44569</v>
      </c>
      <c r="T627" s="83">
        <v>40918</v>
      </c>
      <c r="U627" s="82">
        <v>62461429</v>
      </c>
      <c r="V627" s="82" t="s">
        <v>3702</v>
      </c>
      <c r="W627" s="100" t="s">
        <v>2196</v>
      </c>
      <c r="X627" s="82" t="s">
        <v>4171</v>
      </c>
      <c r="Y627" s="82" t="s">
        <v>5475</v>
      </c>
      <c r="Z627" s="82" t="s">
        <v>1371</v>
      </c>
      <c r="AA627" s="82" t="s">
        <v>3712</v>
      </c>
      <c r="AB627" s="83">
        <v>31482</v>
      </c>
      <c r="AC627" s="82" t="s">
        <v>3713</v>
      </c>
      <c r="AD627" s="82" t="s">
        <v>3706</v>
      </c>
      <c r="AE627" s="82">
        <v>200012320351005</v>
      </c>
      <c r="AF627" s="82">
        <v>1</v>
      </c>
      <c r="AG627" s="82" t="s">
        <v>3707</v>
      </c>
      <c r="AH627" s="82">
        <v>1</v>
      </c>
      <c r="AI627" s="82" t="s">
        <v>3708</v>
      </c>
      <c r="AJ627" s="82">
        <v>315645</v>
      </c>
      <c r="AK627" s="82" t="s">
        <v>6663</v>
      </c>
      <c r="AL627" s="82">
        <v>228</v>
      </c>
      <c r="AM627" s="84">
        <v>25000</v>
      </c>
      <c r="AN627" s="84">
        <v>0</v>
      </c>
      <c r="AO627" s="84">
        <v>0</v>
      </c>
      <c r="AP627" s="84">
        <v>25000</v>
      </c>
      <c r="AQ627" s="84">
        <v>0</v>
      </c>
      <c r="AR627" s="84">
        <v>0</v>
      </c>
      <c r="AS627" s="84">
        <v>0</v>
      </c>
      <c r="AT627" s="84">
        <v>0</v>
      </c>
      <c r="AU627" s="84">
        <v>0</v>
      </c>
      <c r="AV627" s="84">
        <v>0</v>
      </c>
      <c r="AW627" s="84">
        <v>0</v>
      </c>
      <c r="AX627" s="84">
        <v>0</v>
      </c>
      <c r="AY627" s="84">
        <v>25000</v>
      </c>
      <c r="AZ627" s="84">
        <v>0</v>
      </c>
      <c r="BA627" s="84">
        <v>0</v>
      </c>
      <c r="BB627" s="84">
        <v>0</v>
      </c>
      <c r="BC627" s="91">
        <v>0</v>
      </c>
    </row>
    <row r="628" spans="1:55" ht="25.5">
      <c r="A628" s="90" t="s">
        <v>843</v>
      </c>
      <c r="B628" s="82">
        <v>20231001</v>
      </c>
      <c r="C628" s="82">
        <v>2023</v>
      </c>
      <c r="D628" s="82" t="s">
        <v>6398</v>
      </c>
      <c r="E628" s="82">
        <v>10</v>
      </c>
      <c r="F628" s="82">
        <v>1.83</v>
      </c>
      <c r="G628" s="82" t="s">
        <v>843</v>
      </c>
      <c r="H628" s="82">
        <v>1.83</v>
      </c>
      <c r="I628" s="82" t="s">
        <v>843</v>
      </c>
      <c r="J628" s="82">
        <v>7</v>
      </c>
      <c r="K628" s="82" t="s">
        <v>3709</v>
      </c>
      <c r="L628" s="82"/>
      <c r="M628" s="82"/>
      <c r="N628" s="82" t="s">
        <v>2352</v>
      </c>
      <c r="O628" s="82" t="s">
        <v>3700</v>
      </c>
      <c r="P628" s="82" t="s">
        <v>3710</v>
      </c>
      <c r="Q628" s="82" t="s">
        <v>795</v>
      </c>
      <c r="R628" s="82">
        <v>3</v>
      </c>
      <c r="S628" s="83">
        <v>44931</v>
      </c>
      <c r="T628" s="83">
        <v>43836</v>
      </c>
      <c r="U628" s="82">
        <v>62461940</v>
      </c>
      <c r="V628" s="82" t="s">
        <v>3702</v>
      </c>
      <c r="W628" s="100" t="s">
        <v>3208</v>
      </c>
      <c r="X628" s="82" t="s">
        <v>3828</v>
      </c>
      <c r="Y628" s="82" t="s">
        <v>5196</v>
      </c>
      <c r="Z628" s="82" t="s">
        <v>3207</v>
      </c>
      <c r="AA628" s="82" t="s">
        <v>3712</v>
      </c>
      <c r="AB628" s="82" t="s">
        <v>6808</v>
      </c>
      <c r="AC628" s="82" t="s">
        <v>3705</v>
      </c>
      <c r="AD628" s="82" t="s">
        <v>3706</v>
      </c>
      <c r="AE628" s="82">
        <v>200012320775526</v>
      </c>
      <c r="AF628" s="82">
        <v>1</v>
      </c>
      <c r="AG628" s="82" t="s">
        <v>3707</v>
      </c>
      <c r="AH628" s="82">
        <v>1</v>
      </c>
      <c r="AI628" s="82" t="s">
        <v>3708</v>
      </c>
      <c r="AJ628" s="82">
        <v>315645</v>
      </c>
      <c r="AK628" s="82" t="s">
        <v>6663</v>
      </c>
      <c r="AL628" s="82">
        <v>229</v>
      </c>
      <c r="AM628" s="84">
        <v>10000</v>
      </c>
      <c r="AN628" s="84">
        <v>0</v>
      </c>
      <c r="AO628" s="84">
        <v>0</v>
      </c>
      <c r="AP628" s="84">
        <v>10000</v>
      </c>
      <c r="AQ628" s="84">
        <v>0</v>
      </c>
      <c r="AR628" s="84">
        <v>0</v>
      </c>
      <c r="AS628" s="84">
        <v>0</v>
      </c>
      <c r="AT628" s="84">
        <v>0</v>
      </c>
      <c r="AU628" s="84">
        <v>0</v>
      </c>
      <c r="AV628" s="84">
        <v>0</v>
      </c>
      <c r="AW628" s="84">
        <v>0</v>
      </c>
      <c r="AX628" s="84">
        <v>0</v>
      </c>
      <c r="AY628" s="84">
        <v>10000</v>
      </c>
      <c r="AZ628" s="84">
        <v>0</v>
      </c>
      <c r="BA628" s="84">
        <v>0</v>
      </c>
      <c r="BB628" s="84">
        <v>0</v>
      </c>
      <c r="BC628" s="91">
        <v>0</v>
      </c>
    </row>
    <row r="629" spans="1:55" ht="25.5">
      <c r="A629" s="90" t="s">
        <v>843</v>
      </c>
      <c r="B629" s="82">
        <v>20231001</v>
      </c>
      <c r="C629" s="82">
        <v>2023</v>
      </c>
      <c r="D629" s="82" t="s">
        <v>6398</v>
      </c>
      <c r="E629" s="82">
        <v>10</v>
      </c>
      <c r="F629" s="82" t="s">
        <v>1270</v>
      </c>
      <c r="G629" s="82" t="s">
        <v>842</v>
      </c>
      <c r="H629" s="82" t="s">
        <v>1270</v>
      </c>
      <c r="I629" s="82" t="s">
        <v>842</v>
      </c>
      <c r="J629" s="82">
        <v>1</v>
      </c>
      <c r="K629" s="82" t="s">
        <v>11</v>
      </c>
      <c r="L629" s="82"/>
      <c r="M629" s="82"/>
      <c r="N629" s="82" t="s">
        <v>2352</v>
      </c>
      <c r="O629" s="82" t="s">
        <v>3700</v>
      </c>
      <c r="P629" s="82" t="s">
        <v>3701</v>
      </c>
      <c r="Q629" s="82" t="s">
        <v>190</v>
      </c>
      <c r="R629" s="82">
        <v>7</v>
      </c>
      <c r="S629" s="83">
        <v>43841</v>
      </c>
      <c r="T629" s="83">
        <v>367</v>
      </c>
      <c r="U629" s="82">
        <v>61800025</v>
      </c>
      <c r="V629" s="82" t="s">
        <v>3702</v>
      </c>
      <c r="W629" s="100" t="s">
        <v>1732</v>
      </c>
      <c r="X629" s="82" t="s">
        <v>3923</v>
      </c>
      <c r="Y629" s="82" t="s">
        <v>5351</v>
      </c>
      <c r="Z629" s="82" t="s">
        <v>850</v>
      </c>
      <c r="AA629" s="82" t="s">
        <v>3712</v>
      </c>
      <c r="AB629" s="82" t="s">
        <v>6809</v>
      </c>
      <c r="AC629" s="82" t="s">
        <v>3713</v>
      </c>
      <c r="AD629" s="82" t="s">
        <v>3705</v>
      </c>
      <c r="AE629" s="82">
        <v>200010900727532</v>
      </c>
      <c r="AF629" s="82">
        <v>1</v>
      </c>
      <c r="AG629" s="82" t="s">
        <v>3707</v>
      </c>
      <c r="AH629" s="82">
        <v>1</v>
      </c>
      <c r="AI629" s="82" t="s">
        <v>3708</v>
      </c>
      <c r="AJ629" s="82">
        <v>315645</v>
      </c>
      <c r="AK629" s="82" t="s">
        <v>6663</v>
      </c>
      <c r="AL629" s="82">
        <v>230</v>
      </c>
      <c r="AM629" s="84">
        <v>35000</v>
      </c>
      <c r="AN629" s="84">
        <v>0</v>
      </c>
      <c r="AO629" s="84">
        <v>0</v>
      </c>
      <c r="AP629" s="84">
        <v>35000</v>
      </c>
      <c r="AQ629" s="84">
        <v>1004.5</v>
      </c>
      <c r="AR629" s="84">
        <v>0</v>
      </c>
      <c r="AS629" s="84">
        <v>1064</v>
      </c>
      <c r="AT629" s="84">
        <v>0</v>
      </c>
      <c r="AU629" s="84">
        <v>25</v>
      </c>
      <c r="AV629" s="84">
        <v>0</v>
      </c>
      <c r="AW629" s="84">
        <v>19357.61</v>
      </c>
      <c r="AX629" s="84">
        <v>40808.720000000001</v>
      </c>
      <c r="AY629" s="84">
        <v>13548.89</v>
      </c>
      <c r="AZ629" s="84">
        <v>2485</v>
      </c>
      <c r="BA629" s="84">
        <v>385</v>
      </c>
      <c r="BB629" s="84">
        <v>2481.5</v>
      </c>
      <c r="BC629" s="91">
        <v>5351.5</v>
      </c>
    </row>
    <row r="630" spans="1:55" ht="25.5">
      <c r="A630" s="90" t="s">
        <v>843</v>
      </c>
      <c r="B630" s="82">
        <v>20231001</v>
      </c>
      <c r="C630" s="82">
        <v>2023</v>
      </c>
      <c r="D630" s="82" t="s">
        <v>6398</v>
      </c>
      <c r="E630" s="82">
        <v>10</v>
      </c>
      <c r="F630" s="82">
        <v>1.83</v>
      </c>
      <c r="G630" s="82" t="s">
        <v>843</v>
      </c>
      <c r="H630" s="82">
        <v>1.83</v>
      </c>
      <c r="I630" s="82" t="s">
        <v>843</v>
      </c>
      <c r="J630" s="82">
        <v>7</v>
      </c>
      <c r="K630" s="82" t="s">
        <v>3709</v>
      </c>
      <c r="L630" s="82"/>
      <c r="M630" s="82"/>
      <c r="N630" s="82" t="s">
        <v>2352</v>
      </c>
      <c r="O630" s="82" t="s">
        <v>3700</v>
      </c>
      <c r="P630" s="82" t="s">
        <v>3710</v>
      </c>
      <c r="Q630" s="82" t="s">
        <v>795</v>
      </c>
      <c r="R630" s="82">
        <v>4</v>
      </c>
      <c r="S630" s="83">
        <v>44930</v>
      </c>
      <c r="T630" s="83">
        <v>42737</v>
      </c>
      <c r="U630" s="82">
        <v>62461899</v>
      </c>
      <c r="V630" s="82" t="s">
        <v>3702</v>
      </c>
      <c r="W630" s="100" t="s">
        <v>3145</v>
      </c>
      <c r="X630" s="82" t="s">
        <v>4149</v>
      </c>
      <c r="Y630" s="82" t="s">
        <v>5746</v>
      </c>
      <c r="Z630" s="82" t="s">
        <v>3144</v>
      </c>
      <c r="AA630" s="82" t="s">
        <v>3712</v>
      </c>
      <c r="AB630" s="82" t="s">
        <v>6810</v>
      </c>
      <c r="AC630" s="82" t="s">
        <v>3713</v>
      </c>
      <c r="AD630" s="82" t="s">
        <v>3706</v>
      </c>
      <c r="AE630" s="82">
        <v>200010701149245</v>
      </c>
      <c r="AF630" s="82">
        <v>1</v>
      </c>
      <c r="AG630" s="82" t="s">
        <v>3707</v>
      </c>
      <c r="AH630" s="82">
        <v>1</v>
      </c>
      <c r="AI630" s="82" t="s">
        <v>3708</v>
      </c>
      <c r="AJ630" s="82">
        <v>315645</v>
      </c>
      <c r="AK630" s="82" t="s">
        <v>6663</v>
      </c>
      <c r="AL630" s="82">
        <v>231</v>
      </c>
      <c r="AM630" s="84">
        <v>15000</v>
      </c>
      <c r="AN630" s="84">
        <v>0</v>
      </c>
      <c r="AO630" s="84">
        <v>0</v>
      </c>
      <c r="AP630" s="84">
        <v>15000</v>
      </c>
      <c r="AQ630" s="84">
        <v>0</v>
      </c>
      <c r="AR630" s="84">
        <v>0</v>
      </c>
      <c r="AS630" s="84">
        <v>0</v>
      </c>
      <c r="AT630" s="84">
        <v>0</v>
      </c>
      <c r="AU630" s="84">
        <v>0</v>
      </c>
      <c r="AV630" s="84">
        <v>0</v>
      </c>
      <c r="AW630" s="84">
        <v>0</v>
      </c>
      <c r="AX630" s="84">
        <v>0</v>
      </c>
      <c r="AY630" s="84">
        <v>15000</v>
      </c>
      <c r="AZ630" s="84">
        <v>0</v>
      </c>
      <c r="BA630" s="84">
        <v>0</v>
      </c>
      <c r="BB630" s="84">
        <v>0</v>
      </c>
      <c r="BC630" s="91">
        <v>0</v>
      </c>
    </row>
    <row r="631" spans="1:55" ht="25.5">
      <c r="A631" s="90" t="s">
        <v>843</v>
      </c>
      <c r="B631" s="82">
        <v>20231001</v>
      </c>
      <c r="C631" s="82">
        <v>2023</v>
      </c>
      <c r="D631" s="82" t="s">
        <v>6398</v>
      </c>
      <c r="E631" s="82">
        <v>10</v>
      </c>
      <c r="F631" s="82" t="s">
        <v>1242</v>
      </c>
      <c r="G631" s="82" t="s">
        <v>1486</v>
      </c>
      <c r="H631" s="82">
        <v>1.83</v>
      </c>
      <c r="I631" s="82" t="s">
        <v>843</v>
      </c>
      <c r="J631" s="82">
        <v>34</v>
      </c>
      <c r="K631" s="82" t="s">
        <v>3699</v>
      </c>
      <c r="L631" s="82" t="s">
        <v>3714</v>
      </c>
      <c r="M631" s="82" t="s">
        <v>3715</v>
      </c>
      <c r="N631" s="82" t="s">
        <v>2352</v>
      </c>
      <c r="O631" s="82" t="s">
        <v>3700</v>
      </c>
      <c r="P631" s="82" t="s">
        <v>3743</v>
      </c>
      <c r="Q631" s="82" t="s">
        <v>75</v>
      </c>
      <c r="R631" s="82">
        <v>6</v>
      </c>
      <c r="S631" s="83">
        <v>44933</v>
      </c>
      <c r="T631" s="82" t="s">
        <v>6811</v>
      </c>
      <c r="U631" s="82">
        <v>62475198</v>
      </c>
      <c r="V631" s="82" t="s">
        <v>3702</v>
      </c>
      <c r="W631" s="100" t="s">
        <v>3484</v>
      </c>
      <c r="X631" s="82" t="s">
        <v>4126</v>
      </c>
      <c r="Y631" s="82" t="s">
        <v>5435</v>
      </c>
      <c r="Z631" s="82" t="s">
        <v>3483</v>
      </c>
      <c r="AA631" s="82" t="s">
        <v>3712</v>
      </c>
      <c r="AB631" s="82" t="s">
        <v>6500</v>
      </c>
      <c r="AC631" s="82" t="s">
        <v>3713</v>
      </c>
      <c r="AD631" s="82" t="s">
        <v>3706</v>
      </c>
      <c r="AE631" s="82">
        <v>200010200982717</v>
      </c>
      <c r="AF631" s="82">
        <v>1</v>
      </c>
      <c r="AG631" s="82" t="s">
        <v>3707</v>
      </c>
      <c r="AH631" s="82">
        <v>1</v>
      </c>
      <c r="AI631" s="82" t="s">
        <v>3708</v>
      </c>
      <c r="AJ631" s="82">
        <v>315645</v>
      </c>
      <c r="AK631" s="82" t="s">
        <v>6663</v>
      </c>
      <c r="AL631" s="82">
        <v>232</v>
      </c>
      <c r="AM631" s="84">
        <v>26250</v>
      </c>
      <c r="AN631" s="84">
        <v>0</v>
      </c>
      <c r="AO631" s="84">
        <v>0</v>
      </c>
      <c r="AP631" s="84">
        <v>26250</v>
      </c>
      <c r="AQ631" s="84">
        <v>753.38</v>
      </c>
      <c r="AR631" s="84">
        <v>0</v>
      </c>
      <c r="AS631" s="84">
        <v>798</v>
      </c>
      <c r="AT631" s="84">
        <v>0</v>
      </c>
      <c r="AU631" s="84">
        <v>25</v>
      </c>
      <c r="AV631" s="84">
        <v>0</v>
      </c>
      <c r="AW631" s="84">
        <v>0</v>
      </c>
      <c r="AX631" s="84">
        <v>1576.38</v>
      </c>
      <c r="AY631" s="84">
        <v>24673.62</v>
      </c>
      <c r="AZ631" s="84">
        <v>1863.75</v>
      </c>
      <c r="BA631" s="84">
        <v>288.75</v>
      </c>
      <c r="BB631" s="84">
        <v>1861.13</v>
      </c>
      <c r="BC631" s="91">
        <v>4013.63</v>
      </c>
    </row>
    <row r="632" spans="1:55" ht="25.5">
      <c r="A632" s="90" t="s">
        <v>843</v>
      </c>
      <c r="B632" s="82">
        <v>20231001</v>
      </c>
      <c r="C632" s="82">
        <v>2023</v>
      </c>
      <c r="D632" s="82" t="s">
        <v>6398</v>
      </c>
      <c r="E632" s="82">
        <v>10</v>
      </c>
      <c r="F632" s="82" t="s">
        <v>1262</v>
      </c>
      <c r="G632" s="82" t="s">
        <v>465</v>
      </c>
      <c r="H632" s="82">
        <v>1.83</v>
      </c>
      <c r="I632" s="82" t="s">
        <v>843</v>
      </c>
      <c r="J632" s="82">
        <v>34</v>
      </c>
      <c r="K632" s="82" t="s">
        <v>3699</v>
      </c>
      <c r="L632" s="82"/>
      <c r="M632" s="82"/>
      <c r="N632" s="82" t="s">
        <v>2352</v>
      </c>
      <c r="O632" s="82" t="s">
        <v>3700</v>
      </c>
      <c r="P632" s="82" t="s">
        <v>3701</v>
      </c>
      <c r="Q632" s="82" t="s">
        <v>190</v>
      </c>
      <c r="R632" s="82">
        <v>2</v>
      </c>
      <c r="S632" s="83">
        <v>44562</v>
      </c>
      <c r="T632" s="83">
        <v>44205</v>
      </c>
      <c r="U632" s="82">
        <v>61935104</v>
      </c>
      <c r="V632" s="82" t="s">
        <v>3702</v>
      </c>
      <c r="W632" s="100" t="s">
        <v>2104</v>
      </c>
      <c r="X632" s="82" t="s">
        <v>4206</v>
      </c>
      <c r="Y632" s="82" t="s">
        <v>5505</v>
      </c>
      <c r="Z632" s="82" t="s">
        <v>1175</v>
      </c>
      <c r="AA632" s="82" t="s">
        <v>3712</v>
      </c>
      <c r="AB632" s="82" t="s">
        <v>6812</v>
      </c>
      <c r="AC632" s="82" t="s">
        <v>3705</v>
      </c>
      <c r="AD632" s="82" t="s">
        <v>3706</v>
      </c>
      <c r="AE632" s="82">
        <v>200019603522072</v>
      </c>
      <c r="AF632" s="82">
        <v>1</v>
      </c>
      <c r="AG632" s="82" t="s">
        <v>3707</v>
      </c>
      <c r="AH632" s="82">
        <v>1</v>
      </c>
      <c r="AI632" s="82" t="s">
        <v>3708</v>
      </c>
      <c r="AJ632" s="82">
        <v>315645</v>
      </c>
      <c r="AK632" s="82" t="s">
        <v>6663</v>
      </c>
      <c r="AL632" s="82">
        <v>233</v>
      </c>
      <c r="AM632" s="84">
        <v>20000</v>
      </c>
      <c r="AN632" s="84">
        <v>0</v>
      </c>
      <c r="AO632" s="84">
        <v>0</v>
      </c>
      <c r="AP632" s="84">
        <v>20000</v>
      </c>
      <c r="AQ632" s="84">
        <v>574</v>
      </c>
      <c r="AR632" s="84">
        <v>0</v>
      </c>
      <c r="AS632" s="84">
        <v>608</v>
      </c>
      <c r="AT632" s="84">
        <v>0</v>
      </c>
      <c r="AU632" s="84">
        <v>25</v>
      </c>
      <c r="AV632" s="84">
        <v>0</v>
      </c>
      <c r="AW632" s="84">
        <v>0</v>
      </c>
      <c r="AX632" s="84">
        <v>1207</v>
      </c>
      <c r="AY632" s="84">
        <v>18793</v>
      </c>
      <c r="AZ632" s="84">
        <v>1420</v>
      </c>
      <c r="BA632" s="84">
        <v>220</v>
      </c>
      <c r="BB632" s="84">
        <v>1418</v>
      </c>
      <c r="BC632" s="91">
        <v>3058</v>
      </c>
    </row>
    <row r="633" spans="1:55" ht="25.5">
      <c r="A633" s="90" t="s">
        <v>843</v>
      </c>
      <c r="B633" s="82">
        <v>20231001</v>
      </c>
      <c r="C633" s="82">
        <v>2023</v>
      </c>
      <c r="D633" s="82" t="s">
        <v>6398</v>
      </c>
      <c r="E633" s="82">
        <v>10</v>
      </c>
      <c r="F633" s="82" t="s">
        <v>1283</v>
      </c>
      <c r="G633" s="82" t="s">
        <v>727</v>
      </c>
      <c r="H633" s="82" t="s">
        <v>1283</v>
      </c>
      <c r="I633" s="82" t="s">
        <v>727</v>
      </c>
      <c r="J633" s="82">
        <v>1</v>
      </c>
      <c r="K633" s="82" t="s">
        <v>11</v>
      </c>
      <c r="L633" s="82" t="s">
        <v>3754</v>
      </c>
      <c r="M633" s="82" t="s">
        <v>3755</v>
      </c>
      <c r="N633" s="82" t="s">
        <v>2352</v>
      </c>
      <c r="O633" s="82" t="s">
        <v>3700</v>
      </c>
      <c r="P633" s="82" t="s">
        <v>4264</v>
      </c>
      <c r="Q633" s="82" t="s">
        <v>754</v>
      </c>
      <c r="R633" s="82">
        <v>4</v>
      </c>
      <c r="S633" s="83">
        <v>43470</v>
      </c>
      <c r="T633" s="82" t="s">
        <v>6813</v>
      </c>
      <c r="U633" s="82">
        <v>62115013</v>
      </c>
      <c r="V633" s="82" t="s">
        <v>3702</v>
      </c>
      <c r="W633" s="100" t="s">
        <v>1050</v>
      </c>
      <c r="X633" s="82" t="s">
        <v>4265</v>
      </c>
      <c r="Y633" s="82" t="s">
        <v>5557</v>
      </c>
      <c r="Z633" s="82" t="s">
        <v>753</v>
      </c>
      <c r="AA633" s="82" t="s">
        <v>3704</v>
      </c>
      <c r="AB633" s="83">
        <v>20156</v>
      </c>
      <c r="AC633" s="82" t="s">
        <v>3713</v>
      </c>
      <c r="AD633" s="82" t="s">
        <v>3705</v>
      </c>
      <c r="AE633" s="82">
        <v>200013300047908</v>
      </c>
      <c r="AF633" s="82">
        <v>1</v>
      </c>
      <c r="AG633" s="82" t="s">
        <v>3707</v>
      </c>
      <c r="AH633" s="82">
        <v>1</v>
      </c>
      <c r="AI633" s="82" t="s">
        <v>3708</v>
      </c>
      <c r="AJ633" s="82">
        <v>315645</v>
      </c>
      <c r="AK633" s="82" t="s">
        <v>6663</v>
      </c>
      <c r="AL633" s="82">
        <v>234</v>
      </c>
      <c r="AM633" s="84">
        <v>45000</v>
      </c>
      <c r="AN633" s="84">
        <v>0</v>
      </c>
      <c r="AO633" s="84">
        <v>0</v>
      </c>
      <c r="AP633" s="84">
        <v>45000</v>
      </c>
      <c r="AQ633" s="84">
        <v>1291.5</v>
      </c>
      <c r="AR633" s="84">
        <v>1148.33</v>
      </c>
      <c r="AS633" s="84">
        <v>1368</v>
      </c>
      <c r="AT633" s="84">
        <v>0</v>
      </c>
      <c r="AU633" s="84">
        <v>25</v>
      </c>
      <c r="AV633" s="84">
        <v>100</v>
      </c>
      <c r="AW633" s="84">
        <v>12337.17</v>
      </c>
      <c r="AX633" s="84">
        <v>28607.17</v>
      </c>
      <c r="AY633" s="84">
        <v>28730</v>
      </c>
      <c r="AZ633" s="84">
        <v>3195</v>
      </c>
      <c r="BA633" s="84">
        <v>495</v>
      </c>
      <c r="BB633" s="84">
        <v>3190.5</v>
      </c>
      <c r="BC633" s="91">
        <v>6880.5</v>
      </c>
    </row>
    <row r="634" spans="1:55" ht="25.5">
      <c r="A634" s="90" t="s">
        <v>843</v>
      </c>
      <c r="B634" s="82">
        <v>20231001</v>
      </c>
      <c r="C634" s="82">
        <v>2023</v>
      </c>
      <c r="D634" s="82" t="s">
        <v>6398</v>
      </c>
      <c r="E634" s="82">
        <v>10</v>
      </c>
      <c r="F634" s="82">
        <v>1.83</v>
      </c>
      <c r="G634" s="82" t="s">
        <v>843</v>
      </c>
      <c r="H634" s="82">
        <v>1.83</v>
      </c>
      <c r="I634" s="82" t="s">
        <v>843</v>
      </c>
      <c r="J634" s="82">
        <v>7</v>
      </c>
      <c r="K634" s="82" t="s">
        <v>3709</v>
      </c>
      <c r="L634" s="82"/>
      <c r="M634" s="82"/>
      <c r="N634" s="82" t="s">
        <v>2352</v>
      </c>
      <c r="O634" s="82" t="s">
        <v>3700</v>
      </c>
      <c r="P634" s="82" t="s">
        <v>3710</v>
      </c>
      <c r="Q634" s="82" t="s">
        <v>795</v>
      </c>
      <c r="R634" s="82">
        <v>5</v>
      </c>
      <c r="S634" s="83">
        <v>44936</v>
      </c>
      <c r="T634" s="83">
        <v>42377</v>
      </c>
      <c r="U634" s="82">
        <v>62462061</v>
      </c>
      <c r="V634" s="82" t="s">
        <v>3702</v>
      </c>
      <c r="W634" s="100" t="s">
        <v>6385</v>
      </c>
      <c r="X634" s="82" t="s">
        <v>3858</v>
      </c>
      <c r="Y634" s="82" t="s">
        <v>6814</v>
      </c>
      <c r="Z634" s="82" t="s">
        <v>6386</v>
      </c>
      <c r="AA634" s="82" t="s">
        <v>3712</v>
      </c>
      <c r="AB634" s="82" t="s">
        <v>6815</v>
      </c>
      <c r="AC634" s="82" t="s">
        <v>3713</v>
      </c>
      <c r="AD634" s="82" t="s">
        <v>3705</v>
      </c>
      <c r="AE634" s="82">
        <v>200012800230090</v>
      </c>
      <c r="AF634" s="82">
        <v>1</v>
      </c>
      <c r="AG634" s="82" t="s">
        <v>3707</v>
      </c>
      <c r="AH634" s="82">
        <v>1</v>
      </c>
      <c r="AI634" s="82" t="s">
        <v>3708</v>
      </c>
      <c r="AJ634" s="82">
        <v>315645</v>
      </c>
      <c r="AK634" s="82" t="s">
        <v>6663</v>
      </c>
      <c r="AL634" s="82">
        <v>235</v>
      </c>
      <c r="AM634" s="84">
        <v>10000</v>
      </c>
      <c r="AN634" s="84">
        <v>0</v>
      </c>
      <c r="AO634" s="84">
        <v>0</v>
      </c>
      <c r="AP634" s="84">
        <v>10000</v>
      </c>
      <c r="AQ634" s="84">
        <v>0</v>
      </c>
      <c r="AR634" s="84">
        <v>0</v>
      </c>
      <c r="AS634" s="84">
        <v>0</v>
      </c>
      <c r="AT634" s="84">
        <v>0</v>
      </c>
      <c r="AU634" s="84">
        <v>0</v>
      </c>
      <c r="AV634" s="84">
        <v>0</v>
      </c>
      <c r="AW634" s="84">
        <v>0</v>
      </c>
      <c r="AX634" s="84">
        <v>0</v>
      </c>
      <c r="AY634" s="84">
        <v>10000</v>
      </c>
      <c r="AZ634" s="84">
        <v>0</v>
      </c>
      <c r="BA634" s="84">
        <v>0</v>
      </c>
      <c r="BB634" s="84">
        <v>0</v>
      </c>
      <c r="BC634" s="91">
        <v>0</v>
      </c>
    </row>
    <row r="635" spans="1:55" ht="25.5">
      <c r="A635" s="90" t="s">
        <v>843</v>
      </c>
      <c r="B635" s="82">
        <v>20231001</v>
      </c>
      <c r="C635" s="82">
        <v>2023</v>
      </c>
      <c r="D635" s="82" t="s">
        <v>6398</v>
      </c>
      <c r="E635" s="82">
        <v>10</v>
      </c>
      <c r="F635" s="82">
        <v>1.83</v>
      </c>
      <c r="G635" s="82" t="s">
        <v>843</v>
      </c>
      <c r="H635" s="82">
        <v>1.83</v>
      </c>
      <c r="I635" s="82" t="s">
        <v>843</v>
      </c>
      <c r="J635" s="82">
        <v>7</v>
      </c>
      <c r="K635" s="82" t="s">
        <v>3709</v>
      </c>
      <c r="L635" s="82"/>
      <c r="M635" s="82"/>
      <c r="N635" s="82" t="s">
        <v>2352</v>
      </c>
      <c r="O635" s="82" t="s">
        <v>3700</v>
      </c>
      <c r="P635" s="82" t="s">
        <v>3710</v>
      </c>
      <c r="Q635" s="82" t="s">
        <v>795</v>
      </c>
      <c r="R635" s="82">
        <v>3</v>
      </c>
      <c r="S635" s="83">
        <v>44565</v>
      </c>
      <c r="T635" s="83">
        <v>43836</v>
      </c>
      <c r="U635" s="82">
        <v>62461403</v>
      </c>
      <c r="V635" s="82" t="s">
        <v>3702</v>
      </c>
      <c r="W635" s="100" t="s">
        <v>2237</v>
      </c>
      <c r="X635" s="82" t="s">
        <v>3920</v>
      </c>
      <c r="Y635" s="82" t="s">
        <v>5264</v>
      </c>
      <c r="Z635" s="82" t="s">
        <v>1311</v>
      </c>
      <c r="AA635" s="82" t="s">
        <v>3704</v>
      </c>
      <c r="AB635" s="83">
        <v>23838</v>
      </c>
      <c r="AC635" s="82" t="s">
        <v>3705</v>
      </c>
      <c r="AD635" s="82" t="s">
        <v>3706</v>
      </c>
      <c r="AE635" s="82">
        <v>200012800368878</v>
      </c>
      <c r="AF635" s="82">
        <v>1</v>
      </c>
      <c r="AG635" s="82" t="s">
        <v>3707</v>
      </c>
      <c r="AH635" s="82">
        <v>1</v>
      </c>
      <c r="AI635" s="82" t="s">
        <v>3708</v>
      </c>
      <c r="AJ635" s="82">
        <v>315645</v>
      </c>
      <c r="AK635" s="82" t="s">
        <v>6663</v>
      </c>
      <c r="AL635" s="82">
        <v>236</v>
      </c>
      <c r="AM635" s="84">
        <v>10000</v>
      </c>
      <c r="AN635" s="84">
        <v>0</v>
      </c>
      <c r="AO635" s="84">
        <v>0</v>
      </c>
      <c r="AP635" s="84">
        <v>10000</v>
      </c>
      <c r="AQ635" s="84">
        <v>0</v>
      </c>
      <c r="AR635" s="84">
        <v>0</v>
      </c>
      <c r="AS635" s="84">
        <v>0</v>
      </c>
      <c r="AT635" s="84">
        <v>0</v>
      </c>
      <c r="AU635" s="84">
        <v>0</v>
      </c>
      <c r="AV635" s="84">
        <v>0</v>
      </c>
      <c r="AW635" s="84">
        <v>0</v>
      </c>
      <c r="AX635" s="84">
        <v>0</v>
      </c>
      <c r="AY635" s="84">
        <v>10000</v>
      </c>
      <c r="AZ635" s="84">
        <v>0</v>
      </c>
      <c r="BA635" s="84">
        <v>0</v>
      </c>
      <c r="BB635" s="84">
        <v>0</v>
      </c>
      <c r="BC635" s="91">
        <v>0</v>
      </c>
    </row>
    <row r="636" spans="1:55" ht="25.5">
      <c r="A636" s="90" t="s">
        <v>843</v>
      </c>
      <c r="B636" s="82">
        <v>20231001</v>
      </c>
      <c r="C636" s="82">
        <v>2023</v>
      </c>
      <c r="D636" s="82" t="s">
        <v>6398</v>
      </c>
      <c r="E636" s="82">
        <v>10</v>
      </c>
      <c r="F636" s="82">
        <v>1.83</v>
      </c>
      <c r="G636" s="82" t="s">
        <v>843</v>
      </c>
      <c r="H636" s="82">
        <v>1.83</v>
      </c>
      <c r="I636" s="82" t="s">
        <v>843</v>
      </c>
      <c r="J636" s="82">
        <v>7</v>
      </c>
      <c r="K636" s="82" t="s">
        <v>3709</v>
      </c>
      <c r="L636" s="82"/>
      <c r="M636" s="82"/>
      <c r="N636" s="82" t="s">
        <v>2352</v>
      </c>
      <c r="O636" s="82" t="s">
        <v>3700</v>
      </c>
      <c r="P636" s="82" t="s">
        <v>3710</v>
      </c>
      <c r="Q636" s="82" t="s">
        <v>795</v>
      </c>
      <c r="R636" s="82">
        <v>1</v>
      </c>
      <c r="S636" s="83">
        <v>44933</v>
      </c>
      <c r="T636" s="83">
        <v>44933</v>
      </c>
      <c r="U636" s="82">
        <v>62461978</v>
      </c>
      <c r="V636" s="82" t="s">
        <v>3702</v>
      </c>
      <c r="W636" s="100" t="s">
        <v>3509</v>
      </c>
      <c r="X636" s="82" t="s">
        <v>4593</v>
      </c>
      <c r="Y636" s="82" t="s">
        <v>5878</v>
      </c>
      <c r="Z636" s="82" t="s">
        <v>3508</v>
      </c>
      <c r="AA636" s="82" t="s">
        <v>3712</v>
      </c>
      <c r="AB636" s="82" t="s">
        <v>6816</v>
      </c>
      <c r="AC636" s="82" t="s">
        <v>3705</v>
      </c>
      <c r="AD636" s="82" t="s">
        <v>3706</v>
      </c>
      <c r="AE636" s="82">
        <v>200012320700083</v>
      </c>
      <c r="AF636" s="82">
        <v>1</v>
      </c>
      <c r="AG636" s="82" t="s">
        <v>3707</v>
      </c>
      <c r="AH636" s="82">
        <v>1</v>
      </c>
      <c r="AI636" s="82" t="s">
        <v>3708</v>
      </c>
      <c r="AJ636" s="82">
        <v>315645</v>
      </c>
      <c r="AK636" s="82" t="s">
        <v>6663</v>
      </c>
      <c r="AL636" s="82">
        <v>237</v>
      </c>
      <c r="AM636" s="84">
        <v>8000</v>
      </c>
      <c r="AN636" s="84">
        <v>0</v>
      </c>
      <c r="AO636" s="84">
        <v>0</v>
      </c>
      <c r="AP636" s="84">
        <v>8000</v>
      </c>
      <c r="AQ636" s="84">
        <v>0</v>
      </c>
      <c r="AR636" s="84">
        <v>0</v>
      </c>
      <c r="AS636" s="84">
        <v>0</v>
      </c>
      <c r="AT636" s="84">
        <v>0</v>
      </c>
      <c r="AU636" s="84">
        <v>0</v>
      </c>
      <c r="AV636" s="84">
        <v>0</v>
      </c>
      <c r="AW636" s="84">
        <v>0</v>
      </c>
      <c r="AX636" s="84">
        <v>0</v>
      </c>
      <c r="AY636" s="84">
        <v>8000</v>
      </c>
      <c r="AZ636" s="84">
        <v>0</v>
      </c>
      <c r="BA636" s="84">
        <v>0</v>
      </c>
      <c r="BB636" s="84">
        <v>0</v>
      </c>
      <c r="BC636" s="91">
        <v>0</v>
      </c>
    </row>
    <row r="637" spans="1:55" ht="25.5">
      <c r="A637" s="90" t="s">
        <v>843</v>
      </c>
      <c r="B637" s="82">
        <v>20231001</v>
      </c>
      <c r="C637" s="82">
        <v>2023</v>
      </c>
      <c r="D637" s="82" t="s">
        <v>6398</v>
      </c>
      <c r="E637" s="82">
        <v>10</v>
      </c>
      <c r="F637" s="82" t="s">
        <v>1294</v>
      </c>
      <c r="G637" s="82" t="s">
        <v>271</v>
      </c>
      <c r="H637" s="82" t="s">
        <v>1294</v>
      </c>
      <c r="I637" s="82" t="s">
        <v>271</v>
      </c>
      <c r="J637" s="82">
        <v>1</v>
      </c>
      <c r="K637" s="82" t="s">
        <v>11</v>
      </c>
      <c r="L637" s="82" t="s">
        <v>3749</v>
      </c>
      <c r="M637" s="82" t="s">
        <v>3750</v>
      </c>
      <c r="N637" s="82" t="s">
        <v>2352</v>
      </c>
      <c r="O637" s="82" t="s">
        <v>3700</v>
      </c>
      <c r="P637" s="82" t="s">
        <v>3871</v>
      </c>
      <c r="Q637" s="82" t="s">
        <v>335</v>
      </c>
      <c r="R637" s="82">
        <v>2</v>
      </c>
      <c r="S637" s="83">
        <v>44573</v>
      </c>
      <c r="T637" s="82" t="s">
        <v>6581</v>
      </c>
      <c r="U637" s="82">
        <v>62175016</v>
      </c>
      <c r="V637" s="82" t="s">
        <v>3702</v>
      </c>
      <c r="W637" s="100" t="s">
        <v>2459</v>
      </c>
      <c r="X637" s="82" t="s">
        <v>4011</v>
      </c>
      <c r="Y637" s="82" t="s">
        <v>5334</v>
      </c>
      <c r="Z637" s="82" t="s">
        <v>2431</v>
      </c>
      <c r="AA637" s="82" t="s">
        <v>3712</v>
      </c>
      <c r="AB637" s="83">
        <v>35593</v>
      </c>
      <c r="AC637" s="82" t="s">
        <v>3705</v>
      </c>
      <c r="AD637" s="82" t="s">
        <v>3706</v>
      </c>
      <c r="AE637" s="82">
        <v>200019605128267</v>
      </c>
      <c r="AF637" s="82">
        <v>1</v>
      </c>
      <c r="AG637" s="82" t="s">
        <v>3707</v>
      </c>
      <c r="AH637" s="82">
        <v>1</v>
      </c>
      <c r="AI637" s="82" t="s">
        <v>3708</v>
      </c>
      <c r="AJ637" s="82">
        <v>315645</v>
      </c>
      <c r="AK637" s="82" t="s">
        <v>6663</v>
      </c>
      <c r="AL637" s="82">
        <v>238</v>
      </c>
      <c r="AM637" s="84">
        <v>35000</v>
      </c>
      <c r="AN637" s="84">
        <v>0</v>
      </c>
      <c r="AO637" s="84">
        <v>0</v>
      </c>
      <c r="AP637" s="84">
        <v>35000</v>
      </c>
      <c r="AQ637" s="84">
        <v>1004.5</v>
      </c>
      <c r="AR637" s="84">
        <v>0</v>
      </c>
      <c r="AS637" s="84">
        <v>1064</v>
      </c>
      <c r="AT637" s="84">
        <v>0</v>
      </c>
      <c r="AU637" s="84">
        <v>25</v>
      </c>
      <c r="AV637" s="84">
        <v>0</v>
      </c>
      <c r="AW637" s="84">
        <v>0</v>
      </c>
      <c r="AX637" s="84">
        <v>2093.5</v>
      </c>
      <c r="AY637" s="84">
        <v>32906.5</v>
      </c>
      <c r="AZ637" s="84">
        <v>2485</v>
      </c>
      <c r="BA637" s="84">
        <v>385</v>
      </c>
      <c r="BB637" s="84">
        <v>2481.5</v>
      </c>
      <c r="BC637" s="91">
        <v>5351.5</v>
      </c>
    </row>
    <row r="638" spans="1:55" ht="25.5">
      <c r="A638" s="90" t="s">
        <v>843</v>
      </c>
      <c r="B638" s="82">
        <v>20231001</v>
      </c>
      <c r="C638" s="82">
        <v>2023</v>
      </c>
      <c r="D638" s="82" t="s">
        <v>6398</v>
      </c>
      <c r="E638" s="82">
        <v>10</v>
      </c>
      <c r="F638" s="82">
        <v>1.83</v>
      </c>
      <c r="G638" s="82" t="s">
        <v>843</v>
      </c>
      <c r="H638" s="82">
        <v>1.83</v>
      </c>
      <c r="I638" s="82" t="s">
        <v>843</v>
      </c>
      <c r="J638" s="82">
        <v>7</v>
      </c>
      <c r="K638" s="82" t="s">
        <v>3709</v>
      </c>
      <c r="L638" s="82"/>
      <c r="M638" s="82"/>
      <c r="N638" s="82" t="s">
        <v>2352</v>
      </c>
      <c r="O638" s="82" t="s">
        <v>3700</v>
      </c>
      <c r="P638" s="82" t="s">
        <v>3710</v>
      </c>
      <c r="Q638" s="82" t="s">
        <v>795</v>
      </c>
      <c r="R638" s="82">
        <v>1</v>
      </c>
      <c r="S638" s="83">
        <v>44931</v>
      </c>
      <c r="T638" s="83">
        <v>44931</v>
      </c>
      <c r="U638" s="82">
        <v>62461934</v>
      </c>
      <c r="V638" s="82" t="s">
        <v>3702</v>
      </c>
      <c r="W638" s="100" t="s">
        <v>3204</v>
      </c>
      <c r="X638" s="82" t="s">
        <v>4533</v>
      </c>
      <c r="Y638" s="82" t="s">
        <v>5812</v>
      </c>
      <c r="Z638" s="82" t="s">
        <v>3203</v>
      </c>
      <c r="AA638" s="82" t="s">
        <v>3712</v>
      </c>
      <c r="AB638" s="82" t="s">
        <v>6817</v>
      </c>
      <c r="AC638" s="82" t="s">
        <v>3705</v>
      </c>
      <c r="AD638" s="82" t="s">
        <v>3705</v>
      </c>
      <c r="AE638" s="82">
        <v>200012401412710</v>
      </c>
      <c r="AF638" s="82">
        <v>1</v>
      </c>
      <c r="AG638" s="82" t="s">
        <v>3707</v>
      </c>
      <c r="AH638" s="82">
        <v>1</v>
      </c>
      <c r="AI638" s="82" t="s">
        <v>3708</v>
      </c>
      <c r="AJ638" s="82">
        <v>315645</v>
      </c>
      <c r="AK638" s="82" t="s">
        <v>6663</v>
      </c>
      <c r="AL638" s="82">
        <v>239</v>
      </c>
      <c r="AM638" s="84">
        <v>10000</v>
      </c>
      <c r="AN638" s="84">
        <v>0</v>
      </c>
      <c r="AO638" s="84">
        <v>0</v>
      </c>
      <c r="AP638" s="84">
        <v>10000</v>
      </c>
      <c r="AQ638" s="84">
        <v>0</v>
      </c>
      <c r="AR638" s="84">
        <v>0</v>
      </c>
      <c r="AS638" s="84">
        <v>0</v>
      </c>
      <c r="AT638" s="84">
        <v>0</v>
      </c>
      <c r="AU638" s="84">
        <v>0</v>
      </c>
      <c r="AV638" s="84">
        <v>0</v>
      </c>
      <c r="AW638" s="84">
        <v>0</v>
      </c>
      <c r="AX638" s="84">
        <v>0</v>
      </c>
      <c r="AY638" s="84">
        <v>10000</v>
      </c>
      <c r="AZ638" s="84">
        <v>0</v>
      </c>
      <c r="BA638" s="84">
        <v>0</v>
      </c>
      <c r="BB638" s="84">
        <v>0</v>
      </c>
      <c r="BC638" s="91">
        <v>0</v>
      </c>
    </row>
    <row r="639" spans="1:55" ht="25.5">
      <c r="A639" s="90" t="s">
        <v>843</v>
      </c>
      <c r="B639" s="82">
        <v>20231001</v>
      </c>
      <c r="C639" s="82">
        <v>2023</v>
      </c>
      <c r="D639" s="82" t="s">
        <v>6398</v>
      </c>
      <c r="E639" s="82">
        <v>10</v>
      </c>
      <c r="F639" s="82">
        <v>1.83</v>
      </c>
      <c r="G639" s="82" t="s">
        <v>843</v>
      </c>
      <c r="H639" s="82">
        <v>1.83</v>
      </c>
      <c r="I639" s="82" t="s">
        <v>843</v>
      </c>
      <c r="J639" s="82">
        <v>7</v>
      </c>
      <c r="K639" s="82" t="s">
        <v>3709</v>
      </c>
      <c r="L639" s="82"/>
      <c r="M639" s="82"/>
      <c r="N639" s="82" t="s">
        <v>2352</v>
      </c>
      <c r="O639" s="82" t="s">
        <v>3700</v>
      </c>
      <c r="P639" s="82" t="s">
        <v>3710</v>
      </c>
      <c r="Q639" s="82" t="s">
        <v>795</v>
      </c>
      <c r="R639" s="82">
        <v>1</v>
      </c>
      <c r="S639" s="83">
        <v>44929</v>
      </c>
      <c r="T639" s="83">
        <v>44929</v>
      </c>
      <c r="U639" s="82">
        <v>62461859</v>
      </c>
      <c r="V639" s="82" t="s">
        <v>3702</v>
      </c>
      <c r="W639" s="100" t="s">
        <v>2986</v>
      </c>
      <c r="X639" s="82" t="s">
        <v>4147</v>
      </c>
      <c r="Y639" s="82" t="s">
        <v>5790</v>
      </c>
      <c r="Z639" s="82" t="s">
        <v>2985</v>
      </c>
      <c r="AA639" s="82" t="s">
        <v>3712</v>
      </c>
      <c r="AB639" s="82" t="s">
        <v>6818</v>
      </c>
      <c r="AC639" s="82" t="s">
        <v>3705</v>
      </c>
      <c r="AD639" s="82" t="s">
        <v>3706</v>
      </c>
      <c r="AE639" s="82">
        <v>200012320731984</v>
      </c>
      <c r="AF639" s="82">
        <v>1</v>
      </c>
      <c r="AG639" s="82" t="s">
        <v>3707</v>
      </c>
      <c r="AH639" s="82">
        <v>1</v>
      </c>
      <c r="AI639" s="82" t="s">
        <v>3708</v>
      </c>
      <c r="AJ639" s="82">
        <v>315645</v>
      </c>
      <c r="AK639" s="82" t="s">
        <v>6663</v>
      </c>
      <c r="AL639" s="82">
        <v>240</v>
      </c>
      <c r="AM639" s="84">
        <v>10000</v>
      </c>
      <c r="AN639" s="84">
        <v>0</v>
      </c>
      <c r="AO639" s="84">
        <v>0</v>
      </c>
      <c r="AP639" s="84">
        <v>10000</v>
      </c>
      <c r="AQ639" s="84">
        <v>0</v>
      </c>
      <c r="AR639" s="84">
        <v>0</v>
      </c>
      <c r="AS639" s="84">
        <v>0</v>
      </c>
      <c r="AT639" s="84">
        <v>0</v>
      </c>
      <c r="AU639" s="84">
        <v>0</v>
      </c>
      <c r="AV639" s="84">
        <v>0</v>
      </c>
      <c r="AW639" s="84">
        <v>0</v>
      </c>
      <c r="AX639" s="84">
        <v>0</v>
      </c>
      <c r="AY639" s="84">
        <v>10000</v>
      </c>
      <c r="AZ639" s="84">
        <v>0</v>
      </c>
      <c r="BA639" s="84">
        <v>0</v>
      </c>
      <c r="BB639" s="84">
        <v>0</v>
      </c>
      <c r="BC639" s="91">
        <v>0</v>
      </c>
    </row>
    <row r="640" spans="1:55" ht="25.5">
      <c r="A640" s="90" t="s">
        <v>843</v>
      </c>
      <c r="B640" s="82">
        <v>20231001</v>
      </c>
      <c r="C640" s="82">
        <v>2023</v>
      </c>
      <c r="D640" s="82" t="s">
        <v>6398</v>
      </c>
      <c r="E640" s="82">
        <v>10</v>
      </c>
      <c r="F640" s="82">
        <v>1.83</v>
      </c>
      <c r="G640" s="82" t="s">
        <v>843</v>
      </c>
      <c r="H640" s="82">
        <v>1.83</v>
      </c>
      <c r="I640" s="82" t="s">
        <v>843</v>
      </c>
      <c r="J640" s="82">
        <v>1</v>
      </c>
      <c r="K640" s="82" t="s">
        <v>11</v>
      </c>
      <c r="L640" s="82"/>
      <c r="M640" s="82"/>
      <c r="N640" s="82" t="s">
        <v>2352</v>
      </c>
      <c r="O640" s="82" t="s">
        <v>3700</v>
      </c>
      <c r="P640" s="82" t="s">
        <v>4436</v>
      </c>
      <c r="Q640" s="82" t="s">
        <v>563</v>
      </c>
      <c r="R640" s="82">
        <v>3</v>
      </c>
      <c r="S640" s="83">
        <v>43466</v>
      </c>
      <c r="T640" s="83">
        <v>367</v>
      </c>
      <c r="U640" s="82">
        <v>62460092</v>
      </c>
      <c r="V640" s="82" t="s">
        <v>3702</v>
      </c>
      <c r="W640" s="100" t="s">
        <v>1601</v>
      </c>
      <c r="X640" s="82" t="s">
        <v>4437</v>
      </c>
      <c r="Y640" s="82" t="s">
        <v>5493</v>
      </c>
      <c r="Z640" s="82" t="s">
        <v>562</v>
      </c>
      <c r="AA640" s="82" t="s">
        <v>3712</v>
      </c>
      <c r="AB640" s="83">
        <v>19481</v>
      </c>
      <c r="AC640" s="82" t="s">
        <v>3713</v>
      </c>
      <c r="AD640" s="82" t="s">
        <v>3705</v>
      </c>
      <c r="AE640" s="82">
        <v>200013300047063</v>
      </c>
      <c r="AF640" s="82">
        <v>1</v>
      </c>
      <c r="AG640" s="82" t="s">
        <v>3707</v>
      </c>
      <c r="AH640" s="82">
        <v>1</v>
      </c>
      <c r="AI640" s="82" t="s">
        <v>3708</v>
      </c>
      <c r="AJ640" s="82">
        <v>315645</v>
      </c>
      <c r="AK640" s="82" t="s">
        <v>6663</v>
      </c>
      <c r="AL640" s="82">
        <v>241</v>
      </c>
      <c r="AM640" s="84">
        <v>10000</v>
      </c>
      <c r="AN640" s="84">
        <v>0</v>
      </c>
      <c r="AO640" s="84">
        <v>0</v>
      </c>
      <c r="AP640" s="84">
        <v>10000</v>
      </c>
      <c r="AQ640" s="84">
        <v>287</v>
      </c>
      <c r="AR640" s="84">
        <v>0</v>
      </c>
      <c r="AS640" s="84">
        <v>304</v>
      </c>
      <c r="AT640" s="84">
        <v>0</v>
      </c>
      <c r="AU640" s="84">
        <v>25</v>
      </c>
      <c r="AV640" s="84">
        <v>50</v>
      </c>
      <c r="AW640" s="84">
        <v>0</v>
      </c>
      <c r="AX640" s="84">
        <v>666</v>
      </c>
      <c r="AY640" s="84">
        <v>9334</v>
      </c>
      <c r="AZ640" s="84">
        <v>710</v>
      </c>
      <c r="BA640" s="84">
        <v>110</v>
      </c>
      <c r="BB640" s="84">
        <v>709</v>
      </c>
      <c r="BC640" s="91">
        <v>1529</v>
      </c>
    </row>
    <row r="641" spans="1:55" ht="25.5">
      <c r="A641" s="90" t="s">
        <v>843</v>
      </c>
      <c r="B641" s="82">
        <v>20231001</v>
      </c>
      <c r="C641" s="82">
        <v>2023</v>
      </c>
      <c r="D641" s="82" t="s">
        <v>6398</v>
      </c>
      <c r="E641" s="82">
        <v>10</v>
      </c>
      <c r="F641" s="82">
        <v>1.83</v>
      </c>
      <c r="G641" s="82" t="s">
        <v>843</v>
      </c>
      <c r="H641" s="82">
        <v>1.83</v>
      </c>
      <c r="I641" s="82" t="s">
        <v>843</v>
      </c>
      <c r="J641" s="82">
        <v>1</v>
      </c>
      <c r="K641" s="82" t="s">
        <v>11</v>
      </c>
      <c r="L641" s="82" t="s">
        <v>3720</v>
      </c>
      <c r="M641" s="82" t="s">
        <v>3721</v>
      </c>
      <c r="N641" s="82" t="s">
        <v>2352</v>
      </c>
      <c r="O641" s="82" t="s">
        <v>3700</v>
      </c>
      <c r="P641" s="82" t="s">
        <v>4332</v>
      </c>
      <c r="Q641" s="82" t="s">
        <v>1187</v>
      </c>
      <c r="R641" s="82">
        <v>1</v>
      </c>
      <c r="S641" s="83">
        <v>44691</v>
      </c>
      <c r="T641" s="83">
        <v>44691</v>
      </c>
      <c r="U641" s="82">
        <v>62461677</v>
      </c>
      <c r="V641" s="82" t="s">
        <v>3702</v>
      </c>
      <c r="W641" s="100" t="s">
        <v>2457</v>
      </c>
      <c r="X641" s="82" t="s">
        <v>4147</v>
      </c>
      <c r="Y641" s="82" t="s">
        <v>5534</v>
      </c>
      <c r="Z641" s="82" t="s">
        <v>2429</v>
      </c>
      <c r="AA641" s="82" t="s">
        <v>3712</v>
      </c>
      <c r="AB641" s="82" t="s">
        <v>6819</v>
      </c>
      <c r="AC641" s="82" t="s">
        <v>3705</v>
      </c>
      <c r="AD641" s="82" t="s">
        <v>3706</v>
      </c>
      <c r="AE641" s="82">
        <v>200019605213143</v>
      </c>
      <c r="AF641" s="82">
        <v>1</v>
      </c>
      <c r="AG641" s="82" t="s">
        <v>3707</v>
      </c>
      <c r="AH641" s="82">
        <v>1</v>
      </c>
      <c r="AI641" s="82" t="s">
        <v>3708</v>
      </c>
      <c r="AJ641" s="82">
        <v>315645</v>
      </c>
      <c r="AK641" s="82" t="s">
        <v>6663</v>
      </c>
      <c r="AL641" s="82">
        <v>242</v>
      </c>
      <c r="AM641" s="84">
        <v>24000</v>
      </c>
      <c r="AN641" s="84">
        <v>0</v>
      </c>
      <c r="AO641" s="84">
        <v>0</v>
      </c>
      <c r="AP641" s="84">
        <v>24000</v>
      </c>
      <c r="AQ641" s="84">
        <v>688.8</v>
      </c>
      <c r="AR641" s="84">
        <v>0</v>
      </c>
      <c r="AS641" s="84">
        <v>729.6</v>
      </c>
      <c r="AT641" s="84">
        <v>0</v>
      </c>
      <c r="AU641" s="84">
        <v>25</v>
      </c>
      <c r="AV641" s="84">
        <v>0</v>
      </c>
      <c r="AW641" s="84">
        <v>8832.7099999999991</v>
      </c>
      <c r="AX641" s="84">
        <v>19108.82</v>
      </c>
      <c r="AY641" s="84">
        <v>13723.89</v>
      </c>
      <c r="AZ641" s="84">
        <v>1704</v>
      </c>
      <c r="BA641" s="84">
        <v>264</v>
      </c>
      <c r="BB641" s="84">
        <v>1701.6</v>
      </c>
      <c r="BC641" s="91">
        <v>3669.6</v>
      </c>
    </row>
    <row r="642" spans="1:55" ht="25.5">
      <c r="A642" s="90" t="s">
        <v>843</v>
      </c>
      <c r="B642" s="82">
        <v>20231001</v>
      </c>
      <c r="C642" s="82">
        <v>2023</v>
      </c>
      <c r="D642" s="82" t="s">
        <v>6398</v>
      </c>
      <c r="E642" s="82">
        <v>10</v>
      </c>
      <c r="F642" s="82" t="s">
        <v>1258</v>
      </c>
      <c r="G642" s="82" t="s">
        <v>1488</v>
      </c>
      <c r="H642" s="82" t="s">
        <v>1258</v>
      </c>
      <c r="I642" s="82" t="s">
        <v>1488</v>
      </c>
      <c r="J642" s="82">
        <v>1</v>
      </c>
      <c r="K642" s="82" t="s">
        <v>11</v>
      </c>
      <c r="L642" s="82" t="s">
        <v>3749</v>
      </c>
      <c r="M642" s="82" t="s">
        <v>3750</v>
      </c>
      <c r="N642" s="82" t="s">
        <v>2352</v>
      </c>
      <c r="O642" s="82" t="s">
        <v>3700</v>
      </c>
      <c r="P642" s="82" t="s">
        <v>3871</v>
      </c>
      <c r="Q642" s="82" t="s">
        <v>335</v>
      </c>
      <c r="R642" s="82">
        <v>1</v>
      </c>
      <c r="S642" s="83">
        <v>44208</v>
      </c>
      <c r="T642" s="83">
        <v>44208</v>
      </c>
      <c r="U642" s="82">
        <v>62085019</v>
      </c>
      <c r="V642" s="82" t="s">
        <v>3702</v>
      </c>
      <c r="W642" s="100" t="s">
        <v>1580</v>
      </c>
      <c r="X642" s="82" t="s">
        <v>4355</v>
      </c>
      <c r="Y642" s="82" t="s">
        <v>5637</v>
      </c>
      <c r="Z642" s="82" t="s">
        <v>1469</v>
      </c>
      <c r="AA642" s="82" t="s">
        <v>3712</v>
      </c>
      <c r="AB642" s="82" t="s">
        <v>6820</v>
      </c>
      <c r="AC642" s="82" t="s">
        <v>3705</v>
      </c>
      <c r="AD642" s="82" t="s">
        <v>3706</v>
      </c>
      <c r="AE642" s="82">
        <v>200019604435073</v>
      </c>
      <c r="AF642" s="82">
        <v>1</v>
      </c>
      <c r="AG642" s="82" t="s">
        <v>3707</v>
      </c>
      <c r="AH642" s="82">
        <v>1</v>
      </c>
      <c r="AI642" s="82" t="s">
        <v>3708</v>
      </c>
      <c r="AJ642" s="82">
        <v>315645</v>
      </c>
      <c r="AK642" s="82" t="s">
        <v>6663</v>
      </c>
      <c r="AL642" s="82">
        <v>243</v>
      </c>
      <c r="AM642" s="84">
        <v>25000</v>
      </c>
      <c r="AN642" s="84">
        <v>0</v>
      </c>
      <c r="AO642" s="84">
        <v>0</v>
      </c>
      <c r="AP642" s="84">
        <v>25000</v>
      </c>
      <c r="AQ642" s="84">
        <v>717.5</v>
      </c>
      <c r="AR642" s="84">
        <v>0</v>
      </c>
      <c r="AS642" s="84">
        <v>760</v>
      </c>
      <c r="AT642" s="84">
        <v>0</v>
      </c>
      <c r="AU642" s="84">
        <v>25</v>
      </c>
      <c r="AV642" s="84">
        <v>0</v>
      </c>
      <c r="AW642" s="84">
        <v>0</v>
      </c>
      <c r="AX642" s="84">
        <v>1502.5</v>
      </c>
      <c r="AY642" s="84">
        <v>23497.5</v>
      </c>
      <c r="AZ642" s="84">
        <v>1775</v>
      </c>
      <c r="BA642" s="84">
        <v>275</v>
      </c>
      <c r="BB642" s="84">
        <v>1772.5</v>
      </c>
      <c r="BC642" s="91">
        <v>3822.5</v>
      </c>
    </row>
    <row r="643" spans="1:55" ht="25.5">
      <c r="A643" s="90" t="s">
        <v>843</v>
      </c>
      <c r="B643" s="82">
        <v>20231001</v>
      </c>
      <c r="C643" s="82">
        <v>2023</v>
      </c>
      <c r="D643" s="82" t="s">
        <v>6398</v>
      </c>
      <c r="E643" s="82">
        <v>10</v>
      </c>
      <c r="F643" s="82">
        <v>1.83</v>
      </c>
      <c r="G643" s="82" t="s">
        <v>843</v>
      </c>
      <c r="H643" s="82">
        <v>1.83</v>
      </c>
      <c r="I643" s="82" t="s">
        <v>843</v>
      </c>
      <c r="J643" s="82">
        <v>7</v>
      </c>
      <c r="K643" s="82" t="s">
        <v>3709</v>
      </c>
      <c r="L643" s="82"/>
      <c r="M643" s="82"/>
      <c r="N643" s="82" t="s">
        <v>2352</v>
      </c>
      <c r="O643" s="82" t="s">
        <v>3700</v>
      </c>
      <c r="P643" s="82" t="s">
        <v>3710</v>
      </c>
      <c r="Q643" s="82" t="s">
        <v>795</v>
      </c>
      <c r="R643" s="82">
        <v>3</v>
      </c>
      <c r="S643" s="83">
        <v>44565</v>
      </c>
      <c r="T643" s="83">
        <v>43838</v>
      </c>
      <c r="U643" s="82">
        <v>62461373</v>
      </c>
      <c r="V643" s="82" t="s">
        <v>3702</v>
      </c>
      <c r="W643" s="100" t="s">
        <v>2285</v>
      </c>
      <c r="X643" s="82" t="s">
        <v>4317</v>
      </c>
      <c r="Y643" s="82" t="s">
        <v>5604</v>
      </c>
      <c r="Z643" s="82" t="s">
        <v>1389</v>
      </c>
      <c r="AA643" s="82" t="s">
        <v>3712</v>
      </c>
      <c r="AB643" s="83">
        <v>35318</v>
      </c>
      <c r="AC643" s="82" t="s">
        <v>3705</v>
      </c>
      <c r="AD643" s="82" t="s">
        <v>3706</v>
      </c>
      <c r="AE643" s="82">
        <v>200012320729789</v>
      </c>
      <c r="AF643" s="82">
        <v>1</v>
      </c>
      <c r="AG643" s="82" t="s">
        <v>3707</v>
      </c>
      <c r="AH643" s="82">
        <v>1</v>
      </c>
      <c r="AI643" s="82" t="s">
        <v>3708</v>
      </c>
      <c r="AJ643" s="82">
        <v>315645</v>
      </c>
      <c r="AK643" s="82" t="s">
        <v>6663</v>
      </c>
      <c r="AL643" s="82">
        <v>244</v>
      </c>
      <c r="AM643" s="84">
        <v>10000</v>
      </c>
      <c r="AN643" s="84">
        <v>0</v>
      </c>
      <c r="AO643" s="84">
        <v>0</v>
      </c>
      <c r="AP643" s="84">
        <v>10000</v>
      </c>
      <c r="AQ643" s="84">
        <v>0</v>
      </c>
      <c r="AR643" s="84">
        <v>0</v>
      </c>
      <c r="AS643" s="84">
        <v>0</v>
      </c>
      <c r="AT643" s="84">
        <v>0</v>
      </c>
      <c r="AU643" s="84">
        <v>0</v>
      </c>
      <c r="AV643" s="84">
        <v>0</v>
      </c>
      <c r="AW643" s="84">
        <v>0</v>
      </c>
      <c r="AX643" s="84">
        <v>0</v>
      </c>
      <c r="AY643" s="84">
        <v>10000</v>
      </c>
      <c r="AZ643" s="84">
        <v>0</v>
      </c>
      <c r="BA643" s="84">
        <v>0</v>
      </c>
      <c r="BB643" s="84">
        <v>0</v>
      </c>
      <c r="BC643" s="91">
        <v>0</v>
      </c>
    </row>
    <row r="644" spans="1:55" ht="25.5">
      <c r="A644" s="90" t="s">
        <v>843</v>
      </c>
      <c r="B644" s="82">
        <v>20231001</v>
      </c>
      <c r="C644" s="82">
        <v>2023</v>
      </c>
      <c r="D644" s="82" t="s">
        <v>6398</v>
      </c>
      <c r="E644" s="82">
        <v>10</v>
      </c>
      <c r="F644" s="82" t="s">
        <v>1242</v>
      </c>
      <c r="G644" s="82" t="s">
        <v>1486</v>
      </c>
      <c r="H644" s="82">
        <v>1.83</v>
      </c>
      <c r="I644" s="82" t="s">
        <v>843</v>
      </c>
      <c r="J644" s="82">
        <v>34</v>
      </c>
      <c r="K644" s="82" t="s">
        <v>3699</v>
      </c>
      <c r="L644" s="82" t="s">
        <v>3714</v>
      </c>
      <c r="M644" s="82" t="s">
        <v>3715</v>
      </c>
      <c r="N644" s="82" t="s">
        <v>2352</v>
      </c>
      <c r="O644" s="82" t="s">
        <v>3700</v>
      </c>
      <c r="P644" s="82" t="s">
        <v>3743</v>
      </c>
      <c r="Q644" s="82" t="s">
        <v>75</v>
      </c>
      <c r="R644" s="82">
        <v>10</v>
      </c>
      <c r="S644" s="83">
        <v>44935</v>
      </c>
      <c r="T644" s="82" t="s">
        <v>6821</v>
      </c>
      <c r="U644" s="82">
        <v>62475118</v>
      </c>
      <c r="V644" s="82" t="s">
        <v>3702</v>
      </c>
      <c r="W644" s="100" t="s">
        <v>2066</v>
      </c>
      <c r="X644" s="82" t="s">
        <v>4639</v>
      </c>
      <c r="Y644" s="82" t="s">
        <v>5925</v>
      </c>
      <c r="Z644" s="82" t="s">
        <v>1205</v>
      </c>
      <c r="AA644" s="82" t="s">
        <v>3712</v>
      </c>
      <c r="AB644" s="83">
        <v>20801</v>
      </c>
      <c r="AC644" s="82" t="s">
        <v>3713</v>
      </c>
      <c r="AD644" s="82" t="s">
        <v>3706</v>
      </c>
      <c r="AE644" s="82">
        <v>200010301018240</v>
      </c>
      <c r="AF644" s="82">
        <v>1</v>
      </c>
      <c r="AG644" s="82" t="s">
        <v>3707</v>
      </c>
      <c r="AH644" s="82">
        <v>1</v>
      </c>
      <c r="AI644" s="82" t="s">
        <v>3708</v>
      </c>
      <c r="AJ644" s="82">
        <v>315645</v>
      </c>
      <c r="AK644" s="82" t="s">
        <v>6663</v>
      </c>
      <c r="AL644" s="82">
        <v>245</v>
      </c>
      <c r="AM644" s="84">
        <v>13200</v>
      </c>
      <c r="AN644" s="84">
        <v>0</v>
      </c>
      <c r="AO644" s="84">
        <v>0</v>
      </c>
      <c r="AP644" s="84">
        <v>13200</v>
      </c>
      <c r="AQ644" s="84">
        <v>378.84</v>
      </c>
      <c r="AR644" s="84">
        <v>0</v>
      </c>
      <c r="AS644" s="84">
        <v>401.28</v>
      </c>
      <c r="AT644" s="84">
        <v>0</v>
      </c>
      <c r="AU644" s="84">
        <v>25</v>
      </c>
      <c r="AV644" s="84">
        <v>0</v>
      </c>
      <c r="AW644" s="84">
        <v>0</v>
      </c>
      <c r="AX644" s="84">
        <v>805.12</v>
      </c>
      <c r="AY644" s="84">
        <v>12394.88</v>
      </c>
      <c r="AZ644" s="84">
        <v>937.2</v>
      </c>
      <c r="BA644" s="84">
        <v>145.19999999999999</v>
      </c>
      <c r="BB644" s="84">
        <v>935.88</v>
      </c>
      <c r="BC644" s="91">
        <v>2018.28</v>
      </c>
    </row>
    <row r="645" spans="1:55" ht="25.5">
      <c r="A645" s="90" t="s">
        <v>843</v>
      </c>
      <c r="B645" s="82">
        <v>20231001</v>
      </c>
      <c r="C645" s="82">
        <v>2023</v>
      </c>
      <c r="D645" s="82" t="s">
        <v>6398</v>
      </c>
      <c r="E645" s="82">
        <v>10</v>
      </c>
      <c r="F645" s="82" t="s">
        <v>1262</v>
      </c>
      <c r="G645" s="82" t="s">
        <v>465</v>
      </c>
      <c r="H645" s="82">
        <v>1.83</v>
      </c>
      <c r="I645" s="82" t="s">
        <v>843</v>
      </c>
      <c r="J645" s="82">
        <v>34</v>
      </c>
      <c r="K645" s="82" t="s">
        <v>3699</v>
      </c>
      <c r="L645" s="82"/>
      <c r="M645" s="82"/>
      <c r="N645" s="82" t="s">
        <v>2352</v>
      </c>
      <c r="O645" s="82" t="s">
        <v>3700</v>
      </c>
      <c r="P645" s="82" t="s">
        <v>3701</v>
      </c>
      <c r="Q645" s="82" t="s">
        <v>190</v>
      </c>
      <c r="R645" s="82">
        <v>1</v>
      </c>
      <c r="S645" s="83">
        <v>44208</v>
      </c>
      <c r="T645" s="83">
        <v>44208</v>
      </c>
      <c r="U645" s="82">
        <v>61935118</v>
      </c>
      <c r="V645" s="82" t="s">
        <v>3702</v>
      </c>
      <c r="W645" s="100" t="s">
        <v>2068</v>
      </c>
      <c r="X645" s="82" t="s">
        <v>4475</v>
      </c>
      <c r="Y645" s="82" t="s">
        <v>5752</v>
      </c>
      <c r="Z645" s="82" t="s">
        <v>1422</v>
      </c>
      <c r="AA645" s="82" t="s">
        <v>3704</v>
      </c>
      <c r="AB645" s="83">
        <v>22374</v>
      </c>
      <c r="AC645" s="82" t="s">
        <v>3705</v>
      </c>
      <c r="AD645" s="82" t="s">
        <v>3706</v>
      </c>
      <c r="AE645" s="82">
        <v>200019603539965</v>
      </c>
      <c r="AF645" s="82">
        <v>1</v>
      </c>
      <c r="AG645" s="82" t="s">
        <v>3707</v>
      </c>
      <c r="AH645" s="82">
        <v>1</v>
      </c>
      <c r="AI645" s="82" t="s">
        <v>3708</v>
      </c>
      <c r="AJ645" s="82">
        <v>315645</v>
      </c>
      <c r="AK645" s="82" t="s">
        <v>6663</v>
      </c>
      <c r="AL645" s="82">
        <v>246</v>
      </c>
      <c r="AM645" s="84">
        <v>35000</v>
      </c>
      <c r="AN645" s="84">
        <v>0</v>
      </c>
      <c r="AO645" s="84">
        <v>0</v>
      </c>
      <c r="AP645" s="84">
        <v>35000</v>
      </c>
      <c r="AQ645" s="84">
        <v>1004.5</v>
      </c>
      <c r="AR645" s="84">
        <v>0</v>
      </c>
      <c r="AS645" s="84">
        <v>1064</v>
      </c>
      <c r="AT645" s="84">
        <v>0</v>
      </c>
      <c r="AU645" s="84">
        <v>25</v>
      </c>
      <c r="AV645" s="84">
        <v>0</v>
      </c>
      <c r="AW645" s="84">
        <v>0</v>
      </c>
      <c r="AX645" s="84">
        <v>2093.5</v>
      </c>
      <c r="AY645" s="84">
        <v>32906.5</v>
      </c>
      <c r="AZ645" s="84">
        <v>2485</v>
      </c>
      <c r="BA645" s="84">
        <v>385</v>
      </c>
      <c r="BB645" s="84">
        <v>2481.5</v>
      </c>
      <c r="BC645" s="91">
        <v>5351.5</v>
      </c>
    </row>
    <row r="646" spans="1:55" ht="25.5">
      <c r="A646" s="90" t="s">
        <v>843</v>
      </c>
      <c r="B646" s="82">
        <v>20231001</v>
      </c>
      <c r="C646" s="82">
        <v>2023</v>
      </c>
      <c r="D646" s="82" t="s">
        <v>6398</v>
      </c>
      <c r="E646" s="82">
        <v>10</v>
      </c>
      <c r="F646" s="82" t="s">
        <v>1242</v>
      </c>
      <c r="G646" s="82" t="s">
        <v>1486</v>
      </c>
      <c r="H646" s="82" t="s">
        <v>1242</v>
      </c>
      <c r="I646" s="82" t="s">
        <v>1486</v>
      </c>
      <c r="J646" s="82">
        <v>1</v>
      </c>
      <c r="K646" s="82" t="s">
        <v>11</v>
      </c>
      <c r="L646" s="82"/>
      <c r="M646" s="82"/>
      <c r="N646" s="82" t="s">
        <v>2352</v>
      </c>
      <c r="O646" s="82" t="s">
        <v>3700</v>
      </c>
      <c r="P646" s="82" t="s">
        <v>4254</v>
      </c>
      <c r="Q646" s="82" t="s">
        <v>350</v>
      </c>
      <c r="R646" s="82">
        <v>1</v>
      </c>
      <c r="S646" s="83">
        <v>44208</v>
      </c>
      <c r="T646" s="83">
        <v>44208</v>
      </c>
      <c r="U646" s="82">
        <v>62475106</v>
      </c>
      <c r="V646" s="82" t="s">
        <v>3702</v>
      </c>
      <c r="W646" s="100" t="s">
        <v>1736</v>
      </c>
      <c r="X646" s="82" t="s">
        <v>3898</v>
      </c>
      <c r="Y646" s="82" t="s">
        <v>5705</v>
      </c>
      <c r="Z646" s="82" t="s">
        <v>1405</v>
      </c>
      <c r="AA646" s="82" t="s">
        <v>3712</v>
      </c>
      <c r="AB646" s="82" t="s">
        <v>6822</v>
      </c>
      <c r="AC646" s="82" t="s">
        <v>3705</v>
      </c>
      <c r="AD646" s="82" t="s">
        <v>3706</v>
      </c>
      <c r="AE646" s="82">
        <v>200019604295129</v>
      </c>
      <c r="AF646" s="82">
        <v>1</v>
      </c>
      <c r="AG646" s="82" t="s">
        <v>3707</v>
      </c>
      <c r="AH646" s="82">
        <v>1</v>
      </c>
      <c r="AI646" s="82" t="s">
        <v>3708</v>
      </c>
      <c r="AJ646" s="82">
        <v>315645</v>
      </c>
      <c r="AK646" s="82" t="s">
        <v>6663</v>
      </c>
      <c r="AL646" s="82">
        <v>247</v>
      </c>
      <c r="AM646" s="84">
        <v>25000</v>
      </c>
      <c r="AN646" s="84">
        <v>0</v>
      </c>
      <c r="AO646" s="84">
        <v>0</v>
      </c>
      <c r="AP646" s="84">
        <v>25000</v>
      </c>
      <c r="AQ646" s="84">
        <v>717.5</v>
      </c>
      <c r="AR646" s="84">
        <v>0</v>
      </c>
      <c r="AS646" s="84">
        <v>760</v>
      </c>
      <c r="AT646" s="84">
        <v>0</v>
      </c>
      <c r="AU646" s="84">
        <v>25</v>
      </c>
      <c r="AV646" s="84">
        <v>0</v>
      </c>
      <c r="AW646" s="84">
        <v>0</v>
      </c>
      <c r="AX646" s="84">
        <v>1502.5</v>
      </c>
      <c r="AY646" s="84">
        <v>23497.5</v>
      </c>
      <c r="AZ646" s="84">
        <v>1775</v>
      </c>
      <c r="BA646" s="84">
        <v>275</v>
      </c>
      <c r="BB646" s="84">
        <v>1772.5</v>
      </c>
      <c r="BC646" s="91">
        <v>3822.5</v>
      </c>
    </row>
    <row r="647" spans="1:55" ht="38.25">
      <c r="A647" s="90" t="s">
        <v>843</v>
      </c>
      <c r="B647" s="82">
        <v>20231001</v>
      </c>
      <c r="C647" s="82">
        <v>2023</v>
      </c>
      <c r="D647" s="82" t="s">
        <v>6398</v>
      </c>
      <c r="E647" s="82">
        <v>10</v>
      </c>
      <c r="F647" s="82" t="s">
        <v>1272</v>
      </c>
      <c r="G647" s="82" t="s">
        <v>1489</v>
      </c>
      <c r="H647" s="82" t="s">
        <v>1272</v>
      </c>
      <c r="I647" s="82" t="s">
        <v>1489</v>
      </c>
      <c r="J647" s="82">
        <v>1</v>
      </c>
      <c r="K647" s="82" t="s">
        <v>11</v>
      </c>
      <c r="L647" s="82" t="s">
        <v>3749</v>
      </c>
      <c r="M647" s="82" t="s">
        <v>3750</v>
      </c>
      <c r="N647" s="82" t="s">
        <v>2352</v>
      </c>
      <c r="O647" s="82" t="s">
        <v>3700</v>
      </c>
      <c r="P647" s="82" t="s">
        <v>3751</v>
      </c>
      <c r="Q647" s="82" t="s">
        <v>10</v>
      </c>
      <c r="R647" s="82">
        <v>1</v>
      </c>
      <c r="S647" s="83">
        <v>44930</v>
      </c>
      <c r="T647" s="83">
        <v>44930</v>
      </c>
      <c r="U647" s="82">
        <v>62145031</v>
      </c>
      <c r="V647" s="82" t="s">
        <v>3702</v>
      </c>
      <c r="W647" s="100" t="s">
        <v>3029</v>
      </c>
      <c r="X647" s="82" t="s">
        <v>3793</v>
      </c>
      <c r="Y647" s="82" t="s">
        <v>5170</v>
      </c>
      <c r="Z647" s="82" t="s">
        <v>3028</v>
      </c>
      <c r="AA647" s="82" t="s">
        <v>3704</v>
      </c>
      <c r="AB647" s="82" t="s">
        <v>6823</v>
      </c>
      <c r="AC647" s="82" t="s">
        <v>3705</v>
      </c>
      <c r="AD647" s="82" t="s">
        <v>3706</v>
      </c>
      <c r="AE647" s="82">
        <v>200019604672582</v>
      </c>
      <c r="AF647" s="82">
        <v>1</v>
      </c>
      <c r="AG647" s="82" t="s">
        <v>3707</v>
      </c>
      <c r="AH647" s="82">
        <v>1</v>
      </c>
      <c r="AI647" s="82" t="s">
        <v>3708</v>
      </c>
      <c r="AJ647" s="82">
        <v>315645</v>
      </c>
      <c r="AK647" s="82" t="s">
        <v>6663</v>
      </c>
      <c r="AL647" s="82">
        <v>248</v>
      </c>
      <c r="AM647" s="84">
        <v>35000</v>
      </c>
      <c r="AN647" s="84">
        <v>0</v>
      </c>
      <c r="AO647" s="84">
        <v>0</v>
      </c>
      <c r="AP647" s="84">
        <v>35000</v>
      </c>
      <c r="AQ647" s="84">
        <v>1004.5</v>
      </c>
      <c r="AR647" s="84">
        <v>0</v>
      </c>
      <c r="AS647" s="84">
        <v>1064</v>
      </c>
      <c r="AT647" s="84">
        <v>0</v>
      </c>
      <c r="AU647" s="84">
        <v>25</v>
      </c>
      <c r="AV647" s="84">
        <v>0</v>
      </c>
      <c r="AW647" s="84">
        <v>1096</v>
      </c>
      <c r="AX647" s="84">
        <v>4285.5</v>
      </c>
      <c r="AY647" s="84">
        <v>31810.5</v>
      </c>
      <c r="AZ647" s="84">
        <v>2485</v>
      </c>
      <c r="BA647" s="84">
        <v>385</v>
      </c>
      <c r="BB647" s="84">
        <v>2481.5</v>
      </c>
      <c r="BC647" s="91">
        <v>5351.5</v>
      </c>
    </row>
    <row r="648" spans="1:55" ht="25.5">
      <c r="A648" s="90" t="s">
        <v>843</v>
      </c>
      <c r="B648" s="82">
        <v>20231001</v>
      </c>
      <c r="C648" s="82">
        <v>2023</v>
      </c>
      <c r="D648" s="82" t="s">
        <v>6398</v>
      </c>
      <c r="E648" s="82">
        <v>10</v>
      </c>
      <c r="F648" s="82" t="s">
        <v>1242</v>
      </c>
      <c r="G648" s="82" t="s">
        <v>1486</v>
      </c>
      <c r="H648" s="82" t="s">
        <v>1242</v>
      </c>
      <c r="I648" s="82" t="s">
        <v>1486</v>
      </c>
      <c r="J648" s="82">
        <v>1</v>
      </c>
      <c r="K648" s="82" t="s">
        <v>11</v>
      </c>
      <c r="L648" s="82" t="s">
        <v>3758</v>
      </c>
      <c r="M648" s="82" t="s">
        <v>3759</v>
      </c>
      <c r="N648" s="82" t="s">
        <v>2352</v>
      </c>
      <c r="O648" s="82" t="s">
        <v>3700</v>
      </c>
      <c r="P648" s="82" t="s">
        <v>4461</v>
      </c>
      <c r="Q648" s="82" t="s">
        <v>100</v>
      </c>
      <c r="R648" s="82">
        <v>11</v>
      </c>
      <c r="S648" s="83">
        <v>43470</v>
      </c>
      <c r="T648" s="83">
        <v>40549</v>
      </c>
      <c r="U648" s="82">
        <v>62475036</v>
      </c>
      <c r="V648" s="82" t="s">
        <v>3702</v>
      </c>
      <c r="W648" s="100" t="s">
        <v>1705</v>
      </c>
      <c r="X648" s="82" t="s">
        <v>4462</v>
      </c>
      <c r="Y648" s="82" t="s">
        <v>5737</v>
      </c>
      <c r="Z648" s="82" t="s">
        <v>711</v>
      </c>
      <c r="AA648" s="82" t="s">
        <v>3712</v>
      </c>
      <c r="AB648" s="82" t="s">
        <v>6824</v>
      </c>
      <c r="AC648" s="82" t="s">
        <v>3713</v>
      </c>
      <c r="AD648" s="82" t="s">
        <v>3705</v>
      </c>
      <c r="AE648" s="82">
        <v>200018300014135</v>
      </c>
      <c r="AF648" s="82">
        <v>1</v>
      </c>
      <c r="AG648" s="82" t="s">
        <v>3707</v>
      </c>
      <c r="AH648" s="82">
        <v>1</v>
      </c>
      <c r="AI648" s="82" t="s">
        <v>3708</v>
      </c>
      <c r="AJ648" s="82">
        <v>315645</v>
      </c>
      <c r="AK648" s="82" t="s">
        <v>6663</v>
      </c>
      <c r="AL648" s="82">
        <v>249</v>
      </c>
      <c r="AM648" s="84">
        <v>16500</v>
      </c>
      <c r="AN648" s="84">
        <v>0</v>
      </c>
      <c r="AO648" s="84">
        <v>0</v>
      </c>
      <c r="AP648" s="84">
        <v>16500</v>
      </c>
      <c r="AQ648" s="84">
        <v>473.55</v>
      </c>
      <c r="AR648" s="84">
        <v>0</v>
      </c>
      <c r="AS648" s="84">
        <v>501.6</v>
      </c>
      <c r="AT648" s="84">
        <v>0</v>
      </c>
      <c r="AU648" s="84">
        <v>25</v>
      </c>
      <c r="AV648" s="84">
        <v>0</v>
      </c>
      <c r="AW648" s="84">
        <v>0</v>
      </c>
      <c r="AX648" s="84">
        <v>1000.15</v>
      </c>
      <c r="AY648" s="84">
        <v>15499.85</v>
      </c>
      <c r="AZ648" s="84">
        <v>1171.5</v>
      </c>
      <c r="BA648" s="84">
        <v>181.5</v>
      </c>
      <c r="BB648" s="84">
        <v>1169.8499999999999</v>
      </c>
      <c r="BC648" s="91">
        <v>2522.85</v>
      </c>
    </row>
    <row r="649" spans="1:55" ht="25.5">
      <c r="A649" s="90" t="s">
        <v>843</v>
      </c>
      <c r="B649" s="82">
        <v>20231001</v>
      </c>
      <c r="C649" s="82">
        <v>2023</v>
      </c>
      <c r="D649" s="82" t="s">
        <v>6398</v>
      </c>
      <c r="E649" s="82">
        <v>10</v>
      </c>
      <c r="F649" s="82" t="s">
        <v>1262</v>
      </c>
      <c r="G649" s="82" t="s">
        <v>465</v>
      </c>
      <c r="H649" s="82" t="s">
        <v>1262</v>
      </c>
      <c r="I649" s="82" t="s">
        <v>465</v>
      </c>
      <c r="J649" s="82">
        <v>1</v>
      </c>
      <c r="K649" s="82" t="s">
        <v>11</v>
      </c>
      <c r="L649" s="82" t="s">
        <v>3720</v>
      </c>
      <c r="M649" s="82" t="s">
        <v>3721</v>
      </c>
      <c r="N649" s="82" t="s">
        <v>2352</v>
      </c>
      <c r="O649" s="82" t="s">
        <v>3700</v>
      </c>
      <c r="P649" s="82" t="s">
        <v>3722</v>
      </c>
      <c r="Q649" s="82" t="s">
        <v>8</v>
      </c>
      <c r="R649" s="82">
        <v>2</v>
      </c>
      <c r="S649" s="83">
        <v>43466</v>
      </c>
      <c r="T649" s="83">
        <v>367</v>
      </c>
      <c r="U649" s="82">
        <v>61935064</v>
      </c>
      <c r="V649" s="82" t="s">
        <v>3702</v>
      </c>
      <c r="W649" s="100" t="s">
        <v>1688</v>
      </c>
      <c r="X649" s="82" t="s">
        <v>4212</v>
      </c>
      <c r="Y649" s="82" t="s">
        <v>6825</v>
      </c>
      <c r="Z649" s="82" t="s">
        <v>472</v>
      </c>
      <c r="AA649" s="82" t="s">
        <v>3704</v>
      </c>
      <c r="AB649" s="83">
        <v>15799</v>
      </c>
      <c r="AC649" s="82" t="s">
        <v>3713</v>
      </c>
      <c r="AD649" s="82" t="s">
        <v>3705</v>
      </c>
      <c r="AE649" s="82">
        <v>200011250029133</v>
      </c>
      <c r="AF649" s="82">
        <v>1</v>
      </c>
      <c r="AG649" s="82" t="s">
        <v>3707</v>
      </c>
      <c r="AH649" s="82">
        <v>1</v>
      </c>
      <c r="AI649" s="82" t="s">
        <v>3708</v>
      </c>
      <c r="AJ649" s="82">
        <v>315645</v>
      </c>
      <c r="AK649" s="82" t="s">
        <v>6663</v>
      </c>
      <c r="AL649" s="82">
        <v>250</v>
      </c>
      <c r="AM649" s="84">
        <v>10000</v>
      </c>
      <c r="AN649" s="84">
        <v>0</v>
      </c>
      <c r="AO649" s="84">
        <v>0</v>
      </c>
      <c r="AP649" s="84">
        <v>10000</v>
      </c>
      <c r="AQ649" s="84">
        <v>287</v>
      </c>
      <c r="AR649" s="84">
        <v>0</v>
      </c>
      <c r="AS649" s="84">
        <v>304</v>
      </c>
      <c r="AT649" s="84">
        <v>0</v>
      </c>
      <c r="AU649" s="84">
        <v>25</v>
      </c>
      <c r="AV649" s="84">
        <v>50</v>
      </c>
      <c r="AW649" s="84">
        <v>0</v>
      </c>
      <c r="AX649" s="84">
        <v>666</v>
      </c>
      <c r="AY649" s="84">
        <v>9334</v>
      </c>
      <c r="AZ649" s="84">
        <v>710</v>
      </c>
      <c r="BA649" s="84">
        <v>110</v>
      </c>
      <c r="BB649" s="84">
        <v>709</v>
      </c>
      <c r="BC649" s="91">
        <v>1529</v>
      </c>
    </row>
    <row r="650" spans="1:55" ht="25.5">
      <c r="A650" s="90" t="s">
        <v>843</v>
      </c>
      <c r="B650" s="82">
        <v>20231001</v>
      </c>
      <c r="C650" s="82">
        <v>2023</v>
      </c>
      <c r="D650" s="82" t="s">
        <v>6398</v>
      </c>
      <c r="E650" s="82">
        <v>10</v>
      </c>
      <c r="F650" s="82" t="s">
        <v>1242</v>
      </c>
      <c r="G650" s="82" t="s">
        <v>1486</v>
      </c>
      <c r="H650" s="82" t="s">
        <v>1242</v>
      </c>
      <c r="I650" s="82" t="s">
        <v>1486</v>
      </c>
      <c r="J650" s="82">
        <v>1</v>
      </c>
      <c r="K650" s="82" t="s">
        <v>11</v>
      </c>
      <c r="L650" s="82" t="s">
        <v>3758</v>
      </c>
      <c r="M650" s="82" t="s">
        <v>3759</v>
      </c>
      <c r="N650" s="82" t="s">
        <v>2352</v>
      </c>
      <c r="O650" s="82" t="s">
        <v>3700</v>
      </c>
      <c r="P650" s="82" t="s">
        <v>4108</v>
      </c>
      <c r="Q650" s="82" t="s">
        <v>802</v>
      </c>
      <c r="R650" s="82">
        <v>4</v>
      </c>
      <c r="S650" s="83">
        <v>44573</v>
      </c>
      <c r="T650" s="83">
        <v>41648</v>
      </c>
      <c r="U650" s="82">
        <v>62475168</v>
      </c>
      <c r="V650" s="82" t="s">
        <v>3702</v>
      </c>
      <c r="W650" s="100" t="s">
        <v>2547</v>
      </c>
      <c r="X650" s="82" t="s">
        <v>4132</v>
      </c>
      <c r="Y650" s="82" t="s">
        <v>5440</v>
      </c>
      <c r="Z650" s="82" t="s">
        <v>2546</v>
      </c>
      <c r="AA650" s="82" t="s">
        <v>3704</v>
      </c>
      <c r="AB650" s="83">
        <v>31634</v>
      </c>
      <c r="AC650" s="82" t="s">
        <v>3705</v>
      </c>
      <c r="AD650" s="82" t="s">
        <v>3706</v>
      </c>
      <c r="AE650" s="82">
        <v>200019605388573</v>
      </c>
      <c r="AF650" s="82">
        <v>1</v>
      </c>
      <c r="AG650" s="82" t="s">
        <v>3707</v>
      </c>
      <c r="AH650" s="82">
        <v>1</v>
      </c>
      <c r="AI650" s="82" t="s">
        <v>3708</v>
      </c>
      <c r="AJ650" s="82">
        <v>315645</v>
      </c>
      <c r="AK650" s="82" t="s">
        <v>6663</v>
      </c>
      <c r="AL650" s="82">
        <v>251</v>
      </c>
      <c r="AM650" s="84">
        <v>55000</v>
      </c>
      <c r="AN650" s="84">
        <v>0</v>
      </c>
      <c r="AO650" s="84">
        <v>0</v>
      </c>
      <c r="AP650" s="84">
        <v>55000</v>
      </c>
      <c r="AQ650" s="84">
        <v>1578.5</v>
      </c>
      <c r="AR650" s="84">
        <v>2559.6799999999998</v>
      </c>
      <c r="AS650" s="84">
        <v>1672</v>
      </c>
      <c r="AT650" s="84">
        <v>0</v>
      </c>
      <c r="AU650" s="84">
        <v>25</v>
      </c>
      <c r="AV650" s="84">
        <v>0</v>
      </c>
      <c r="AW650" s="84">
        <v>0</v>
      </c>
      <c r="AX650" s="84">
        <v>5835.18</v>
      </c>
      <c r="AY650" s="84">
        <v>49164.82</v>
      </c>
      <c r="AZ650" s="84">
        <v>3905</v>
      </c>
      <c r="BA650" s="84">
        <v>605</v>
      </c>
      <c r="BB650" s="84">
        <v>3899.5</v>
      </c>
      <c r="BC650" s="91">
        <v>8409.5</v>
      </c>
    </row>
    <row r="651" spans="1:55" ht="25.5">
      <c r="A651" s="90" t="s">
        <v>843</v>
      </c>
      <c r="B651" s="82">
        <v>20231001</v>
      </c>
      <c r="C651" s="82">
        <v>2023</v>
      </c>
      <c r="D651" s="82" t="s">
        <v>6398</v>
      </c>
      <c r="E651" s="82">
        <v>10</v>
      </c>
      <c r="F651" s="82" t="s">
        <v>1285</v>
      </c>
      <c r="G651" s="82" t="s">
        <v>187</v>
      </c>
      <c r="H651" s="82" t="s">
        <v>1285</v>
      </c>
      <c r="I651" s="82" t="s">
        <v>187</v>
      </c>
      <c r="J651" s="82">
        <v>1</v>
      </c>
      <c r="K651" s="82" t="s">
        <v>11</v>
      </c>
      <c r="L651" s="82" t="s">
        <v>3749</v>
      </c>
      <c r="M651" s="82" t="s">
        <v>3750</v>
      </c>
      <c r="N651" s="82" t="s">
        <v>2352</v>
      </c>
      <c r="O651" s="82" t="s">
        <v>3700</v>
      </c>
      <c r="P651" s="82" t="s">
        <v>3871</v>
      </c>
      <c r="Q651" s="82" t="s">
        <v>335</v>
      </c>
      <c r="R651" s="82">
        <v>1</v>
      </c>
      <c r="S651" s="83">
        <v>44197</v>
      </c>
      <c r="T651" s="83">
        <v>44197</v>
      </c>
      <c r="U651" s="82">
        <v>62370018</v>
      </c>
      <c r="V651" s="82" t="s">
        <v>3702</v>
      </c>
      <c r="W651" s="100" t="s">
        <v>1779</v>
      </c>
      <c r="X651" s="82" t="s">
        <v>4312</v>
      </c>
      <c r="Y651" s="82" t="s">
        <v>5600</v>
      </c>
      <c r="Z651" s="82" t="s">
        <v>908</v>
      </c>
      <c r="AA651" s="82" t="s">
        <v>3712</v>
      </c>
      <c r="AB651" s="83">
        <v>31565</v>
      </c>
      <c r="AC651" s="82" t="s">
        <v>3705</v>
      </c>
      <c r="AD651" s="82" t="s">
        <v>3706</v>
      </c>
      <c r="AE651" s="82">
        <v>200019603193066</v>
      </c>
      <c r="AF651" s="82">
        <v>1</v>
      </c>
      <c r="AG651" s="82" t="s">
        <v>3707</v>
      </c>
      <c r="AH651" s="82">
        <v>1</v>
      </c>
      <c r="AI651" s="82" t="s">
        <v>3708</v>
      </c>
      <c r="AJ651" s="82">
        <v>315645</v>
      </c>
      <c r="AK651" s="82" t="s">
        <v>6663</v>
      </c>
      <c r="AL651" s="82">
        <v>252</v>
      </c>
      <c r="AM651" s="84">
        <v>35000</v>
      </c>
      <c r="AN651" s="84">
        <v>0</v>
      </c>
      <c r="AO651" s="84">
        <v>0</v>
      </c>
      <c r="AP651" s="84">
        <v>35000</v>
      </c>
      <c r="AQ651" s="84">
        <v>1004.5</v>
      </c>
      <c r="AR651" s="84">
        <v>0</v>
      </c>
      <c r="AS651" s="84">
        <v>1064</v>
      </c>
      <c r="AT651" s="84">
        <v>0</v>
      </c>
      <c r="AU651" s="84">
        <v>25</v>
      </c>
      <c r="AV651" s="84">
        <v>0</v>
      </c>
      <c r="AW651" s="84">
        <v>0</v>
      </c>
      <c r="AX651" s="84">
        <v>2093.5</v>
      </c>
      <c r="AY651" s="84">
        <v>32906.5</v>
      </c>
      <c r="AZ651" s="84">
        <v>2485</v>
      </c>
      <c r="BA651" s="84">
        <v>385</v>
      </c>
      <c r="BB651" s="84">
        <v>2481.5</v>
      </c>
      <c r="BC651" s="91">
        <v>5351.5</v>
      </c>
    </row>
    <row r="652" spans="1:55" ht="25.5">
      <c r="A652" s="90" t="s">
        <v>843</v>
      </c>
      <c r="B652" s="82">
        <v>20231001</v>
      </c>
      <c r="C652" s="82">
        <v>2023</v>
      </c>
      <c r="D652" s="82" t="s">
        <v>6398</v>
      </c>
      <c r="E652" s="82">
        <v>10</v>
      </c>
      <c r="F652" s="82" t="s">
        <v>1302</v>
      </c>
      <c r="G652" s="82" t="s">
        <v>18</v>
      </c>
      <c r="H652" s="82">
        <v>1.83</v>
      </c>
      <c r="I652" s="82" t="s">
        <v>843</v>
      </c>
      <c r="J652" s="82">
        <v>34</v>
      </c>
      <c r="K652" s="82" t="s">
        <v>3699</v>
      </c>
      <c r="L652" s="82" t="s">
        <v>3714</v>
      </c>
      <c r="M652" s="82" t="s">
        <v>3715</v>
      </c>
      <c r="N652" s="82" t="s">
        <v>2352</v>
      </c>
      <c r="O652" s="82" t="s">
        <v>3700</v>
      </c>
      <c r="P652" s="82" t="s">
        <v>3774</v>
      </c>
      <c r="Q652" s="82" t="s">
        <v>1308</v>
      </c>
      <c r="R652" s="82">
        <v>1</v>
      </c>
      <c r="S652" s="83">
        <v>44208</v>
      </c>
      <c r="T652" s="83">
        <v>44208</v>
      </c>
      <c r="U652" s="82">
        <v>62340084</v>
      </c>
      <c r="V652" s="82" t="s">
        <v>3702</v>
      </c>
      <c r="W652" s="100" t="s">
        <v>2082</v>
      </c>
      <c r="X652" s="82" t="s">
        <v>4203</v>
      </c>
      <c r="Y652" s="82" t="s">
        <v>5502</v>
      </c>
      <c r="Z652" s="82" t="s">
        <v>1425</v>
      </c>
      <c r="AA652" s="82" t="s">
        <v>3704</v>
      </c>
      <c r="AB652" s="83">
        <v>30111</v>
      </c>
      <c r="AC652" s="82" t="s">
        <v>3705</v>
      </c>
      <c r="AD652" s="82" t="s">
        <v>3718</v>
      </c>
      <c r="AE652" s="82">
        <v>200019604295131</v>
      </c>
      <c r="AF652" s="82">
        <v>1</v>
      </c>
      <c r="AG652" s="82" t="s">
        <v>3707</v>
      </c>
      <c r="AH652" s="82">
        <v>1</v>
      </c>
      <c r="AI652" s="82" t="s">
        <v>3708</v>
      </c>
      <c r="AJ652" s="82">
        <v>315645</v>
      </c>
      <c r="AK652" s="82" t="s">
        <v>6663</v>
      </c>
      <c r="AL652" s="82">
        <v>253</v>
      </c>
      <c r="AM652" s="84">
        <v>45000</v>
      </c>
      <c r="AN652" s="84">
        <v>0</v>
      </c>
      <c r="AO652" s="84">
        <v>0</v>
      </c>
      <c r="AP652" s="84">
        <v>45000</v>
      </c>
      <c r="AQ652" s="84">
        <v>1291.5</v>
      </c>
      <c r="AR652" s="84">
        <v>1148.33</v>
      </c>
      <c r="AS652" s="84">
        <v>1368</v>
      </c>
      <c r="AT652" s="84">
        <v>0</v>
      </c>
      <c r="AU652" s="84">
        <v>25</v>
      </c>
      <c r="AV652" s="84">
        <v>0</v>
      </c>
      <c r="AW652" s="84">
        <v>0</v>
      </c>
      <c r="AX652" s="84">
        <v>3832.83</v>
      </c>
      <c r="AY652" s="84">
        <v>41167.17</v>
      </c>
      <c r="AZ652" s="84">
        <v>3195</v>
      </c>
      <c r="BA652" s="84">
        <v>495</v>
      </c>
      <c r="BB652" s="84">
        <v>3190.5</v>
      </c>
      <c r="BC652" s="91">
        <v>6880.5</v>
      </c>
    </row>
    <row r="653" spans="1:55" ht="25.5">
      <c r="A653" s="90" t="s">
        <v>843</v>
      </c>
      <c r="B653" s="82">
        <v>20231001</v>
      </c>
      <c r="C653" s="82">
        <v>2023</v>
      </c>
      <c r="D653" s="82" t="s">
        <v>6398</v>
      </c>
      <c r="E653" s="82">
        <v>10</v>
      </c>
      <c r="F653" s="82" t="s">
        <v>1270</v>
      </c>
      <c r="G653" s="82" t="s">
        <v>842</v>
      </c>
      <c r="H653" s="82">
        <v>1.83</v>
      </c>
      <c r="I653" s="82" t="s">
        <v>843</v>
      </c>
      <c r="J653" s="82">
        <v>34</v>
      </c>
      <c r="K653" s="82" t="s">
        <v>3699</v>
      </c>
      <c r="L653" s="82" t="s">
        <v>3754</v>
      </c>
      <c r="M653" s="82" t="s">
        <v>3755</v>
      </c>
      <c r="N653" s="82" t="s">
        <v>2352</v>
      </c>
      <c r="O653" s="82" t="s">
        <v>3700</v>
      </c>
      <c r="P653" s="82" t="s">
        <v>3756</v>
      </c>
      <c r="Q653" s="82" t="s">
        <v>883</v>
      </c>
      <c r="R653" s="82">
        <v>3</v>
      </c>
      <c r="S653" s="83">
        <v>44562</v>
      </c>
      <c r="T653" s="83">
        <v>43841</v>
      </c>
      <c r="U653" s="82">
        <v>61800069</v>
      </c>
      <c r="V653" s="82" t="s">
        <v>3702</v>
      </c>
      <c r="W653" s="100" t="s">
        <v>2117</v>
      </c>
      <c r="X653" s="82" t="s">
        <v>4063</v>
      </c>
      <c r="Y653" s="82" t="s">
        <v>5379</v>
      </c>
      <c r="Z653" s="82" t="s">
        <v>886</v>
      </c>
      <c r="AA653" s="82" t="s">
        <v>3712</v>
      </c>
      <c r="AB653" s="82" t="s">
        <v>6826</v>
      </c>
      <c r="AC653" s="82" t="s">
        <v>3705</v>
      </c>
      <c r="AD653" s="82" t="s">
        <v>3706</v>
      </c>
      <c r="AE653" s="82">
        <v>200019603107032</v>
      </c>
      <c r="AF653" s="82">
        <v>1</v>
      </c>
      <c r="AG653" s="82" t="s">
        <v>3707</v>
      </c>
      <c r="AH653" s="82">
        <v>1</v>
      </c>
      <c r="AI653" s="82" t="s">
        <v>3708</v>
      </c>
      <c r="AJ653" s="82">
        <v>315645</v>
      </c>
      <c r="AK653" s="82" t="s">
        <v>6663</v>
      </c>
      <c r="AL653" s="82">
        <v>254</v>
      </c>
      <c r="AM653" s="84">
        <v>40000</v>
      </c>
      <c r="AN653" s="84">
        <v>0</v>
      </c>
      <c r="AO653" s="84">
        <v>0</v>
      </c>
      <c r="AP653" s="84">
        <v>40000</v>
      </c>
      <c r="AQ653" s="84">
        <v>1148</v>
      </c>
      <c r="AR653" s="84">
        <v>442.65</v>
      </c>
      <c r="AS653" s="84">
        <v>1216</v>
      </c>
      <c r="AT653" s="84">
        <v>0</v>
      </c>
      <c r="AU653" s="84">
        <v>25</v>
      </c>
      <c r="AV653" s="84">
        <v>0</v>
      </c>
      <c r="AW653" s="84">
        <v>0</v>
      </c>
      <c r="AX653" s="84">
        <v>2831.65</v>
      </c>
      <c r="AY653" s="84">
        <v>37168.35</v>
      </c>
      <c r="AZ653" s="84">
        <v>2840</v>
      </c>
      <c r="BA653" s="84">
        <v>440</v>
      </c>
      <c r="BB653" s="84">
        <v>2836</v>
      </c>
      <c r="BC653" s="91">
        <v>6116</v>
      </c>
    </row>
    <row r="654" spans="1:55" ht="25.5">
      <c r="A654" s="90" t="s">
        <v>843</v>
      </c>
      <c r="B654" s="82">
        <v>20231001</v>
      </c>
      <c r="C654" s="82">
        <v>2023</v>
      </c>
      <c r="D654" s="82" t="s">
        <v>6398</v>
      </c>
      <c r="E654" s="82">
        <v>10</v>
      </c>
      <c r="F654" s="82">
        <v>1.83</v>
      </c>
      <c r="G654" s="82" t="s">
        <v>843</v>
      </c>
      <c r="H654" s="82">
        <v>1.83</v>
      </c>
      <c r="I654" s="82" t="s">
        <v>843</v>
      </c>
      <c r="J654" s="82">
        <v>1</v>
      </c>
      <c r="K654" s="82" t="s">
        <v>11</v>
      </c>
      <c r="L654" s="82" t="s">
        <v>3714</v>
      </c>
      <c r="M654" s="82" t="s">
        <v>3715</v>
      </c>
      <c r="N654" s="82" t="s">
        <v>2352</v>
      </c>
      <c r="O654" s="82" t="s">
        <v>3700</v>
      </c>
      <c r="P654" s="82" t="s">
        <v>3716</v>
      </c>
      <c r="Q654" s="82" t="s">
        <v>559</v>
      </c>
      <c r="R654" s="82">
        <v>3</v>
      </c>
      <c r="S654" s="83">
        <v>44930</v>
      </c>
      <c r="T654" s="83">
        <v>43839</v>
      </c>
      <c r="U654" s="82">
        <v>62461865</v>
      </c>
      <c r="V654" s="82" t="s">
        <v>3702</v>
      </c>
      <c r="W654" s="100" t="s">
        <v>3033</v>
      </c>
      <c r="X654" s="82" t="s">
        <v>4127</v>
      </c>
      <c r="Y654" s="82" t="s">
        <v>5436</v>
      </c>
      <c r="Z654" s="82" t="s">
        <v>3032</v>
      </c>
      <c r="AA654" s="82" t="s">
        <v>3712</v>
      </c>
      <c r="AB654" s="82" t="s">
        <v>6827</v>
      </c>
      <c r="AC654" s="82" t="s">
        <v>3705</v>
      </c>
      <c r="AD654" s="82" t="s">
        <v>3705</v>
      </c>
      <c r="AE654" s="82">
        <v>200011650079756</v>
      </c>
      <c r="AF654" s="82">
        <v>1</v>
      </c>
      <c r="AG654" s="82" t="s">
        <v>3707</v>
      </c>
      <c r="AH654" s="82">
        <v>1</v>
      </c>
      <c r="AI654" s="82" t="s">
        <v>3708</v>
      </c>
      <c r="AJ654" s="82">
        <v>315645</v>
      </c>
      <c r="AK654" s="82" t="s">
        <v>6663</v>
      </c>
      <c r="AL654" s="82">
        <v>255</v>
      </c>
      <c r="AM654" s="84">
        <v>220000</v>
      </c>
      <c r="AN654" s="84">
        <v>0</v>
      </c>
      <c r="AO654" s="84">
        <v>0</v>
      </c>
      <c r="AP654" s="84">
        <v>220000</v>
      </c>
      <c r="AQ654" s="84">
        <v>6314</v>
      </c>
      <c r="AR654" s="84">
        <v>40583.019999999997</v>
      </c>
      <c r="AS654" s="84">
        <v>5685.41</v>
      </c>
      <c r="AT654" s="84">
        <v>0</v>
      </c>
      <c r="AU654" s="84">
        <v>25</v>
      </c>
      <c r="AV654" s="84">
        <v>0</v>
      </c>
      <c r="AW654" s="84">
        <v>0</v>
      </c>
      <c r="AX654" s="84">
        <v>52607.43</v>
      </c>
      <c r="AY654" s="84">
        <v>167392.57</v>
      </c>
      <c r="AZ654" s="84">
        <v>15620</v>
      </c>
      <c r="BA654" s="84">
        <v>822.89</v>
      </c>
      <c r="BB654" s="84">
        <v>13259.72</v>
      </c>
      <c r="BC654" s="91">
        <v>29702.61</v>
      </c>
    </row>
    <row r="655" spans="1:55" ht="25.5">
      <c r="A655" s="90" t="s">
        <v>843</v>
      </c>
      <c r="B655" s="82">
        <v>20231001</v>
      </c>
      <c r="C655" s="82">
        <v>2023</v>
      </c>
      <c r="D655" s="82" t="s">
        <v>6398</v>
      </c>
      <c r="E655" s="82">
        <v>10</v>
      </c>
      <c r="F655" s="82" t="s">
        <v>1244</v>
      </c>
      <c r="G655" s="82" t="s">
        <v>503</v>
      </c>
      <c r="H655" s="82" t="s">
        <v>1244</v>
      </c>
      <c r="I655" s="82" t="s">
        <v>503</v>
      </c>
      <c r="J655" s="82">
        <v>1</v>
      </c>
      <c r="K655" s="82" t="s">
        <v>11</v>
      </c>
      <c r="L655" s="82" t="s">
        <v>3720</v>
      </c>
      <c r="M655" s="82" t="s">
        <v>3721</v>
      </c>
      <c r="N655" s="82" t="s">
        <v>2352</v>
      </c>
      <c r="O655" s="82" t="s">
        <v>3700</v>
      </c>
      <c r="P655" s="82" t="s">
        <v>3998</v>
      </c>
      <c r="Q655" s="82" t="s">
        <v>130</v>
      </c>
      <c r="R655" s="82">
        <v>4</v>
      </c>
      <c r="S655" s="83">
        <v>44206</v>
      </c>
      <c r="T655" s="83">
        <v>40917</v>
      </c>
      <c r="U655" s="82">
        <v>62040038</v>
      </c>
      <c r="V655" s="82" t="s">
        <v>3702</v>
      </c>
      <c r="W655" s="100" t="s">
        <v>1681</v>
      </c>
      <c r="X655" s="82" t="s">
        <v>3999</v>
      </c>
      <c r="Y655" s="82" t="s">
        <v>5325</v>
      </c>
      <c r="Z655" s="82" t="s">
        <v>573</v>
      </c>
      <c r="AA655" s="82" t="s">
        <v>3712</v>
      </c>
      <c r="AB655" s="82" t="s">
        <v>6828</v>
      </c>
      <c r="AC655" s="82" t="s">
        <v>3713</v>
      </c>
      <c r="AD655" s="82" t="s">
        <v>3706</v>
      </c>
      <c r="AE655" s="82">
        <v>200013300215824</v>
      </c>
      <c r="AF655" s="82">
        <v>1</v>
      </c>
      <c r="AG655" s="82" t="s">
        <v>3707</v>
      </c>
      <c r="AH655" s="82">
        <v>1</v>
      </c>
      <c r="AI655" s="82" t="s">
        <v>3708</v>
      </c>
      <c r="AJ655" s="82">
        <v>315645</v>
      </c>
      <c r="AK655" s="82" t="s">
        <v>6663</v>
      </c>
      <c r="AL655" s="82">
        <v>256</v>
      </c>
      <c r="AM655" s="84">
        <v>30000</v>
      </c>
      <c r="AN655" s="84">
        <v>0</v>
      </c>
      <c r="AO655" s="84">
        <v>0</v>
      </c>
      <c r="AP655" s="84">
        <v>30000</v>
      </c>
      <c r="AQ655" s="84">
        <v>861</v>
      </c>
      <c r="AR655" s="84">
        <v>0</v>
      </c>
      <c r="AS655" s="84">
        <v>912</v>
      </c>
      <c r="AT655" s="84">
        <v>0</v>
      </c>
      <c r="AU655" s="84">
        <v>25</v>
      </c>
      <c r="AV655" s="84">
        <v>0</v>
      </c>
      <c r="AW655" s="84">
        <v>16953.48</v>
      </c>
      <c r="AX655" s="84">
        <v>35704.959999999999</v>
      </c>
      <c r="AY655" s="84">
        <v>11248.52</v>
      </c>
      <c r="AZ655" s="84">
        <v>2130</v>
      </c>
      <c r="BA655" s="84">
        <v>330</v>
      </c>
      <c r="BB655" s="84">
        <v>2127</v>
      </c>
      <c r="BC655" s="91">
        <v>4587</v>
      </c>
    </row>
    <row r="656" spans="1:55" ht="25.5">
      <c r="A656" s="90" t="s">
        <v>843</v>
      </c>
      <c r="B656" s="82">
        <v>20231001</v>
      </c>
      <c r="C656" s="82">
        <v>2023</v>
      </c>
      <c r="D656" s="82" t="s">
        <v>6398</v>
      </c>
      <c r="E656" s="82">
        <v>10</v>
      </c>
      <c r="F656" s="82" t="s">
        <v>1273</v>
      </c>
      <c r="G656" s="82" t="s">
        <v>1487</v>
      </c>
      <c r="H656" s="82" t="s">
        <v>1273</v>
      </c>
      <c r="I656" s="82" t="s">
        <v>1487</v>
      </c>
      <c r="J656" s="82">
        <v>1</v>
      </c>
      <c r="K656" s="82" t="s">
        <v>11</v>
      </c>
      <c r="L656" s="82"/>
      <c r="M656" s="82"/>
      <c r="N656" s="82" t="s">
        <v>2352</v>
      </c>
      <c r="O656" s="82" t="s">
        <v>3700</v>
      </c>
      <c r="P656" s="82" t="s">
        <v>3767</v>
      </c>
      <c r="Q656" s="82" t="s">
        <v>32</v>
      </c>
      <c r="R656" s="82">
        <v>1</v>
      </c>
      <c r="S656" s="83">
        <v>44839</v>
      </c>
      <c r="T656" s="83">
        <v>44839</v>
      </c>
      <c r="U656" s="82">
        <v>61755014</v>
      </c>
      <c r="V656" s="82" t="s">
        <v>3702</v>
      </c>
      <c r="W656" s="100" t="s">
        <v>1583</v>
      </c>
      <c r="X656" s="82" t="s">
        <v>3768</v>
      </c>
      <c r="Y656" s="82" t="s">
        <v>5152</v>
      </c>
      <c r="Z656" s="82" t="s">
        <v>1518</v>
      </c>
      <c r="AA656" s="82" t="s">
        <v>3704</v>
      </c>
      <c r="AB656" s="82" t="s">
        <v>6829</v>
      </c>
      <c r="AC656" s="82" t="s">
        <v>3705</v>
      </c>
      <c r="AD656" s="82" t="s">
        <v>3706</v>
      </c>
      <c r="AE656" s="82">
        <v>200019604759510</v>
      </c>
      <c r="AF656" s="82">
        <v>1</v>
      </c>
      <c r="AG656" s="82" t="s">
        <v>3707</v>
      </c>
      <c r="AH656" s="82">
        <v>1</v>
      </c>
      <c r="AI656" s="82" t="s">
        <v>3708</v>
      </c>
      <c r="AJ656" s="82">
        <v>315645</v>
      </c>
      <c r="AK656" s="82" t="s">
        <v>6663</v>
      </c>
      <c r="AL656" s="82">
        <v>257</v>
      </c>
      <c r="AM656" s="84">
        <v>50000</v>
      </c>
      <c r="AN656" s="84">
        <v>0</v>
      </c>
      <c r="AO656" s="84">
        <v>0</v>
      </c>
      <c r="AP656" s="84">
        <v>50000</v>
      </c>
      <c r="AQ656" s="84">
        <v>1435</v>
      </c>
      <c r="AR656" s="84">
        <v>0</v>
      </c>
      <c r="AS656" s="84">
        <v>1520</v>
      </c>
      <c r="AT656" s="84">
        <v>0</v>
      </c>
      <c r="AU656" s="84">
        <v>25</v>
      </c>
      <c r="AV656" s="84">
        <v>0</v>
      </c>
      <c r="AW656" s="84">
        <v>0</v>
      </c>
      <c r="AX656" s="84">
        <v>2980</v>
      </c>
      <c r="AY656" s="84">
        <v>47020</v>
      </c>
      <c r="AZ656" s="84">
        <v>3550</v>
      </c>
      <c r="BA656" s="84">
        <v>550</v>
      </c>
      <c r="BB656" s="84">
        <v>3545</v>
      </c>
      <c r="BC656" s="91">
        <v>7645</v>
      </c>
    </row>
    <row r="657" spans="1:55" ht="25.5">
      <c r="A657" s="90" t="s">
        <v>843</v>
      </c>
      <c r="B657" s="82">
        <v>20231001</v>
      </c>
      <c r="C657" s="82">
        <v>2023</v>
      </c>
      <c r="D657" s="82" t="s">
        <v>6398</v>
      </c>
      <c r="E657" s="82">
        <v>10</v>
      </c>
      <c r="F657" s="82" t="s">
        <v>1284</v>
      </c>
      <c r="G657" s="82" t="s">
        <v>263</v>
      </c>
      <c r="H657" s="82" t="s">
        <v>1284</v>
      </c>
      <c r="I657" s="82" t="s">
        <v>263</v>
      </c>
      <c r="J657" s="82">
        <v>1</v>
      </c>
      <c r="K657" s="82" t="s">
        <v>11</v>
      </c>
      <c r="L657" s="82" t="s">
        <v>3714</v>
      </c>
      <c r="M657" s="82" t="s">
        <v>3715</v>
      </c>
      <c r="N657" s="82" t="s">
        <v>2352</v>
      </c>
      <c r="O657" s="82" t="s">
        <v>3700</v>
      </c>
      <c r="P657" s="82" t="s">
        <v>3853</v>
      </c>
      <c r="Q657" s="82" t="s">
        <v>249</v>
      </c>
      <c r="R657" s="82">
        <v>8</v>
      </c>
      <c r="S657" s="83">
        <v>43474</v>
      </c>
      <c r="T657" s="83">
        <v>40186</v>
      </c>
      <c r="U657" s="82">
        <v>61785003</v>
      </c>
      <c r="V657" s="82" t="s">
        <v>3702</v>
      </c>
      <c r="W657" s="100" t="s">
        <v>1722</v>
      </c>
      <c r="X657" s="82" t="s">
        <v>3918</v>
      </c>
      <c r="Y657" s="82" t="s">
        <v>5262</v>
      </c>
      <c r="Z657" s="82" t="s">
        <v>265</v>
      </c>
      <c r="AA657" s="82" t="s">
        <v>3712</v>
      </c>
      <c r="AB657" s="83">
        <v>22771</v>
      </c>
      <c r="AC657" s="82" t="s">
        <v>3713</v>
      </c>
      <c r="AD657" s="82" t="s">
        <v>3718</v>
      </c>
      <c r="AE657" s="82">
        <v>200013300170338</v>
      </c>
      <c r="AF657" s="82">
        <v>1</v>
      </c>
      <c r="AG657" s="82" t="s">
        <v>3707</v>
      </c>
      <c r="AH657" s="82">
        <v>1</v>
      </c>
      <c r="AI657" s="82" t="s">
        <v>3708</v>
      </c>
      <c r="AJ657" s="82">
        <v>315645</v>
      </c>
      <c r="AK657" s="82" t="s">
        <v>6663</v>
      </c>
      <c r="AL657" s="82">
        <v>258</v>
      </c>
      <c r="AM657" s="84">
        <v>55000</v>
      </c>
      <c r="AN657" s="84">
        <v>0</v>
      </c>
      <c r="AO657" s="84">
        <v>0</v>
      </c>
      <c r="AP657" s="84">
        <v>55000</v>
      </c>
      <c r="AQ657" s="84">
        <v>1578.5</v>
      </c>
      <c r="AR657" s="84">
        <v>2559.6799999999998</v>
      </c>
      <c r="AS657" s="84">
        <v>1672</v>
      </c>
      <c r="AT657" s="84">
        <v>0</v>
      </c>
      <c r="AU657" s="84">
        <v>25</v>
      </c>
      <c r="AV657" s="84">
        <v>0</v>
      </c>
      <c r="AW657" s="84">
        <v>2196</v>
      </c>
      <c r="AX657" s="84">
        <v>10227.18</v>
      </c>
      <c r="AY657" s="84">
        <v>46968.82</v>
      </c>
      <c r="AZ657" s="84">
        <v>3905</v>
      </c>
      <c r="BA657" s="84">
        <v>605</v>
      </c>
      <c r="BB657" s="84">
        <v>3899.5</v>
      </c>
      <c r="BC657" s="91">
        <v>8409.5</v>
      </c>
    </row>
    <row r="658" spans="1:55" ht="25.5">
      <c r="A658" s="90" t="s">
        <v>843</v>
      </c>
      <c r="B658" s="82">
        <v>20231001</v>
      </c>
      <c r="C658" s="82">
        <v>2023</v>
      </c>
      <c r="D658" s="82" t="s">
        <v>6398</v>
      </c>
      <c r="E658" s="82">
        <v>10</v>
      </c>
      <c r="F658" s="82" t="s">
        <v>1249</v>
      </c>
      <c r="G658" s="82" t="s">
        <v>1491</v>
      </c>
      <c r="H658" s="82">
        <v>1.83</v>
      </c>
      <c r="I658" s="82" t="s">
        <v>843</v>
      </c>
      <c r="J658" s="82">
        <v>34</v>
      </c>
      <c r="K658" s="82" t="s">
        <v>3699</v>
      </c>
      <c r="L658" s="82"/>
      <c r="M658" s="82"/>
      <c r="N658" s="82" t="s">
        <v>2352</v>
      </c>
      <c r="O658" s="82" t="s">
        <v>3700</v>
      </c>
      <c r="P658" s="82" t="s">
        <v>3701</v>
      </c>
      <c r="Q658" s="82" t="s">
        <v>190</v>
      </c>
      <c r="R658" s="82">
        <v>1</v>
      </c>
      <c r="S658" s="83">
        <v>44573</v>
      </c>
      <c r="T658" s="83">
        <v>44573</v>
      </c>
      <c r="U658" s="82">
        <v>61395028</v>
      </c>
      <c r="V658" s="82" t="s">
        <v>3702</v>
      </c>
      <c r="W658" s="100" t="s">
        <v>2804</v>
      </c>
      <c r="X658" s="82" t="s">
        <v>3870</v>
      </c>
      <c r="Y658" s="82" t="s">
        <v>5224</v>
      </c>
      <c r="Z658" s="82" t="s">
        <v>2803</v>
      </c>
      <c r="AA658" s="82" t="s">
        <v>3712</v>
      </c>
      <c r="AB658" s="82" t="s">
        <v>6830</v>
      </c>
      <c r="AC658" s="82" t="s">
        <v>3705</v>
      </c>
      <c r="AD658" s="82" t="s">
        <v>3718</v>
      </c>
      <c r="AE658" s="82">
        <v>200019605324507</v>
      </c>
      <c r="AF658" s="82">
        <v>1</v>
      </c>
      <c r="AG658" s="82" t="s">
        <v>3707</v>
      </c>
      <c r="AH658" s="82">
        <v>1</v>
      </c>
      <c r="AI658" s="82" t="s">
        <v>3708</v>
      </c>
      <c r="AJ658" s="82">
        <v>315645</v>
      </c>
      <c r="AK658" s="82" t="s">
        <v>6663</v>
      </c>
      <c r="AL658" s="82">
        <v>259</v>
      </c>
      <c r="AM658" s="84">
        <v>50000</v>
      </c>
      <c r="AN658" s="84">
        <v>0</v>
      </c>
      <c r="AO658" s="84">
        <v>0</v>
      </c>
      <c r="AP658" s="84">
        <v>50000</v>
      </c>
      <c r="AQ658" s="84">
        <v>1435</v>
      </c>
      <c r="AR658" s="84">
        <v>1854</v>
      </c>
      <c r="AS658" s="84">
        <v>1520</v>
      </c>
      <c r="AT658" s="84">
        <v>0</v>
      </c>
      <c r="AU658" s="84">
        <v>25</v>
      </c>
      <c r="AV658" s="84">
        <v>0</v>
      </c>
      <c r="AW658" s="84">
        <v>0</v>
      </c>
      <c r="AX658" s="84">
        <v>4834</v>
      </c>
      <c r="AY658" s="84">
        <v>45166</v>
      </c>
      <c r="AZ658" s="84">
        <v>3550</v>
      </c>
      <c r="BA658" s="84">
        <v>550</v>
      </c>
      <c r="BB658" s="84">
        <v>3545</v>
      </c>
      <c r="BC658" s="91">
        <v>7645</v>
      </c>
    </row>
    <row r="659" spans="1:55" ht="25.5">
      <c r="A659" s="90" t="s">
        <v>843</v>
      </c>
      <c r="B659" s="82">
        <v>20231001</v>
      </c>
      <c r="C659" s="82">
        <v>2023</v>
      </c>
      <c r="D659" s="82" t="s">
        <v>6398</v>
      </c>
      <c r="E659" s="82">
        <v>10</v>
      </c>
      <c r="F659" s="82" t="s">
        <v>1268</v>
      </c>
      <c r="G659" s="82" t="s">
        <v>245</v>
      </c>
      <c r="H659" s="82" t="s">
        <v>1268</v>
      </c>
      <c r="I659" s="82" t="s">
        <v>245</v>
      </c>
      <c r="J659" s="82">
        <v>1</v>
      </c>
      <c r="K659" s="82" t="s">
        <v>11</v>
      </c>
      <c r="L659" s="82" t="s">
        <v>3749</v>
      </c>
      <c r="M659" s="82" t="s">
        <v>3750</v>
      </c>
      <c r="N659" s="82" t="s">
        <v>2352</v>
      </c>
      <c r="O659" s="82" t="s">
        <v>3700</v>
      </c>
      <c r="P659" s="82" t="s">
        <v>3871</v>
      </c>
      <c r="Q659" s="82" t="s">
        <v>335</v>
      </c>
      <c r="R659" s="82">
        <v>2</v>
      </c>
      <c r="S659" s="83">
        <v>44936</v>
      </c>
      <c r="T659" s="83">
        <v>44208</v>
      </c>
      <c r="U659" s="82">
        <v>62490031</v>
      </c>
      <c r="V659" s="82" t="s">
        <v>3702</v>
      </c>
      <c r="W659" s="100" t="s">
        <v>1756</v>
      </c>
      <c r="X659" s="82" t="s">
        <v>4557</v>
      </c>
      <c r="Y659" s="82" t="s">
        <v>5840</v>
      </c>
      <c r="Z659" s="82" t="s">
        <v>1374</v>
      </c>
      <c r="AA659" s="82" t="s">
        <v>3712</v>
      </c>
      <c r="AB659" s="83">
        <v>35920</v>
      </c>
      <c r="AC659" s="82" t="s">
        <v>3705</v>
      </c>
      <c r="AD659" s="82" t="s">
        <v>3706</v>
      </c>
      <c r="AE659" s="82">
        <v>200019600743004</v>
      </c>
      <c r="AF659" s="82">
        <v>1</v>
      </c>
      <c r="AG659" s="82" t="s">
        <v>3707</v>
      </c>
      <c r="AH659" s="82">
        <v>1</v>
      </c>
      <c r="AI659" s="82" t="s">
        <v>3708</v>
      </c>
      <c r="AJ659" s="82">
        <v>315645</v>
      </c>
      <c r="AK659" s="82" t="s">
        <v>6663</v>
      </c>
      <c r="AL659" s="82">
        <v>260</v>
      </c>
      <c r="AM659" s="84">
        <v>35000</v>
      </c>
      <c r="AN659" s="84">
        <v>0</v>
      </c>
      <c r="AO659" s="84">
        <v>0</v>
      </c>
      <c r="AP659" s="84">
        <v>35000</v>
      </c>
      <c r="AQ659" s="84">
        <v>1004.5</v>
      </c>
      <c r="AR659" s="84">
        <v>0</v>
      </c>
      <c r="AS659" s="84">
        <v>1064</v>
      </c>
      <c r="AT659" s="84">
        <v>1587.38</v>
      </c>
      <c r="AU659" s="84">
        <v>25</v>
      </c>
      <c r="AV659" s="84">
        <v>0</v>
      </c>
      <c r="AW659" s="84">
        <v>1046</v>
      </c>
      <c r="AX659" s="84">
        <v>5772.88</v>
      </c>
      <c r="AY659" s="84">
        <v>30273.119999999999</v>
      </c>
      <c r="AZ659" s="84">
        <v>2485</v>
      </c>
      <c r="BA659" s="84">
        <v>385</v>
      </c>
      <c r="BB659" s="84">
        <v>2481.5</v>
      </c>
      <c r="BC659" s="91">
        <v>5351.5</v>
      </c>
    </row>
    <row r="660" spans="1:55" ht="25.5">
      <c r="A660" s="90" t="s">
        <v>843</v>
      </c>
      <c r="B660" s="82">
        <v>20231001</v>
      </c>
      <c r="C660" s="82">
        <v>2023</v>
      </c>
      <c r="D660" s="82" t="s">
        <v>6398</v>
      </c>
      <c r="E660" s="82">
        <v>10</v>
      </c>
      <c r="F660" s="82">
        <v>1.83</v>
      </c>
      <c r="G660" s="82" t="s">
        <v>843</v>
      </c>
      <c r="H660" s="82">
        <v>1.83</v>
      </c>
      <c r="I660" s="82" t="s">
        <v>843</v>
      </c>
      <c r="J660" s="82">
        <v>5</v>
      </c>
      <c r="K660" s="82" t="s">
        <v>2295</v>
      </c>
      <c r="L660" s="82"/>
      <c r="M660" s="82"/>
      <c r="N660" s="82" t="s">
        <v>2352</v>
      </c>
      <c r="O660" s="82" t="s">
        <v>3700</v>
      </c>
      <c r="P660" s="82" t="s">
        <v>4439</v>
      </c>
      <c r="Q660" s="82" t="s">
        <v>354</v>
      </c>
      <c r="R660" s="82">
        <v>2</v>
      </c>
      <c r="S660" s="83">
        <v>43466</v>
      </c>
      <c r="T660" s="83">
        <v>36895</v>
      </c>
      <c r="U660" s="82">
        <v>62460060</v>
      </c>
      <c r="V660" s="82" t="s">
        <v>3702</v>
      </c>
      <c r="W660" s="100" t="s">
        <v>2169</v>
      </c>
      <c r="X660" s="82" t="s">
        <v>4440</v>
      </c>
      <c r="Y660" s="82" t="s">
        <v>5716</v>
      </c>
      <c r="Z660" s="82" t="s">
        <v>770</v>
      </c>
      <c r="AA660" s="82" t="s">
        <v>3712</v>
      </c>
      <c r="AB660" s="82" t="s">
        <v>6831</v>
      </c>
      <c r="AC660" s="82" t="s">
        <v>3713</v>
      </c>
      <c r="AD660" s="82" t="s">
        <v>3705</v>
      </c>
      <c r="AE660" s="82">
        <v>200013300048130</v>
      </c>
      <c r="AF660" s="82">
        <v>1</v>
      </c>
      <c r="AG660" s="82" t="s">
        <v>3707</v>
      </c>
      <c r="AH660" s="82">
        <v>1</v>
      </c>
      <c r="AI660" s="82" t="s">
        <v>3708</v>
      </c>
      <c r="AJ660" s="82">
        <v>315645</v>
      </c>
      <c r="AK660" s="82" t="s">
        <v>6663</v>
      </c>
      <c r="AL660" s="82">
        <v>261</v>
      </c>
      <c r="AM660" s="84">
        <v>10000</v>
      </c>
      <c r="AN660" s="84">
        <v>0</v>
      </c>
      <c r="AO660" s="84">
        <v>0</v>
      </c>
      <c r="AP660" s="84">
        <v>10000</v>
      </c>
      <c r="AQ660" s="84">
        <v>287</v>
      </c>
      <c r="AR660" s="84">
        <v>0</v>
      </c>
      <c r="AS660" s="84">
        <v>304</v>
      </c>
      <c r="AT660" s="84">
        <v>0</v>
      </c>
      <c r="AU660" s="84">
        <v>25</v>
      </c>
      <c r="AV660" s="84">
        <v>50</v>
      </c>
      <c r="AW660" s="84">
        <v>0</v>
      </c>
      <c r="AX660" s="84">
        <v>666</v>
      </c>
      <c r="AY660" s="84">
        <v>9334</v>
      </c>
      <c r="AZ660" s="84">
        <v>710</v>
      </c>
      <c r="BA660" s="84">
        <v>110</v>
      </c>
      <c r="BB660" s="84">
        <v>709</v>
      </c>
      <c r="BC660" s="91">
        <v>1529</v>
      </c>
    </row>
    <row r="661" spans="1:55" ht="25.5">
      <c r="A661" s="90" t="s">
        <v>843</v>
      </c>
      <c r="B661" s="82">
        <v>20231001</v>
      </c>
      <c r="C661" s="82">
        <v>2023</v>
      </c>
      <c r="D661" s="82" t="s">
        <v>6398</v>
      </c>
      <c r="E661" s="82">
        <v>10</v>
      </c>
      <c r="F661" s="82" t="s">
        <v>1242</v>
      </c>
      <c r="G661" s="82" t="s">
        <v>1486</v>
      </c>
      <c r="H661" s="82" t="s">
        <v>1242</v>
      </c>
      <c r="I661" s="82" t="s">
        <v>1486</v>
      </c>
      <c r="J661" s="82">
        <v>1</v>
      </c>
      <c r="K661" s="82" t="s">
        <v>11</v>
      </c>
      <c r="L661" s="82" t="s">
        <v>3720</v>
      </c>
      <c r="M661" s="82" t="s">
        <v>3721</v>
      </c>
      <c r="N661" s="82" t="s">
        <v>2352</v>
      </c>
      <c r="O661" s="82" t="s">
        <v>3700</v>
      </c>
      <c r="P661" s="82" t="s">
        <v>3722</v>
      </c>
      <c r="Q661" s="82" t="s">
        <v>8</v>
      </c>
      <c r="R661" s="82">
        <v>1</v>
      </c>
      <c r="S661" s="83">
        <v>44935</v>
      </c>
      <c r="T661" s="83">
        <v>44935</v>
      </c>
      <c r="U661" s="82">
        <v>62475210</v>
      </c>
      <c r="V661" s="82" t="s">
        <v>3702</v>
      </c>
      <c r="W661" s="100" t="s">
        <v>3561</v>
      </c>
      <c r="X661" s="82" t="s">
        <v>3777</v>
      </c>
      <c r="Y661" s="82" t="s">
        <v>5159</v>
      </c>
      <c r="Z661" s="82" t="s">
        <v>3594</v>
      </c>
      <c r="AA661" s="82" t="s">
        <v>3704</v>
      </c>
      <c r="AB661" s="83">
        <v>28217</v>
      </c>
      <c r="AC661" s="82" t="s">
        <v>3705</v>
      </c>
      <c r="AD661" s="82" t="s">
        <v>3706</v>
      </c>
      <c r="AE661" s="82">
        <v>200019606196766</v>
      </c>
      <c r="AF661" s="82">
        <v>1</v>
      </c>
      <c r="AG661" s="82" t="s">
        <v>3707</v>
      </c>
      <c r="AH661" s="82">
        <v>1</v>
      </c>
      <c r="AI661" s="82" t="s">
        <v>3708</v>
      </c>
      <c r="AJ661" s="82">
        <v>315645</v>
      </c>
      <c r="AK661" s="82" t="s">
        <v>6663</v>
      </c>
      <c r="AL661" s="82">
        <v>262</v>
      </c>
      <c r="AM661" s="84">
        <v>20000</v>
      </c>
      <c r="AN661" s="84">
        <v>0</v>
      </c>
      <c r="AO661" s="84">
        <v>0</v>
      </c>
      <c r="AP661" s="84">
        <v>20000</v>
      </c>
      <c r="AQ661" s="84">
        <v>574</v>
      </c>
      <c r="AR661" s="84">
        <v>0</v>
      </c>
      <c r="AS661" s="84">
        <v>608</v>
      </c>
      <c r="AT661" s="84">
        <v>0</v>
      </c>
      <c r="AU661" s="84">
        <v>25</v>
      </c>
      <c r="AV661" s="84">
        <v>0</v>
      </c>
      <c r="AW661" s="84">
        <v>0</v>
      </c>
      <c r="AX661" s="84">
        <v>1207</v>
      </c>
      <c r="AY661" s="84">
        <v>18793</v>
      </c>
      <c r="AZ661" s="84">
        <v>1420</v>
      </c>
      <c r="BA661" s="84">
        <v>220</v>
      </c>
      <c r="BB661" s="84">
        <v>1418</v>
      </c>
      <c r="BC661" s="91">
        <v>3058</v>
      </c>
    </row>
    <row r="662" spans="1:55" ht="25.5">
      <c r="A662" s="90" t="s">
        <v>843</v>
      </c>
      <c r="B662" s="82">
        <v>20231001</v>
      </c>
      <c r="C662" s="82">
        <v>2023</v>
      </c>
      <c r="D662" s="82" t="s">
        <v>6398</v>
      </c>
      <c r="E662" s="82">
        <v>10</v>
      </c>
      <c r="F662" s="82">
        <v>1.83</v>
      </c>
      <c r="G662" s="82" t="s">
        <v>843</v>
      </c>
      <c r="H662" s="82">
        <v>1.83</v>
      </c>
      <c r="I662" s="82" t="s">
        <v>843</v>
      </c>
      <c r="J662" s="82">
        <v>7</v>
      </c>
      <c r="K662" s="82" t="s">
        <v>3709</v>
      </c>
      <c r="L662" s="82"/>
      <c r="M662" s="82"/>
      <c r="N662" s="82" t="s">
        <v>2352</v>
      </c>
      <c r="O662" s="82" t="s">
        <v>3700</v>
      </c>
      <c r="P662" s="82" t="s">
        <v>3710</v>
      </c>
      <c r="Q662" s="82" t="s">
        <v>795</v>
      </c>
      <c r="R662" s="82">
        <v>2</v>
      </c>
      <c r="S662" s="83">
        <v>44928</v>
      </c>
      <c r="T662" s="83">
        <v>44208</v>
      </c>
      <c r="U662" s="82">
        <v>62461808</v>
      </c>
      <c r="V662" s="82" t="s">
        <v>3702</v>
      </c>
      <c r="W662" s="100" t="s">
        <v>2920</v>
      </c>
      <c r="X662" s="82" t="s">
        <v>4343</v>
      </c>
      <c r="Y662" s="82" t="s">
        <v>5627</v>
      </c>
      <c r="Z662" s="82" t="s">
        <v>2933</v>
      </c>
      <c r="AA662" s="82" t="s">
        <v>3712</v>
      </c>
      <c r="AB662" s="82" t="s">
        <v>6832</v>
      </c>
      <c r="AC662" s="82" t="s">
        <v>3705</v>
      </c>
      <c r="AD662" s="82" t="s">
        <v>3706</v>
      </c>
      <c r="AE662" s="82">
        <v>200012800525679</v>
      </c>
      <c r="AF662" s="82">
        <v>1</v>
      </c>
      <c r="AG662" s="82" t="s">
        <v>3707</v>
      </c>
      <c r="AH662" s="82">
        <v>1</v>
      </c>
      <c r="AI662" s="82" t="s">
        <v>3708</v>
      </c>
      <c r="AJ662" s="82">
        <v>315645</v>
      </c>
      <c r="AK662" s="82" t="s">
        <v>6663</v>
      </c>
      <c r="AL662" s="82">
        <v>263</v>
      </c>
      <c r="AM662" s="84">
        <v>10000</v>
      </c>
      <c r="AN662" s="84">
        <v>0</v>
      </c>
      <c r="AO662" s="84">
        <v>0</v>
      </c>
      <c r="AP662" s="84">
        <v>10000</v>
      </c>
      <c r="AQ662" s="84">
        <v>0</v>
      </c>
      <c r="AR662" s="84">
        <v>0</v>
      </c>
      <c r="AS662" s="84">
        <v>0</v>
      </c>
      <c r="AT662" s="84">
        <v>0</v>
      </c>
      <c r="AU662" s="84">
        <v>0</v>
      </c>
      <c r="AV662" s="84">
        <v>0</v>
      </c>
      <c r="AW662" s="84">
        <v>0</v>
      </c>
      <c r="AX662" s="84">
        <v>0</v>
      </c>
      <c r="AY662" s="84">
        <v>10000</v>
      </c>
      <c r="AZ662" s="84">
        <v>0</v>
      </c>
      <c r="BA662" s="84">
        <v>0</v>
      </c>
      <c r="BB662" s="84">
        <v>0</v>
      </c>
      <c r="BC662" s="91">
        <v>0</v>
      </c>
    </row>
    <row r="663" spans="1:55" ht="25.5">
      <c r="A663" s="90" t="s">
        <v>843</v>
      </c>
      <c r="B663" s="82">
        <v>20231001</v>
      </c>
      <c r="C663" s="82">
        <v>2023</v>
      </c>
      <c r="D663" s="82" t="s">
        <v>6398</v>
      </c>
      <c r="E663" s="82">
        <v>10</v>
      </c>
      <c r="F663" s="82" t="s">
        <v>1242</v>
      </c>
      <c r="G663" s="82" t="s">
        <v>1486</v>
      </c>
      <c r="H663" s="82" t="s">
        <v>1242</v>
      </c>
      <c r="I663" s="82" t="s">
        <v>1486</v>
      </c>
      <c r="J663" s="82">
        <v>1</v>
      </c>
      <c r="K663" s="82" t="s">
        <v>11</v>
      </c>
      <c r="L663" s="82" t="s">
        <v>3714</v>
      </c>
      <c r="M663" s="82" t="s">
        <v>3715</v>
      </c>
      <c r="N663" s="82" t="s">
        <v>2352</v>
      </c>
      <c r="O663" s="82" t="s">
        <v>3700</v>
      </c>
      <c r="P663" s="82" t="s">
        <v>3743</v>
      </c>
      <c r="Q663" s="82" t="s">
        <v>75</v>
      </c>
      <c r="R663" s="82">
        <v>17</v>
      </c>
      <c r="S663" s="83">
        <v>43470</v>
      </c>
      <c r="T663" s="83">
        <v>40549</v>
      </c>
      <c r="U663" s="82">
        <v>62475039</v>
      </c>
      <c r="V663" s="82" t="s">
        <v>3702</v>
      </c>
      <c r="W663" s="100" t="s">
        <v>1664</v>
      </c>
      <c r="X663" s="82" t="s">
        <v>4630</v>
      </c>
      <c r="Y663" s="82" t="s">
        <v>5917</v>
      </c>
      <c r="Z663" s="82" t="s">
        <v>702</v>
      </c>
      <c r="AA663" s="82" t="s">
        <v>3704</v>
      </c>
      <c r="AB663" s="82" t="s">
        <v>6833</v>
      </c>
      <c r="AC663" s="82" t="s">
        <v>3713</v>
      </c>
      <c r="AD663" s="82" t="s">
        <v>3705</v>
      </c>
      <c r="AE663" s="82">
        <v>200019600409682</v>
      </c>
      <c r="AF663" s="82">
        <v>1</v>
      </c>
      <c r="AG663" s="82" t="s">
        <v>3707</v>
      </c>
      <c r="AH663" s="82">
        <v>1</v>
      </c>
      <c r="AI663" s="82" t="s">
        <v>3708</v>
      </c>
      <c r="AJ663" s="82">
        <v>315645</v>
      </c>
      <c r="AK663" s="82" t="s">
        <v>6663</v>
      </c>
      <c r="AL663" s="82">
        <v>264</v>
      </c>
      <c r="AM663" s="84">
        <v>10000</v>
      </c>
      <c r="AN663" s="84">
        <v>0</v>
      </c>
      <c r="AO663" s="84">
        <v>0</v>
      </c>
      <c r="AP663" s="84">
        <v>10000</v>
      </c>
      <c r="AQ663" s="84">
        <v>287</v>
      </c>
      <c r="AR663" s="84">
        <v>0</v>
      </c>
      <c r="AS663" s="84">
        <v>304</v>
      </c>
      <c r="AT663" s="84">
        <v>0</v>
      </c>
      <c r="AU663" s="84">
        <v>25</v>
      </c>
      <c r="AV663" s="84">
        <v>0</v>
      </c>
      <c r="AW663" s="84">
        <v>0</v>
      </c>
      <c r="AX663" s="84">
        <v>616</v>
      </c>
      <c r="AY663" s="84">
        <v>9384</v>
      </c>
      <c r="AZ663" s="84">
        <v>710</v>
      </c>
      <c r="BA663" s="84">
        <v>110</v>
      </c>
      <c r="BB663" s="84">
        <v>709</v>
      </c>
      <c r="BC663" s="91">
        <v>1529</v>
      </c>
    </row>
    <row r="664" spans="1:55" ht="25.5">
      <c r="A664" s="90" t="s">
        <v>843</v>
      </c>
      <c r="B664" s="82">
        <v>20231001</v>
      </c>
      <c r="C664" s="82">
        <v>2023</v>
      </c>
      <c r="D664" s="82" t="s">
        <v>6398</v>
      </c>
      <c r="E664" s="82">
        <v>10</v>
      </c>
      <c r="F664" s="82" t="s">
        <v>1242</v>
      </c>
      <c r="G664" s="82" t="s">
        <v>1486</v>
      </c>
      <c r="H664" s="82" t="s">
        <v>1242</v>
      </c>
      <c r="I664" s="82" t="s">
        <v>1486</v>
      </c>
      <c r="J664" s="82">
        <v>1</v>
      </c>
      <c r="K664" s="82" t="s">
        <v>11</v>
      </c>
      <c r="L664" s="82" t="s">
        <v>3720</v>
      </c>
      <c r="M664" s="82" t="s">
        <v>3721</v>
      </c>
      <c r="N664" s="82" t="s">
        <v>2352</v>
      </c>
      <c r="O664" s="82" t="s">
        <v>3700</v>
      </c>
      <c r="P664" s="82" t="s">
        <v>3857</v>
      </c>
      <c r="Q664" s="82" t="s">
        <v>27</v>
      </c>
      <c r="R664" s="82">
        <v>2</v>
      </c>
      <c r="S664" s="83">
        <v>44930</v>
      </c>
      <c r="T664" s="83">
        <v>44563</v>
      </c>
      <c r="U664" s="82">
        <v>62475116</v>
      </c>
      <c r="V664" s="82" t="s">
        <v>3702</v>
      </c>
      <c r="W664" s="100" t="s">
        <v>1767</v>
      </c>
      <c r="X664" s="82" t="s">
        <v>4479</v>
      </c>
      <c r="Y664" s="82" t="s">
        <v>5755</v>
      </c>
      <c r="Z664" s="82" t="s">
        <v>1464</v>
      </c>
      <c r="AA664" s="82" t="s">
        <v>3712</v>
      </c>
      <c r="AB664" s="83">
        <v>24719</v>
      </c>
      <c r="AC664" s="82" t="s">
        <v>3705</v>
      </c>
      <c r="AD664" s="82" t="s">
        <v>3706</v>
      </c>
      <c r="AE664" s="82">
        <v>200019604485214</v>
      </c>
      <c r="AF664" s="82">
        <v>1</v>
      </c>
      <c r="AG664" s="82" t="s">
        <v>3707</v>
      </c>
      <c r="AH664" s="82">
        <v>1</v>
      </c>
      <c r="AI664" s="82" t="s">
        <v>3708</v>
      </c>
      <c r="AJ664" s="82">
        <v>315645</v>
      </c>
      <c r="AK664" s="82" t="s">
        <v>6663</v>
      </c>
      <c r="AL664" s="82">
        <v>265</v>
      </c>
      <c r="AM664" s="84">
        <v>18000</v>
      </c>
      <c r="AN664" s="84">
        <v>0</v>
      </c>
      <c r="AO664" s="84">
        <v>0</v>
      </c>
      <c r="AP664" s="84">
        <v>18000</v>
      </c>
      <c r="AQ664" s="84">
        <v>516.6</v>
      </c>
      <c r="AR664" s="84">
        <v>0</v>
      </c>
      <c r="AS664" s="84">
        <v>547.20000000000005</v>
      </c>
      <c r="AT664" s="84">
        <v>0</v>
      </c>
      <c r="AU664" s="84">
        <v>25</v>
      </c>
      <c r="AV664" s="84">
        <v>0</v>
      </c>
      <c r="AW664" s="84">
        <v>0</v>
      </c>
      <c r="AX664" s="84">
        <v>1088.8</v>
      </c>
      <c r="AY664" s="84">
        <v>16911.2</v>
      </c>
      <c r="AZ664" s="84">
        <v>1278</v>
      </c>
      <c r="BA664" s="84">
        <v>198</v>
      </c>
      <c r="BB664" s="84">
        <v>1276.2</v>
      </c>
      <c r="BC664" s="91">
        <v>2752.2</v>
      </c>
    </row>
    <row r="665" spans="1:55" ht="25.5">
      <c r="A665" s="90" t="s">
        <v>843</v>
      </c>
      <c r="B665" s="82">
        <v>20231001</v>
      </c>
      <c r="C665" s="82">
        <v>2023</v>
      </c>
      <c r="D665" s="82" t="s">
        <v>6398</v>
      </c>
      <c r="E665" s="82">
        <v>10</v>
      </c>
      <c r="F665" s="82" t="s">
        <v>1293</v>
      </c>
      <c r="G665" s="82" t="s">
        <v>484</v>
      </c>
      <c r="H665" s="82" t="s">
        <v>1293</v>
      </c>
      <c r="I665" s="82" t="s">
        <v>484</v>
      </c>
      <c r="J665" s="82">
        <v>1</v>
      </c>
      <c r="K665" s="82" t="s">
        <v>11</v>
      </c>
      <c r="L665" s="82" t="s">
        <v>3758</v>
      </c>
      <c r="M665" s="82" t="s">
        <v>3759</v>
      </c>
      <c r="N665" s="82" t="s">
        <v>2352</v>
      </c>
      <c r="O665" s="82" t="s">
        <v>3700</v>
      </c>
      <c r="P665" s="82" t="s">
        <v>3794</v>
      </c>
      <c r="Q665" s="82" t="s">
        <v>30</v>
      </c>
      <c r="R665" s="82">
        <v>1</v>
      </c>
      <c r="S665" s="83">
        <v>44932</v>
      </c>
      <c r="T665" s="83">
        <v>44932</v>
      </c>
      <c r="U665" s="82">
        <v>61515016</v>
      </c>
      <c r="V665" s="82" t="s">
        <v>3702</v>
      </c>
      <c r="W665" s="100" t="s">
        <v>3337</v>
      </c>
      <c r="X665" s="82" t="s">
        <v>3795</v>
      </c>
      <c r="Y665" s="82" t="s">
        <v>5171</v>
      </c>
      <c r="Z665" s="82" t="s">
        <v>3338</v>
      </c>
      <c r="AA665" s="82" t="s">
        <v>3712</v>
      </c>
      <c r="AB665" s="82" t="s">
        <v>6500</v>
      </c>
      <c r="AC665" s="82" t="s">
        <v>3705</v>
      </c>
      <c r="AD665" s="82" t="s">
        <v>3706</v>
      </c>
      <c r="AE665" s="82">
        <v>200019605897337</v>
      </c>
      <c r="AF665" s="82">
        <v>1</v>
      </c>
      <c r="AG665" s="82" t="s">
        <v>3707</v>
      </c>
      <c r="AH665" s="82">
        <v>1</v>
      </c>
      <c r="AI665" s="82" t="s">
        <v>3708</v>
      </c>
      <c r="AJ665" s="82">
        <v>315645</v>
      </c>
      <c r="AK665" s="82" t="s">
        <v>6663</v>
      </c>
      <c r="AL665" s="82">
        <v>266</v>
      </c>
      <c r="AM665" s="84">
        <v>36000</v>
      </c>
      <c r="AN665" s="84">
        <v>0</v>
      </c>
      <c r="AO665" s="84">
        <v>0</v>
      </c>
      <c r="AP665" s="84">
        <v>36000</v>
      </c>
      <c r="AQ665" s="84">
        <v>1033.2</v>
      </c>
      <c r="AR665" s="84">
        <v>0</v>
      </c>
      <c r="AS665" s="84">
        <v>1094.4000000000001</v>
      </c>
      <c r="AT665" s="84">
        <v>0</v>
      </c>
      <c r="AU665" s="84">
        <v>25</v>
      </c>
      <c r="AV665" s="84">
        <v>0</v>
      </c>
      <c r="AW665" s="84">
        <v>0</v>
      </c>
      <c r="AX665" s="84">
        <v>2152.6</v>
      </c>
      <c r="AY665" s="84">
        <v>33847.4</v>
      </c>
      <c r="AZ665" s="84">
        <v>2556</v>
      </c>
      <c r="BA665" s="84">
        <v>396</v>
      </c>
      <c r="BB665" s="84">
        <v>2552.4</v>
      </c>
      <c r="BC665" s="91">
        <v>5504.4</v>
      </c>
    </row>
    <row r="666" spans="1:55" ht="25.5">
      <c r="A666" s="90" t="s">
        <v>843</v>
      </c>
      <c r="B666" s="82">
        <v>20231001</v>
      </c>
      <c r="C666" s="82">
        <v>2023</v>
      </c>
      <c r="D666" s="82" t="s">
        <v>6398</v>
      </c>
      <c r="E666" s="82">
        <v>10</v>
      </c>
      <c r="F666" s="82" t="s">
        <v>1244</v>
      </c>
      <c r="G666" s="82" t="s">
        <v>503</v>
      </c>
      <c r="H666" s="82" t="s">
        <v>1244</v>
      </c>
      <c r="I666" s="82" t="s">
        <v>503</v>
      </c>
      <c r="J666" s="82">
        <v>1</v>
      </c>
      <c r="K666" s="82" t="s">
        <v>11</v>
      </c>
      <c r="L666" s="82" t="s">
        <v>3749</v>
      </c>
      <c r="M666" s="82" t="s">
        <v>3750</v>
      </c>
      <c r="N666" s="82" t="s">
        <v>2352</v>
      </c>
      <c r="O666" s="82" t="s">
        <v>3700</v>
      </c>
      <c r="P666" s="82" t="s">
        <v>3976</v>
      </c>
      <c r="Q666" s="82" t="s">
        <v>873</v>
      </c>
      <c r="R666" s="82">
        <v>1</v>
      </c>
      <c r="S666" s="83">
        <v>44932</v>
      </c>
      <c r="T666" s="83">
        <v>44932</v>
      </c>
      <c r="U666" s="82">
        <v>62040071</v>
      </c>
      <c r="V666" s="82" t="s">
        <v>3702</v>
      </c>
      <c r="W666" s="100" t="s">
        <v>3345</v>
      </c>
      <c r="X666" s="82" t="s">
        <v>4200</v>
      </c>
      <c r="Y666" s="82" t="s">
        <v>5499</v>
      </c>
      <c r="Z666" s="82" t="s">
        <v>3346</v>
      </c>
      <c r="AA666" s="82" t="s">
        <v>3712</v>
      </c>
      <c r="AB666" s="82" t="s">
        <v>6834</v>
      </c>
      <c r="AC666" s="82" t="s">
        <v>3705</v>
      </c>
      <c r="AD666" s="82" t="s">
        <v>3706</v>
      </c>
      <c r="AE666" s="82">
        <v>200019600287577</v>
      </c>
      <c r="AF666" s="82">
        <v>1</v>
      </c>
      <c r="AG666" s="82" t="s">
        <v>3707</v>
      </c>
      <c r="AH666" s="82">
        <v>1</v>
      </c>
      <c r="AI666" s="82" t="s">
        <v>3708</v>
      </c>
      <c r="AJ666" s="82">
        <v>315645</v>
      </c>
      <c r="AK666" s="82" t="s">
        <v>6663</v>
      </c>
      <c r="AL666" s="82">
        <v>267</v>
      </c>
      <c r="AM666" s="84">
        <v>30000</v>
      </c>
      <c r="AN666" s="84">
        <v>0</v>
      </c>
      <c r="AO666" s="84">
        <v>0</v>
      </c>
      <c r="AP666" s="84">
        <v>30000</v>
      </c>
      <c r="AQ666" s="84">
        <v>861</v>
      </c>
      <c r="AR666" s="84">
        <v>0</v>
      </c>
      <c r="AS666" s="84">
        <v>912</v>
      </c>
      <c r="AT666" s="84">
        <v>0</v>
      </c>
      <c r="AU666" s="84">
        <v>25</v>
      </c>
      <c r="AV666" s="84">
        <v>0</v>
      </c>
      <c r="AW666" s="84">
        <v>4346</v>
      </c>
      <c r="AX666" s="84">
        <v>10490</v>
      </c>
      <c r="AY666" s="84">
        <v>23856</v>
      </c>
      <c r="AZ666" s="84">
        <v>2130</v>
      </c>
      <c r="BA666" s="84">
        <v>330</v>
      </c>
      <c r="BB666" s="84">
        <v>2127</v>
      </c>
      <c r="BC666" s="91">
        <v>4587</v>
      </c>
    </row>
    <row r="667" spans="1:55" ht="25.5">
      <c r="A667" s="90" t="s">
        <v>843</v>
      </c>
      <c r="B667" s="82">
        <v>20231001</v>
      </c>
      <c r="C667" s="82">
        <v>2023</v>
      </c>
      <c r="D667" s="82" t="s">
        <v>6398</v>
      </c>
      <c r="E667" s="82">
        <v>10</v>
      </c>
      <c r="F667" s="82">
        <v>1.83</v>
      </c>
      <c r="G667" s="82" t="s">
        <v>843</v>
      </c>
      <c r="H667" s="82">
        <v>1.83</v>
      </c>
      <c r="I667" s="82" t="s">
        <v>843</v>
      </c>
      <c r="J667" s="82">
        <v>7</v>
      </c>
      <c r="K667" s="82" t="s">
        <v>3709</v>
      </c>
      <c r="L667" s="82"/>
      <c r="M667" s="82"/>
      <c r="N667" s="82" t="s">
        <v>2352</v>
      </c>
      <c r="O667" s="82" t="s">
        <v>3700</v>
      </c>
      <c r="P667" s="82" t="s">
        <v>3710</v>
      </c>
      <c r="Q667" s="82" t="s">
        <v>795</v>
      </c>
      <c r="R667" s="82">
        <v>4</v>
      </c>
      <c r="S667" s="83">
        <v>44208</v>
      </c>
      <c r="T667" s="83">
        <v>39084</v>
      </c>
      <c r="U667" s="82">
        <v>62461401</v>
      </c>
      <c r="V667" s="82" t="s">
        <v>3702</v>
      </c>
      <c r="W667" s="100" t="s">
        <v>2243</v>
      </c>
      <c r="X667" s="82" t="s">
        <v>3711</v>
      </c>
      <c r="Y667" s="82" t="s">
        <v>5127</v>
      </c>
      <c r="Z667" s="82" t="s">
        <v>1349</v>
      </c>
      <c r="AA667" s="82" t="s">
        <v>3712</v>
      </c>
      <c r="AB667" s="82" t="s">
        <v>6835</v>
      </c>
      <c r="AC667" s="82" t="s">
        <v>3713</v>
      </c>
      <c r="AD667" s="82" t="s">
        <v>3705</v>
      </c>
      <c r="AE667" s="82">
        <v>200012800178327</v>
      </c>
      <c r="AF667" s="82">
        <v>1</v>
      </c>
      <c r="AG667" s="82" t="s">
        <v>3707</v>
      </c>
      <c r="AH667" s="82">
        <v>1</v>
      </c>
      <c r="AI667" s="82" t="s">
        <v>3708</v>
      </c>
      <c r="AJ667" s="82">
        <v>315645</v>
      </c>
      <c r="AK667" s="82" t="s">
        <v>6663</v>
      </c>
      <c r="AL667" s="82">
        <v>268</v>
      </c>
      <c r="AM667" s="84">
        <v>8000</v>
      </c>
      <c r="AN667" s="84">
        <v>0</v>
      </c>
      <c r="AO667" s="84">
        <v>0</v>
      </c>
      <c r="AP667" s="84">
        <v>8000</v>
      </c>
      <c r="AQ667" s="84">
        <v>0</v>
      </c>
      <c r="AR667" s="84">
        <v>0</v>
      </c>
      <c r="AS667" s="84">
        <v>0</v>
      </c>
      <c r="AT667" s="84">
        <v>0</v>
      </c>
      <c r="AU667" s="84">
        <v>0</v>
      </c>
      <c r="AV667" s="84">
        <v>0</v>
      </c>
      <c r="AW667" s="84">
        <v>0</v>
      </c>
      <c r="AX667" s="84">
        <v>0</v>
      </c>
      <c r="AY667" s="84">
        <v>8000</v>
      </c>
      <c r="AZ667" s="84">
        <v>0</v>
      </c>
      <c r="BA667" s="84">
        <v>0</v>
      </c>
      <c r="BB667" s="84">
        <v>0</v>
      </c>
      <c r="BC667" s="91">
        <v>0</v>
      </c>
    </row>
    <row r="668" spans="1:55" ht="25.5">
      <c r="A668" s="90" t="s">
        <v>843</v>
      </c>
      <c r="B668" s="82">
        <v>20231001</v>
      </c>
      <c r="C668" s="82">
        <v>2023</v>
      </c>
      <c r="D668" s="82" t="s">
        <v>6398</v>
      </c>
      <c r="E668" s="82">
        <v>10</v>
      </c>
      <c r="F668" s="82">
        <v>1.83</v>
      </c>
      <c r="G668" s="82" t="s">
        <v>843</v>
      </c>
      <c r="H668" s="82">
        <v>1.83</v>
      </c>
      <c r="I668" s="82" t="s">
        <v>843</v>
      </c>
      <c r="J668" s="82">
        <v>34</v>
      </c>
      <c r="K668" s="82" t="s">
        <v>3699</v>
      </c>
      <c r="L668" s="82"/>
      <c r="M668" s="82"/>
      <c r="N668" s="82" t="s">
        <v>2352</v>
      </c>
      <c r="O668" s="82" t="s">
        <v>3700</v>
      </c>
      <c r="P668" s="82" t="s">
        <v>3738</v>
      </c>
      <c r="Q668" s="82" t="s">
        <v>59</v>
      </c>
      <c r="R668" s="82">
        <v>1</v>
      </c>
      <c r="S668" s="83">
        <v>44935</v>
      </c>
      <c r="T668" s="83">
        <v>44935</v>
      </c>
      <c r="U668" s="82">
        <v>62462013</v>
      </c>
      <c r="V668" s="82" t="s">
        <v>3702</v>
      </c>
      <c r="W668" s="100" t="s">
        <v>3578</v>
      </c>
      <c r="X668" s="82" t="s">
        <v>4060</v>
      </c>
      <c r="Y668" s="82" t="s">
        <v>5939</v>
      </c>
      <c r="Z668" s="82" t="s">
        <v>3611</v>
      </c>
      <c r="AA668" s="82" t="s">
        <v>3712</v>
      </c>
      <c r="AB668" s="83">
        <v>20853</v>
      </c>
      <c r="AC668" s="82" t="s">
        <v>3705</v>
      </c>
      <c r="AD668" s="82" t="s">
        <v>3718</v>
      </c>
      <c r="AE668" s="82">
        <v>200012404198646</v>
      </c>
      <c r="AF668" s="82">
        <v>1</v>
      </c>
      <c r="AG668" s="82" t="s">
        <v>3707</v>
      </c>
      <c r="AH668" s="82">
        <v>1</v>
      </c>
      <c r="AI668" s="82" t="s">
        <v>3708</v>
      </c>
      <c r="AJ668" s="82">
        <v>315645</v>
      </c>
      <c r="AK668" s="82" t="s">
        <v>6663</v>
      </c>
      <c r="AL668" s="82">
        <v>269</v>
      </c>
      <c r="AM668" s="84">
        <v>175000</v>
      </c>
      <c r="AN668" s="84">
        <v>0</v>
      </c>
      <c r="AO668" s="84">
        <v>0</v>
      </c>
      <c r="AP668" s="84">
        <v>175000</v>
      </c>
      <c r="AQ668" s="84">
        <v>5022.5</v>
      </c>
      <c r="AR668" s="84">
        <v>29747.24</v>
      </c>
      <c r="AS668" s="84">
        <v>5320</v>
      </c>
      <c r="AT668" s="84">
        <v>0</v>
      </c>
      <c r="AU668" s="84">
        <v>25</v>
      </c>
      <c r="AV668" s="84">
        <v>0</v>
      </c>
      <c r="AW668" s="84">
        <v>0</v>
      </c>
      <c r="AX668" s="84">
        <v>40114.74</v>
      </c>
      <c r="AY668" s="84">
        <v>134885.26</v>
      </c>
      <c r="AZ668" s="84">
        <v>12425</v>
      </c>
      <c r="BA668" s="84">
        <v>822.89</v>
      </c>
      <c r="BB668" s="84">
        <v>12407.5</v>
      </c>
      <c r="BC668" s="91">
        <v>25655.39</v>
      </c>
    </row>
    <row r="669" spans="1:55" ht="25.5">
      <c r="A669" s="90" t="s">
        <v>843</v>
      </c>
      <c r="B669" s="82">
        <v>20231001</v>
      </c>
      <c r="C669" s="82">
        <v>2023</v>
      </c>
      <c r="D669" s="82" t="s">
        <v>6398</v>
      </c>
      <c r="E669" s="82">
        <v>10</v>
      </c>
      <c r="F669" s="82">
        <v>1.83</v>
      </c>
      <c r="G669" s="82" t="s">
        <v>843</v>
      </c>
      <c r="H669" s="82">
        <v>1.83</v>
      </c>
      <c r="I669" s="82" t="s">
        <v>843</v>
      </c>
      <c r="J669" s="82">
        <v>1</v>
      </c>
      <c r="K669" s="82" t="s">
        <v>11</v>
      </c>
      <c r="L669" s="82" t="s">
        <v>3714</v>
      </c>
      <c r="M669" s="82" t="s">
        <v>3715</v>
      </c>
      <c r="N669" s="82" t="s">
        <v>2352</v>
      </c>
      <c r="O669" s="82" t="s">
        <v>3700</v>
      </c>
      <c r="P669" s="82" t="s">
        <v>3824</v>
      </c>
      <c r="Q669" s="82" t="s">
        <v>1229</v>
      </c>
      <c r="R669" s="82">
        <v>2</v>
      </c>
      <c r="S669" s="83">
        <v>44936</v>
      </c>
      <c r="T669" s="83">
        <v>43839</v>
      </c>
      <c r="U669" s="82">
        <v>62460459</v>
      </c>
      <c r="V669" s="82" t="s">
        <v>3702</v>
      </c>
      <c r="W669" s="100" t="s">
        <v>1559</v>
      </c>
      <c r="X669" s="82" t="s">
        <v>4144</v>
      </c>
      <c r="Y669" s="82" t="s">
        <v>5453</v>
      </c>
      <c r="Z669" s="82" t="s">
        <v>558</v>
      </c>
      <c r="AA669" s="82" t="s">
        <v>3704</v>
      </c>
      <c r="AB669" s="83">
        <v>29258</v>
      </c>
      <c r="AC669" s="82" t="s">
        <v>3705</v>
      </c>
      <c r="AD669" s="82" t="s">
        <v>3706</v>
      </c>
      <c r="AE669" s="82">
        <v>200019603035345</v>
      </c>
      <c r="AF669" s="82">
        <v>1</v>
      </c>
      <c r="AG669" s="82" t="s">
        <v>3707</v>
      </c>
      <c r="AH669" s="82">
        <v>1</v>
      </c>
      <c r="AI669" s="82" t="s">
        <v>3708</v>
      </c>
      <c r="AJ669" s="82">
        <v>315645</v>
      </c>
      <c r="AK669" s="82" t="s">
        <v>6663</v>
      </c>
      <c r="AL669" s="82">
        <v>270</v>
      </c>
      <c r="AM669" s="84">
        <v>180000</v>
      </c>
      <c r="AN669" s="84">
        <v>0</v>
      </c>
      <c r="AO669" s="84">
        <v>0</v>
      </c>
      <c r="AP669" s="84">
        <v>180000</v>
      </c>
      <c r="AQ669" s="84">
        <v>5166</v>
      </c>
      <c r="AR669" s="84">
        <v>30923.37</v>
      </c>
      <c r="AS669" s="84">
        <v>5472</v>
      </c>
      <c r="AT669" s="84">
        <v>0</v>
      </c>
      <c r="AU669" s="84">
        <v>25</v>
      </c>
      <c r="AV669" s="84">
        <v>0</v>
      </c>
      <c r="AW669" s="84">
        <v>0</v>
      </c>
      <c r="AX669" s="84">
        <v>41586.370000000003</v>
      </c>
      <c r="AY669" s="84">
        <v>138413.63</v>
      </c>
      <c r="AZ669" s="84">
        <v>12780</v>
      </c>
      <c r="BA669" s="84">
        <v>822.89</v>
      </c>
      <c r="BB669" s="84">
        <v>12762</v>
      </c>
      <c r="BC669" s="91">
        <v>26364.89</v>
      </c>
    </row>
    <row r="670" spans="1:55" ht="25.5">
      <c r="A670" s="90" t="s">
        <v>843</v>
      </c>
      <c r="B670" s="82">
        <v>20231001</v>
      </c>
      <c r="C670" s="82">
        <v>2023</v>
      </c>
      <c r="D670" s="82" t="s">
        <v>6398</v>
      </c>
      <c r="E670" s="82">
        <v>10</v>
      </c>
      <c r="F670" s="82" t="s">
        <v>1242</v>
      </c>
      <c r="G670" s="82" t="s">
        <v>1486</v>
      </c>
      <c r="H670" s="82">
        <v>1.83</v>
      </c>
      <c r="I670" s="82" t="s">
        <v>843</v>
      </c>
      <c r="J670" s="82">
        <v>34</v>
      </c>
      <c r="K670" s="82" t="s">
        <v>3699</v>
      </c>
      <c r="L670" s="82" t="s">
        <v>3714</v>
      </c>
      <c r="M670" s="82" t="s">
        <v>3715</v>
      </c>
      <c r="N670" s="82" t="s">
        <v>2352</v>
      </c>
      <c r="O670" s="82" t="s">
        <v>3700</v>
      </c>
      <c r="P670" s="82" t="s">
        <v>3741</v>
      </c>
      <c r="Q670" s="82" t="s">
        <v>904</v>
      </c>
      <c r="R670" s="82">
        <v>2</v>
      </c>
      <c r="S670" s="83">
        <v>44932</v>
      </c>
      <c r="T670" s="83">
        <v>44573</v>
      </c>
      <c r="U670" s="82">
        <v>62475150</v>
      </c>
      <c r="V670" s="82" t="s">
        <v>3702</v>
      </c>
      <c r="W670" s="100" t="s">
        <v>2802</v>
      </c>
      <c r="X670" s="82" t="s">
        <v>4130</v>
      </c>
      <c r="Y670" s="82" t="s">
        <v>5438</v>
      </c>
      <c r="Z670" s="82" t="s">
        <v>2801</v>
      </c>
      <c r="AA670" s="82" t="s">
        <v>3704</v>
      </c>
      <c r="AB670" s="83">
        <v>31022</v>
      </c>
      <c r="AC670" s="82" t="s">
        <v>3705</v>
      </c>
      <c r="AD670" s="82" t="s">
        <v>3706</v>
      </c>
      <c r="AE670" s="82">
        <v>200019603253159</v>
      </c>
      <c r="AF670" s="82">
        <v>1</v>
      </c>
      <c r="AG670" s="82" t="s">
        <v>3707</v>
      </c>
      <c r="AH670" s="82">
        <v>1</v>
      </c>
      <c r="AI670" s="82" t="s">
        <v>3708</v>
      </c>
      <c r="AJ670" s="82">
        <v>315645</v>
      </c>
      <c r="AK670" s="82" t="s">
        <v>6663</v>
      </c>
      <c r="AL670" s="82">
        <v>271</v>
      </c>
      <c r="AM670" s="84">
        <v>70000</v>
      </c>
      <c r="AN670" s="84">
        <v>0</v>
      </c>
      <c r="AO670" s="84">
        <v>0</v>
      </c>
      <c r="AP670" s="84">
        <v>70000</v>
      </c>
      <c r="AQ670" s="84">
        <v>2009</v>
      </c>
      <c r="AR670" s="84">
        <v>5368.48</v>
      </c>
      <c r="AS670" s="84">
        <v>2128</v>
      </c>
      <c r="AT670" s="84">
        <v>0</v>
      </c>
      <c r="AU670" s="84">
        <v>25</v>
      </c>
      <c r="AV670" s="84">
        <v>0</v>
      </c>
      <c r="AW670" s="84">
        <v>0</v>
      </c>
      <c r="AX670" s="84">
        <v>9530.48</v>
      </c>
      <c r="AY670" s="84">
        <v>60469.52</v>
      </c>
      <c r="AZ670" s="84">
        <v>4970</v>
      </c>
      <c r="BA670" s="84">
        <v>770</v>
      </c>
      <c r="BB670" s="84">
        <v>4963</v>
      </c>
      <c r="BC670" s="91">
        <v>10703</v>
      </c>
    </row>
    <row r="671" spans="1:55" ht="25.5">
      <c r="A671" s="90" t="s">
        <v>843</v>
      </c>
      <c r="B671" s="82">
        <v>20231001</v>
      </c>
      <c r="C671" s="82">
        <v>2023</v>
      </c>
      <c r="D671" s="82" t="s">
        <v>6398</v>
      </c>
      <c r="E671" s="82">
        <v>10</v>
      </c>
      <c r="F671" s="82">
        <v>1.83</v>
      </c>
      <c r="G671" s="82" t="s">
        <v>843</v>
      </c>
      <c r="H671" s="82">
        <v>1.83</v>
      </c>
      <c r="I671" s="82" t="s">
        <v>843</v>
      </c>
      <c r="J671" s="82">
        <v>7</v>
      </c>
      <c r="K671" s="82" t="s">
        <v>3709</v>
      </c>
      <c r="L671" s="82"/>
      <c r="M671" s="82"/>
      <c r="N671" s="82" t="s">
        <v>2352</v>
      </c>
      <c r="O671" s="82" t="s">
        <v>3700</v>
      </c>
      <c r="P671" s="82" t="s">
        <v>3710</v>
      </c>
      <c r="Q671" s="82" t="s">
        <v>795</v>
      </c>
      <c r="R671" s="82">
        <v>1</v>
      </c>
      <c r="S671" s="83">
        <v>44930</v>
      </c>
      <c r="T671" s="83">
        <v>44930</v>
      </c>
      <c r="U671" s="82">
        <v>62461905</v>
      </c>
      <c r="V671" s="82" t="s">
        <v>3702</v>
      </c>
      <c r="W671" s="100" t="s">
        <v>3136</v>
      </c>
      <c r="X671" s="82" t="s">
        <v>4135</v>
      </c>
      <c r="Y671" s="82" t="s">
        <v>5443</v>
      </c>
      <c r="Z671" s="82" t="s">
        <v>3135</v>
      </c>
      <c r="AA671" s="82" t="s">
        <v>3712</v>
      </c>
      <c r="AB671" s="83">
        <v>33488</v>
      </c>
      <c r="AC671" s="82" t="s">
        <v>3705</v>
      </c>
      <c r="AD671" s="82" t="s">
        <v>3718</v>
      </c>
      <c r="AE671" s="82">
        <v>200010700943633</v>
      </c>
      <c r="AF671" s="82">
        <v>1</v>
      </c>
      <c r="AG671" s="82" t="s">
        <v>3707</v>
      </c>
      <c r="AH671" s="82">
        <v>1</v>
      </c>
      <c r="AI671" s="82" t="s">
        <v>3708</v>
      </c>
      <c r="AJ671" s="82">
        <v>315645</v>
      </c>
      <c r="AK671" s="82" t="s">
        <v>6663</v>
      </c>
      <c r="AL671" s="82">
        <v>272</v>
      </c>
      <c r="AM671" s="84">
        <v>10000</v>
      </c>
      <c r="AN671" s="84">
        <v>0</v>
      </c>
      <c r="AO671" s="84">
        <v>0</v>
      </c>
      <c r="AP671" s="84">
        <v>10000</v>
      </c>
      <c r="AQ671" s="84">
        <v>0</v>
      </c>
      <c r="AR671" s="84">
        <v>0</v>
      </c>
      <c r="AS671" s="84">
        <v>0</v>
      </c>
      <c r="AT671" s="84">
        <v>0</v>
      </c>
      <c r="AU671" s="84">
        <v>0</v>
      </c>
      <c r="AV671" s="84">
        <v>0</v>
      </c>
      <c r="AW671" s="84">
        <v>0</v>
      </c>
      <c r="AX671" s="84">
        <v>0</v>
      </c>
      <c r="AY671" s="84">
        <v>10000</v>
      </c>
      <c r="AZ671" s="84">
        <v>0</v>
      </c>
      <c r="BA671" s="84">
        <v>0</v>
      </c>
      <c r="BB671" s="84">
        <v>0</v>
      </c>
      <c r="BC671" s="91">
        <v>0</v>
      </c>
    </row>
    <row r="672" spans="1:55" ht="25.5">
      <c r="A672" s="90" t="s">
        <v>843</v>
      </c>
      <c r="B672" s="82">
        <v>20231001</v>
      </c>
      <c r="C672" s="82">
        <v>2023</v>
      </c>
      <c r="D672" s="82" t="s">
        <v>6398</v>
      </c>
      <c r="E672" s="82">
        <v>10</v>
      </c>
      <c r="F672" s="82">
        <v>1.83</v>
      </c>
      <c r="G672" s="82" t="s">
        <v>843</v>
      </c>
      <c r="H672" s="82">
        <v>1.83</v>
      </c>
      <c r="I672" s="82" t="s">
        <v>843</v>
      </c>
      <c r="J672" s="82">
        <v>7</v>
      </c>
      <c r="K672" s="82" t="s">
        <v>3709</v>
      </c>
      <c r="L672" s="82"/>
      <c r="M672" s="82"/>
      <c r="N672" s="82" t="s">
        <v>2352</v>
      </c>
      <c r="O672" s="82" t="s">
        <v>3700</v>
      </c>
      <c r="P672" s="82" t="s">
        <v>3710</v>
      </c>
      <c r="Q672" s="82" t="s">
        <v>795</v>
      </c>
      <c r="R672" s="82">
        <v>5</v>
      </c>
      <c r="S672" s="83">
        <v>44562</v>
      </c>
      <c r="T672" s="83">
        <v>42011</v>
      </c>
      <c r="U672" s="82">
        <v>62461533</v>
      </c>
      <c r="V672" s="82" t="s">
        <v>3702</v>
      </c>
      <c r="W672" s="100" t="s">
        <v>2250</v>
      </c>
      <c r="X672" s="82" t="s">
        <v>3966</v>
      </c>
      <c r="Y672" s="82" t="s">
        <v>5298</v>
      </c>
      <c r="Z672" s="82" t="s">
        <v>1439</v>
      </c>
      <c r="AA672" s="82" t="s">
        <v>3712</v>
      </c>
      <c r="AB672" s="82" t="s">
        <v>6836</v>
      </c>
      <c r="AC672" s="82" t="s">
        <v>3713</v>
      </c>
      <c r="AD672" s="82" t="s">
        <v>3718</v>
      </c>
      <c r="AE672" s="82">
        <v>200012320440136</v>
      </c>
      <c r="AF672" s="82">
        <v>1</v>
      </c>
      <c r="AG672" s="82" t="s">
        <v>3707</v>
      </c>
      <c r="AH672" s="82">
        <v>1</v>
      </c>
      <c r="AI672" s="82" t="s">
        <v>3708</v>
      </c>
      <c r="AJ672" s="82">
        <v>315645</v>
      </c>
      <c r="AK672" s="82" t="s">
        <v>6663</v>
      </c>
      <c r="AL672" s="82">
        <v>273</v>
      </c>
      <c r="AM672" s="84">
        <v>10000</v>
      </c>
      <c r="AN672" s="84">
        <v>0</v>
      </c>
      <c r="AO672" s="84">
        <v>0</v>
      </c>
      <c r="AP672" s="84">
        <v>10000</v>
      </c>
      <c r="AQ672" s="84">
        <v>0</v>
      </c>
      <c r="AR672" s="84">
        <v>0</v>
      </c>
      <c r="AS672" s="84">
        <v>0</v>
      </c>
      <c r="AT672" s="84">
        <v>0</v>
      </c>
      <c r="AU672" s="84">
        <v>0</v>
      </c>
      <c r="AV672" s="84">
        <v>0</v>
      </c>
      <c r="AW672" s="84">
        <v>0</v>
      </c>
      <c r="AX672" s="84">
        <v>0</v>
      </c>
      <c r="AY672" s="84">
        <v>10000</v>
      </c>
      <c r="AZ672" s="84">
        <v>0</v>
      </c>
      <c r="BA672" s="84">
        <v>0</v>
      </c>
      <c r="BB672" s="84">
        <v>0</v>
      </c>
      <c r="BC672" s="91">
        <v>0</v>
      </c>
    </row>
    <row r="673" spans="1:55" ht="25.5">
      <c r="A673" s="90" t="s">
        <v>843</v>
      </c>
      <c r="B673" s="82">
        <v>20231001</v>
      </c>
      <c r="C673" s="82">
        <v>2023</v>
      </c>
      <c r="D673" s="82" t="s">
        <v>6398</v>
      </c>
      <c r="E673" s="82">
        <v>10</v>
      </c>
      <c r="F673" s="82">
        <v>1.83</v>
      </c>
      <c r="G673" s="82" t="s">
        <v>843</v>
      </c>
      <c r="H673" s="82">
        <v>1.83</v>
      </c>
      <c r="I673" s="82" t="s">
        <v>843</v>
      </c>
      <c r="J673" s="82">
        <v>7</v>
      </c>
      <c r="K673" s="82" t="s">
        <v>3709</v>
      </c>
      <c r="L673" s="82"/>
      <c r="M673" s="82"/>
      <c r="N673" s="82" t="s">
        <v>2352</v>
      </c>
      <c r="O673" s="82" t="s">
        <v>3700</v>
      </c>
      <c r="P673" s="82" t="s">
        <v>3710</v>
      </c>
      <c r="Q673" s="82" t="s">
        <v>795</v>
      </c>
      <c r="R673" s="82">
        <v>1</v>
      </c>
      <c r="S673" s="83">
        <v>44935</v>
      </c>
      <c r="T673" s="83">
        <v>44935</v>
      </c>
      <c r="U673" s="82">
        <v>62462029</v>
      </c>
      <c r="V673" s="82" t="s">
        <v>3702</v>
      </c>
      <c r="W673" s="100" t="s">
        <v>3590</v>
      </c>
      <c r="X673" s="82" t="s">
        <v>4658</v>
      </c>
      <c r="Y673" s="82" t="s">
        <v>5463</v>
      </c>
      <c r="Z673" s="82" t="s">
        <v>3623</v>
      </c>
      <c r="AA673" s="82" t="s">
        <v>3712</v>
      </c>
      <c r="AB673" s="82" t="s">
        <v>6837</v>
      </c>
      <c r="AC673" s="82" t="s">
        <v>3705</v>
      </c>
      <c r="AD673" s="82" t="s">
        <v>3706</v>
      </c>
      <c r="AE673" s="82">
        <v>200012320798516</v>
      </c>
      <c r="AF673" s="82">
        <v>1</v>
      </c>
      <c r="AG673" s="82" t="s">
        <v>3707</v>
      </c>
      <c r="AH673" s="82">
        <v>1</v>
      </c>
      <c r="AI673" s="82" t="s">
        <v>3708</v>
      </c>
      <c r="AJ673" s="82">
        <v>315645</v>
      </c>
      <c r="AK673" s="82" t="s">
        <v>6663</v>
      </c>
      <c r="AL673" s="82">
        <v>274</v>
      </c>
      <c r="AM673" s="84">
        <v>10000</v>
      </c>
      <c r="AN673" s="84">
        <v>0</v>
      </c>
      <c r="AO673" s="84">
        <v>0</v>
      </c>
      <c r="AP673" s="84">
        <v>10000</v>
      </c>
      <c r="AQ673" s="84">
        <v>0</v>
      </c>
      <c r="AR673" s="84">
        <v>0</v>
      </c>
      <c r="AS673" s="84">
        <v>0</v>
      </c>
      <c r="AT673" s="84">
        <v>0</v>
      </c>
      <c r="AU673" s="84">
        <v>0</v>
      </c>
      <c r="AV673" s="84">
        <v>0</v>
      </c>
      <c r="AW673" s="84">
        <v>0</v>
      </c>
      <c r="AX673" s="84">
        <v>0</v>
      </c>
      <c r="AY673" s="84">
        <v>10000</v>
      </c>
      <c r="AZ673" s="84">
        <v>0</v>
      </c>
      <c r="BA673" s="84">
        <v>0</v>
      </c>
      <c r="BB673" s="84">
        <v>0</v>
      </c>
      <c r="BC673" s="91">
        <v>0</v>
      </c>
    </row>
    <row r="674" spans="1:55" ht="38.25">
      <c r="A674" s="90" t="s">
        <v>843</v>
      </c>
      <c r="B674" s="82">
        <v>20231001</v>
      </c>
      <c r="C674" s="82">
        <v>2023</v>
      </c>
      <c r="D674" s="82" t="s">
        <v>6398</v>
      </c>
      <c r="E674" s="82">
        <v>10</v>
      </c>
      <c r="F674" s="82" t="s">
        <v>1272</v>
      </c>
      <c r="G674" s="82" t="s">
        <v>1489</v>
      </c>
      <c r="H674" s="82" t="s">
        <v>1272</v>
      </c>
      <c r="I674" s="82" t="s">
        <v>1489</v>
      </c>
      <c r="J674" s="82">
        <v>1</v>
      </c>
      <c r="K674" s="82" t="s">
        <v>11</v>
      </c>
      <c r="L674" s="82" t="s">
        <v>3749</v>
      </c>
      <c r="M674" s="82" t="s">
        <v>3750</v>
      </c>
      <c r="N674" s="82" t="s">
        <v>2352</v>
      </c>
      <c r="O674" s="82" t="s">
        <v>3700</v>
      </c>
      <c r="P674" s="82" t="s">
        <v>3871</v>
      </c>
      <c r="Q674" s="82" t="s">
        <v>335</v>
      </c>
      <c r="R674" s="82">
        <v>2</v>
      </c>
      <c r="S674" s="83">
        <v>44197</v>
      </c>
      <c r="T674" s="83">
        <v>41643</v>
      </c>
      <c r="U674" s="82">
        <v>62145013</v>
      </c>
      <c r="V674" s="82" t="s">
        <v>3702</v>
      </c>
      <c r="W674" s="100" t="s">
        <v>1728</v>
      </c>
      <c r="X674" s="82" t="s">
        <v>3983</v>
      </c>
      <c r="Y674" s="82" t="s">
        <v>5313</v>
      </c>
      <c r="Z674" s="82" t="s">
        <v>2370</v>
      </c>
      <c r="AA674" s="82" t="s">
        <v>3712</v>
      </c>
      <c r="AB674" s="82" t="s">
        <v>6575</v>
      </c>
      <c r="AC674" s="82" t="s">
        <v>3713</v>
      </c>
      <c r="AD674" s="82" t="s">
        <v>3706</v>
      </c>
      <c r="AE674" s="82">
        <v>200019600616545</v>
      </c>
      <c r="AF674" s="82">
        <v>1</v>
      </c>
      <c r="AG674" s="82" t="s">
        <v>3707</v>
      </c>
      <c r="AH674" s="82">
        <v>1</v>
      </c>
      <c r="AI674" s="82" t="s">
        <v>3708</v>
      </c>
      <c r="AJ674" s="82">
        <v>315645</v>
      </c>
      <c r="AK674" s="82" t="s">
        <v>6663</v>
      </c>
      <c r="AL674" s="82">
        <v>275</v>
      </c>
      <c r="AM674" s="84">
        <v>30000</v>
      </c>
      <c r="AN674" s="84">
        <v>0</v>
      </c>
      <c r="AO674" s="84">
        <v>0</v>
      </c>
      <c r="AP674" s="84">
        <v>30000</v>
      </c>
      <c r="AQ674" s="84">
        <v>861</v>
      </c>
      <c r="AR674" s="84">
        <v>0</v>
      </c>
      <c r="AS674" s="84">
        <v>912</v>
      </c>
      <c r="AT674" s="84">
        <v>0</v>
      </c>
      <c r="AU674" s="84">
        <v>25</v>
      </c>
      <c r="AV674" s="84">
        <v>0</v>
      </c>
      <c r="AW674" s="84">
        <v>0</v>
      </c>
      <c r="AX674" s="84">
        <v>1798</v>
      </c>
      <c r="AY674" s="84">
        <v>28202</v>
      </c>
      <c r="AZ674" s="84">
        <v>2130</v>
      </c>
      <c r="BA674" s="84">
        <v>330</v>
      </c>
      <c r="BB674" s="84">
        <v>2127</v>
      </c>
      <c r="BC674" s="91">
        <v>4587</v>
      </c>
    </row>
    <row r="675" spans="1:55" ht="25.5">
      <c r="A675" s="90" t="s">
        <v>843</v>
      </c>
      <c r="B675" s="82">
        <v>20231001</v>
      </c>
      <c r="C675" s="82">
        <v>2023</v>
      </c>
      <c r="D675" s="82" t="s">
        <v>6398</v>
      </c>
      <c r="E675" s="82">
        <v>10</v>
      </c>
      <c r="F675" s="82" t="s">
        <v>1289</v>
      </c>
      <c r="G675" s="82" t="s">
        <v>314</v>
      </c>
      <c r="H675" s="82">
        <v>1.83</v>
      </c>
      <c r="I675" s="82" t="s">
        <v>843</v>
      </c>
      <c r="J675" s="82">
        <v>34</v>
      </c>
      <c r="K675" s="82" t="s">
        <v>3699</v>
      </c>
      <c r="L675" s="82" t="s">
        <v>3714</v>
      </c>
      <c r="M675" s="82" t="s">
        <v>3715</v>
      </c>
      <c r="N675" s="82" t="s">
        <v>2352</v>
      </c>
      <c r="O675" s="82" t="s">
        <v>3700</v>
      </c>
      <c r="P675" s="82" t="s">
        <v>3844</v>
      </c>
      <c r="Q675" s="82" t="s">
        <v>1200</v>
      </c>
      <c r="R675" s="82">
        <v>2</v>
      </c>
      <c r="S675" s="83">
        <v>44932</v>
      </c>
      <c r="T675" s="82" t="s">
        <v>6838</v>
      </c>
      <c r="U675" s="82">
        <v>61650043</v>
      </c>
      <c r="V675" s="82" t="s">
        <v>3702</v>
      </c>
      <c r="W675" s="100" t="s">
        <v>2135</v>
      </c>
      <c r="X675" s="82" t="s">
        <v>4201</v>
      </c>
      <c r="Y675" s="82" t="s">
        <v>5500</v>
      </c>
      <c r="Z675" s="82" t="s">
        <v>1433</v>
      </c>
      <c r="AA675" s="82" t="s">
        <v>3704</v>
      </c>
      <c r="AB675" s="83">
        <v>34460</v>
      </c>
      <c r="AC675" s="82" t="s">
        <v>3705</v>
      </c>
      <c r="AD675" s="82" t="s">
        <v>3706</v>
      </c>
      <c r="AE675" s="82">
        <v>200019604313566</v>
      </c>
      <c r="AF675" s="82">
        <v>1</v>
      </c>
      <c r="AG675" s="82" t="s">
        <v>3707</v>
      </c>
      <c r="AH675" s="82">
        <v>1</v>
      </c>
      <c r="AI675" s="82" t="s">
        <v>3708</v>
      </c>
      <c r="AJ675" s="82">
        <v>315645</v>
      </c>
      <c r="AK675" s="82" t="s">
        <v>6663</v>
      </c>
      <c r="AL675" s="82">
        <v>276</v>
      </c>
      <c r="AM675" s="84">
        <v>50000</v>
      </c>
      <c r="AN675" s="84">
        <v>0</v>
      </c>
      <c r="AO675" s="84">
        <v>0</v>
      </c>
      <c r="AP675" s="84">
        <v>50000</v>
      </c>
      <c r="AQ675" s="84">
        <v>1435</v>
      </c>
      <c r="AR675" s="84">
        <v>1854</v>
      </c>
      <c r="AS675" s="84">
        <v>1520</v>
      </c>
      <c r="AT675" s="84">
        <v>0</v>
      </c>
      <c r="AU675" s="84">
        <v>25</v>
      </c>
      <c r="AV675" s="84">
        <v>0</v>
      </c>
      <c r="AW675" s="84">
        <v>0</v>
      </c>
      <c r="AX675" s="84">
        <v>4834</v>
      </c>
      <c r="AY675" s="84">
        <v>45166</v>
      </c>
      <c r="AZ675" s="84">
        <v>3550</v>
      </c>
      <c r="BA675" s="84">
        <v>550</v>
      </c>
      <c r="BB675" s="84">
        <v>3545</v>
      </c>
      <c r="BC675" s="91">
        <v>7645</v>
      </c>
    </row>
    <row r="676" spans="1:55" ht="25.5">
      <c r="A676" s="90" t="s">
        <v>843</v>
      </c>
      <c r="B676" s="82">
        <v>20231001</v>
      </c>
      <c r="C676" s="82">
        <v>2023</v>
      </c>
      <c r="D676" s="82" t="s">
        <v>6398</v>
      </c>
      <c r="E676" s="82">
        <v>10</v>
      </c>
      <c r="F676" s="82" t="s">
        <v>1282</v>
      </c>
      <c r="G676" s="82" t="s">
        <v>267</v>
      </c>
      <c r="H676" s="82">
        <v>1.83</v>
      </c>
      <c r="I676" s="82" t="s">
        <v>843</v>
      </c>
      <c r="J676" s="82">
        <v>34</v>
      </c>
      <c r="K676" s="82" t="s">
        <v>3699</v>
      </c>
      <c r="L676" s="82" t="s">
        <v>3714</v>
      </c>
      <c r="M676" s="82" t="s">
        <v>3715</v>
      </c>
      <c r="N676" s="82" t="s">
        <v>2352</v>
      </c>
      <c r="O676" s="82" t="s">
        <v>3700</v>
      </c>
      <c r="P676" s="82" t="s">
        <v>3769</v>
      </c>
      <c r="Q676" s="82" t="s">
        <v>273</v>
      </c>
      <c r="R676" s="82">
        <v>1</v>
      </c>
      <c r="S676" s="83">
        <v>44573</v>
      </c>
      <c r="T676" s="83">
        <v>44573</v>
      </c>
      <c r="U676" s="82">
        <v>62055012</v>
      </c>
      <c r="V676" s="82" t="s">
        <v>3702</v>
      </c>
      <c r="W676" s="100" t="s">
        <v>2593</v>
      </c>
      <c r="X676" s="82" t="s">
        <v>4217</v>
      </c>
      <c r="Y676" s="82" t="s">
        <v>5515</v>
      </c>
      <c r="Z676" s="82" t="s">
        <v>2592</v>
      </c>
      <c r="AA676" s="82" t="s">
        <v>3704</v>
      </c>
      <c r="AB676" s="82" t="s">
        <v>6839</v>
      </c>
      <c r="AC676" s="82" t="s">
        <v>3705</v>
      </c>
      <c r="AD676" s="82" t="s">
        <v>3706</v>
      </c>
      <c r="AE676" s="82">
        <v>200019605322559</v>
      </c>
      <c r="AF676" s="82">
        <v>1</v>
      </c>
      <c r="AG676" s="82" t="s">
        <v>3707</v>
      </c>
      <c r="AH676" s="82">
        <v>1</v>
      </c>
      <c r="AI676" s="82" t="s">
        <v>3708</v>
      </c>
      <c r="AJ676" s="82">
        <v>315645</v>
      </c>
      <c r="AK676" s="82" t="s">
        <v>6663</v>
      </c>
      <c r="AL676" s="82">
        <v>277</v>
      </c>
      <c r="AM676" s="84">
        <v>50000</v>
      </c>
      <c r="AN676" s="84">
        <v>0</v>
      </c>
      <c r="AO676" s="84">
        <v>0</v>
      </c>
      <c r="AP676" s="84">
        <v>50000</v>
      </c>
      <c r="AQ676" s="84">
        <v>1435</v>
      </c>
      <c r="AR676" s="84">
        <v>1854</v>
      </c>
      <c r="AS676" s="84">
        <v>1520</v>
      </c>
      <c r="AT676" s="84">
        <v>0</v>
      </c>
      <c r="AU676" s="84">
        <v>25</v>
      </c>
      <c r="AV676" s="84">
        <v>0</v>
      </c>
      <c r="AW676" s="84">
        <v>4546</v>
      </c>
      <c r="AX676" s="84">
        <v>13926</v>
      </c>
      <c r="AY676" s="84">
        <v>40620</v>
      </c>
      <c r="AZ676" s="84">
        <v>3550</v>
      </c>
      <c r="BA676" s="84">
        <v>550</v>
      </c>
      <c r="BB676" s="84">
        <v>3545</v>
      </c>
      <c r="BC676" s="91">
        <v>7645</v>
      </c>
    </row>
    <row r="677" spans="1:55" ht="25.5">
      <c r="A677" s="90" t="s">
        <v>843</v>
      </c>
      <c r="B677" s="82">
        <v>20231001</v>
      </c>
      <c r="C677" s="82">
        <v>2023</v>
      </c>
      <c r="D677" s="82" t="s">
        <v>6398</v>
      </c>
      <c r="E677" s="82">
        <v>10</v>
      </c>
      <c r="F677" s="82">
        <v>1.83</v>
      </c>
      <c r="G677" s="82" t="s">
        <v>843</v>
      </c>
      <c r="H677" s="82">
        <v>1.83</v>
      </c>
      <c r="I677" s="82" t="s">
        <v>843</v>
      </c>
      <c r="J677" s="82">
        <v>7</v>
      </c>
      <c r="K677" s="82" t="s">
        <v>3709</v>
      </c>
      <c r="L677" s="82"/>
      <c r="M677" s="82"/>
      <c r="N677" s="82" t="s">
        <v>2352</v>
      </c>
      <c r="O677" s="82" t="s">
        <v>3700</v>
      </c>
      <c r="P677" s="82" t="s">
        <v>3710</v>
      </c>
      <c r="Q677" s="82" t="s">
        <v>795</v>
      </c>
      <c r="R677" s="82">
        <v>2</v>
      </c>
      <c r="S677" s="83">
        <v>44936</v>
      </c>
      <c r="T677" s="83">
        <v>44204</v>
      </c>
      <c r="U677" s="82">
        <v>62462063</v>
      </c>
      <c r="V677" s="82" t="s">
        <v>3702</v>
      </c>
      <c r="W677" s="100" t="s">
        <v>6373</v>
      </c>
      <c r="X677" s="82" t="s">
        <v>6840</v>
      </c>
      <c r="Y677" s="82" t="s">
        <v>6841</v>
      </c>
      <c r="Z677" s="82" t="s">
        <v>6374</v>
      </c>
      <c r="AA677" s="82" t="s">
        <v>3712</v>
      </c>
      <c r="AB677" s="83">
        <v>35864</v>
      </c>
      <c r="AC677" s="82" t="s">
        <v>3705</v>
      </c>
      <c r="AD677" s="82" t="s">
        <v>3706</v>
      </c>
      <c r="AE677" s="82">
        <v>200019602252378</v>
      </c>
      <c r="AF677" s="82">
        <v>1</v>
      </c>
      <c r="AG677" s="82" t="s">
        <v>3707</v>
      </c>
      <c r="AH677" s="82">
        <v>1</v>
      </c>
      <c r="AI677" s="82" t="s">
        <v>3708</v>
      </c>
      <c r="AJ677" s="82">
        <v>315645</v>
      </c>
      <c r="AK677" s="82" t="s">
        <v>6663</v>
      </c>
      <c r="AL677" s="82">
        <v>278</v>
      </c>
      <c r="AM677" s="84">
        <v>10000</v>
      </c>
      <c r="AN677" s="84">
        <v>0</v>
      </c>
      <c r="AO677" s="84">
        <v>0</v>
      </c>
      <c r="AP677" s="84">
        <v>10000</v>
      </c>
      <c r="AQ677" s="84">
        <v>0</v>
      </c>
      <c r="AR677" s="84">
        <v>0</v>
      </c>
      <c r="AS677" s="84">
        <v>0</v>
      </c>
      <c r="AT677" s="84">
        <v>0</v>
      </c>
      <c r="AU677" s="84">
        <v>0</v>
      </c>
      <c r="AV677" s="84">
        <v>0</v>
      </c>
      <c r="AW677" s="84">
        <v>0</v>
      </c>
      <c r="AX677" s="84">
        <v>0</v>
      </c>
      <c r="AY677" s="84">
        <v>10000</v>
      </c>
      <c r="AZ677" s="84">
        <v>0</v>
      </c>
      <c r="BA677" s="84">
        <v>0</v>
      </c>
      <c r="BB677" s="84">
        <v>0</v>
      </c>
      <c r="BC677" s="91">
        <v>0</v>
      </c>
    </row>
    <row r="678" spans="1:55" ht="25.5">
      <c r="A678" s="90" t="s">
        <v>843</v>
      </c>
      <c r="B678" s="82">
        <v>20231001</v>
      </c>
      <c r="C678" s="82">
        <v>2023</v>
      </c>
      <c r="D678" s="82" t="s">
        <v>6398</v>
      </c>
      <c r="E678" s="82">
        <v>10</v>
      </c>
      <c r="F678" s="82" t="s">
        <v>1242</v>
      </c>
      <c r="G678" s="82" t="s">
        <v>1486</v>
      </c>
      <c r="H678" s="82">
        <v>1.83</v>
      </c>
      <c r="I678" s="82" t="s">
        <v>843</v>
      </c>
      <c r="J678" s="82">
        <v>34</v>
      </c>
      <c r="K678" s="82" t="s">
        <v>3699</v>
      </c>
      <c r="L678" s="82"/>
      <c r="M678" s="82"/>
      <c r="N678" s="82" t="s">
        <v>2352</v>
      </c>
      <c r="O678" s="82" t="s">
        <v>3700</v>
      </c>
      <c r="P678" s="82" t="s">
        <v>3738</v>
      </c>
      <c r="Q678" s="82" t="s">
        <v>59</v>
      </c>
      <c r="R678" s="82">
        <v>14</v>
      </c>
      <c r="S678" s="83">
        <v>44562</v>
      </c>
      <c r="T678" s="83">
        <v>40547</v>
      </c>
      <c r="U678" s="82">
        <v>62475104</v>
      </c>
      <c r="V678" s="82" t="s">
        <v>3702</v>
      </c>
      <c r="W678" s="100" t="s">
        <v>2140</v>
      </c>
      <c r="X678" s="82" t="s">
        <v>3908</v>
      </c>
      <c r="Y678" s="82" t="s">
        <v>5890</v>
      </c>
      <c r="Z678" s="82" t="s">
        <v>885</v>
      </c>
      <c r="AA678" s="82" t="s">
        <v>3712</v>
      </c>
      <c r="AB678" s="82" t="s">
        <v>6842</v>
      </c>
      <c r="AC678" s="82" t="s">
        <v>3713</v>
      </c>
      <c r="AD678" s="82" t="s">
        <v>3705</v>
      </c>
      <c r="AE678" s="82">
        <v>200013300190839</v>
      </c>
      <c r="AF678" s="82">
        <v>1</v>
      </c>
      <c r="AG678" s="82" t="s">
        <v>3707</v>
      </c>
      <c r="AH678" s="82">
        <v>1</v>
      </c>
      <c r="AI678" s="82" t="s">
        <v>3708</v>
      </c>
      <c r="AJ678" s="82">
        <v>315645</v>
      </c>
      <c r="AK678" s="82" t="s">
        <v>6663</v>
      </c>
      <c r="AL678" s="82">
        <v>279</v>
      </c>
      <c r="AM678" s="84">
        <v>100000</v>
      </c>
      <c r="AN678" s="84">
        <v>0</v>
      </c>
      <c r="AO678" s="84">
        <v>0</v>
      </c>
      <c r="AP678" s="84">
        <v>100000</v>
      </c>
      <c r="AQ678" s="84">
        <v>2870</v>
      </c>
      <c r="AR678" s="84">
        <v>12105.37</v>
      </c>
      <c r="AS678" s="84">
        <v>3040</v>
      </c>
      <c r="AT678" s="84">
        <v>0</v>
      </c>
      <c r="AU678" s="84">
        <v>25</v>
      </c>
      <c r="AV678" s="84">
        <v>0</v>
      </c>
      <c r="AW678" s="84">
        <v>5046</v>
      </c>
      <c r="AX678" s="84">
        <v>28132.37</v>
      </c>
      <c r="AY678" s="84">
        <v>76913.63</v>
      </c>
      <c r="AZ678" s="84">
        <v>7100</v>
      </c>
      <c r="BA678" s="84">
        <v>822.89</v>
      </c>
      <c r="BB678" s="84">
        <v>7090</v>
      </c>
      <c r="BC678" s="91">
        <v>15012.89</v>
      </c>
    </row>
    <row r="679" spans="1:55" ht="25.5">
      <c r="A679" s="90" t="s">
        <v>843</v>
      </c>
      <c r="B679" s="82">
        <v>20231001</v>
      </c>
      <c r="C679" s="82">
        <v>2023</v>
      </c>
      <c r="D679" s="82" t="s">
        <v>6398</v>
      </c>
      <c r="E679" s="82">
        <v>10</v>
      </c>
      <c r="F679" s="82" t="s">
        <v>1268</v>
      </c>
      <c r="G679" s="82" t="s">
        <v>245</v>
      </c>
      <c r="H679" s="82">
        <v>1.83</v>
      </c>
      <c r="I679" s="82" t="s">
        <v>843</v>
      </c>
      <c r="J679" s="82">
        <v>34</v>
      </c>
      <c r="K679" s="82" t="s">
        <v>3699</v>
      </c>
      <c r="L679" s="82" t="s">
        <v>3714</v>
      </c>
      <c r="M679" s="82" t="s">
        <v>3715</v>
      </c>
      <c r="N679" s="82" t="s">
        <v>2352</v>
      </c>
      <c r="O679" s="82" t="s">
        <v>3700</v>
      </c>
      <c r="P679" s="82" t="s">
        <v>3826</v>
      </c>
      <c r="Q679" s="82" t="s">
        <v>98</v>
      </c>
      <c r="R679" s="82">
        <v>2</v>
      </c>
      <c r="S679" s="83">
        <v>44562</v>
      </c>
      <c r="T679" s="83">
        <v>44208</v>
      </c>
      <c r="U679" s="82">
        <v>62490032</v>
      </c>
      <c r="V679" s="82" t="s">
        <v>3702</v>
      </c>
      <c r="W679" s="100" t="s">
        <v>2090</v>
      </c>
      <c r="X679" s="82" t="s">
        <v>4516</v>
      </c>
      <c r="Y679" s="82" t="s">
        <v>5796</v>
      </c>
      <c r="Z679" s="82" t="s">
        <v>1316</v>
      </c>
      <c r="AA679" s="82" t="s">
        <v>3704</v>
      </c>
      <c r="AB679" s="82" t="s">
        <v>6843</v>
      </c>
      <c r="AC679" s="82" t="s">
        <v>3705</v>
      </c>
      <c r="AD679" s="82" t="s">
        <v>3706</v>
      </c>
      <c r="AE679" s="82">
        <v>200019603193062</v>
      </c>
      <c r="AF679" s="82">
        <v>1</v>
      </c>
      <c r="AG679" s="82" t="s">
        <v>3707</v>
      </c>
      <c r="AH679" s="82">
        <v>1</v>
      </c>
      <c r="AI679" s="82" t="s">
        <v>3708</v>
      </c>
      <c r="AJ679" s="82">
        <v>315645</v>
      </c>
      <c r="AK679" s="82" t="s">
        <v>6663</v>
      </c>
      <c r="AL679" s="82">
        <v>280</v>
      </c>
      <c r="AM679" s="84">
        <v>90000</v>
      </c>
      <c r="AN679" s="84">
        <v>0</v>
      </c>
      <c r="AO679" s="84">
        <v>0</v>
      </c>
      <c r="AP679" s="84">
        <v>90000</v>
      </c>
      <c r="AQ679" s="84">
        <v>2583</v>
      </c>
      <c r="AR679" s="84">
        <v>9753.1200000000008</v>
      </c>
      <c r="AS679" s="84">
        <v>2736</v>
      </c>
      <c r="AT679" s="84">
        <v>0</v>
      </c>
      <c r="AU679" s="84">
        <v>25</v>
      </c>
      <c r="AV679" s="84">
        <v>0</v>
      </c>
      <c r="AW679" s="84">
        <v>0</v>
      </c>
      <c r="AX679" s="84">
        <v>15097.12</v>
      </c>
      <c r="AY679" s="84">
        <v>74902.880000000005</v>
      </c>
      <c r="AZ679" s="84">
        <v>6390</v>
      </c>
      <c r="BA679" s="84">
        <v>822.89</v>
      </c>
      <c r="BB679" s="84">
        <v>6381</v>
      </c>
      <c r="BC679" s="91">
        <v>13593.89</v>
      </c>
    </row>
    <row r="680" spans="1:55" ht="25.5">
      <c r="A680" s="90" t="s">
        <v>843</v>
      </c>
      <c r="B680" s="82">
        <v>20231001</v>
      </c>
      <c r="C680" s="82">
        <v>2023</v>
      </c>
      <c r="D680" s="82" t="s">
        <v>6398</v>
      </c>
      <c r="E680" s="82">
        <v>10</v>
      </c>
      <c r="F680" s="82">
        <v>1.83</v>
      </c>
      <c r="G680" s="82" t="s">
        <v>843</v>
      </c>
      <c r="H680" s="82">
        <v>1.83</v>
      </c>
      <c r="I680" s="82" t="s">
        <v>843</v>
      </c>
      <c r="J680" s="82">
        <v>1</v>
      </c>
      <c r="K680" s="82" t="s">
        <v>11</v>
      </c>
      <c r="L680" s="82"/>
      <c r="M680" s="82"/>
      <c r="N680" s="82" t="s">
        <v>2352</v>
      </c>
      <c r="O680" s="82" t="s">
        <v>3700</v>
      </c>
      <c r="P680" s="82" t="s">
        <v>3767</v>
      </c>
      <c r="Q680" s="82" t="s">
        <v>32</v>
      </c>
      <c r="R680" s="82">
        <v>2</v>
      </c>
      <c r="S680" s="83">
        <v>44573</v>
      </c>
      <c r="T680" s="82" t="s">
        <v>6844</v>
      </c>
      <c r="U680" s="82">
        <v>62461774</v>
      </c>
      <c r="V680" s="82" t="s">
        <v>3702</v>
      </c>
      <c r="W680" s="100" t="s">
        <v>2537</v>
      </c>
      <c r="X680" s="82" t="s">
        <v>3816</v>
      </c>
      <c r="Y680" s="82" t="s">
        <v>5188</v>
      </c>
      <c r="Z680" s="82" t="s">
        <v>2536</v>
      </c>
      <c r="AA680" s="82" t="s">
        <v>3704</v>
      </c>
      <c r="AB680" s="83">
        <v>35106</v>
      </c>
      <c r="AC680" s="82" t="s">
        <v>3705</v>
      </c>
      <c r="AD680" s="82" t="s">
        <v>3706</v>
      </c>
      <c r="AE680" s="82">
        <v>200019605388577</v>
      </c>
      <c r="AF680" s="82">
        <v>1</v>
      </c>
      <c r="AG680" s="82" t="s">
        <v>3707</v>
      </c>
      <c r="AH680" s="82">
        <v>1</v>
      </c>
      <c r="AI680" s="82" t="s">
        <v>3708</v>
      </c>
      <c r="AJ680" s="82">
        <v>315645</v>
      </c>
      <c r="AK680" s="82" t="s">
        <v>6663</v>
      </c>
      <c r="AL680" s="82">
        <v>281</v>
      </c>
      <c r="AM680" s="84">
        <v>95000</v>
      </c>
      <c r="AN680" s="84">
        <v>0</v>
      </c>
      <c r="AO680" s="84">
        <v>0</v>
      </c>
      <c r="AP680" s="84">
        <v>95000</v>
      </c>
      <c r="AQ680" s="84">
        <v>2726.5</v>
      </c>
      <c r="AR680" s="84">
        <v>10929.24</v>
      </c>
      <c r="AS680" s="84">
        <v>2888</v>
      </c>
      <c r="AT680" s="84">
        <v>0</v>
      </c>
      <c r="AU680" s="84">
        <v>25</v>
      </c>
      <c r="AV680" s="84">
        <v>0</v>
      </c>
      <c r="AW680" s="84">
        <v>0</v>
      </c>
      <c r="AX680" s="84">
        <v>16568.740000000002</v>
      </c>
      <c r="AY680" s="84">
        <v>78431.259999999995</v>
      </c>
      <c r="AZ680" s="84">
        <v>6745</v>
      </c>
      <c r="BA680" s="84">
        <v>822.89</v>
      </c>
      <c r="BB680" s="84">
        <v>6735.5</v>
      </c>
      <c r="BC680" s="91">
        <v>14303.39</v>
      </c>
    </row>
    <row r="681" spans="1:55" ht="25.5">
      <c r="A681" s="90" t="s">
        <v>843</v>
      </c>
      <c r="B681" s="82">
        <v>20231001</v>
      </c>
      <c r="C681" s="82">
        <v>2023</v>
      </c>
      <c r="D681" s="82" t="s">
        <v>6398</v>
      </c>
      <c r="E681" s="82">
        <v>10</v>
      </c>
      <c r="F681" s="82" t="s">
        <v>1283</v>
      </c>
      <c r="G681" s="82" t="s">
        <v>727</v>
      </c>
      <c r="H681" s="82" t="s">
        <v>1283</v>
      </c>
      <c r="I681" s="82" t="s">
        <v>727</v>
      </c>
      <c r="J681" s="82">
        <v>1</v>
      </c>
      <c r="K681" s="82" t="s">
        <v>11</v>
      </c>
      <c r="L681" s="82" t="s">
        <v>3749</v>
      </c>
      <c r="M681" s="82" t="s">
        <v>3750</v>
      </c>
      <c r="N681" s="82" t="s">
        <v>2352</v>
      </c>
      <c r="O681" s="82" t="s">
        <v>3700</v>
      </c>
      <c r="P681" s="82" t="s">
        <v>3976</v>
      </c>
      <c r="Q681" s="82" t="s">
        <v>873</v>
      </c>
      <c r="R681" s="82">
        <v>2</v>
      </c>
      <c r="S681" s="83">
        <v>44932</v>
      </c>
      <c r="T681" s="83">
        <v>38728</v>
      </c>
      <c r="U681" s="82">
        <v>62115076</v>
      </c>
      <c r="V681" s="82" t="s">
        <v>3702</v>
      </c>
      <c r="W681" s="100" t="s">
        <v>3335</v>
      </c>
      <c r="X681" s="82" t="s">
        <v>4491</v>
      </c>
      <c r="Y681" s="82" t="s">
        <v>5769</v>
      </c>
      <c r="Z681" s="82" t="s">
        <v>3336</v>
      </c>
      <c r="AA681" s="82" t="s">
        <v>3712</v>
      </c>
      <c r="AB681" s="82" t="s">
        <v>6845</v>
      </c>
      <c r="AC681" s="82" t="s">
        <v>3713</v>
      </c>
      <c r="AD681" s="82" t="s">
        <v>3705</v>
      </c>
      <c r="AE681" s="82">
        <v>200019603098081</v>
      </c>
      <c r="AF681" s="82">
        <v>1</v>
      </c>
      <c r="AG681" s="82" t="s">
        <v>3707</v>
      </c>
      <c r="AH681" s="82">
        <v>1</v>
      </c>
      <c r="AI681" s="82" t="s">
        <v>3708</v>
      </c>
      <c r="AJ681" s="82">
        <v>315645</v>
      </c>
      <c r="AK681" s="82" t="s">
        <v>6663</v>
      </c>
      <c r="AL681" s="82">
        <v>282</v>
      </c>
      <c r="AM681" s="84">
        <v>25000</v>
      </c>
      <c r="AN681" s="84">
        <v>0</v>
      </c>
      <c r="AO681" s="84">
        <v>0</v>
      </c>
      <c r="AP681" s="84">
        <v>25000</v>
      </c>
      <c r="AQ681" s="84">
        <v>717.5</v>
      </c>
      <c r="AR681" s="84">
        <v>0</v>
      </c>
      <c r="AS681" s="84">
        <v>760</v>
      </c>
      <c r="AT681" s="84">
        <v>0</v>
      </c>
      <c r="AU681" s="84">
        <v>25</v>
      </c>
      <c r="AV681" s="84">
        <v>0</v>
      </c>
      <c r="AW681" s="84">
        <v>0</v>
      </c>
      <c r="AX681" s="84">
        <v>1502.5</v>
      </c>
      <c r="AY681" s="84">
        <v>23497.5</v>
      </c>
      <c r="AZ681" s="84">
        <v>1775</v>
      </c>
      <c r="BA681" s="84">
        <v>275</v>
      </c>
      <c r="BB681" s="84">
        <v>1772.5</v>
      </c>
      <c r="BC681" s="91">
        <v>3822.5</v>
      </c>
    </row>
    <row r="682" spans="1:55" ht="25.5">
      <c r="A682" s="90" t="s">
        <v>843</v>
      </c>
      <c r="B682" s="82">
        <v>20231001</v>
      </c>
      <c r="C682" s="82">
        <v>2023</v>
      </c>
      <c r="D682" s="82" t="s">
        <v>6398</v>
      </c>
      <c r="E682" s="82">
        <v>10</v>
      </c>
      <c r="F682" s="82">
        <v>1.83</v>
      </c>
      <c r="G682" s="82" t="s">
        <v>843</v>
      </c>
      <c r="H682" s="82">
        <v>1.83</v>
      </c>
      <c r="I682" s="82" t="s">
        <v>843</v>
      </c>
      <c r="J682" s="82">
        <v>1</v>
      </c>
      <c r="K682" s="82" t="s">
        <v>11</v>
      </c>
      <c r="L682" s="82" t="s">
        <v>3714</v>
      </c>
      <c r="M682" s="82" t="s">
        <v>3715</v>
      </c>
      <c r="N682" s="82" t="s">
        <v>2352</v>
      </c>
      <c r="O682" s="82" t="s">
        <v>3700</v>
      </c>
      <c r="P682" s="82" t="s">
        <v>3824</v>
      </c>
      <c r="Q682" s="82" t="s">
        <v>1229</v>
      </c>
      <c r="R682" s="82">
        <v>6</v>
      </c>
      <c r="S682" s="83">
        <v>44573</v>
      </c>
      <c r="T682" s="83">
        <v>37995</v>
      </c>
      <c r="U682" s="82">
        <v>62461763</v>
      </c>
      <c r="V682" s="82" t="s">
        <v>3702</v>
      </c>
      <c r="W682" s="100" t="s">
        <v>2557</v>
      </c>
      <c r="X682" s="82" t="s">
        <v>4263</v>
      </c>
      <c r="Y682" s="82" t="s">
        <v>5556</v>
      </c>
      <c r="Z682" s="82" t="s">
        <v>2556</v>
      </c>
      <c r="AA682" s="82" t="s">
        <v>3712</v>
      </c>
      <c r="AB682" s="82" t="s">
        <v>6569</v>
      </c>
      <c r="AC682" s="82" t="s">
        <v>3713</v>
      </c>
      <c r="AD682" s="82" t="s">
        <v>3705</v>
      </c>
      <c r="AE682" s="82">
        <v>200019605394345</v>
      </c>
      <c r="AF682" s="82">
        <v>1</v>
      </c>
      <c r="AG682" s="82" t="s">
        <v>3707</v>
      </c>
      <c r="AH682" s="82">
        <v>1</v>
      </c>
      <c r="AI682" s="82" t="s">
        <v>3708</v>
      </c>
      <c r="AJ682" s="82">
        <v>315645</v>
      </c>
      <c r="AK682" s="82" t="s">
        <v>6663</v>
      </c>
      <c r="AL682" s="82">
        <v>283</v>
      </c>
      <c r="AM682" s="84">
        <v>135000</v>
      </c>
      <c r="AN682" s="84">
        <v>0</v>
      </c>
      <c r="AO682" s="84">
        <v>0</v>
      </c>
      <c r="AP682" s="84">
        <v>135000</v>
      </c>
      <c r="AQ682" s="84">
        <v>3874.5</v>
      </c>
      <c r="AR682" s="84">
        <v>20338.240000000002</v>
      </c>
      <c r="AS682" s="84">
        <v>4104</v>
      </c>
      <c r="AT682" s="84">
        <v>0</v>
      </c>
      <c r="AU682" s="84">
        <v>25</v>
      </c>
      <c r="AV682" s="84">
        <v>0</v>
      </c>
      <c r="AW682" s="84">
        <v>0</v>
      </c>
      <c r="AX682" s="84">
        <v>28341.74</v>
      </c>
      <c r="AY682" s="84">
        <v>106658.26</v>
      </c>
      <c r="AZ682" s="84">
        <v>9585</v>
      </c>
      <c r="BA682" s="84">
        <v>822.89</v>
      </c>
      <c r="BB682" s="84">
        <v>9571.5</v>
      </c>
      <c r="BC682" s="91">
        <v>19979.39</v>
      </c>
    </row>
    <row r="683" spans="1:55" ht="25.5">
      <c r="A683" s="90" t="s">
        <v>843</v>
      </c>
      <c r="B683" s="82">
        <v>20231001</v>
      </c>
      <c r="C683" s="82">
        <v>2023</v>
      </c>
      <c r="D683" s="82" t="s">
        <v>6398</v>
      </c>
      <c r="E683" s="82">
        <v>10</v>
      </c>
      <c r="F683" s="82">
        <v>1.83</v>
      </c>
      <c r="G683" s="82" t="s">
        <v>843</v>
      </c>
      <c r="H683" s="82">
        <v>1.83</v>
      </c>
      <c r="I683" s="82" t="s">
        <v>843</v>
      </c>
      <c r="J683" s="82">
        <v>7</v>
      </c>
      <c r="K683" s="82" t="s">
        <v>3709</v>
      </c>
      <c r="L683" s="82"/>
      <c r="M683" s="82"/>
      <c r="N683" s="82" t="s">
        <v>2352</v>
      </c>
      <c r="O683" s="82" t="s">
        <v>3700</v>
      </c>
      <c r="P683" s="82" t="s">
        <v>3710</v>
      </c>
      <c r="Q683" s="82" t="s">
        <v>795</v>
      </c>
      <c r="R683" s="82">
        <v>1</v>
      </c>
      <c r="S683" s="83">
        <v>44935</v>
      </c>
      <c r="T683" s="83">
        <v>44935</v>
      </c>
      <c r="U683" s="82">
        <v>62462021</v>
      </c>
      <c r="V683" s="82" t="s">
        <v>3702</v>
      </c>
      <c r="W683" s="100" t="s">
        <v>3588</v>
      </c>
      <c r="X683" s="82" t="s">
        <v>3966</v>
      </c>
      <c r="Y683" s="82" t="s">
        <v>5670</v>
      </c>
      <c r="Z683" s="82" t="s">
        <v>3621</v>
      </c>
      <c r="AA683" s="82" t="s">
        <v>3712</v>
      </c>
      <c r="AB683" s="83">
        <v>31024</v>
      </c>
      <c r="AC683" s="82" t="s">
        <v>3705</v>
      </c>
      <c r="AD683" s="82" t="s">
        <v>3706</v>
      </c>
      <c r="AE683" s="82">
        <v>200011900499103</v>
      </c>
      <c r="AF683" s="82">
        <v>1</v>
      </c>
      <c r="AG683" s="82" t="s">
        <v>3707</v>
      </c>
      <c r="AH683" s="82">
        <v>1</v>
      </c>
      <c r="AI683" s="82" t="s">
        <v>3708</v>
      </c>
      <c r="AJ683" s="82">
        <v>315645</v>
      </c>
      <c r="AK683" s="82" t="s">
        <v>6663</v>
      </c>
      <c r="AL683" s="82">
        <v>284</v>
      </c>
      <c r="AM683" s="84">
        <v>9000</v>
      </c>
      <c r="AN683" s="84">
        <v>0</v>
      </c>
      <c r="AO683" s="84">
        <v>0</v>
      </c>
      <c r="AP683" s="84">
        <v>9000</v>
      </c>
      <c r="AQ683" s="84">
        <v>0</v>
      </c>
      <c r="AR683" s="84">
        <v>0</v>
      </c>
      <c r="AS683" s="84">
        <v>0</v>
      </c>
      <c r="AT683" s="84">
        <v>0</v>
      </c>
      <c r="AU683" s="84">
        <v>0</v>
      </c>
      <c r="AV683" s="84">
        <v>0</v>
      </c>
      <c r="AW683" s="84">
        <v>0</v>
      </c>
      <c r="AX683" s="84">
        <v>0</v>
      </c>
      <c r="AY683" s="84">
        <v>9000</v>
      </c>
      <c r="AZ683" s="84">
        <v>0</v>
      </c>
      <c r="BA683" s="84">
        <v>0</v>
      </c>
      <c r="BB683" s="84">
        <v>0</v>
      </c>
      <c r="BC683" s="91">
        <v>0</v>
      </c>
    </row>
    <row r="684" spans="1:55" ht="25.5">
      <c r="A684" s="90" t="s">
        <v>843</v>
      </c>
      <c r="B684" s="82">
        <v>20231001</v>
      </c>
      <c r="C684" s="82">
        <v>2023</v>
      </c>
      <c r="D684" s="82" t="s">
        <v>6398</v>
      </c>
      <c r="E684" s="82">
        <v>10</v>
      </c>
      <c r="F684" s="82" t="s">
        <v>1289</v>
      </c>
      <c r="G684" s="82" t="s">
        <v>314</v>
      </c>
      <c r="H684" s="82" t="s">
        <v>1289</v>
      </c>
      <c r="I684" s="82" t="s">
        <v>314</v>
      </c>
      <c r="J684" s="82">
        <v>1</v>
      </c>
      <c r="K684" s="82" t="s">
        <v>11</v>
      </c>
      <c r="L684" s="82"/>
      <c r="M684" s="82"/>
      <c r="N684" s="82" t="s">
        <v>2352</v>
      </c>
      <c r="O684" s="82" t="s">
        <v>3700</v>
      </c>
      <c r="P684" s="82" t="s">
        <v>3738</v>
      </c>
      <c r="Q684" s="82" t="s">
        <v>59</v>
      </c>
      <c r="R684" s="82">
        <v>1</v>
      </c>
      <c r="S684" s="83">
        <v>43839</v>
      </c>
      <c r="T684" s="83">
        <v>43839</v>
      </c>
      <c r="U684" s="82">
        <v>62235009</v>
      </c>
      <c r="V684" s="82" t="s">
        <v>3702</v>
      </c>
      <c r="W684" s="100" t="s">
        <v>1675</v>
      </c>
      <c r="X684" s="82" t="s">
        <v>4166</v>
      </c>
      <c r="Y684" s="82" t="s">
        <v>5471</v>
      </c>
      <c r="Z684" s="82" t="s">
        <v>315</v>
      </c>
      <c r="AA684" s="82" t="s">
        <v>3704</v>
      </c>
      <c r="AB684" s="83">
        <v>23840</v>
      </c>
      <c r="AC684" s="82" t="s">
        <v>3705</v>
      </c>
      <c r="AD684" s="82" t="s">
        <v>3706</v>
      </c>
      <c r="AE684" s="82">
        <v>200019603034516</v>
      </c>
      <c r="AF684" s="82">
        <v>1</v>
      </c>
      <c r="AG684" s="82" t="s">
        <v>3707</v>
      </c>
      <c r="AH684" s="82">
        <v>1</v>
      </c>
      <c r="AI684" s="82" t="s">
        <v>3708</v>
      </c>
      <c r="AJ684" s="82">
        <v>315645</v>
      </c>
      <c r="AK684" s="82" t="s">
        <v>6663</v>
      </c>
      <c r="AL684" s="82">
        <v>285</v>
      </c>
      <c r="AM684" s="84">
        <v>180000</v>
      </c>
      <c r="AN684" s="84">
        <v>0</v>
      </c>
      <c r="AO684" s="84">
        <v>0</v>
      </c>
      <c r="AP684" s="84">
        <v>180000</v>
      </c>
      <c r="AQ684" s="84">
        <v>5166</v>
      </c>
      <c r="AR684" s="84">
        <v>30923.37</v>
      </c>
      <c r="AS684" s="84">
        <v>5472</v>
      </c>
      <c r="AT684" s="84">
        <v>0</v>
      </c>
      <c r="AU684" s="84">
        <v>25</v>
      </c>
      <c r="AV684" s="84">
        <v>0</v>
      </c>
      <c r="AW684" s="84">
        <v>0</v>
      </c>
      <c r="AX684" s="84">
        <v>41586.370000000003</v>
      </c>
      <c r="AY684" s="84">
        <v>138413.63</v>
      </c>
      <c r="AZ684" s="84">
        <v>12780</v>
      </c>
      <c r="BA684" s="84">
        <v>822.89</v>
      </c>
      <c r="BB684" s="84">
        <v>12762</v>
      </c>
      <c r="BC684" s="91">
        <v>26364.89</v>
      </c>
    </row>
    <row r="685" spans="1:55" ht="25.5">
      <c r="A685" s="90" t="s">
        <v>843</v>
      </c>
      <c r="B685" s="82">
        <v>20231001</v>
      </c>
      <c r="C685" s="82">
        <v>2023</v>
      </c>
      <c r="D685" s="82" t="s">
        <v>6398</v>
      </c>
      <c r="E685" s="82">
        <v>10</v>
      </c>
      <c r="F685" s="82" t="s">
        <v>1258</v>
      </c>
      <c r="G685" s="82" t="s">
        <v>1488</v>
      </c>
      <c r="H685" s="82">
        <v>1.83</v>
      </c>
      <c r="I685" s="82" t="s">
        <v>843</v>
      </c>
      <c r="J685" s="82">
        <v>34</v>
      </c>
      <c r="K685" s="82" t="s">
        <v>3699</v>
      </c>
      <c r="L685" s="82" t="s">
        <v>3714</v>
      </c>
      <c r="M685" s="82" t="s">
        <v>3715</v>
      </c>
      <c r="N685" s="82" t="s">
        <v>2352</v>
      </c>
      <c r="O685" s="82" t="s">
        <v>3700</v>
      </c>
      <c r="P685" s="82" t="s">
        <v>3826</v>
      </c>
      <c r="Q685" s="82" t="s">
        <v>98</v>
      </c>
      <c r="R685" s="82">
        <v>1</v>
      </c>
      <c r="S685" s="83">
        <v>44929</v>
      </c>
      <c r="T685" s="83">
        <v>44929</v>
      </c>
      <c r="U685" s="82">
        <v>62085022</v>
      </c>
      <c r="V685" s="82" t="s">
        <v>3702</v>
      </c>
      <c r="W685" s="100" t="s">
        <v>3094</v>
      </c>
      <c r="X685" s="82" t="s">
        <v>4574</v>
      </c>
      <c r="Y685" s="82" t="s">
        <v>5858</v>
      </c>
      <c r="Z685" s="82" t="s">
        <v>3093</v>
      </c>
      <c r="AA685" s="82" t="s">
        <v>3704</v>
      </c>
      <c r="AB685" s="82" t="s">
        <v>6846</v>
      </c>
      <c r="AC685" s="82" t="s">
        <v>3705</v>
      </c>
      <c r="AD685" s="82" t="s">
        <v>3706</v>
      </c>
      <c r="AE685" s="82">
        <v>200019605683528</v>
      </c>
      <c r="AF685" s="82">
        <v>1</v>
      </c>
      <c r="AG685" s="82" t="s">
        <v>3707</v>
      </c>
      <c r="AH685" s="82">
        <v>1</v>
      </c>
      <c r="AI685" s="82" t="s">
        <v>3708</v>
      </c>
      <c r="AJ685" s="82">
        <v>315645</v>
      </c>
      <c r="AK685" s="82" t="s">
        <v>6663</v>
      </c>
      <c r="AL685" s="82">
        <v>286</v>
      </c>
      <c r="AM685" s="84">
        <v>55000</v>
      </c>
      <c r="AN685" s="84">
        <v>0</v>
      </c>
      <c r="AO685" s="84">
        <v>0</v>
      </c>
      <c r="AP685" s="84">
        <v>55000</v>
      </c>
      <c r="AQ685" s="84">
        <v>1578.5</v>
      </c>
      <c r="AR685" s="84">
        <v>2559.6799999999998</v>
      </c>
      <c r="AS685" s="84">
        <v>1672</v>
      </c>
      <c r="AT685" s="84">
        <v>0</v>
      </c>
      <c r="AU685" s="84">
        <v>25</v>
      </c>
      <c r="AV685" s="84">
        <v>0</v>
      </c>
      <c r="AW685" s="84">
        <v>0</v>
      </c>
      <c r="AX685" s="84">
        <v>5835.18</v>
      </c>
      <c r="AY685" s="84">
        <v>49164.82</v>
      </c>
      <c r="AZ685" s="84">
        <v>3905</v>
      </c>
      <c r="BA685" s="84">
        <v>605</v>
      </c>
      <c r="BB685" s="84">
        <v>3899.5</v>
      </c>
      <c r="BC685" s="91">
        <v>8409.5</v>
      </c>
    </row>
    <row r="686" spans="1:55" ht="25.5">
      <c r="A686" s="90" t="s">
        <v>843</v>
      </c>
      <c r="B686" s="82">
        <v>20231001</v>
      </c>
      <c r="C686" s="82">
        <v>2023</v>
      </c>
      <c r="D686" s="82" t="s">
        <v>6398</v>
      </c>
      <c r="E686" s="82">
        <v>10</v>
      </c>
      <c r="F686" s="82">
        <v>1.83</v>
      </c>
      <c r="G686" s="82" t="s">
        <v>843</v>
      </c>
      <c r="H686" s="82">
        <v>1.83</v>
      </c>
      <c r="I686" s="82" t="s">
        <v>843</v>
      </c>
      <c r="J686" s="82">
        <v>7</v>
      </c>
      <c r="K686" s="82" t="s">
        <v>3709</v>
      </c>
      <c r="L686" s="82"/>
      <c r="M686" s="82"/>
      <c r="N686" s="82" t="s">
        <v>2352</v>
      </c>
      <c r="O686" s="82" t="s">
        <v>3700</v>
      </c>
      <c r="P686" s="82" t="s">
        <v>3710</v>
      </c>
      <c r="Q686" s="82" t="s">
        <v>795</v>
      </c>
      <c r="R686" s="82">
        <v>1</v>
      </c>
      <c r="S686" s="83">
        <v>44931</v>
      </c>
      <c r="T686" s="83">
        <v>44931</v>
      </c>
      <c r="U686" s="82">
        <v>62461924</v>
      </c>
      <c r="V686" s="82" t="s">
        <v>3702</v>
      </c>
      <c r="W686" s="100" t="s">
        <v>3228</v>
      </c>
      <c r="X686" s="82" t="s">
        <v>3790</v>
      </c>
      <c r="Y686" s="82" t="s">
        <v>5168</v>
      </c>
      <c r="Z686" s="82" t="s">
        <v>3227</v>
      </c>
      <c r="AA686" s="82" t="s">
        <v>3712</v>
      </c>
      <c r="AB686" s="83">
        <v>31961</v>
      </c>
      <c r="AC686" s="82" t="s">
        <v>3705</v>
      </c>
      <c r="AD686" s="82" t="s">
        <v>3718</v>
      </c>
      <c r="AE686" s="82">
        <v>200012320765264</v>
      </c>
      <c r="AF686" s="82">
        <v>1</v>
      </c>
      <c r="AG686" s="82" t="s">
        <v>3707</v>
      </c>
      <c r="AH686" s="82">
        <v>1</v>
      </c>
      <c r="AI686" s="82" t="s">
        <v>3708</v>
      </c>
      <c r="AJ686" s="82">
        <v>315645</v>
      </c>
      <c r="AK686" s="82" t="s">
        <v>6663</v>
      </c>
      <c r="AL686" s="82">
        <v>287</v>
      </c>
      <c r="AM686" s="84">
        <v>10000</v>
      </c>
      <c r="AN686" s="84">
        <v>0</v>
      </c>
      <c r="AO686" s="84">
        <v>0</v>
      </c>
      <c r="AP686" s="84">
        <v>10000</v>
      </c>
      <c r="AQ686" s="84">
        <v>0</v>
      </c>
      <c r="AR686" s="84">
        <v>0</v>
      </c>
      <c r="AS686" s="84">
        <v>0</v>
      </c>
      <c r="AT686" s="84">
        <v>0</v>
      </c>
      <c r="AU686" s="84">
        <v>0</v>
      </c>
      <c r="AV686" s="84">
        <v>0</v>
      </c>
      <c r="AW686" s="84">
        <v>0</v>
      </c>
      <c r="AX686" s="84">
        <v>0</v>
      </c>
      <c r="AY686" s="84">
        <v>10000</v>
      </c>
      <c r="AZ686" s="84">
        <v>0</v>
      </c>
      <c r="BA686" s="84">
        <v>0</v>
      </c>
      <c r="BB686" s="84">
        <v>0</v>
      </c>
      <c r="BC686" s="91">
        <v>0</v>
      </c>
    </row>
    <row r="687" spans="1:55" ht="25.5">
      <c r="A687" s="90" t="s">
        <v>843</v>
      </c>
      <c r="B687" s="82">
        <v>20231001</v>
      </c>
      <c r="C687" s="82">
        <v>2023</v>
      </c>
      <c r="D687" s="82" t="s">
        <v>6398</v>
      </c>
      <c r="E687" s="82">
        <v>10</v>
      </c>
      <c r="F687" s="82" t="s">
        <v>1282</v>
      </c>
      <c r="G687" s="82" t="s">
        <v>267</v>
      </c>
      <c r="H687" s="82" t="s">
        <v>1282</v>
      </c>
      <c r="I687" s="82" t="s">
        <v>267</v>
      </c>
      <c r="J687" s="82">
        <v>1</v>
      </c>
      <c r="K687" s="82" t="s">
        <v>11</v>
      </c>
      <c r="L687" s="82" t="s">
        <v>3714</v>
      </c>
      <c r="M687" s="82" t="s">
        <v>3715</v>
      </c>
      <c r="N687" s="82" t="s">
        <v>2352</v>
      </c>
      <c r="O687" s="82" t="s">
        <v>3700</v>
      </c>
      <c r="P687" s="82" t="s">
        <v>3865</v>
      </c>
      <c r="Q687" s="82" t="s">
        <v>2390</v>
      </c>
      <c r="R687" s="82">
        <v>1</v>
      </c>
      <c r="S687" s="83">
        <v>44570</v>
      </c>
      <c r="T687" s="83">
        <v>44570</v>
      </c>
      <c r="U687" s="82">
        <v>62055010</v>
      </c>
      <c r="V687" s="82" t="s">
        <v>3702</v>
      </c>
      <c r="W687" s="100" t="s">
        <v>2405</v>
      </c>
      <c r="X687" s="82" t="s">
        <v>4649</v>
      </c>
      <c r="Y687" s="82" t="s">
        <v>5937</v>
      </c>
      <c r="Z687" s="82" t="s">
        <v>2389</v>
      </c>
      <c r="AA687" s="82" t="s">
        <v>3704</v>
      </c>
      <c r="AB687" s="82" t="s">
        <v>6847</v>
      </c>
      <c r="AC687" s="82" t="s">
        <v>3705</v>
      </c>
      <c r="AD687" s="82" t="s">
        <v>3706</v>
      </c>
      <c r="AE687" s="82">
        <v>200010302043531</v>
      </c>
      <c r="AF687" s="82">
        <v>1</v>
      </c>
      <c r="AG687" s="82" t="s">
        <v>3707</v>
      </c>
      <c r="AH687" s="82">
        <v>1</v>
      </c>
      <c r="AI687" s="82" t="s">
        <v>3708</v>
      </c>
      <c r="AJ687" s="82">
        <v>315645</v>
      </c>
      <c r="AK687" s="82" t="s">
        <v>6663</v>
      </c>
      <c r="AL687" s="82">
        <v>288</v>
      </c>
      <c r="AM687" s="84">
        <v>70000</v>
      </c>
      <c r="AN687" s="84">
        <v>0</v>
      </c>
      <c r="AO687" s="84">
        <v>0</v>
      </c>
      <c r="AP687" s="84">
        <v>70000</v>
      </c>
      <c r="AQ687" s="84">
        <v>2009</v>
      </c>
      <c r="AR687" s="84">
        <v>0</v>
      </c>
      <c r="AS687" s="84">
        <v>2128</v>
      </c>
      <c r="AT687" s="84">
        <v>0</v>
      </c>
      <c r="AU687" s="84">
        <v>25</v>
      </c>
      <c r="AV687" s="84">
        <v>0</v>
      </c>
      <c r="AW687" s="84">
        <v>7046</v>
      </c>
      <c r="AX687" s="84">
        <v>18254</v>
      </c>
      <c r="AY687" s="84">
        <v>58792</v>
      </c>
      <c r="AZ687" s="84">
        <v>4970</v>
      </c>
      <c r="BA687" s="84">
        <v>770</v>
      </c>
      <c r="BB687" s="84">
        <v>4963</v>
      </c>
      <c r="BC687" s="91">
        <v>10703</v>
      </c>
    </row>
    <row r="688" spans="1:55" ht="25.5">
      <c r="A688" s="90" t="s">
        <v>843</v>
      </c>
      <c r="B688" s="82">
        <v>20231001</v>
      </c>
      <c r="C688" s="82">
        <v>2023</v>
      </c>
      <c r="D688" s="82" t="s">
        <v>6398</v>
      </c>
      <c r="E688" s="82">
        <v>10</v>
      </c>
      <c r="F688" s="82">
        <v>1.83</v>
      </c>
      <c r="G688" s="82" t="s">
        <v>843</v>
      </c>
      <c r="H688" s="82">
        <v>1.83</v>
      </c>
      <c r="I688" s="82" t="s">
        <v>843</v>
      </c>
      <c r="J688" s="82">
        <v>1</v>
      </c>
      <c r="K688" s="82" t="s">
        <v>11</v>
      </c>
      <c r="L688" s="82"/>
      <c r="M688" s="82"/>
      <c r="N688" s="82" t="s">
        <v>2352</v>
      </c>
      <c r="O688" s="82" t="s">
        <v>3700</v>
      </c>
      <c r="P688" s="82" t="s">
        <v>4709</v>
      </c>
      <c r="Q688" s="82" t="s">
        <v>593</v>
      </c>
      <c r="R688" s="82">
        <v>3</v>
      </c>
      <c r="S688" s="83">
        <v>44936</v>
      </c>
      <c r="T688" s="83">
        <v>367</v>
      </c>
      <c r="U688" s="82">
        <v>62462039</v>
      </c>
      <c r="V688" s="82" t="s">
        <v>3702</v>
      </c>
      <c r="W688" s="100" t="s">
        <v>1087</v>
      </c>
      <c r="X688" s="82" t="s">
        <v>4710</v>
      </c>
      <c r="Y688" s="82" t="s">
        <v>5998</v>
      </c>
      <c r="Z688" s="82" t="s">
        <v>592</v>
      </c>
      <c r="AA688" s="82" t="s">
        <v>3704</v>
      </c>
      <c r="AB688" s="83">
        <v>21617</v>
      </c>
      <c r="AC688" s="82" t="s">
        <v>3713</v>
      </c>
      <c r="AD688" s="82" t="s">
        <v>3705</v>
      </c>
      <c r="AE688" s="82">
        <v>200013300048509</v>
      </c>
      <c r="AF688" s="82">
        <v>1</v>
      </c>
      <c r="AG688" s="82" t="s">
        <v>3707</v>
      </c>
      <c r="AH688" s="82">
        <v>1</v>
      </c>
      <c r="AI688" s="82" t="s">
        <v>3708</v>
      </c>
      <c r="AJ688" s="82">
        <v>315645</v>
      </c>
      <c r="AK688" s="82" t="s">
        <v>6663</v>
      </c>
      <c r="AL688" s="82">
        <v>289</v>
      </c>
      <c r="AM688" s="84">
        <v>21850.63</v>
      </c>
      <c r="AN688" s="84">
        <v>0</v>
      </c>
      <c r="AO688" s="84">
        <v>0</v>
      </c>
      <c r="AP688" s="84">
        <v>21850.63</v>
      </c>
      <c r="AQ688" s="84">
        <v>627.11</v>
      </c>
      <c r="AR688" s="84">
        <v>0</v>
      </c>
      <c r="AS688" s="84">
        <v>664.26</v>
      </c>
      <c r="AT688" s="84">
        <v>0</v>
      </c>
      <c r="AU688" s="84">
        <v>25</v>
      </c>
      <c r="AV688" s="84">
        <v>50</v>
      </c>
      <c r="AW688" s="84">
        <v>0</v>
      </c>
      <c r="AX688" s="84">
        <v>1366.37</v>
      </c>
      <c r="AY688" s="84">
        <v>20484.259999999998</v>
      </c>
      <c r="AZ688" s="84">
        <v>1551.39</v>
      </c>
      <c r="BA688" s="84">
        <v>240.36</v>
      </c>
      <c r="BB688" s="84">
        <v>1549.21</v>
      </c>
      <c r="BC688" s="91">
        <v>3340.96</v>
      </c>
    </row>
    <row r="689" spans="1:55" ht="25.5">
      <c r="A689" s="90" t="s">
        <v>843</v>
      </c>
      <c r="B689" s="82">
        <v>20231001</v>
      </c>
      <c r="C689" s="82">
        <v>2023</v>
      </c>
      <c r="D689" s="82" t="s">
        <v>6398</v>
      </c>
      <c r="E689" s="82">
        <v>10</v>
      </c>
      <c r="F689" s="82">
        <v>1.83</v>
      </c>
      <c r="G689" s="82" t="s">
        <v>843</v>
      </c>
      <c r="H689" s="82">
        <v>1.83</v>
      </c>
      <c r="I689" s="82" t="s">
        <v>843</v>
      </c>
      <c r="J689" s="82">
        <v>7</v>
      </c>
      <c r="K689" s="82" t="s">
        <v>3709</v>
      </c>
      <c r="L689" s="82"/>
      <c r="M689" s="82"/>
      <c r="N689" s="82" t="s">
        <v>2352</v>
      </c>
      <c r="O689" s="82" t="s">
        <v>3700</v>
      </c>
      <c r="P689" s="82" t="s">
        <v>3710</v>
      </c>
      <c r="Q689" s="82" t="s">
        <v>795</v>
      </c>
      <c r="R689" s="82">
        <v>1</v>
      </c>
      <c r="S689" s="83">
        <v>44928</v>
      </c>
      <c r="T689" s="83">
        <v>44928</v>
      </c>
      <c r="U689" s="82">
        <v>62461810</v>
      </c>
      <c r="V689" s="82" t="s">
        <v>3702</v>
      </c>
      <c r="W689" s="100" t="s">
        <v>2922</v>
      </c>
      <c r="X689" s="82" t="s">
        <v>4098</v>
      </c>
      <c r="Y689" s="82" t="s">
        <v>5410</v>
      </c>
      <c r="Z689" s="82" t="s">
        <v>2934</v>
      </c>
      <c r="AA689" s="82" t="s">
        <v>3712</v>
      </c>
      <c r="AB689" s="83">
        <v>37017</v>
      </c>
      <c r="AC689" s="82" t="s">
        <v>3705</v>
      </c>
      <c r="AD689" s="82" t="s">
        <v>3706</v>
      </c>
      <c r="AE689" s="82">
        <v>200019604476335</v>
      </c>
      <c r="AF689" s="82">
        <v>1</v>
      </c>
      <c r="AG689" s="82" t="s">
        <v>3707</v>
      </c>
      <c r="AH689" s="82">
        <v>1</v>
      </c>
      <c r="AI689" s="82" t="s">
        <v>3708</v>
      </c>
      <c r="AJ689" s="82">
        <v>315645</v>
      </c>
      <c r="AK689" s="82" t="s">
        <v>6663</v>
      </c>
      <c r="AL689" s="82">
        <v>290</v>
      </c>
      <c r="AM689" s="84">
        <v>8000</v>
      </c>
      <c r="AN689" s="84">
        <v>0</v>
      </c>
      <c r="AO689" s="84">
        <v>0</v>
      </c>
      <c r="AP689" s="84">
        <v>8000</v>
      </c>
      <c r="AQ689" s="84">
        <v>0</v>
      </c>
      <c r="AR689" s="84">
        <v>0</v>
      </c>
      <c r="AS689" s="84">
        <v>0</v>
      </c>
      <c r="AT689" s="84">
        <v>0</v>
      </c>
      <c r="AU689" s="84">
        <v>0</v>
      </c>
      <c r="AV689" s="84">
        <v>0</v>
      </c>
      <c r="AW689" s="84">
        <v>0</v>
      </c>
      <c r="AX689" s="84">
        <v>0</v>
      </c>
      <c r="AY689" s="84">
        <v>8000</v>
      </c>
      <c r="AZ689" s="84">
        <v>0</v>
      </c>
      <c r="BA689" s="84">
        <v>0</v>
      </c>
      <c r="BB689" s="84">
        <v>0</v>
      </c>
      <c r="BC689" s="91">
        <v>0</v>
      </c>
    </row>
    <row r="690" spans="1:55" ht="38.25">
      <c r="A690" s="90" t="s">
        <v>843</v>
      </c>
      <c r="B690" s="82">
        <v>20231001</v>
      </c>
      <c r="C690" s="82">
        <v>2023</v>
      </c>
      <c r="D690" s="82" t="s">
        <v>6398</v>
      </c>
      <c r="E690" s="82">
        <v>10</v>
      </c>
      <c r="F690" s="82" t="s">
        <v>1272</v>
      </c>
      <c r="G690" s="82" t="s">
        <v>1489</v>
      </c>
      <c r="H690" s="82" t="s">
        <v>1272</v>
      </c>
      <c r="I690" s="82" t="s">
        <v>1489</v>
      </c>
      <c r="J690" s="82">
        <v>1</v>
      </c>
      <c r="K690" s="82" t="s">
        <v>11</v>
      </c>
      <c r="L690" s="82" t="s">
        <v>3749</v>
      </c>
      <c r="M690" s="82" t="s">
        <v>3750</v>
      </c>
      <c r="N690" s="82" t="s">
        <v>2352</v>
      </c>
      <c r="O690" s="82" t="s">
        <v>3700</v>
      </c>
      <c r="P690" s="82" t="s">
        <v>3751</v>
      </c>
      <c r="Q690" s="82" t="s">
        <v>10</v>
      </c>
      <c r="R690" s="82">
        <v>1</v>
      </c>
      <c r="S690" s="83">
        <v>44933</v>
      </c>
      <c r="T690" s="83">
        <v>44933</v>
      </c>
      <c r="U690" s="82">
        <v>62145041</v>
      </c>
      <c r="V690" s="82" t="s">
        <v>3702</v>
      </c>
      <c r="W690" s="100" t="s">
        <v>3387</v>
      </c>
      <c r="X690" s="82" t="s">
        <v>3786</v>
      </c>
      <c r="Y690" s="82" t="s">
        <v>5165</v>
      </c>
      <c r="Z690" s="82" t="s">
        <v>3386</v>
      </c>
      <c r="AA690" s="82" t="s">
        <v>3704</v>
      </c>
      <c r="AB690" s="82" t="s">
        <v>6848</v>
      </c>
      <c r="AC690" s="82" t="s">
        <v>3705</v>
      </c>
      <c r="AD690" s="82" t="s">
        <v>3706</v>
      </c>
      <c r="AE690" s="82">
        <v>200019603930971</v>
      </c>
      <c r="AF690" s="82">
        <v>1</v>
      </c>
      <c r="AG690" s="82" t="s">
        <v>3707</v>
      </c>
      <c r="AH690" s="82">
        <v>1</v>
      </c>
      <c r="AI690" s="82" t="s">
        <v>3708</v>
      </c>
      <c r="AJ690" s="82">
        <v>315645</v>
      </c>
      <c r="AK690" s="82" t="s">
        <v>6663</v>
      </c>
      <c r="AL690" s="82">
        <v>291</v>
      </c>
      <c r="AM690" s="84">
        <v>35000</v>
      </c>
      <c r="AN690" s="84">
        <v>0</v>
      </c>
      <c r="AO690" s="84">
        <v>0</v>
      </c>
      <c r="AP690" s="84">
        <v>35000</v>
      </c>
      <c r="AQ690" s="84">
        <v>1004.5</v>
      </c>
      <c r="AR690" s="84">
        <v>0</v>
      </c>
      <c r="AS690" s="84">
        <v>1064</v>
      </c>
      <c r="AT690" s="84">
        <v>0</v>
      </c>
      <c r="AU690" s="84">
        <v>25</v>
      </c>
      <c r="AV690" s="84">
        <v>0</v>
      </c>
      <c r="AW690" s="84">
        <v>0</v>
      </c>
      <c r="AX690" s="84">
        <v>2093.5</v>
      </c>
      <c r="AY690" s="84">
        <v>32906.5</v>
      </c>
      <c r="AZ690" s="84">
        <v>2485</v>
      </c>
      <c r="BA690" s="84">
        <v>385</v>
      </c>
      <c r="BB690" s="84">
        <v>2481.5</v>
      </c>
      <c r="BC690" s="91">
        <v>5351.5</v>
      </c>
    </row>
    <row r="691" spans="1:55" ht="25.5">
      <c r="A691" s="90" t="s">
        <v>843</v>
      </c>
      <c r="B691" s="82">
        <v>20231001</v>
      </c>
      <c r="C691" s="82">
        <v>2023</v>
      </c>
      <c r="D691" s="82" t="s">
        <v>6398</v>
      </c>
      <c r="E691" s="82">
        <v>10</v>
      </c>
      <c r="F691" s="82" t="s">
        <v>1262</v>
      </c>
      <c r="G691" s="82" t="s">
        <v>465</v>
      </c>
      <c r="H691" s="82" t="s">
        <v>1262</v>
      </c>
      <c r="I691" s="82" t="s">
        <v>465</v>
      </c>
      <c r="J691" s="82">
        <v>1</v>
      </c>
      <c r="K691" s="82" t="s">
        <v>11</v>
      </c>
      <c r="L691" s="82" t="s">
        <v>3758</v>
      </c>
      <c r="M691" s="82" t="s">
        <v>3759</v>
      </c>
      <c r="N691" s="82" t="s">
        <v>2352</v>
      </c>
      <c r="O691" s="82" t="s">
        <v>3700</v>
      </c>
      <c r="P691" s="82" t="s">
        <v>4434</v>
      </c>
      <c r="Q691" s="82" t="s">
        <v>383</v>
      </c>
      <c r="R691" s="82">
        <v>5</v>
      </c>
      <c r="S691" s="83">
        <v>44927</v>
      </c>
      <c r="T691" s="83">
        <v>39093</v>
      </c>
      <c r="U691" s="82">
        <v>61935146</v>
      </c>
      <c r="V691" s="82" t="s">
        <v>3702</v>
      </c>
      <c r="W691" s="100" t="s">
        <v>1102</v>
      </c>
      <c r="X691" s="82" t="s">
        <v>4547</v>
      </c>
      <c r="Y691" s="82" t="s">
        <v>5826</v>
      </c>
      <c r="Z691" s="82" t="s">
        <v>382</v>
      </c>
      <c r="AA691" s="82" t="s">
        <v>3712</v>
      </c>
      <c r="AB691" s="83">
        <v>31663</v>
      </c>
      <c r="AC691" s="82" t="s">
        <v>3713</v>
      </c>
      <c r="AD691" s="82" t="s">
        <v>3705</v>
      </c>
      <c r="AE691" s="82">
        <v>200011201465398</v>
      </c>
      <c r="AF691" s="82">
        <v>1</v>
      </c>
      <c r="AG691" s="82" t="s">
        <v>3707</v>
      </c>
      <c r="AH691" s="82">
        <v>1</v>
      </c>
      <c r="AI691" s="82" t="s">
        <v>3708</v>
      </c>
      <c r="AJ691" s="82">
        <v>315645</v>
      </c>
      <c r="AK691" s="82" t="s">
        <v>6663</v>
      </c>
      <c r="AL691" s="82">
        <v>292</v>
      </c>
      <c r="AM691" s="84">
        <v>45000</v>
      </c>
      <c r="AN691" s="84">
        <v>0</v>
      </c>
      <c r="AO691" s="84">
        <v>0</v>
      </c>
      <c r="AP691" s="84">
        <v>45000</v>
      </c>
      <c r="AQ691" s="84">
        <v>1291.5</v>
      </c>
      <c r="AR691" s="84">
        <v>910.22</v>
      </c>
      <c r="AS691" s="84">
        <v>1368</v>
      </c>
      <c r="AT691" s="84">
        <v>1587.38</v>
      </c>
      <c r="AU691" s="84">
        <v>25</v>
      </c>
      <c r="AV691" s="84">
        <v>0</v>
      </c>
      <c r="AW691" s="84">
        <v>0</v>
      </c>
      <c r="AX691" s="84">
        <v>5182.1000000000004</v>
      </c>
      <c r="AY691" s="84">
        <v>39817.9</v>
      </c>
      <c r="AZ691" s="84">
        <v>3195</v>
      </c>
      <c r="BA691" s="84">
        <v>495</v>
      </c>
      <c r="BB691" s="84">
        <v>3190.5</v>
      </c>
      <c r="BC691" s="91">
        <v>6880.5</v>
      </c>
    </row>
    <row r="692" spans="1:55" ht="25.5">
      <c r="A692" s="90" t="s">
        <v>843</v>
      </c>
      <c r="B692" s="82">
        <v>20231001</v>
      </c>
      <c r="C692" s="82">
        <v>2023</v>
      </c>
      <c r="D692" s="82" t="s">
        <v>6398</v>
      </c>
      <c r="E692" s="82">
        <v>10</v>
      </c>
      <c r="F692" s="82">
        <v>1.83</v>
      </c>
      <c r="G692" s="82" t="s">
        <v>843</v>
      </c>
      <c r="H692" s="82">
        <v>1.83</v>
      </c>
      <c r="I692" s="82" t="s">
        <v>843</v>
      </c>
      <c r="J692" s="82">
        <v>1</v>
      </c>
      <c r="K692" s="82" t="s">
        <v>11</v>
      </c>
      <c r="L692" s="82"/>
      <c r="M692" s="82"/>
      <c r="N692" s="82" t="s">
        <v>2352</v>
      </c>
      <c r="O692" s="82" t="s">
        <v>3700</v>
      </c>
      <c r="P692" s="82" t="s">
        <v>3863</v>
      </c>
      <c r="Q692" s="82" t="s">
        <v>125</v>
      </c>
      <c r="R692" s="82">
        <v>1</v>
      </c>
      <c r="S692" s="83">
        <v>44573</v>
      </c>
      <c r="T692" s="83">
        <v>44573</v>
      </c>
      <c r="U692" s="82">
        <v>62461772</v>
      </c>
      <c r="V692" s="82" t="s">
        <v>3702</v>
      </c>
      <c r="W692" s="100" t="s">
        <v>2543</v>
      </c>
      <c r="X692" s="82" t="s">
        <v>4234</v>
      </c>
      <c r="Y692" s="82" t="s">
        <v>5529</v>
      </c>
      <c r="Z692" s="82" t="s">
        <v>2542</v>
      </c>
      <c r="AA692" s="82" t="s">
        <v>3712</v>
      </c>
      <c r="AB692" s="83">
        <v>37749</v>
      </c>
      <c r="AC692" s="82" t="s">
        <v>3705</v>
      </c>
      <c r="AD692" s="82" t="s">
        <v>3706</v>
      </c>
      <c r="AE692" s="82">
        <v>200019605388582</v>
      </c>
      <c r="AF692" s="82">
        <v>1</v>
      </c>
      <c r="AG692" s="82" t="s">
        <v>3707</v>
      </c>
      <c r="AH692" s="82">
        <v>1</v>
      </c>
      <c r="AI692" s="82" t="s">
        <v>3708</v>
      </c>
      <c r="AJ692" s="82">
        <v>315645</v>
      </c>
      <c r="AK692" s="82" t="s">
        <v>6663</v>
      </c>
      <c r="AL692" s="82">
        <v>293</v>
      </c>
      <c r="AM692" s="84">
        <v>18000</v>
      </c>
      <c r="AN692" s="84">
        <v>0</v>
      </c>
      <c r="AO692" s="84">
        <v>0</v>
      </c>
      <c r="AP692" s="84">
        <v>18000</v>
      </c>
      <c r="AQ692" s="84">
        <v>516.6</v>
      </c>
      <c r="AR692" s="84">
        <v>0</v>
      </c>
      <c r="AS692" s="84">
        <v>547.20000000000005</v>
      </c>
      <c r="AT692" s="84">
        <v>0</v>
      </c>
      <c r="AU692" s="84">
        <v>25</v>
      </c>
      <c r="AV692" s="84">
        <v>0</v>
      </c>
      <c r="AW692" s="84">
        <v>0</v>
      </c>
      <c r="AX692" s="84">
        <v>1088.8</v>
      </c>
      <c r="AY692" s="84">
        <v>16911.2</v>
      </c>
      <c r="AZ692" s="84">
        <v>1278</v>
      </c>
      <c r="BA692" s="84">
        <v>198</v>
      </c>
      <c r="BB692" s="84">
        <v>1276.2</v>
      </c>
      <c r="BC692" s="91">
        <v>2752.2</v>
      </c>
    </row>
    <row r="693" spans="1:55" ht="25.5">
      <c r="A693" s="90" t="s">
        <v>843</v>
      </c>
      <c r="B693" s="82">
        <v>20231001</v>
      </c>
      <c r="C693" s="82">
        <v>2023</v>
      </c>
      <c r="D693" s="82" t="s">
        <v>6398</v>
      </c>
      <c r="E693" s="82">
        <v>10</v>
      </c>
      <c r="F693" s="82" t="s">
        <v>1286</v>
      </c>
      <c r="G693" s="82" t="s">
        <v>227</v>
      </c>
      <c r="H693" s="82" t="s">
        <v>1286</v>
      </c>
      <c r="I693" s="82" t="s">
        <v>227</v>
      </c>
      <c r="J693" s="82">
        <v>1</v>
      </c>
      <c r="K693" s="82" t="s">
        <v>11</v>
      </c>
      <c r="L693" s="82"/>
      <c r="M693" s="82"/>
      <c r="N693" s="82" t="s">
        <v>2352</v>
      </c>
      <c r="O693" s="82" t="s">
        <v>3700</v>
      </c>
      <c r="P693" s="82" t="s">
        <v>4330</v>
      </c>
      <c r="Q693" s="82" t="s">
        <v>814</v>
      </c>
      <c r="R693" s="82">
        <v>1</v>
      </c>
      <c r="S693" s="83">
        <v>43840</v>
      </c>
      <c r="T693" s="83">
        <v>43840</v>
      </c>
      <c r="U693" s="82">
        <v>62430022</v>
      </c>
      <c r="V693" s="82" t="s">
        <v>3702</v>
      </c>
      <c r="W693" s="100" t="s">
        <v>1671</v>
      </c>
      <c r="X693" s="82" t="s">
        <v>3929</v>
      </c>
      <c r="Y693" s="82" t="s">
        <v>5615</v>
      </c>
      <c r="Z693" s="82" t="s">
        <v>813</v>
      </c>
      <c r="AA693" s="82" t="s">
        <v>3712</v>
      </c>
      <c r="AB693" s="82" t="s">
        <v>6849</v>
      </c>
      <c r="AC693" s="82" t="s">
        <v>3705</v>
      </c>
      <c r="AD693" s="82" t="s">
        <v>3706</v>
      </c>
      <c r="AE693" s="82">
        <v>200019603095218</v>
      </c>
      <c r="AF693" s="82">
        <v>1</v>
      </c>
      <c r="AG693" s="82" t="s">
        <v>3707</v>
      </c>
      <c r="AH693" s="82">
        <v>1</v>
      </c>
      <c r="AI693" s="82" t="s">
        <v>3708</v>
      </c>
      <c r="AJ693" s="82">
        <v>315645</v>
      </c>
      <c r="AK693" s="82" t="s">
        <v>6663</v>
      </c>
      <c r="AL693" s="82">
        <v>294</v>
      </c>
      <c r="AM693" s="84">
        <v>90000</v>
      </c>
      <c r="AN693" s="84">
        <v>0</v>
      </c>
      <c r="AO693" s="84">
        <v>0</v>
      </c>
      <c r="AP693" s="84">
        <v>90000</v>
      </c>
      <c r="AQ693" s="84">
        <v>2583</v>
      </c>
      <c r="AR693" s="84">
        <v>9753.1200000000008</v>
      </c>
      <c r="AS693" s="84">
        <v>2736</v>
      </c>
      <c r="AT693" s="84">
        <v>0</v>
      </c>
      <c r="AU693" s="84">
        <v>25</v>
      </c>
      <c r="AV693" s="84">
        <v>0</v>
      </c>
      <c r="AW693" s="84">
        <v>0</v>
      </c>
      <c r="AX693" s="84">
        <v>15097.12</v>
      </c>
      <c r="AY693" s="84">
        <v>74902.880000000005</v>
      </c>
      <c r="AZ693" s="84">
        <v>6390</v>
      </c>
      <c r="BA693" s="84">
        <v>822.89</v>
      </c>
      <c r="BB693" s="84">
        <v>6381</v>
      </c>
      <c r="BC693" s="91">
        <v>13593.89</v>
      </c>
    </row>
    <row r="694" spans="1:55" ht="25.5">
      <c r="A694" s="90" t="s">
        <v>843</v>
      </c>
      <c r="B694" s="82">
        <v>20231001</v>
      </c>
      <c r="C694" s="82">
        <v>2023</v>
      </c>
      <c r="D694" s="82" t="s">
        <v>6398</v>
      </c>
      <c r="E694" s="82">
        <v>10</v>
      </c>
      <c r="F694" s="82">
        <v>1.83</v>
      </c>
      <c r="G694" s="82" t="s">
        <v>843</v>
      </c>
      <c r="H694" s="82">
        <v>1.83</v>
      </c>
      <c r="I694" s="82" t="s">
        <v>843</v>
      </c>
      <c r="J694" s="82">
        <v>7</v>
      </c>
      <c r="K694" s="82" t="s">
        <v>3709</v>
      </c>
      <c r="L694" s="82"/>
      <c r="M694" s="82"/>
      <c r="N694" s="82" t="s">
        <v>2352</v>
      </c>
      <c r="O694" s="82" t="s">
        <v>3700</v>
      </c>
      <c r="P694" s="82" t="s">
        <v>3710</v>
      </c>
      <c r="Q694" s="82" t="s">
        <v>795</v>
      </c>
      <c r="R694" s="82">
        <v>1</v>
      </c>
      <c r="S694" s="83">
        <v>44936</v>
      </c>
      <c r="T694" s="83">
        <v>44936</v>
      </c>
      <c r="U694" s="82">
        <v>62462067</v>
      </c>
      <c r="V694" s="82" t="s">
        <v>3702</v>
      </c>
      <c r="W694" s="100" t="s">
        <v>6389</v>
      </c>
      <c r="X694" s="82" t="s">
        <v>6850</v>
      </c>
      <c r="Y694" s="82" t="s">
        <v>6851</v>
      </c>
      <c r="Z694" s="82" t="s">
        <v>6390</v>
      </c>
      <c r="AA694" s="82" t="s">
        <v>3712</v>
      </c>
      <c r="AB694" s="83">
        <v>36351</v>
      </c>
      <c r="AC694" s="82" t="s">
        <v>3705</v>
      </c>
      <c r="AD694" s="82" t="s">
        <v>3706</v>
      </c>
      <c r="AE694" s="82">
        <v>200019604624893</v>
      </c>
      <c r="AF694" s="82">
        <v>1</v>
      </c>
      <c r="AG694" s="82" t="s">
        <v>3707</v>
      </c>
      <c r="AH694" s="82">
        <v>1</v>
      </c>
      <c r="AI694" s="82" t="s">
        <v>3708</v>
      </c>
      <c r="AJ694" s="82">
        <v>315645</v>
      </c>
      <c r="AK694" s="82" t="s">
        <v>6663</v>
      </c>
      <c r="AL694" s="82">
        <v>295</v>
      </c>
      <c r="AM694" s="84">
        <v>10000</v>
      </c>
      <c r="AN694" s="84">
        <v>0</v>
      </c>
      <c r="AO694" s="84">
        <v>0</v>
      </c>
      <c r="AP694" s="84">
        <v>10000</v>
      </c>
      <c r="AQ694" s="84">
        <v>0</v>
      </c>
      <c r="AR694" s="84">
        <v>0</v>
      </c>
      <c r="AS694" s="84">
        <v>0</v>
      </c>
      <c r="AT694" s="84">
        <v>0</v>
      </c>
      <c r="AU694" s="84">
        <v>0</v>
      </c>
      <c r="AV694" s="84">
        <v>0</v>
      </c>
      <c r="AW694" s="84">
        <v>0</v>
      </c>
      <c r="AX694" s="84">
        <v>0</v>
      </c>
      <c r="AY694" s="84">
        <v>10000</v>
      </c>
      <c r="AZ694" s="84">
        <v>0</v>
      </c>
      <c r="BA694" s="84">
        <v>0</v>
      </c>
      <c r="BB694" s="84">
        <v>0</v>
      </c>
      <c r="BC694" s="91">
        <v>0</v>
      </c>
    </row>
    <row r="695" spans="1:55" ht="25.5">
      <c r="A695" s="90" t="s">
        <v>843</v>
      </c>
      <c r="B695" s="82">
        <v>20231001</v>
      </c>
      <c r="C695" s="82">
        <v>2023</v>
      </c>
      <c r="D695" s="82" t="s">
        <v>6398</v>
      </c>
      <c r="E695" s="82">
        <v>10</v>
      </c>
      <c r="F695" s="82">
        <v>1.83</v>
      </c>
      <c r="G695" s="82" t="s">
        <v>843</v>
      </c>
      <c r="H695" s="82">
        <v>1.83</v>
      </c>
      <c r="I695" s="82" t="s">
        <v>843</v>
      </c>
      <c r="J695" s="82">
        <v>36</v>
      </c>
      <c r="K695" s="82" t="s">
        <v>3730</v>
      </c>
      <c r="L695" s="82" t="s">
        <v>3714</v>
      </c>
      <c r="M695" s="82" t="s">
        <v>3715</v>
      </c>
      <c r="N695" s="82" t="s">
        <v>2352</v>
      </c>
      <c r="O695" s="82" t="s">
        <v>3700</v>
      </c>
      <c r="P695" s="82" t="s">
        <v>3782</v>
      </c>
      <c r="Q695" s="82" t="s">
        <v>109</v>
      </c>
      <c r="R695" s="82">
        <v>1</v>
      </c>
      <c r="S695" s="83">
        <v>44927</v>
      </c>
      <c r="T695" s="83">
        <v>44927</v>
      </c>
      <c r="U695" s="82">
        <v>62461837</v>
      </c>
      <c r="V695" s="82" t="s">
        <v>3702</v>
      </c>
      <c r="W695" s="100" t="s">
        <v>2902</v>
      </c>
      <c r="X695" s="82" t="s">
        <v>4650</v>
      </c>
      <c r="Y695" s="82" t="s">
        <v>5938</v>
      </c>
      <c r="Z695" s="82" t="s">
        <v>2901</v>
      </c>
      <c r="AA695" s="82" t="s">
        <v>3712</v>
      </c>
      <c r="AB695" s="83">
        <v>32174</v>
      </c>
      <c r="AC695" s="82" t="s">
        <v>3705</v>
      </c>
      <c r="AD695" s="82" t="s">
        <v>3706</v>
      </c>
      <c r="AE695" s="82">
        <v>200013300552309</v>
      </c>
      <c r="AF695" s="82">
        <v>1</v>
      </c>
      <c r="AG695" s="82" t="s">
        <v>3707</v>
      </c>
      <c r="AH695" s="82">
        <v>1</v>
      </c>
      <c r="AI695" s="82" t="s">
        <v>3708</v>
      </c>
      <c r="AJ695" s="82">
        <v>315645</v>
      </c>
      <c r="AK695" s="82" t="s">
        <v>6663</v>
      </c>
      <c r="AL695" s="82">
        <v>296</v>
      </c>
      <c r="AM695" s="84">
        <v>25000</v>
      </c>
      <c r="AN695" s="84">
        <v>0</v>
      </c>
      <c r="AO695" s="84">
        <v>0</v>
      </c>
      <c r="AP695" s="84">
        <v>25000</v>
      </c>
      <c r="AQ695" s="84">
        <v>717.5</v>
      </c>
      <c r="AR695" s="84">
        <v>0</v>
      </c>
      <c r="AS695" s="84">
        <v>760</v>
      </c>
      <c r="AT695" s="84">
        <v>0</v>
      </c>
      <c r="AU695" s="84">
        <v>25</v>
      </c>
      <c r="AV695" s="84">
        <v>0</v>
      </c>
      <c r="AW695" s="84">
        <v>0</v>
      </c>
      <c r="AX695" s="84">
        <v>1502.5</v>
      </c>
      <c r="AY695" s="84">
        <v>23497.5</v>
      </c>
      <c r="AZ695" s="84">
        <v>1775</v>
      </c>
      <c r="BA695" s="84">
        <v>275</v>
      </c>
      <c r="BB695" s="84">
        <v>1772.5</v>
      </c>
      <c r="BC695" s="91">
        <v>3822.5</v>
      </c>
    </row>
    <row r="696" spans="1:55" ht="25.5">
      <c r="A696" s="90" t="s">
        <v>843</v>
      </c>
      <c r="B696" s="82">
        <v>20231001</v>
      </c>
      <c r="C696" s="82">
        <v>2023</v>
      </c>
      <c r="D696" s="82" t="s">
        <v>6398</v>
      </c>
      <c r="E696" s="82">
        <v>10</v>
      </c>
      <c r="F696" s="82" t="s">
        <v>1270</v>
      </c>
      <c r="G696" s="82" t="s">
        <v>842</v>
      </c>
      <c r="H696" s="82">
        <v>1.83</v>
      </c>
      <c r="I696" s="82" t="s">
        <v>843</v>
      </c>
      <c r="J696" s="82">
        <v>34</v>
      </c>
      <c r="K696" s="82" t="s">
        <v>3699</v>
      </c>
      <c r="L696" s="82" t="s">
        <v>3754</v>
      </c>
      <c r="M696" s="82" t="s">
        <v>3755</v>
      </c>
      <c r="N696" s="82" t="s">
        <v>2352</v>
      </c>
      <c r="O696" s="82" t="s">
        <v>3700</v>
      </c>
      <c r="P696" s="82" t="s">
        <v>3756</v>
      </c>
      <c r="Q696" s="82" t="s">
        <v>883</v>
      </c>
      <c r="R696" s="82">
        <v>1</v>
      </c>
      <c r="S696" s="83">
        <v>44928</v>
      </c>
      <c r="T696" s="83">
        <v>44928</v>
      </c>
      <c r="U696" s="82">
        <v>61800083</v>
      </c>
      <c r="V696" s="82" t="s">
        <v>3702</v>
      </c>
      <c r="W696" s="100" t="s">
        <v>2921</v>
      </c>
      <c r="X696" s="82" t="s">
        <v>4560</v>
      </c>
      <c r="Y696" s="82" t="s">
        <v>5843</v>
      </c>
      <c r="Z696" s="82" t="s">
        <v>2938</v>
      </c>
      <c r="AA696" s="82" t="s">
        <v>3712</v>
      </c>
      <c r="AB696" s="83">
        <v>22982</v>
      </c>
      <c r="AC696" s="82" t="s">
        <v>3705</v>
      </c>
      <c r="AD696" s="82" t="s">
        <v>3706</v>
      </c>
      <c r="AE696" s="82">
        <v>200019605475507</v>
      </c>
      <c r="AF696" s="82">
        <v>1</v>
      </c>
      <c r="AG696" s="82" t="s">
        <v>3707</v>
      </c>
      <c r="AH696" s="82">
        <v>1</v>
      </c>
      <c r="AI696" s="82" t="s">
        <v>3708</v>
      </c>
      <c r="AJ696" s="82">
        <v>315645</v>
      </c>
      <c r="AK696" s="82" t="s">
        <v>6663</v>
      </c>
      <c r="AL696" s="82">
        <v>297</v>
      </c>
      <c r="AM696" s="84">
        <v>95000</v>
      </c>
      <c r="AN696" s="84">
        <v>0</v>
      </c>
      <c r="AO696" s="84">
        <v>0</v>
      </c>
      <c r="AP696" s="84">
        <v>95000</v>
      </c>
      <c r="AQ696" s="84">
        <v>2726.5</v>
      </c>
      <c r="AR696" s="84">
        <v>10929.24</v>
      </c>
      <c r="AS696" s="84">
        <v>2888</v>
      </c>
      <c r="AT696" s="84">
        <v>0</v>
      </c>
      <c r="AU696" s="84">
        <v>25</v>
      </c>
      <c r="AV696" s="84">
        <v>0</v>
      </c>
      <c r="AW696" s="84">
        <v>0</v>
      </c>
      <c r="AX696" s="84">
        <v>16568.740000000002</v>
      </c>
      <c r="AY696" s="84">
        <v>78431.259999999995</v>
      </c>
      <c r="AZ696" s="84">
        <v>6745</v>
      </c>
      <c r="BA696" s="84">
        <v>822.89</v>
      </c>
      <c r="BB696" s="84">
        <v>6735.5</v>
      </c>
      <c r="BC696" s="91">
        <v>14303.39</v>
      </c>
    </row>
    <row r="697" spans="1:55" ht="25.5">
      <c r="A697" s="90" t="s">
        <v>843</v>
      </c>
      <c r="B697" s="82">
        <v>20231001</v>
      </c>
      <c r="C697" s="82">
        <v>2023</v>
      </c>
      <c r="D697" s="82" t="s">
        <v>6398</v>
      </c>
      <c r="E697" s="82">
        <v>10</v>
      </c>
      <c r="F697" s="82" t="s">
        <v>1241</v>
      </c>
      <c r="G697" s="82" t="s">
        <v>276</v>
      </c>
      <c r="H697" s="82" t="s">
        <v>1241</v>
      </c>
      <c r="I697" s="82" t="s">
        <v>276</v>
      </c>
      <c r="J697" s="82">
        <v>1</v>
      </c>
      <c r="K697" s="82" t="s">
        <v>11</v>
      </c>
      <c r="L697" s="82" t="s">
        <v>3758</v>
      </c>
      <c r="M697" s="82" t="s">
        <v>3759</v>
      </c>
      <c r="N697" s="82" t="s">
        <v>2352</v>
      </c>
      <c r="O697" s="82" t="s">
        <v>3700</v>
      </c>
      <c r="P697" s="82" t="s">
        <v>3856</v>
      </c>
      <c r="Q697" s="82" t="s">
        <v>280</v>
      </c>
      <c r="R697" s="82">
        <v>4</v>
      </c>
      <c r="S697" s="83">
        <v>43466</v>
      </c>
      <c r="T697" s="83">
        <v>38354</v>
      </c>
      <c r="U697" s="82">
        <v>62160003</v>
      </c>
      <c r="V697" s="82" t="s">
        <v>3702</v>
      </c>
      <c r="W697" s="100" t="s">
        <v>1007</v>
      </c>
      <c r="X697" s="82" t="s">
        <v>4370</v>
      </c>
      <c r="Y697" s="82" t="s">
        <v>5650</v>
      </c>
      <c r="Z697" s="82" t="s">
        <v>283</v>
      </c>
      <c r="AA697" s="82" t="s">
        <v>3712</v>
      </c>
      <c r="AB697" s="83">
        <v>25789</v>
      </c>
      <c r="AC697" s="82" t="s">
        <v>3713</v>
      </c>
      <c r="AD697" s="82" t="s">
        <v>3705</v>
      </c>
      <c r="AE697" s="82">
        <v>200013300029586</v>
      </c>
      <c r="AF697" s="82">
        <v>1</v>
      </c>
      <c r="AG697" s="82" t="s">
        <v>3707</v>
      </c>
      <c r="AH697" s="82">
        <v>1</v>
      </c>
      <c r="AI697" s="82" t="s">
        <v>3708</v>
      </c>
      <c r="AJ697" s="82">
        <v>315645</v>
      </c>
      <c r="AK697" s="82" t="s">
        <v>6663</v>
      </c>
      <c r="AL697" s="82">
        <v>298</v>
      </c>
      <c r="AM697" s="84">
        <v>65000</v>
      </c>
      <c r="AN697" s="84">
        <v>0</v>
      </c>
      <c r="AO697" s="84">
        <v>0</v>
      </c>
      <c r="AP697" s="84">
        <v>65000</v>
      </c>
      <c r="AQ697" s="84">
        <v>1865.5</v>
      </c>
      <c r="AR697" s="84">
        <v>4427.58</v>
      </c>
      <c r="AS697" s="84">
        <v>1976</v>
      </c>
      <c r="AT697" s="84">
        <v>0</v>
      </c>
      <c r="AU697" s="84">
        <v>25</v>
      </c>
      <c r="AV697" s="84">
        <v>50</v>
      </c>
      <c r="AW697" s="84">
        <v>37791.58</v>
      </c>
      <c r="AX697" s="84">
        <v>83927.24</v>
      </c>
      <c r="AY697" s="84">
        <v>18864.34</v>
      </c>
      <c r="AZ697" s="84">
        <v>4615</v>
      </c>
      <c r="BA697" s="84">
        <v>715</v>
      </c>
      <c r="BB697" s="84">
        <v>4608.5</v>
      </c>
      <c r="BC697" s="91">
        <v>9938.5</v>
      </c>
    </row>
    <row r="698" spans="1:55" ht="25.5">
      <c r="A698" s="90" t="s">
        <v>843</v>
      </c>
      <c r="B698" s="82">
        <v>20231001</v>
      </c>
      <c r="C698" s="82">
        <v>2023</v>
      </c>
      <c r="D698" s="82" t="s">
        <v>6398</v>
      </c>
      <c r="E698" s="82">
        <v>10</v>
      </c>
      <c r="F698" s="82">
        <v>1.83</v>
      </c>
      <c r="G698" s="82" t="s">
        <v>843</v>
      </c>
      <c r="H698" s="82">
        <v>1.83</v>
      </c>
      <c r="I698" s="82" t="s">
        <v>843</v>
      </c>
      <c r="J698" s="82">
        <v>7</v>
      </c>
      <c r="K698" s="82" t="s">
        <v>3709</v>
      </c>
      <c r="L698" s="82"/>
      <c r="M698" s="82"/>
      <c r="N698" s="82" t="s">
        <v>2352</v>
      </c>
      <c r="O698" s="82" t="s">
        <v>3700</v>
      </c>
      <c r="P698" s="82" t="s">
        <v>3710</v>
      </c>
      <c r="Q698" s="82" t="s">
        <v>795</v>
      </c>
      <c r="R698" s="82">
        <v>1</v>
      </c>
      <c r="S698" s="83">
        <v>44207</v>
      </c>
      <c r="T698" s="83">
        <v>44207</v>
      </c>
      <c r="U698" s="82">
        <v>62461173</v>
      </c>
      <c r="V698" s="82" t="s">
        <v>3702</v>
      </c>
      <c r="W698" s="100" t="s">
        <v>2205</v>
      </c>
      <c r="X698" s="82" t="s">
        <v>4316</v>
      </c>
      <c r="Y698" s="82" t="s">
        <v>5603</v>
      </c>
      <c r="Z698" s="82" t="s">
        <v>1228</v>
      </c>
      <c r="AA698" s="82" t="s">
        <v>3712</v>
      </c>
      <c r="AB698" s="83">
        <v>30995</v>
      </c>
      <c r="AC698" s="82" t="s">
        <v>3705</v>
      </c>
      <c r="AD698" s="82" t="s">
        <v>3706</v>
      </c>
      <c r="AE698" s="82">
        <v>200015800362861</v>
      </c>
      <c r="AF698" s="82">
        <v>1</v>
      </c>
      <c r="AG698" s="82" t="s">
        <v>3707</v>
      </c>
      <c r="AH698" s="82">
        <v>1</v>
      </c>
      <c r="AI698" s="82" t="s">
        <v>3708</v>
      </c>
      <c r="AJ698" s="82">
        <v>315645</v>
      </c>
      <c r="AK698" s="82" t="s">
        <v>6663</v>
      </c>
      <c r="AL698" s="82">
        <v>299</v>
      </c>
      <c r="AM698" s="84">
        <v>10000</v>
      </c>
      <c r="AN698" s="84">
        <v>0</v>
      </c>
      <c r="AO698" s="84">
        <v>0</v>
      </c>
      <c r="AP698" s="84">
        <v>10000</v>
      </c>
      <c r="AQ698" s="84">
        <v>0</v>
      </c>
      <c r="AR698" s="84">
        <v>0</v>
      </c>
      <c r="AS698" s="84">
        <v>0</v>
      </c>
      <c r="AT698" s="84">
        <v>0</v>
      </c>
      <c r="AU698" s="84">
        <v>0</v>
      </c>
      <c r="AV698" s="84">
        <v>0</v>
      </c>
      <c r="AW698" s="84">
        <v>0</v>
      </c>
      <c r="AX698" s="84">
        <v>0</v>
      </c>
      <c r="AY698" s="84">
        <v>10000</v>
      </c>
      <c r="AZ698" s="84">
        <v>0</v>
      </c>
      <c r="BA698" s="84">
        <v>0</v>
      </c>
      <c r="BB698" s="84">
        <v>0</v>
      </c>
      <c r="BC698" s="91">
        <v>0</v>
      </c>
    </row>
    <row r="699" spans="1:55" ht="25.5">
      <c r="A699" s="90" t="s">
        <v>843</v>
      </c>
      <c r="B699" s="82">
        <v>20231001</v>
      </c>
      <c r="C699" s="82">
        <v>2023</v>
      </c>
      <c r="D699" s="82" t="s">
        <v>6398</v>
      </c>
      <c r="E699" s="82">
        <v>10</v>
      </c>
      <c r="F699" s="82" t="s">
        <v>1262</v>
      </c>
      <c r="G699" s="82" t="s">
        <v>465</v>
      </c>
      <c r="H699" s="82">
        <v>1.83</v>
      </c>
      <c r="I699" s="82" t="s">
        <v>843</v>
      </c>
      <c r="J699" s="82">
        <v>34</v>
      </c>
      <c r="K699" s="82" t="s">
        <v>3699</v>
      </c>
      <c r="L699" s="82" t="s">
        <v>3714</v>
      </c>
      <c r="M699" s="82" t="s">
        <v>3715</v>
      </c>
      <c r="N699" s="82" t="s">
        <v>2352</v>
      </c>
      <c r="O699" s="82" t="s">
        <v>3700</v>
      </c>
      <c r="P699" s="82" t="s">
        <v>3741</v>
      </c>
      <c r="Q699" s="82" t="s">
        <v>904</v>
      </c>
      <c r="R699" s="82">
        <v>1</v>
      </c>
      <c r="S699" s="83">
        <v>44573</v>
      </c>
      <c r="T699" s="83">
        <v>44573</v>
      </c>
      <c r="U699" s="82">
        <v>61935142</v>
      </c>
      <c r="V699" s="82" t="s">
        <v>3702</v>
      </c>
      <c r="W699" s="100" t="s">
        <v>2685</v>
      </c>
      <c r="X699" s="82" t="s">
        <v>4055</v>
      </c>
      <c r="Y699" s="82" t="s">
        <v>5372</v>
      </c>
      <c r="Z699" s="82" t="s">
        <v>2684</v>
      </c>
      <c r="AA699" s="82" t="s">
        <v>3712</v>
      </c>
      <c r="AB699" s="83">
        <v>33615</v>
      </c>
      <c r="AC699" s="82" t="s">
        <v>3705</v>
      </c>
      <c r="AD699" s="82" t="s">
        <v>3706</v>
      </c>
      <c r="AE699" s="82">
        <v>200019602295080</v>
      </c>
      <c r="AF699" s="82">
        <v>1</v>
      </c>
      <c r="AG699" s="82" t="s">
        <v>3707</v>
      </c>
      <c r="AH699" s="82">
        <v>1</v>
      </c>
      <c r="AI699" s="82" t="s">
        <v>3708</v>
      </c>
      <c r="AJ699" s="82">
        <v>315645</v>
      </c>
      <c r="AK699" s="82" t="s">
        <v>6663</v>
      </c>
      <c r="AL699" s="82">
        <v>300</v>
      </c>
      <c r="AM699" s="84">
        <v>50000</v>
      </c>
      <c r="AN699" s="84">
        <v>0</v>
      </c>
      <c r="AO699" s="84">
        <v>0</v>
      </c>
      <c r="AP699" s="84">
        <v>50000</v>
      </c>
      <c r="AQ699" s="84">
        <v>1435</v>
      </c>
      <c r="AR699" s="84">
        <v>1854</v>
      </c>
      <c r="AS699" s="84">
        <v>1520</v>
      </c>
      <c r="AT699" s="84">
        <v>0</v>
      </c>
      <c r="AU699" s="84">
        <v>25</v>
      </c>
      <c r="AV699" s="84">
        <v>0</v>
      </c>
      <c r="AW699" s="84">
        <v>0</v>
      </c>
      <c r="AX699" s="84">
        <v>4834</v>
      </c>
      <c r="AY699" s="84">
        <v>45166</v>
      </c>
      <c r="AZ699" s="84">
        <v>3550</v>
      </c>
      <c r="BA699" s="84">
        <v>550</v>
      </c>
      <c r="BB699" s="84">
        <v>3545</v>
      </c>
      <c r="BC699" s="91">
        <v>7645</v>
      </c>
    </row>
    <row r="700" spans="1:55" ht="25.5">
      <c r="A700" s="90" t="s">
        <v>843</v>
      </c>
      <c r="B700" s="82">
        <v>20231001</v>
      </c>
      <c r="C700" s="82">
        <v>2023</v>
      </c>
      <c r="D700" s="82" t="s">
        <v>6398</v>
      </c>
      <c r="E700" s="82">
        <v>10</v>
      </c>
      <c r="F700" s="82" t="s">
        <v>1268</v>
      </c>
      <c r="G700" s="82" t="s">
        <v>245</v>
      </c>
      <c r="H700" s="82" t="s">
        <v>1268</v>
      </c>
      <c r="I700" s="82" t="s">
        <v>245</v>
      </c>
      <c r="J700" s="82">
        <v>1</v>
      </c>
      <c r="K700" s="82" t="s">
        <v>11</v>
      </c>
      <c r="L700" s="82" t="s">
        <v>3749</v>
      </c>
      <c r="M700" s="82" t="s">
        <v>3750</v>
      </c>
      <c r="N700" s="82" t="s">
        <v>2352</v>
      </c>
      <c r="O700" s="82" t="s">
        <v>3700</v>
      </c>
      <c r="P700" s="82" t="s">
        <v>3871</v>
      </c>
      <c r="Q700" s="82" t="s">
        <v>335</v>
      </c>
      <c r="R700" s="82">
        <v>1</v>
      </c>
      <c r="S700" s="83">
        <v>44929</v>
      </c>
      <c r="T700" s="83">
        <v>44929</v>
      </c>
      <c r="U700" s="82">
        <v>62490047</v>
      </c>
      <c r="V700" s="82" t="s">
        <v>3702</v>
      </c>
      <c r="W700" s="100" t="s">
        <v>2954</v>
      </c>
      <c r="X700" s="82" t="s">
        <v>3922</v>
      </c>
      <c r="Y700" s="82" t="s">
        <v>5266</v>
      </c>
      <c r="Z700" s="82" t="s">
        <v>2953</v>
      </c>
      <c r="AA700" s="82" t="s">
        <v>3712</v>
      </c>
      <c r="AB700" s="83">
        <v>31691</v>
      </c>
      <c r="AC700" s="82" t="s">
        <v>3705</v>
      </c>
      <c r="AD700" s="82" t="s">
        <v>3706</v>
      </c>
      <c r="AE700" s="82">
        <v>200019605266908</v>
      </c>
      <c r="AF700" s="82">
        <v>1</v>
      </c>
      <c r="AG700" s="82" t="s">
        <v>3707</v>
      </c>
      <c r="AH700" s="82">
        <v>1</v>
      </c>
      <c r="AI700" s="82" t="s">
        <v>3708</v>
      </c>
      <c r="AJ700" s="82">
        <v>315645</v>
      </c>
      <c r="AK700" s="82" t="s">
        <v>6663</v>
      </c>
      <c r="AL700" s="82">
        <v>301</v>
      </c>
      <c r="AM700" s="84">
        <v>25000</v>
      </c>
      <c r="AN700" s="84">
        <v>0</v>
      </c>
      <c r="AO700" s="84">
        <v>0</v>
      </c>
      <c r="AP700" s="84">
        <v>25000</v>
      </c>
      <c r="AQ700" s="84">
        <v>717.5</v>
      </c>
      <c r="AR700" s="84">
        <v>0</v>
      </c>
      <c r="AS700" s="84">
        <v>760</v>
      </c>
      <c r="AT700" s="84">
        <v>0</v>
      </c>
      <c r="AU700" s="84">
        <v>25</v>
      </c>
      <c r="AV700" s="84">
        <v>0</v>
      </c>
      <c r="AW700" s="84">
        <v>0</v>
      </c>
      <c r="AX700" s="84">
        <v>1502.5</v>
      </c>
      <c r="AY700" s="84">
        <v>23497.5</v>
      </c>
      <c r="AZ700" s="84">
        <v>1775</v>
      </c>
      <c r="BA700" s="84">
        <v>275</v>
      </c>
      <c r="BB700" s="84">
        <v>1772.5</v>
      </c>
      <c r="BC700" s="91">
        <v>3822.5</v>
      </c>
    </row>
    <row r="701" spans="1:55" ht="25.5">
      <c r="A701" s="90" t="s">
        <v>843</v>
      </c>
      <c r="B701" s="82">
        <v>20231001</v>
      </c>
      <c r="C701" s="82">
        <v>2023</v>
      </c>
      <c r="D701" s="82" t="s">
        <v>6398</v>
      </c>
      <c r="E701" s="82">
        <v>10</v>
      </c>
      <c r="F701" s="82" t="s">
        <v>1298</v>
      </c>
      <c r="G701" s="82" t="s">
        <v>1481</v>
      </c>
      <c r="H701" s="82">
        <v>1.83</v>
      </c>
      <c r="I701" s="82" t="s">
        <v>843</v>
      </c>
      <c r="J701" s="82">
        <v>34</v>
      </c>
      <c r="K701" s="82" t="s">
        <v>3699</v>
      </c>
      <c r="L701" s="82" t="s">
        <v>3758</v>
      </c>
      <c r="M701" s="82" t="s">
        <v>3759</v>
      </c>
      <c r="N701" s="82" t="s">
        <v>2352</v>
      </c>
      <c r="O701" s="82" t="s">
        <v>3700</v>
      </c>
      <c r="P701" s="82" t="s">
        <v>4420</v>
      </c>
      <c r="Q701" s="82" t="s">
        <v>1478</v>
      </c>
      <c r="R701" s="82">
        <v>1</v>
      </c>
      <c r="S701" s="83">
        <v>44573</v>
      </c>
      <c r="T701" s="83">
        <v>44573</v>
      </c>
      <c r="U701" s="82">
        <v>61530018</v>
      </c>
      <c r="V701" s="82" t="s">
        <v>3702</v>
      </c>
      <c r="W701" s="100" t="s">
        <v>2818</v>
      </c>
      <c r="X701" s="82" t="s">
        <v>4628</v>
      </c>
      <c r="Y701" s="82" t="s">
        <v>5915</v>
      </c>
      <c r="Z701" s="82" t="s">
        <v>2817</v>
      </c>
      <c r="AA701" s="82" t="s">
        <v>3712</v>
      </c>
      <c r="AB701" s="83">
        <v>33158</v>
      </c>
      <c r="AC701" s="82" t="s">
        <v>3705</v>
      </c>
      <c r="AD701" s="82" t="s">
        <v>3706</v>
      </c>
      <c r="AE701" s="82">
        <v>200019600695050</v>
      </c>
      <c r="AF701" s="82">
        <v>1</v>
      </c>
      <c r="AG701" s="82" t="s">
        <v>3707</v>
      </c>
      <c r="AH701" s="82">
        <v>1</v>
      </c>
      <c r="AI701" s="82" t="s">
        <v>3708</v>
      </c>
      <c r="AJ701" s="82">
        <v>315645</v>
      </c>
      <c r="AK701" s="82" t="s">
        <v>6663</v>
      </c>
      <c r="AL701" s="82">
        <v>302</v>
      </c>
      <c r="AM701" s="84">
        <v>45000</v>
      </c>
      <c r="AN701" s="84">
        <v>0</v>
      </c>
      <c r="AO701" s="84">
        <v>0</v>
      </c>
      <c r="AP701" s="84">
        <v>45000</v>
      </c>
      <c r="AQ701" s="84">
        <v>1291.5</v>
      </c>
      <c r="AR701" s="84">
        <v>910.22</v>
      </c>
      <c r="AS701" s="84">
        <v>1368</v>
      </c>
      <c r="AT701" s="84">
        <v>1587.38</v>
      </c>
      <c r="AU701" s="84">
        <v>25</v>
      </c>
      <c r="AV701" s="84">
        <v>0</v>
      </c>
      <c r="AW701" s="84">
        <v>0</v>
      </c>
      <c r="AX701" s="84">
        <v>5182.1000000000004</v>
      </c>
      <c r="AY701" s="84">
        <v>39817.9</v>
      </c>
      <c r="AZ701" s="84">
        <v>3195</v>
      </c>
      <c r="BA701" s="84">
        <v>495</v>
      </c>
      <c r="BB701" s="84">
        <v>3190.5</v>
      </c>
      <c r="BC701" s="91">
        <v>6880.5</v>
      </c>
    </row>
    <row r="702" spans="1:55" ht="25.5">
      <c r="A702" s="90" t="s">
        <v>843</v>
      </c>
      <c r="B702" s="82">
        <v>20231001</v>
      </c>
      <c r="C702" s="82">
        <v>2023</v>
      </c>
      <c r="D702" s="82" t="s">
        <v>6398</v>
      </c>
      <c r="E702" s="82">
        <v>10</v>
      </c>
      <c r="F702" s="82" t="s">
        <v>1283</v>
      </c>
      <c r="G702" s="82" t="s">
        <v>727</v>
      </c>
      <c r="H702" s="82" t="s">
        <v>1283</v>
      </c>
      <c r="I702" s="82" t="s">
        <v>727</v>
      </c>
      <c r="J702" s="82">
        <v>1</v>
      </c>
      <c r="K702" s="82" t="s">
        <v>11</v>
      </c>
      <c r="L702" s="82" t="s">
        <v>3754</v>
      </c>
      <c r="M702" s="82" t="s">
        <v>3755</v>
      </c>
      <c r="N702" s="82" t="s">
        <v>2352</v>
      </c>
      <c r="O702" s="82" t="s">
        <v>3700</v>
      </c>
      <c r="P702" s="82" t="s">
        <v>4210</v>
      </c>
      <c r="Q702" s="82" t="s">
        <v>728</v>
      </c>
      <c r="R702" s="82">
        <v>9</v>
      </c>
      <c r="S702" s="83">
        <v>43470</v>
      </c>
      <c r="T702" s="83">
        <v>39458</v>
      </c>
      <c r="U702" s="82">
        <v>62115003</v>
      </c>
      <c r="V702" s="82" t="s">
        <v>3702</v>
      </c>
      <c r="W702" s="100" t="s">
        <v>989</v>
      </c>
      <c r="X702" s="82" t="s">
        <v>4211</v>
      </c>
      <c r="Y702" s="82" t="s">
        <v>5509</v>
      </c>
      <c r="Z702" s="82" t="s">
        <v>726</v>
      </c>
      <c r="AA702" s="82" t="s">
        <v>3712</v>
      </c>
      <c r="AB702" s="83">
        <v>25907</v>
      </c>
      <c r="AC702" s="82" t="s">
        <v>3713</v>
      </c>
      <c r="AD702" s="82" t="s">
        <v>3705</v>
      </c>
      <c r="AE702" s="82">
        <v>200010910255499</v>
      </c>
      <c r="AF702" s="82">
        <v>1</v>
      </c>
      <c r="AG702" s="82" t="s">
        <v>3707</v>
      </c>
      <c r="AH702" s="82">
        <v>1</v>
      </c>
      <c r="AI702" s="82" t="s">
        <v>3708</v>
      </c>
      <c r="AJ702" s="82">
        <v>315645</v>
      </c>
      <c r="AK702" s="82" t="s">
        <v>6663</v>
      </c>
      <c r="AL702" s="82">
        <v>303</v>
      </c>
      <c r="AM702" s="84">
        <v>45000</v>
      </c>
      <c r="AN702" s="84">
        <v>0</v>
      </c>
      <c r="AO702" s="84">
        <v>0</v>
      </c>
      <c r="AP702" s="84">
        <v>45000</v>
      </c>
      <c r="AQ702" s="84">
        <v>1291.5</v>
      </c>
      <c r="AR702" s="84">
        <v>4898</v>
      </c>
      <c r="AS702" s="84">
        <v>1368</v>
      </c>
      <c r="AT702" s="84">
        <v>0</v>
      </c>
      <c r="AU702" s="84">
        <v>25</v>
      </c>
      <c r="AV702" s="84">
        <v>100</v>
      </c>
      <c r="AW702" s="84">
        <v>0</v>
      </c>
      <c r="AX702" s="84">
        <v>7682.5</v>
      </c>
      <c r="AY702" s="84">
        <v>37317.5</v>
      </c>
      <c r="AZ702" s="84">
        <v>3195</v>
      </c>
      <c r="BA702" s="84">
        <v>495</v>
      </c>
      <c r="BB702" s="84">
        <v>3190.5</v>
      </c>
      <c r="BC702" s="91">
        <v>6880.5</v>
      </c>
    </row>
    <row r="703" spans="1:55" ht="25.5">
      <c r="A703" s="90" t="s">
        <v>843</v>
      </c>
      <c r="B703" s="82">
        <v>20231001</v>
      </c>
      <c r="C703" s="82">
        <v>2023</v>
      </c>
      <c r="D703" s="82" t="s">
        <v>6398</v>
      </c>
      <c r="E703" s="82">
        <v>10</v>
      </c>
      <c r="F703" s="82" t="s">
        <v>1263</v>
      </c>
      <c r="G703" s="82" t="s">
        <v>104</v>
      </c>
      <c r="H703" s="82">
        <v>1.83</v>
      </c>
      <c r="I703" s="82" t="s">
        <v>843</v>
      </c>
      <c r="J703" s="82">
        <v>34</v>
      </c>
      <c r="K703" s="82" t="s">
        <v>3699</v>
      </c>
      <c r="L703" s="82" t="s">
        <v>3758</v>
      </c>
      <c r="M703" s="82" t="s">
        <v>3759</v>
      </c>
      <c r="N703" s="82" t="s">
        <v>2352</v>
      </c>
      <c r="O703" s="82" t="s">
        <v>3700</v>
      </c>
      <c r="P703" s="82" t="s">
        <v>4095</v>
      </c>
      <c r="Q703" s="82" t="s">
        <v>450</v>
      </c>
      <c r="R703" s="82">
        <v>1</v>
      </c>
      <c r="S703" s="83">
        <v>44208</v>
      </c>
      <c r="T703" s="83">
        <v>44208</v>
      </c>
      <c r="U703" s="82">
        <v>61920049</v>
      </c>
      <c r="V703" s="82" t="s">
        <v>3702</v>
      </c>
      <c r="W703" s="100" t="s">
        <v>2122</v>
      </c>
      <c r="X703" s="82" t="s">
        <v>4096</v>
      </c>
      <c r="Y703" s="82" t="s">
        <v>5408</v>
      </c>
      <c r="Z703" s="82" t="s">
        <v>1429</v>
      </c>
      <c r="AA703" s="82" t="s">
        <v>3712</v>
      </c>
      <c r="AB703" s="82" t="s">
        <v>6852</v>
      </c>
      <c r="AC703" s="82" t="s">
        <v>3705</v>
      </c>
      <c r="AD703" s="82" t="s">
        <v>3718</v>
      </c>
      <c r="AE703" s="82">
        <v>200019604295122</v>
      </c>
      <c r="AF703" s="82">
        <v>1</v>
      </c>
      <c r="AG703" s="82" t="s">
        <v>3707</v>
      </c>
      <c r="AH703" s="82">
        <v>1</v>
      </c>
      <c r="AI703" s="82" t="s">
        <v>3708</v>
      </c>
      <c r="AJ703" s="82">
        <v>315645</v>
      </c>
      <c r="AK703" s="82" t="s">
        <v>6663</v>
      </c>
      <c r="AL703" s="82">
        <v>304</v>
      </c>
      <c r="AM703" s="84">
        <v>36000</v>
      </c>
      <c r="AN703" s="84">
        <v>0</v>
      </c>
      <c r="AO703" s="84">
        <v>0</v>
      </c>
      <c r="AP703" s="84">
        <v>36000</v>
      </c>
      <c r="AQ703" s="84">
        <v>1033.2</v>
      </c>
      <c r="AR703" s="84">
        <v>0</v>
      </c>
      <c r="AS703" s="84">
        <v>1094.4000000000001</v>
      </c>
      <c r="AT703" s="84">
        <v>0</v>
      </c>
      <c r="AU703" s="84">
        <v>25</v>
      </c>
      <c r="AV703" s="84">
        <v>0</v>
      </c>
      <c r="AW703" s="84">
        <v>20316.310000000001</v>
      </c>
      <c r="AX703" s="84">
        <v>42785.22</v>
      </c>
      <c r="AY703" s="84">
        <v>13531.09</v>
      </c>
      <c r="AZ703" s="84">
        <v>2556</v>
      </c>
      <c r="BA703" s="84">
        <v>396</v>
      </c>
      <c r="BB703" s="84">
        <v>2552.4</v>
      </c>
      <c r="BC703" s="91">
        <v>5504.4</v>
      </c>
    </row>
    <row r="704" spans="1:55" ht="25.5">
      <c r="A704" s="90" t="s">
        <v>843</v>
      </c>
      <c r="B704" s="82">
        <v>20231001</v>
      </c>
      <c r="C704" s="82">
        <v>2023</v>
      </c>
      <c r="D704" s="82" t="s">
        <v>6398</v>
      </c>
      <c r="E704" s="82">
        <v>10</v>
      </c>
      <c r="F704" s="82" t="s">
        <v>1263</v>
      </c>
      <c r="G704" s="82" t="s">
        <v>104</v>
      </c>
      <c r="H704" s="82">
        <v>1.83</v>
      </c>
      <c r="I704" s="82" t="s">
        <v>843</v>
      </c>
      <c r="J704" s="82">
        <v>34</v>
      </c>
      <c r="K704" s="82" t="s">
        <v>3699</v>
      </c>
      <c r="L704" s="82" t="s">
        <v>3758</v>
      </c>
      <c r="M704" s="82" t="s">
        <v>3759</v>
      </c>
      <c r="N704" s="82" t="s">
        <v>2352</v>
      </c>
      <c r="O704" s="82" t="s">
        <v>3700</v>
      </c>
      <c r="P704" s="82" t="s">
        <v>3958</v>
      </c>
      <c r="Q704" s="82" t="s">
        <v>108</v>
      </c>
      <c r="R704" s="82">
        <v>2</v>
      </c>
      <c r="S704" s="83">
        <v>44562</v>
      </c>
      <c r="T704" s="83">
        <v>44205</v>
      </c>
      <c r="U704" s="82">
        <v>61920043</v>
      </c>
      <c r="V704" s="82" t="s">
        <v>3702</v>
      </c>
      <c r="W704" s="100" t="s">
        <v>2116</v>
      </c>
      <c r="X704" s="82" t="s">
        <v>4527</v>
      </c>
      <c r="Y704" s="82" t="s">
        <v>5806</v>
      </c>
      <c r="Z704" s="82" t="s">
        <v>1216</v>
      </c>
      <c r="AA704" s="82" t="s">
        <v>3712</v>
      </c>
      <c r="AB704" s="82" t="s">
        <v>6853</v>
      </c>
      <c r="AC704" s="82" t="s">
        <v>3705</v>
      </c>
      <c r="AD704" s="82" t="s">
        <v>3718</v>
      </c>
      <c r="AE704" s="82">
        <v>200019603292596</v>
      </c>
      <c r="AF704" s="82">
        <v>1</v>
      </c>
      <c r="AG704" s="82" t="s">
        <v>3707</v>
      </c>
      <c r="AH704" s="82">
        <v>1</v>
      </c>
      <c r="AI704" s="82" t="s">
        <v>3708</v>
      </c>
      <c r="AJ704" s="82">
        <v>315645</v>
      </c>
      <c r="AK704" s="82" t="s">
        <v>6663</v>
      </c>
      <c r="AL704" s="82">
        <v>305</v>
      </c>
      <c r="AM704" s="84">
        <v>30000</v>
      </c>
      <c r="AN704" s="84">
        <v>0</v>
      </c>
      <c r="AO704" s="84">
        <v>0</v>
      </c>
      <c r="AP704" s="84">
        <v>30000</v>
      </c>
      <c r="AQ704" s="84">
        <v>861</v>
      </c>
      <c r="AR704" s="84">
        <v>0</v>
      </c>
      <c r="AS704" s="84">
        <v>912</v>
      </c>
      <c r="AT704" s="84">
        <v>0</v>
      </c>
      <c r="AU704" s="84">
        <v>25</v>
      </c>
      <c r="AV704" s="84">
        <v>0</v>
      </c>
      <c r="AW704" s="84">
        <v>0</v>
      </c>
      <c r="AX704" s="84">
        <v>1798</v>
      </c>
      <c r="AY704" s="84">
        <v>28202</v>
      </c>
      <c r="AZ704" s="84">
        <v>2130</v>
      </c>
      <c r="BA704" s="84">
        <v>330</v>
      </c>
      <c r="BB704" s="84">
        <v>2127</v>
      </c>
      <c r="BC704" s="91">
        <v>4587</v>
      </c>
    </row>
    <row r="705" spans="1:55" ht="25.5">
      <c r="A705" s="90" t="s">
        <v>843</v>
      </c>
      <c r="B705" s="82">
        <v>20231001</v>
      </c>
      <c r="C705" s="82">
        <v>2023</v>
      </c>
      <c r="D705" s="82" t="s">
        <v>6398</v>
      </c>
      <c r="E705" s="82">
        <v>10</v>
      </c>
      <c r="F705" s="82">
        <v>1.83</v>
      </c>
      <c r="G705" s="82" t="s">
        <v>843</v>
      </c>
      <c r="H705" s="82">
        <v>1.83</v>
      </c>
      <c r="I705" s="82" t="s">
        <v>843</v>
      </c>
      <c r="J705" s="82">
        <v>7</v>
      </c>
      <c r="K705" s="82" t="s">
        <v>3709</v>
      </c>
      <c r="L705" s="82"/>
      <c r="M705" s="82"/>
      <c r="N705" s="82" t="s">
        <v>2352</v>
      </c>
      <c r="O705" s="82" t="s">
        <v>3700</v>
      </c>
      <c r="P705" s="82" t="s">
        <v>3710</v>
      </c>
      <c r="Q705" s="82" t="s">
        <v>795</v>
      </c>
      <c r="R705" s="82">
        <v>1</v>
      </c>
      <c r="S705" s="83">
        <v>44208</v>
      </c>
      <c r="T705" s="83">
        <v>44208</v>
      </c>
      <c r="U705" s="82">
        <v>62461427</v>
      </c>
      <c r="V705" s="82" t="s">
        <v>3702</v>
      </c>
      <c r="W705" s="100" t="s">
        <v>2191</v>
      </c>
      <c r="X705" s="82" t="s">
        <v>3901</v>
      </c>
      <c r="Y705" s="82" t="s">
        <v>5249</v>
      </c>
      <c r="Z705" s="82" t="s">
        <v>1392</v>
      </c>
      <c r="AA705" s="82" t="s">
        <v>3704</v>
      </c>
      <c r="AB705" s="82" t="s">
        <v>6854</v>
      </c>
      <c r="AC705" s="82" t="s">
        <v>3705</v>
      </c>
      <c r="AD705" s="82" t="s">
        <v>3706</v>
      </c>
      <c r="AE705" s="82">
        <v>200019600825434</v>
      </c>
      <c r="AF705" s="82">
        <v>1</v>
      </c>
      <c r="AG705" s="82" t="s">
        <v>3707</v>
      </c>
      <c r="AH705" s="82">
        <v>1</v>
      </c>
      <c r="AI705" s="82" t="s">
        <v>3708</v>
      </c>
      <c r="AJ705" s="82">
        <v>315645</v>
      </c>
      <c r="AK705" s="82" t="s">
        <v>6663</v>
      </c>
      <c r="AL705" s="82">
        <v>306</v>
      </c>
      <c r="AM705" s="84">
        <v>10000</v>
      </c>
      <c r="AN705" s="84">
        <v>0</v>
      </c>
      <c r="AO705" s="84">
        <v>0</v>
      </c>
      <c r="AP705" s="84">
        <v>10000</v>
      </c>
      <c r="AQ705" s="84">
        <v>0</v>
      </c>
      <c r="AR705" s="84">
        <v>0</v>
      </c>
      <c r="AS705" s="84">
        <v>0</v>
      </c>
      <c r="AT705" s="84">
        <v>0</v>
      </c>
      <c r="AU705" s="84">
        <v>0</v>
      </c>
      <c r="AV705" s="84">
        <v>0</v>
      </c>
      <c r="AW705" s="84">
        <v>0</v>
      </c>
      <c r="AX705" s="84">
        <v>0</v>
      </c>
      <c r="AY705" s="84">
        <v>10000</v>
      </c>
      <c r="AZ705" s="84">
        <v>0</v>
      </c>
      <c r="BA705" s="84">
        <v>0</v>
      </c>
      <c r="BB705" s="84">
        <v>0</v>
      </c>
      <c r="BC705" s="91">
        <v>0</v>
      </c>
    </row>
    <row r="706" spans="1:55" ht="25.5">
      <c r="A706" s="90" t="s">
        <v>843</v>
      </c>
      <c r="B706" s="82">
        <v>20231001</v>
      </c>
      <c r="C706" s="82">
        <v>2023</v>
      </c>
      <c r="D706" s="82" t="s">
        <v>6398</v>
      </c>
      <c r="E706" s="82">
        <v>10</v>
      </c>
      <c r="F706" s="82" t="s">
        <v>1297</v>
      </c>
      <c r="G706" s="82" t="s">
        <v>481</v>
      </c>
      <c r="H706" s="82" t="s">
        <v>1297</v>
      </c>
      <c r="I706" s="82" t="s">
        <v>481</v>
      </c>
      <c r="J706" s="82">
        <v>1</v>
      </c>
      <c r="K706" s="82" t="s">
        <v>11</v>
      </c>
      <c r="L706" s="82"/>
      <c r="M706" s="82"/>
      <c r="N706" s="82" t="s">
        <v>2352</v>
      </c>
      <c r="O706" s="82" t="s">
        <v>3700</v>
      </c>
      <c r="P706" s="82" t="s">
        <v>3735</v>
      </c>
      <c r="Q706" s="82" t="s">
        <v>127</v>
      </c>
      <c r="R706" s="82">
        <v>9</v>
      </c>
      <c r="S706" s="83">
        <v>44933</v>
      </c>
      <c r="T706" s="83">
        <v>39449</v>
      </c>
      <c r="U706" s="82">
        <v>61380002</v>
      </c>
      <c r="V706" s="82" t="s">
        <v>3702</v>
      </c>
      <c r="W706" s="100" t="s">
        <v>1062</v>
      </c>
      <c r="X706" s="82" t="s">
        <v>4088</v>
      </c>
      <c r="Y706" s="82" t="s">
        <v>5402</v>
      </c>
      <c r="Z706" s="82" t="s">
        <v>482</v>
      </c>
      <c r="AA706" s="82" t="s">
        <v>3704</v>
      </c>
      <c r="AB706" s="82" t="s">
        <v>6855</v>
      </c>
      <c r="AC706" s="82" t="s">
        <v>3713</v>
      </c>
      <c r="AD706" s="82" t="s">
        <v>3705</v>
      </c>
      <c r="AE706" s="82">
        <v>200013300040361</v>
      </c>
      <c r="AF706" s="82">
        <v>1</v>
      </c>
      <c r="AG706" s="82" t="s">
        <v>3707</v>
      </c>
      <c r="AH706" s="82">
        <v>1</v>
      </c>
      <c r="AI706" s="82" t="s">
        <v>3708</v>
      </c>
      <c r="AJ706" s="82">
        <v>315645</v>
      </c>
      <c r="AK706" s="82" t="s">
        <v>6663</v>
      </c>
      <c r="AL706" s="82">
        <v>307</v>
      </c>
      <c r="AM706" s="84">
        <v>100000</v>
      </c>
      <c r="AN706" s="84">
        <v>0</v>
      </c>
      <c r="AO706" s="84">
        <v>0</v>
      </c>
      <c r="AP706" s="84">
        <v>100000</v>
      </c>
      <c r="AQ706" s="84">
        <v>2870</v>
      </c>
      <c r="AR706" s="84">
        <v>12105.37</v>
      </c>
      <c r="AS706" s="84">
        <v>3040</v>
      </c>
      <c r="AT706" s="84">
        <v>0</v>
      </c>
      <c r="AU706" s="84">
        <v>25</v>
      </c>
      <c r="AV706" s="84">
        <v>50</v>
      </c>
      <c r="AW706" s="84">
        <v>14899.5</v>
      </c>
      <c r="AX706" s="84">
        <v>47889.37</v>
      </c>
      <c r="AY706" s="84">
        <v>67010.13</v>
      </c>
      <c r="AZ706" s="84">
        <v>7100</v>
      </c>
      <c r="BA706" s="84">
        <v>822.89</v>
      </c>
      <c r="BB706" s="84">
        <v>7090</v>
      </c>
      <c r="BC706" s="91">
        <v>15012.89</v>
      </c>
    </row>
    <row r="707" spans="1:55" ht="25.5">
      <c r="A707" s="90" t="s">
        <v>843</v>
      </c>
      <c r="B707" s="82">
        <v>20231001</v>
      </c>
      <c r="C707" s="82">
        <v>2023</v>
      </c>
      <c r="D707" s="82" t="s">
        <v>6398</v>
      </c>
      <c r="E707" s="82">
        <v>10</v>
      </c>
      <c r="F707" s="82" t="s">
        <v>1286</v>
      </c>
      <c r="G707" s="82" t="s">
        <v>227</v>
      </c>
      <c r="H707" s="82" t="s">
        <v>1286</v>
      </c>
      <c r="I707" s="82" t="s">
        <v>227</v>
      </c>
      <c r="J707" s="82">
        <v>1</v>
      </c>
      <c r="K707" s="82" t="s">
        <v>11</v>
      </c>
      <c r="L707" s="82" t="s">
        <v>3720</v>
      </c>
      <c r="M707" s="82" t="s">
        <v>3721</v>
      </c>
      <c r="N707" s="82" t="s">
        <v>2352</v>
      </c>
      <c r="O707" s="82" t="s">
        <v>3700</v>
      </c>
      <c r="P707" s="82" t="s">
        <v>3722</v>
      </c>
      <c r="Q707" s="82" t="s">
        <v>8</v>
      </c>
      <c r="R707" s="82">
        <v>4</v>
      </c>
      <c r="S707" s="83">
        <v>44935</v>
      </c>
      <c r="T707" s="83">
        <v>40554</v>
      </c>
      <c r="U707" s="82">
        <v>62430001</v>
      </c>
      <c r="V707" s="82" t="s">
        <v>3702</v>
      </c>
      <c r="W707" s="100" t="s">
        <v>1553</v>
      </c>
      <c r="X707" s="82" t="s">
        <v>4645</v>
      </c>
      <c r="Y707" s="82" t="s">
        <v>5930</v>
      </c>
      <c r="Z707" s="82" t="s">
        <v>226</v>
      </c>
      <c r="AA707" s="82" t="s">
        <v>3704</v>
      </c>
      <c r="AB707" s="82" t="s">
        <v>6856</v>
      </c>
      <c r="AC707" s="82" t="s">
        <v>3713</v>
      </c>
      <c r="AD707" s="82" t="s">
        <v>3718</v>
      </c>
      <c r="AE707" s="82">
        <v>200013300204259</v>
      </c>
      <c r="AF707" s="82">
        <v>1</v>
      </c>
      <c r="AG707" s="82" t="s">
        <v>3707</v>
      </c>
      <c r="AH707" s="82">
        <v>1</v>
      </c>
      <c r="AI707" s="82" t="s">
        <v>3708</v>
      </c>
      <c r="AJ707" s="82">
        <v>315645</v>
      </c>
      <c r="AK707" s="82" t="s">
        <v>6663</v>
      </c>
      <c r="AL707" s="82">
        <v>308</v>
      </c>
      <c r="AM707" s="84">
        <v>22000</v>
      </c>
      <c r="AN707" s="84">
        <v>0</v>
      </c>
      <c r="AO707" s="84">
        <v>0</v>
      </c>
      <c r="AP707" s="84">
        <v>22000</v>
      </c>
      <c r="AQ707" s="84">
        <v>631.4</v>
      </c>
      <c r="AR707" s="84">
        <v>0</v>
      </c>
      <c r="AS707" s="84">
        <v>668.8</v>
      </c>
      <c r="AT707" s="84">
        <v>0</v>
      </c>
      <c r="AU707" s="84">
        <v>25</v>
      </c>
      <c r="AV707" s="84">
        <v>120</v>
      </c>
      <c r="AW707" s="84">
        <v>8126.18</v>
      </c>
      <c r="AX707" s="84">
        <v>17697.560000000001</v>
      </c>
      <c r="AY707" s="84">
        <v>12428.62</v>
      </c>
      <c r="AZ707" s="84">
        <v>1562</v>
      </c>
      <c r="BA707" s="84">
        <v>242</v>
      </c>
      <c r="BB707" s="84">
        <v>1559.8</v>
      </c>
      <c r="BC707" s="91">
        <v>3363.8</v>
      </c>
    </row>
    <row r="708" spans="1:55" ht="25.5">
      <c r="A708" s="90" t="s">
        <v>843</v>
      </c>
      <c r="B708" s="82">
        <v>20231001</v>
      </c>
      <c r="C708" s="82">
        <v>2023</v>
      </c>
      <c r="D708" s="82" t="s">
        <v>6398</v>
      </c>
      <c r="E708" s="82">
        <v>10</v>
      </c>
      <c r="F708" s="82" t="s">
        <v>1242</v>
      </c>
      <c r="G708" s="82" t="s">
        <v>1486</v>
      </c>
      <c r="H708" s="82" t="s">
        <v>1242</v>
      </c>
      <c r="I708" s="82" t="s">
        <v>1486</v>
      </c>
      <c r="J708" s="82">
        <v>1</v>
      </c>
      <c r="K708" s="82" t="s">
        <v>11</v>
      </c>
      <c r="L708" s="82"/>
      <c r="M708" s="82"/>
      <c r="N708" s="82" t="s">
        <v>2352</v>
      </c>
      <c r="O708" s="82" t="s">
        <v>3700</v>
      </c>
      <c r="P708" s="82" t="s">
        <v>3832</v>
      </c>
      <c r="Q708" s="82" t="s">
        <v>297</v>
      </c>
      <c r="R708" s="82">
        <v>4</v>
      </c>
      <c r="S708" s="83">
        <v>43841</v>
      </c>
      <c r="T708" s="83">
        <v>40851</v>
      </c>
      <c r="U708" s="82">
        <v>62475076</v>
      </c>
      <c r="V708" s="82" t="s">
        <v>3702</v>
      </c>
      <c r="W708" s="100" t="s">
        <v>1757</v>
      </c>
      <c r="X708" s="82" t="s">
        <v>3833</v>
      </c>
      <c r="Y708" s="82" t="s">
        <v>5200</v>
      </c>
      <c r="Z708" s="82" t="s">
        <v>717</v>
      </c>
      <c r="AA708" s="82" t="s">
        <v>3704</v>
      </c>
      <c r="AB708" s="83">
        <v>24838</v>
      </c>
      <c r="AC708" s="82" t="s">
        <v>3713</v>
      </c>
      <c r="AD708" s="82" t="s">
        <v>3705</v>
      </c>
      <c r="AE708" s="82">
        <v>200010301652237</v>
      </c>
      <c r="AF708" s="82">
        <v>1</v>
      </c>
      <c r="AG708" s="82" t="s">
        <v>3707</v>
      </c>
      <c r="AH708" s="82">
        <v>1</v>
      </c>
      <c r="AI708" s="82" t="s">
        <v>3708</v>
      </c>
      <c r="AJ708" s="82">
        <v>315645</v>
      </c>
      <c r="AK708" s="82" t="s">
        <v>6663</v>
      </c>
      <c r="AL708" s="82">
        <v>309</v>
      </c>
      <c r="AM708" s="84">
        <v>19800</v>
      </c>
      <c r="AN708" s="84">
        <v>0</v>
      </c>
      <c r="AO708" s="84">
        <v>0</v>
      </c>
      <c r="AP708" s="84">
        <v>19800</v>
      </c>
      <c r="AQ708" s="84">
        <v>568.26</v>
      </c>
      <c r="AR708" s="84">
        <v>0</v>
      </c>
      <c r="AS708" s="84">
        <v>601.91999999999996</v>
      </c>
      <c r="AT708" s="84">
        <v>0</v>
      </c>
      <c r="AU708" s="84">
        <v>25</v>
      </c>
      <c r="AV708" s="84">
        <v>0</v>
      </c>
      <c r="AW708" s="84">
        <v>0</v>
      </c>
      <c r="AX708" s="84">
        <v>1195.18</v>
      </c>
      <c r="AY708" s="84">
        <v>18604.82</v>
      </c>
      <c r="AZ708" s="84">
        <v>1405.8</v>
      </c>
      <c r="BA708" s="84">
        <v>217.8</v>
      </c>
      <c r="BB708" s="84">
        <v>1403.82</v>
      </c>
      <c r="BC708" s="91">
        <v>3027.42</v>
      </c>
    </row>
    <row r="709" spans="1:55" ht="25.5">
      <c r="A709" s="90" t="s">
        <v>843</v>
      </c>
      <c r="B709" s="82">
        <v>20231001</v>
      </c>
      <c r="C709" s="82">
        <v>2023</v>
      </c>
      <c r="D709" s="82" t="s">
        <v>6398</v>
      </c>
      <c r="E709" s="82">
        <v>10</v>
      </c>
      <c r="F709" s="82" t="s">
        <v>1250</v>
      </c>
      <c r="G709" s="82" t="s">
        <v>1485</v>
      </c>
      <c r="H709" s="82">
        <v>1.83</v>
      </c>
      <c r="I709" s="82" t="s">
        <v>843</v>
      </c>
      <c r="J709" s="82">
        <v>34</v>
      </c>
      <c r="K709" s="82" t="s">
        <v>3699</v>
      </c>
      <c r="L709" s="82" t="s">
        <v>3714</v>
      </c>
      <c r="M709" s="82" t="s">
        <v>3715</v>
      </c>
      <c r="N709" s="82" t="s">
        <v>2352</v>
      </c>
      <c r="O709" s="82" t="s">
        <v>3700</v>
      </c>
      <c r="P709" s="82" t="s">
        <v>3741</v>
      </c>
      <c r="Q709" s="82" t="s">
        <v>904</v>
      </c>
      <c r="R709" s="82">
        <v>1</v>
      </c>
      <c r="S709" s="83">
        <v>44565</v>
      </c>
      <c r="T709" s="83">
        <v>44565</v>
      </c>
      <c r="U709" s="82">
        <v>61575186</v>
      </c>
      <c r="V709" s="82" t="s">
        <v>3702</v>
      </c>
      <c r="W709" s="100" t="s">
        <v>2154</v>
      </c>
      <c r="X709" s="82" t="s">
        <v>3881</v>
      </c>
      <c r="Y709" s="82" t="s">
        <v>5232</v>
      </c>
      <c r="Z709" s="82" t="s">
        <v>1502</v>
      </c>
      <c r="AA709" s="82" t="s">
        <v>3704</v>
      </c>
      <c r="AB709" s="82" t="s">
        <v>6857</v>
      </c>
      <c r="AC709" s="82" t="s">
        <v>3705</v>
      </c>
      <c r="AD709" s="82" t="s">
        <v>3706</v>
      </c>
      <c r="AE709" s="82">
        <v>200019604656612</v>
      </c>
      <c r="AF709" s="82">
        <v>1</v>
      </c>
      <c r="AG709" s="82" t="s">
        <v>3707</v>
      </c>
      <c r="AH709" s="82">
        <v>1</v>
      </c>
      <c r="AI709" s="82" t="s">
        <v>3708</v>
      </c>
      <c r="AJ709" s="82">
        <v>315645</v>
      </c>
      <c r="AK709" s="82" t="s">
        <v>6663</v>
      </c>
      <c r="AL709" s="82">
        <v>310</v>
      </c>
      <c r="AM709" s="84">
        <v>55000</v>
      </c>
      <c r="AN709" s="84">
        <v>0</v>
      </c>
      <c r="AO709" s="84">
        <v>0</v>
      </c>
      <c r="AP709" s="84">
        <v>55000</v>
      </c>
      <c r="AQ709" s="84">
        <v>1578.5</v>
      </c>
      <c r="AR709" s="84">
        <v>2559.6799999999998</v>
      </c>
      <c r="AS709" s="84">
        <v>1672</v>
      </c>
      <c r="AT709" s="84">
        <v>0</v>
      </c>
      <c r="AU709" s="84">
        <v>25</v>
      </c>
      <c r="AV709" s="84">
        <v>0</v>
      </c>
      <c r="AW709" s="84">
        <v>0</v>
      </c>
      <c r="AX709" s="84">
        <v>5835.18</v>
      </c>
      <c r="AY709" s="84">
        <v>49164.82</v>
      </c>
      <c r="AZ709" s="84">
        <v>3905</v>
      </c>
      <c r="BA709" s="84">
        <v>605</v>
      </c>
      <c r="BB709" s="84">
        <v>3899.5</v>
      </c>
      <c r="BC709" s="91">
        <v>8409.5</v>
      </c>
    </row>
    <row r="710" spans="1:55" ht="25.5">
      <c r="A710" s="90" t="s">
        <v>843</v>
      </c>
      <c r="B710" s="82">
        <v>20231001</v>
      </c>
      <c r="C710" s="82">
        <v>2023</v>
      </c>
      <c r="D710" s="82" t="s">
        <v>6398</v>
      </c>
      <c r="E710" s="82">
        <v>10</v>
      </c>
      <c r="F710" s="82" t="s">
        <v>1241</v>
      </c>
      <c r="G710" s="82" t="s">
        <v>276</v>
      </c>
      <c r="H710" s="82" t="s">
        <v>1241</v>
      </c>
      <c r="I710" s="82" t="s">
        <v>276</v>
      </c>
      <c r="J710" s="82">
        <v>1</v>
      </c>
      <c r="K710" s="82" t="s">
        <v>11</v>
      </c>
      <c r="L710" s="82" t="s">
        <v>3758</v>
      </c>
      <c r="M710" s="82" t="s">
        <v>3759</v>
      </c>
      <c r="N710" s="82" t="s">
        <v>2352</v>
      </c>
      <c r="O710" s="82" t="s">
        <v>3700</v>
      </c>
      <c r="P710" s="82" t="s">
        <v>3856</v>
      </c>
      <c r="Q710" s="82" t="s">
        <v>280</v>
      </c>
      <c r="R710" s="82">
        <v>2</v>
      </c>
      <c r="S710" s="83">
        <v>44936</v>
      </c>
      <c r="T710" s="83">
        <v>44534</v>
      </c>
      <c r="U710" s="82">
        <v>62160121</v>
      </c>
      <c r="V710" s="82" t="s">
        <v>3702</v>
      </c>
      <c r="W710" s="100" t="s">
        <v>6369</v>
      </c>
      <c r="X710" s="82" t="s">
        <v>6858</v>
      </c>
      <c r="Y710" s="82" t="s">
        <v>6859</v>
      </c>
      <c r="Z710" s="82" t="s">
        <v>6370</v>
      </c>
      <c r="AA710" s="82" t="s">
        <v>3712</v>
      </c>
      <c r="AB710" s="82" t="s">
        <v>6860</v>
      </c>
      <c r="AC710" s="82" t="s">
        <v>3705</v>
      </c>
      <c r="AD710" s="82" t="s">
        <v>3706</v>
      </c>
      <c r="AE710" s="82">
        <v>200013610042819</v>
      </c>
      <c r="AF710" s="82">
        <v>1</v>
      </c>
      <c r="AG710" s="82" t="s">
        <v>3707</v>
      </c>
      <c r="AH710" s="82">
        <v>1</v>
      </c>
      <c r="AI710" s="82" t="s">
        <v>3708</v>
      </c>
      <c r="AJ710" s="82">
        <v>315645</v>
      </c>
      <c r="AK710" s="82" t="s">
        <v>6663</v>
      </c>
      <c r="AL710" s="82">
        <v>311</v>
      </c>
      <c r="AM710" s="84">
        <v>45000</v>
      </c>
      <c r="AN710" s="84">
        <v>0</v>
      </c>
      <c r="AO710" s="84">
        <v>0</v>
      </c>
      <c r="AP710" s="84">
        <v>45000</v>
      </c>
      <c r="AQ710" s="84">
        <v>1291.5</v>
      </c>
      <c r="AR710" s="84">
        <v>1148.33</v>
      </c>
      <c r="AS710" s="84">
        <v>1368</v>
      </c>
      <c r="AT710" s="84">
        <v>0</v>
      </c>
      <c r="AU710" s="84">
        <v>25</v>
      </c>
      <c r="AV710" s="84">
        <v>0</v>
      </c>
      <c r="AW710" s="84">
        <v>0</v>
      </c>
      <c r="AX710" s="84">
        <v>3832.83</v>
      </c>
      <c r="AY710" s="84">
        <v>41167.17</v>
      </c>
      <c r="AZ710" s="84">
        <v>3195</v>
      </c>
      <c r="BA710" s="84">
        <v>495</v>
      </c>
      <c r="BB710" s="84">
        <v>3190.5</v>
      </c>
      <c r="BC710" s="91">
        <v>6880.5</v>
      </c>
    </row>
    <row r="711" spans="1:55" ht="38.25">
      <c r="A711" s="90" t="s">
        <v>843</v>
      </c>
      <c r="B711" s="82">
        <v>20231001</v>
      </c>
      <c r="C711" s="82">
        <v>2023</v>
      </c>
      <c r="D711" s="82" t="s">
        <v>6398</v>
      </c>
      <c r="E711" s="82">
        <v>10</v>
      </c>
      <c r="F711" s="82" t="s">
        <v>1287</v>
      </c>
      <c r="G711" s="82" t="s">
        <v>1494</v>
      </c>
      <c r="H711" s="82" t="s">
        <v>1287</v>
      </c>
      <c r="I711" s="82" t="s">
        <v>1494</v>
      </c>
      <c r="J711" s="82">
        <v>1</v>
      </c>
      <c r="K711" s="82" t="s">
        <v>11</v>
      </c>
      <c r="L711" s="82"/>
      <c r="M711" s="82"/>
      <c r="N711" s="82" t="s">
        <v>2352</v>
      </c>
      <c r="O711" s="82" t="s">
        <v>3700</v>
      </c>
      <c r="P711" s="82" t="s">
        <v>3745</v>
      </c>
      <c r="Q711" s="82" t="s">
        <v>136</v>
      </c>
      <c r="R711" s="82">
        <v>3</v>
      </c>
      <c r="S711" s="83">
        <v>44568</v>
      </c>
      <c r="T711" s="83">
        <v>43840</v>
      </c>
      <c r="U711" s="82">
        <v>61695023</v>
      </c>
      <c r="V711" s="82" t="s">
        <v>3702</v>
      </c>
      <c r="W711" s="100" t="s">
        <v>1661</v>
      </c>
      <c r="X711" s="82" t="s">
        <v>3746</v>
      </c>
      <c r="Y711" s="82" t="s">
        <v>5143</v>
      </c>
      <c r="Z711" s="82" t="s">
        <v>809</v>
      </c>
      <c r="AA711" s="82" t="s">
        <v>3704</v>
      </c>
      <c r="AB711" s="82" t="s">
        <v>6861</v>
      </c>
      <c r="AC711" s="82" t="s">
        <v>3705</v>
      </c>
      <c r="AD711" s="82" t="s">
        <v>3706</v>
      </c>
      <c r="AE711" s="82">
        <v>200019603074837</v>
      </c>
      <c r="AF711" s="82">
        <v>1</v>
      </c>
      <c r="AG711" s="82" t="s">
        <v>3707</v>
      </c>
      <c r="AH711" s="82">
        <v>1</v>
      </c>
      <c r="AI711" s="82" t="s">
        <v>3708</v>
      </c>
      <c r="AJ711" s="82">
        <v>315645</v>
      </c>
      <c r="AK711" s="82" t="s">
        <v>6663</v>
      </c>
      <c r="AL711" s="82">
        <v>312</v>
      </c>
      <c r="AM711" s="84">
        <v>145000</v>
      </c>
      <c r="AN711" s="84">
        <v>0</v>
      </c>
      <c r="AO711" s="84">
        <v>0</v>
      </c>
      <c r="AP711" s="84">
        <v>145000</v>
      </c>
      <c r="AQ711" s="84">
        <v>4161.5</v>
      </c>
      <c r="AR711" s="84">
        <v>22690.49</v>
      </c>
      <c r="AS711" s="84">
        <v>4408</v>
      </c>
      <c r="AT711" s="84">
        <v>0</v>
      </c>
      <c r="AU711" s="84">
        <v>25</v>
      </c>
      <c r="AV711" s="84">
        <v>0</v>
      </c>
      <c r="AW711" s="84">
        <v>0</v>
      </c>
      <c r="AX711" s="84">
        <v>31284.99</v>
      </c>
      <c r="AY711" s="84">
        <v>113715.01</v>
      </c>
      <c r="AZ711" s="84">
        <v>10295</v>
      </c>
      <c r="BA711" s="84">
        <v>822.89</v>
      </c>
      <c r="BB711" s="84">
        <v>10280.5</v>
      </c>
      <c r="BC711" s="91">
        <v>21398.39</v>
      </c>
    </row>
    <row r="712" spans="1:55" ht="25.5">
      <c r="A712" s="90" t="s">
        <v>843</v>
      </c>
      <c r="B712" s="82">
        <v>20231001</v>
      </c>
      <c r="C712" s="82">
        <v>2023</v>
      </c>
      <c r="D712" s="82" t="s">
        <v>6398</v>
      </c>
      <c r="E712" s="82">
        <v>10</v>
      </c>
      <c r="F712" s="82">
        <v>1.83</v>
      </c>
      <c r="G712" s="82" t="s">
        <v>843</v>
      </c>
      <c r="H712" s="82">
        <v>1.83</v>
      </c>
      <c r="I712" s="82" t="s">
        <v>843</v>
      </c>
      <c r="J712" s="82">
        <v>7</v>
      </c>
      <c r="K712" s="82" t="s">
        <v>3709</v>
      </c>
      <c r="L712" s="82"/>
      <c r="M712" s="82"/>
      <c r="N712" s="82" t="s">
        <v>2352</v>
      </c>
      <c r="O712" s="82" t="s">
        <v>3700</v>
      </c>
      <c r="P712" s="82" t="s">
        <v>3710</v>
      </c>
      <c r="Q712" s="82" t="s">
        <v>795</v>
      </c>
      <c r="R712" s="82">
        <v>3</v>
      </c>
      <c r="S712" s="83">
        <v>44928</v>
      </c>
      <c r="T712" s="83">
        <v>44197</v>
      </c>
      <c r="U712" s="82">
        <v>62461792</v>
      </c>
      <c r="V712" s="82" t="s">
        <v>3702</v>
      </c>
      <c r="W712" s="100" t="s">
        <v>2857</v>
      </c>
      <c r="X712" s="82" t="s">
        <v>3773</v>
      </c>
      <c r="Y712" s="82" t="s">
        <v>5156</v>
      </c>
      <c r="Z712" s="82" t="s">
        <v>2877</v>
      </c>
      <c r="AA712" s="82" t="s">
        <v>3704</v>
      </c>
      <c r="AB712" s="82" t="s">
        <v>6862</v>
      </c>
      <c r="AC712" s="82" t="s">
        <v>3705</v>
      </c>
      <c r="AD712" s="82" t="s">
        <v>3706</v>
      </c>
      <c r="AE712" s="82">
        <v>200012320646383</v>
      </c>
      <c r="AF712" s="82">
        <v>1</v>
      </c>
      <c r="AG712" s="82" t="s">
        <v>3707</v>
      </c>
      <c r="AH712" s="82">
        <v>1</v>
      </c>
      <c r="AI712" s="82" t="s">
        <v>3708</v>
      </c>
      <c r="AJ712" s="82">
        <v>315645</v>
      </c>
      <c r="AK712" s="82" t="s">
        <v>6663</v>
      </c>
      <c r="AL712" s="82">
        <v>313</v>
      </c>
      <c r="AM712" s="84">
        <v>20000</v>
      </c>
      <c r="AN712" s="84">
        <v>0</v>
      </c>
      <c r="AO712" s="84">
        <v>0</v>
      </c>
      <c r="AP712" s="84">
        <v>20000</v>
      </c>
      <c r="AQ712" s="84">
        <v>0</v>
      </c>
      <c r="AR712" s="84">
        <v>0</v>
      </c>
      <c r="AS712" s="84">
        <v>0</v>
      </c>
      <c r="AT712" s="84">
        <v>0</v>
      </c>
      <c r="AU712" s="84">
        <v>0</v>
      </c>
      <c r="AV712" s="84">
        <v>0</v>
      </c>
      <c r="AW712" s="84">
        <v>0</v>
      </c>
      <c r="AX712" s="84">
        <v>0</v>
      </c>
      <c r="AY712" s="84">
        <v>20000</v>
      </c>
      <c r="AZ712" s="84">
        <v>0</v>
      </c>
      <c r="BA712" s="84">
        <v>0</v>
      </c>
      <c r="BB712" s="84">
        <v>0</v>
      </c>
      <c r="BC712" s="91">
        <v>0</v>
      </c>
    </row>
    <row r="713" spans="1:55" ht="25.5">
      <c r="A713" s="90" t="s">
        <v>843</v>
      </c>
      <c r="B713" s="82">
        <v>20231001</v>
      </c>
      <c r="C713" s="82">
        <v>2023</v>
      </c>
      <c r="D713" s="82" t="s">
        <v>6398</v>
      </c>
      <c r="E713" s="82">
        <v>10</v>
      </c>
      <c r="F713" s="82">
        <v>1.83</v>
      </c>
      <c r="G713" s="82" t="s">
        <v>843</v>
      </c>
      <c r="H713" s="82">
        <v>1.83</v>
      </c>
      <c r="I713" s="82" t="s">
        <v>843</v>
      </c>
      <c r="J713" s="82">
        <v>1</v>
      </c>
      <c r="K713" s="82" t="s">
        <v>11</v>
      </c>
      <c r="L713" s="82" t="s">
        <v>3749</v>
      </c>
      <c r="M713" s="82" t="s">
        <v>3750</v>
      </c>
      <c r="N713" s="82" t="s">
        <v>2352</v>
      </c>
      <c r="O713" s="82" t="s">
        <v>3700</v>
      </c>
      <c r="P713" s="82" t="s">
        <v>3751</v>
      </c>
      <c r="Q713" s="82" t="s">
        <v>10</v>
      </c>
      <c r="R713" s="82">
        <v>1</v>
      </c>
      <c r="S713" s="83">
        <v>43841</v>
      </c>
      <c r="T713" s="83">
        <v>43841</v>
      </c>
      <c r="U713" s="82">
        <v>62460785</v>
      </c>
      <c r="V713" s="82" t="s">
        <v>3702</v>
      </c>
      <c r="W713" s="100" t="s">
        <v>1759</v>
      </c>
      <c r="X713" s="82" t="s">
        <v>3899</v>
      </c>
      <c r="Y713" s="82" t="s">
        <v>5247</v>
      </c>
      <c r="Z713" s="82" t="s">
        <v>852</v>
      </c>
      <c r="AA713" s="82" t="s">
        <v>3704</v>
      </c>
      <c r="AB713" s="82" t="s">
        <v>6863</v>
      </c>
      <c r="AC713" s="82" t="s">
        <v>3705</v>
      </c>
      <c r="AD713" s="82" t="s">
        <v>3706</v>
      </c>
      <c r="AE713" s="82">
        <v>200019603101191</v>
      </c>
      <c r="AF713" s="82">
        <v>1</v>
      </c>
      <c r="AG713" s="82" t="s">
        <v>3707</v>
      </c>
      <c r="AH713" s="82">
        <v>1</v>
      </c>
      <c r="AI713" s="82" t="s">
        <v>3708</v>
      </c>
      <c r="AJ713" s="82">
        <v>315645</v>
      </c>
      <c r="AK713" s="82" t="s">
        <v>6663</v>
      </c>
      <c r="AL713" s="82">
        <v>314</v>
      </c>
      <c r="AM713" s="84">
        <v>65000</v>
      </c>
      <c r="AN713" s="84">
        <v>0</v>
      </c>
      <c r="AO713" s="84">
        <v>0</v>
      </c>
      <c r="AP713" s="84">
        <v>65000</v>
      </c>
      <c r="AQ713" s="84">
        <v>1865.5</v>
      </c>
      <c r="AR713" s="84">
        <v>4427.58</v>
      </c>
      <c r="AS713" s="84">
        <v>1976</v>
      </c>
      <c r="AT713" s="84">
        <v>0</v>
      </c>
      <c r="AU713" s="84">
        <v>25</v>
      </c>
      <c r="AV713" s="84">
        <v>0</v>
      </c>
      <c r="AW713" s="84">
        <v>2196</v>
      </c>
      <c r="AX713" s="84">
        <v>12686.08</v>
      </c>
      <c r="AY713" s="84">
        <v>54509.919999999998</v>
      </c>
      <c r="AZ713" s="84">
        <v>4615</v>
      </c>
      <c r="BA713" s="84">
        <v>715</v>
      </c>
      <c r="BB713" s="84">
        <v>4608.5</v>
      </c>
      <c r="BC713" s="91">
        <v>9938.5</v>
      </c>
    </row>
    <row r="714" spans="1:55" ht="25.5">
      <c r="A714" s="90" t="s">
        <v>843</v>
      </c>
      <c r="B714" s="82">
        <v>20231001</v>
      </c>
      <c r="C714" s="82">
        <v>2023</v>
      </c>
      <c r="D714" s="82" t="s">
        <v>6398</v>
      </c>
      <c r="E714" s="82">
        <v>10</v>
      </c>
      <c r="F714" s="82" t="s">
        <v>1242</v>
      </c>
      <c r="G714" s="82" t="s">
        <v>1486</v>
      </c>
      <c r="H714" s="82">
        <v>1.83</v>
      </c>
      <c r="I714" s="82" t="s">
        <v>843</v>
      </c>
      <c r="J714" s="82">
        <v>34</v>
      </c>
      <c r="K714" s="82" t="s">
        <v>3699</v>
      </c>
      <c r="L714" s="82" t="s">
        <v>3714</v>
      </c>
      <c r="M714" s="82" t="s">
        <v>3715</v>
      </c>
      <c r="N714" s="82" t="s">
        <v>2352</v>
      </c>
      <c r="O714" s="82" t="s">
        <v>3700</v>
      </c>
      <c r="P714" s="82" t="s">
        <v>3743</v>
      </c>
      <c r="Q714" s="82" t="s">
        <v>75</v>
      </c>
      <c r="R714" s="82">
        <v>10</v>
      </c>
      <c r="S714" s="83">
        <v>44573</v>
      </c>
      <c r="T714" s="83">
        <v>40546</v>
      </c>
      <c r="U714" s="82">
        <v>62475146</v>
      </c>
      <c r="V714" s="82" t="s">
        <v>3702</v>
      </c>
      <c r="W714" s="100" t="s">
        <v>2796</v>
      </c>
      <c r="X714" s="82" t="s">
        <v>4449</v>
      </c>
      <c r="Y714" s="82" t="s">
        <v>5725</v>
      </c>
      <c r="Z714" s="82" t="s">
        <v>2795</v>
      </c>
      <c r="AA714" s="82" t="s">
        <v>3712</v>
      </c>
      <c r="AB714" s="83">
        <v>29441</v>
      </c>
      <c r="AC714" s="82" t="s">
        <v>3713</v>
      </c>
      <c r="AD714" s="82" t="s">
        <v>3706</v>
      </c>
      <c r="AE714" s="82">
        <v>200013300175870</v>
      </c>
      <c r="AF714" s="82">
        <v>1</v>
      </c>
      <c r="AG714" s="82" t="s">
        <v>3707</v>
      </c>
      <c r="AH714" s="82">
        <v>1</v>
      </c>
      <c r="AI714" s="82" t="s">
        <v>3708</v>
      </c>
      <c r="AJ714" s="82">
        <v>315645</v>
      </c>
      <c r="AK714" s="82" t="s">
        <v>6663</v>
      </c>
      <c r="AL714" s="82">
        <v>315</v>
      </c>
      <c r="AM714" s="84">
        <v>25000</v>
      </c>
      <c r="AN714" s="84">
        <v>0</v>
      </c>
      <c r="AO714" s="84">
        <v>0</v>
      </c>
      <c r="AP714" s="84">
        <v>25000</v>
      </c>
      <c r="AQ714" s="84">
        <v>717.5</v>
      </c>
      <c r="AR714" s="84">
        <v>0</v>
      </c>
      <c r="AS714" s="84">
        <v>760</v>
      </c>
      <c r="AT714" s="84">
        <v>0</v>
      </c>
      <c r="AU714" s="84">
        <v>25</v>
      </c>
      <c r="AV714" s="84">
        <v>0</v>
      </c>
      <c r="AW714" s="84">
        <v>0</v>
      </c>
      <c r="AX714" s="84">
        <v>1502.5</v>
      </c>
      <c r="AY714" s="84">
        <v>23497.5</v>
      </c>
      <c r="AZ714" s="84">
        <v>1775</v>
      </c>
      <c r="BA714" s="84">
        <v>275</v>
      </c>
      <c r="BB714" s="84">
        <v>1772.5</v>
      </c>
      <c r="BC714" s="91">
        <v>3822.5</v>
      </c>
    </row>
    <row r="715" spans="1:55" ht="25.5">
      <c r="A715" s="90" t="s">
        <v>843</v>
      </c>
      <c r="B715" s="82">
        <v>20231001</v>
      </c>
      <c r="C715" s="82">
        <v>2023</v>
      </c>
      <c r="D715" s="82" t="s">
        <v>6398</v>
      </c>
      <c r="E715" s="82">
        <v>10</v>
      </c>
      <c r="F715" s="82">
        <v>1.83</v>
      </c>
      <c r="G715" s="82" t="s">
        <v>843</v>
      </c>
      <c r="H715" s="82">
        <v>1.83</v>
      </c>
      <c r="I715" s="82" t="s">
        <v>843</v>
      </c>
      <c r="J715" s="82">
        <v>7</v>
      </c>
      <c r="K715" s="82" t="s">
        <v>3709</v>
      </c>
      <c r="L715" s="82"/>
      <c r="M715" s="82"/>
      <c r="N715" s="82" t="s">
        <v>2352</v>
      </c>
      <c r="O715" s="82" t="s">
        <v>3700</v>
      </c>
      <c r="P715" s="82" t="s">
        <v>3710</v>
      </c>
      <c r="Q715" s="82" t="s">
        <v>795</v>
      </c>
      <c r="R715" s="82">
        <v>1</v>
      </c>
      <c r="S715" s="83">
        <v>44571</v>
      </c>
      <c r="T715" s="83">
        <v>44571</v>
      </c>
      <c r="U715" s="82">
        <v>62461697</v>
      </c>
      <c r="V715" s="82" t="s">
        <v>3702</v>
      </c>
      <c r="W715" s="100" t="s">
        <v>2464</v>
      </c>
      <c r="X715" s="82" t="s">
        <v>3719</v>
      </c>
      <c r="Y715" s="82" t="s">
        <v>5129</v>
      </c>
      <c r="Z715" s="82" t="s">
        <v>2436</v>
      </c>
      <c r="AA715" s="82" t="s">
        <v>3712</v>
      </c>
      <c r="AB715" s="83">
        <v>31783</v>
      </c>
      <c r="AC715" s="82" t="s">
        <v>3705</v>
      </c>
      <c r="AD715" s="82" t="s">
        <v>3706</v>
      </c>
      <c r="AE715" s="82">
        <v>200012800243061</v>
      </c>
      <c r="AF715" s="82">
        <v>1</v>
      </c>
      <c r="AG715" s="82" t="s">
        <v>3707</v>
      </c>
      <c r="AH715" s="82">
        <v>1</v>
      </c>
      <c r="AI715" s="82" t="s">
        <v>3708</v>
      </c>
      <c r="AJ715" s="82">
        <v>315645</v>
      </c>
      <c r="AK715" s="82" t="s">
        <v>6663</v>
      </c>
      <c r="AL715" s="82">
        <v>316</v>
      </c>
      <c r="AM715" s="84">
        <v>10000</v>
      </c>
      <c r="AN715" s="84">
        <v>0</v>
      </c>
      <c r="AO715" s="84">
        <v>0</v>
      </c>
      <c r="AP715" s="84">
        <v>10000</v>
      </c>
      <c r="AQ715" s="84">
        <v>0</v>
      </c>
      <c r="AR715" s="84">
        <v>0</v>
      </c>
      <c r="AS715" s="84">
        <v>0</v>
      </c>
      <c r="AT715" s="84">
        <v>0</v>
      </c>
      <c r="AU715" s="84">
        <v>0</v>
      </c>
      <c r="AV715" s="84">
        <v>0</v>
      </c>
      <c r="AW715" s="84">
        <v>0</v>
      </c>
      <c r="AX715" s="84">
        <v>0</v>
      </c>
      <c r="AY715" s="84">
        <v>10000</v>
      </c>
      <c r="AZ715" s="84">
        <v>0</v>
      </c>
      <c r="BA715" s="84">
        <v>0</v>
      </c>
      <c r="BB715" s="84">
        <v>0</v>
      </c>
      <c r="BC715" s="91">
        <v>0</v>
      </c>
    </row>
    <row r="716" spans="1:55" ht="25.5">
      <c r="A716" s="90" t="s">
        <v>843</v>
      </c>
      <c r="B716" s="82">
        <v>20231001</v>
      </c>
      <c r="C716" s="82">
        <v>2023</v>
      </c>
      <c r="D716" s="82" t="s">
        <v>6398</v>
      </c>
      <c r="E716" s="82">
        <v>10</v>
      </c>
      <c r="F716" s="82" t="s">
        <v>1258</v>
      </c>
      <c r="G716" s="82" t="s">
        <v>1488</v>
      </c>
      <c r="H716" s="82" t="s">
        <v>1258</v>
      </c>
      <c r="I716" s="82" t="s">
        <v>1488</v>
      </c>
      <c r="J716" s="82">
        <v>1</v>
      </c>
      <c r="K716" s="82" t="s">
        <v>11</v>
      </c>
      <c r="L716" s="82" t="s">
        <v>3720</v>
      </c>
      <c r="M716" s="82" t="s">
        <v>3721</v>
      </c>
      <c r="N716" s="82" t="s">
        <v>2352</v>
      </c>
      <c r="O716" s="82" t="s">
        <v>3700</v>
      </c>
      <c r="P716" s="82" t="s">
        <v>3722</v>
      </c>
      <c r="Q716" s="82" t="s">
        <v>8</v>
      </c>
      <c r="R716" s="82">
        <v>1</v>
      </c>
      <c r="S716" s="83">
        <v>44933</v>
      </c>
      <c r="T716" s="83">
        <v>44933</v>
      </c>
      <c r="U716" s="82">
        <v>62085024</v>
      </c>
      <c r="V716" s="82" t="s">
        <v>3702</v>
      </c>
      <c r="W716" s="100" t="s">
        <v>3413</v>
      </c>
      <c r="X716" s="82" t="s">
        <v>4120</v>
      </c>
      <c r="Y716" s="82" t="s">
        <v>5429</v>
      </c>
      <c r="Z716" s="82" t="s">
        <v>3412</v>
      </c>
      <c r="AA716" s="82" t="s">
        <v>3704</v>
      </c>
      <c r="AB716" s="82" t="s">
        <v>6864</v>
      </c>
      <c r="AC716" s="82" t="s">
        <v>3705</v>
      </c>
      <c r="AD716" s="82" t="s">
        <v>3706</v>
      </c>
      <c r="AE716" s="82">
        <v>200019606020827</v>
      </c>
      <c r="AF716" s="82">
        <v>1</v>
      </c>
      <c r="AG716" s="82" t="s">
        <v>3707</v>
      </c>
      <c r="AH716" s="82">
        <v>1</v>
      </c>
      <c r="AI716" s="82" t="s">
        <v>3708</v>
      </c>
      <c r="AJ716" s="82">
        <v>315645</v>
      </c>
      <c r="AK716" s="82" t="s">
        <v>6663</v>
      </c>
      <c r="AL716" s="82">
        <v>317</v>
      </c>
      <c r="AM716" s="84">
        <v>18000</v>
      </c>
      <c r="AN716" s="84">
        <v>0</v>
      </c>
      <c r="AO716" s="84">
        <v>0</v>
      </c>
      <c r="AP716" s="84">
        <v>18000</v>
      </c>
      <c r="AQ716" s="84">
        <v>516.6</v>
      </c>
      <c r="AR716" s="84">
        <v>0</v>
      </c>
      <c r="AS716" s="84">
        <v>547.20000000000005</v>
      </c>
      <c r="AT716" s="84">
        <v>0</v>
      </c>
      <c r="AU716" s="84">
        <v>25</v>
      </c>
      <c r="AV716" s="84">
        <v>0</v>
      </c>
      <c r="AW716" s="84">
        <v>0</v>
      </c>
      <c r="AX716" s="84">
        <v>1088.8</v>
      </c>
      <c r="AY716" s="84">
        <v>16911.2</v>
      </c>
      <c r="AZ716" s="84">
        <v>1278</v>
      </c>
      <c r="BA716" s="84">
        <v>198</v>
      </c>
      <c r="BB716" s="84">
        <v>1276.2</v>
      </c>
      <c r="BC716" s="91">
        <v>2752.2</v>
      </c>
    </row>
    <row r="717" spans="1:55" ht="25.5">
      <c r="A717" s="90" t="s">
        <v>843</v>
      </c>
      <c r="B717" s="82">
        <v>20231001</v>
      </c>
      <c r="C717" s="82">
        <v>2023</v>
      </c>
      <c r="D717" s="82" t="s">
        <v>6398</v>
      </c>
      <c r="E717" s="82">
        <v>10</v>
      </c>
      <c r="F717" s="82">
        <v>1.83</v>
      </c>
      <c r="G717" s="82" t="s">
        <v>843</v>
      </c>
      <c r="H717" s="82">
        <v>1.83</v>
      </c>
      <c r="I717" s="82" t="s">
        <v>843</v>
      </c>
      <c r="J717" s="82">
        <v>7</v>
      </c>
      <c r="K717" s="82" t="s">
        <v>3709</v>
      </c>
      <c r="L717" s="82"/>
      <c r="M717" s="82"/>
      <c r="N717" s="82" t="s">
        <v>2352</v>
      </c>
      <c r="O717" s="82" t="s">
        <v>3700</v>
      </c>
      <c r="P717" s="82" t="s">
        <v>3710</v>
      </c>
      <c r="Q717" s="82" t="s">
        <v>795</v>
      </c>
      <c r="R717" s="82">
        <v>2</v>
      </c>
      <c r="S717" s="83">
        <v>44931</v>
      </c>
      <c r="T717" s="83">
        <v>43466</v>
      </c>
      <c r="U717" s="82">
        <v>62461926</v>
      </c>
      <c r="V717" s="82" t="s">
        <v>3702</v>
      </c>
      <c r="W717" s="100" t="s">
        <v>3212</v>
      </c>
      <c r="X717" s="82" t="s">
        <v>4115</v>
      </c>
      <c r="Y717" s="82" t="s">
        <v>5425</v>
      </c>
      <c r="Z717" s="82" t="s">
        <v>3211</v>
      </c>
      <c r="AA717" s="82" t="s">
        <v>3712</v>
      </c>
      <c r="AB717" s="82" t="s">
        <v>6865</v>
      </c>
      <c r="AC717" s="82" t="s">
        <v>3705</v>
      </c>
      <c r="AD717" s="82" t="s">
        <v>3706</v>
      </c>
      <c r="AE717" s="82">
        <v>200012320299468</v>
      </c>
      <c r="AF717" s="82">
        <v>1</v>
      </c>
      <c r="AG717" s="82" t="s">
        <v>3707</v>
      </c>
      <c r="AH717" s="82">
        <v>1</v>
      </c>
      <c r="AI717" s="82" t="s">
        <v>3708</v>
      </c>
      <c r="AJ717" s="82">
        <v>315645</v>
      </c>
      <c r="AK717" s="82" t="s">
        <v>6663</v>
      </c>
      <c r="AL717" s="82">
        <v>318</v>
      </c>
      <c r="AM717" s="84">
        <v>10000</v>
      </c>
      <c r="AN717" s="84">
        <v>0</v>
      </c>
      <c r="AO717" s="84">
        <v>0</v>
      </c>
      <c r="AP717" s="84">
        <v>10000</v>
      </c>
      <c r="AQ717" s="84">
        <v>0</v>
      </c>
      <c r="AR717" s="84">
        <v>0</v>
      </c>
      <c r="AS717" s="84">
        <v>0</v>
      </c>
      <c r="AT717" s="84">
        <v>0</v>
      </c>
      <c r="AU717" s="84">
        <v>0</v>
      </c>
      <c r="AV717" s="84">
        <v>0</v>
      </c>
      <c r="AW717" s="84">
        <v>0</v>
      </c>
      <c r="AX717" s="84">
        <v>0</v>
      </c>
      <c r="AY717" s="84">
        <v>10000</v>
      </c>
      <c r="AZ717" s="84">
        <v>0</v>
      </c>
      <c r="BA717" s="84">
        <v>0</v>
      </c>
      <c r="BB717" s="84">
        <v>0</v>
      </c>
      <c r="BC717" s="91">
        <v>0</v>
      </c>
    </row>
    <row r="718" spans="1:55" ht="25.5">
      <c r="A718" s="90" t="s">
        <v>843</v>
      </c>
      <c r="B718" s="82">
        <v>20231001</v>
      </c>
      <c r="C718" s="82">
        <v>2023</v>
      </c>
      <c r="D718" s="82" t="s">
        <v>6398</v>
      </c>
      <c r="E718" s="82">
        <v>10</v>
      </c>
      <c r="F718" s="82">
        <v>1.83</v>
      </c>
      <c r="G718" s="82" t="s">
        <v>843</v>
      </c>
      <c r="H718" s="82">
        <v>1.83</v>
      </c>
      <c r="I718" s="82" t="s">
        <v>843</v>
      </c>
      <c r="J718" s="82">
        <v>1</v>
      </c>
      <c r="K718" s="82" t="s">
        <v>11</v>
      </c>
      <c r="L718" s="82" t="s">
        <v>3758</v>
      </c>
      <c r="M718" s="82" t="s">
        <v>3759</v>
      </c>
      <c r="N718" s="82" t="s">
        <v>2352</v>
      </c>
      <c r="O718" s="82" t="s">
        <v>3700</v>
      </c>
      <c r="P718" s="82" t="s">
        <v>4444</v>
      </c>
      <c r="Q718" s="82" t="s">
        <v>152</v>
      </c>
      <c r="R718" s="82">
        <v>4</v>
      </c>
      <c r="S718" s="83">
        <v>44936</v>
      </c>
      <c r="T718" s="83">
        <v>32519</v>
      </c>
      <c r="U718" s="82">
        <v>62462043</v>
      </c>
      <c r="V718" s="82" t="s">
        <v>3702</v>
      </c>
      <c r="W718" s="100" t="s">
        <v>1833</v>
      </c>
      <c r="X718" s="82" t="s">
        <v>4418</v>
      </c>
      <c r="Y718" s="82" t="s">
        <v>6061</v>
      </c>
      <c r="Z718" s="82" t="s">
        <v>598</v>
      </c>
      <c r="AA718" s="82" t="s">
        <v>3712</v>
      </c>
      <c r="AB718" s="82" t="s">
        <v>6866</v>
      </c>
      <c r="AC718" s="82" t="s">
        <v>3713</v>
      </c>
      <c r="AD718" s="82" t="s">
        <v>3705</v>
      </c>
      <c r="AE718" s="82">
        <v>200013300044079</v>
      </c>
      <c r="AF718" s="82">
        <v>1</v>
      </c>
      <c r="AG718" s="82" t="s">
        <v>3707</v>
      </c>
      <c r="AH718" s="82">
        <v>1</v>
      </c>
      <c r="AI718" s="82" t="s">
        <v>3708</v>
      </c>
      <c r="AJ718" s="82">
        <v>315645</v>
      </c>
      <c r="AK718" s="82" t="s">
        <v>6663</v>
      </c>
      <c r="AL718" s="82">
        <v>319</v>
      </c>
      <c r="AM718" s="84">
        <v>13110.38</v>
      </c>
      <c r="AN718" s="84">
        <v>0</v>
      </c>
      <c r="AO718" s="84">
        <v>0</v>
      </c>
      <c r="AP718" s="84">
        <v>13110.38</v>
      </c>
      <c r="AQ718" s="84">
        <v>376.27</v>
      </c>
      <c r="AR718" s="84">
        <v>0</v>
      </c>
      <c r="AS718" s="84">
        <v>398.56</v>
      </c>
      <c r="AT718" s="84">
        <v>0</v>
      </c>
      <c r="AU718" s="84">
        <v>25</v>
      </c>
      <c r="AV718" s="84">
        <v>50</v>
      </c>
      <c r="AW718" s="84">
        <v>0</v>
      </c>
      <c r="AX718" s="84">
        <v>849.83</v>
      </c>
      <c r="AY718" s="84">
        <v>12260.55</v>
      </c>
      <c r="AZ718" s="84">
        <v>930.84</v>
      </c>
      <c r="BA718" s="84">
        <v>144.21</v>
      </c>
      <c r="BB718" s="84">
        <v>929.53</v>
      </c>
      <c r="BC718" s="91">
        <v>2004.58</v>
      </c>
    </row>
    <row r="719" spans="1:55" ht="25.5">
      <c r="A719" s="90" t="s">
        <v>843</v>
      </c>
      <c r="B719" s="82">
        <v>20231001</v>
      </c>
      <c r="C719" s="82">
        <v>2023</v>
      </c>
      <c r="D719" s="82" t="s">
        <v>6398</v>
      </c>
      <c r="E719" s="82">
        <v>10</v>
      </c>
      <c r="F719" s="82" t="s">
        <v>1293</v>
      </c>
      <c r="G719" s="82" t="s">
        <v>484</v>
      </c>
      <c r="H719" s="82" t="s">
        <v>1293</v>
      </c>
      <c r="I719" s="82" t="s">
        <v>484</v>
      </c>
      <c r="J719" s="82">
        <v>1</v>
      </c>
      <c r="K719" s="82" t="s">
        <v>11</v>
      </c>
      <c r="L719" s="82" t="s">
        <v>3758</v>
      </c>
      <c r="M719" s="82" t="s">
        <v>3759</v>
      </c>
      <c r="N719" s="82" t="s">
        <v>2352</v>
      </c>
      <c r="O719" s="82" t="s">
        <v>3700</v>
      </c>
      <c r="P719" s="82" t="s">
        <v>3794</v>
      </c>
      <c r="Q719" s="82" t="s">
        <v>30</v>
      </c>
      <c r="R719" s="82">
        <v>5</v>
      </c>
      <c r="S719" s="83">
        <v>43473</v>
      </c>
      <c r="T719" s="83">
        <v>39085</v>
      </c>
      <c r="U719" s="82">
        <v>61515002</v>
      </c>
      <c r="V719" s="82" t="s">
        <v>3702</v>
      </c>
      <c r="W719" s="100" t="s">
        <v>1541</v>
      </c>
      <c r="X719" s="82" t="s">
        <v>4682</v>
      </c>
      <c r="Y719" s="82" t="s">
        <v>5971</v>
      </c>
      <c r="Z719" s="82" t="s">
        <v>483</v>
      </c>
      <c r="AA719" s="82" t="s">
        <v>3712</v>
      </c>
      <c r="AB719" s="82" t="s">
        <v>6867</v>
      </c>
      <c r="AC719" s="82" t="s">
        <v>3713</v>
      </c>
      <c r="AD719" s="82" t="s">
        <v>3705</v>
      </c>
      <c r="AE719" s="82">
        <v>200013300093321</v>
      </c>
      <c r="AF719" s="82">
        <v>1</v>
      </c>
      <c r="AG719" s="82" t="s">
        <v>3707</v>
      </c>
      <c r="AH719" s="82">
        <v>1</v>
      </c>
      <c r="AI719" s="82" t="s">
        <v>3708</v>
      </c>
      <c r="AJ719" s="82">
        <v>315645</v>
      </c>
      <c r="AK719" s="82" t="s">
        <v>6663</v>
      </c>
      <c r="AL719" s="82">
        <v>320</v>
      </c>
      <c r="AM719" s="84">
        <v>45000</v>
      </c>
      <c r="AN719" s="84">
        <v>0</v>
      </c>
      <c r="AO719" s="84">
        <v>0</v>
      </c>
      <c r="AP719" s="84">
        <v>45000</v>
      </c>
      <c r="AQ719" s="84">
        <v>1291.5</v>
      </c>
      <c r="AR719" s="84">
        <v>1148.33</v>
      </c>
      <c r="AS719" s="84">
        <v>1368</v>
      </c>
      <c r="AT719" s="84">
        <v>0</v>
      </c>
      <c r="AU719" s="84">
        <v>25</v>
      </c>
      <c r="AV719" s="84">
        <v>0</v>
      </c>
      <c r="AW719" s="84">
        <v>29589.73</v>
      </c>
      <c r="AX719" s="84">
        <v>63012.29</v>
      </c>
      <c r="AY719" s="84">
        <v>11577.44</v>
      </c>
      <c r="AZ719" s="84">
        <v>3195</v>
      </c>
      <c r="BA719" s="84">
        <v>495</v>
      </c>
      <c r="BB719" s="84">
        <v>3190.5</v>
      </c>
      <c r="BC719" s="91">
        <v>6880.5</v>
      </c>
    </row>
    <row r="720" spans="1:55" ht="25.5">
      <c r="A720" s="90" t="s">
        <v>843</v>
      </c>
      <c r="B720" s="82">
        <v>20231001</v>
      </c>
      <c r="C720" s="82">
        <v>2023</v>
      </c>
      <c r="D720" s="82" t="s">
        <v>6398</v>
      </c>
      <c r="E720" s="82">
        <v>10</v>
      </c>
      <c r="F720" s="82" t="s">
        <v>1267</v>
      </c>
      <c r="G720" s="82" t="s">
        <v>305</v>
      </c>
      <c r="H720" s="82">
        <v>1.83</v>
      </c>
      <c r="I720" s="82" t="s">
        <v>843</v>
      </c>
      <c r="J720" s="82">
        <v>34</v>
      </c>
      <c r="K720" s="82" t="s">
        <v>3699</v>
      </c>
      <c r="L720" s="82" t="s">
        <v>3714</v>
      </c>
      <c r="M720" s="82" t="s">
        <v>3715</v>
      </c>
      <c r="N720" s="82" t="s">
        <v>2352</v>
      </c>
      <c r="O720" s="82" t="s">
        <v>3700</v>
      </c>
      <c r="P720" s="82" t="s">
        <v>3844</v>
      </c>
      <c r="Q720" s="82" t="s">
        <v>1200</v>
      </c>
      <c r="R720" s="82">
        <v>3</v>
      </c>
      <c r="S720" s="83">
        <v>44932</v>
      </c>
      <c r="T720" s="83">
        <v>44567</v>
      </c>
      <c r="U720" s="82">
        <v>61650048</v>
      </c>
      <c r="V720" s="82" t="s">
        <v>3702</v>
      </c>
      <c r="W720" s="100" t="s">
        <v>2139</v>
      </c>
      <c r="X720" s="82" t="s">
        <v>4383</v>
      </c>
      <c r="Y720" s="82" t="s">
        <v>5661</v>
      </c>
      <c r="Z720" s="82" t="s">
        <v>2138</v>
      </c>
      <c r="AA720" s="82" t="s">
        <v>3704</v>
      </c>
      <c r="AB720" s="82" t="s">
        <v>6868</v>
      </c>
      <c r="AC720" s="82" t="s">
        <v>3705</v>
      </c>
      <c r="AD720" s="82" t="s">
        <v>3718</v>
      </c>
      <c r="AE720" s="82">
        <v>200019604844049</v>
      </c>
      <c r="AF720" s="82">
        <v>1</v>
      </c>
      <c r="AG720" s="82" t="s">
        <v>3707</v>
      </c>
      <c r="AH720" s="82">
        <v>1</v>
      </c>
      <c r="AI720" s="82" t="s">
        <v>3708</v>
      </c>
      <c r="AJ720" s="82">
        <v>315645</v>
      </c>
      <c r="AK720" s="82" t="s">
        <v>6663</v>
      </c>
      <c r="AL720" s="82">
        <v>321</v>
      </c>
      <c r="AM720" s="84">
        <v>70000</v>
      </c>
      <c r="AN720" s="84">
        <v>0</v>
      </c>
      <c r="AO720" s="84">
        <v>0</v>
      </c>
      <c r="AP720" s="84">
        <v>70000</v>
      </c>
      <c r="AQ720" s="84">
        <v>2009</v>
      </c>
      <c r="AR720" s="84">
        <v>4733.5200000000004</v>
      </c>
      <c r="AS720" s="84">
        <v>2128</v>
      </c>
      <c r="AT720" s="84">
        <v>3174.76</v>
      </c>
      <c r="AU720" s="84">
        <v>25</v>
      </c>
      <c r="AV720" s="84">
        <v>0</v>
      </c>
      <c r="AW720" s="84">
        <v>0</v>
      </c>
      <c r="AX720" s="84">
        <v>12070.28</v>
      </c>
      <c r="AY720" s="84">
        <v>57929.72</v>
      </c>
      <c r="AZ720" s="84">
        <v>4970</v>
      </c>
      <c r="BA720" s="84">
        <v>770</v>
      </c>
      <c r="BB720" s="84">
        <v>4963</v>
      </c>
      <c r="BC720" s="91">
        <v>10703</v>
      </c>
    </row>
    <row r="721" spans="1:55" ht="25.5">
      <c r="A721" s="90" t="s">
        <v>843</v>
      </c>
      <c r="B721" s="82">
        <v>20231001</v>
      </c>
      <c r="C721" s="82">
        <v>2023</v>
      </c>
      <c r="D721" s="82" t="s">
        <v>6398</v>
      </c>
      <c r="E721" s="82">
        <v>10</v>
      </c>
      <c r="F721" s="82" t="s">
        <v>1241</v>
      </c>
      <c r="G721" s="82" t="s">
        <v>276</v>
      </c>
      <c r="H721" s="82">
        <v>1.83</v>
      </c>
      <c r="I721" s="82" t="s">
        <v>843</v>
      </c>
      <c r="J721" s="82">
        <v>34</v>
      </c>
      <c r="K721" s="82" t="s">
        <v>3699</v>
      </c>
      <c r="L721" s="82" t="s">
        <v>3714</v>
      </c>
      <c r="M721" s="82" t="s">
        <v>3715</v>
      </c>
      <c r="N721" s="82" t="s">
        <v>2352</v>
      </c>
      <c r="O721" s="82" t="s">
        <v>3700</v>
      </c>
      <c r="P721" s="82" t="s">
        <v>3727</v>
      </c>
      <c r="Q721" s="82" t="s">
        <v>1315</v>
      </c>
      <c r="R721" s="82">
        <v>4</v>
      </c>
      <c r="S721" s="83">
        <v>44931</v>
      </c>
      <c r="T721" s="83">
        <v>44202</v>
      </c>
      <c r="U721" s="82">
        <v>62160067</v>
      </c>
      <c r="V721" s="82" t="s">
        <v>3702</v>
      </c>
      <c r="W721" s="100" t="s">
        <v>2073</v>
      </c>
      <c r="X721" s="82" t="s">
        <v>4102</v>
      </c>
      <c r="Y721" s="82" t="s">
        <v>5415</v>
      </c>
      <c r="Z721" s="82" t="s">
        <v>979</v>
      </c>
      <c r="AA721" s="82" t="s">
        <v>3704</v>
      </c>
      <c r="AB721" s="83">
        <v>33857</v>
      </c>
      <c r="AC721" s="82" t="s">
        <v>3705</v>
      </c>
      <c r="AD721" s="82" t="s">
        <v>3706</v>
      </c>
      <c r="AE721" s="82">
        <v>200019603522056</v>
      </c>
      <c r="AF721" s="82">
        <v>1</v>
      </c>
      <c r="AG721" s="82" t="s">
        <v>3707</v>
      </c>
      <c r="AH721" s="82">
        <v>1</v>
      </c>
      <c r="AI721" s="82" t="s">
        <v>3708</v>
      </c>
      <c r="AJ721" s="82">
        <v>315645</v>
      </c>
      <c r="AK721" s="82" t="s">
        <v>6663</v>
      </c>
      <c r="AL721" s="82">
        <v>322</v>
      </c>
      <c r="AM721" s="84">
        <v>55000</v>
      </c>
      <c r="AN721" s="84">
        <v>0</v>
      </c>
      <c r="AO721" s="84">
        <v>0</v>
      </c>
      <c r="AP721" s="84">
        <v>55000</v>
      </c>
      <c r="AQ721" s="84">
        <v>1578.5</v>
      </c>
      <c r="AR721" s="84">
        <v>2559.6799999999998</v>
      </c>
      <c r="AS721" s="84">
        <v>1672</v>
      </c>
      <c r="AT721" s="84">
        <v>0</v>
      </c>
      <c r="AU721" s="84">
        <v>25</v>
      </c>
      <c r="AV721" s="84">
        <v>0</v>
      </c>
      <c r="AW721" s="84">
        <v>0</v>
      </c>
      <c r="AX721" s="84">
        <v>5835.18</v>
      </c>
      <c r="AY721" s="84">
        <v>49164.82</v>
      </c>
      <c r="AZ721" s="84">
        <v>3905</v>
      </c>
      <c r="BA721" s="84">
        <v>605</v>
      </c>
      <c r="BB721" s="84">
        <v>3899.5</v>
      </c>
      <c r="BC721" s="91">
        <v>8409.5</v>
      </c>
    </row>
    <row r="722" spans="1:55" ht="25.5">
      <c r="A722" s="90" t="s">
        <v>843</v>
      </c>
      <c r="B722" s="82">
        <v>20231001</v>
      </c>
      <c r="C722" s="82">
        <v>2023</v>
      </c>
      <c r="D722" s="82" t="s">
        <v>6398</v>
      </c>
      <c r="E722" s="82">
        <v>10</v>
      </c>
      <c r="F722" s="82" t="s">
        <v>1249</v>
      </c>
      <c r="G722" s="82" t="s">
        <v>1491</v>
      </c>
      <c r="H722" s="82" t="s">
        <v>1249</v>
      </c>
      <c r="I722" s="82" t="s">
        <v>1491</v>
      </c>
      <c r="J722" s="82">
        <v>1</v>
      </c>
      <c r="K722" s="82" t="s">
        <v>11</v>
      </c>
      <c r="L722" s="82" t="s">
        <v>3749</v>
      </c>
      <c r="M722" s="82" t="s">
        <v>3750</v>
      </c>
      <c r="N722" s="82" t="s">
        <v>2352</v>
      </c>
      <c r="O722" s="82" t="s">
        <v>3700</v>
      </c>
      <c r="P722" s="82" t="s">
        <v>3976</v>
      </c>
      <c r="Q722" s="82" t="s">
        <v>873</v>
      </c>
      <c r="R722" s="82">
        <v>2</v>
      </c>
      <c r="S722" s="83">
        <v>44572</v>
      </c>
      <c r="T722" s="83">
        <v>44202</v>
      </c>
      <c r="U722" s="82">
        <v>61395015</v>
      </c>
      <c r="V722" s="82" t="s">
        <v>3702</v>
      </c>
      <c r="W722" s="100" t="s">
        <v>1730</v>
      </c>
      <c r="X722" s="82" t="s">
        <v>4543</v>
      </c>
      <c r="Y722" s="82" t="s">
        <v>5821</v>
      </c>
      <c r="Z722" s="82" t="s">
        <v>964</v>
      </c>
      <c r="AA722" s="82" t="s">
        <v>3712</v>
      </c>
      <c r="AB722" s="83">
        <v>27458</v>
      </c>
      <c r="AC722" s="82" t="s">
        <v>3705</v>
      </c>
      <c r="AD722" s="82" t="s">
        <v>3718</v>
      </c>
      <c r="AE722" s="82">
        <v>200019600356916</v>
      </c>
      <c r="AF722" s="82">
        <v>1</v>
      </c>
      <c r="AG722" s="82" t="s">
        <v>3707</v>
      </c>
      <c r="AH722" s="82">
        <v>1</v>
      </c>
      <c r="AI722" s="82" t="s">
        <v>3708</v>
      </c>
      <c r="AJ722" s="82">
        <v>315645</v>
      </c>
      <c r="AK722" s="82" t="s">
        <v>6663</v>
      </c>
      <c r="AL722" s="82">
        <v>323</v>
      </c>
      <c r="AM722" s="84">
        <v>30000</v>
      </c>
      <c r="AN722" s="84">
        <v>0</v>
      </c>
      <c r="AO722" s="84">
        <v>0</v>
      </c>
      <c r="AP722" s="84">
        <v>30000</v>
      </c>
      <c r="AQ722" s="84">
        <v>861</v>
      </c>
      <c r="AR722" s="84">
        <v>0</v>
      </c>
      <c r="AS722" s="84">
        <v>912</v>
      </c>
      <c r="AT722" s="84">
        <v>0</v>
      </c>
      <c r="AU722" s="84">
        <v>25</v>
      </c>
      <c r="AV722" s="84">
        <v>0</v>
      </c>
      <c r="AW722" s="84">
        <v>0</v>
      </c>
      <c r="AX722" s="84">
        <v>1798</v>
      </c>
      <c r="AY722" s="84">
        <v>28202</v>
      </c>
      <c r="AZ722" s="84">
        <v>2130</v>
      </c>
      <c r="BA722" s="84">
        <v>330</v>
      </c>
      <c r="BB722" s="84">
        <v>2127</v>
      </c>
      <c r="BC722" s="91">
        <v>4587</v>
      </c>
    </row>
    <row r="723" spans="1:55" ht="25.5">
      <c r="A723" s="90" t="s">
        <v>843</v>
      </c>
      <c r="B723" s="82">
        <v>20231001</v>
      </c>
      <c r="C723" s="82">
        <v>2023</v>
      </c>
      <c r="D723" s="82" t="s">
        <v>6398</v>
      </c>
      <c r="E723" s="82">
        <v>10</v>
      </c>
      <c r="F723" s="82" t="s">
        <v>1242</v>
      </c>
      <c r="G723" s="82" t="s">
        <v>1486</v>
      </c>
      <c r="H723" s="82" t="s">
        <v>1242</v>
      </c>
      <c r="I723" s="82" t="s">
        <v>1486</v>
      </c>
      <c r="J723" s="82">
        <v>1</v>
      </c>
      <c r="K723" s="82" t="s">
        <v>11</v>
      </c>
      <c r="L723" s="82" t="s">
        <v>3720</v>
      </c>
      <c r="M723" s="82" t="s">
        <v>3721</v>
      </c>
      <c r="N723" s="82" t="s">
        <v>2352</v>
      </c>
      <c r="O723" s="82" t="s">
        <v>3700</v>
      </c>
      <c r="P723" s="82" t="s">
        <v>3857</v>
      </c>
      <c r="Q723" s="82" t="s">
        <v>27</v>
      </c>
      <c r="R723" s="82">
        <v>1</v>
      </c>
      <c r="S723" s="83">
        <v>44621</v>
      </c>
      <c r="T723" s="83">
        <v>44621</v>
      </c>
      <c r="U723" s="82">
        <v>62475114</v>
      </c>
      <c r="V723" s="82" t="s">
        <v>3702</v>
      </c>
      <c r="W723" s="100" t="s">
        <v>1727</v>
      </c>
      <c r="X723" s="82" t="s">
        <v>3890</v>
      </c>
      <c r="Y723" s="82" t="s">
        <v>5239</v>
      </c>
      <c r="Z723" s="82" t="s">
        <v>1457</v>
      </c>
      <c r="AA723" s="82" t="s">
        <v>3712</v>
      </c>
      <c r="AB723" s="82" t="s">
        <v>6869</v>
      </c>
      <c r="AC723" s="82" t="s">
        <v>3705</v>
      </c>
      <c r="AD723" s="82" t="s">
        <v>3706</v>
      </c>
      <c r="AE723" s="82">
        <v>200019604435066</v>
      </c>
      <c r="AF723" s="82">
        <v>1</v>
      </c>
      <c r="AG723" s="82" t="s">
        <v>3707</v>
      </c>
      <c r="AH723" s="82">
        <v>1</v>
      </c>
      <c r="AI723" s="82" t="s">
        <v>3708</v>
      </c>
      <c r="AJ723" s="82">
        <v>315645</v>
      </c>
      <c r="AK723" s="82" t="s">
        <v>6663</v>
      </c>
      <c r="AL723" s="82">
        <v>324</v>
      </c>
      <c r="AM723" s="84">
        <v>16500</v>
      </c>
      <c r="AN723" s="84">
        <v>0</v>
      </c>
      <c r="AO723" s="84">
        <v>0</v>
      </c>
      <c r="AP723" s="84">
        <v>16500</v>
      </c>
      <c r="AQ723" s="84">
        <v>473.55</v>
      </c>
      <c r="AR723" s="84">
        <v>0</v>
      </c>
      <c r="AS723" s="84">
        <v>501.6</v>
      </c>
      <c r="AT723" s="84">
        <v>0</v>
      </c>
      <c r="AU723" s="84">
        <v>25</v>
      </c>
      <c r="AV723" s="84">
        <v>0</v>
      </c>
      <c r="AW723" s="84">
        <v>0</v>
      </c>
      <c r="AX723" s="84">
        <v>1000.15</v>
      </c>
      <c r="AY723" s="84">
        <v>15499.85</v>
      </c>
      <c r="AZ723" s="84">
        <v>1171.5</v>
      </c>
      <c r="BA723" s="84">
        <v>181.5</v>
      </c>
      <c r="BB723" s="84">
        <v>1169.8499999999999</v>
      </c>
      <c r="BC723" s="91">
        <v>2522.85</v>
      </c>
    </row>
    <row r="724" spans="1:55" ht="25.5">
      <c r="A724" s="90" t="s">
        <v>843</v>
      </c>
      <c r="B724" s="82">
        <v>20231001</v>
      </c>
      <c r="C724" s="82">
        <v>2023</v>
      </c>
      <c r="D724" s="82" t="s">
        <v>6398</v>
      </c>
      <c r="E724" s="82">
        <v>10</v>
      </c>
      <c r="F724" s="82" t="s">
        <v>2828</v>
      </c>
      <c r="G724" s="82" t="s">
        <v>201</v>
      </c>
      <c r="H724" s="82" t="s">
        <v>2828</v>
      </c>
      <c r="I724" s="82" t="s">
        <v>201</v>
      </c>
      <c r="J724" s="82">
        <v>1</v>
      </c>
      <c r="K724" s="82" t="s">
        <v>11</v>
      </c>
      <c r="L724" s="82" t="s">
        <v>3758</v>
      </c>
      <c r="M724" s="82" t="s">
        <v>3759</v>
      </c>
      <c r="N724" s="82" t="s">
        <v>2352</v>
      </c>
      <c r="O724" s="82" t="s">
        <v>3700</v>
      </c>
      <c r="P724" s="82" t="s">
        <v>3762</v>
      </c>
      <c r="Q724" s="82" t="s">
        <v>2359</v>
      </c>
      <c r="R724" s="82">
        <v>6</v>
      </c>
      <c r="S724" s="83">
        <v>44208</v>
      </c>
      <c r="T724" s="83">
        <v>40552</v>
      </c>
      <c r="U724" s="82">
        <v>62310044</v>
      </c>
      <c r="V724" s="82" t="s">
        <v>3702</v>
      </c>
      <c r="W724" s="100" t="s">
        <v>1398</v>
      </c>
      <c r="X724" s="82" t="s">
        <v>3763</v>
      </c>
      <c r="Y724" s="82" t="s">
        <v>5149</v>
      </c>
      <c r="Z724" s="82" t="s">
        <v>1397</v>
      </c>
      <c r="AA724" s="82" t="s">
        <v>3712</v>
      </c>
      <c r="AB724" s="83">
        <v>27945</v>
      </c>
      <c r="AC724" s="82" t="s">
        <v>3713</v>
      </c>
      <c r="AD724" s="82" t="s">
        <v>3706</v>
      </c>
      <c r="AE724" s="82">
        <v>200010200609731</v>
      </c>
      <c r="AF724" s="82">
        <v>1</v>
      </c>
      <c r="AG724" s="82" t="s">
        <v>3707</v>
      </c>
      <c r="AH724" s="82">
        <v>1</v>
      </c>
      <c r="AI724" s="82" t="s">
        <v>3708</v>
      </c>
      <c r="AJ724" s="82">
        <v>315645</v>
      </c>
      <c r="AK724" s="82" t="s">
        <v>6663</v>
      </c>
      <c r="AL724" s="82">
        <v>325</v>
      </c>
      <c r="AM724" s="84">
        <v>100000</v>
      </c>
      <c r="AN724" s="84">
        <v>0</v>
      </c>
      <c r="AO724" s="84">
        <v>0</v>
      </c>
      <c r="AP724" s="84">
        <v>100000</v>
      </c>
      <c r="AQ724" s="84">
        <v>2870</v>
      </c>
      <c r="AR724" s="84">
        <v>11311.68</v>
      </c>
      <c r="AS724" s="84">
        <v>3040</v>
      </c>
      <c r="AT724" s="84">
        <v>3174.76</v>
      </c>
      <c r="AU724" s="84">
        <v>25</v>
      </c>
      <c r="AV724" s="84">
        <v>0</v>
      </c>
      <c r="AW724" s="84">
        <v>3046</v>
      </c>
      <c r="AX724" s="84">
        <v>26513.439999999999</v>
      </c>
      <c r="AY724" s="84">
        <v>76532.56</v>
      </c>
      <c r="AZ724" s="84">
        <v>7100</v>
      </c>
      <c r="BA724" s="84">
        <v>822.89</v>
      </c>
      <c r="BB724" s="84">
        <v>7090</v>
      </c>
      <c r="BC724" s="91">
        <v>15012.89</v>
      </c>
    </row>
    <row r="725" spans="1:55" ht="25.5">
      <c r="A725" s="90" t="s">
        <v>843</v>
      </c>
      <c r="B725" s="82">
        <v>20231001</v>
      </c>
      <c r="C725" s="82">
        <v>2023</v>
      </c>
      <c r="D725" s="82" t="s">
        <v>6398</v>
      </c>
      <c r="E725" s="82">
        <v>10</v>
      </c>
      <c r="F725" s="82" t="s">
        <v>1242</v>
      </c>
      <c r="G725" s="82" t="s">
        <v>1486</v>
      </c>
      <c r="H725" s="82" t="s">
        <v>1242</v>
      </c>
      <c r="I725" s="82" t="s">
        <v>1486</v>
      </c>
      <c r="J725" s="82">
        <v>1</v>
      </c>
      <c r="K725" s="82" t="s">
        <v>11</v>
      </c>
      <c r="L725" s="82" t="s">
        <v>3714</v>
      </c>
      <c r="M725" s="82" t="s">
        <v>3715</v>
      </c>
      <c r="N725" s="82" t="s">
        <v>2352</v>
      </c>
      <c r="O725" s="82" t="s">
        <v>3700</v>
      </c>
      <c r="P725" s="82" t="s">
        <v>3743</v>
      </c>
      <c r="Q725" s="82" t="s">
        <v>75</v>
      </c>
      <c r="R725" s="82">
        <v>9</v>
      </c>
      <c r="S725" s="83">
        <v>43470</v>
      </c>
      <c r="T725" s="83">
        <v>41284</v>
      </c>
      <c r="U725" s="82">
        <v>62475040</v>
      </c>
      <c r="V725" s="82" t="s">
        <v>3702</v>
      </c>
      <c r="W725" s="100" t="s">
        <v>1647</v>
      </c>
      <c r="X725" s="82" t="s">
        <v>3766</v>
      </c>
      <c r="Y725" s="82" t="s">
        <v>5564</v>
      </c>
      <c r="Z725" s="82" t="s">
        <v>698</v>
      </c>
      <c r="AA725" s="82" t="s">
        <v>3712</v>
      </c>
      <c r="AB725" s="83">
        <v>33604</v>
      </c>
      <c r="AC725" s="82" t="s">
        <v>3713</v>
      </c>
      <c r="AD725" s="82" t="s">
        <v>3706</v>
      </c>
      <c r="AE725" s="82">
        <v>200018300014151</v>
      </c>
      <c r="AF725" s="82">
        <v>1</v>
      </c>
      <c r="AG725" s="82" t="s">
        <v>3707</v>
      </c>
      <c r="AH725" s="82">
        <v>1</v>
      </c>
      <c r="AI725" s="82" t="s">
        <v>3708</v>
      </c>
      <c r="AJ725" s="82">
        <v>315645</v>
      </c>
      <c r="AK725" s="82" t="s">
        <v>6663</v>
      </c>
      <c r="AL725" s="82">
        <v>326</v>
      </c>
      <c r="AM725" s="84">
        <v>13200</v>
      </c>
      <c r="AN725" s="84">
        <v>0</v>
      </c>
      <c r="AO725" s="84">
        <v>0</v>
      </c>
      <c r="AP725" s="84">
        <v>13200</v>
      </c>
      <c r="AQ725" s="84">
        <v>378.84</v>
      </c>
      <c r="AR725" s="84">
        <v>0</v>
      </c>
      <c r="AS725" s="84">
        <v>401.28</v>
      </c>
      <c r="AT725" s="84">
        <v>0</v>
      </c>
      <c r="AU725" s="84">
        <v>25</v>
      </c>
      <c r="AV725" s="84">
        <v>0</v>
      </c>
      <c r="AW725" s="84">
        <v>0</v>
      </c>
      <c r="AX725" s="84">
        <v>805.12</v>
      </c>
      <c r="AY725" s="84">
        <v>12394.88</v>
      </c>
      <c r="AZ725" s="84">
        <v>937.2</v>
      </c>
      <c r="BA725" s="84">
        <v>145.19999999999999</v>
      </c>
      <c r="BB725" s="84">
        <v>935.88</v>
      </c>
      <c r="BC725" s="91">
        <v>2018.28</v>
      </c>
    </row>
    <row r="726" spans="1:55" ht="25.5">
      <c r="A726" s="90" t="s">
        <v>843</v>
      </c>
      <c r="B726" s="82">
        <v>20231001</v>
      </c>
      <c r="C726" s="82">
        <v>2023</v>
      </c>
      <c r="D726" s="82" t="s">
        <v>6398</v>
      </c>
      <c r="E726" s="82">
        <v>10</v>
      </c>
      <c r="F726" s="82" t="s">
        <v>1260</v>
      </c>
      <c r="G726" s="82" t="s">
        <v>256</v>
      </c>
      <c r="H726" s="82" t="s">
        <v>1260</v>
      </c>
      <c r="I726" s="82" t="s">
        <v>256</v>
      </c>
      <c r="J726" s="82">
        <v>1</v>
      </c>
      <c r="K726" s="82" t="s">
        <v>11</v>
      </c>
      <c r="L726" s="82" t="s">
        <v>3720</v>
      </c>
      <c r="M726" s="82" t="s">
        <v>3721</v>
      </c>
      <c r="N726" s="82" t="s">
        <v>2352</v>
      </c>
      <c r="O726" s="82" t="s">
        <v>3700</v>
      </c>
      <c r="P726" s="82" t="s">
        <v>3821</v>
      </c>
      <c r="Q726" s="82" t="s">
        <v>359</v>
      </c>
      <c r="R726" s="82">
        <v>1</v>
      </c>
      <c r="S726" s="83">
        <v>44933</v>
      </c>
      <c r="T726" s="83">
        <v>44933</v>
      </c>
      <c r="U726" s="82">
        <v>62250082</v>
      </c>
      <c r="V726" s="82" t="s">
        <v>3702</v>
      </c>
      <c r="W726" s="100" t="s">
        <v>3409</v>
      </c>
      <c r="X726" s="82" t="s">
        <v>4401</v>
      </c>
      <c r="Y726" s="82" t="s">
        <v>5684</v>
      </c>
      <c r="Z726" s="82" t="s">
        <v>3408</v>
      </c>
      <c r="AA726" s="82" t="s">
        <v>3712</v>
      </c>
      <c r="AB726" s="83">
        <v>36778</v>
      </c>
      <c r="AC726" s="82" t="s">
        <v>3705</v>
      </c>
      <c r="AD726" s="82" t="s">
        <v>3718</v>
      </c>
      <c r="AE726" s="82">
        <v>200019606020832</v>
      </c>
      <c r="AF726" s="82">
        <v>1</v>
      </c>
      <c r="AG726" s="82" t="s">
        <v>3707</v>
      </c>
      <c r="AH726" s="82">
        <v>1</v>
      </c>
      <c r="AI726" s="82" t="s">
        <v>3708</v>
      </c>
      <c r="AJ726" s="82">
        <v>315645</v>
      </c>
      <c r="AK726" s="82" t="s">
        <v>6663</v>
      </c>
      <c r="AL726" s="82">
        <v>327</v>
      </c>
      <c r="AM726" s="84">
        <v>20000</v>
      </c>
      <c r="AN726" s="84">
        <v>0</v>
      </c>
      <c r="AO726" s="84">
        <v>0</v>
      </c>
      <c r="AP726" s="84">
        <v>20000</v>
      </c>
      <c r="AQ726" s="84">
        <v>574</v>
      </c>
      <c r="AR726" s="84">
        <v>0</v>
      </c>
      <c r="AS726" s="84">
        <v>608</v>
      </c>
      <c r="AT726" s="84">
        <v>0</v>
      </c>
      <c r="AU726" s="84">
        <v>25</v>
      </c>
      <c r="AV726" s="84">
        <v>0</v>
      </c>
      <c r="AW726" s="84">
        <v>0</v>
      </c>
      <c r="AX726" s="84">
        <v>1207</v>
      </c>
      <c r="AY726" s="84">
        <v>18793</v>
      </c>
      <c r="AZ726" s="84">
        <v>1420</v>
      </c>
      <c r="BA726" s="84">
        <v>220</v>
      </c>
      <c r="BB726" s="84">
        <v>1418</v>
      </c>
      <c r="BC726" s="91">
        <v>3058</v>
      </c>
    </row>
    <row r="727" spans="1:55" ht="25.5">
      <c r="A727" s="90" t="s">
        <v>843</v>
      </c>
      <c r="B727" s="82">
        <v>20231001</v>
      </c>
      <c r="C727" s="82">
        <v>2023</v>
      </c>
      <c r="D727" s="82" t="s">
        <v>6398</v>
      </c>
      <c r="E727" s="82">
        <v>10</v>
      </c>
      <c r="F727" s="82" t="s">
        <v>1242</v>
      </c>
      <c r="G727" s="82" t="s">
        <v>1486</v>
      </c>
      <c r="H727" s="82" t="s">
        <v>1242</v>
      </c>
      <c r="I727" s="82" t="s">
        <v>1486</v>
      </c>
      <c r="J727" s="82">
        <v>1</v>
      </c>
      <c r="K727" s="82" t="s">
        <v>11</v>
      </c>
      <c r="L727" s="82" t="s">
        <v>3749</v>
      </c>
      <c r="M727" s="82" t="s">
        <v>3750</v>
      </c>
      <c r="N727" s="82" t="s">
        <v>2352</v>
      </c>
      <c r="O727" s="82" t="s">
        <v>3700</v>
      </c>
      <c r="P727" s="82" t="s">
        <v>3751</v>
      </c>
      <c r="Q727" s="82" t="s">
        <v>10</v>
      </c>
      <c r="R727" s="82">
        <v>9</v>
      </c>
      <c r="S727" s="83">
        <v>44929</v>
      </c>
      <c r="T727" s="83">
        <v>38355</v>
      </c>
      <c r="U727" s="82">
        <v>62475180</v>
      </c>
      <c r="V727" s="82" t="s">
        <v>3702</v>
      </c>
      <c r="W727" s="100" t="s">
        <v>2950</v>
      </c>
      <c r="X727" s="82" t="s">
        <v>4247</v>
      </c>
      <c r="Y727" s="82" t="s">
        <v>5542</v>
      </c>
      <c r="Z727" s="82" t="s">
        <v>2949</v>
      </c>
      <c r="AA727" s="82" t="s">
        <v>3704</v>
      </c>
      <c r="AB727" s="83">
        <v>30297</v>
      </c>
      <c r="AC727" s="82" t="s">
        <v>3713</v>
      </c>
      <c r="AD727" s="82" t="s">
        <v>3705</v>
      </c>
      <c r="AE727" s="82">
        <v>200013300050076</v>
      </c>
      <c r="AF727" s="82">
        <v>1</v>
      </c>
      <c r="AG727" s="82" t="s">
        <v>3707</v>
      </c>
      <c r="AH727" s="82">
        <v>1</v>
      </c>
      <c r="AI727" s="82" t="s">
        <v>3708</v>
      </c>
      <c r="AJ727" s="82">
        <v>315645</v>
      </c>
      <c r="AK727" s="82" t="s">
        <v>6663</v>
      </c>
      <c r="AL727" s="82">
        <v>328</v>
      </c>
      <c r="AM727" s="84">
        <v>45000</v>
      </c>
      <c r="AN727" s="84">
        <v>0</v>
      </c>
      <c r="AO727" s="84">
        <v>0</v>
      </c>
      <c r="AP727" s="84">
        <v>45000</v>
      </c>
      <c r="AQ727" s="84">
        <v>1291.5</v>
      </c>
      <c r="AR727" s="84">
        <v>910.22</v>
      </c>
      <c r="AS727" s="84">
        <v>1368</v>
      </c>
      <c r="AT727" s="84">
        <v>1587.38</v>
      </c>
      <c r="AU727" s="84">
        <v>25</v>
      </c>
      <c r="AV727" s="84">
        <v>0</v>
      </c>
      <c r="AW727" s="84">
        <v>10855.28</v>
      </c>
      <c r="AX727" s="84">
        <v>26892.66</v>
      </c>
      <c r="AY727" s="84">
        <v>28962.62</v>
      </c>
      <c r="AZ727" s="84">
        <v>3195</v>
      </c>
      <c r="BA727" s="84">
        <v>495</v>
      </c>
      <c r="BB727" s="84">
        <v>3190.5</v>
      </c>
      <c r="BC727" s="91">
        <v>6880.5</v>
      </c>
    </row>
    <row r="728" spans="1:55" ht="25.5">
      <c r="A728" s="90" t="s">
        <v>843</v>
      </c>
      <c r="B728" s="82">
        <v>20231001</v>
      </c>
      <c r="C728" s="82">
        <v>2023</v>
      </c>
      <c r="D728" s="82" t="s">
        <v>6398</v>
      </c>
      <c r="E728" s="82">
        <v>10</v>
      </c>
      <c r="F728" s="82" t="s">
        <v>1241</v>
      </c>
      <c r="G728" s="82" t="s">
        <v>276</v>
      </c>
      <c r="H728" s="82">
        <v>1.83</v>
      </c>
      <c r="I728" s="82" t="s">
        <v>843</v>
      </c>
      <c r="J728" s="82">
        <v>34</v>
      </c>
      <c r="K728" s="82" t="s">
        <v>3699</v>
      </c>
      <c r="L728" s="82" t="s">
        <v>3714</v>
      </c>
      <c r="M728" s="82" t="s">
        <v>3715</v>
      </c>
      <c r="N728" s="82" t="s">
        <v>2352</v>
      </c>
      <c r="O728" s="82" t="s">
        <v>3700</v>
      </c>
      <c r="P728" s="82" t="s">
        <v>3727</v>
      </c>
      <c r="Q728" s="82" t="s">
        <v>1315</v>
      </c>
      <c r="R728" s="82">
        <v>2</v>
      </c>
      <c r="S728" s="83">
        <v>44562</v>
      </c>
      <c r="T728" s="83">
        <v>44208</v>
      </c>
      <c r="U728" s="82">
        <v>62160077</v>
      </c>
      <c r="V728" s="82" t="s">
        <v>3702</v>
      </c>
      <c r="W728" s="100" t="s">
        <v>2144</v>
      </c>
      <c r="X728" s="82" t="s">
        <v>4228</v>
      </c>
      <c r="Y728" s="82" t="s">
        <v>5523</v>
      </c>
      <c r="Z728" s="82" t="s">
        <v>1314</v>
      </c>
      <c r="AA728" s="82" t="s">
        <v>3712</v>
      </c>
      <c r="AB728" s="82" t="s">
        <v>6870</v>
      </c>
      <c r="AC728" s="82" t="s">
        <v>3705</v>
      </c>
      <c r="AD728" s="82" t="s">
        <v>3706</v>
      </c>
      <c r="AE728" s="82">
        <v>200019603709399</v>
      </c>
      <c r="AF728" s="82">
        <v>1</v>
      </c>
      <c r="AG728" s="82" t="s">
        <v>3707</v>
      </c>
      <c r="AH728" s="82">
        <v>1</v>
      </c>
      <c r="AI728" s="82" t="s">
        <v>3708</v>
      </c>
      <c r="AJ728" s="82">
        <v>315645</v>
      </c>
      <c r="AK728" s="82" t="s">
        <v>6663</v>
      </c>
      <c r="AL728" s="82">
        <v>329</v>
      </c>
      <c r="AM728" s="84">
        <v>70000</v>
      </c>
      <c r="AN728" s="84">
        <v>0</v>
      </c>
      <c r="AO728" s="84">
        <v>0</v>
      </c>
      <c r="AP728" s="84">
        <v>70000</v>
      </c>
      <c r="AQ728" s="84">
        <v>2009</v>
      </c>
      <c r="AR728" s="84">
        <v>5368.48</v>
      </c>
      <c r="AS728" s="84">
        <v>2128</v>
      </c>
      <c r="AT728" s="84">
        <v>0</v>
      </c>
      <c r="AU728" s="84">
        <v>25</v>
      </c>
      <c r="AV728" s="84">
        <v>0</v>
      </c>
      <c r="AW728" s="84">
        <v>0</v>
      </c>
      <c r="AX728" s="84">
        <v>9530.48</v>
      </c>
      <c r="AY728" s="84">
        <v>60469.52</v>
      </c>
      <c r="AZ728" s="84">
        <v>4970</v>
      </c>
      <c r="BA728" s="84">
        <v>770</v>
      </c>
      <c r="BB728" s="84">
        <v>4963</v>
      </c>
      <c r="BC728" s="91">
        <v>10703</v>
      </c>
    </row>
    <row r="729" spans="1:55" ht="25.5">
      <c r="A729" s="90" t="s">
        <v>843</v>
      </c>
      <c r="B729" s="82">
        <v>20231001</v>
      </c>
      <c r="C729" s="82">
        <v>2023</v>
      </c>
      <c r="D729" s="82" t="s">
        <v>6398</v>
      </c>
      <c r="E729" s="82">
        <v>10</v>
      </c>
      <c r="F729" s="82" t="s">
        <v>1260</v>
      </c>
      <c r="G729" s="82" t="s">
        <v>256</v>
      </c>
      <c r="H729" s="82" t="s">
        <v>1260</v>
      </c>
      <c r="I729" s="82" t="s">
        <v>256</v>
      </c>
      <c r="J729" s="82">
        <v>1</v>
      </c>
      <c r="K729" s="82" t="s">
        <v>11</v>
      </c>
      <c r="L729" s="82" t="s">
        <v>3758</v>
      </c>
      <c r="M729" s="82" t="s">
        <v>3759</v>
      </c>
      <c r="N729" s="82" t="s">
        <v>2352</v>
      </c>
      <c r="O729" s="82" t="s">
        <v>3700</v>
      </c>
      <c r="P729" s="82" t="s">
        <v>3794</v>
      </c>
      <c r="Q729" s="82" t="s">
        <v>30</v>
      </c>
      <c r="R729" s="82">
        <v>1</v>
      </c>
      <c r="S729" s="83">
        <v>44931</v>
      </c>
      <c r="T729" s="83">
        <v>44931</v>
      </c>
      <c r="U729" s="82">
        <v>62250066</v>
      </c>
      <c r="V729" s="82" t="s">
        <v>3702</v>
      </c>
      <c r="W729" s="100" t="s">
        <v>3161</v>
      </c>
      <c r="X729" s="82" t="s">
        <v>4100</v>
      </c>
      <c r="Y729" s="82" t="s">
        <v>5413</v>
      </c>
      <c r="Z729" s="82" t="s">
        <v>3160</v>
      </c>
      <c r="AA729" s="82" t="s">
        <v>3712</v>
      </c>
      <c r="AB729" s="83">
        <v>27519</v>
      </c>
      <c r="AC729" s="82" t="s">
        <v>3705</v>
      </c>
      <c r="AD729" s="82" t="s">
        <v>3706</v>
      </c>
      <c r="AE729" s="82">
        <v>200019600317050</v>
      </c>
      <c r="AF729" s="82">
        <v>1</v>
      </c>
      <c r="AG729" s="82" t="s">
        <v>3707</v>
      </c>
      <c r="AH729" s="82">
        <v>1</v>
      </c>
      <c r="AI729" s="82" t="s">
        <v>3708</v>
      </c>
      <c r="AJ729" s="82">
        <v>315645</v>
      </c>
      <c r="AK729" s="82" t="s">
        <v>6663</v>
      </c>
      <c r="AL729" s="82">
        <v>330</v>
      </c>
      <c r="AM729" s="84">
        <v>36000</v>
      </c>
      <c r="AN729" s="84">
        <v>0</v>
      </c>
      <c r="AO729" s="84">
        <v>0</v>
      </c>
      <c r="AP729" s="84">
        <v>36000</v>
      </c>
      <c r="AQ729" s="84">
        <v>1033.2</v>
      </c>
      <c r="AR729" s="84">
        <v>0</v>
      </c>
      <c r="AS729" s="84">
        <v>1094.4000000000001</v>
      </c>
      <c r="AT729" s="84">
        <v>0</v>
      </c>
      <c r="AU729" s="84">
        <v>25</v>
      </c>
      <c r="AV729" s="84">
        <v>0</v>
      </c>
      <c r="AW729" s="84">
        <v>0</v>
      </c>
      <c r="AX729" s="84">
        <v>2152.6</v>
      </c>
      <c r="AY729" s="84">
        <v>33847.4</v>
      </c>
      <c r="AZ729" s="84">
        <v>2556</v>
      </c>
      <c r="BA729" s="84">
        <v>396</v>
      </c>
      <c r="BB729" s="84">
        <v>2552.4</v>
      </c>
      <c r="BC729" s="91">
        <v>5504.4</v>
      </c>
    </row>
    <row r="730" spans="1:55" ht="25.5">
      <c r="A730" s="90" t="s">
        <v>843</v>
      </c>
      <c r="B730" s="82">
        <v>20231001</v>
      </c>
      <c r="C730" s="82">
        <v>2023</v>
      </c>
      <c r="D730" s="82" t="s">
        <v>6398</v>
      </c>
      <c r="E730" s="82">
        <v>10</v>
      </c>
      <c r="F730" s="82">
        <v>1.83</v>
      </c>
      <c r="G730" s="82" t="s">
        <v>843</v>
      </c>
      <c r="H730" s="82">
        <v>1.83</v>
      </c>
      <c r="I730" s="82" t="s">
        <v>843</v>
      </c>
      <c r="J730" s="82">
        <v>7</v>
      </c>
      <c r="K730" s="82" t="s">
        <v>3709</v>
      </c>
      <c r="L730" s="82"/>
      <c r="M730" s="82"/>
      <c r="N730" s="82" t="s">
        <v>2352</v>
      </c>
      <c r="O730" s="82" t="s">
        <v>3700</v>
      </c>
      <c r="P730" s="82" t="s">
        <v>3710</v>
      </c>
      <c r="Q730" s="82" t="s">
        <v>795</v>
      </c>
      <c r="R730" s="82">
        <v>1</v>
      </c>
      <c r="S730" s="83">
        <v>44572</v>
      </c>
      <c r="T730" s="83">
        <v>44572</v>
      </c>
      <c r="U730" s="82">
        <v>62461723</v>
      </c>
      <c r="V730" s="82" t="s">
        <v>3702</v>
      </c>
      <c r="W730" s="100" t="s">
        <v>2519</v>
      </c>
      <c r="X730" s="82" t="s">
        <v>4569</v>
      </c>
      <c r="Y730" s="82" t="s">
        <v>5853</v>
      </c>
      <c r="Z730" s="82" t="s">
        <v>2518</v>
      </c>
      <c r="AA730" s="82" t="s">
        <v>3712</v>
      </c>
      <c r="AB730" s="82" t="s">
        <v>6871</v>
      </c>
      <c r="AC730" s="82" t="s">
        <v>3705</v>
      </c>
      <c r="AD730" s="82" t="s">
        <v>3706</v>
      </c>
      <c r="AE730" s="82">
        <v>200012320652380</v>
      </c>
      <c r="AF730" s="82">
        <v>1</v>
      </c>
      <c r="AG730" s="82" t="s">
        <v>3707</v>
      </c>
      <c r="AH730" s="82">
        <v>1</v>
      </c>
      <c r="AI730" s="82" t="s">
        <v>3708</v>
      </c>
      <c r="AJ730" s="82">
        <v>315645</v>
      </c>
      <c r="AK730" s="82" t="s">
        <v>6663</v>
      </c>
      <c r="AL730" s="82">
        <v>331</v>
      </c>
      <c r="AM730" s="84">
        <v>5000</v>
      </c>
      <c r="AN730" s="84">
        <v>0</v>
      </c>
      <c r="AO730" s="84">
        <v>0</v>
      </c>
      <c r="AP730" s="84">
        <v>5000</v>
      </c>
      <c r="AQ730" s="84">
        <v>0</v>
      </c>
      <c r="AR730" s="84">
        <v>0</v>
      </c>
      <c r="AS730" s="84">
        <v>0</v>
      </c>
      <c r="AT730" s="84">
        <v>0</v>
      </c>
      <c r="AU730" s="84">
        <v>0</v>
      </c>
      <c r="AV730" s="84">
        <v>0</v>
      </c>
      <c r="AW730" s="84">
        <v>0</v>
      </c>
      <c r="AX730" s="84">
        <v>0</v>
      </c>
      <c r="AY730" s="84">
        <v>5000</v>
      </c>
      <c r="AZ730" s="84">
        <v>0</v>
      </c>
      <c r="BA730" s="84">
        <v>0</v>
      </c>
      <c r="BB730" s="84">
        <v>0</v>
      </c>
      <c r="BC730" s="91">
        <v>0</v>
      </c>
    </row>
    <row r="731" spans="1:55" ht="25.5">
      <c r="A731" s="90" t="s">
        <v>843</v>
      </c>
      <c r="B731" s="82">
        <v>20231001</v>
      </c>
      <c r="C731" s="82">
        <v>2023</v>
      </c>
      <c r="D731" s="82" t="s">
        <v>6398</v>
      </c>
      <c r="E731" s="82">
        <v>10</v>
      </c>
      <c r="F731" s="82" t="s">
        <v>1269</v>
      </c>
      <c r="G731" s="82" t="s">
        <v>230</v>
      </c>
      <c r="H731" s="82">
        <v>1.83</v>
      </c>
      <c r="I731" s="82" t="s">
        <v>843</v>
      </c>
      <c r="J731" s="82">
        <v>34</v>
      </c>
      <c r="K731" s="82" t="s">
        <v>3699</v>
      </c>
      <c r="L731" s="82" t="s">
        <v>3714</v>
      </c>
      <c r="M731" s="82" t="s">
        <v>3715</v>
      </c>
      <c r="N731" s="82" t="s">
        <v>2352</v>
      </c>
      <c r="O731" s="82" t="s">
        <v>3700</v>
      </c>
      <c r="P731" s="82" t="s">
        <v>4031</v>
      </c>
      <c r="Q731" s="82" t="s">
        <v>231</v>
      </c>
      <c r="R731" s="82">
        <v>3</v>
      </c>
      <c r="S731" s="83">
        <v>44935</v>
      </c>
      <c r="T731" s="82" t="s">
        <v>6872</v>
      </c>
      <c r="U731" s="82">
        <v>61500021</v>
      </c>
      <c r="V731" s="82" t="s">
        <v>3702</v>
      </c>
      <c r="W731" s="100" t="s">
        <v>2121</v>
      </c>
      <c r="X731" s="82" t="s">
        <v>4291</v>
      </c>
      <c r="Y731" s="82" t="s">
        <v>5581</v>
      </c>
      <c r="Z731" s="82" t="s">
        <v>1500</v>
      </c>
      <c r="AA731" s="82" t="s">
        <v>3704</v>
      </c>
      <c r="AB731" s="83">
        <v>31906</v>
      </c>
      <c r="AC731" s="82" t="s">
        <v>3705</v>
      </c>
      <c r="AD731" s="82" t="s">
        <v>3706</v>
      </c>
      <c r="AE731" s="82">
        <v>200010801571428</v>
      </c>
      <c r="AF731" s="82">
        <v>1</v>
      </c>
      <c r="AG731" s="82" t="s">
        <v>3707</v>
      </c>
      <c r="AH731" s="82">
        <v>1</v>
      </c>
      <c r="AI731" s="82" t="s">
        <v>3708</v>
      </c>
      <c r="AJ731" s="82">
        <v>315645</v>
      </c>
      <c r="AK731" s="82" t="s">
        <v>6663</v>
      </c>
      <c r="AL731" s="82">
        <v>332</v>
      </c>
      <c r="AM731" s="84">
        <v>70000</v>
      </c>
      <c r="AN731" s="84">
        <v>0</v>
      </c>
      <c r="AO731" s="84">
        <v>0</v>
      </c>
      <c r="AP731" s="84">
        <v>70000</v>
      </c>
      <c r="AQ731" s="84">
        <v>2009</v>
      </c>
      <c r="AR731" s="84">
        <v>5368.48</v>
      </c>
      <c r="AS731" s="84">
        <v>2128</v>
      </c>
      <c r="AT731" s="84">
        <v>0</v>
      </c>
      <c r="AU731" s="84">
        <v>25</v>
      </c>
      <c r="AV731" s="84">
        <v>0</v>
      </c>
      <c r="AW731" s="84">
        <v>0</v>
      </c>
      <c r="AX731" s="84">
        <v>9530.48</v>
      </c>
      <c r="AY731" s="84">
        <v>60469.52</v>
      </c>
      <c r="AZ731" s="84">
        <v>4970</v>
      </c>
      <c r="BA731" s="84">
        <v>770</v>
      </c>
      <c r="BB731" s="84">
        <v>4963</v>
      </c>
      <c r="BC731" s="91">
        <v>10703</v>
      </c>
    </row>
    <row r="732" spans="1:55" ht="25.5">
      <c r="A732" s="90" t="s">
        <v>843</v>
      </c>
      <c r="B732" s="82">
        <v>20231001</v>
      </c>
      <c r="C732" s="82">
        <v>2023</v>
      </c>
      <c r="D732" s="82" t="s">
        <v>6398</v>
      </c>
      <c r="E732" s="82">
        <v>10</v>
      </c>
      <c r="F732" s="82" t="s">
        <v>1283</v>
      </c>
      <c r="G732" s="82" t="s">
        <v>727</v>
      </c>
      <c r="H732" s="82" t="s">
        <v>1283</v>
      </c>
      <c r="I732" s="82" t="s">
        <v>727</v>
      </c>
      <c r="J732" s="82">
        <v>1</v>
      </c>
      <c r="K732" s="82" t="s">
        <v>11</v>
      </c>
      <c r="L732" s="82" t="s">
        <v>3720</v>
      </c>
      <c r="M732" s="82" t="s">
        <v>3721</v>
      </c>
      <c r="N732" s="82" t="s">
        <v>2352</v>
      </c>
      <c r="O732" s="82" t="s">
        <v>3700</v>
      </c>
      <c r="P732" s="82" t="s">
        <v>3725</v>
      </c>
      <c r="Q732" s="82" t="s">
        <v>739</v>
      </c>
      <c r="R732" s="82">
        <v>6</v>
      </c>
      <c r="S732" s="83">
        <v>44930</v>
      </c>
      <c r="T732" s="82" t="s">
        <v>6873</v>
      </c>
      <c r="U732" s="82">
        <v>62115011</v>
      </c>
      <c r="V732" s="82" t="s">
        <v>3702</v>
      </c>
      <c r="W732" s="100" t="s">
        <v>1018</v>
      </c>
      <c r="X732" s="82" t="s">
        <v>3726</v>
      </c>
      <c r="Y732" s="82" t="s">
        <v>5132</v>
      </c>
      <c r="Z732" s="82" t="s">
        <v>738</v>
      </c>
      <c r="AA732" s="82" t="s">
        <v>3704</v>
      </c>
      <c r="AB732" s="83">
        <v>28827</v>
      </c>
      <c r="AC732" s="82" t="s">
        <v>3713</v>
      </c>
      <c r="AD732" s="82" t="s">
        <v>3705</v>
      </c>
      <c r="AE732" s="82">
        <v>200013300044697</v>
      </c>
      <c r="AF732" s="82">
        <v>1</v>
      </c>
      <c r="AG732" s="82" t="s">
        <v>3707</v>
      </c>
      <c r="AH732" s="82">
        <v>1</v>
      </c>
      <c r="AI732" s="82" t="s">
        <v>3708</v>
      </c>
      <c r="AJ732" s="82">
        <v>315645</v>
      </c>
      <c r="AK732" s="82" t="s">
        <v>6663</v>
      </c>
      <c r="AL732" s="82">
        <v>333</v>
      </c>
      <c r="AM732" s="84">
        <v>45000</v>
      </c>
      <c r="AN732" s="84">
        <v>0</v>
      </c>
      <c r="AO732" s="84">
        <v>0</v>
      </c>
      <c r="AP732" s="84">
        <v>45000</v>
      </c>
      <c r="AQ732" s="84">
        <v>1291.5</v>
      </c>
      <c r="AR732" s="84">
        <v>1148.33</v>
      </c>
      <c r="AS732" s="84">
        <v>1368</v>
      </c>
      <c r="AT732" s="84">
        <v>0</v>
      </c>
      <c r="AU732" s="84">
        <v>25</v>
      </c>
      <c r="AV732" s="84">
        <v>100</v>
      </c>
      <c r="AW732" s="84">
        <v>15713.77</v>
      </c>
      <c r="AX732" s="84">
        <v>35360.370000000003</v>
      </c>
      <c r="AY732" s="84">
        <v>25353.4</v>
      </c>
      <c r="AZ732" s="84">
        <v>3195</v>
      </c>
      <c r="BA732" s="84">
        <v>495</v>
      </c>
      <c r="BB732" s="84">
        <v>3190.5</v>
      </c>
      <c r="BC732" s="91">
        <v>6880.5</v>
      </c>
    </row>
    <row r="733" spans="1:55" ht="25.5">
      <c r="A733" s="90" t="s">
        <v>843</v>
      </c>
      <c r="B733" s="82">
        <v>20231001</v>
      </c>
      <c r="C733" s="82">
        <v>2023</v>
      </c>
      <c r="D733" s="82" t="s">
        <v>6398</v>
      </c>
      <c r="E733" s="82">
        <v>10</v>
      </c>
      <c r="F733" s="82" t="s">
        <v>1253</v>
      </c>
      <c r="G733" s="82" t="s">
        <v>323</v>
      </c>
      <c r="H733" s="82">
        <v>1.83</v>
      </c>
      <c r="I733" s="82" t="s">
        <v>843</v>
      </c>
      <c r="J733" s="82">
        <v>34</v>
      </c>
      <c r="K733" s="82" t="s">
        <v>3699</v>
      </c>
      <c r="L733" s="82" t="s">
        <v>3714</v>
      </c>
      <c r="M733" s="82" t="s">
        <v>3715</v>
      </c>
      <c r="N733" s="82" t="s">
        <v>2352</v>
      </c>
      <c r="O733" s="82" t="s">
        <v>3700</v>
      </c>
      <c r="P733" s="82" t="s">
        <v>3865</v>
      </c>
      <c r="Q733" s="82" t="s">
        <v>2390</v>
      </c>
      <c r="R733" s="82">
        <v>1</v>
      </c>
      <c r="S733" s="83">
        <v>44573</v>
      </c>
      <c r="T733" s="83">
        <v>44573</v>
      </c>
      <c r="U733" s="82">
        <v>62010025</v>
      </c>
      <c r="V733" s="82" t="s">
        <v>3702</v>
      </c>
      <c r="W733" s="100" t="s">
        <v>2822</v>
      </c>
      <c r="X733" s="82" t="s">
        <v>3975</v>
      </c>
      <c r="Y733" s="82" t="s">
        <v>5306</v>
      </c>
      <c r="Z733" s="82" t="s">
        <v>2821</v>
      </c>
      <c r="AA733" s="82" t="s">
        <v>3704</v>
      </c>
      <c r="AB733" s="82" t="s">
        <v>6874</v>
      </c>
      <c r="AC733" s="82" t="s">
        <v>3705</v>
      </c>
      <c r="AD733" s="82" t="s">
        <v>3706</v>
      </c>
      <c r="AE733" s="82">
        <v>200019603252873</v>
      </c>
      <c r="AF733" s="82">
        <v>1</v>
      </c>
      <c r="AG733" s="82" t="s">
        <v>3707</v>
      </c>
      <c r="AH733" s="82">
        <v>1</v>
      </c>
      <c r="AI733" s="82" t="s">
        <v>3708</v>
      </c>
      <c r="AJ733" s="82">
        <v>315645</v>
      </c>
      <c r="AK733" s="82" t="s">
        <v>6663</v>
      </c>
      <c r="AL733" s="82">
        <v>334</v>
      </c>
      <c r="AM733" s="84">
        <v>60000</v>
      </c>
      <c r="AN733" s="84">
        <v>0</v>
      </c>
      <c r="AO733" s="84">
        <v>0</v>
      </c>
      <c r="AP733" s="84">
        <v>60000</v>
      </c>
      <c r="AQ733" s="84">
        <v>1722</v>
      </c>
      <c r="AR733" s="84">
        <v>3486.68</v>
      </c>
      <c r="AS733" s="84">
        <v>1824</v>
      </c>
      <c r="AT733" s="84">
        <v>0</v>
      </c>
      <c r="AU733" s="84">
        <v>25</v>
      </c>
      <c r="AV733" s="84">
        <v>0</v>
      </c>
      <c r="AW733" s="84">
        <v>6046</v>
      </c>
      <c r="AX733" s="84">
        <v>19149.68</v>
      </c>
      <c r="AY733" s="84">
        <v>46896.32</v>
      </c>
      <c r="AZ733" s="84">
        <v>4260</v>
      </c>
      <c r="BA733" s="84">
        <v>660</v>
      </c>
      <c r="BB733" s="84">
        <v>4254</v>
      </c>
      <c r="BC733" s="91">
        <v>9174</v>
      </c>
    </row>
    <row r="734" spans="1:55" ht="25.5">
      <c r="A734" s="90" t="s">
        <v>843</v>
      </c>
      <c r="B734" s="82">
        <v>20231001</v>
      </c>
      <c r="C734" s="82">
        <v>2023</v>
      </c>
      <c r="D734" s="82" t="s">
        <v>6398</v>
      </c>
      <c r="E734" s="82">
        <v>10</v>
      </c>
      <c r="F734" s="82" t="s">
        <v>1253</v>
      </c>
      <c r="G734" s="82" t="s">
        <v>323</v>
      </c>
      <c r="H734" s="82" t="s">
        <v>1253</v>
      </c>
      <c r="I734" s="82" t="s">
        <v>323</v>
      </c>
      <c r="J734" s="82">
        <v>1</v>
      </c>
      <c r="K734" s="82" t="s">
        <v>11</v>
      </c>
      <c r="L734" s="82" t="s">
        <v>3749</v>
      </c>
      <c r="M734" s="82" t="s">
        <v>3750</v>
      </c>
      <c r="N734" s="82" t="s">
        <v>2352</v>
      </c>
      <c r="O734" s="82" t="s">
        <v>3700</v>
      </c>
      <c r="P734" s="82" t="s">
        <v>3805</v>
      </c>
      <c r="Q734" s="82" t="s">
        <v>82</v>
      </c>
      <c r="R734" s="82">
        <v>6</v>
      </c>
      <c r="S734" s="83">
        <v>43466</v>
      </c>
      <c r="T734" s="83">
        <v>29927</v>
      </c>
      <c r="U734" s="82">
        <v>62010002</v>
      </c>
      <c r="V734" s="82" t="s">
        <v>3702</v>
      </c>
      <c r="W734" s="100" t="s">
        <v>1718</v>
      </c>
      <c r="X734" s="82" t="s">
        <v>4275</v>
      </c>
      <c r="Y734" s="82" t="s">
        <v>5567</v>
      </c>
      <c r="Z734" s="82" t="s">
        <v>324</v>
      </c>
      <c r="AA734" s="82" t="s">
        <v>3712</v>
      </c>
      <c r="AB734" s="82" t="s">
        <v>6875</v>
      </c>
      <c r="AC734" s="82" t="s">
        <v>3713</v>
      </c>
      <c r="AD734" s="82" t="s">
        <v>3705</v>
      </c>
      <c r="AE734" s="82">
        <v>200013300030478</v>
      </c>
      <c r="AF734" s="82">
        <v>1</v>
      </c>
      <c r="AG734" s="82" t="s">
        <v>3707</v>
      </c>
      <c r="AH734" s="82">
        <v>1</v>
      </c>
      <c r="AI734" s="82" t="s">
        <v>3708</v>
      </c>
      <c r="AJ734" s="82">
        <v>315645</v>
      </c>
      <c r="AK734" s="82" t="s">
        <v>6663</v>
      </c>
      <c r="AL734" s="82">
        <v>335</v>
      </c>
      <c r="AM734" s="84">
        <v>35000</v>
      </c>
      <c r="AN734" s="84">
        <v>0</v>
      </c>
      <c r="AO734" s="84">
        <v>0</v>
      </c>
      <c r="AP734" s="84">
        <v>35000</v>
      </c>
      <c r="AQ734" s="84">
        <v>1004.5</v>
      </c>
      <c r="AR734" s="84">
        <v>0</v>
      </c>
      <c r="AS734" s="84">
        <v>1064</v>
      </c>
      <c r="AT734" s="84">
        <v>0</v>
      </c>
      <c r="AU734" s="84">
        <v>25</v>
      </c>
      <c r="AV734" s="84">
        <v>100</v>
      </c>
      <c r="AW734" s="84">
        <v>24314.75</v>
      </c>
      <c r="AX734" s="84">
        <v>50823</v>
      </c>
      <c r="AY734" s="84">
        <v>8491.75</v>
      </c>
      <c r="AZ734" s="84">
        <v>2485</v>
      </c>
      <c r="BA734" s="84">
        <v>385</v>
      </c>
      <c r="BB734" s="84">
        <v>2481.5</v>
      </c>
      <c r="BC734" s="91">
        <v>5351.5</v>
      </c>
    </row>
    <row r="735" spans="1:55" ht="38.25">
      <c r="A735" s="90" t="s">
        <v>843</v>
      </c>
      <c r="B735" s="82">
        <v>20231001</v>
      </c>
      <c r="C735" s="82">
        <v>2023</v>
      </c>
      <c r="D735" s="82" t="s">
        <v>6398</v>
      </c>
      <c r="E735" s="82">
        <v>10</v>
      </c>
      <c r="F735" s="82" t="s">
        <v>1272</v>
      </c>
      <c r="G735" s="82" t="s">
        <v>1489</v>
      </c>
      <c r="H735" s="82">
        <v>1.83</v>
      </c>
      <c r="I735" s="82" t="s">
        <v>843</v>
      </c>
      <c r="J735" s="82">
        <v>34</v>
      </c>
      <c r="K735" s="82" t="s">
        <v>3699</v>
      </c>
      <c r="L735" s="82" t="s">
        <v>3714</v>
      </c>
      <c r="M735" s="82" t="s">
        <v>3715</v>
      </c>
      <c r="N735" s="82" t="s">
        <v>2352</v>
      </c>
      <c r="O735" s="82" t="s">
        <v>3700</v>
      </c>
      <c r="P735" s="82" t="s">
        <v>3844</v>
      </c>
      <c r="Q735" s="82" t="s">
        <v>1200</v>
      </c>
      <c r="R735" s="82">
        <v>6</v>
      </c>
      <c r="S735" s="83">
        <v>44933</v>
      </c>
      <c r="T735" s="82" t="s">
        <v>6876</v>
      </c>
      <c r="U735" s="82">
        <v>61815091</v>
      </c>
      <c r="V735" s="82" t="s">
        <v>3702</v>
      </c>
      <c r="W735" s="100" t="s">
        <v>2074</v>
      </c>
      <c r="X735" s="82" t="s">
        <v>4372</v>
      </c>
      <c r="Y735" s="82" t="s">
        <v>5652</v>
      </c>
      <c r="Z735" s="82" t="s">
        <v>1206</v>
      </c>
      <c r="AA735" s="82" t="s">
        <v>3704</v>
      </c>
      <c r="AB735" s="82" t="s">
        <v>6877</v>
      </c>
      <c r="AC735" s="82" t="s">
        <v>3713</v>
      </c>
      <c r="AD735" s="82" t="s">
        <v>3706</v>
      </c>
      <c r="AE735" s="82">
        <v>200019600701920</v>
      </c>
      <c r="AF735" s="82">
        <v>1</v>
      </c>
      <c r="AG735" s="82" t="s">
        <v>3707</v>
      </c>
      <c r="AH735" s="82">
        <v>1</v>
      </c>
      <c r="AI735" s="82" t="s">
        <v>3708</v>
      </c>
      <c r="AJ735" s="82">
        <v>315645</v>
      </c>
      <c r="AK735" s="82" t="s">
        <v>6663</v>
      </c>
      <c r="AL735" s="82">
        <v>336</v>
      </c>
      <c r="AM735" s="84">
        <v>60000</v>
      </c>
      <c r="AN735" s="84">
        <v>0</v>
      </c>
      <c r="AO735" s="84">
        <v>0</v>
      </c>
      <c r="AP735" s="84">
        <v>60000</v>
      </c>
      <c r="AQ735" s="84">
        <v>1722</v>
      </c>
      <c r="AR735" s="84">
        <v>3169.2</v>
      </c>
      <c r="AS735" s="84">
        <v>1824</v>
      </c>
      <c r="AT735" s="84">
        <v>1587.38</v>
      </c>
      <c r="AU735" s="84">
        <v>25</v>
      </c>
      <c r="AV735" s="84">
        <v>0</v>
      </c>
      <c r="AW735" s="84">
        <v>0</v>
      </c>
      <c r="AX735" s="84">
        <v>8327.58</v>
      </c>
      <c r="AY735" s="84">
        <v>51672.42</v>
      </c>
      <c r="AZ735" s="84">
        <v>4260</v>
      </c>
      <c r="BA735" s="84">
        <v>660</v>
      </c>
      <c r="BB735" s="84">
        <v>4254</v>
      </c>
      <c r="BC735" s="91">
        <v>9174</v>
      </c>
    </row>
    <row r="736" spans="1:55" ht="25.5">
      <c r="A736" s="90" t="s">
        <v>843</v>
      </c>
      <c r="B736" s="82">
        <v>20231001</v>
      </c>
      <c r="C736" s="82">
        <v>2023</v>
      </c>
      <c r="D736" s="82" t="s">
        <v>6398</v>
      </c>
      <c r="E736" s="82">
        <v>10</v>
      </c>
      <c r="F736" s="82">
        <v>1.83</v>
      </c>
      <c r="G736" s="82" t="s">
        <v>843</v>
      </c>
      <c r="H736" s="82">
        <v>1.83</v>
      </c>
      <c r="I736" s="82" t="s">
        <v>843</v>
      </c>
      <c r="J736" s="82">
        <v>7</v>
      </c>
      <c r="K736" s="82" t="s">
        <v>3709</v>
      </c>
      <c r="L736" s="82"/>
      <c r="M736" s="82"/>
      <c r="N736" s="82" t="s">
        <v>2352</v>
      </c>
      <c r="O736" s="82" t="s">
        <v>3700</v>
      </c>
      <c r="P736" s="82" t="s">
        <v>3710</v>
      </c>
      <c r="Q736" s="82" t="s">
        <v>795</v>
      </c>
      <c r="R736" s="82">
        <v>1</v>
      </c>
      <c r="S736" s="83">
        <v>44935</v>
      </c>
      <c r="T736" s="83">
        <v>44935</v>
      </c>
      <c r="U736" s="82">
        <v>62462019</v>
      </c>
      <c r="V736" s="82" t="s">
        <v>3702</v>
      </c>
      <c r="W736" s="100" t="s">
        <v>3585</v>
      </c>
      <c r="X736" s="82" t="s">
        <v>4172</v>
      </c>
      <c r="Y736" s="82" t="s">
        <v>5476</v>
      </c>
      <c r="Z736" s="82" t="s">
        <v>3618</v>
      </c>
      <c r="AA736" s="82" t="s">
        <v>3712</v>
      </c>
      <c r="AB736" s="83">
        <v>32541</v>
      </c>
      <c r="AC736" s="82" t="s">
        <v>3705</v>
      </c>
      <c r="AD736" s="82" t="s">
        <v>3706</v>
      </c>
      <c r="AE736" s="82">
        <v>200019602319706</v>
      </c>
      <c r="AF736" s="82">
        <v>1</v>
      </c>
      <c r="AG736" s="82" t="s">
        <v>3707</v>
      </c>
      <c r="AH736" s="82">
        <v>1</v>
      </c>
      <c r="AI736" s="82" t="s">
        <v>3708</v>
      </c>
      <c r="AJ736" s="82">
        <v>315645</v>
      </c>
      <c r="AK736" s="82" t="s">
        <v>6663</v>
      </c>
      <c r="AL736" s="82">
        <v>337</v>
      </c>
      <c r="AM736" s="84">
        <v>10000</v>
      </c>
      <c r="AN736" s="84">
        <v>0</v>
      </c>
      <c r="AO736" s="84">
        <v>0</v>
      </c>
      <c r="AP736" s="84">
        <v>10000</v>
      </c>
      <c r="AQ736" s="84">
        <v>0</v>
      </c>
      <c r="AR736" s="84">
        <v>0</v>
      </c>
      <c r="AS736" s="84">
        <v>0</v>
      </c>
      <c r="AT736" s="84">
        <v>0</v>
      </c>
      <c r="AU736" s="84">
        <v>0</v>
      </c>
      <c r="AV736" s="84">
        <v>0</v>
      </c>
      <c r="AW736" s="84">
        <v>0</v>
      </c>
      <c r="AX736" s="84">
        <v>0</v>
      </c>
      <c r="AY736" s="84">
        <v>10000</v>
      </c>
      <c r="AZ736" s="84">
        <v>0</v>
      </c>
      <c r="BA736" s="84">
        <v>0</v>
      </c>
      <c r="BB736" s="84">
        <v>0</v>
      </c>
      <c r="BC736" s="91">
        <v>0</v>
      </c>
    </row>
    <row r="737" spans="1:55" ht="25.5">
      <c r="A737" s="90" t="s">
        <v>843</v>
      </c>
      <c r="B737" s="82">
        <v>20231001</v>
      </c>
      <c r="C737" s="82">
        <v>2023</v>
      </c>
      <c r="D737" s="82" t="s">
        <v>6398</v>
      </c>
      <c r="E737" s="82">
        <v>10</v>
      </c>
      <c r="F737" s="82" t="s">
        <v>1261</v>
      </c>
      <c r="G737" s="82" t="s">
        <v>296</v>
      </c>
      <c r="H737" s="82" t="s">
        <v>1261</v>
      </c>
      <c r="I737" s="82" t="s">
        <v>296</v>
      </c>
      <c r="J737" s="82">
        <v>5</v>
      </c>
      <c r="K737" s="82" t="s">
        <v>2295</v>
      </c>
      <c r="L737" s="82" t="s">
        <v>3749</v>
      </c>
      <c r="M737" s="82" t="s">
        <v>3750</v>
      </c>
      <c r="N737" s="82" t="s">
        <v>2352</v>
      </c>
      <c r="O737" s="82" t="s">
        <v>3700</v>
      </c>
      <c r="P737" s="82" t="s">
        <v>4424</v>
      </c>
      <c r="Q737" s="82" t="s">
        <v>366</v>
      </c>
      <c r="R737" s="82">
        <v>2</v>
      </c>
      <c r="S737" s="83">
        <v>43466</v>
      </c>
      <c r="T737" s="83">
        <v>37380</v>
      </c>
      <c r="U737" s="82">
        <v>62100016</v>
      </c>
      <c r="V737" s="82" t="s">
        <v>3702</v>
      </c>
      <c r="W737" s="100" t="s">
        <v>2170</v>
      </c>
      <c r="X737" s="82" t="s">
        <v>4470</v>
      </c>
      <c r="Y737" s="82" t="s">
        <v>5747</v>
      </c>
      <c r="Z737" s="82" t="s">
        <v>767</v>
      </c>
      <c r="AA737" s="82" t="s">
        <v>3704</v>
      </c>
      <c r="AB737" s="82" t="s">
        <v>6878</v>
      </c>
      <c r="AC737" s="82" t="s">
        <v>3713</v>
      </c>
      <c r="AD737" s="82" t="s">
        <v>3705</v>
      </c>
      <c r="AE737" s="82">
        <v>200013300035046</v>
      </c>
      <c r="AF737" s="82">
        <v>1</v>
      </c>
      <c r="AG737" s="82" t="s">
        <v>3707</v>
      </c>
      <c r="AH737" s="82">
        <v>1</v>
      </c>
      <c r="AI737" s="82" t="s">
        <v>3708</v>
      </c>
      <c r="AJ737" s="82">
        <v>315645</v>
      </c>
      <c r="AK737" s="82" t="s">
        <v>6663</v>
      </c>
      <c r="AL737" s="82">
        <v>338</v>
      </c>
      <c r="AM737" s="84">
        <v>10000</v>
      </c>
      <c r="AN737" s="84">
        <v>0</v>
      </c>
      <c r="AO737" s="84">
        <v>0</v>
      </c>
      <c r="AP737" s="84">
        <v>10000</v>
      </c>
      <c r="AQ737" s="84">
        <v>287</v>
      </c>
      <c r="AR737" s="84">
        <v>0</v>
      </c>
      <c r="AS737" s="84">
        <v>304</v>
      </c>
      <c r="AT737" s="84">
        <v>1587.38</v>
      </c>
      <c r="AU737" s="84">
        <v>25</v>
      </c>
      <c r="AV737" s="84">
        <v>50</v>
      </c>
      <c r="AW737" s="84">
        <v>0</v>
      </c>
      <c r="AX737" s="84">
        <v>2253.38</v>
      </c>
      <c r="AY737" s="84">
        <v>7746.62</v>
      </c>
      <c r="AZ737" s="84">
        <v>710</v>
      </c>
      <c r="BA737" s="84">
        <v>110</v>
      </c>
      <c r="BB737" s="84">
        <v>709</v>
      </c>
      <c r="BC737" s="91">
        <v>1529</v>
      </c>
    </row>
    <row r="738" spans="1:55" ht="25.5">
      <c r="A738" s="90" t="s">
        <v>843</v>
      </c>
      <c r="B738" s="82">
        <v>20231001</v>
      </c>
      <c r="C738" s="82">
        <v>2023</v>
      </c>
      <c r="D738" s="82" t="s">
        <v>6398</v>
      </c>
      <c r="E738" s="82">
        <v>10</v>
      </c>
      <c r="F738" s="82" t="s">
        <v>1279</v>
      </c>
      <c r="G738" s="82" t="s">
        <v>217</v>
      </c>
      <c r="H738" s="82">
        <v>1.83</v>
      </c>
      <c r="I738" s="82" t="s">
        <v>843</v>
      </c>
      <c r="J738" s="82">
        <v>34</v>
      </c>
      <c r="K738" s="82" t="s">
        <v>3699</v>
      </c>
      <c r="L738" s="82"/>
      <c r="M738" s="82"/>
      <c r="N738" s="82" t="s">
        <v>2352</v>
      </c>
      <c r="O738" s="82" t="s">
        <v>3700</v>
      </c>
      <c r="P738" s="82" t="s">
        <v>3701</v>
      </c>
      <c r="Q738" s="82" t="s">
        <v>190</v>
      </c>
      <c r="R738" s="82">
        <v>3</v>
      </c>
      <c r="S738" s="83">
        <v>44573</v>
      </c>
      <c r="T738" s="82" t="s">
        <v>6879</v>
      </c>
      <c r="U738" s="82">
        <v>61995014</v>
      </c>
      <c r="V738" s="82" t="s">
        <v>3702</v>
      </c>
      <c r="W738" s="100" t="s">
        <v>2775</v>
      </c>
      <c r="X738" s="82" t="s">
        <v>4134</v>
      </c>
      <c r="Y738" s="82" t="s">
        <v>5442</v>
      </c>
      <c r="Z738" s="82" t="s">
        <v>2774</v>
      </c>
      <c r="AA738" s="82" t="s">
        <v>3712</v>
      </c>
      <c r="AB738" s="83">
        <v>32001</v>
      </c>
      <c r="AC738" s="82" t="s">
        <v>3713</v>
      </c>
      <c r="AD738" s="82" t="s">
        <v>3706</v>
      </c>
      <c r="AE738" s="82">
        <v>200019601504846</v>
      </c>
      <c r="AF738" s="82">
        <v>1</v>
      </c>
      <c r="AG738" s="82" t="s">
        <v>3707</v>
      </c>
      <c r="AH738" s="82">
        <v>1</v>
      </c>
      <c r="AI738" s="82" t="s">
        <v>3708</v>
      </c>
      <c r="AJ738" s="82">
        <v>315645</v>
      </c>
      <c r="AK738" s="82" t="s">
        <v>6663</v>
      </c>
      <c r="AL738" s="82">
        <v>339</v>
      </c>
      <c r="AM738" s="84">
        <v>16500</v>
      </c>
      <c r="AN738" s="84">
        <v>0</v>
      </c>
      <c r="AO738" s="84">
        <v>0</v>
      </c>
      <c r="AP738" s="84">
        <v>16500</v>
      </c>
      <c r="AQ738" s="84">
        <v>473.55</v>
      </c>
      <c r="AR738" s="84">
        <v>0</v>
      </c>
      <c r="AS738" s="84">
        <v>501.6</v>
      </c>
      <c r="AT738" s="84">
        <v>0</v>
      </c>
      <c r="AU738" s="84">
        <v>25</v>
      </c>
      <c r="AV738" s="84">
        <v>0</v>
      </c>
      <c r="AW738" s="84">
        <v>0</v>
      </c>
      <c r="AX738" s="84">
        <v>1000.15</v>
      </c>
      <c r="AY738" s="84">
        <v>15499.85</v>
      </c>
      <c r="AZ738" s="84">
        <v>1171.5</v>
      </c>
      <c r="BA738" s="84">
        <v>181.5</v>
      </c>
      <c r="BB738" s="84">
        <v>1169.8499999999999</v>
      </c>
      <c r="BC738" s="91">
        <v>2522.85</v>
      </c>
    </row>
    <row r="739" spans="1:55" ht="25.5">
      <c r="A739" s="90" t="s">
        <v>843</v>
      </c>
      <c r="B739" s="82">
        <v>20231001</v>
      </c>
      <c r="C739" s="82">
        <v>2023</v>
      </c>
      <c r="D739" s="82" t="s">
        <v>6398</v>
      </c>
      <c r="E739" s="82">
        <v>10</v>
      </c>
      <c r="F739" s="82" t="s">
        <v>2893</v>
      </c>
      <c r="G739" s="82" t="s">
        <v>2163</v>
      </c>
      <c r="H739" s="82">
        <v>1.83</v>
      </c>
      <c r="I739" s="82" t="s">
        <v>843</v>
      </c>
      <c r="J739" s="82">
        <v>34</v>
      </c>
      <c r="K739" s="82" t="s">
        <v>3699</v>
      </c>
      <c r="L739" s="82" t="s">
        <v>3714</v>
      </c>
      <c r="M739" s="82" t="s">
        <v>3715</v>
      </c>
      <c r="N739" s="82" t="s">
        <v>2352</v>
      </c>
      <c r="O739" s="82" t="s">
        <v>3700</v>
      </c>
      <c r="P739" s="82" t="s">
        <v>3826</v>
      </c>
      <c r="Q739" s="82" t="s">
        <v>98</v>
      </c>
      <c r="R739" s="82">
        <v>1</v>
      </c>
      <c r="S739" s="83">
        <v>44573</v>
      </c>
      <c r="T739" s="83">
        <v>44573</v>
      </c>
      <c r="U739" s="82">
        <v>61590004</v>
      </c>
      <c r="V739" s="82" t="s">
        <v>3702</v>
      </c>
      <c r="W739" s="100" t="s">
        <v>2755</v>
      </c>
      <c r="X739" s="82" t="s">
        <v>3850</v>
      </c>
      <c r="Y739" s="82" t="s">
        <v>5212</v>
      </c>
      <c r="Z739" s="82" t="s">
        <v>2839</v>
      </c>
      <c r="AA739" s="82" t="s">
        <v>3704</v>
      </c>
      <c r="AB739" s="82" t="s">
        <v>6880</v>
      </c>
      <c r="AC739" s="82" t="s">
        <v>3705</v>
      </c>
      <c r="AD739" s="82" t="s">
        <v>3718</v>
      </c>
      <c r="AE739" s="82">
        <v>200019605333296</v>
      </c>
      <c r="AF739" s="82">
        <v>1</v>
      </c>
      <c r="AG739" s="82" t="s">
        <v>3707</v>
      </c>
      <c r="AH739" s="82">
        <v>1</v>
      </c>
      <c r="AI739" s="82" t="s">
        <v>3708</v>
      </c>
      <c r="AJ739" s="82">
        <v>315645</v>
      </c>
      <c r="AK739" s="82" t="s">
        <v>6663</v>
      </c>
      <c r="AL739" s="82">
        <v>340</v>
      </c>
      <c r="AM739" s="84">
        <v>70000</v>
      </c>
      <c r="AN739" s="84">
        <v>0</v>
      </c>
      <c r="AO739" s="84">
        <v>0</v>
      </c>
      <c r="AP739" s="84">
        <v>70000</v>
      </c>
      <c r="AQ739" s="84">
        <v>2009</v>
      </c>
      <c r="AR739" s="84">
        <v>5368.48</v>
      </c>
      <c r="AS739" s="84">
        <v>2128</v>
      </c>
      <c r="AT739" s="84">
        <v>0</v>
      </c>
      <c r="AU739" s="84">
        <v>25</v>
      </c>
      <c r="AV739" s="84">
        <v>0</v>
      </c>
      <c r="AW739" s="84">
        <v>0</v>
      </c>
      <c r="AX739" s="84">
        <v>9530.48</v>
      </c>
      <c r="AY739" s="84">
        <v>60469.52</v>
      </c>
      <c r="AZ739" s="84">
        <v>4970</v>
      </c>
      <c r="BA739" s="84">
        <v>770</v>
      </c>
      <c r="BB739" s="84">
        <v>4963</v>
      </c>
      <c r="BC739" s="91">
        <v>10703</v>
      </c>
    </row>
    <row r="740" spans="1:55" ht="25.5">
      <c r="A740" s="90" t="s">
        <v>843</v>
      </c>
      <c r="B740" s="82">
        <v>20231001</v>
      </c>
      <c r="C740" s="82">
        <v>2023</v>
      </c>
      <c r="D740" s="82" t="s">
        <v>6398</v>
      </c>
      <c r="E740" s="82">
        <v>10</v>
      </c>
      <c r="F740" s="82" t="s">
        <v>1262</v>
      </c>
      <c r="G740" s="82" t="s">
        <v>465</v>
      </c>
      <c r="H740" s="82">
        <v>1.83</v>
      </c>
      <c r="I740" s="82" t="s">
        <v>843</v>
      </c>
      <c r="J740" s="82">
        <v>34</v>
      </c>
      <c r="K740" s="82" t="s">
        <v>3699</v>
      </c>
      <c r="L740" s="82"/>
      <c r="M740" s="82"/>
      <c r="N740" s="82" t="s">
        <v>2352</v>
      </c>
      <c r="O740" s="82" t="s">
        <v>3700</v>
      </c>
      <c r="P740" s="82" t="s">
        <v>3701</v>
      </c>
      <c r="Q740" s="82" t="s">
        <v>190</v>
      </c>
      <c r="R740" s="82">
        <v>1</v>
      </c>
      <c r="S740" s="83">
        <v>44573</v>
      </c>
      <c r="T740" s="83">
        <v>44573</v>
      </c>
      <c r="U740" s="82">
        <v>61935124</v>
      </c>
      <c r="V740" s="82" t="s">
        <v>3702</v>
      </c>
      <c r="W740" s="100" t="s">
        <v>2678</v>
      </c>
      <c r="X740" s="82" t="s">
        <v>4196</v>
      </c>
      <c r="Y740" s="82" t="s">
        <v>5494</v>
      </c>
      <c r="Z740" s="82" t="s">
        <v>2677</v>
      </c>
      <c r="AA740" s="82" t="s">
        <v>3712</v>
      </c>
      <c r="AB740" s="83">
        <v>27064</v>
      </c>
      <c r="AC740" s="82" t="s">
        <v>3705</v>
      </c>
      <c r="AD740" s="82" t="s">
        <v>3706</v>
      </c>
      <c r="AE740" s="82">
        <v>200019603335642</v>
      </c>
      <c r="AF740" s="82">
        <v>1</v>
      </c>
      <c r="AG740" s="82" t="s">
        <v>3707</v>
      </c>
      <c r="AH740" s="82">
        <v>1</v>
      </c>
      <c r="AI740" s="82" t="s">
        <v>3708</v>
      </c>
      <c r="AJ740" s="82">
        <v>315645</v>
      </c>
      <c r="AK740" s="82" t="s">
        <v>6663</v>
      </c>
      <c r="AL740" s="82">
        <v>341</v>
      </c>
      <c r="AM740" s="84">
        <v>35000</v>
      </c>
      <c r="AN740" s="84">
        <v>0</v>
      </c>
      <c r="AO740" s="84">
        <v>0</v>
      </c>
      <c r="AP740" s="84">
        <v>35000</v>
      </c>
      <c r="AQ740" s="84">
        <v>1004.5</v>
      </c>
      <c r="AR740" s="84">
        <v>0</v>
      </c>
      <c r="AS740" s="84">
        <v>1064</v>
      </c>
      <c r="AT740" s="84">
        <v>0</v>
      </c>
      <c r="AU740" s="84">
        <v>25</v>
      </c>
      <c r="AV740" s="84">
        <v>0</v>
      </c>
      <c r="AW740" s="84">
        <v>0</v>
      </c>
      <c r="AX740" s="84">
        <v>2093.5</v>
      </c>
      <c r="AY740" s="84">
        <v>32906.5</v>
      </c>
      <c r="AZ740" s="84">
        <v>2485</v>
      </c>
      <c r="BA740" s="84">
        <v>385</v>
      </c>
      <c r="BB740" s="84">
        <v>2481.5</v>
      </c>
      <c r="BC740" s="91">
        <v>5351.5</v>
      </c>
    </row>
    <row r="741" spans="1:55" ht="38.25">
      <c r="A741" s="90" t="s">
        <v>843</v>
      </c>
      <c r="B741" s="82">
        <v>20231001</v>
      </c>
      <c r="C741" s="82">
        <v>2023</v>
      </c>
      <c r="D741" s="82" t="s">
        <v>6398</v>
      </c>
      <c r="E741" s="82">
        <v>10</v>
      </c>
      <c r="F741" s="82" t="s">
        <v>1256</v>
      </c>
      <c r="G741" s="82" t="s">
        <v>1484</v>
      </c>
      <c r="H741" s="82">
        <v>1.83</v>
      </c>
      <c r="I741" s="82" t="s">
        <v>843</v>
      </c>
      <c r="J741" s="82">
        <v>34</v>
      </c>
      <c r="K741" s="82" t="s">
        <v>3699</v>
      </c>
      <c r="L741" s="82"/>
      <c r="M741" s="82"/>
      <c r="N741" s="82" t="s">
        <v>2352</v>
      </c>
      <c r="O741" s="82" t="s">
        <v>3700</v>
      </c>
      <c r="P741" s="82" t="s">
        <v>3902</v>
      </c>
      <c r="Q741" s="82" t="s">
        <v>983</v>
      </c>
      <c r="R741" s="82">
        <v>4</v>
      </c>
      <c r="S741" s="83">
        <v>44931</v>
      </c>
      <c r="T741" s="83">
        <v>43841</v>
      </c>
      <c r="U741" s="82">
        <v>61455103</v>
      </c>
      <c r="V741" s="82" t="s">
        <v>3702</v>
      </c>
      <c r="W741" s="100" t="s">
        <v>2100</v>
      </c>
      <c r="X741" s="82" t="s">
        <v>3903</v>
      </c>
      <c r="Y741" s="82" t="s">
        <v>5250</v>
      </c>
      <c r="Z741" s="82" t="s">
        <v>982</v>
      </c>
      <c r="AA741" s="82" t="s">
        <v>3712</v>
      </c>
      <c r="AB741" s="82" t="s">
        <v>6881</v>
      </c>
      <c r="AC741" s="82" t="s">
        <v>3705</v>
      </c>
      <c r="AD741" s="82" t="s">
        <v>3706</v>
      </c>
      <c r="AE741" s="82">
        <v>200019603137820</v>
      </c>
      <c r="AF741" s="82">
        <v>1</v>
      </c>
      <c r="AG741" s="82" t="s">
        <v>3707</v>
      </c>
      <c r="AH741" s="82">
        <v>1</v>
      </c>
      <c r="AI741" s="82" t="s">
        <v>3708</v>
      </c>
      <c r="AJ741" s="82">
        <v>315645</v>
      </c>
      <c r="AK741" s="82" t="s">
        <v>6663</v>
      </c>
      <c r="AL741" s="82">
        <v>342</v>
      </c>
      <c r="AM741" s="84">
        <v>135000</v>
      </c>
      <c r="AN741" s="84">
        <v>0</v>
      </c>
      <c r="AO741" s="84">
        <v>0</v>
      </c>
      <c r="AP741" s="84">
        <v>135000</v>
      </c>
      <c r="AQ741" s="84">
        <v>3874.5</v>
      </c>
      <c r="AR741" s="84">
        <v>20338.240000000002</v>
      </c>
      <c r="AS741" s="84">
        <v>4104</v>
      </c>
      <c r="AT741" s="84">
        <v>0</v>
      </c>
      <c r="AU741" s="84">
        <v>25</v>
      </c>
      <c r="AV741" s="84">
        <v>0</v>
      </c>
      <c r="AW741" s="84">
        <v>0</v>
      </c>
      <c r="AX741" s="84">
        <v>28341.74</v>
      </c>
      <c r="AY741" s="84">
        <v>106658.26</v>
      </c>
      <c r="AZ741" s="84">
        <v>9585</v>
      </c>
      <c r="BA741" s="84">
        <v>822.89</v>
      </c>
      <c r="BB741" s="84">
        <v>9571.5</v>
      </c>
      <c r="BC741" s="91">
        <v>19979.39</v>
      </c>
    </row>
    <row r="742" spans="1:55" ht="25.5">
      <c r="A742" s="90" t="s">
        <v>843</v>
      </c>
      <c r="B742" s="82">
        <v>20231001</v>
      </c>
      <c r="C742" s="82">
        <v>2023</v>
      </c>
      <c r="D742" s="82" t="s">
        <v>6398</v>
      </c>
      <c r="E742" s="82">
        <v>10</v>
      </c>
      <c r="F742" s="82">
        <v>1.83</v>
      </c>
      <c r="G742" s="82" t="s">
        <v>843</v>
      </c>
      <c r="H742" s="82">
        <v>1.83</v>
      </c>
      <c r="I742" s="82" t="s">
        <v>843</v>
      </c>
      <c r="J742" s="82">
        <v>7</v>
      </c>
      <c r="K742" s="82" t="s">
        <v>3709</v>
      </c>
      <c r="L742" s="82"/>
      <c r="M742" s="82"/>
      <c r="N742" s="82" t="s">
        <v>2352</v>
      </c>
      <c r="O742" s="82" t="s">
        <v>3700</v>
      </c>
      <c r="P742" s="82" t="s">
        <v>3710</v>
      </c>
      <c r="Q742" s="82" t="s">
        <v>795</v>
      </c>
      <c r="R742" s="82">
        <v>1</v>
      </c>
      <c r="S742" s="83">
        <v>44935</v>
      </c>
      <c r="T742" s="83">
        <v>44935</v>
      </c>
      <c r="U742" s="82">
        <v>62462017</v>
      </c>
      <c r="V742" s="82" t="s">
        <v>3702</v>
      </c>
      <c r="W742" s="100" t="s">
        <v>3584</v>
      </c>
      <c r="X742" s="82" t="s">
        <v>3840</v>
      </c>
      <c r="Y742" s="82" t="s">
        <v>5206</v>
      </c>
      <c r="Z742" s="82" t="s">
        <v>3617</v>
      </c>
      <c r="AA742" s="82" t="s">
        <v>3712</v>
      </c>
      <c r="AB742" s="83">
        <v>35162</v>
      </c>
      <c r="AC742" s="82" t="s">
        <v>3705</v>
      </c>
      <c r="AD742" s="82" t="s">
        <v>3706</v>
      </c>
      <c r="AE742" s="82">
        <v>200019600505495</v>
      </c>
      <c r="AF742" s="82">
        <v>1</v>
      </c>
      <c r="AG742" s="82" t="s">
        <v>3707</v>
      </c>
      <c r="AH742" s="82">
        <v>1</v>
      </c>
      <c r="AI742" s="82" t="s">
        <v>3708</v>
      </c>
      <c r="AJ742" s="82">
        <v>315645</v>
      </c>
      <c r="AK742" s="82" t="s">
        <v>6663</v>
      </c>
      <c r="AL742" s="82">
        <v>343</v>
      </c>
      <c r="AM742" s="84">
        <v>10000</v>
      </c>
      <c r="AN742" s="84">
        <v>0</v>
      </c>
      <c r="AO742" s="84">
        <v>0</v>
      </c>
      <c r="AP742" s="84">
        <v>10000</v>
      </c>
      <c r="AQ742" s="84">
        <v>0</v>
      </c>
      <c r="AR742" s="84">
        <v>0</v>
      </c>
      <c r="AS742" s="84">
        <v>0</v>
      </c>
      <c r="AT742" s="84">
        <v>0</v>
      </c>
      <c r="AU742" s="84">
        <v>0</v>
      </c>
      <c r="AV742" s="84">
        <v>0</v>
      </c>
      <c r="AW742" s="84">
        <v>0</v>
      </c>
      <c r="AX742" s="84">
        <v>0</v>
      </c>
      <c r="AY742" s="84">
        <v>10000</v>
      </c>
      <c r="AZ742" s="84">
        <v>0</v>
      </c>
      <c r="BA742" s="84">
        <v>0</v>
      </c>
      <c r="BB742" s="84">
        <v>0</v>
      </c>
      <c r="BC742" s="91">
        <v>0</v>
      </c>
    </row>
    <row r="743" spans="1:55" ht="25.5">
      <c r="A743" s="90" t="s">
        <v>843</v>
      </c>
      <c r="B743" s="82">
        <v>20231001</v>
      </c>
      <c r="C743" s="82">
        <v>2023</v>
      </c>
      <c r="D743" s="82" t="s">
        <v>6398</v>
      </c>
      <c r="E743" s="82">
        <v>10</v>
      </c>
      <c r="F743" s="82">
        <v>1.83</v>
      </c>
      <c r="G743" s="82" t="s">
        <v>843</v>
      </c>
      <c r="H743" s="82">
        <v>1.83</v>
      </c>
      <c r="I743" s="82" t="s">
        <v>843</v>
      </c>
      <c r="J743" s="82">
        <v>1</v>
      </c>
      <c r="K743" s="82" t="s">
        <v>11</v>
      </c>
      <c r="L743" s="82" t="s">
        <v>3720</v>
      </c>
      <c r="M743" s="82" t="s">
        <v>3721</v>
      </c>
      <c r="N743" s="82" t="s">
        <v>2352</v>
      </c>
      <c r="O743" s="82" t="s">
        <v>3700</v>
      </c>
      <c r="P743" s="82" t="s">
        <v>3987</v>
      </c>
      <c r="Q743" s="82" t="s">
        <v>510</v>
      </c>
      <c r="R743" s="82">
        <v>2</v>
      </c>
      <c r="S743" s="83">
        <v>44207</v>
      </c>
      <c r="T743" s="82" t="s">
        <v>6882</v>
      </c>
      <c r="U743" s="82">
        <v>62461207</v>
      </c>
      <c r="V743" s="82" t="s">
        <v>3702</v>
      </c>
      <c r="W743" s="100" t="s">
        <v>1609</v>
      </c>
      <c r="X743" s="82" t="s">
        <v>4099</v>
      </c>
      <c r="Y743" s="82" t="s">
        <v>5412</v>
      </c>
      <c r="Z743" s="82" t="s">
        <v>1317</v>
      </c>
      <c r="AA743" s="82" t="s">
        <v>3712</v>
      </c>
      <c r="AB743" s="83">
        <v>23842</v>
      </c>
      <c r="AC743" s="82" t="s">
        <v>3705</v>
      </c>
      <c r="AD743" s="82" t="s">
        <v>3705</v>
      </c>
      <c r="AE743" s="82">
        <v>200019602247594</v>
      </c>
      <c r="AF743" s="82">
        <v>1</v>
      </c>
      <c r="AG743" s="82" t="s">
        <v>3707</v>
      </c>
      <c r="AH743" s="82">
        <v>1</v>
      </c>
      <c r="AI743" s="82" t="s">
        <v>3708</v>
      </c>
      <c r="AJ743" s="82">
        <v>315645</v>
      </c>
      <c r="AK743" s="82" t="s">
        <v>6663</v>
      </c>
      <c r="AL743" s="82">
        <v>344</v>
      </c>
      <c r="AM743" s="84">
        <v>45000</v>
      </c>
      <c r="AN743" s="84">
        <v>0</v>
      </c>
      <c r="AO743" s="84">
        <v>0</v>
      </c>
      <c r="AP743" s="84">
        <v>45000</v>
      </c>
      <c r="AQ743" s="84">
        <v>1291.5</v>
      </c>
      <c r="AR743" s="84">
        <v>1148.33</v>
      </c>
      <c r="AS743" s="84">
        <v>1368</v>
      </c>
      <c r="AT743" s="84">
        <v>0</v>
      </c>
      <c r="AU743" s="84">
        <v>25</v>
      </c>
      <c r="AV743" s="84">
        <v>0</v>
      </c>
      <c r="AW743" s="84">
        <v>0</v>
      </c>
      <c r="AX743" s="84">
        <v>3832.83</v>
      </c>
      <c r="AY743" s="84">
        <v>41167.17</v>
      </c>
      <c r="AZ743" s="84">
        <v>3195</v>
      </c>
      <c r="BA743" s="84">
        <v>495</v>
      </c>
      <c r="BB743" s="84">
        <v>3190.5</v>
      </c>
      <c r="BC743" s="91">
        <v>6880.5</v>
      </c>
    </row>
    <row r="744" spans="1:55" ht="25.5">
      <c r="A744" s="90" t="s">
        <v>843</v>
      </c>
      <c r="B744" s="82">
        <v>20231001</v>
      </c>
      <c r="C744" s="82">
        <v>2023</v>
      </c>
      <c r="D744" s="82" t="s">
        <v>6398</v>
      </c>
      <c r="E744" s="82">
        <v>10</v>
      </c>
      <c r="F744" s="82" t="s">
        <v>1292</v>
      </c>
      <c r="G744" s="82" t="s">
        <v>184</v>
      </c>
      <c r="H744" s="82" t="s">
        <v>1292</v>
      </c>
      <c r="I744" s="82" t="s">
        <v>184</v>
      </c>
      <c r="J744" s="82">
        <v>5</v>
      </c>
      <c r="K744" s="82" t="s">
        <v>2295</v>
      </c>
      <c r="L744" s="82" t="s">
        <v>3754</v>
      </c>
      <c r="M744" s="82" t="s">
        <v>3755</v>
      </c>
      <c r="N744" s="82" t="s">
        <v>2352</v>
      </c>
      <c r="O744" s="82" t="s">
        <v>3700</v>
      </c>
      <c r="P744" s="82" t="s">
        <v>4056</v>
      </c>
      <c r="Q744" s="82" t="s">
        <v>185</v>
      </c>
      <c r="R744" s="82">
        <v>2</v>
      </c>
      <c r="S744" s="83">
        <v>43466</v>
      </c>
      <c r="T744" s="83">
        <v>36894</v>
      </c>
      <c r="U744" s="82">
        <v>62205002</v>
      </c>
      <c r="V744" s="82" t="s">
        <v>3702</v>
      </c>
      <c r="W744" s="100" t="s">
        <v>2178</v>
      </c>
      <c r="X744" s="82" t="s">
        <v>4057</v>
      </c>
      <c r="Y744" s="82" t="s">
        <v>5373</v>
      </c>
      <c r="Z744" s="82" t="s">
        <v>765</v>
      </c>
      <c r="AA744" s="82" t="s">
        <v>3712</v>
      </c>
      <c r="AB744" s="82" t="s">
        <v>6883</v>
      </c>
      <c r="AC744" s="82" t="s">
        <v>3713</v>
      </c>
      <c r="AD744" s="82" t="s">
        <v>3705</v>
      </c>
      <c r="AE744" s="82">
        <v>200013300029094</v>
      </c>
      <c r="AF744" s="82">
        <v>1</v>
      </c>
      <c r="AG744" s="82" t="s">
        <v>3707</v>
      </c>
      <c r="AH744" s="82">
        <v>1</v>
      </c>
      <c r="AI744" s="82" t="s">
        <v>3708</v>
      </c>
      <c r="AJ744" s="82">
        <v>315645</v>
      </c>
      <c r="AK744" s="82" t="s">
        <v>6663</v>
      </c>
      <c r="AL744" s="82">
        <v>345</v>
      </c>
      <c r="AM744" s="84">
        <v>21735</v>
      </c>
      <c r="AN744" s="84">
        <v>0</v>
      </c>
      <c r="AO744" s="84">
        <v>0</v>
      </c>
      <c r="AP744" s="84">
        <v>21735</v>
      </c>
      <c r="AQ744" s="84">
        <v>623.79</v>
      </c>
      <c r="AR744" s="84">
        <v>0</v>
      </c>
      <c r="AS744" s="84">
        <v>660.74</v>
      </c>
      <c r="AT744" s="84">
        <v>0</v>
      </c>
      <c r="AU744" s="84">
        <v>25</v>
      </c>
      <c r="AV744" s="84">
        <v>50</v>
      </c>
      <c r="AW744" s="84">
        <v>0</v>
      </c>
      <c r="AX744" s="84">
        <v>1359.53</v>
      </c>
      <c r="AY744" s="84">
        <v>20375.47</v>
      </c>
      <c r="AZ744" s="84">
        <v>1543.19</v>
      </c>
      <c r="BA744" s="84">
        <v>239.09</v>
      </c>
      <c r="BB744" s="84">
        <v>1541.01</v>
      </c>
      <c r="BC744" s="91">
        <v>3323.29</v>
      </c>
    </row>
    <row r="745" spans="1:55" ht="25.5">
      <c r="A745" s="90" t="s">
        <v>843</v>
      </c>
      <c r="B745" s="82">
        <v>20231001</v>
      </c>
      <c r="C745" s="82">
        <v>2023</v>
      </c>
      <c r="D745" s="82" t="s">
        <v>6398</v>
      </c>
      <c r="E745" s="82">
        <v>10</v>
      </c>
      <c r="F745" s="82" t="s">
        <v>1295</v>
      </c>
      <c r="G745" s="82" t="s">
        <v>317</v>
      </c>
      <c r="H745" s="82">
        <v>1.83</v>
      </c>
      <c r="I745" s="82" t="s">
        <v>843</v>
      </c>
      <c r="J745" s="82">
        <v>34</v>
      </c>
      <c r="K745" s="82" t="s">
        <v>3699</v>
      </c>
      <c r="L745" s="82"/>
      <c r="M745" s="82"/>
      <c r="N745" s="82" t="s">
        <v>2352</v>
      </c>
      <c r="O745" s="82" t="s">
        <v>3700</v>
      </c>
      <c r="P745" s="82" t="s">
        <v>3738</v>
      </c>
      <c r="Q745" s="82" t="s">
        <v>59</v>
      </c>
      <c r="R745" s="82">
        <v>5</v>
      </c>
      <c r="S745" s="83">
        <v>44571</v>
      </c>
      <c r="T745" s="83">
        <v>41275</v>
      </c>
      <c r="U745" s="82">
        <v>61965028</v>
      </c>
      <c r="V745" s="82" t="s">
        <v>3702</v>
      </c>
      <c r="W745" s="100" t="s">
        <v>2447</v>
      </c>
      <c r="X745" s="82" t="s">
        <v>4285</v>
      </c>
      <c r="Y745" s="82" t="s">
        <v>5576</v>
      </c>
      <c r="Z745" s="82" t="s">
        <v>2416</v>
      </c>
      <c r="AA745" s="82" t="s">
        <v>3704</v>
      </c>
      <c r="AB745" s="83">
        <v>20368</v>
      </c>
      <c r="AC745" s="82" t="s">
        <v>3713</v>
      </c>
      <c r="AD745" s="82" t="s">
        <v>3718</v>
      </c>
      <c r="AE745" s="82">
        <v>200019600159795</v>
      </c>
      <c r="AF745" s="82">
        <v>1</v>
      </c>
      <c r="AG745" s="82" t="s">
        <v>3707</v>
      </c>
      <c r="AH745" s="82">
        <v>1</v>
      </c>
      <c r="AI745" s="82" t="s">
        <v>3708</v>
      </c>
      <c r="AJ745" s="82">
        <v>315645</v>
      </c>
      <c r="AK745" s="82" t="s">
        <v>6663</v>
      </c>
      <c r="AL745" s="82">
        <v>346</v>
      </c>
      <c r="AM745" s="84">
        <v>150000</v>
      </c>
      <c r="AN745" s="84">
        <v>0</v>
      </c>
      <c r="AO745" s="84">
        <v>0</v>
      </c>
      <c r="AP745" s="84">
        <v>150000</v>
      </c>
      <c r="AQ745" s="84">
        <v>4305</v>
      </c>
      <c r="AR745" s="84">
        <v>23866.62</v>
      </c>
      <c r="AS745" s="84">
        <v>4560</v>
      </c>
      <c r="AT745" s="84">
        <v>0</v>
      </c>
      <c r="AU745" s="84">
        <v>25</v>
      </c>
      <c r="AV745" s="84">
        <v>0</v>
      </c>
      <c r="AW745" s="84">
        <v>0</v>
      </c>
      <c r="AX745" s="84">
        <v>32756.62</v>
      </c>
      <c r="AY745" s="84">
        <v>117243.38</v>
      </c>
      <c r="AZ745" s="84">
        <v>10650</v>
      </c>
      <c r="BA745" s="84">
        <v>822.89</v>
      </c>
      <c r="BB745" s="84">
        <v>10635</v>
      </c>
      <c r="BC745" s="91">
        <v>22107.89</v>
      </c>
    </row>
    <row r="746" spans="1:55" ht="25.5">
      <c r="A746" s="90" t="s">
        <v>843</v>
      </c>
      <c r="B746" s="82">
        <v>20231001</v>
      </c>
      <c r="C746" s="82">
        <v>2023</v>
      </c>
      <c r="D746" s="82" t="s">
        <v>6398</v>
      </c>
      <c r="E746" s="82">
        <v>10</v>
      </c>
      <c r="F746" s="82" t="s">
        <v>1273</v>
      </c>
      <c r="G746" s="82" t="s">
        <v>1487</v>
      </c>
      <c r="H746" s="82">
        <v>1.83</v>
      </c>
      <c r="I746" s="82" t="s">
        <v>843</v>
      </c>
      <c r="J746" s="82">
        <v>34</v>
      </c>
      <c r="K746" s="82" t="s">
        <v>3699</v>
      </c>
      <c r="L746" s="82"/>
      <c r="M746" s="82"/>
      <c r="N746" s="82" t="s">
        <v>2352</v>
      </c>
      <c r="O746" s="82" t="s">
        <v>3700</v>
      </c>
      <c r="P746" s="82" t="s">
        <v>3701</v>
      </c>
      <c r="Q746" s="82" t="s">
        <v>190</v>
      </c>
      <c r="R746" s="82">
        <v>5</v>
      </c>
      <c r="S746" s="83">
        <v>44935</v>
      </c>
      <c r="T746" s="83">
        <v>42010</v>
      </c>
      <c r="U746" s="82">
        <v>61920059</v>
      </c>
      <c r="V746" s="82" t="s">
        <v>3702</v>
      </c>
      <c r="W746" s="100" t="s">
        <v>2620</v>
      </c>
      <c r="X746" s="82" t="s">
        <v>4545</v>
      </c>
      <c r="Y746" s="82" t="s">
        <v>5824</v>
      </c>
      <c r="Z746" s="82" t="s">
        <v>2619</v>
      </c>
      <c r="AA746" s="82" t="s">
        <v>3712</v>
      </c>
      <c r="AB746" s="83">
        <v>21126</v>
      </c>
      <c r="AC746" s="82" t="s">
        <v>3713</v>
      </c>
      <c r="AD746" s="82" t="s">
        <v>3705</v>
      </c>
      <c r="AE746" s="82">
        <v>200010301377761</v>
      </c>
      <c r="AF746" s="82">
        <v>1</v>
      </c>
      <c r="AG746" s="82" t="s">
        <v>3707</v>
      </c>
      <c r="AH746" s="82">
        <v>1</v>
      </c>
      <c r="AI746" s="82" t="s">
        <v>3708</v>
      </c>
      <c r="AJ746" s="82">
        <v>315645</v>
      </c>
      <c r="AK746" s="82" t="s">
        <v>6663</v>
      </c>
      <c r="AL746" s="82">
        <v>347</v>
      </c>
      <c r="AM746" s="84">
        <v>50000</v>
      </c>
      <c r="AN746" s="84">
        <v>0</v>
      </c>
      <c r="AO746" s="84">
        <v>0</v>
      </c>
      <c r="AP746" s="84">
        <v>50000</v>
      </c>
      <c r="AQ746" s="84">
        <v>1435</v>
      </c>
      <c r="AR746" s="84">
        <v>1615.89</v>
      </c>
      <c r="AS746" s="84">
        <v>1520</v>
      </c>
      <c r="AT746" s="84">
        <v>1587.38</v>
      </c>
      <c r="AU746" s="84">
        <v>25</v>
      </c>
      <c r="AV746" s="84">
        <v>0</v>
      </c>
      <c r="AW746" s="84">
        <v>0</v>
      </c>
      <c r="AX746" s="84">
        <v>6183.27</v>
      </c>
      <c r="AY746" s="84">
        <v>43816.73</v>
      </c>
      <c r="AZ746" s="84">
        <v>3550</v>
      </c>
      <c r="BA746" s="84">
        <v>550</v>
      </c>
      <c r="BB746" s="84">
        <v>3545</v>
      </c>
      <c r="BC746" s="91">
        <v>7645</v>
      </c>
    </row>
    <row r="747" spans="1:55" ht="25.5">
      <c r="A747" s="90" t="s">
        <v>843</v>
      </c>
      <c r="B747" s="82">
        <v>20231001</v>
      </c>
      <c r="C747" s="82">
        <v>2023</v>
      </c>
      <c r="D747" s="82" t="s">
        <v>6398</v>
      </c>
      <c r="E747" s="82">
        <v>10</v>
      </c>
      <c r="F747" s="82" t="s">
        <v>1270</v>
      </c>
      <c r="G747" s="82" t="s">
        <v>842</v>
      </c>
      <c r="H747" s="82" t="s">
        <v>1270</v>
      </c>
      <c r="I747" s="82" t="s">
        <v>842</v>
      </c>
      <c r="J747" s="82">
        <v>1</v>
      </c>
      <c r="K747" s="82" t="s">
        <v>11</v>
      </c>
      <c r="L747" s="82" t="s">
        <v>3749</v>
      </c>
      <c r="M747" s="82" t="s">
        <v>3750</v>
      </c>
      <c r="N747" s="82" t="s">
        <v>2352</v>
      </c>
      <c r="O747" s="82" t="s">
        <v>3700</v>
      </c>
      <c r="P747" s="82" t="s">
        <v>3871</v>
      </c>
      <c r="Q747" s="82" t="s">
        <v>335</v>
      </c>
      <c r="R747" s="82">
        <v>2</v>
      </c>
      <c r="S747" s="83">
        <v>44931</v>
      </c>
      <c r="T747" s="83">
        <v>367</v>
      </c>
      <c r="U747" s="82">
        <v>61800086</v>
      </c>
      <c r="V747" s="82" t="s">
        <v>3702</v>
      </c>
      <c r="W747" s="100" t="s">
        <v>3173</v>
      </c>
      <c r="X747" s="82" t="s">
        <v>3923</v>
      </c>
      <c r="Y747" s="82" t="s">
        <v>5857</v>
      </c>
      <c r="Z747" s="82" t="s">
        <v>3172</v>
      </c>
      <c r="AA747" s="82" t="s">
        <v>3712</v>
      </c>
      <c r="AB747" s="82" t="s">
        <v>6884</v>
      </c>
      <c r="AC747" s="82" t="s">
        <v>3713</v>
      </c>
      <c r="AD747" s="82" t="s">
        <v>3705</v>
      </c>
      <c r="AE747" s="82">
        <v>200019605796905</v>
      </c>
      <c r="AF747" s="82">
        <v>1</v>
      </c>
      <c r="AG747" s="82" t="s">
        <v>3707</v>
      </c>
      <c r="AH747" s="82">
        <v>1</v>
      </c>
      <c r="AI747" s="82" t="s">
        <v>3708</v>
      </c>
      <c r="AJ747" s="82">
        <v>315645</v>
      </c>
      <c r="AK747" s="82" t="s">
        <v>6663</v>
      </c>
      <c r="AL747" s="82">
        <v>348</v>
      </c>
      <c r="AM747" s="84">
        <v>35000</v>
      </c>
      <c r="AN747" s="84">
        <v>0</v>
      </c>
      <c r="AO747" s="84">
        <v>0</v>
      </c>
      <c r="AP747" s="84">
        <v>35000</v>
      </c>
      <c r="AQ747" s="84">
        <v>1004.5</v>
      </c>
      <c r="AR747" s="84">
        <v>0</v>
      </c>
      <c r="AS747" s="84">
        <v>1064</v>
      </c>
      <c r="AT747" s="84">
        <v>0</v>
      </c>
      <c r="AU747" s="84">
        <v>25</v>
      </c>
      <c r="AV747" s="84">
        <v>0</v>
      </c>
      <c r="AW747" s="84">
        <v>0</v>
      </c>
      <c r="AX747" s="84">
        <v>2093.5</v>
      </c>
      <c r="AY747" s="84">
        <v>32906.5</v>
      </c>
      <c r="AZ747" s="84">
        <v>2485</v>
      </c>
      <c r="BA747" s="84">
        <v>385</v>
      </c>
      <c r="BB747" s="84">
        <v>2481.5</v>
      </c>
      <c r="BC747" s="91">
        <v>5351.5</v>
      </c>
    </row>
    <row r="748" spans="1:55" ht="25.5">
      <c r="A748" s="90" t="s">
        <v>843</v>
      </c>
      <c r="B748" s="82">
        <v>20231001</v>
      </c>
      <c r="C748" s="82">
        <v>2023</v>
      </c>
      <c r="D748" s="82" t="s">
        <v>6398</v>
      </c>
      <c r="E748" s="82">
        <v>10</v>
      </c>
      <c r="F748" s="82">
        <v>1.83</v>
      </c>
      <c r="G748" s="82" t="s">
        <v>843</v>
      </c>
      <c r="H748" s="82">
        <v>1.83</v>
      </c>
      <c r="I748" s="82" t="s">
        <v>843</v>
      </c>
      <c r="J748" s="82">
        <v>34</v>
      </c>
      <c r="K748" s="82" t="s">
        <v>3699</v>
      </c>
      <c r="L748" s="82"/>
      <c r="M748" s="82"/>
      <c r="N748" s="82" t="s">
        <v>2352</v>
      </c>
      <c r="O748" s="82" t="s">
        <v>3700</v>
      </c>
      <c r="P748" s="82" t="s">
        <v>4017</v>
      </c>
      <c r="Q748" s="82" t="s">
        <v>2337</v>
      </c>
      <c r="R748" s="82">
        <v>1</v>
      </c>
      <c r="S748" s="83">
        <v>44569</v>
      </c>
      <c r="T748" s="83">
        <v>44569</v>
      </c>
      <c r="U748" s="82">
        <v>62461653</v>
      </c>
      <c r="V748" s="82" t="s">
        <v>3702</v>
      </c>
      <c r="W748" s="100" t="s">
        <v>2336</v>
      </c>
      <c r="X748" s="82" t="s">
        <v>4018</v>
      </c>
      <c r="Y748" s="82" t="s">
        <v>5339</v>
      </c>
      <c r="Z748" s="82" t="s">
        <v>2335</v>
      </c>
      <c r="AA748" s="82" t="s">
        <v>3704</v>
      </c>
      <c r="AB748" s="82" t="s">
        <v>6885</v>
      </c>
      <c r="AC748" s="82" t="s">
        <v>3705</v>
      </c>
      <c r="AD748" s="82" t="s">
        <v>3706</v>
      </c>
      <c r="AE748" s="82">
        <v>200019605054279</v>
      </c>
      <c r="AF748" s="82">
        <v>1</v>
      </c>
      <c r="AG748" s="82" t="s">
        <v>3707</v>
      </c>
      <c r="AH748" s="82">
        <v>1</v>
      </c>
      <c r="AI748" s="82" t="s">
        <v>3708</v>
      </c>
      <c r="AJ748" s="82">
        <v>315645</v>
      </c>
      <c r="AK748" s="82" t="s">
        <v>6663</v>
      </c>
      <c r="AL748" s="82">
        <v>349</v>
      </c>
      <c r="AM748" s="84">
        <v>35000</v>
      </c>
      <c r="AN748" s="84">
        <v>0</v>
      </c>
      <c r="AO748" s="84">
        <v>0</v>
      </c>
      <c r="AP748" s="84">
        <v>35000</v>
      </c>
      <c r="AQ748" s="84">
        <v>1004.5</v>
      </c>
      <c r="AR748" s="84">
        <v>0</v>
      </c>
      <c r="AS748" s="84">
        <v>1064</v>
      </c>
      <c r="AT748" s="84">
        <v>0</v>
      </c>
      <c r="AU748" s="84">
        <v>25</v>
      </c>
      <c r="AV748" s="84">
        <v>0</v>
      </c>
      <c r="AW748" s="84">
        <v>1546</v>
      </c>
      <c r="AX748" s="84">
        <v>5185.5</v>
      </c>
      <c r="AY748" s="84">
        <v>31360.5</v>
      </c>
      <c r="AZ748" s="84">
        <v>2485</v>
      </c>
      <c r="BA748" s="84">
        <v>385</v>
      </c>
      <c r="BB748" s="84">
        <v>2481.5</v>
      </c>
      <c r="BC748" s="91">
        <v>5351.5</v>
      </c>
    </row>
    <row r="749" spans="1:55" ht="25.5">
      <c r="A749" s="90" t="s">
        <v>843</v>
      </c>
      <c r="B749" s="82">
        <v>20231001</v>
      </c>
      <c r="C749" s="82">
        <v>2023</v>
      </c>
      <c r="D749" s="82" t="s">
        <v>6398</v>
      </c>
      <c r="E749" s="82">
        <v>10</v>
      </c>
      <c r="F749" s="82" t="s">
        <v>1283</v>
      </c>
      <c r="G749" s="82" t="s">
        <v>727</v>
      </c>
      <c r="H749" s="82" t="s">
        <v>1283</v>
      </c>
      <c r="I749" s="82" t="s">
        <v>727</v>
      </c>
      <c r="J749" s="82">
        <v>1</v>
      </c>
      <c r="K749" s="82" t="s">
        <v>11</v>
      </c>
      <c r="L749" s="82"/>
      <c r="M749" s="82"/>
      <c r="N749" s="82" t="s">
        <v>2352</v>
      </c>
      <c r="O749" s="82" t="s">
        <v>3700</v>
      </c>
      <c r="P749" s="82" t="s">
        <v>3879</v>
      </c>
      <c r="Q749" s="82" t="s">
        <v>730</v>
      </c>
      <c r="R749" s="82">
        <v>4</v>
      </c>
      <c r="S749" s="83">
        <v>43470</v>
      </c>
      <c r="T749" s="83">
        <v>36563</v>
      </c>
      <c r="U749" s="82">
        <v>62115015</v>
      </c>
      <c r="V749" s="82" t="s">
        <v>3702</v>
      </c>
      <c r="W749" s="100" t="s">
        <v>993</v>
      </c>
      <c r="X749" s="82" t="s">
        <v>3880</v>
      </c>
      <c r="Y749" s="82" t="s">
        <v>5231</v>
      </c>
      <c r="Z749" s="82" t="s">
        <v>731</v>
      </c>
      <c r="AA749" s="82" t="s">
        <v>3704</v>
      </c>
      <c r="AB749" s="82" t="s">
        <v>6886</v>
      </c>
      <c r="AC749" s="82" t="s">
        <v>3713</v>
      </c>
      <c r="AD749" s="82" t="s">
        <v>3705</v>
      </c>
      <c r="AE749" s="82">
        <v>200013300042437</v>
      </c>
      <c r="AF749" s="82">
        <v>1</v>
      </c>
      <c r="AG749" s="82" t="s">
        <v>3707</v>
      </c>
      <c r="AH749" s="82">
        <v>1</v>
      </c>
      <c r="AI749" s="82" t="s">
        <v>3708</v>
      </c>
      <c r="AJ749" s="82">
        <v>315645</v>
      </c>
      <c r="AK749" s="82" t="s">
        <v>6663</v>
      </c>
      <c r="AL749" s="82">
        <v>350</v>
      </c>
      <c r="AM749" s="84">
        <v>45000</v>
      </c>
      <c r="AN749" s="84">
        <v>0</v>
      </c>
      <c r="AO749" s="84">
        <v>0</v>
      </c>
      <c r="AP749" s="84">
        <v>45000</v>
      </c>
      <c r="AQ749" s="84">
        <v>1291.5</v>
      </c>
      <c r="AR749" s="84">
        <v>1148.33</v>
      </c>
      <c r="AS749" s="84">
        <v>1368</v>
      </c>
      <c r="AT749" s="84">
        <v>0</v>
      </c>
      <c r="AU749" s="84">
        <v>25</v>
      </c>
      <c r="AV749" s="84">
        <v>100</v>
      </c>
      <c r="AW749" s="84">
        <v>5906.01</v>
      </c>
      <c r="AX749" s="84">
        <v>15744.85</v>
      </c>
      <c r="AY749" s="84">
        <v>35161.160000000003</v>
      </c>
      <c r="AZ749" s="84">
        <v>3195</v>
      </c>
      <c r="BA749" s="84">
        <v>495</v>
      </c>
      <c r="BB749" s="84">
        <v>3190.5</v>
      </c>
      <c r="BC749" s="91">
        <v>6880.5</v>
      </c>
    </row>
    <row r="750" spans="1:55" ht="25.5">
      <c r="A750" s="90" t="s">
        <v>843</v>
      </c>
      <c r="B750" s="82">
        <v>20231001</v>
      </c>
      <c r="C750" s="82">
        <v>2023</v>
      </c>
      <c r="D750" s="82" t="s">
        <v>6398</v>
      </c>
      <c r="E750" s="82">
        <v>10</v>
      </c>
      <c r="F750" s="82">
        <v>1.83</v>
      </c>
      <c r="G750" s="82" t="s">
        <v>843</v>
      </c>
      <c r="H750" s="82">
        <v>1.83</v>
      </c>
      <c r="I750" s="82" t="s">
        <v>843</v>
      </c>
      <c r="J750" s="82">
        <v>7</v>
      </c>
      <c r="K750" s="82" t="s">
        <v>3709</v>
      </c>
      <c r="L750" s="82"/>
      <c r="M750" s="82"/>
      <c r="N750" s="82" t="s">
        <v>2352</v>
      </c>
      <c r="O750" s="82" t="s">
        <v>3700</v>
      </c>
      <c r="P750" s="82" t="s">
        <v>3710</v>
      </c>
      <c r="Q750" s="82" t="s">
        <v>795</v>
      </c>
      <c r="R750" s="82">
        <v>2</v>
      </c>
      <c r="S750" s="83">
        <v>44208</v>
      </c>
      <c r="T750" s="83">
        <v>43469</v>
      </c>
      <c r="U750" s="82">
        <v>62461317</v>
      </c>
      <c r="V750" s="82" t="s">
        <v>3702</v>
      </c>
      <c r="W750" s="100" t="s">
        <v>2256</v>
      </c>
      <c r="X750" s="82" t="s">
        <v>3979</v>
      </c>
      <c r="Y750" s="82" t="s">
        <v>5309</v>
      </c>
      <c r="Z750" s="82" t="s">
        <v>1340</v>
      </c>
      <c r="AA750" s="82" t="s">
        <v>3712</v>
      </c>
      <c r="AB750" s="82" t="s">
        <v>6887</v>
      </c>
      <c r="AC750" s="82" t="s">
        <v>3705</v>
      </c>
      <c r="AD750" s="82" t="s">
        <v>3706</v>
      </c>
      <c r="AE750" s="82">
        <v>200015800147947</v>
      </c>
      <c r="AF750" s="82">
        <v>1</v>
      </c>
      <c r="AG750" s="82" t="s">
        <v>3707</v>
      </c>
      <c r="AH750" s="82">
        <v>1</v>
      </c>
      <c r="AI750" s="82" t="s">
        <v>3708</v>
      </c>
      <c r="AJ750" s="82">
        <v>315645</v>
      </c>
      <c r="AK750" s="82" t="s">
        <v>6663</v>
      </c>
      <c r="AL750" s="82">
        <v>351</v>
      </c>
      <c r="AM750" s="84">
        <v>20000</v>
      </c>
      <c r="AN750" s="84">
        <v>0</v>
      </c>
      <c r="AO750" s="84">
        <v>0</v>
      </c>
      <c r="AP750" s="84">
        <v>20000</v>
      </c>
      <c r="AQ750" s="84">
        <v>0</v>
      </c>
      <c r="AR750" s="84">
        <v>0</v>
      </c>
      <c r="AS750" s="84">
        <v>0</v>
      </c>
      <c r="AT750" s="84">
        <v>0</v>
      </c>
      <c r="AU750" s="84">
        <v>0</v>
      </c>
      <c r="AV750" s="84">
        <v>0</v>
      </c>
      <c r="AW750" s="84">
        <v>0</v>
      </c>
      <c r="AX750" s="84">
        <v>0</v>
      </c>
      <c r="AY750" s="84">
        <v>20000</v>
      </c>
      <c r="AZ750" s="84">
        <v>0</v>
      </c>
      <c r="BA750" s="84">
        <v>0</v>
      </c>
      <c r="BB750" s="84">
        <v>0</v>
      </c>
      <c r="BC750" s="91">
        <v>0</v>
      </c>
    </row>
    <row r="751" spans="1:55" ht="25.5">
      <c r="A751" s="90" t="s">
        <v>843</v>
      </c>
      <c r="B751" s="82">
        <v>20231001</v>
      </c>
      <c r="C751" s="82">
        <v>2023</v>
      </c>
      <c r="D751" s="82" t="s">
        <v>6398</v>
      </c>
      <c r="E751" s="82">
        <v>10</v>
      </c>
      <c r="F751" s="82">
        <v>1.83</v>
      </c>
      <c r="G751" s="82" t="s">
        <v>843</v>
      </c>
      <c r="H751" s="82">
        <v>1.83</v>
      </c>
      <c r="I751" s="82" t="s">
        <v>843</v>
      </c>
      <c r="J751" s="82">
        <v>7</v>
      </c>
      <c r="K751" s="82" t="s">
        <v>3709</v>
      </c>
      <c r="L751" s="82"/>
      <c r="M751" s="82"/>
      <c r="N751" s="82" t="s">
        <v>2352</v>
      </c>
      <c r="O751" s="82" t="s">
        <v>3700</v>
      </c>
      <c r="P751" s="82" t="s">
        <v>3710</v>
      </c>
      <c r="Q751" s="82" t="s">
        <v>795</v>
      </c>
      <c r="R751" s="82">
        <v>1</v>
      </c>
      <c r="S751" s="83">
        <v>44208</v>
      </c>
      <c r="T751" s="83">
        <v>44208</v>
      </c>
      <c r="U751" s="82">
        <v>62461502</v>
      </c>
      <c r="V751" s="82" t="s">
        <v>3702</v>
      </c>
      <c r="W751" s="100" t="s">
        <v>2215</v>
      </c>
      <c r="X751" s="82" t="s">
        <v>4544</v>
      </c>
      <c r="Y751" s="82" t="s">
        <v>5822</v>
      </c>
      <c r="Z751" s="82" t="s">
        <v>1393</v>
      </c>
      <c r="AA751" s="82" t="s">
        <v>3712</v>
      </c>
      <c r="AB751" s="83">
        <v>37316</v>
      </c>
      <c r="AC751" s="82" t="s">
        <v>3705</v>
      </c>
      <c r="AD751" s="82" t="s">
        <v>3706</v>
      </c>
      <c r="AE751" s="82">
        <v>200019603252708</v>
      </c>
      <c r="AF751" s="82">
        <v>1</v>
      </c>
      <c r="AG751" s="82" t="s">
        <v>3707</v>
      </c>
      <c r="AH751" s="82">
        <v>1</v>
      </c>
      <c r="AI751" s="82" t="s">
        <v>3708</v>
      </c>
      <c r="AJ751" s="82">
        <v>315645</v>
      </c>
      <c r="AK751" s="82" t="s">
        <v>6663</v>
      </c>
      <c r="AL751" s="82">
        <v>352</v>
      </c>
      <c r="AM751" s="84">
        <v>5000</v>
      </c>
      <c r="AN751" s="84">
        <v>0</v>
      </c>
      <c r="AO751" s="84">
        <v>0</v>
      </c>
      <c r="AP751" s="84">
        <v>5000</v>
      </c>
      <c r="AQ751" s="84">
        <v>0</v>
      </c>
      <c r="AR751" s="84">
        <v>0</v>
      </c>
      <c r="AS751" s="84">
        <v>0</v>
      </c>
      <c r="AT751" s="84">
        <v>0</v>
      </c>
      <c r="AU751" s="84">
        <v>0</v>
      </c>
      <c r="AV751" s="84">
        <v>0</v>
      </c>
      <c r="AW751" s="84">
        <v>0</v>
      </c>
      <c r="AX751" s="84">
        <v>0</v>
      </c>
      <c r="AY751" s="84">
        <v>5000</v>
      </c>
      <c r="AZ751" s="84">
        <v>0</v>
      </c>
      <c r="BA751" s="84">
        <v>0</v>
      </c>
      <c r="BB751" s="84">
        <v>0</v>
      </c>
      <c r="BC751" s="91">
        <v>0</v>
      </c>
    </row>
    <row r="752" spans="1:55" ht="25.5">
      <c r="A752" s="90" t="s">
        <v>843</v>
      </c>
      <c r="B752" s="82">
        <v>20231001</v>
      </c>
      <c r="C752" s="82">
        <v>2023</v>
      </c>
      <c r="D752" s="82" t="s">
        <v>6398</v>
      </c>
      <c r="E752" s="82">
        <v>10</v>
      </c>
      <c r="F752" s="82" t="s">
        <v>1288</v>
      </c>
      <c r="G752" s="82" t="s">
        <v>384</v>
      </c>
      <c r="H752" s="82">
        <v>1.83</v>
      </c>
      <c r="I752" s="82" t="s">
        <v>843</v>
      </c>
      <c r="J752" s="82">
        <v>34</v>
      </c>
      <c r="K752" s="82" t="s">
        <v>3699</v>
      </c>
      <c r="L752" s="82"/>
      <c r="M752" s="82"/>
      <c r="N752" s="82" t="s">
        <v>2352</v>
      </c>
      <c r="O752" s="82" t="s">
        <v>3700</v>
      </c>
      <c r="P752" s="82" t="s">
        <v>3701</v>
      </c>
      <c r="Q752" s="82" t="s">
        <v>190</v>
      </c>
      <c r="R752" s="82">
        <v>1</v>
      </c>
      <c r="S752" s="83">
        <v>44573</v>
      </c>
      <c r="T752" s="83">
        <v>44573</v>
      </c>
      <c r="U752" s="82">
        <v>61845022</v>
      </c>
      <c r="V752" s="82" t="s">
        <v>3702</v>
      </c>
      <c r="W752" s="100" t="s">
        <v>2656</v>
      </c>
      <c r="X752" s="82" t="s">
        <v>4589</v>
      </c>
      <c r="Y752" s="82" t="s">
        <v>5814</v>
      </c>
      <c r="Z752" s="82" t="s">
        <v>2655</v>
      </c>
      <c r="AA752" s="82" t="s">
        <v>3704</v>
      </c>
      <c r="AB752" s="82" t="s">
        <v>6888</v>
      </c>
      <c r="AC752" s="82" t="s">
        <v>3705</v>
      </c>
      <c r="AD752" s="82" t="s">
        <v>3706</v>
      </c>
      <c r="AE752" s="82">
        <v>200019605322549</v>
      </c>
      <c r="AF752" s="82">
        <v>1</v>
      </c>
      <c r="AG752" s="82" t="s">
        <v>3707</v>
      </c>
      <c r="AH752" s="82">
        <v>1</v>
      </c>
      <c r="AI752" s="82" t="s">
        <v>3708</v>
      </c>
      <c r="AJ752" s="82">
        <v>315645</v>
      </c>
      <c r="AK752" s="82" t="s">
        <v>6663</v>
      </c>
      <c r="AL752" s="82">
        <v>353</v>
      </c>
      <c r="AM752" s="84">
        <v>50000</v>
      </c>
      <c r="AN752" s="84">
        <v>0</v>
      </c>
      <c r="AO752" s="84">
        <v>0</v>
      </c>
      <c r="AP752" s="84">
        <v>50000</v>
      </c>
      <c r="AQ752" s="84">
        <v>1435</v>
      </c>
      <c r="AR752" s="84">
        <v>1854</v>
      </c>
      <c r="AS752" s="84">
        <v>1520</v>
      </c>
      <c r="AT752" s="84">
        <v>0</v>
      </c>
      <c r="AU752" s="84">
        <v>25</v>
      </c>
      <c r="AV752" s="84">
        <v>0</v>
      </c>
      <c r="AW752" s="84">
        <v>4846</v>
      </c>
      <c r="AX752" s="84">
        <v>14526</v>
      </c>
      <c r="AY752" s="84">
        <v>40320</v>
      </c>
      <c r="AZ752" s="84">
        <v>3550</v>
      </c>
      <c r="BA752" s="84">
        <v>550</v>
      </c>
      <c r="BB752" s="84">
        <v>3545</v>
      </c>
      <c r="BC752" s="91">
        <v>7645</v>
      </c>
    </row>
    <row r="753" spans="1:55" ht="25.5">
      <c r="A753" s="90" t="s">
        <v>843</v>
      </c>
      <c r="B753" s="82">
        <v>20231001</v>
      </c>
      <c r="C753" s="82">
        <v>2023</v>
      </c>
      <c r="D753" s="82" t="s">
        <v>6398</v>
      </c>
      <c r="E753" s="82">
        <v>10</v>
      </c>
      <c r="F753" s="82" t="s">
        <v>1270</v>
      </c>
      <c r="G753" s="82" t="s">
        <v>842</v>
      </c>
      <c r="H753" s="82">
        <v>1.83</v>
      </c>
      <c r="I753" s="82" t="s">
        <v>843</v>
      </c>
      <c r="J753" s="82">
        <v>34</v>
      </c>
      <c r="K753" s="82" t="s">
        <v>3699</v>
      </c>
      <c r="L753" s="82" t="s">
        <v>3754</v>
      </c>
      <c r="M753" s="82" t="s">
        <v>3755</v>
      </c>
      <c r="N753" s="82" t="s">
        <v>2352</v>
      </c>
      <c r="O753" s="82" t="s">
        <v>3700</v>
      </c>
      <c r="P753" s="82" t="s">
        <v>3756</v>
      </c>
      <c r="Q753" s="82" t="s">
        <v>883</v>
      </c>
      <c r="R753" s="82">
        <v>3</v>
      </c>
      <c r="S753" s="83">
        <v>44562</v>
      </c>
      <c r="T753" s="83">
        <v>43841</v>
      </c>
      <c r="U753" s="82">
        <v>61800070</v>
      </c>
      <c r="V753" s="82" t="s">
        <v>3702</v>
      </c>
      <c r="W753" s="100" t="s">
        <v>2151</v>
      </c>
      <c r="X753" s="82" t="s">
        <v>3971</v>
      </c>
      <c r="Y753" s="82" t="s">
        <v>5303</v>
      </c>
      <c r="Z753" s="82" t="s">
        <v>884</v>
      </c>
      <c r="AA753" s="82" t="s">
        <v>3712</v>
      </c>
      <c r="AB753" s="82" t="s">
        <v>6889</v>
      </c>
      <c r="AC753" s="82" t="s">
        <v>3705</v>
      </c>
      <c r="AD753" s="82" t="s">
        <v>3706</v>
      </c>
      <c r="AE753" s="82">
        <v>200019603107029</v>
      </c>
      <c r="AF753" s="82">
        <v>1</v>
      </c>
      <c r="AG753" s="82" t="s">
        <v>3707</v>
      </c>
      <c r="AH753" s="82">
        <v>1</v>
      </c>
      <c r="AI753" s="82" t="s">
        <v>3708</v>
      </c>
      <c r="AJ753" s="82">
        <v>315645</v>
      </c>
      <c r="AK753" s="82" t="s">
        <v>6663</v>
      </c>
      <c r="AL753" s="82">
        <v>354</v>
      </c>
      <c r="AM753" s="84">
        <v>40000</v>
      </c>
      <c r="AN753" s="84">
        <v>0</v>
      </c>
      <c r="AO753" s="84">
        <v>0</v>
      </c>
      <c r="AP753" s="84">
        <v>40000</v>
      </c>
      <c r="AQ753" s="84">
        <v>1148</v>
      </c>
      <c r="AR753" s="84">
        <v>442.65</v>
      </c>
      <c r="AS753" s="84">
        <v>1216</v>
      </c>
      <c r="AT753" s="84">
        <v>0</v>
      </c>
      <c r="AU753" s="84">
        <v>25</v>
      </c>
      <c r="AV753" s="84">
        <v>0</v>
      </c>
      <c r="AW753" s="84">
        <v>0</v>
      </c>
      <c r="AX753" s="84">
        <v>2831.65</v>
      </c>
      <c r="AY753" s="84">
        <v>37168.35</v>
      </c>
      <c r="AZ753" s="84">
        <v>2840</v>
      </c>
      <c r="BA753" s="84">
        <v>440</v>
      </c>
      <c r="BB753" s="84">
        <v>2836</v>
      </c>
      <c r="BC753" s="91">
        <v>6116</v>
      </c>
    </row>
    <row r="754" spans="1:55" ht="25.5">
      <c r="A754" s="90" t="s">
        <v>843</v>
      </c>
      <c r="B754" s="82">
        <v>20231001</v>
      </c>
      <c r="C754" s="82">
        <v>2023</v>
      </c>
      <c r="D754" s="82" t="s">
        <v>6398</v>
      </c>
      <c r="E754" s="82">
        <v>10</v>
      </c>
      <c r="F754" s="82" t="s">
        <v>1244</v>
      </c>
      <c r="G754" s="82" t="s">
        <v>503</v>
      </c>
      <c r="H754" s="82" t="s">
        <v>1244</v>
      </c>
      <c r="I754" s="82" t="s">
        <v>503</v>
      </c>
      <c r="J754" s="82">
        <v>1</v>
      </c>
      <c r="K754" s="82" t="s">
        <v>11</v>
      </c>
      <c r="L754" s="82" t="s">
        <v>3720</v>
      </c>
      <c r="M754" s="82" t="s">
        <v>3721</v>
      </c>
      <c r="N754" s="82" t="s">
        <v>2352</v>
      </c>
      <c r="O754" s="82" t="s">
        <v>3700</v>
      </c>
      <c r="P754" s="82" t="s">
        <v>3998</v>
      </c>
      <c r="Q754" s="82" t="s">
        <v>130</v>
      </c>
      <c r="R754" s="82">
        <v>2</v>
      </c>
      <c r="S754" s="83">
        <v>44203</v>
      </c>
      <c r="T754" s="83">
        <v>43840</v>
      </c>
      <c r="U754" s="82">
        <v>62040037</v>
      </c>
      <c r="V754" s="82" t="s">
        <v>3702</v>
      </c>
      <c r="W754" s="100" t="s">
        <v>1619</v>
      </c>
      <c r="X754" s="82" t="s">
        <v>4348</v>
      </c>
      <c r="Y754" s="82" t="s">
        <v>5632</v>
      </c>
      <c r="Z754" s="82" t="s">
        <v>804</v>
      </c>
      <c r="AA754" s="82" t="s">
        <v>3712</v>
      </c>
      <c r="AB754" s="82" t="s">
        <v>6890</v>
      </c>
      <c r="AC754" s="82" t="s">
        <v>3705</v>
      </c>
      <c r="AD754" s="82" t="s">
        <v>3706</v>
      </c>
      <c r="AE754" s="82">
        <v>200019603082934</v>
      </c>
      <c r="AF754" s="82">
        <v>1</v>
      </c>
      <c r="AG754" s="82" t="s">
        <v>3707</v>
      </c>
      <c r="AH754" s="82">
        <v>1</v>
      </c>
      <c r="AI754" s="82" t="s">
        <v>3708</v>
      </c>
      <c r="AJ754" s="82">
        <v>315645</v>
      </c>
      <c r="AK754" s="82" t="s">
        <v>6663</v>
      </c>
      <c r="AL754" s="82">
        <v>355</v>
      </c>
      <c r="AM754" s="84">
        <v>30000</v>
      </c>
      <c r="AN754" s="84">
        <v>0</v>
      </c>
      <c r="AO754" s="84">
        <v>0</v>
      </c>
      <c r="AP754" s="84">
        <v>30000</v>
      </c>
      <c r="AQ754" s="84">
        <v>861</v>
      </c>
      <c r="AR754" s="84">
        <v>0</v>
      </c>
      <c r="AS754" s="84">
        <v>912</v>
      </c>
      <c r="AT754" s="84">
        <v>0</v>
      </c>
      <c r="AU754" s="84">
        <v>25</v>
      </c>
      <c r="AV754" s="84">
        <v>0</v>
      </c>
      <c r="AW754" s="84">
        <v>6669.88</v>
      </c>
      <c r="AX754" s="84">
        <v>15137.76</v>
      </c>
      <c r="AY754" s="84">
        <v>21532.12</v>
      </c>
      <c r="AZ754" s="84">
        <v>2130</v>
      </c>
      <c r="BA754" s="84">
        <v>330</v>
      </c>
      <c r="BB754" s="84">
        <v>2127</v>
      </c>
      <c r="BC754" s="91">
        <v>4587</v>
      </c>
    </row>
    <row r="755" spans="1:55" ht="25.5">
      <c r="A755" s="90" t="s">
        <v>843</v>
      </c>
      <c r="B755" s="82">
        <v>20231001</v>
      </c>
      <c r="C755" s="82">
        <v>2023</v>
      </c>
      <c r="D755" s="82" t="s">
        <v>6398</v>
      </c>
      <c r="E755" s="82">
        <v>10</v>
      </c>
      <c r="F755" s="82" t="s">
        <v>1283</v>
      </c>
      <c r="G755" s="82" t="s">
        <v>727</v>
      </c>
      <c r="H755" s="82" t="s">
        <v>1283</v>
      </c>
      <c r="I755" s="82" t="s">
        <v>727</v>
      </c>
      <c r="J755" s="82">
        <v>1</v>
      </c>
      <c r="K755" s="82" t="s">
        <v>11</v>
      </c>
      <c r="L755" s="82" t="s">
        <v>3758</v>
      </c>
      <c r="M755" s="82" t="s">
        <v>3759</v>
      </c>
      <c r="N755" s="82" t="s">
        <v>2352</v>
      </c>
      <c r="O755" s="82" t="s">
        <v>3700</v>
      </c>
      <c r="P755" s="82" t="s">
        <v>4008</v>
      </c>
      <c r="Q755" s="82" t="s">
        <v>744</v>
      </c>
      <c r="R755" s="82">
        <v>4</v>
      </c>
      <c r="S755" s="83">
        <v>43470</v>
      </c>
      <c r="T755" s="82" t="s">
        <v>6891</v>
      </c>
      <c r="U755" s="82">
        <v>62115010</v>
      </c>
      <c r="V755" s="82" t="s">
        <v>3702</v>
      </c>
      <c r="W755" s="100" t="s">
        <v>1034</v>
      </c>
      <c r="X755" s="82" t="s">
        <v>4009</v>
      </c>
      <c r="Y755" s="82" t="s">
        <v>5332</v>
      </c>
      <c r="Z755" s="82" t="s">
        <v>743</v>
      </c>
      <c r="AA755" s="82" t="s">
        <v>3704</v>
      </c>
      <c r="AB755" s="82" t="s">
        <v>6892</v>
      </c>
      <c r="AC755" s="82" t="s">
        <v>3713</v>
      </c>
      <c r="AD755" s="82" t="s">
        <v>3705</v>
      </c>
      <c r="AE755" s="82">
        <v>200013300035198</v>
      </c>
      <c r="AF755" s="82">
        <v>1</v>
      </c>
      <c r="AG755" s="82" t="s">
        <v>3707</v>
      </c>
      <c r="AH755" s="82">
        <v>1</v>
      </c>
      <c r="AI755" s="82" t="s">
        <v>3708</v>
      </c>
      <c r="AJ755" s="82">
        <v>315645</v>
      </c>
      <c r="AK755" s="82" t="s">
        <v>6663</v>
      </c>
      <c r="AL755" s="82">
        <v>356</v>
      </c>
      <c r="AM755" s="84">
        <v>45000</v>
      </c>
      <c r="AN755" s="84">
        <v>0</v>
      </c>
      <c r="AO755" s="84">
        <v>0</v>
      </c>
      <c r="AP755" s="84">
        <v>45000</v>
      </c>
      <c r="AQ755" s="84">
        <v>1291.5</v>
      </c>
      <c r="AR755" s="84">
        <v>1148.33</v>
      </c>
      <c r="AS755" s="84">
        <v>1368</v>
      </c>
      <c r="AT755" s="84">
        <v>0</v>
      </c>
      <c r="AU755" s="84">
        <v>25</v>
      </c>
      <c r="AV755" s="84">
        <v>50</v>
      </c>
      <c r="AW755" s="84">
        <v>15753.07</v>
      </c>
      <c r="AX755" s="84">
        <v>35388.97</v>
      </c>
      <c r="AY755" s="84">
        <v>25364.1</v>
      </c>
      <c r="AZ755" s="84">
        <v>3195</v>
      </c>
      <c r="BA755" s="84">
        <v>495</v>
      </c>
      <c r="BB755" s="84">
        <v>3190.5</v>
      </c>
      <c r="BC755" s="91">
        <v>6880.5</v>
      </c>
    </row>
    <row r="756" spans="1:55" ht="25.5">
      <c r="A756" s="90" t="s">
        <v>843</v>
      </c>
      <c r="B756" s="82">
        <v>20231001</v>
      </c>
      <c r="C756" s="82">
        <v>2023</v>
      </c>
      <c r="D756" s="82" t="s">
        <v>6398</v>
      </c>
      <c r="E756" s="82">
        <v>10</v>
      </c>
      <c r="F756" s="82">
        <v>1.83</v>
      </c>
      <c r="G756" s="82" t="s">
        <v>843</v>
      </c>
      <c r="H756" s="82">
        <v>1.83</v>
      </c>
      <c r="I756" s="82" t="s">
        <v>843</v>
      </c>
      <c r="J756" s="82">
        <v>1</v>
      </c>
      <c r="K756" s="82" t="s">
        <v>11</v>
      </c>
      <c r="L756" s="82"/>
      <c r="M756" s="82"/>
      <c r="N756" s="82" t="s">
        <v>2352</v>
      </c>
      <c r="O756" s="82" t="s">
        <v>3700</v>
      </c>
      <c r="P756" s="82" t="s">
        <v>3863</v>
      </c>
      <c r="Q756" s="82" t="s">
        <v>125</v>
      </c>
      <c r="R756" s="82">
        <v>5</v>
      </c>
      <c r="S756" s="83">
        <v>44932</v>
      </c>
      <c r="T756" s="83">
        <v>37259</v>
      </c>
      <c r="U756" s="82">
        <v>62460070</v>
      </c>
      <c r="V756" s="82" t="s">
        <v>3702</v>
      </c>
      <c r="W756" s="100" t="s">
        <v>1724</v>
      </c>
      <c r="X756" s="82" t="s">
        <v>4288</v>
      </c>
      <c r="Y756" s="82" t="s">
        <v>4385</v>
      </c>
      <c r="Z756" s="82" t="s">
        <v>580</v>
      </c>
      <c r="AA756" s="82" t="s">
        <v>3712</v>
      </c>
      <c r="AB756" s="83">
        <v>20557</v>
      </c>
      <c r="AC756" s="82" t="s">
        <v>3713</v>
      </c>
      <c r="AD756" s="82" t="s">
        <v>3705</v>
      </c>
      <c r="AE756" s="82">
        <v>200013300040963</v>
      </c>
      <c r="AF756" s="82">
        <v>1</v>
      </c>
      <c r="AG756" s="82" t="s">
        <v>3707</v>
      </c>
      <c r="AH756" s="82">
        <v>1</v>
      </c>
      <c r="AI756" s="82" t="s">
        <v>3708</v>
      </c>
      <c r="AJ756" s="82">
        <v>315645</v>
      </c>
      <c r="AK756" s="82" t="s">
        <v>6663</v>
      </c>
      <c r="AL756" s="82">
        <v>357</v>
      </c>
      <c r="AM756" s="84">
        <v>18000</v>
      </c>
      <c r="AN756" s="84">
        <v>0</v>
      </c>
      <c r="AO756" s="84">
        <v>0</v>
      </c>
      <c r="AP756" s="84">
        <v>18000</v>
      </c>
      <c r="AQ756" s="84">
        <v>516.6</v>
      </c>
      <c r="AR756" s="84">
        <v>0</v>
      </c>
      <c r="AS756" s="84">
        <v>547.20000000000005</v>
      </c>
      <c r="AT756" s="84">
        <v>0</v>
      </c>
      <c r="AU756" s="84">
        <v>25</v>
      </c>
      <c r="AV756" s="84">
        <v>50</v>
      </c>
      <c r="AW756" s="84">
        <v>9497.66</v>
      </c>
      <c r="AX756" s="84">
        <v>20134.12</v>
      </c>
      <c r="AY756" s="84">
        <v>7363.54</v>
      </c>
      <c r="AZ756" s="84">
        <v>1278</v>
      </c>
      <c r="BA756" s="84">
        <v>198</v>
      </c>
      <c r="BB756" s="84">
        <v>1276.2</v>
      </c>
      <c r="BC756" s="91">
        <v>2752.2</v>
      </c>
    </row>
    <row r="757" spans="1:55" ht="25.5">
      <c r="A757" s="90" t="s">
        <v>843</v>
      </c>
      <c r="B757" s="82">
        <v>20231001</v>
      </c>
      <c r="C757" s="82">
        <v>2023</v>
      </c>
      <c r="D757" s="82" t="s">
        <v>6398</v>
      </c>
      <c r="E757" s="82">
        <v>10</v>
      </c>
      <c r="F757" s="82" t="s">
        <v>1270</v>
      </c>
      <c r="G757" s="82" t="s">
        <v>842</v>
      </c>
      <c r="H757" s="82">
        <v>1.83</v>
      </c>
      <c r="I757" s="82" t="s">
        <v>843</v>
      </c>
      <c r="J757" s="82">
        <v>34</v>
      </c>
      <c r="K757" s="82" t="s">
        <v>3699</v>
      </c>
      <c r="L757" s="82" t="s">
        <v>3754</v>
      </c>
      <c r="M757" s="82" t="s">
        <v>3755</v>
      </c>
      <c r="N757" s="82" t="s">
        <v>2352</v>
      </c>
      <c r="O757" s="82" t="s">
        <v>3700</v>
      </c>
      <c r="P757" s="82" t="s">
        <v>3756</v>
      </c>
      <c r="Q757" s="82" t="s">
        <v>883</v>
      </c>
      <c r="R757" s="82">
        <v>1</v>
      </c>
      <c r="S757" s="83">
        <v>44573</v>
      </c>
      <c r="T757" s="83">
        <v>44573</v>
      </c>
      <c r="U757" s="82">
        <v>61800074</v>
      </c>
      <c r="V757" s="82" t="s">
        <v>3702</v>
      </c>
      <c r="W757" s="100" t="s">
        <v>2600</v>
      </c>
      <c r="X757" s="82" t="s">
        <v>4101</v>
      </c>
      <c r="Y757" s="82" t="s">
        <v>5414</v>
      </c>
      <c r="Z757" s="82" t="s">
        <v>2599</v>
      </c>
      <c r="AA757" s="82" t="s">
        <v>3704</v>
      </c>
      <c r="AB757" s="83">
        <v>17107</v>
      </c>
      <c r="AC757" s="82" t="s">
        <v>3705</v>
      </c>
      <c r="AD757" s="82" t="s">
        <v>3706</v>
      </c>
      <c r="AE757" s="82">
        <v>200019603253165</v>
      </c>
      <c r="AF757" s="82">
        <v>1</v>
      </c>
      <c r="AG757" s="82" t="s">
        <v>3707</v>
      </c>
      <c r="AH757" s="82">
        <v>1</v>
      </c>
      <c r="AI757" s="82" t="s">
        <v>3708</v>
      </c>
      <c r="AJ757" s="82">
        <v>315645</v>
      </c>
      <c r="AK757" s="82" t="s">
        <v>6663</v>
      </c>
      <c r="AL757" s="82">
        <v>358</v>
      </c>
      <c r="AM757" s="84">
        <v>35000</v>
      </c>
      <c r="AN757" s="84">
        <v>0</v>
      </c>
      <c r="AO757" s="84">
        <v>0</v>
      </c>
      <c r="AP757" s="84">
        <v>35000</v>
      </c>
      <c r="AQ757" s="84">
        <v>1004.5</v>
      </c>
      <c r="AR757" s="84">
        <v>0</v>
      </c>
      <c r="AS757" s="84">
        <v>1064</v>
      </c>
      <c r="AT757" s="84">
        <v>0</v>
      </c>
      <c r="AU757" s="84">
        <v>25</v>
      </c>
      <c r="AV757" s="84">
        <v>0</v>
      </c>
      <c r="AW757" s="84">
        <v>0</v>
      </c>
      <c r="AX757" s="84">
        <v>2093.5</v>
      </c>
      <c r="AY757" s="84">
        <v>32906.5</v>
      </c>
      <c r="AZ757" s="84">
        <v>2485</v>
      </c>
      <c r="BA757" s="84">
        <v>385</v>
      </c>
      <c r="BB757" s="84">
        <v>2481.5</v>
      </c>
      <c r="BC757" s="91">
        <v>5351.5</v>
      </c>
    </row>
    <row r="758" spans="1:55" ht="25.5">
      <c r="A758" s="90" t="s">
        <v>843</v>
      </c>
      <c r="B758" s="82">
        <v>20231001</v>
      </c>
      <c r="C758" s="82">
        <v>2023</v>
      </c>
      <c r="D758" s="82" t="s">
        <v>6398</v>
      </c>
      <c r="E758" s="82">
        <v>10</v>
      </c>
      <c r="F758" s="82" t="s">
        <v>1246</v>
      </c>
      <c r="G758" s="82" t="s">
        <v>1492</v>
      </c>
      <c r="H758" s="82">
        <v>1.83</v>
      </c>
      <c r="I758" s="82" t="s">
        <v>843</v>
      </c>
      <c r="J758" s="82">
        <v>34</v>
      </c>
      <c r="K758" s="82" t="s">
        <v>3699</v>
      </c>
      <c r="L758" s="82" t="s">
        <v>3758</v>
      </c>
      <c r="M758" s="82" t="s">
        <v>3759</v>
      </c>
      <c r="N758" s="82" t="s">
        <v>2352</v>
      </c>
      <c r="O758" s="82" t="s">
        <v>3700</v>
      </c>
      <c r="P758" s="82" t="s">
        <v>4420</v>
      </c>
      <c r="Q758" s="82" t="s">
        <v>1478</v>
      </c>
      <c r="R758" s="82">
        <v>1</v>
      </c>
      <c r="S758" s="83">
        <v>44573</v>
      </c>
      <c r="T758" s="83">
        <v>44573</v>
      </c>
      <c r="U758" s="82">
        <v>61890037</v>
      </c>
      <c r="V758" s="82" t="s">
        <v>3702</v>
      </c>
      <c r="W758" s="100" t="s">
        <v>2676</v>
      </c>
      <c r="X758" s="82" t="s">
        <v>4421</v>
      </c>
      <c r="Y758" s="82" t="s">
        <v>5701</v>
      </c>
      <c r="Z758" s="82" t="s">
        <v>2675</v>
      </c>
      <c r="AA758" s="82" t="s">
        <v>3712</v>
      </c>
      <c r="AB758" s="82" t="s">
        <v>6893</v>
      </c>
      <c r="AC758" s="82" t="s">
        <v>3705</v>
      </c>
      <c r="AD758" s="82" t="s">
        <v>3706</v>
      </c>
      <c r="AE758" s="82">
        <v>200019605388531</v>
      </c>
      <c r="AF758" s="82">
        <v>1</v>
      </c>
      <c r="AG758" s="82" t="s">
        <v>3707</v>
      </c>
      <c r="AH758" s="82">
        <v>1</v>
      </c>
      <c r="AI758" s="82" t="s">
        <v>3708</v>
      </c>
      <c r="AJ758" s="82">
        <v>315645</v>
      </c>
      <c r="AK758" s="82" t="s">
        <v>6663</v>
      </c>
      <c r="AL758" s="82">
        <v>359</v>
      </c>
      <c r="AM758" s="84">
        <v>45000</v>
      </c>
      <c r="AN758" s="84">
        <v>0</v>
      </c>
      <c r="AO758" s="84">
        <v>0</v>
      </c>
      <c r="AP758" s="84">
        <v>45000</v>
      </c>
      <c r="AQ758" s="84">
        <v>1291.5</v>
      </c>
      <c r="AR758" s="84">
        <v>1148.33</v>
      </c>
      <c r="AS758" s="84">
        <v>1368</v>
      </c>
      <c r="AT758" s="84">
        <v>0</v>
      </c>
      <c r="AU758" s="84">
        <v>25</v>
      </c>
      <c r="AV758" s="84">
        <v>0</v>
      </c>
      <c r="AW758" s="84">
        <v>7216</v>
      </c>
      <c r="AX758" s="84">
        <v>18264.830000000002</v>
      </c>
      <c r="AY758" s="84">
        <v>33951.17</v>
      </c>
      <c r="AZ758" s="84">
        <v>3195</v>
      </c>
      <c r="BA758" s="84">
        <v>495</v>
      </c>
      <c r="BB758" s="84">
        <v>3190.5</v>
      </c>
      <c r="BC758" s="91">
        <v>6880.5</v>
      </c>
    </row>
    <row r="759" spans="1:55" ht="25.5">
      <c r="A759" s="90" t="s">
        <v>843</v>
      </c>
      <c r="B759" s="82">
        <v>20231001</v>
      </c>
      <c r="C759" s="82">
        <v>2023</v>
      </c>
      <c r="D759" s="82" t="s">
        <v>6398</v>
      </c>
      <c r="E759" s="82">
        <v>10</v>
      </c>
      <c r="F759" s="82" t="s">
        <v>1249</v>
      </c>
      <c r="G759" s="82" t="s">
        <v>1491</v>
      </c>
      <c r="H759" s="82" t="s">
        <v>1249</v>
      </c>
      <c r="I759" s="82" t="s">
        <v>1491</v>
      </c>
      <c r="J759" s="82">
        <v>1</v>
      </c>
      <c r="K759" s="82" t="s">
        <v>11</v>
      </c>
      <c r="L759" s="82" t="s">
        <v>3749</v>
      </c>
      <c r="M759" s="82" t="s">
        <v>3750</v>
      </c>
      <c r="N759" s="82" t="s">
        <v>2352</v>
      </c>
      <c r="O759" s="82" t="s">
        <v>3700</v>
      </c>
      <c r="P759" s="82" t="s">
        <v>3871</v>
      </c>
      <c r="Q759" s="82" t="s">
        <v>335</v>
      </c>
      <c r="R759" s="82">
        <v>1</v>
      </c>
      <c r="S759" s="83">
        <v>44933</v>
      </c>
      <c r="T759" s="83">
        <v>44933</v>
      </c>
      <c r="U759" s="82">
        <v>61395034</v>
      </c>
      <c r="V759" s="82" t="s">
        <v>3702</v>
      </c>
      <c r="W759" s="100" t="s">
        <v>3407</v>
      </c>
      <c r="X759" s="82" t="s">
        <v>4311</v>
      </c>
      <c r="Y759" s="82" t="s">
        <v>5599</v>
      </c>
      <c r="Z759" s="82" t="s">
        <v>3406</v>
      </c>
      <c r="AA759" s="82" t="s">
        <v>3704</v>
      </c>
      <c r="AB759" s="82" t="s">
        <v>6894</v>
      </c>
      <c r="AC759" s="82" t="s">
        <v>3705</v>
      </c>
      <c r="AD759" s="82" t="s">
        <v>3706</v>
      </c>
      <c r="AE759" s="82">
        <v>200019606020831</v>
      </c>
      <c r="AF759" s="82">
        <v>1</v>
      </c>
      <c r="AG759" s="82" t="s">
        <v>3707</v>
      </c>
      <c r="AH759" s="82">
        <v>1</v>
      </c>
      <c r="AI759" s="82" t="s">
        <v>3708</v>
      </c>
      <c r="AJ759" s="82">
        <v>315645</v>
      </c>
      <c r="AK759" s="82" t="s">
        <v>6663</v>
      </c>
      <c r="AL759" s="82">
        <v>360</v>
      </c>
      <c r="AM759" s="84">
        <v>35000</v>
      </c>
      <c r="AN759" s="84">
        <v>0</v>
      </c>
      <c r="AO759" s="84">
        <v>0</v>
      </c>
      <c r="AP759" s="84">
        <v>35000</v>
      </c>
      <c r="AQ759" s="84">
        <v>1004.5</v>
      </c>
      <c r="AR759" s="84">
        <v>0</v>
      </c>
      <c r="AS759" s="84">
        <v>1064</v>
      </c>
      <c r="AT759" s="84">
        <v>0</v>
      </c>
      <c r="AU759" s="84">
        <v>25</v>
      </c>
      <c r="AV759" s="84">
        <v>0</v>
      </c>
      <c r="AW759" s="84">
        <v>0</v>
      </c>
      <c r="AX759" s="84">
        <v>2093.5</v>
      </c>
      <c r="AY759" s="84">
        <v>32906.5</v>
      </c>
      <c r="AZ759" s="84">
        <v>2485</v>
      </c>
      <c r="BA759" s="84">
        <v>385</v>
      </c>
      <c r="BB759" s="84">
        <v>2481.5</v>
      </c>
      <c r="BC759" s="91">
        <v>5351.5</v>
      </c>
    </row>
    <row r="760" spans="1:55" ht="25.5">
      <c r="A760" s="90" t="s">
        <v>843</v>
      </c>
      <c r="B760" s="82">
        <v>20231001</v>
      </c>
      <c r="C760" s="82">
        <v>2023</v>
      </c>
      <c r="D760" s="82" t="s">
        <v>6398</v>
      </c>
      <c r="E760" s="82">
        <v>10</v>
      </c>
      <c r="F760" s="82">
        <v>1.83</v>
      </c>
      <c r="G760" s="82" t="s">
        <v>843</v>
      </c>
      <c r="H760" s="82">
        <v>1.83</v>
      </c>
      <c r="I760" s="82" t="s">
        <v>843</v>
      </c>
      <c r="J760" s="82">
        <v>7</v>
      </c>
      <c r="K760" s="82" t="s">
        <v>3709</v>
      </c>
      <c r="L760" s="82"/>
      <c r="M760" s="82"/>
      <c r="N760" s="82" t="s">
        <v>2352</v>
      </c>
      <c r="O760" s="82" t="s">
        <v>3700</v>
      </c>
      <c r="P760" s="82" t="s">
        <v>3710</v>
      </c>
      <c r="Q760" s="82" t="s">
        <v>795</v>
      </c>
      <c r="R760" s="82">
        <v>4</v>
      </c>
      <c r="S760" s="83">
        <v>44565</v>
      </c>
      <c r="T760" s="83">
        <v>43101</v>
      </c>
      <c r="U760" s="82">
        <v>62461102</v>
      </c>
      <c r="V760" s="82" t="s">
        <v>3702</v>
      </c>
      <c r="W760" s="100" t="s">
        <v>2240</v>
      </c>
      <c r="X760" s="82" t="s">
        <v>4488</v>
      </c>
      <c r="Y760" s="82" t="s">
        <v>5765</v>
      </c>
      <c r="Z760" s="82" t="s">
        <v>1180</v>
      </c>
      <c r="AA760" s="82" t="s">
        <v>3712</v>
      </c>
      <c r="AB760" s="82" t="s">
        <v>6895</v>
      </c>
      <c r="AC760" s="82" t="s">
        <v>3713</v>
      </c>
      <c r="AD760" s="82" t="s">
        <v>3705</v>
      </c>
      <c r="AE760" s="82">
        <v>200012320700889</v>
      </c>
      <c r="AF760" s="82">
        <v>1</v>
      </c>
      <c r="AG760" s="82" t="s">
        <v>3707</v>
      </c>
      <c r="AH760" s="82">
        <v>1</v>
      </c>
      <c r="AI760" s="82" t="s">
        <v>3708</v>
      </c>
      <c r="AJ760" s="82">
        <v>315645</v>
      </c>
      <c r="AK760" s="82" t="s">
        <v>6663</v>
      </c>
      <c r="AL760" s="82">
        <v>361</v>
      </c>
      <c r="AM760" s="84">
        <v>10000</v>
      </c>
      <c r="AN760" s="84">
        <v>0</v>
      </c>
      <c r="AO760" s="84">
        <v>0</v>
      </c>
      <c r="AP760" s="84">
        <v>10000</v>
      </c>
      <c r="AQ760" s="84">
        <v>0</v>
      </c>
      <c r="AR760" s="84">
        <v>0</v>
      </c>
      <c r="AS760" s="84">
        <v>0</v>
      </c>
      <c r="AT760" s="84">
        <v>0</v>
      </c>
      <c r="AU760" s="84">
        <v>0</v>
      </c>
      <c r="AV760" s="84">
        <v>0</v>
      </c>
      <c r="AW760" s="84">
        <v>0</v>
      </c>
      <c r="AX760" s="84">
        <v>0</v>
      </c>
      <c r="AY760" s="84">
        <v>10000</v>
      </c>
      <c r="AZ760" s="84">
        <v>0</v>
      </c>
      <c r="BA760" s="84">
        <v>0</v>
      </c>
      <c r="BB760" s="84">
        <v>0</v>
      </c>
      <c r="BC760" s="91">
        <v>0</v>
      </c>
    </row>
    <row r="761" spans="1:55" ht="25.5">
      <c r="A761" s="90" t="s">
        <v>843</v>
      </c>
      <c r="B761" s="82">
        <v>20231001</v>
      </c>
      <c r="C761" s="82">
        <v>2023</v>
      </c>
      <c r="D761" s="82" t="s">
        <v>6398</v>
      </c>
      <c r="E761" s="82">
        <v>10</v>
      </c>
      <c r="F761" s="82" t="s">
        <v>1241</v>
      </c>
      <c r="G761" s="82" t="s">
        <v>276</v>
      </c>
      <c r="H761" s="82" t="s">
        <v>1241</v>
      </c>
      <c r="I761" s="82" t="s">
        <v>276</v>
      </c>
      <c r="J761" s="82">
        <v>1</v>
      </c>
      <c r="K761" s="82" t="s">
        <v>11</v>
      </c>
      <c r="L761" s="82"/>
      <c r="M761" s="82"/>
      <c r="N761" s="82" t="s">
        <v>2352</v>
      </c>
      <c r="O761" s="82" t="s">
        <v>3700</v>
      </c>
      <c r="P761" s="82" t="s">
        <v>3894</v>
      </c>
      <c r="Q761" s="82" t="s">
        <v>895</v>
      </c>
      <c r="R761" s="82">
        <v>3</v>
      </c>
      <c r="S761" s="83">
        <v>44929</v>
      </c>
      <c r="T761" s="82" t="s">
        <v>6896</v>
      </c>
      <c r="U761" s="82">
        <v>62160109</v>
      </c>
      <c r="V761" s="82" t="s">
        <v>3702</v>
      </c>
      <c r="W761" s="100" t="s">
        <v>1750</v>
      </c>
      <c r="X761" s="82" t="s">
        <v>3895</v>
      </c>
      <c r="Y761" s="82" t="s">
        <v>5243</v>
      </c>
      <c r="Z761" s="82" t="s">
        <v>2373</v>
      </c>
      <c r="AA761" s="82" t="s">
        <v>3712</v>
      </c>
      <c r="AB761" s="83">
        <v>28856</v>
      </c>
      <c r="AC761" s="82" t="s">
        <v>3713</v>
      </c>
      <c r="AD761" s="82" t="s">
        <v>3706</v>
      </c>
      <c r="AE761" s="82">
        <v>200019603129557</v>
      </c>
      <c r="AF761" s="82">
        <v>1</v>
      </c>
      <c r="AG761" s="82" t="s">
        <v>3707</v>
      </c>
      <c r="AH761" s="82">
        <v>1</v>
      </c>
      <c r="AI761" s="82" t="s">
        <v>3708</v>
      </c>
      <c r="AJ761" s="82">
        <v>315645</v>
      </c>
      <c r="AK761" s="82" t="s">
        <v>6663</v>
      </c>
      <c r="AL761" s="82">
        <v>362</v>
      </c>
      <c r="AM761" s="84">
        <v>145000</v>
      </c>
      <c r="AN761" s="84">
        <v>0</v>
      </c>
      <c r="AO761" s="84">
        <v>0</v>
      </c>
      <c r="AP761" s="84">
        <v>145000</v>
      </c>
      <c r="AQ761" s="84">
        <v>4161.5</v>
      </c>
      <c r="AR761" s="84">
        <v>22690.49</v>
      </c>
      <c r="AS761" s="84">
        <v>4408</v>
      </c>
      <c r="AT761" s="84">
        <v>0</v>
      </c>
      <c r="AU761" s="84">
        <v>25</v>
      </c>
      <c r="AV761" s="84">
        <v>0</v>
      </c>
      <c r="AW761" s="84">
        <v>0</v>
      </c>
      <c r="AX761" s="84">
        <v>31284.99</v>
      </c>
      <c r="AY761" s="84">
        <v>113715.01</v>
      </c>
      <c r="AZ761" s="84">
        <v>10295</v>
      </c>
      <c r="BA761" s="84">
        <v>822.89</v>
      </c>
      <c r="BB761" s="84">
        <v>10280.5</v>
      </c>
      <c r="BC761" s="91">
        <v>21398.39</v>
      </c>
    </row>
    <row r="762" spans="1:55" ht="25.5">
      <c r="A762" s="90" t="s">
        <v>843</v>
      </c>
      <c r="B762" s="82">
        <v>20231001</v>
      </c>
      <c r="C762" s="82">
        <v>2023</v>
      </c>
      <c r="D762" s="82" t="s">
        <v>6398</v>
      </c>
      <c r="E762" s="82">
        <v>10</v>
      </c>
      <c r="F762" s="82">
        <v>1.83</v>
      </c>
      <c r="G762" s="82" t="s">
        <v>843</v>
      </c>
      <c r="H762" s="82">
        <v>1.83</v>
      </c>
      <c r="I762" s="82" t="s">
        <v>843</v>
      </c>
      <c r="J762" s="82">
        <v>7</v>
      </c>
      <c r="K762" s="82" t="s">
        <v>3709</v>
      </c>
      <c r="L762" s="82"/>
      <c r="M762" s="82"/>
      <c r="N762" s="82" t="s">
        <v>2352</v>
      </c>
      <c r="O762" s="82" t="s">
        <v>3700</v>
      </c>
      <c r="P762" s="82" t="s">
        <v>3710</v>
      </c>
      <c r="Q762" s="82" t="s">
        <v>795</v>
      </c>
      <c r="R762" s="82">
        <v>2</v>
      </c>
      <c r="S762" s="83">
        <v>44935</v>
      </c>
      <c r="T762" s="83">
        <v>40182</v>
      </c>
      <c r="U762" s="82">
        <v>62462025</v>
      </c>
      <c r="V762" s="82" t="s">
        <v>3702</v>
      </c>
      <c r="W762" s="100" t="s">
        <v>3583</v>
      </c>
      <c r="X762" s="82" t="s">
        <v>3813</v>
      </c>
      <c r="Y762" s="82" t="s">
        <v>5185</v>
      </c>
      <c r="Z762" s="82" t="s">
        <v>3616</v>
      </c>
      <c r="AA762" s="82" t="s">
        <v>3712</v>
      </c>
      <c r="AB762" s="82" t="s">
        <v>6897</v>
      </c>
      <c r="AC762" s="82" t="s">
        <v>3713</v>
      </c>
      <c r="AD762" s="82" t="s">
        <v>3706</v>
      </c>
      <c r="AE762" s="82">
        <v>200012320397823</v>
      </c>
      <c r="AF762" s="82">
        <v>1</v>
      </c>
      <c r="AG762" s="82" t="s">
        <v>3707</v>
      </c>
      <c r="AH762" s="82">
        <v>1</v>
      </c>
      <c r="AI762" s="82" t="s">
        <v>3708</v>
      </c>
      <c r="AJ762" s="82">
        <v>315645</v>
      </c>
      <c r="AK762" s="82" t="s">
        <v>6663</v>
      </c>
      <c r="AL762" s="82">
        <v>363</v>
      </c>
      <c r="AM762" s="84">
        <v>10000</v>
      </c>
      <c r="AN762" s="84">
        <v>0</v>
      </c>
      <c r="AO762" s="84">
        <v>0</v>
      </c>
      <c r="AP762" s="84">
        <v>10000</v>
      </c>
      <c r="AQ762" s="84">
        <v>0</v>
      </c>
      <c r="AR762" s="84">
        <v>0</v>
      </c>
      <c r="AS762" s="84">
        <v>0</v>
      </c>
      <c r="AT762" s="84">
        <v>0</v>
      </c>
      <c r="AU762" s="84">
        <v>0</v>
      </c>
      <c r="AV762" s="84">
        <v>0</v>
      </c>
      <c r="AW762" s="84">
        <v>0</v>
      </c>
      <c r="AX762" s="84">
        <v>0</v>
      </c>
      <c r="AY762" s="84">
        <v>10000</v>
      </c>
      <c r="AZ762" s="84">
        <v>0</v>
      </c>
      <c r="BA762" s="84">
        <v>0</v>
      </c>
      <c r="BB762" s="84">
        <v>0</v>
      </c>
      <c r="BC762" s="91">
        <v>0</v>
      </c>
    </row>
    <row r="763" spans="1:55" ht="25.5">
      <c r="A763" s="90" t="s">
        <v>843</v>
      </c>
      <c r="B763" s="82">
        <v>20231001</v>
      </c>
      <c r="C763" s="82">
        <v>2023</v>
      </c>
      <c r="D763" s="82" t="s">
        <v>6398</v>
      </c>
      <c r="E763" s="82">
        <v>10</v>
      </c>
      <c r="F763" s="82" t="s">
        <v>1270</v>
      </c>
      <c r="G763" s="82" t="s">
        <v>842</v>
      </c>
      <c r="H763" s="82">
        <v>1.83</v>
      </c>
      <c r="I763" s="82" t="s">
        <v>843</v>
      </c>
      <c r="J763" s="82">
        <v>34</v>
      </c>
      <c r="K763" s="82" t="s">
        <v>3699</v>
      </c>
      <c r="L763" s="82"/>
      <c r="M763" s="82"/>
      <c r="N763" s="82" t="s">
        <v>2352</v>
      </c>
      <c r="O763" s="82" t="s">
        <v>3700</v>
      </c>
      <c r="P763" s="82" t="s">
        <v>3735</v>
      </c>
      <c r="Q763" s="82" t="s">
        <v>127</v>
      </c>
      <c r="R763" s="82">
        <v>3</v>
      </c>
      <c r="S763" s="83">
        <v>44570</v>
      </c>
      <c r="T763" s="83">
        <v>44205</v>
      </c>
      <c r="U763" s="82">
        <v>61800073</v>
      </c>
      <c r="V763" s="82" t="s">
        <v>3702</v>
      </c>
      <c r="W763" s="100" t="s">
        <v>2115</v>
      </c>
      <c r="X763" s="82" t="s">
        <v>3991</v>
      </c>
      <c r="Y763" s="82" t="s">
        <v>5320</v>
      </c>
      <c r="Z763" s="82" t="s">
        <v>1215</v>
      </c>
      <c r="AA763" s="82" t="s">
        <v>3712</v>
      </c>
      <c r="AB763" s="82" t="s">
        <v>6898</v>
      </c>
      <c r="AC763" s="82" t="s">
        <v>3705</v>
      </c>
      <c r="AD763" s="82" t="s">
        <v>3706</v>
      </c>
      <c r="AE763" s="82">
        <v>200017400007786</v>
      </c>
      <c r="AF763" s="82">
        <v>1</v>
      </c>
      <c r="AG763" s="82" t="s">
        <v>3707</v>
      </c>
      <c r="AH763" s="82">
        <v>1</v>
      </c>
      <c r="AI763" s="82" t="s">
        <v>3708</v>
      </c>
      <c r="AJ763" s="82">
        <v>315645</v>
      </c>
      <c r="AK763" s="82" t="s">
        <v>6663</v>
      </c>
      <c r="AL763" s="82">
        <v>364</v>
      </c>
      <c r="AM763" s="84">
        <v>115000</v>
      </c>
      <c r="AN763" s="84">
        <v>0</v>
      </c>
      <c r="AO763" s="84">
        <v>0</v>
      </c>
      <c r="AP763" s="84">
        <v>115000</v>
      </c>
      <c r="AQ763" s="84">
        <v>3300.5</v>
      </c>
      <c r="AR763" s="84">
        <v>15633.74</v>
      </c>
      <c r="AS763" s="84">
        <v>3496</v>
      </c>
      <c r="AT763" s="84">
        <v>0</v>
      </c>
      <c r="AU763" s="84">
        <v>25</v>
      </c>
      <c r="AV763" s="84">
        <v>0</v>
      </c>
      <c r="AW763" s="84">
        <v>0</v>
      </c>
      <c r="AX763" s="84">
        <v>22455.24</v>
      </c>
      <c r="AY763" s="84">
        <v>92544.76</v>
      </c>
      <c r="AZ763" s="84">
        <v>8165</v>
      </c>
      <c r="BA763" s="84">
        <v>822.89</v>
      </c>
      <c r="BB763" s="84">
        <v>8153.5</v>
      </c>
      <c r="BC763" s="91">
        <v>17141.39</v>
      </c>
    </row>
    <row r="764" spans="1:55" ht="25.5">
      <c r="A764" s="90" t="s">
        <v>843</v>
      </c>
      <c r="B764" s="82">
        <v>20231001</v>
      </c>
      <c r="C764" s="82">
        <v>2023</v>
      </c>
      <c r="D764" s="82" t="s">
        <v>6398</v>
      </c>
      <c r="E764" s="82">
        <v>10</v>
      </c>
      <c r="F764" s="82" t="s">
        <v>1269</v>
      </c>
      <c r="G764" s="82" t="s">
        <v>230</v>
      </c>
      <c r="H764" s="82">
        <v>1.83</v>
      </c>
      <c r="I764" s="82" t="s">
        <v>843</v>
      </c>
      <c r="J764" s="82">
        <v>34</v>
      </c>
      <c r="K764" s="82" t="s">
        <v>3699</v>
      </c>
      <c r="L764" s="82" t="s">
        <v>3714</v>
      </c>
      <c r="M764" s="82" t="s">
        <v>3715</v>
      </c>
      <c r="N764" s="82" t="s">
        <v>2352</v>
      </c>
      <c r="O764" s="82" t="s">
        <v>3700</v>
      </c>
      <c r="P764" s="82" t="s">
        <v>3769</v>
      </c>
      <c r="Q764" s="82" t="s">
        <v>273</v>
      </c>
      <c r="R764" s="82">
        <v>1</v>
      </c>
      <c r="S764" s="83">
        <v>44935</v>
      </c>
      <c r="T764" s="83">
        <v>44935</v>
      </c>
      <c r="U764" s="82">
        <v>61500027</v>
      </c>
      <c r="V764" s="82" t="s">
        <v>3702</v>
      </c>
      <c r="W764" s="100" t="s">
        <v>3580</v>
      </c>
      <c r="X764" s="82" t="s">
        <v>3938</v>
      </c>
      <c r="Y764" s="82" t="s">
        <v>5278</v>
      </c>
      <c r="Z764" s="82" t="s">
        <v>3613</v>
      </c>
      <c r="AA764" s="82" t="s">
        <v>3704</v>
      </c>
      <c r="AB764" s="82" t="s">
        <v>6899</v>
      </c>
      <c r="AC764" s="82" t="s">
        <v>3705</v>
      </c>
      <c r="AD764" s="82" t="s">
        <v>3706</v>
      </c>
      <c r="AE764" s="82">
        <v>200019601835504</v>
      </c>
      <c r="AF764" s="82">
        <v>1</v>
      </c>
      <c r="AG764" s="82" t="s">
        <v>3707</v>
      </c>
      <c r="AH764" s="82">
        <v>1</v>
      </c>
      <c r="AI764" s="82" t="s">
        <v>3708</v>
      </c>
      <c r="AJ764" s="82">
        <v>315645</v>
      </c>
      <c r="AK764" s="82" t="s">
        <v>6663</v>
      </c>
      <c r="AL764" s="82">
        <v>365</v>
      </c>
      <c r="AM764" s="84">
        <v>70000</v>
      </c>
      <c r="AN764" s="84">
        <v>0</v>
      </c>
      <c r="AO764" s="84">
        <v>0</v>
      </c>
      <c r="AP764" s="84">
        <v>70000</v>
      </c>
      <c r="AQ764" s="84">
        <v>2009</v>
      </c>
      <c r="AR764" s="84">
        <v>5368.48</v>
      </c>
      <c r="AS764" s="84">
        <v>2128</v>
      </c>
      <c r="AT764" s="84">
        <v>0</v>
      </c>
      <c r="AU764" s="84">
        <v>25</v>
      </c>
      <c r="AV764" s="84">
        <v>0</v>
      </c>
      <c r="AW764" s="84">
        <v>0</v>
      </c>
      <c r="AX764" s="84">
        <v>9530.48</v>
      </c>
      <c r="AY764" s="84">
        <v>60469.52</v>
      </c>
      <c r="AZ764" s="84">
        <v>4970</v>
      </c>
      <c r="BA764" s="84">
        <v>770</v>
      </c>
      <c r="BB764" s="84">
        <v>4963</v>
      </c>
      <c r="BC764" s="91">
        <v>10703</v>
      </c>
    </row>
    <row r="765" spans="1:55" ht="25.5">
      <c r="A765" s="90" t="s">
        <v>843</v>
      </c>
      <c r="B765" s="82">
        <v>20231001</v>
      </c>
      <c r="C765" s="82">
        <v>2023</v>
      </c>
      <c r="D765" s="82" t="s">
        <v>6398</v>
      </c>
      <c r="E765" s="82">
        <v>10</v>
      </c>
      <c r="F765" s="82" t="s">
        <v>1260</v>
      </c>
      <c r="G765" s="82" t="s">
        <v>256</v>
      </c>
      <c r="H765" s="82" t="s">
        <v>1260</v>
      </c>
      <c r="I765" s="82" t="s">
        <v>256</v>
      </c>
      <c r="J765" s="82">
        <v>1</v>
      </c>
      <c r="K765" s="82" t="s">
        <v>11</v>
      </c>
      <c r="L765" s="82" t="s">
        <v>3749</v>
      </c>
      <c r="M765" s="82" t="s">
        <v>3750</v>
      </c>
      <c r="N765" s="82" t="s">
        <v>2352</v>
      </c>
      <c r="O765" s="82" t="s">
        <v>3700</v>
      </c>
      <c r="P765" s="82" t="s">
        <v>3751</v>
      </c>
      <c r="Q765" s="82" t="s">
        <v>10</v>
      </c>
      <c r="R765" s="82">
        <v>1</v>
      </c>
      <c r="S765" s="83">
        <v>44932</v>
      </c>
      <c r="T765" s="83">
        <v>44932</v>
      </c>
      <c r="U765" s="82">
        <v>62250072</v>
      </c>
      <c r="V765" s="82" t="s">
        <v>3702</v>
      </c>
      <c r="W765" s="100" t="s">
        <v>3339</v>
      </c>
      <c r="X765" s="82" t="s">
        <v>4624</v>
      </c>
      <c r="Y765" s="82" t="s">
        <v>5680</v>
      </c>
      <c r="Z765" s="82" t="s">
        <v>3340</v>
      </c>
      <c r="AA765" s="82" t="s">
        <v>3704</v>
      </c>
      <c r="AB765" s="82" t="s">
        <v>6900</v>
      </c>
      <c r="AC765" s="82" t="s">
        <v>3705</v>
      </c>
      <c r="AD765" s="82" t="s">
        <v>3706</v>
      </c>
      <c r="AE765" s="82">
        <v>200019605901676</v>
      </c>
      <c r="AF765" s="82">
        <v>1</v>
      </c>
      <c r="AG765" s="82" t="s">
        <v>3707</v>
      </c>
      <c r="AH765" s="82">
        <v>1</v>
      </c>
      <c r="AI765" s="82" t="s">
        <v>3708</v>
      </c>
      <c r="AJ765" s="82">
        <v>315645</v>
      </c>
      <c r="AK765" s="82" t="s">
        <v>6663</v>
      </c>
      <c r="AL765" s="82">
        <v>366</v>
      </c>
      <c r="AM765" s="84">
        <v>35000</v>
      </c>
      <c r="AN765" s="84">
        <v>0</v>
      </c>
      <c r="AO765" s="84">
        <v>0</v>
      </c>
      <c r="AP765" s="84">
        <v>35000</v>
      </c>
      <c r="AQ765" s="84">
        <v>1004.5</v>
      </c>
      <c r="AR765" s="84">
        <v>0</v>
      </c>
      <c r="AS765" s="84">
        <v>1064</v>
      </c>
      <c r="AT765" s="84">
        <v>0</v>
      </c>
      <c r="AU765" s="84">
        <v>25</v>
      </c>
      <c r="AV765" s="84">
        <v>0</v>
      </c>
      <c r="AW765" s="84">
        <v>4646</v>
      </c>
      <c r="AX765" s="84">
        <v>11385.5</v>
      </c>
      <c r="AY765" s="84">
        <v>28260.5</v>
      </c>
      <c r="AZ765" s="84">
        <v>2485</v>
      </c>
      <c r="BA765" s="84">
        <v>385</v>
      </c>
      <c r="BB765" s="84">
        <v>2481.5</v>
      </c>
      <c r="BC765" s="91">
        <v>5351.5</v>
      </c>
    </row>
    <row r="766" spans="1:55" ht="25.5">
      <c r="A766" s="90" t="s">
        <v>843</v>
      </c>
      <c r="B766" s="82">
        <v>20231001</v>
      </c>
      <c r="C766" s="82">
        <v>2023</v>
      </c>
      <c r="D766" s="82" t="s">
        <v>6398</v>
      </c>
      <c r="E766" s="82">
        <v>10</v>
      </c>
      <c r="F766" s="82" t="s">
        <v>1283</v>
      </c>
      <c r="G766" s="82" t="s">
        <v>727</v>
      </c>
      <c r="H766" s="82" t="s">
        <v>1283</v>
      </c>
      <c r="I766" s="82" t="s">
        <v>727</v>
      </c>
      <c r="J766" s="82">
        <v>1</v>
      </c>
      <c r="K766" s="82" t="s">
        <v>11</v>
      </c>
      <c r="L766" s="82" t="s">
        <v>3720</v>
      </c>
      <c r="M766" s="82" t="s">
        <v>3721</v>
      </c>
      <c r="N766" s="82" t="s">
        <v>2352</v>
      </c>
      <c r="O766" s="82" t="s">
        <v>3700</v>
      </c>
      <c r="P766" s="82" t="s">
        <v>3722</v>
      </c>
      <c r="Q766" s="82" t="s">
        <v>8</v>
      </c>
      <c r="R766" s="82">
        <v>2</v>
      </c>
      <c r="S766" s="83">
        <v>44927</v>
      </c>
      <c r="T766" s="83">
        <v>43842</v>
      </c>
      <c r="U766" s="82">
        <v>62115071</v>
      </c>
      <c r="V766" s="82" t="s">
        <v>3702</v>
      </c>
      <c r="W766" s="100" t="s">
        <v>1785</v>
      </c>
      <c r="X766" s="82" t="s">
        <v>4297</v>
      </c>
      <c r="Y766" s="82" t="s">
        <v>5588</v>
      </c>
      <c r="Z766" s="82" t="s">
        <v>869</v>
      </c>
      <c r="AA766" s="82" t="s">
        <v>3704</v>
      </c>
      <c r="AB766" s="82" t="s">
        <v>6901</v>
      </c>
      <c r="AC766" s="82" t="s">
        <v>3705</v>
      </c>
      <c r="AD766" s="82" t="s">
        <v>3706</v>
      </c>
      <c r="AE766" s="82">
        <v>200019603157098</v>
      </c>
      <c r="AF766" s="82">
        <v>1</v>
      </c>
      <c r="AG766" s="82" t="s">
        <v>3707</v>
      </c>
      <c r="AH766" s="82">
        <v>1</v>
      </c>
      <c r="AI766" s="82" t="s">
        <v>3708</v>
      </c>
      <c r="AJ766" s="82">
        <v>315645</v>
      </c>
      <c r="AK766" s="82" t="s">
        <v>6663</v>
      </c>
      <c r="AL766" s="82">
        <v>367</v>
      </c>
      <c r="AM766" s="84">
        <v>20000</v>
      </c>
      <c r="AN766" s="84">
        <v>0</v>
      </c>
      <c r="AO766" s="84">
        <v>0</v>
      </c>
      <c r="AP766" s="84">
        <v>20000</v>
      </c>
      <c r="AQ766" s="84">
        <v>574</v>
      </c>
      <c r="AR766" s="84">
        <v>0</v>
      </c>
      <c r="AS766" s="84">
        <v>608</v>
      </c>
      <c r="AT766" s="84">
        <v>0</v>
      </c>
      <c r="AU766" s="84">
        <v>25</v>
      </c>
      <c r="AV766" s="84">
        <v>0</v>
      </c>
      <c r="AW766" s="84">
        <v>2792</v>
      </c>
      <c r="AX766" s="84">
        <v>6791</v>
      </c>
      <c r="AY766" s="84">
        <v>16001</v>
      </c>
      <c r="AZ766" s="84">
        <v>1420</v>
      </c>
      <c r="BA766" s="84">
        <v>220</v>
      </c>
      <c r="BB766" s="84">
        <v>1418</v>
      </c>
      <c r="BC766" s="91">
        <v>3058</v>
      </c>
    </row>
    <row r="767" spans="1:55" ht="25.5">
      <c r="A767" s="90" t="s">
        <v>843</v>
      </c>
      <c r="B767" s="82">
        <v>20231001</v>
      </c>
      <c r="C767" s="82">
        <v>2023</v>
      </c>
      <c r="D767" s="82" t="s">
        <v>6398</v>
      </c>
      <c r="E767" s="82">
        <v>10</v>
      </c>
      <c r="F767" s="82" t="s">
        <v>1270</v>
      </c>
      <c r="G767" s="82" t="s">
        <v>842</v>
      </c>
      <c r="H767" s="82">
        <v>1.83</v>
      </c>
      <c r="I767" s="82" t="s">
        <v>843</v>
      </c>
      <c r="J767" s="82">
        <v>34</v>
      </c>
      <c r="K767" s="82" t="s">
        <v>3699</v>
      </c>
      <c r="L767" s="82"/>
      <c r="M767" s="82"/>
      <c r="N767" s="82" t="s">
        <v>2352</v>
      </c>
      <c r="O767" s="82" t="s">
        <v>3700</v>
      </c>
      <c r="P767" s="82" t="s">
        <v>3701</v>
      </c>
      <c r="Q767" s="82" t="s">
        <v>190</v>
      </c>
      <c r="R767" s="82">
        <v>1</v>
      </c>
      <c r="S767" s="83">
        <v>44573</v>
      </c>
      <c r="T767" s="83">
        <v>44573</v>
      </c>
      <c r="U767" s="82">
        <v>61800081</v>
      </c>
      <c r="V767" s="82" t="s">
        <v>3702</v>
      </c>
      <c r="W767" s="100" t="s">
        <v>2816</v>
      </c>
      <c r="X767" s="82" t="s">
        <v>3951</v>
      </c>
      <c r="Y767" s="82" t="s">
        <v>5288</v>
      </c>
      <c r="Z767" s="82" t="s">
        <v>2815</v>
      </c>
      <c r="AA767" s="82" t="s">
        <v>3712</v>
      </c>
      <c r="AB767" s="82" t="s">
        <v>6902</v>
      </c>
      <c r="AC767" s="82" t="s">
        <v>3705</v>
      </c>
      <c r="AD767" s="82" t="s">
        <v>3706</v>
      </c>
      <c r="AE767" s="82">
        <v>200019605322554</v>
      </c>
      <c r="AF767" s="82">
        <v>1</v>
      </c>
      <c r="AG767" s="82" t="s">
        <v>3707</v>
      </c>
      <c r="AH767" s="82">
        <v>1</v>
      </c>
      <c r="AI767" s="82" t="s">
        <v>3708</v>
      </c>
      <c r="AJ767" s="82">
        <v>315645</v>
      </c>
      <c r="AK767" s="82" t="s">
        <v>6663</v>
      </c>
      <c r="AL767" s="82">
        <v>368</v>
      </c>
      <c r="AM767" s="84">
        <v>50000</v>
      </c>
      <c r="AN767" s="84">
        <v>0</v>
      </c>
      <c r="AO767" s="84">
        <v>0</v>
      </c>
      <c r="AP767" s="84">
        <v>50000</v>
      </c>
      <c r="AQ767" s="84">
        <v>1435</v>
      </c>
      <c r="AR767" s="84">
        <v>1854</v>
      </c>
      <c r="AS767" s="84">
        <v>1520</v>
      </c>
      <c r="AT767" s="84">
        <v>0</v>
      </c>
      <c r="AU767" s="84">
        <v>25</v>
      </c>
      <c r="AV767" s="84">
        <v>0</v>
      </c>
      <c r="AW767" s="84">
        <v>0</v>
      </c>
      <c r="AX767" s="84">
        <v>4834</v>
      </c>
      <c r="AY767" s="84">
        <v>45166</v>
      </c>
      <c r="AZ767" s="84">
        <v>3550</v>
      </c>
      <c r="BA767" s="84">
        <v>550</v>
      </c>
      <c r="BB767" s="84">
        <v>3545</v>
      </c>
      <c r="BC767" s="91">
        <v>7645</v>
      </c>
    </row>
    <row r="768" spans="1:55" ht="25.5">
      <c r="A768" s="90" t="s">
        <v>843</v>
      </c>
      <c r="B768" s="82">
        <v>20231001</v>
      </c>
      <c r="C768" s="82">
        <v>2023</v>
      </c>
      <c r="D768" s="82" t="s">
        <v>6398</v>
      </c>
      <c r="E768" s="82">
        <v>10</v>
      </c>
      <c r="F768" s="82">
        <v>1.83</v>
      </c>
      <c r="G768" s="82" t="s">
        <v>843</v>
      </c>
      <c r="H768" s="82">
        <v>1.83</v>
      </c>
      <c r="I768" s="82" t="s">
        <v>843</v>
      </c>
      <c r="J768" s="82">
        <v>7</v>
      </c>
      <c r="K768" s="82" t="s">
        <v>3709</v>
      </c>
      <c r="L768" s="82"/>
      <c r="M768" s="82"/>
      <c r="N768" s="82" t="s">
        <v>2352</v>
      </c>
      <c r="O768" s="82" t="s">
        <v>3700</v>
      </c>
      <c r="P768" s="82" t="s">
        <v>3710</v>
      </c>
      <c r="Q768" s="82" t="s">
        <v>795</v>
      </c>
      <c r="R768" s="82">
        <v>6</v>
      </c>
      <c r="S768" s="83">
        <v>44930</v>
      </c>
      <c r="T768" s="83">
        <v>42374</v>
      </c>
      <c r="U768" s="82">
        <v>62460941</v>
      </c>
      <c r="V768" s="82" t="s">
        <v>3702</v>
      </c>
      <c r="W768" s="100" t="s">
        <v>2255</v>
      </c>
      <c r="X768" s="82" t="s">
        <v>4550</v>
      </c>
      <c r="Y768" s="82" t="s">
        <v>5942</v>
      </c>
      <c r="Z768" s="82" t="s">
        <v>878</v>
      </c>
      <c r="AA768" s="82" t="s">
        <v>3712</v>
      </c>
      <c r="AB768" s="82" t="s">
        <v>6903</v>
      </c>
      <c r="AC768" s="82" t="s">
        <v>3713</v>
      </c>
      <c r="AD768" s="82" t="s">
        <v>3706</v>
      </c>
      <c r="AE768" s="82">
        <v>200010410083292</v>
      </c>
      <c r="AF768" s="82">
        <v>1</v>
      </c>
      <c r="AG768" s="82" t="s">
        <v>3707</v>
      </c>
      <c r="AH768" s="82">
        <v>1</v>
      </c>
      <c r="AI768" s="82" t="s">
        <v>3708</v>
      </c>
      <c r="AJ768" s="82">
        <v>315645</v>
      </c>
      <c r="AK768" s="82" t="s">
        <v>6663</v>
      </c>
      <c r="AL768" s="82">
        <v>369</v>
      </c>
      <c r="AM768" s="84">
        <v>15000</v>
      </c>
      <c r="AN768" s="84">
        <v>0</v>
      </c>
      <c r="AO768" s="84">
        <v>0</v>
      </c>
      <c r="AP768" s="84">
        <v>15000</v>
      </c>
      <c r="AQ768" s="84">
        <v>0</v>
      </c>
      <c r="AR768" s="84">
        <v>0</v>
      </c>
      <c r="AS768" s="84">
        <v>0</v>
      </c>
      <c r="AT768" s="84">
        <v>0</v>
      </c>
      <c r="AU768" s="84">
        <v>0</v>
      </c>
      <c r="AV768" s="84">
        <v>0</v>
      </c>
      <c r="AW768" s="84">
        <v>0</v>
      </c>
      <c r="AX768" s="84">
        <v>0</v>
      </c>
      <c r="AY768" s="84">
        <v>15000</v>
      </c>
      <c r="AZ768" s="84">
        <v>0</v>
      </c>
      <c r="BA768" s="84">
        <v>0</v>
      </c>
      <c r="BB768" s="84">
        <v>0</v>
      </c>
      <c r="BC768" s="91">
        <v>0</v>
      </c>
    </row>
    <row r="769" spans="1:55" ht="25.5">
      <c r="A769" s="90" t="s">
        <v>843</v>
      </c>
      <c r="B769" s="82">
        <v>20231001</v>
      </c>
      <c r="C769" s="82">
        <v>2023</v>
      </c>
      <c r="D769" s="82" t="s">
        <v>6398</v>
      </c>
      <c r="E769" s="82">
        <v>10</v>
      </c>
      <c r="F769" s="82" t="s">
        <v>1241</v>
      </c>
      <c r="G769" s="82" t="s">
        <v>276</v>
      </c>
      <c r="H769" s="82" t="s">
        <v>1241</v>
      </c>
      <c r="I769" s="82" t="s">
        <v>276</v>
      </c>
      <c r="J769" s="82">
        <v>1</v>
      </c>
      <c r="K769" s="82" t="s">
        <v>11</v>
      </c>
      <c r="L769" s="82" t="s">
        <v>3714</v>
      </c>
      <c r="M769" s="82" t="s">
        <v>3715</v>
      </c>
      <c r="N769" s="82" t="s">
        <v>2352</v>
      </c>
      <c r="O769" s="82" t="s">
        <v>3700</v>
      </c>
      <c r="P769" s="82" t="s">
        <v>3826</v>
      </c>
      <c r="Q769" s="82" t="s">
        <v>98</v>
      </c>
      <c r="R769" s="82">
        <v>1</v>
      </c>
      <c r="S769" s="83">
        <v>44208</v>
      </c>
      <c r="T769" s="83">
        <v>44208</v>
      </c>
      <c r="U769" s="82">
        <v>62160076</v>
      </c>
      <c r="V769" s="82" t="s">
        <v>3702</v>
      </c>
      <c r="W769" s="100" t="s">
        <v>1607</v>
      </c>
      <c r="X769" s="82" t="s">
        <v>4491</v>
      </c>
      <c r="Y769" s="82" t="s">
        <v>5891</v>
      </c>
      <c r="Z769" s="82" t="s">
        <v>1310</v>
      </c>
      <c r="AA769" s="82" t="s">
        <v>3712</v>
      </c>
      <c r="AB769" s="83">
        <v>26147</v>
      </c>
      <c r="AC769" s="82" t="s">
        <v>3705</v>
      </c>
      <c r="AD769" s="82" t="s">
        <v>3706</v>
      </c>
      <c r="AE769" s="82">
        <v>200012400587471</v>
      </c>
      <c r="AF769" s="82">
        <v>1</v>
      </c>
      <c r="AG769" s="82" t="s">
        <v>3707</v>
      </c>
      <c r="AH769" s="82">
        <v>1</v>
      </c>
      <c r="AI769" s="82" t="s">
        <v>3708</v>
      </c>
      <c r="AJ769" s="82">
        <v>315645</v>
      </c>
      <c r="AK769" s="82" t="s">
        <v>6663</v>
      </c>
      <c r="AL769" s="82">
        <v>370</v>
      </c>
      <c r="AM769" s="84">
        <v>50000</v>
      </c>
      <c r="AN769" s="84">
        <v>0</v>
      </c>
      <c r="AO769" s="84">
        <v>0</v>
      </c>
      <c r="AP769" s="84">
        <v>50000</v>
      </c>
      <c r="AQ769" s="84">
        <v>1435</v>
      </c>
      <c r="AR769" s="84">
        <v>1854</v>
      </c>
      <c r="AS769" s="84">
        <v>1520</v>
      </c>
      <c r="AT769" s="84">
        <v>0</v>
      </c>
      <c r="AU769" s="84">
        <v>25</v>
      </c>
      <c r="AV769" s="84">
        <v>0</v>
      </c>
      <c r="AW769" s="84">
        <v>0</v>
      </c>
      <c r="AX769" s="84">
        <v>4834</v>
      </c>
      <c r="AY769" s="84">
        <v>45166</v>
      </c>
      <c r="AZ769" s="84">
        <v>3550</v>
      </c>
      <c r="BA769" s="84">
        <v>550</v>
      </c>
      <c r="BB769" s="84">
        <v>3545</v>
      </c>
      <c r="BC769" s="91">
        <v>7645</v>
      </c>
    </row>
    <row r="770" spans="1:55" ht="25.5">
      <c r="A770" s="90" t="s">
        <v>843</v>
      </c>
      <c r="B770" s="82">
        <v>20231001</v>
      </c>
      <c r="C770" s="82">
        <v>2023</v>
      </c>
      <c r="D770" s="82" t="s">
        <v>6398</v>
      </c>
      <c r="E770" s="82">
        <v>10</v>
      </c>
      <c r="F770" s="82" t="s">
        <v>1259</v>
      </c>
      <c r="G770" s="82" t="s">
        <v>1493</v>
      </c>
      <c r="H770" s="82" t="s">
        <v>1259</v>
      </c>
      <c r="I770" s="82" t="s">
        <v>1493</v>
      </c>
      <c r="J770" s="82">
        <v>1</v>
      </c>
      <c r="K770" s="82" t="s">
        <v>11</v>
      </c>
      <c r="L770" s="82" t="s">
        <v>3720</v>
      </c>
      <c r="M770" s="82" t="s">
        <v>3721</v>
      </c>
      <c r="N770" s="82" t="s">
        <v>2352</v>
      </c>
      <c r="O770" s="82" t="s">
        <v>3700</v>
      </c>
      <c r="P770" s="82" t="s">
        <v>3798</v>
      </c>
      <c r="Q770" s="82" t="s">
        <v>15</v>
      </c>
      <c r="R770" s="82">
        <v>8</v>
      </c>
      <c r="S770" s="83">
        <v>43466</v>
      </c>
      <c r="T770" s="83">
        <v>38355</v>
      </c>
      <c r="U770" s="82">
        <v>61485009</v>
      </c>
      <c r="V770" s="82" t="s">
        <v>3702</v>
      </c>
      <c r="W770" s="100" t="s">
        <v>1648</v>
      </c>
      <c r="X770" s="82" t="s">
        <v>3726</v>
      </c>
      <c r="Y770" s="82" t="s">
        <v>5452</v>
      </c>
      <c r="Z770" s="82" t="s">
        <v>213</v>
      </c>
      <c r="AA770" s="82" t="s">
        <v>3712</v>
      </c>
      <c r="AB770" s="82" t="s">
        <v>6450</v>
      </c>
      <c r="AC770" s="82" t="s">
        <v>3713</v>
      </c>
      <c r="AD770" s="82" t="s">
        <v>3705</v>
      </c>
      <c r="AE770" s="82">
        <v>200013300044383</v>
      </c>
      <c r="AF770" s="82">
        <v>1</v>
      </c>
      <c r="AG770" s="82" t="s">
        <v>3707</v>
      </c>
      <c r="AH770" s="82">
        <v>1</v>
      </c>
      <c r="AI770" s="82" t="s">
        <v>3708</v>
      </c>
      <c r="AJ770" s="82">
        <v>315645</v>
      </c>
      <c r="AK770" s="82" t="s">
        <v>6663</v>
      </c>
      <c r="AL770" s="82">
        <v>371</v>
      </c>
      <c r="AM770" s="84">
        <v>26250</v>
      </c>
      <c r="AN770" s="84">
        <v>0</v>
      </c>
      <c r="AO770" s="84">
        <v>0</v>
      </c>
      <c r="AP770" s="84">
        <v>26250</v>
      </c>
      <c r="AQ770" s="84">
        <v>753.38</v>
      </c>
      <c r="AR770" s="84">
        <v>0</v>
      </c>
      <c r="AS770" s="84">
        <v>798</v>
      </c>
      <c r="AT770" s="84">
        <v>0</v>
      </c>
      <c r="AU770" s="84">
        <v>25</v>
      </c>
      <c r="AV770" s="84">
        <v>0</v>
      </c>
      <c r="AW770" s="84">
        <v>18549.439999999999</v>
      </c>
      <c r="AX770" s="84">
        <v>38675.26</v>
      </c>
      <c r="AY770" s="84">
        <v>6124.18</v>
      </c>
      <c r="AZ770" s="84">
        <v>1863.75</v>
      </c>
      <c r="BA770" s="84">
        <v>288.75</v>
      </c>
      <c r="BB770" s="84">
        <v>1861.13</v>
      </c>
      <c r="BC770" s="91">
        <v>4013.63</v>
      </c>
    </row>
    <row r="771" spans="1:55" ht="25.5">
      <c r="A771" s="90" t="s">
        <v>843</v>
      </c>
      <c r="B771" s="82">
        <v>20231001</v>
      </c>
      <c r="C771" s="82">
        <v>2023</v>
      </c>
      <c r="D771" s="82" t="s">
        <v>6398</v>
      </c>
      <c r="E771" s="82">
        <v>10</v>
      </c>
      <c r="F771" s="82">
        <v>1.83</v>
      </c>
      <c r="G771" s="82" t="s">
        <v>843</v>
      </c>
      <c r="H771" s="82">
        <v>1.83</v>
      </c>
      <c r="I771" s="82" t="s">
        <v>843</v>
      </c>
      <c r="J771" s="82">
        <v>1</v>
      </c>
      <c r="K771" s="82" t="s">
        <v>11</v>
      </c>
      <c r="L771" s="82"/>
      <c r="M771" s="82"/>
      <c r="N771" s="82" t="s">
        <v>2352</v>
      </c>
      <c r="O771" s="82" t="s">
        <v>3700</v>
      </c>
      <c r="P771" s="82" t="s">
        <v>3735</v>
      </c>
      <c r="Q771" s="82" t="s">
        <v>127</v>
      </c>
      <c r="R771" s="82">
        <v>2</v>
      </c>
      <c r="S771" s="83">
        <v>44206</v>
      </c>
      <c r="T771" s="83">
        <v>43840</v>
      </c>
      <c r="U771" s="82">
        <v>62461131</v>
      </c>
      <c r="V771" s="82" t="s">
        <v>3702</v>
      </c>
      <c r="W771" s="100" t="s">
        <v>1768</v>
      </c>
      <c r="X771" s="82" t="s">
        <v>4318</v>
      </c>
      <c r="Y771" s="82" t="s">
        <v>5833</v>
      </c>
      <c r="Z771" s="82" t="s">
        <v>2374</v>
      </c>
      <c r="AA771" s="82" t="s">
        <v>3712</v>
      </c>
      <c r="AB771" s="82" t="s">
        <v>6904</v>
      </c>
      <c r="AC771" s="82" t="s">
        <v>3705</v>
      </c>
      <c r="AD771" s="82" t="s">
        <v>3706</v>
      </c>
      <c r="AE771" s="82">
        <v>200019603095216</v>
      </c>
      <c r="AF771" s="82">
        <v>1</v>
      </c>
      <c r="AG771" s="82" t="s">
        <v>3707</v>
      </c>
      <c r="AH771" s="82">
        <v>1</v>
      </c>
      <c r="AI771" s="82" t="s">
        <v>3708</v>
      </c>
      <c r="AJ771" s="82">
        <v>315645</v>
      </c>
      <c r="AK771" s="82" t="s">
        <v>6663</v>
      </c>
      <c r="AL771" s="82">
        <v>372</v>
      </c>
      <c r="AM771" s="84">
        <v>115000</v>
      </c>
      <c r="AN771" s="84">
        <v>0</v>
      </c>
      <c r="AO771" s="84">
        <v>0</v>
      </c>
      <c r="AP771" s="84">
        <v>115000</v>
      </c>
      <c r="AQ771" s="84">
        <v>3300.5</v>
      </c>
      <c r="AR771" s="84">
        <v>15236.9</v>
      </c>
      <c r="AS771" s="84">
        <v>3496</v>
      </c>
      <c r="AT771" s="84">
        <v>1587.38</v>
      </c>
      <c r="AU771" s="84">
        <v>25</v>
      </c>
      <c r="AV771" s="84">
        <v>0</v>
      </c>
      <c r="AW771" s="84">
        <v>0</v>
      </c>
      <c r="AX771" s="84">
        <v>23645.78</v>
      </c>
      <c r="AY771" s="84">
        <v>91354.22</v>
      </c>
      <c r="AZ771" s="84">
        <v>8165</v>
      </c>
      <c r="BA771" s="84">
        <v>822.89</v>
      </c>
      <c r="BB771" s="84">
        <v>8153.5</v>
      </c>
      <c r="BC771" s="91">
        <v>17141.39</v>
      </c>
    </row>
    <row r="772" spans="1:55" ht="25.5">
      <c r="A772" s="90" t="s">
        <v>843</v>
      </c>
      <c r="B772" s="82">
        <v>20231001</v>
      </c>
      <c r="C772" s="82">
        <v>2023</v>
      </c>
      <c r="D772" s="82" t="s">
        <v>6398</v>
      </c>
      <c r="E772" s="82">
        <v>10</v>
      </c>
      <c r="F772" s="82" t="s">
        <v>1283</v>
      </c>
      <c r="G772" s="82" t="s">
        <v>727</v>
      </c>
      <c r="H772" s="82" t="s">
        <v>1283</v>
      </c>
      <c r="I772" s="82" t="s">
        <v>727</v>
      </c>
      <c r="J772" s="82">
        <v>1</v>
      </c>
      <c r="K772" s="82" t="s">
        <v>11</v>
      </c>
      <c r="L772" s="82"/>
      <c r="M772" s="82"/>
      <c r="N772" s="82" t="s">
        <v>2352</v>
      </c>
      <c r="O772" s="82" t="s">
        <v>3700</v>
      </c>
      <c r="P772" s="82" t="s">
        <v>3879</v>
      </c>
      <c r="Q772" s="82" t="s">
        <v>730</v>
      </c>
      <c r="R772" s="82">
        <v>4</v>
      </c>
      <c r="S772" s="83">
        <v>43470</v>
      </c>
      <c r="T772" s="83">
        <v>34608</v>
      </c>
      <c r="U772" s="82">
        <v>62115007</v>
      </c>
      <c r="V772" s="82" t="s">
        <v>3702</v>
      </c>
      <c r="W772" s="100" t="s">
        <v>990</v>
      </c>
      <c r="X772" s="82" t="s">
        <v>4419</v>
      </c>
      <c r="Y772" s="82" t="s">
        <v>5700</v>
      </c>
      <c r="Z772" s="82" t="s">
        <v>729</v>
      </c>
      <c r="AA772" s="82" t="s">
        <v>3704</v>
      </c>
      <c r="AB772" s="82" t="s">
        <v>6905</v>
      </c>
      <c r="AC772" s="82" t="s">
        <v>3713</v>
      </c>
      <c r="AD772" s="82" t="s">
        <v>3705</v>
      </c>
      <c r="AE772" s="82">
        <v>200013300034885</v>
      </c>
      <c r="AF772" s="82">
        <v>1</v>
      </c>
      <c r="AG772" s="82" t="s">
        <v>3707</v>
      </c>
      <c r="AH772" s="82">
        <v>1</v>
      </c>
      <c r="AI772" s="82" t="s">
        <v>3708</v>
      </c>
      <c r="AJ772" s="82">
        <v>315645</v>
      </c>
      <c r="AK772" s="82" t="s">
        <v>6663</v>
      </c>
      <c r="AL772" s="82">
        <v>373</v>
      </c>
      <c r="AM772" s="84">
        <v>45000</v>
      </c>
      <c r="AN772" s="84">
        <v>0</v>
      </c>
      <c r="AO772" s="84">
        <v>0</v>
      </c>
      <c r="AP772" s="84">
        <v>45000</v>
      </c>
      <c r="AQ772" s="84">
        <v>1291.5</v>
      </c>
      <c r="AR772" s="84">
        <v>1148.33</v>
      </c>
      <c r="AS772" s="84">
        <v>1368</v>
      </c>
      <c r="AT772" s="84">
        <v>0</v>
      </c>
      <c r="AU772" s="84">
        <v>25</v>
      </c>
      <c r="AV772" s="84">
        <v>100</v>
      </c>
      <c r="AW772" s="84">
        <v>12272.2</v>
      </c>
      <c r="AX772" s="84">
        <v>28477.23</v>
      </c>
      <c r="AY772" s="84">
        <v>28794.97</v>
      </c>
      <c r="AZ772" s="84">
        <v>3195</v>
      </c>
      <c r="BA772" s="84">
        <v>495</v>
      </c>
      <c r="BB772" s="84">
        <v>3190.5</v>
      </c>
      <c r="BC772" s="91">
        <v>6880.5</v>
      </c>
    </row>
    <row r="773" spans="1:55" ht="25.5">
      <c r="A773" s="90" t="s">
        <v>843</v>
      </c>
      <c r="B773" s="82">
        <v>20231001</v>
      </c>
      <c r="C773" s="82">
        <v>2023</v>
      </c>
      <c r="D773" s="82" t="s">
        <v>6398</v>
      </c>
      <c r="E773" s="82">
        <v>10</v>
      </c>
      <c r="F773" s="82" t="s">
        <v>1268</v>
      </c>
      <c r="G773" s="82" t="s">
        <v>245</v>
      </c>
      <c r="H773" s="82" t="s">
        <v>1268</v>
      </c>
      <c r="I773" s="82" t="s">
        <v>245</v>
      </c>
      <c r="J773" s="82">
        <v>1</v>
      </c>
      <c r="K773" s="82" t="s">
        <v>11</v>
      </c>
      <c r="L773" s="82" t="s">
        <v>3758</v>
      </c>
      <c r="M773" s="82" t="s">
        <v>3759</v>
      </c>
      <c r="N773" s="82" t="s">
        <v>2352</v>
      </c>
      <c r="O773" s="82" t="s">
        <v>3700</v>
      </c>
      <c r="P773" s="82" t="s">
        <v>4108</v>
      </c>
      <c r="Q773" s="82" t="s">
        <v>802</v>
      </c>
      <c r="R773" s="82">
        <v>2</v>
      </c>
      <c r="S773" s="83">
        <v>44936</v>
      </c>
      <c r="T773" s="83">
        <v>44929</v>
      </c>
      <c r="U773" s="82">
        <v>62490045</v>
      </c>
      <c r="V773" s="82" t="s">
        <v>3702</v>
      </c>
      <c r="W773" s="100" t="s">
        <v>2952</v>
      </c>
      <c r="X773" s="82" t="s">
        <v>4109</v>
      </c>
      <c r="Y773" s="82" t="s">
        <v>5419</v>
      </c>
      <c r="Z773" s="82" t="s">
        <v>2951</v>
      </c>
      <c r="AA773" s="82" t="s">
        <v>3704</v>
      </c>
      <c r="AB773" s="82" t="s">
        <v>6906</v>
      </c>
      <c r="AC773" s="82" t="s">
        <v>3705</v>
      </c>
      <c r="AD773" s="82" t="s">
        <v>3706</v>
      </c>
      <c r="AE773" s="82">
        <v>200019605266907</v>
      </c>
      <c r="AF773" s="82">
        <v>1</v>
      </c>
      <c r="AG773" s="82" t="s">
        <v>3707</v>
      </c>
      <c r="AH773" s="82">
        <v>1</v>
      </c>
      <c r="AI773" s="82" t="s">
        <v>3708</v>
      </c>
      <c r="AJ773" s="82">
        <v>315645</v>
      </c>
      <c r="AK773" s="82" t="s">
        <v>6663</v>
      </c>
      <c r="AL773" s="82">
        <v>374</v>
      </c>
      <c r="AM773" s="84">
        <v>48000</v>
      </c>
      <c r="AN773" s="84">
        <v>0</v>
      </c>
      <c r="AO773" s="84">
        <v>0</v>
      </c>
      <c r="AP773" s="84">
        <v>48000</v>
      </c>
      <c r="AQ773" s="84">
        <v>1377.6</v>
      </c>
      <c r="AR773" s="84">
        <v>1571.73</v>
      </c>
      <c r="AS773" s="84">
        <v>1459.2</v>
      </c>
      <c r="AT773" s="84">
        <v>0</v>
      </c>
      <c r="AU773" s="84">
        <v>25</v>
      </c>
      <c r="AV773" s="84">
        <v>0</v>
      </c>
      <c r="AW773" s="84">
        <v>3754.75</v>
      </c>
      <c r="AX773" s="84">
        <v>11943.03</v>
      </c>
      <c r="AY773" s="84">
        <v>39811.72</v>
      </c>
      <c r="AZ773" s="84">
        <v>3408</v>
      </c>
      <c r="BA773" s="84">
        <v>528</v>
      </c>
      <c r="BB773" s="84">
        <v>3403.2</v>
      </c>
      <c r="BC773" s="91">
        <v>7339.2</v>
      </c>
    </row>
    <row r="774" spans="1:55" ht="25.5">
      <c r="A774" s="90" t="s">
        <v>843</v>
      </c>
      <c r="B774" s="82">
        <v>20231001</v>
      </c>
      <c r="C774" s="82">
        <v>2023</v>
      </c>
      <c r="D774" s="82" t="s">
        <v>6398</v>
      </c>
      <c r="E774" s="82">
        <v>10</v>
      </c>
      <c r="F774" s="82">
        <v>1.83</v>
      </c>
      <c r="G774" s="82" t="s">
        <v>843</v>
      </c>
      <c r="H774" s="82">
        <v>1.83</v>
      </c>
      <c r="I774" s="82" t="s">
        <v>843</v>
      </c>
      <c r="J774" s="82">
        <v>1</v>
      </c>
      <c r="K774" s="82" t="s">
        <v>11</v>
      </c>
      <c r="L774" s="82" t="s">
        <v>3720</v>
      </c>
      <c r="M774" s="82" t="s">
        <v>3721</v>
      </c>
      <c r="N774" s="82" t="s">
        <v>2352</v>
      </c>
      <c r="O774" s="82" t="s">
        <v>3700</v>
      </c>
      <c r="P774" s="82" t="s">
        <v>3857</v>
      </c>
      <c r="Q774" s="82" t="s">
        <v>27</v>
      </c>
      <c r="R774" s="82">
        <v>4</v>
      </c>
      <c r="S774" s="83">
        <v>44932</v>
      </c>
      <c r="T774" s="83">
        <v>35435</v>
      </c>
      <c r="U774" s="82">
        <v>62460066</v>
      </c>
      <c r="V774" s="82" t="s">
        <v>3702</v>
      </c>
      <c r="W774" s="100" t="s">
        <v>1021</v>
      </c>
      <c r="X774" s="82" t="s">
        <v>3858</v>
      </c>
      <c r="Y774" s="82" t="s">
        <v>5216</v>
      </c>
      <c r="Z774" s="82" t="s">
        <v>570</v>
      </c>
      <c r="AA774" s="82" t="s">
        <v>3712</v>
      </c>
      <c r="AB774" s="83">
        <v>20943</v>
      </c>
      <c r="AC774" s="82" t="s">
        <v>3713</v>
      </c>
      <c r="AD774" s="82" t="s">
        <v>3705</v>
      </c>
      <c r="AE774" s="82">
        <v>200013300035101</v>
      </c>
      <c r="AF774" s="82">
        <v>1</v>
      </c>
      <c r="AG774" s="82" t="s">
        <v>3707</v>
      </c>
      <c r="AH774" s="82">
        <v>1</v>
      </c>
      <c r="AI774" s="82" t="s">
        <v>3708</v>
      </c>
      <c r="AJ774" s="82">
        <v>315645</v>
      </c>
      <c r="AK774" s="82" t="s">
        <v>6663</v>
      </c>
      <c r="AL774" s="82">
        <v>375</v>
      </c>
      <c r="AM774" s="84">
        <v>18000</v>
      </c>
      <c r="AN774" s="84">
        <v>0</v>
      </c>
      <c r="AO774" s="84">
        <v>0</v>
      </c>
      <c r="AP774" s="84">
        <v>18000</v>
      </c>
      <c r="AQ774" s="84">
        <v>516.6</v>
      </c>
      <c r="AR774" s="84">
        <v>0</v>
      </c>
      <c r="AS774" s="84">
        <v>547.20000000000005</v>
      </c>
      <c r="AT774" s="84">
        <v>0</v>
      </c>
      <c r="AU774" s="84">
        <v>25</v>
      </c>
      <c r="AV774" s="84">
        <v>50</v>
      </c>
      <c r="AW774" s="84">
        <v>11417.88</v>
      </c>
      <c r="AX774" s="84">
        <v>23974.560000000001</v>
      </c>
      <c r="AY774" s="84">
        <v>5443.32</v>
      </c>
      <c r="AZ774" s="84">
        <v>1278</v>
      </c>
      <c r="BA774" s="84">
        <v>198</v>
      </c>
      <c r="BB774" s="84">
        <v>1276.2</v>
      </c>
      <c r="BC774" s="91">
        <v>2752.2</v>
      </c>
    </row>
    <row r="775" spans="1:55" ht="25.5">
      <c r="A775" s="90" t="s">
        <v>843</v>
      </c>
      <c r="B775" s="82">
        <v>20231001</v>
      </c>
      <c r="C775" s="82">
        <v>2023</v>
      </c>
      <c r="D775" s="82" t="s">
        <v>6398</v>
      </c>
      <c r="E775" s="82">
        <v>10</v>
      </c>
      <c r="F775" s="82" t="s">
        <v>1270</v>
      </c>
      <c r="G775" s="82" t="s">
        <v>842</v>
      </c>
      <c r="H775" s="82">
        <v>1.83</v>
      </c>
      <c r="I775" s="82" t="s">
        <v>843</v>
      </c>
      <c r="J775" s="82">
        <v>34</v>
      </c>
      <c r="K775" s="82" t="s">
        <v>3699</v>
      </c>
      <c r="L775" s="82" t="s">
        <v>3754</v>
      </c>
      <c r="M775" s="82" t="s">
        <v>3755</v>
      </c>
      <c r="N775" s="82" t="s">
        <v>2352</v>
      </c>
      <c r="O775" s="82" t="s">
        <v>3700</v>
      </c>
      <c r="P775" s="82" t="s">
        <v>3756</v>
      </c>
      <c r="Q775" s="82" t="s">
        <v>883</v>
      </c>
      <c r="R775" s="82">
        <v>3</v>
      </c>
      <c r="S775" s="83">
        <v>44562</v>
      </c>
      <c r="T775" s="83">
        <v>43841</v>
      </c>
      <c r="U775" s="82">
        <v>61800068</v>
      </c>
      <c r="V775" s="82" t="s">
        <v>3702</v>
      </c>
      <c r="W775" s="100" t="s">
        <v>2096</v>
      </c>
      <c r="X775" s="82" t="s">
        <v>4339</v>
      </c>
      <c r="Y775" s="82" t="s">
        <v>5623</v>
      </c>
      <c r="Z775" s="82" t="s">
        <v>888</v>
      </c>
      <c r="AA775" s="82" t="s">
        <v>3712</v>
      </c>
      <c r="AB775" s="82" t="s">
        <v>6907</v>
      </c>
      <c r="AC775" s="82" t="s">
        <v>3705</v>
      </c>
      <c r="AD775" s="82" t="s">
        <v>3718</v>
      </c>
      <c r="AE775" s="82">
        <v>200019603107045</v>
      </c>
      <c r="AF775" s="82">
        <v>1</v>
      </c>
      <c r="AG775" s="82" t="s">
        <v>3707</v>
      </c>
      <c r="AH775" s="82">
        <v>1</v>
      </c>
      <c r="AI775" s="82" t="s">
        <v>3708</v>
      </c>
      <c r="AJ775" s="82">
        <v>315645</v>
      </c>
      <c r="AK775" s="82" t="s">
        <v>6663</v>
      </c>
      <c r="AL775" s="82">
        <v>376</v>
      </c>
      <c r="AM775" s="84">
        <v>40000</v>
      </c>
      <c r="AN775" s="84">
        <v>0</v>
      </c>
      <c r="AO775" s="84">
        <v>0</v>
      </c>
      <c r="AP775" s="84">
        <v>40000</v>
      </c>
      <c r="AQ775" s="84">
        <v>1148</v>
      </c>
      <c r="AR775" s="84">
        <v>442.65</v>
      </c>
      <c r="AS775" s="84">
        <v>1216</v>
      </c>
      <c r="AT775" s="84">
        <v>0</v>
      </c>
      <c r="AU775" s="84">
        <v>25</v>
      </c>
      <c r="AV775" s="84">
        <v>0</v>
      </c>
      <c r="AW775" s="84">
        <v>0</v>
      </c>
      <c r="AX775" s="84">
        <v>2831.65</v>
      </c>
      <c r="AY775" s="84">
        <v>37168.35</v>
      </c>
      <c r="AZ775" s="84">
        <v>2840</v>
      </c>
      <c r="BA775" s="84">
        <v>440</v>
      </c>
      <c r="BB775" s="84">
        <v>2836</v>
      </c>
      <c r="BC775" s="91">
        <v>6116</v>
      </c>
    </row>
    <row r="776" spans="1:55" ht="25.5">
      <c r="A776" s="90" t="s">
        <v>843</v>
      </c>
      <c r="B776" s="82">
        <v>20231001</v>
      </c>
      <c r="C776" s="82">
        <v>2023</v>
      </c>
      <c r="D776" s="82" t="s">
        <v>6398</v>
      </c>
      <c r="E776" s="82">
        <v>10</v>
      </c>
      <c r="F776" s="82" t="s">
        <v>1262</v>
      </c>
      <c r="G776" s="82" t="s">
        <v>465</v>
      </c>
      <c r="H776" s="82" t="s">
        <v>1262</v>
      </c>
      <c r="I776" s="82" t="s">
        <v>465</v>
      </c>
      <c r="J776" s="82">
        <v>1</v>
      </c>
      <c r="K776" s="82" t="s">
        <v>11</v>
      </c>
      <c r="L776" s="82" t="s">
        <v>3749</v>
      </c>
      <c r="M776" s="82" t="s">
        <v>3750</v>
      </c>
      <c r="N776" s="82" t="s">
        <v>2352</v>
      </c>
      <c r="O776" s="82" t="s">
        <v>3700</v>
      </c>
      <c r="P776" s="82" t="s">
        <v>3871</v>
      </c>
      <c r="Q776" s="82" t="s">
        <v>335</v>
      </c>
      <c r="R776" s="82">
        <v>1</v>
      </c>
      <c r="S776" s="83">
        <v>44933</v>
      </c>
      <c r="T776" s="83">
        <v>44933</v>
      </c>
      <c r="U776" s="82">
        <v>61935152</v>
      </c>
      <c r="V776" s="82" t="s">
        <v>3702</v>
      </c>
      <c r="W776" s="100" t="s">
        <v>3391</v>
      </c>
      <c r="X776" s="82" t="s">
        <v>4007</v>
      </c>
      <c r="Y776" s="82" t="s">
        <v>5331</v>
      </c>
      <c r="Z776" s="82" t="s">
        <v>3390</v>
      </c>
      <c r="AA776" s="82" t="s">
        <v>3712</v>
      </c>
      <c r="AB776" s="82" t="s">
        <v>6908</v>
      </c>
      <c r="AC776" s="82" t="s">
        <v>3705</v>
      </c>
      <c r="AD776" s="82" t="s">
        <v>3706</v>
      </c>
      <c r="AE776" s="82">
        <v>200017400126120</v>
      </c>
      <c r="AF776" s="82">
        <v>1</v>
      </c>
      <c r="AG776" s="82" t="s">
        <v>3707</v>
      </c>
      <c r="AH776" s="82">
        <v>1</v>
      </c>
      <c r="AI776" s="82" t="s">
        <v>3708</v>
      </c>
      <c r="AJ776" s="82">
        <v>315645</v>
      </c>
      <c r="AK776" s="82" t="s">
        <v>6663</v>
      </c>
      <c r="AL776" s="82">
        <v>377</v>
      </c>
      <c r="AM776" s="84">
        <v>35000</v>
      </c>
      <c r="AN776" s="84">
        <v>0</v>
      </c>
      <c r="AO776" s="84">
        <v>0</v>
      </c>
      <c r="AP776" s="84">
        <v>35000</v>
      </c>
      <c r="AQ776" s="84">
        <v>1004.5</v>
      </c>
      <c r="AR776" s="84">
        <v>0</v>
      </c>
      <c r="AS776" s="84">
        <v>1064</v>
      </c>
      <c r="AT776" s="84">
        <v>0</v>
      </c>
      <c r="AU776" s="84">
        <v>25</v>
      </c>
      <c r="AV776" s="84">
        <v>0</v>
      </c>
      <c r="AW776" s="84">
        <v>0</v>
      </c>
      <c r="AX776" s="84">
        <v>2093.5</v>
      </c>
      <c r="AY776" s="84">
        <v>32906.5</v>
      </c>
      <c r="AZ776" s="84">
        <v>2485</v>
      </c>
      <c r="BA776" s="84">
        <v>385</v>
      </c>
      <c r="BB776" s="84">
        <v>2481.5</v>
      </c>
      <c r="BC776" s="91">
        <v>5351.5</v>
      </c>
    </row>
    <row r="777" spans="1:55" ht="25.5">
      <c r="A777" s="90" t="s">
        <v>843</v>
      </c>
      <c r="B777" s="82">
        <v>20231001</v>
      </c>
      <c r="C777" s="82">
        <v>2023</v>
      </c>
      <c r="D777" s="82" t="s">
        <v>6398</v>
      </c>
      <c r="E777" s="82">
        <v>10</v>
      </c>
      <c r="F777" s="82" t="s">
        <v>1262</v>
      </c>
      <c r="G777" s="82" t="s">
        <v>465</v>
      </c>
      <c r="H777" s="82">
        <v>1.83</v>
      </c>
      <c r="I777" s="82" t="s">
        <v>843</v>
      </c>
      <c r="J777" s="82">
        <v>34</v>
      </c>
      <c r="K777" s="82" t="s">
        <v>3699</v>
      </c>
      <c r="L777" s="82" t="s">
        <v>3754</v>
      </c>
      <c r="M777" s="82" t="s">
        <v>3755</v>
      </c>
      <c r="N777" s="82" t="s">
        <v>2352</v>
      </c>
      <c r="O777" s="82" t="s">
        <v>3700</v>
      </c>
      <c r="P777" s="82" t="s">
        <v>3756</v>
      </c>
      <c r="Q777" s="82" t="s">
        <v>883</v>
      </c>
      <c r="R777" s="82">
        <v>1</v>
      </c>
      <c r="S777" s="83">
        <v>44573</v>
      </c>
      <c r="T777" s="83">
        <v>44573</v>
      </c>
      <c r="U777" s="82">
        <v>61935129</v>
      </c>
      <c r="V777" s="82" t="s">
        <v>3702</v>
      </c>
      <c r="W777" s="100" t="s">
        <v>2733</v>
      </c>
      <c r="X777" s="82" t="s">
        <v>3909</v>
      </c>
      <c r="Y777" s="82" t="s">
        <v>5254</v>
      </c>
      <c r="Z777" s="82" t="s">
        <v>2732</v>
      </c>
      <c r="AA777" s="82" t="s">
        <v>3704</v>
      </c>
      <c r="AB777" s="82" t="s">
        <v>6909</v>
      </c>
      <c r="AC777" s="82" t="s">
        <v>3705</v>
      </c>
      <c r="AD777" s="82" t="s">
        <v>3706</v>
      </c>
      <c r="AE777" s="82">
        <v>200019603292594</v>
      </c>
      <c r="AF777" s="82">
        <v>1</v>
      </c>
      <c r="AG777" s="82" t="s">
        <v>3707</v>
      </c>
      <c r="AH777" s="82">
        <v>1</v>
      </c>
      <c r="AI777" s="82" t="s">
        <v>3708</v>
      </c>
      <c r="AJ777" s="82">
        <v>315645</v>
      </c>
      <c r="AK777" s="82" t="s">
        <v>6663</v>
      </c>
      <c r="AL777" s="82">
        <v>378</v>
      </c>
      <c r="AM777" s="84">
        <v>40000</v>
      </c>
      <c r="AN777" s="84">
        <v>0</v>
      </c>
      <c r="AO777" s="84">
        <v>0</v>
      </c>
      <c r="AP777" s="84">
        <v>40000</v>
      </c>
      <c r="AQ777" s="84">
        <v>1148</v>
      </c>
      <c r="AR777" s="84">
        <v>442.65</v>
      </c>
      <c r="AS777" s="84">
        <v>1216</v>
      </c>
      <c r="AT777" s="84">
        <v>0</v>
      </c>
      <c r="AU777" s="84">
        <v>25</v>
      </c>
      <c r="AV777" s="84">
        <v>0</v>
      </c>
      <c r="AW777" s="84">
        <v>0</v>
      </c>
      <c r="AX777" s="84">
        <v>2831.65</v>
      </c>
      <c r="AY777" s="84">
        <v>37168.35</v>
      </c>
      <c r="AZ777" s="84">
        <v>2840</v>
      </c>
      <c r="BA777" s="84">
        <v>440</v>
      </c>
      <c r="BB777" s="84">
        <v>2836</v>
      </c>
      <c r="BC777" s="91">
        <v>6116</v>
      </c>
    </row>
    <row r="778" spans="1:55" ht="25.5">
      <c r="A778" s="90" t="s">
        <v>843</v>
      </c>
      <c r="B778" s="82">
        <v>20231001</v>
      </c>
      <c r="C778" s="82">
        <v>2023</v>
      </c>
      <c r="D778" s="82" t="s">
        <v>6398</v>
      </c>
      <c r="E778" s="82">
        <v>10</v>
      </c>
      <c r="F778" s="82" t="s">
        <v>1242</v>
      </c>
      <c r="G778" s="82" t="s">
        <v>1486</v>
      </c>
      <c r="H778" s="82" t="s">
        <v>1242</v>
      </c>
      <c r="I778" s="82" t="s">
        <v>1486</v>
      </c>
      <c r="J778" s="82">
        <v>1</v>
      </c>
      <c r="K778" s="82" t="s">
        <v>11</v>
      </c>
      <c r="L778" s="82" t="s">
        <v>3749</v>
      </c>
      <c r="M778" s="82" t="s">
        <v>3750</v>
      </c>
      <c r="N778" s="82" t="s">
        <v>2352</v>
      </c>
      <c r="O778" s="82" t="s">
        <v>3700</v>
      </c>
      <c r="P778" s="82" t="s">
        <v>3751</v>
      </c>
      <c r="Q778" s="82" t="s">
        <v>10</v>
      </c>
      <c r="R778" s="82">
        <v>8</v>
      </c>
      <c r="S778" s="83">
        <v>44930</v>
      </c>
      <c r="T778" s="83">
        <v>36534</v>
      </c>
      <c r="U778" s="82">
        <v>62475184</v>
      </c>
      <c r="V778" s="82" t="s">
        <v>3702</v>
      </c>
      <c r="W778" s="100" t="s">
        <v>1026</v>
      </c>
      <c r="X778" s="82" t="s">
        <v>4672</v>
      </c>
      <c r="Y778" s="82" t="s">
        <v>5962</v>
      </c>
      <c r="Z778" s="82" t="s">
        <v>721</v>
      </c>
      <c r="AA778" s="82" t="s">
        <v>3704</v>
      </c>
      <c r="AB778" s="82" t="s">
        <v>6910</v>
      </c>
      <c r="AC778" s="82" t="s">
        <v>3713</v>
      </c>
      <c r="AD778" s="82" t="s">
        <v>3705</v>
      </c>
      <c r="AE778" s="82">
        <v>200013300049540</v>
      </c>
      <c r="AF778" s="82">
        <v>1</v>
      </c>
      <c r="AG778" s="82" t="s">
        <v>3707</v>
      </c>
      <c r="AH778" s="82">
        <v>1</v>
      </c>
      <c r="AI778" s="82" t="s">
        <v>3708</v>
      </c>
      <c r="AJ778" s="82">
        <v>315645</v>
      </c>
      <c r="AK778" s="82" t="s">
        <v>6663</v>
      </c>
      <c r="AL778" s="82">
        <v>379</v>
      </c>
      <c r="AM778" s="84">
        <v>45000</v>
      </c>
      <c r="AN778" s="84">
        <v>0</v>
      </c>
      <c r="AO778" s="84">
        <v>0</v>
      </c>
      <c r="AP778" s="84">
        <v>45000</v>
      </c>
      <c r="AQ778" s="84">
        <v>1291.5</v>
      </c>
      <c r="AR778" s="84">
        <v>0</v>
      </c>
      <c r="AS778" s="84">
        <v>1368</v>
      </c>
      <c r="AT778" s="84">
        <v>0</v>
      </c>
      <c r="AU778" s="84">
        <v>25</v>
      </c>
      <c r="AV778" s="84">
        <v>50</v>
      </c>
      <c r="AW778" s="84">
        <v>0</v>
      </c>
      <c r="AX778" s="84">
        <v>2734.5</v>
      </c>
      <c r="AY778" s="84">
        <v>42265.5</v>
      </c>
      <c r="AZ778" s="84">
        <v>3195</v>
      </c>
      <c r="BA778" s="84">
        <v>495</v>
      </c>
      <c r="BB778" s="84">
        <v>3190.5</v>
      </c>
      <c r="BC778" s="91">
        <v>6880.5</v>
      </c>
    </row>
    <row r="779" spans="1:55" ht="25.5">
      <c r="A779" s="90" t="s">
        <v>843</v>
      </c>
      <c r="B779" s="82">
        <v>20231001</v>
      </c>
      <c r="C779" s="82">
        <v>2023</v>
      </c>
      <c r="D779" s="82" t="s">
        <v>6398</v>
      </c>
      <c r="E779" s="82">
        <v>10</v>
      </c>
      <c r="F779" s="82">
        <v>1.83</v>
      </c>
      <c r="G779" s="82" t="s">
        <v>843</v>
      </c>
      <c r="H779" s="82">
        <v>1.83</v>
      </c>
      <c r="I779" s="82" t="s">
        <v>843</v>
      </c>
      <c r="J779" s="82">
        <v>1</v>
      </c>
      <c r="K779" s="82" t="s">
        <v>11</v>
      </c>
      <c r="L779" s="82"/>
      <c r="M779" s="82"/>
      <c r="N779" s="82" t="s">
        <v>2352</v>
      </c>
      <c r="O779" s="82" t="s">
        <v>3700</v>
      </c>
      <c r="P779" s="82" t="s">
        <v>3767</v>
      </c>
      <c r="Q779" s="82" t="s">
        <v>32</v>
      </c>
      <c r="R779" s="82">
        <v>6</v>
      </c>
      <c r="S779" s="83">
        <v>44197</v>
      </c>
      <c r="T779" s="83">
        <v>39814</v>
      </c>
      <c r="U779" s="82">
        <v>62460888</v>
      </c>
      <c r="V779" s="82" t="s">
        <v>3702</v>
      </c>
      <c r="W779" s="100" t="s">
        <v>1545</v>
      </c>
      <c r="X779" s="82" t="s">
        <v>4467</v>
      </c>
      <c r="Y779" s="82" t="s">
        <v>5742</v>
      </c>
      <c r="Z779" s="82" t="s">
        <v>609</v>
      </c>
      <c r="AA779" s="82" t="s">
        <v>3704</v>
      </c>
      <c r="AB779" s="82" t="s">
        <v>6911</v>
      </c>
      <c r="AC779" s="82" t="s">
        <v>3713</v>
      </c>
      <c r="AD779" s="82" t="s">
        <v>3706</v>
      </c>
      <c r="AE779" s="82">
        <v>200013300148645</v>
      </c>
      <c r="AF779" s="82">
        <v>1</v>
      </c>
      <c r="AG779" s="82" t="s">
        <v>3707</v>
      </c>
      <c r="AH779" s="82">
        <v>1</v>
      </c>
      <c r="AI779" s="82" t="s">
        <v>3708</v>
      </c>
      <c r="AJ779" s="82">
        <v>315645</v>
      </c>
      <c r="AK779" s="82" t="s">
        <v>6663</v>
      </c>
      <c r="AL779" s="82">
        <v>380</v>
      </c>
      <c r="AM779" s="84">
        <v>70000</v>
      </c>
      <c r="AN779" s="84">
        <v>0</v>
      </c>
      <c r="AO779" s="84">
        <v>0</v>
      </c>
      <c r="AP779" s="84">
        <v>70000</v>
      </c>
      <c r="AQ779" s="84">
        <v>2009</v>
      </c>
      <c r="AR779" s="84">
        <v>4733.5200000000004</v>
      </c>
      <c r="AS779" s="84">
        <v>2128</v>
      </c>
      <c r="AT779" s="84">
        <v>3174.76</v>
      </c>
      <c r="AU779" s="84">
        <v>25</v>
      </c>
      <c r="AV779" s="84">
        <v>0</v>
      </c>
      <c r="AW779" s="84">
        <v>2146</v>
      </c>
      <c r="AX779" s="84">
        <v>16362.28</v>
      </c>
      <c r="AY779" s="84">
        <v>55783.72</v>
      </c>
      <c r="AZ779" s="84">
        <v>4970</v>
      </c>
      <c r="BA779" s="84">
        <v>770</v>
      </c>
      <c r="BB779" s="84">
        <v>4963</v>
      </c>
      <c r="BC779" s="91">
        <v>10703</v>
      </c>
    </row>
    <row r="780" spans="1:55" ht="25.5">
      <c r="A780" s="90" t="s">
        <v>843</v>
      </c>
      <c r="B780" s="82">
        <v>20231001</v>
      </c>
      <c r="C780" s="82">
        <v>2023</v>
      </c>
      <c r="D780" s="82" t="s">
        <v>6398</v>
      </c>
      <c r="E780" s="82">
        <v>10</v>
      </c>
      <c r="F780" s="82" t="s">
        <v>1289</v>
      </c>
      <c r="G780" s="82" t="s">
        <v>314</v>
      </c>
      <c r="H780" s="82" t="s">
        <v>1289</v>
      </c>
      <c r="I780" s="82" t="s">
        <v>314</v>
      </c>
      <c r="J780" s="82">
        <v>1</v>
      </c>
      <c r="K780" s="82" t="s">
        <v>11</v>
      </c>
      <c r="L780" s="82"/>
      <c r="M780" s="82"/>
      <c r="N780" s="82" t="s">
        <v>2352</v>
      </c>
      <c r="O780" s="82" t="s">
        <v>3700</v>
      </c>
      <c r="P780" s="82" t="s">
        <v>3767</v>
      </c>
      <c r="Q780" s="82" t="s">
        <v>32</v>
      </c>
      <c r="R780" s="82">
        <v>2</v>
      </c>
      <c r="S780" s="83">
        <v>44933</v>
      </c>
      <c r="T780" s="83">
        <v>44208</v>
      </c>
      <c r="U780" s="82">
        <v>62235017</v>
      </c>
      <c r="V780" s="82" t="s">
        <v>3702</v>
      </c>
      <c r="W780" s="100" t="s">
        <v>1761</v>
      </c>
      <c r="X780" s="82" t="s">
        <v>4416</v>
      </c>
      <c r="Y780" s="82" t="s">
        <v>5697</v>
      </c>
      <c r="Z780" s="82" t="s">
        <v>1406</v>
      </c>
      <c r="AA780" s="82" t="s">
        <v>3704</v>
      </c>
      <c r="AB780" s="82" t="s">
        <v>6912</v>
      </c>
      <c r="AC780" s="82" t="s">
        <v>3705</v>
      </c>
      <c r="AD780" s="82" t="s">
        <v>3706</v>
      </c>
      <c r="AE780" s="82">
        <v>200013520024361</v>
      </c>
      <c r="AF780" s="82">
        <v>1</v>
      </c>
      <c r="AG780" s="82" t="s">
        <v>3707</v>
      </c>
      <c r="AH780" s="82">
        <v>1</v>
      </c>
      <c r="AI780" s="82" t="s">
        <v>3708</v>
      </c>
      <c r="AJ780" s="82">
        <v>315645</v>
      </c>
      <c r="AK780" s="82" t="s">
        <v>6663</v>
      </c>
      <c r="AL780" s="82">
        <v>381</v>
      </c>
      <c r="AM780" s="84">
        <v>45000</v>
      </c>
      <c r="AN780" s="84">
        <v>0</v>
      </c>
      <c r="AO780" s="84">
        <v>0</v>
      </c>
      <c r="AP780" s="84">
        <v>45000</v>
      </c>
      <c r="AQ780" s="84">
        <v>1291.5</v>
      </c>
      <c r="AR780" s="84">
        <v>1148.33</v>
      </c>
      <c r="AS780" s="84">
        <v>1368</v>
      </c>
      <c r="AT780" s="84">
        <v>0</v>
      </c>
      <c r="AU780" s="84">
        <v>25</v>
      </c>
      <c r="AV780" s="84">
        <v>0</v>
      </c>
      <c r="AW780" s="84">
        <v>0</v>
      </c>
      <c r="AX780" s="84">
        <v>3832.83</v>
      </c>
      <c r="AY780" s="84">
        <v>41167.17</v>
      </c>
      <c r="AZ780" s="84">
        <v>3195</v>
      </c>
      <c r="BA780" s="84">
        <v>495</v>
      </c>
      <c r="BB780" s="84">
        <v>3190.5</v>
      </c>
      <c r="BC780" s="91">
        <v>6880.5</v>
      </c>
    </row>
    <row r="781" spans="1:55" ht="25.5">
      <c r="A781" s="90" t="s">
        <v>843</v>
      </c>
      <c r="B781" s="82">
        <v>20231001</v>
      </c>
      <c r="C781" s="82">
        <v>2023</v>
      </c>
      <c r="D781" s="82" t="s">
        <v>6398</v>
      </c>
      <c r="E781" s="82">
        <v>10</v>
      </c>
      <c r="F781" s="82" t="s">
        <v>1284</v>
      </c>
      <c r="G781" s="82" t="s">
        <v>263</v>
      </c>
      <c r="H781" s="82">
        <v>1.83</v>
      </c>
      <c r="I781" s="82" t="s">
        <v>843</v>
      </c>
      <c r="J781" s="82">
        <v>34</v>
      </c>
      <c r="K781" s="82" t="s">
        <v>3699</v>
      </c>
      <c r="L781" s="82"/>
      <c r="M781" s="82"/>
      <c r="N781" s="82" t="s">
        <v>2352</v>
      </c>
      <c r="O781" s="82" t="s">
        <v>3700</v>
      </c>
      <c r="P781" s="82" t="s">
        <v>3735</v>
      </c>
      <c r="Q781" s="82" t="s">
        <v>127</v>
      </c>
      <c r="R781" s="82">
        <v>2</v>
      </c>
      <c r="S781" s="83">
        <v>44929</v>
      </c>
      <c r="T781" s="83">
        <v>44904</v>
      </c>
      <c r="U781" s="82">
        <v>61785005</v>
      </c>
      <c r="V781" s="82" t="s">
        <v>3702</v>
      </c>
      <c r="W781" s="100" t="s">
        <v>2451</v>
      </c>
      <c r="X781" s="82" t="s">
        <v>4490</v>
      </c>
      <c r="Y781" s="82" t="s">
        <v>5768</v>
      </c>
      <c r="Z781" s="82" t="s">
        <v>2422</v>
      </c>
      <c r="AA781" s="82" t="s">
        <v>3712</v>
      </c>
      <c r="AB781" s="83">
        <v>33247</v>
      </c>
      <c r="AC781" s="82" t="s">
        <v>3705</v>
      </c>
      <c r="AD781" s="82" t="s">
        <v>3706</v>
      </c>
      <c r="AE781" s="82">
        <v>200019605128263</v>
      </c>
      <c r="AF781" s="82">
        <v>1</v>
      </c>
      <c r="AG781" s="82" t="s">
        <v>3707</v>
      </c>
      <c r="AH781" s="82">
        <v>1</v>
      </c>
      <c r="AI781" s="82" t="s">
        <v>3708</v>
      </c>
      <c r="AJ781" s="82">
        <v>315645</v>
      </c>
      <c r="AK781" s="82" t="s">
        <v>6663</v>
      </c>
      <c r="AL781" s="82">
        <v>382</v>
      </c>
      <c r="AM781" s="84">
        <v>100000</v>
      </c>
      <c r="AN781" s="84">
        <v>0</v>
      </c>
      <c r="AO781" s="84">
        <v>0</v>
      </c>
      <c r="AP781" s="84">
        <v>100000</v>
      </c>
      <c r="AQ781" s="84">
        <v>2870</v>
      </c>
      <c r="AR781" s="84">
        <v>12105.37</v>
      </c>
      <c r="AS781" s="84">
        <v>3040</v>
      </c>
      <c r="AT781" s="84">
        <v>0</v>
      </c>
      <c r="AU781" s="84">
        <v>25</v>
      </c>
      <c r="AV781" s="84">
        <v>0</v>
      </c>
      <c r="AW781" s="84">
        <v>0</v>
      </c>
      <c r="AX781" s="84">
        <v>18040.37</v>
      </c>
      <c r="AY781" s="84">
        <v>81959.63</v>
      </c>
      <c r="AZ781" s="84">
        <v>7100</v>
      </c>
      <c r="BA781" s="84">
        <v>822.89</v>
      </c>
      <c r="BB781" s="84">
        <v>7090</v>
      </c>
      <c r="BC781" s="91">
        <v>15012.89</v>
      </c>
    </row>
    <row r="782" spans="1:55" ht="25.5">
      <c r="A782" s="90" t="s">
        <v>843</v>
      </c>
      <c r="B782" s="82">
        <v>20231001</v>
      </c>
      <c r="C782" s="82">
        <v>2023</v>
      </c>
      <c r="D782" s="82" t="s">
        <v>6398</v>
      </c>
      <c r="E782" s="82">
        <v>10</v>
      </c>
      <c r="F782" s="82">
        <v>1.83</v>
      </c>
      <c r="G782" s="82" t="s">
        <v>843</v>
      </c>
      <c r="H782" s="82">
        <v>1.83</v>
      </c>
      <c r="I782" s="82" t="s">
        <v>843</v>
      </c>
      <c r="J782" s="82">
        <v>7</v>
      </c>
      <c r="K782" s="82" t="s">
        <v>3709</v>
      </c>
      <c r="L782" s="82"/>
      <c r="M782" s="82"/>
      <c r="N782" s="82" t="s">
        <v>2352</v>
      </c>
      <c r="O782" s="82" t="s">
        <v>3700</v>
      </c>
      <c r="P782" s="82" t="s">
        <v>3710</v>
      </c>
      <c r="Q782" s="82" t="s">
        <v>795</v>
      </c>
      <c r="R782" s="82">
        <v>1</v>
      </c>
      <c r="S782" s="83">
        <v>44929</v>
      </c>
      <c r="T782" s="83">
        <v>44929</v>
      </c>
      <c r="U782" s="82">
        <v>62461855</v>
      </c>
      <c r="V782" s="82" t="s">
        <v>3702</v>
      </c>
      <c r="W782" s="100" t="s">
        <v>2978</v>
      </c>
      <c r="X782" s="82" t="s">
        <v>3830</v>
      </c>
      <c r="Y782" s="82" t="s">
        <v>5631</v>
      </c>
      <c r="Z782" s="82" t="s">
        <v>2977</v>
      </c>
      <c r="AA782" s="82" t="s">
        <v>3712</v>
      </c>
      <c r="AB782" s="83">
        <v>31118</v>
      </c>
      <c r="AC782" s="82" t="s">
        <v>3705</v>
      </c>
      <c r="AD782" s="82" t="s">
        <v>3706</v>
      </c>
      <c r="AE782" s="82">
        <v>200010120213994</v>
      </c>
      <c r="AF782" s="82">
        <v>1</v>
      </c>
      <c r="AG782" s="82" t="s">
        <v>3707</v>
      </c>
      <c r="AH782" s="82">
        <v>1</v>
      </c>
      <c r="AI782" s="82" t="s">
        <v>3708</v>
      </c>
      <c r="AJ782" s="82">
        <v>315645</v>
      </c>
      <c r="AK782" s="82" t="s">
        <v>6663</v>
      </c>
      <c r="AL782" s="82">
        <v>383</v>
      </c>
      <c r="AM782" s="84">
        <v>10000</v>
      </c>
      <c r="AN782" s="84">
        <v>0</v>
      </c>
      <c r="AO782" s="84">
        <v>0</v>
      </c>
      <c r="AP782" s="84">
        <v>10000</v>
      </c>
      <c r="AQ782" s="84">
        <v>0</v>
      </c>
      <c r="AR782" s="84">
        <v>0</v>
      </c>
      <c r="AS782" s="84">
        <v>0</v>
      </c>
      <c r="AT782" s="84">
        <v>0</v>
      </c>
      <c r="AU782" s="84">
        <v>0</v>
      </c>
      <c r="AV782" s="84">
        <v>0</v>
      </c>
      <c r="AW782" s="84">
        <v>0</v>
      </c>
      <c r="AX782" s="84">
        <v>0</v>
      </c>
      <c r="AY782" s="84">
        <v>10000</v>
      </c>
      <c r="AZ782" s="84">
        <v>0</v>
      </c>
      <c r="BA782" s="84">
        <v>0</v>
      </c>
      <c r="BB782" s="84">
        <v>0</v>
      </c>
      <c r="BC782" s="91">
        <v>0</v>
      </c>
    </row>
    <row r="783" spans="1:55" ht="25.5">
      <c r="A783" s="90" t="s">
        <v>843</v>
      </c>
      <c r="B783" s="82">
        <v>20231001</v>
      </c>
      <c r="C783" s="82">
        <v>2023</v>
      </c>
      <c r="D783" s="82" t="s">
        <v>6398</v>
      </c>
      <c r="E783" s="82">
        <v>10</v>
      </c>
      <c r="F783" s="82">
        <v>1.83</v>
      </c>
      <c r="G783" s="82" t="s">
        <v>843</v>
      </c>
      <c r="H783" s="82">
        <v>1.83</v>
      </c>
      <c r="I783" s="82" t="s">
        <v>843</v>
      </c>
      <c r="J783" s="82">
        <v>7</v>
      </c>
      <c r="K783" s="82" t="s">
        <v>3709</v>
      </c>
      <c r="L783" s="82"/>
      <c r="M783" s="82"/>
      <c r="N783" s="82" t="s">
        <v>2352</v>
      </c>
      <c r="O783" s="82" t="s">
        <v>3700</v>
      </c>
      <c r="P783" s="82" t="s">
        <v>3710</v>
      </c>
      <c r="Q783" s="82" t="s">
        <v>795</v>
      </c>
      <c r="R783" s="82">
        <v>2</v>
      </c>
      <c r="S783" s="83">
        <v>44565</v>
      </c>
      <c r="T783" s="83">
        <v>44197</v>
      </c>
      <c r="U783" s="82">
        <v>62460911</v>
      </c>
      <c r="V783" s="82" t="s">
        <v>3702</v>
      </c>
      <c r="W783" s="100" t="s">
        <v>2271</v>
      </c>
      <c r="X783" s="82" t="s">
        <v>4320</v>
      </c>
      <c r="Y783" s="82" t="s">
        <v>5607</v>
      </c>
      <c r="Z783" s="82" t="s">
        <v>877</v>
      </c>
      <c r="AA783" s="82" t="s">
        <v>3712</v>
      </c>
      <c r="AB783" s="82" t="s">
        <v>6913</v>
      </c>
      <c r="AC783" s="82" t="s">
        <v>3705</v>
      </c>
      <c r="AD783" s="82" t="s">
        <v>3706</v>
      </c>
      <c r="AE783" s="82">
        <v>200015800148946</v>
      </c>
      <c r="AF783" s="82">
        <v>1</v>
      </c>
      <c r="AG783" s="82" t="s">
        <v>3707</v>
      </c>
      <c r="AH783" s="82">
        <v>1</v>
      </c>
      <c r="AI783" s="82" t="s">
        <v>3708</v>
      </c>
      <c r="AJ783" s="82">
        <v>315645</v>
      </c>
      <c r="AK783" s="82" t="s">
        <v>6663</v>
      </c>
      <c r="AL783" s="82">
        <v>384</v>
      </c>
      <c r="AM783" s="84">
        <v>10000</v>
      </c>
      <c r="AN783" s="84">
        <v>0</v>
      </c>
      <c r="AO783" s="84">
        <v>0</v>
      </c>
      <c r="AP783" s="84">
        <v>10000</v>
      </c>
      <c r="AQ783" s="84">
        <v>0</v>
      </c>
      <c r="AR783" s="84">
        <v>0</v>
      </c>
      <c r="AS783" s="84">
        <v>0</v>
      </c>
      <c r="AT783" s="84">
        <v>0</v>
      </c>
      <c r="AU783" s="84">
        <v>0</v>
      </c>
      <c r="AV783" s="84">
        <v>0</v>
      </c>
      <c r="AW783" s="84">
        <v>0</v>
      </c>
      <c r="AX783" s="84">
        <v>0</v>
      </c>
      <c r="AY783" s="84">
        <v>10000</v>
      </c>
      <c r="AZ783" s="84">
        <v>0</v>
      </c>
      <c r="BA783" s="84">
        <v>0</v>
      </c>
      <c r="BB783" s="84">
        <v>0</v>
      </c>
      <c r="BC783" s="91">
        <v>0</v>
      </c>
    </row>
    <row r="784" spans="1:55" ht="38.25">
      <c r="A784" s="90" t="s">
        <v>843</v>
      </c>
      <c r="B784" s="82">
        <v>20231001</v>
      </c>
      <c r="C784" s="82">
        <v>2023</v>
      </c>
      <c r="D784" s="82" t="s">
        <v>6398</v>
      </c>
      <c r="E784" s="82">
        <v>10</v>
      </c>
      <c r="F784" s="82" t="s">
        <v>1256</v>
      </c>
      <c r="G784" s="82" t="s">
        <v>1484</v>
      </c>
      <c r="H784" s="82">
        <v>1.83</v>
      </c>
      <c r="I784" s="82" t="s">
        <v>843</v>
      </c>
      <c r="J784" s="82">
        <v>34</v>
      </c>
      <c r="K784" s="82" t="s">
        <v>3699</v>
      </c>
      <c r="L784" s="82"/>
      <c r="M784" s="82"/>
      <c r="N784" s="82" t="s">
        <v>2352</v>
      </c>
      <c r="O784" s="82" t="s">
        <v>3700</v>
      </c>
      <c r="P784" s="82" t="s">
        <v>3764</v>
      </c>
      <c r="Q784" s="82" t="s">
        <v>1176</v>
      </c>
      <c r="R784" s="82">
        <v>2</v>
      </c>
      <c r="S784" s="83">
        <v>44562</v>
      </c>
      <c r="T784" s="83">
        <v>44205</v>
      </c>
      <c r="U784" s="82">
        <v>61455097</v>
      </c>
      <c r="V784" s="82" t="s">
        <v>3702</v>
      </c>
      <c r="W784" s="100" t="s">
        <v>2059</v>
      </c>
      <c r="X784" s="82" t="s">
        <v>4529</v>
      </c>
      <c r="Y784" s="82" t="s">
        <v>5809</v>
      </c>
      <c r="Z784" s="82" t="s">
        <v>1201</v>
      </c>
      <c r="AA784" s="82" t="s">
        <v>3712</v>
      </c>
      <c r="AB784" s="82" t="s">
        <v>6914</v>
      </c>
      <c r="AC784" s="82" t="s">
        <v>3705</v>
      </c>
      <c r="AD784" s="82" t="s">
        <v>3706</v>
      </c>
      <c r="AE784" s="82">
        <v>200019604037874</v>
      </c>
      <c r="AF784" s="82">
        <v>1</v>
      </c>
      <c r="AG784" s="82" t="s">
        <v>3707</v>
      </c>
      <c r="AH784" s="82">
        <v>1</v>
      </c>
      <c r="AI784" s="82" t="s">
        <v>3708</v>
      </c>
      <c r="AJ784" s="82">
        <v>315645</v>
      </c>
      <c r="AK784" s="82" t="s">
        <v>6663</v>
      </c>
      <c r="AL784" s="82">
        <v>385</v>
      </c>
      <c r="AM784" s="84">
        <v>10000</v>
      </c>
      <c r="AN784" s="84">
        <v>0</v>
      </c>
      <c r="AO784" s="84">
        <v>0</v>
      </c>
      <c r="AP784" s="84">
        <v>10000</v>
      </c>
      <c r="AQ784" s="84">
        <v>287</v>
      </c>
      <c r="AR784" s="84">
        <v>0</v>
      </c>
      <c r="AS784" s="84">
        <v>304</v>
      </c>
      <c r="AT784" s="84">
        <v>0</v>
      </c>
      <c r="AU784" s="84">
        <v>25</v>
      </c>
      <c r="AV784" s="84">
        <v>0</v>
      </c>
      <c r="AW784" s="84">
        <v>0</v>
      </c>
      <c r="AX784" s="84">
        <v>616</v>
      </c>
      <c r="AY784" s="84">
        <v>9384</v>
      </c>
      <c r="AZ784" s="84">
        <v>710</v>
      </c>
      <c r="BA784" s="84">
        <v>110</v>
      </c>
      <c r="BB784" s="84">
        <v>709</v>
      </c>
      <c r="BC784" s="91">
        <v>1529</v>
      </c>
    </row>
    <row r="785" spans="1:55" ht="25.5">
      <c r="A785" s="90" t="s">
        <v>843</v>
      </c>
      <c r="B785" s="82">
        <v>20231001</v>
      </c>
      <c r="C785" s="82">
        <v>2023</v>
      </c>
      <c r="D785" s="82" t="s">
        <v>6398</v>
      </c>
      <c r="E785" s="82">
        <v>10</v>
      </c>
      <c r="F785" s="82" t="s">
        <v>1258</v>
      </c>
      <c r="G785" s="82" t="s">
        <v>1488</v>
      </c>
      <c r="H785" s="82">
        <v>1.83</v>
      </c>
      <c r="I785" s="82" t="s">
        <v>843</v>
      </c>
      <c r="J785" s="82">
        <v>34</v>
      </c>
      <c r="K785" s="82" t="s">
        <v>3699</v>
      </c>
      <c r="L785" s="82" t="s">
        <v>3714</v>
      </c>
      <c r="M785" s="82" t="s">
        <v>3715</v>
      </c>
      <c r="N785" s="82" t="s">
        <v>2352</v>
      </c>
      <c r="O785" s="82" t="s">
        <v>3700</v>
      </c>
      <c r="P785" s="82" t="s">
        <v>3853</v>
      </c>
      <c r="Q785" s="82" t="s">
        <v>249</v>
      </c>
      <c r="R785" s="82">
        <v>5</v>
      </c>
      <c r="S785" s="83">
        <v>44931</v>
      </c>
      <c r="T785" s="83">
        <v>43841</v>
      </c>
      <c r="U785" s="82">
        <v>61665018</v>
      </c>
      <c r="V785" s="82" t="s">
        <v>3702</v>
      </c>
      <c r="W785" s="100" t="s">
        <v>2061</v>
      </c>
      <c r="X785" s="82" t="s">
        <v>4505</v>
      </c>
      <c r="Y785" s="82" t="s">
        <v>5782</v>
      </c>
      <c r="Z785" s="82" t="s">
        <v>890</v>
      </c>
      <c r="AA785" s="82" t="s">
        <v>3704</v>
      </c>
      <c r="AB785" s="82" t="s">
        <v>6915</v>
      </c>
      <c r="AC785" s="82" t="s">
        <v>3705</v>
      </c>
      <c r="AD785" s="82" t="s">
        <v>3706</v>
      </c>
      <c r="AE785" s="82">
        <v>200019603157114</v>
      </c>
      <c r="AF785" s="82">
        <v>1</v>
      </c>
      <c r="AG785" s="82" t="s">
        <v>3707</v>
      </c>
      <c r="AH785" s="82">
        <v>1</v>
      </c>
      <c r="AI785" s="82" t="s">
        <v>3708</v>
      </c>
      <c r="AJ785" s="82">
        <v>315645</v>
      </c>
      <c r="AK785" s="82" t="s">
        <v>6663</v>
      </c>
      <c r="AL785" s="82">
        <v>386</v>
      </c>
      <c r="AM785" s="84">
        <v>70000</v>
      </c>
      <c r="AN785" s="84">
        <v>0</v>
      </c>
      <c r="AO785" s="84">
        <v>0</v>
      </c>
      <c r="AP785" s="84">
        <v>70000</v>
      </c>
      <c r="AQ785" s="84">
        <v>2009</v>
      </c>
      <c r="AR785" s="84">
        <v>5051</v>
      </c>
      <c r="AS785" s="84">
        <v>2128</v>
      </c>
      <c r="AT785" s="84">
        <v>1587.38</v>
      </c>
      <c r="AU785" s="84">
        <v>25</v>
      </c>
      <c r="AV785" s="84">
        <v>0</v>
      </c>
      <c r="AW785" s="84">
        <v>0</v>
      </c>
      <c r="AX785" s="84">
        <v>10800.38</v>
      </c>
      <c r="AY785" s="84">
        <v>59199.62</v>
      </c>
      <c r="AZ785" s="84">
        <v>4970</v>
      </c>
      <c r="BA785" s="84">
        <v>770</v>
      </c>
      <c r="BB785" s="84">
        <v>4963</v>
      </c>
      <c r="BC785" s="91">
        <v>10703</v>
      </c>
    </row>
    <row r="786" spans="1:55" ht="25.5">
      <c r="A786" s="90" t="s">
        <v>843</v>
      </c>
      <c r="B786" s="82">
        <v>20231001</v>
      </c>
      <c r="C786" s="82">
        <v>2023</v>
      </c>
      <c r="D786" s="82" t="s">
        <v>6398</v>
      </c>
      <c r="E786" s="82">
        <v>10</v>
      </c>
      <c r="F786" s="82" t="s">
        <v>1292</v>
      </c>
      <c r="G786" s="82" t="s">
        <v>184</v>
      </c>
      <c r="H786" s="82" t="s">
        <v>1292</v>
      </c>
      <c r="I786" s="82" t="s">
        <v>184</v>
      </c>
      <c r="J786" s="82">
        <v>5</v>
      </c>
      <c r="K786" s="82" t="s">
        <v>2295</v>
      </c>
      <c r="L786" s="82" t="s">
        <v>3749</v>
      </c>
      <c r="M786" s="82" t="s">
        <v>3750</v>
      </c>
      <c r="N786" s="82" t="s">
        <v>2352</v>
      </c>
      <c r="O786" s="82" t="s">
        <v>3700</v>
      </c>
      <c r="P786" s="82" t="s">
        <v>3942</v>
      </c>
      <c r="Q786" s="82" t="s">
        <v>381</v>
      </c>
      <c r="R786" s="82">
        <v>2</v>
      </c>
      <c r="S786" s="83">
        <v>43466</v>
      </c>
      <c r="T786" s="82" t="s">
        <v>6916</v>
      </c>
      <c r="U786" s="82">
        <v>62205003</v>
      </c>
      <c r="V786" s="82" t="s">
        <v>3702</v>
      </c>
      <c r="W786" s="100" t="s">
        <v>2179</v>
      </c>
      <c r="X786" s="82" t="s">
        <v>4499</v>
      </c>
      <c r="Y786" s="82" t="s">
        <v>5777</v>
      </c>
      <c r="Z786" s="82" t="s">
        <v>766</v>
      </c>
      <c r="AA786" s="82" t="s">
        <v>3712</v>
      </c>
      <c r="AB786" s="82" t="s">
        <v>6917</v>
      </c>
      <c r="AC786" s="82" t="s">
        <v>3713</v>
      </c>
      <c r="AD786" s="82" t="s">
        <v>3705</v>
      </c>
      <c r="AE786" s="82">
        <v>200013300029641</v>
      </c>
      <c r="AF786" s="82">
        <v>1</v>
      </c>
      <c r="AG786" s="82" t="s">
        <v>3707</v>
      </c>
      <c r="AH786" s="82">
        <v>1</v>
      </c>
      <c r="AI786" s="82" t="s">
        <v>3708</v>
      </c>
      <c r="AJ786" s="82">
        <v>315645</v>
      </c>
      <c r="AK786" s="82" t="s">
        <v>6663</v>
      </c>
      <c r="AL786" s="82">
        <v>387</v>
      </c>
      <c r="AM786" s="84">
        <v>19000.55</v>
      </c>
      <c r="AN786" s="84">
        <v>0</v>
      </c>
      <c r="AO786" s="84">
        <v>0</v>
      </c>
      <c r="AP786" s="84">
        <v>19000.55</v>
      </c>
      <c r="AQ786" s="84">
        <v>545.32000000000005</v>
      </c>
      <c r="AR786" s="84">
        <v>0</v>
      </c>
      <c r="AS786" s="84">
        <v>577.62</v>
      </c>
      <c r="AT786" s="84">
        <v>0</v>
      </c>
      <c r="AU786" s="84">
        <v>25</v>
      </c>
      <c r="AV786" s="84">
        <v>50</v>
      </c>
      <c r="AW786" s="84">
        <v>0</v>
      </c>
      <c r="AX786" s="84">
        <v>1197.94</v>
      </c>
      <c r="AY786" s="84">
        <v>17802.61</v>
      </c>
      <c r="AZ786" s="84">
        <v>1349.04</v>
      </c>
      <c r="BA786" s="84">
        <v>209.01</v>
      </c>
      <c r="BB786" s="84">
        <v>1347.14</v>
      </c>
      <c r="BC786" s="91">
        <v>2905.19</v>
      </c>
    </row>
    <row r="787" spans="1:55" ht="25.5">
      <c r="A787" s="90" t="s">
        <v>843</v>
      </c>
      <c r="B787" s="82">
        <v>20231001</v>
      </c>
      <c r="C787" s="82">
        <v>2023</v>
      </c>
      <c r="D787" s="82" t="s">
        <v>6398</v>
      </c>
      <c r="E787" s="82">
        <v>10</v>
      </c>
      <c r="F787" s="82" t="s">
        <v>1271</v>
      </c>
      <c r="G787" s="82" t="s">
        <v>390</v>
      </c>
      <c r="H787" s="82">
        <v>1.83</v>
      </c>
      <c r="I787" s="82" t="s">
        <v>843</v>
      </c>
      <c r="J787" s="82">
        <v>34</v>
      </c>
      <c r="K787" s="82" t="s">
        <v>3699</v>
      </c>
      <c r="L787" s="82" t="s">
        <v>3714</v>
      </c>
      <c r="M787" s="82" t="s">
        <v>3715</v>
      </c>
      <c r="N787" s="82" t="s">
        <v>2352</v>
      </c>
      <c r="O787" s="82" t="s">
        <v>3700</v>
      </c>
      <c r="P787" s="82" t="s">
        <v>4080</v>
      </c>
      <c r="Q787" s="82" t="s">
        <v>1309</v>
      </c>
      <c r="R787" s="82">
        <v>8</v>
      </c>
      <c r="S787" s="83">
        <v>44562</v>
      </c>
      <c r="T787" s="83">
        <v>42194</v>
      </c>
      <c r="U787" s="82">
        <v>61425016</v>
      </c>
      <c r="V787" s="82" t="s">
        <v>3702</v>
      </c>
      <c r="W787" s="100" t="s">
        <v>2113</v>
      </c>
      <c r="X787" s="82" t="s">
        <v>4081</v>
      </c>
      <c r="Y787" s="82" t="s">
        <v>5396</v>
      </c>
      <c r="Z787" s="82" t="s">
        <v>1445</v>
      </c>
      <c r="AA787" s="82" t="s">
        <v>3704</v>
      </c>
      <c r="AB787" s="82" t="s">
        <v>6918</v>
      </c>
      <c r="AC787" s="82" t="s">
        <v>3713</v>
      </c>
      <c r="AD787" s="82" t="s">
        <v>3718</v>
      </c>
      <c r="AE787" s="82">
        <v>200019600854370</v>
      </c>
      <c r="AF787" s="82">
        <v>1</v>
      </c>
      <c r="AG787" s="82" t="s">
        <v>3707</v>
      </c>
      <c r="AH787" s="82">
        <v>1</v>
      </c>
      <c r="AI787" s="82" t="s">
        <v>3708</v>
      </c>
      <c r="AJ787" s="82">
        <v>315645</v>
      </c>
      <c r="AK787" s="82" t="s">
        <v>6663</v>
      </c>
      <c r="AL787" s="82">
        <v>388</v>
      </c>
      <c r="AM787" s="84">
        <v>70000</v>
      </c>
      <c r="AN787" s="84">
        <v>0</v>
      </c>
      <c r="AO787" s="84">
        <v>0</v>
      </c>
      <c r="AP787" s="84">
        <v>70000</v>
      </c>
      <c r="AQ787" s="84">
        <v>2009</v>
      </c>
      <c r="AR787" s="84">
        <v>5368.48</v>
      </c>
      <c r="AS787" s="84">
        <v>2128</v>
      </c>
      <c r="AT787" s="84">
        <v>0</v>
      </c>
      <c r="AU787" s="84">
        <v>25</v>
      </c>
      <c r="AV787" s="84">
        <v>0</v>
      </c>
      <c r="AW787" s="84">
        <v>0</v>
      </c>
      <c r="AX787" s="84">
        <v>9530.48</v>
      </c>
      <c r="AY787" s="84">
        <v>60469.52</v>
      </c>
      <c r="AZ787" s="84">
        <v>4970</v>
      </c>
      <c r="BA787" s="84">
        <v>770</v>
      </c>
      <c r="BB787" s="84">
        <v>4963</v>
      </c>
      <c r="BC787" s="91">
        <v>10703</v>
      </c>
    </row>
    <row r="788" spans="1:55" ht="25.5">
      <c r="A788" s="90" t="s">
        <v>843</v>
      </c>
      <c r="B788" s="82">
        <v>20231001</v>
      </c>
      <c r="C788" s="82">
        <v>2023</v>
      </c>
      <c r="D788" s="82" t="s">
        <v>6398</v>
      </c>
      <c r="E788" s="82">
        <v>10</v>
      </c>
      <c r="F788" s="82" t="s">
        <v>1288</v>
      </c>
      <c r="G788" s="82" t="s">
        <v>384</v>
      </c>
      <c r="H788" s="82">
        <v>1.83</v>
      </c>
      <c r="I788" s="82" t="s">
        <v>843</v>
      </c>
      <c r="J788" s="82">
        <v>34</v>
      </c>
      <c r="K788" s="82" t="s">
        <v>3699</v>
      </c>
      <c r="L788" s="82"/>
      <c r="M788" s="82"/>
      <c r="N788" s="82" t="s">
        <v>2352</v>
      </c>
      <c r="O788" s="82" t="s">
        <v>3700</v>
      </c>
      <c r="P788" s="82" t="s">
        <v>3701</v>
      </c>
      <c r="Q788" s="82" t="s">
        <v>190</v>
      </c>
      <c r="R788" s="82">
        <v>1</v>
      </c>
      <c r="S788" s="83">
        <v>44573</v>
      </c>
      <c r="T788" s="83">
        <v>44573</v>
      </c>
      <c r="U788" s="82">
        <v>61845023</v>
      </c>
      <c r="V788" s="82" t="s">
        <v>3702</v>
      </c>
      <c r="W788" s="100" t="s">
        <v>2769</v>
      </c>
      <c r="X788" s="82" t="s">
        <v>4493</v>
      </c>
      <c r="Y788" s="82" t="s">
        <v>5771</v>
      </c>
      <c r="Z788" s="82" t="s">
        <v>2768</v>
      </c>
      <c r="AA788" s="82" t="s">
        <v>3712</v>
      </c>
      <c r="AB788" s="82" t="s">
        <v>6919</v>
      </c>
      <c r="AC788" s="82" t="s">
        <v>3705</v>
      </c>
      <c r="AD788" s="82" t="s">
        <v>3706</v>
      </c>
      <c r="AE788" s="82">
        <v>200019605322552</v>
      </c>
      <c r="AF788" s="82">
        <v>1</v>
      </c>
      <c r="AG788" s="82" t="s">
        <v>3707</v>
      </c>
      <c r="AH788" s="82">
        <v>1</v>
      </c>
      <c r="AI788" s="82" t="s">
        <v>3708</v>
      </c>
      <c r="AJ788" s="82">
        <v>315645</v>
      </c>
      <c r="AK788" s="82" t="s">
        <v>6663</v>
      </c>
      <c r="AL788" s="82">
        <v>389</v>
      </c>
      <c r="AM788" s="84">
        <v>50000</v>
      </c>
      <c r="AN788" s="84">
        <v>0</v>
      </c>
      <c r="AO788" s="84">
        <v>0</v>
      </c>
      <c r="AP788" s="84">
        <v>50000</v>
      </c>
      <c r="AQ788" s="84">
        <v>1435</v>
      </c>
      <c r="AR788" s="84">
        <v>1854</v>
      </c>
      <c r="AS788" s="84">
        <v>1520</v>
      </c>
      <c r="AT788" s="84">
        <v>0</v>
      </c>
      <c r="AU788" s="84">
        <v>25</v>
      </c>
      <c r="AV788" s="84">
        <v>0</v>
      </c>
      <c r="AW788" s="84">
        <v>0</v>
      </c>
      <c r="AX788" s="84">
        <v>4834</v>
      </c>
      <c r="AY788" s="84">
        <v>45166</v>
      </c>
      <c r="AZ788" s="84">
        <v>3550</v>
      </c>
      <c r="BA788" s="84">
        <v>550</v>
      </c>
      <c r="BB788" s="84">
        <v>3545</v>
      </c>
      <c r="BC788" s="91">
        <v>7645</v>
      </c>
    </row>
    <row r="789" spans="1:55" ht="25.5">
      <c r="A789" s="90" t="s">
        <v>843</v>
      </c>
      <c r="B789" s="82">
        <v>20231001</v>
      </c>
      <c r="C789" s="82">
        <v>2023</v>
      </c>
      <c r="D789" s="82" t="s">
        <v>6398</v>
      </c>
      <c r="E789" s="82">
        <v>10</v>
      </c>
      <c r="F789" s="82">
        <v>1.83</v>
      </c>
      <c r="G789" s="82" t="s">
        <v>843</v>
      </c>
      <c r="H789" s="82">
        <v>1.83</v>
      </c>
      <c r="I789" s="82" t="s">
        <v>843</v>
      </c>
      <c r="J789" s="82">
        <v>7</v>
      </c>
      <c r="K789" s="82" t="s">
        <v>3709</v>
      </c>
      <c r="L789" s="82"/>
      <c r="M789" s="82"/>
      <c r="N789" s="82" t="s">
        <v>2352</v>
      </c>
      <c r="O789" s="82" t="s">
        <v>3700</v>
      </c>
      <c r="P789" s="82" t="s">
        <v>3710</v>
      </c>
      <c r="Q789" s="82" t="s">
        <v>795</v>
      </c>
      <c r="R789" s="82">
        <v>2</v>
      </c>
      <c r="S789" s="83">
        <v>44565</v>
      </c>
      <c r="T789" s="83">
        <v>44203</v>
      </c>
      <c r="U789" s="82">
        <v>62461067</v>
      </c>
      <c r="V789" s="82" t="s">
        <v>3702</v>
      </c>
      <c r="W789" s="100" t="s">
        <v>2233</v>
      </c>
      <c r="X789" s="82" t="s">
        <v>3858</v>
      </c>
      <c r="Y789" s="82" t="s">
        <v>5495</v>
      </c>
      <c r="Z789" s="82" t="s">
        <v>987</v>
      </c>
      <c r="AA789" s="82" t="s">
        <v>3712</v>
      </c>
      <c r="AB789" s="83">
        <v>31301</v>
      </c>
      <c r="AC789" s="82" t="s">
        <v>3705</v>
      </c>
      <c r="AD789" s="82" t="s">
        <v>3706</v>
      </c>
      <c r="AE789" s="82">
        <v>200012320702256</v>
      </c>
      <c r="AF789" s="82">
        <v>1</v>
      </c>
      <c r="AG789" s="82" t="s">
        <v>3707</v>
      </c>
      <c r="AH789" s="82">
        <v>1</v>
      </c>
      <c r="AI789" s="82" t="s">
        <v>3708</v>
      </c>
      <c r="AJ789" s="82">
        <v>315645</v>
      </c>
      <c r="AK789" s="82" t="s">
        <v>6663</v>
      </c>
      <c r="AL789" s="82">
        <v>390</v>
      </c>
      <c r="AM789" s="84">
        <v>10000</v>
      </c>
      <c r="AN789" s="84">
        <v>0</v>
      </c>
      <c r="AO789" s="84">
        <v>0</v>
      </c>
      <c r="AP789" s="84">
        <v>10000</v>
      </c>
      <c r="AQ789" s="84">
        <v>0</v>
      </c>
      <c r="AR789" s="84">
        <v>0</v>
      </c>
      <c r="AS789" s="84">
        <v>0</v>
      </c>
      <c r="AT789" s="84">
        <v>0</v>
      </c>
      <c r="AU789" s="84">
        <v>0</v>
      </c>
      <c r="AV789" s="84">
        <v>0</v>
      </c>
      <c r="AW789" s="84">
        <v>0</v>
      </c>
      <c r="AX789" s="84">
        <v>0</v>
      </c>
      <c r="AY789" s="84">
        <v>10000</v>
      </c>
      <c r="AZ789" s="84">
        <v>0</v>
      </c>
      <c r="BA789" s="84">
        <v>0</v>
      </c>
      <c r="BB789" s="84">
        <v>0</v>
      </c>
      <c r="BC789" s="91">
        <v>0</v>
      </c>
    </row>
    <row r="790" spans="1:55" ht="25.5">
      <c r="A790" s="90" t="s">
        <v>843</v>
      </c>
      <c r="B790" s="82">
        <v>20231001</v>
      </c>
      <c r="C790" s="82">
        <v>2023</v>
      </c>
      <c r="D790" s="82" t="s">
        <v>6398</v>
      </c>
      <c r="E790" s="82">
        <v>10</v>
      </c>
      <c r="F790" s="82" t="s">
        <v>1283</v>
      </c>
      <c r="G790" s="82" t="s">
        <v>727</v>
      </c>
      <c r="H790" s="82" t="s">
        <v>1283</v>
      </c>
      <c r="I790" s="82" t="s">
        <v>727</v>
      </c>
      <c r="J790" s="82">
        <v>1</v>
      </c>
      <c r="K790" s="82" t="s">
        <v>11</v>
      </c>
      <c r="L790" s="82" t="s">
        <v>3754</v>
      </c>
      <c r="M790" s="82" t="s">
        <v>3755</v>
      </c>
      <c r="N790" s="82" t="s">
        <v>2352</v>
      </c>
      <c r="O790" s="82" t="s">
        <v>3700</v>
      </c>
      <c r="P790" s="82" t="s">
        <v>4643</v>
      </c>
      <c r="Q790" s="82" t="s">
        <v>748</v>
      </c>
      <c r="R790" s="82">
        <v>5</v>
      </c>
      <c r="S790" s="83">
        <v>43470</v>
      </c>
      <c r="T790" s="83">
        <v>37997</v>
      </c>
      <c r="U790" s="82">
        <v>62115006</v>
      </c>
      <c r="V790" s="82" t="s">
        <v>3702</v>
      </c>
      <c r="W790" s="100" t="s">
        <v>1046</v>
      </c>
      <c r="X790" s="82" t="s">
        <v>4644</v>
      </c>
      <c r="Y790" s="82" t="s">
        <v>5929</v>
      </c>
      <c r="Z790" s="82" t="s">
        <v>747</v>
      </c>
      <c r="AA790" s="82" t="s">
        <v>3704</v>
      </c>
      <c r="AB790" s="82" t="s">
        <v>6920</v>
      </c>
      <c r="AC790" s="82" t="s">
        <v>3713</v>
      </c>
      <c r="AD790" s="82" t="s">
        <v>3705</v>
      </c>
      <c r="AE790" s="82">
        <v>200013300043481</v>
      </c>
      <c r="AF790" s="82">
        <v>1</v>
      </c>
      <c r="AG790" s="82" t="s">
        <v>3707</v>
      </c>
      <c r="AH790" s="82">
        <v>1</v>
      </c>
      <c r="AI790" s="82" t="s">
        <v>3708</v>
      </c>
      <c r="AJ790" s="82">
        <v>315645</v>
      </c>
      <c r="AK790" s="82" t="s">
        <v>6663</v>
      </c>
      <c r="AL790" s="82">
        <v>391</v>
      </c>
      <c r="AM790" s="84">
        <v>45000</v>
      </c>
      <c r="AN790" s="84">
        <v>0</v>
      </c>
      <c r="AO790" s="84">
        <v>0</v>
      </c>
      <c r="AP790" s="84">
        <v>45000</v>
      </c>
      <c r="AQ790" s="84">
        <v>1291.5</v>
      </c>
      <c r="AR790" s="84">
        <v>1148.33</v>
      </c>
      <c r="AS790" s="84">
        <v>1368</v>
      </c>
      <c r="AT790" s="84">
        <v>0</v>
      </c>
      <c r="AU790" s="84">
        <v>25</v>
      </c>
      <c r="AV790" s="84">
        <v>100</v>
      </c>
      <c r="AW790" s="84">
        <v>30391.8</v>
      </c>
      <c r="AX790" s="84">
        <v>64716.43</v>
      </c>
      <c r="AY790" s="84">
        <v>10675.37</v>
      </c>
      <c r="AZ790" s="84">
        <v>3195</v>
      </c>
      <c r="BA790" s="84">
        <v>495</v>
      </c>
      <c r="BB790" s="84">
        <v>3190.5</v>
      </c>
      <c r="BC790" s="91">
        <v>6880.5</v>
      </c>
    </row>
    <row r="791" spans="1:55" ht="25.5">
      <c r="A791" s="90" t="s">
        <v>843</v>
      </c>
      <c r="B791" s="82">
        <v>20231001</v>
      </c>
      <c r="C791" s="82">
        <v>2023</v>
      </c>
      <c r="D791" s="82" t="s">
        <v>6398</v>
      </c>
      <c r="E791" s="82">
        <v>10</v>
      </c>
      <c r="F791" s="82" t="s">
        <v>1298</v>
      </c>
      <c r="G791" s="82" t="s">
        <v>1481</v>
      </c>
      <c r="H791" s="82">
        <v>1.83</v>
      </c>
      <c r="I791" s="82" t="s">
        <v>843</v>
      </c>
      <c r="J791" s="82">
        <v>34</v>
      </c>
      <c r="K791" s="82" t="s">
        <v>3699</v>
      </c>
      <c r="L791" s="82"/>
      <c r="M791" s="82"/>
      <c r="N791" s="82" t="s">
        <v>2352</v>
      </c>
      <c r="O791" s="82" t="s">
        <v>3700</v>
      </c>
      <c r="P791" s="82" t="s">
        <v>4024</v>
      </c>
      <c r="Q791" s="82" t="s">
        <v>3467</v>
      </c>
      <c r="R791" s="82">
        <v>1</v>
      </c>
      <c r="S791" s="83">
        <v>44933</v>
      </c>
      <c r="T791" s="83">
        <v>44933</v>
      </c>
      <c r="U791" s="82">
        <v>61530024</v>
      </c>
      <c r="V791" s="82" t="s">
        <v>3702</v>
      </c>
      <c r="W791" s="100" t="s">
        <v>3466</v>
      </c>
      <c r="X791" s="82" t="s">
        <v>4025</v>
      </c>
      <c r="Y791" s="82" t="s">
        <v>5345</v>
      </c>
      <c r="Z791" s="82" t="s">
        <v>3465</v>
      </c>
      <c r="AA791" s="82" t="s">
        <v>3712</v>
      </c>
      <c r="AB791" s="83">
        <v>36140</v>
      </c>
      <c r="AC791" s="82" t="s">
        <v>3705</v>
      </c>
      <c r="AD791" s="82" t="s">
        <v>3706</v>
      </c>
      <c r="AE791" s="82">
        <v>200019606032406</v>
      </c>
      <c r="AF791" s="82">
        <v>1</v>
      </c>
      <c r="AG791" s="82" t="s">
        <v>3707</v>
      </c>
      <c r="AH791" s="82">
        <v>1</v>
      </c>
      <c r="AI791" s="82" t="s">
        <v>3708</v>
      </c>
      <c r="AJ791" s="82">
        <v>315645</v>
      </c>
      <c r="AK791" s="82" t="s">
        <v>6663</v>
      </c>
      <c r="AL791" s="82">
        <v>392</v>
      </c>
      <c r="AM791" s="84">
        <v>48000</v>
      </c>
      <c r="AN791" s="84">
        <v>0</v>
      </c>
      <c r="AO791" s="84">
        <v>0</v>
      </c>
      <c r="AP791" s="84">
        <v>48000</v>
      </c>
      <c r="AQ791" s="84">
        <v>1377.6</v>
      </c>
      <c r="AR791" s="84">
        <v>1571.73</v>
      </c>
      <c r="AS791" s="84">
        <v>1459.2</v>
      </c>
      <c r="AT791" s="84">
        <v>0</v>
      </c>
      <c r="AU791" s="84">
        <v>25</v>
      </c>
      <c r="AV791" s="84">
        <v>0</v>
      </c>
      <c r="AW791" s="84">
        <v>1546</v>
      </c>
      <c r="AX791" s="84">
        <v>7525.53</v>
      </c>
      <c r="AY791" s="84">
        <v>42020.47</v>
      </c>
      <c r="AZ791" s="84">
        <v>3408</v>
      </c>
      <c r="BA791" s="84">
        <v>528</v>
      </c>
      <c r="BB791" s="84">
        <v>3403.2</v>
      </c>
      <c r="BC791" s="91">
        <v>7339.2</v>
      </c>
    </row>
    <row r="792" spans="1:55" ht="25.5">
      <c r="A792" s="90" t="s">
        <v>843</v>
      </c>
      <c r="B792" s="82">
        <v>20231001</v>
      </c>
      <c r="C792" s="82">
        <v>2023</v>
      </c>
      <c r="D792" s="82" t="s">
        <v>6398</v>
      </c>
      <c r="E792" s="82">
        <v>10</v>
      </c>
      <c r="F792" s="82" t="s">
        <v>1294</v>
      </c>
      <c r="G792" s="82" t="s">
        <v>271</v>
      </c>
      <c r="H792" s="82" t="s">
        <v>1294</v>
      </c>
      <c r="I792" s="82" t="s">
        <v>271</v>
      </c>
      <c r="J792" s="82">
        <v>1</v>
      </c>
      <c r="K792" s="82" t="s">
        <v>11</v>
      </c>
      <c r="L792" s="82" t="s">
        <v>3714</v>
      </c>
      <c r="M792" s="82" t="s">
        <v>3715</v>
      </c>
      <c r="N792" s="82" t="s">
        <v>2352</v>
      </c>
      <c r="O792" s="82" t="s">
        <v>3700</v>
      </c>
      <c r="P792" s="82" t="s">
        <v>3769</v>
      </c>
      <c r="Q792" s="82" t="s">
        <v>273</v>
      </c>
      <c r="R792" s="82">
        <v>8</v>
      </c>
      <c r="S792" s="83">
        <v>44563</v>
      </c>
      <c r="T792" s="83">
        <v>33614</v>
      </c>
      <c r="U792" s="82">
        <v>62175003</v>
      </c>
      <c r="V792" s="82" t="s">
        <v>3702</v>
      </c>
      <c r="W792" s="100" t="s">
        <v>1016</v>
      </c>
      <c r="X792" s="82" t="s">
        <v>4307</v>
      </c>
      <c r="Y792" s="82" t="s">
        <v>5596</v>
      </c>
      <c r="Z792" s="82" t="s">
        <v>272</v>
      </c>
      <c r="AA792" s="82" t="s">
        <v>3704</v>
      </c>
      <c r="AB792" s="82" t="s">
        <v>6921</v>
      </c>
      <c r="AC792" s="82" t="s">
        <v>3713</v>
      </c>
      <c r="AD792" s="82" t="s">
        <v>3705</v>
      </c>
      <c r="AE792" s="82">
        <v>200013300040798</v>
      </c>
      <c r="AF792" s="82">
        <v>1</v>
      </c>
      <c r="AG792" s="82" t="s">
        <v>3707</v>
      </c>
      <c r="AH792" s="82">
        <v>1</v>
      </c>
      <c r="AI792" s="82" t="s">
        <v>3708</v>
      </c>
      <c r="AJ792" s="82">
        <v>315645</v>
      </c>
      <c r="AK792" s="82" t="s">
        <v>6663</v>
      </c>
      <c r="AL792" s="82">
        <v>393</v>
      </c>
      <c r="AM792" s="84">
        <v>55000</v>
      </c>
      <c r="AN792" s="84">
        <v>0</v>
      </c>
      <c r="AO792" s="84">
        <v>0</v>
      </c>
      <c r="AP792" s="84">
        <v>55000</v>
      </c>
      <c r="AQ792" s="84">
        <v>1578.5</v>
      </c>
      <c r="AR792" s="84">
        <v>1669.66</v>
      </c>
      <c r="AS792" s="84">
        <v>1672</v>
      </c>
      <c r="AT792" s="84">
        <v>0</v>
      </c>
      <c r="AU792" s="84">
        <v>25</v>
      </c>
      <c r="AV792" s="84">
        <v>140</v>
      </c>
      <c r="AW792" s="84">
        <v>5961.88</v>
      </c>
      <c r="AX792" s="84">
        <v>17008.919999999998</v>
      </c>
      <c r="AY792" s="84">
        <v>43952.959999999999</v>
      </c>
      <c r="AZ792" s="84">
        <v>3905</v>
      </c>
      <c r="BA792" s="84">
        <v>605</v>
      </c>
      <c r="BB792" s="84">
        <v>3899.5</v>
      </c>
      <c r="BC792" s="91">
        <v>8409.5</v>
      </c>
    </row>
    <row r="793" spans="1:55" ht="25.5">
      <c r="A793" s="90" t="s">
        <v>843</v>
      </c>
      <c r="B793" s="82">
        <v>20231001</v>
      </c>
      <c r="C793" s="82">
        <v>2023</v>
      </c>
      <c r="D793" s="82" t="s">
        <v>6398</v>
      </c>
      <c r="E793" s="82">
        <v>10</v>
      </c>
      <c r="F793" s="82" t="s">
        <v>1242</v>
      </c>
      <c r="G793" s="82" t="s">
        <v>1486</v>
      </c>
      <c r="H793" s="82">
        <v>1.83</v>
      </c>
      <c r="I793" s="82" t="s">
        <v>843</v>
      </c>
      <c r="J793" s="82">
        <v>34</v>
      </c>
      <c r="K793" s="82" t="s">
        <v>3699</v>
      </c>
      <c r="L793" s="82" t="s">
        <v>3714</v>
      </c>
      <c r="M793" s="82" t="s">
        <v>3715</v>
      </c>
      <c r="N793" s="82" t="s">
        <v>2352</v>
      </c>
      <c r="O793" s="82" t="s">
        <v>3700</v>
      </c>
      <c r="P793" s="82" t="s">
        <v>3743</v>
      </c>
      <c r="Q793" s="82" t="s">
        <v>75</v>
      </c>
      <c r="R793" s="82">
        <v>1</v>
      </c>
      <c r="S793" s="83">
        <v>44573</v>
      </c>
      <c r="T793" s="83">
        <v>44573</v>
      </c>
      <c r="U793" s="82">
        <v>62475159</v>
      </c>
      <c r="V793" s="82" t="s">
        <v>3702</v>
      </c>
      <c r="W793" s="100" t="s">
        <v>2737</v>
      </c>
      <c r="X793" s="82" t="s">
        <v>3972</v>
      </c>
      <c r="Y793" s="82" t="s">
        <v>5304</v>
      </c>
      <c r="Z793" s="82" t="s">
        <v>2736</v>
      </c>
      <c r="AA793" s="82" t="s">
        <v>3704</v>
      </c>
      <c r="AB793" s="82" t="s">
        <v>6922</v>
      </c>
      <c r="AC793" s="82" t="s">
        <v>3705</v>
      </c>
      <c r="AD793" s="82" t="s">
        <v>3706</v>
      </c>
      <c r="AE793" s="82">
        <v>200019600716570</v>
      </c>
      <c r="AF793" s="82">
        <v>1</v>
      </c>
      <c r="AG793" s="82" t="s">
        <v>3707</v>
      </c>
      <c r="AH793" s="82">
        <v>1</v>
      </c>
      <c r="AI793" s="82" t="s">
        <v>3708</v>
      </c>
      <c r="AJ793" s="82">
        <v>315645</v>
      </c>
      <c r="AK793" s="82" t="s">
        <v>6663</v>
      </c>
      <c r="AL793" s="82">
        <v>394</v>
      </c>
      <c r="AM793" s="84">
        <v>11000</v>
      </c>
      <c r="AN793" s="84">
        <v>0</v>
      </c>
      <c r="AO793" s="84">
        <v>0</v>
      </c>
      <c r="AP793" s="84">
        <v>11000</v>
      </c>
      <c r="AQ793" s="84">
        <v>315.7</v>
      </c>
      <c r="AR793" s="84">
        <v>0</v>
      </c>
      <c r="AS793" s="84">
        <v>334.4</v>
      </c>
      <c r="AT793" s="84">
        <v>0</v>
      </c>
      <c r="AU793" s="84">
        <v>25</v>
      </c>
      <c r="AV793" s="84">
        <v>0</v>
      </c>
      <c r="AW793" s="84">
        <v>0</v>
      </c>
      <c r="AX793" s="84">
        <v>675.1</v>
      </c>
      <c r="AY793" s="84">
        <v>10324.9</v>
      </c>
      <c r="AZ793" s="84">
        <v>781</v>
      </c>
      <c r="BA793" s="84">
        <v>121</v>
      </c>
      <c r="BB793" s="84">
        <v>779.9</v>
      </c>
      <c r="BC793" s="91">
        <v>1681.9</v>
      </c>
    </row>
    <row r="794" spans="1:55" ht="25.5">
      <c r="A794" s="90" t="s">
        <v>843</v>
      </c>
      <c r="B794" s="82">
        <v>20231001</v>
      </c>
      <c r="C794" s="82">
        <v>2023</v>
      </c>
      <c r="D794" s="82" t="s">
        <v>6398</v>
      </c>
      <c r="E794" s="82">
        <v>10</v>
      </c>
      <c r="F794" s="82" t="s">
        <v>1268</v>
      </c>
      <c r="G794" s="82" t="s">
        <v>245</v>
      </c>
      <c r="H794" s="82">
        <v>1.83</v>
      </c>
      <c r="I794" s="82" t="s">
        <v>843</v>
      </c>
      <c r="J794" s="82">
        <v>34</v>
      </c>
      <c r="K794" s="82" t="s">
        <v>3699</v>
      </c>
      <c r="L794" s="82" t="s">
        <v>3714</v>
      </c>
      <c r="M794" s="82" t="s">
        <v>3715</v>
      </c>
      <c r="N794" s="82" t="s">
        <v>2352</v>
      </c>
      <c r="O794" s="82" t="s">
        <v>3700</v>
      </c>
      <c r="P794" s="82" t="s">
        <v>3747</v>
      </c>
      <c r="Q794" s="82" t="s">
        <v>2383</v>
      </c>
      <c r="R794" s="82">
        <v>1</v>
      </c>
      <c r="S794" s="83">
        <v>44573</v>
      </c>
      <c r="T794" s="83">
        <v>44573</v>
      </c>
      <c r="U794" s="82">
        <v>62490036</v>
      </c>
      <c r="V794" s="82" t="s">
        <v>3702</v>
      </c>
      <c r="W794" s="100" t="s">
        <v>2668</v>
      </c>
      <c r="X794" s="82" t="s">
        <v>3748</v>
      </c>
      <c r="Y794" s="82" t="s">
        <v>5144</v>
      </c>
      <c r="Z794" s="82" t="s">
        <v>2667</v>
      </c>
      <c r="AA794" s="82" t="s">
        <v>3704</v>
      </c>
      <c r="AB794" s="82" t="s">
        <v>6923</v>
      </c>
      <c r="AC794" s="82" t="s">
        <v>3705</v>
      </c>
      <c r="AD794" s="82" t="s">
        <v>3706</v>
      </c>
      <c r="AE794" s="82">
        <v>200019600201621</v>
      </c>
      <c r="AF794" s="82">
        <v>1</v>
      </c>
      <c r="AG794" s="82" t="s">
        <v>3707</v>
      </c>
      <c r="AH794" s="82">
        <v>1</v>
      </c>
      <c r="AI794" s="82" t="s">
        <v>3708</v>
      </c>
      <c r="AJ794" s="82">
        <v>315645</v>
      </c>
      <c r="AK794" s="82" t="s">
        <v>6663</v>
      </c>
      <c r="AL794" s="82">
        <v>395</v>
      </c>
      <c r="AM794" s="84">
        <v>65000</v>
      </c>
      <c r="AN794" s="84">
        <v>0</v>
      </c>
      <c r="AO794" s="84">
        <v>0</v>
      </c>
      <c r="AP794" s="84">
        <v>65000</v>
      </c>
      <c r="AQ794" s="84">
        <v>1865.5</v>
      </c>
      <c r="AR794" s="84">
        <v>4427.58</v>
      </c>
      <c r="AS794" s="84">
        <v>1976</v>
      </c>
      <c r="AT794" s="84">
        <v>0</v>
      </c>
      <c r="AU794" s="84">
        <v>25</v>
      </c>
      <c r="AV794" s="84">
        <v>0</v>
      </c>
      <c r="AW794" s="84">
        <v>0</v>
      </c>
      <c r="AX794" s="84">
        <v>8294.08</v>
      </c>
      <c r="AY794" s="84">
        <v>56705.919999999998</v>
      </c>
      <c r="AZ794" s="84">
        <v>4615</v>
      </c>
      <c r="BA794" s="84">
        <v>715</v>
      </c>
      <c r="BB794" s="84">
        <v>4608.5</v>
      </c>
      <c r="BC794" s="91">
        <v>9938.5</v>
      </c>
    </row>
    <row r="795" spans="1:55" ht="25.5">
      <c r="A795" s="90" t="s">
        <v>843</v>
      </c>
      <c r="B795" s="82">
        <v>20231001</v>
      </c>
      <c r="C795" s="82">
        <v>2023</v>
      </c>
      <c r="D795" s="82" t="s">
        <v>6398</v>
      </c>
      <c r="E795" s="82">
        <v>10</v>
      </c>
      <c r="F795" s="82" t="s">
        <v>1269</v>
      </c>
      <c r="G795" s="82" t="s">
        <v>230</v>
      </c>
      <c r="H795" s="82" t="s">
        <v>1269</v>
      </c>
      <c r="I795" s="82" t="s">
        <v>230</v>
      </c>
      <c r="J795" s="82">
        <v>1</v>
      </c>
      <c r="K795" s="82" t="s">
        <v>11</v>
      </c>
      <c r="L795" s="82" t="s">
        <v>3714</v>
      </c>
      <c r="M795" s="82" t="s">
        <v>3715</v>
      </c>
      <c r="N795" s="82" t="s">
        <v>2352</v>
      </c>
      <c r="O795" s="82" t="s">
        <v>3700</v>
      </c>
      <c r="P795" s="82" t="s">
        <v>4031</v>
      </c>
      <c r="Q795" s="82" t="s">
        <v>231</v>
      </c>
      <c r="R795" s="82">
        <v>4</v>
      </c>
      <c r="S795" s="83">
        <v>44935</v>
      </c>
      <c r="T795" s="83">
        <v>43101</v>
      </c>
      <c r="U795" s="82">
        <v>61500004</v>
      </c>
      <c r="V795" s="82" t="s">
        <v>3702</v>
      </c>
      <c r="W795" s="100" t="s">
        <v>1547</v>
      </c>
      <c r="X795" s="82" t="s">
        <v>3880</v>
      </c>
      <c r="Y795" s="82" t="s">
        <v>5767</v>
      </c>
      <c r="Z795" s="82" t="s">
        <v>229</v>
      </c>
      <c r="AA795" s="82" t="s">
        <v>3704</v>
      </c>
      <c r="AB795" s="82" t="s">
        <v>6924</v>
      </c>
      <c r="AC795" s="82" t="s">
        <v>3713</v>
      </c>
      <c r="AD795" s="82" t="s">
        <v>3718</v>
      </c>
      <c r="AE795" s="82">
        <v>200019600409683</v>
      </c>
      <c r="AF795" s="82">
        <v>1</v>
      </c>
      <c r="AG795" s="82" t="s">
        <v>3707</v>
      </c>
      <c r="AH795" s="82">
        <v>1</v>
      </c>
      <c r="AI795" s="82" t="s">
        <v>3708</v>
      </c>
      <c r="AJ795" s="82">
        <v>315645</v>
      </c>
      <c r="AK795" s="82" t="s">
        <v>6663</v>
      </c>
      <c r="AL795" s="82">
        <v>396</v>
      </c>
      <c r="AM795" s="84">
        <v>70000</v>
      </c>
      <c r="AN795" s="84">
        <v>0</v>
      </c>
      <c r="AO795" s="84">
        <v>0</v>
      </c>
      <c r="AP795" s="84">
        <v>70000</v>
      </c>
      <c r="AQ795" s="84">
        <v>2009</v>
      </c>
      <c r="AR795" s="84">
        <v>5368.48</v>
      </c>
      <c r="AS795" s="84">
        <v>2128</v>
      </c>
      <c r="AT795" s="84">
        <v>0</v>
      </c>
      <c r="AU795" s="84">
        <v>25</v>
      </c>
      <c r="AV795" s="84">
        <v>100</v>
      </c>
      <c r="AW795" s="84">
        <v>0</v>
      </c>
      <c r="AX795" s="84">
        <v>9630.48</v>
      </c>
      <c r="AY795" s="84">
        <v>60369.52</v>
      </c>
      <c r="AZ795" s="84">
        <v>4970</v>
      </c>
      <c r="BA795" s="84">
        <v>770</v>
      </c>
      <c r="BB795" s="84">
        <v>4963</v>
      </c>
      <c r="BC795" s="91">
        <v>10703</v>
      </c>
    </row>
    <row r="796" spans="1:55" ht="25.5">
      <c r="A796" s="90" t="s">
        <v>843</v>
      </c>
      <c r="B796" s="82">
        <v>20231001</v>
      </c>
      <c r="C796" s="82">
        <v>2023</v>
      </c>
      <c r="D796" s="82" t="s">
        <v>6398</v>
      </c>
      <c r="E796" s="82">
        <v>10</v>
      </c>
      <c r="F796" s="82">
        <v>1.83</v>
      </c>
      <c r="G796" s="82" t="s">
        <v>843</v>
      </c>
      <c r="H796" s="82">
        <v>1.83</v>
      </c>
      <c r="I796" s="82" t="s">
        <v>843</v>
      </c>
      <c r="J796" s="82">
        <v>7</v>
      </c>
      <c r="K796" s="82" t="s">
        <v>3709</v>
      </c>
      <c r="L796" s="82"/>
      <c r="M796" s="82"/>
      <c r="N796" s="82" t="s">
        <v>2352</v>
      </c>
      <c r="O796" s="82" t="s">
        <v>3700</v>
      </c>
      <c r="P796" s="82" t="s">
        <v>3710</v>
      </c>
      <c r="Q796" s="82" t="s">
        <v>795</v>
      </c>
      <c r="R796" s="82">
        <v>1</v>
      </c>
      <c r="S796" s="83">
        <v>44571</v>
      </c>
      <c r="T796" s="83">
        <v>44571</v>
      </c>
      <c r="U796" s="82">
        <v>62461703</v>
      </c>
      <c r="V796" s="82" t="s">
        <v>3702</v>
      </c>
      <c r="W796" s="100" t="s">
        <v>2473</v>
      </c>
      <c r="X796" s="82" t="s">
        <v>4632</v>
      </c>
      <c r="Y796" s="82" t="s">
        <v>5919</v>
      </c>
      <c r="Z796" s="82" t="s">
        <v>2445</v>
      </c>
      <c r="AA796" s="82" t="s">
        <v>3712</v>
      </c>
      <c r="AB796" s="82" t="s">
        <v>6925</v>
      </c>
      <c r="AC796" s="82" t="s">
        <v>3705</v>
      </c>
      <c r="AD796" s="82" t="s">
        <v>3706</v>
      </c>
      <c r="AE796" s="82">
        <v>200019603252680</v>
      </c>
      <c r="AF796" s="82">
        <v>1</v>
      </c>
      <c r="AG796" s="82" t="s">
        <v>3707</v>
      </c>
      <c r="AH796" s="82">
        <v>1</v>
      </c>
      <c r="AI796" s="82" t="s">
        <v>3708</v>
      </c>
      <c r="AJ796" s="82">
        <v>315645</v>
      </c>
      <c r="AK796" s="82" t="s">
        <v>6663</v>
      </c>
      <c r="AL796" s="82">
        <v>397</v>
      </c>
      <c r="AM796" s="84">
        <v>5000</v>
      </c>
      <c r="AN796" s="84">
        <v>0</v>
      </c>
      <c r="AO796" s="84">
        <v>0</v>
      </c>
      <c r="AP796" s="84">
        <v>5000</v>
      </c>
      <c r="AQ796" s="84">
        <v>0</v>
      </c>
      <c r="AR796" s="84">
        <v>0</v>
      </c>
      <c r="AS796" s="84">
        <v>0</v>
      </c>
      <c r="AT796" s="84">
        <v>0</v>
      </c>
      <c r="AU796" s="84">
        <v>0</v>
      </c>
      <c r="AV796" s="84">
        <v>0</v>
      </c>
      <c r="AW796" s="84">
        <v>0</v>
      </c>
      <c r="AX796" s="84">
        <v>0</v>
      </c>
      <c r="AY796" s="84">
        <v>5000</v>
      </c>
      <c r="AZ796" s="84">
        <v>0</v>
      </c>
      <c r="BA796" s="84">
        <v>0</v>
      </c>
      <c r="BB796" s="84">
        <v>0</v>
      </c>
      <c r="BC796" s="91">
        <v>0</v>
      </c>
    </row>
    <row r="797" spans="1:55" ht="25.5">
      <c r="A797" s="90" t="s">
        <v>843</v>
      </c>
      <c r="B797" s="82">
        <v>20231001</v>
      </c>
      <c r="C797" s="82">
        <v>2023</v>
      </c>
      <c r="D797" s="82" t="s">
        <v>6398</v>
      </c>
      <c r="E797" s="82">
        <v>10</v>
      </c>
      <c r="F797" s="82" t="s">
        <v>1262</v>
      </c>
      <c r="G797" s="82" t="s">
        <v>465</v>
      </c>
      <c r="H797" s="82">
        <v>1.83</v>
      </c>
      <c r="I797" s="82" t="s">
        <v>843</v>
      </c>
      <c r="J797" s="82">
        <v>34</v>
      </c>
      <c r="K797" s="82" t="s">
        <v>3699</v>
      </c>
      <c r="L797" s="82"/>
      <c r="M797" s="82"/>
      <c r="N797" s="82" t="s">
        <v>2352</v>
      </c>
      <c r="O797" s="82" t="s">
        <v>3700</v>
      </c>
      <c r="P797" s="82" t="s">
        <v>3832</v>
      </c>
      <c r="Q797" s="82" t="s">
        <v>297</v>
      </c>
      <c r="R797" s="82">
        <v>1</v>
      </c>
      <c r="S797" s="83">
        <v>44573</v>
      </c>
      <c r="T797" s="83">
        <v>44573</v>
      </c>
      <c r="U797" s="82">
        <v>61935130</v>
      </c>
      <c r="V797" s="82" t="s">
        <v>3702</v>
      </c>
      <c r="W797" s="100" t="s">
        <v>2731</v>
      </c>
      <c r="X797" s="82" t="s">
        <v>4010</v>
      </c>
      <c r="Y797" s="82" t="s">
        <v>5333</v>
      </c>
      <c r="Z797" s="82" t="s">
        <v>2730</v>
      </c>
      <c r="AA797" s="82" t="s">
        <v>3704</v>
      </c>
      <c r="AB797" s="82" t="s">
        <v>6926</v>
      </c>
      <c r="AC797" s="82" t="s">
        <v>3705</v>
      </c>
      <c r="AD797" s="82" t="s">
        <v>3718</v>
      </c>
      <c r="AE797" s="82">
        <v>200019603335633</v>
      </c>
      <c r="AF797" s="82">
        <v>1</v>
      </c>
      <c r="AG797" s="82" t="s">
        <v>3707</v>
      </c>
      <c r="AH797" s="82">
        <v>1</v>
      </c>
      <c r="AI797" s="82" t="s">
        <v>3708</v>
      </c>
      <c r="AJ797" s="82">
        <v>315645</v>
      </c>
      <c r="AK797" s="82" t="s">
        <v>6663</v>
      </c>
      <c r="AL797" s="82">
        <v>398</v>
      </c>
      <c r="AM797" s="84">
        <v>35000</v>
      </c>
      <c r="AN797" s="84">
        <v>0</v>
      </c>
      <c r="AO797" s="84">
        <v>0</v>
      </c>
      <c r="AP797" s="84">
        <v>35000</v>
      </c>
      <c r="AQ797" s="84">
        <v>1004.5</v>
      </c>
      <c r="AR797" s="84">
        <v>0</v>
      </c>
      <c r="AS797" s="84">
        <v>1064</v>
      </c>
      <c r="AT797" s="84">
        <v>0</v>
      </c>
      <c r="AU797" s="84">
        <v>25</v>
      </c>
      <c r="AV797" s="84">
        <v>0</v>
      </c>
      <c r="AW797" s="84">
        <v>0</v>
      </c>
      <c r="AX797" s="84">
        <v>2093.5</v>
      </c>
      <c r="AY797" s="84">
        <v>32906.5</v>
      </c>
      <c r="AZ797" s="84">
        <v>2485</v>
      </c>
      <c r="BA797" s="84">
        <v>385</v>
      </c>
      <c r="BB797" s="84">
        <v>2481.5</v>
      </c>
      <c r="BC797" s="91">
        <v>5351.5</v>
      </c>
    </row>
    <row r="798" spans="1:55" ht="25.5">
      <c r="A798" s="90" t="s">
        <v>843</v>
      </c>
      <c r="B798" s="82">
        <v>20231001</v>
      </c>
      <c r="C798" s="82">
        <v>2023</v>
      </c>
      <c r="D798" s="82" t="s">
        <v>6398</v>
      </c>
      <c r="E798" s="82">
        <v>10</v>
      </c>
      <c r="F798" s="82" t="s">
        <v>1263</v>
      </c>
      <c r="G798" s="82" t="s">
        <v>104</v>
      </c>
      <c r="H798" s="82">
        <v>1.83</v>
      </c>
      <c r="I798" s="82" t="s">
        <v>843</v>
      </c>
      <c r="J798" s="82">
        <v>34</v>
      </c>
      <c r="K798" s="82" t="s">
        <v>3699</v>
      </c>
      <c r="L798" s="82" t="s">
        <v>3714</v>
      </c>
      <c r="M798" s="82" t="s">
        <v>3715</v>
      </c>
      <c r="N798" s="82" t="s">
        <v>2352</v>
      </c>
      <c r="O798" s="82" t="s">
        <v>3700</v>
      </c>
      <c r="P798" s="82" t="s">
        <v>3912</v>
      </c>
      <c r="Q798" s="82" t="s">
        <v>251</v>
      </c>
      <c r="R798" s="82">
        <v>1</v>
      </c>
      <c r="S798" s="83">
        <v>44573</v>
      </c>
      <c r="T798" s="83">
        <v>44573</v>
      </c>
      <c r="U798" s="82">
        <v>61920061</v>
      </c>
      <c r="V798" s="82" t="s">
        <v>3702</v>
      </c>
      <c r="W798" s="100" t="s">
        <v>2741</v>
      </c>
      <c r="X798" s="82" t="s">
        <v>4363</v>
      </c>
      <c r="Y798" s="82" t="s">
        <v>5644</v>
      </c>
      <c r="Z798" s="82" t="s">
        <v>2740</v>
      </c>
      <c r="AA798" s="82" t="s">
        <v>3712</v>
      </c>
      <c r="AB798" s="83">
        <v>18183</v>
      </c>
      <c r="AC798" s="82" t="s">
        <v>3705</v>
      </c>
      <c r="AD798" s="82" t="s">
        <v>3706</v>
      </c>
      <c r="AE798" s="82">
        <v>200019603157100</v>
      </c>
      <c r="AF798" s="82">
        <v>1</v>
      </c>
      <c r="AG798" s="82" t="s">
        <v>3707</v>
      </c>
      <c r="AH798" s="82">
        <v>1</v>
      </c>
      <c r="AI798" s="82" t="s">
        <v>3708</v>
      </c>
      <c r="AJ798" s="82">
        <v>315645</v>
      </c>
      <c r="AK798" s="82" t="s">
        <v>6663</v>
      </c>
      <c r="AL798" s="82">
        <v>399</v>
      </c>
      <c r="AM798" s="84">
        <v>45000</v>
      </c>
      <c r="AN798" s="84">
        <v>0</v>
      </c>
      <c r="AO798" s="84">
        <v>0</v>
      </c>
      <c r="AP798" s="84">
        <v>45000</v>
      </c>
      <c r="AQ798" s="84">
        <v>1291.5</v>
      </c>
      <c r="AR798" s="84">
        <v>1148.33</v>
      </c>
      <c r="AS798" s="84">
        <v>1368</v>
      </c>
      <c r="AT798" s="84">
        <v>0</v>
      </c>
      <c r="AU798" s="84">
        <v>25</v>
      </c>
      <c r="AV798" s="84">
        <v>0</v>
      </c>
      <c r="AW798" s="84">
        <v>0</v>
      </c>
      <c r="AX798" s="84">
        <v>3832.83</v>
      </c>
      <c r="AY798" s="84">
        <v>41167.17</v>
      </c>
      <c r="AZ798" s="84">
        <v>3195</v>
      </c>
      <c r="BA798" s="84">
        <v>495</v>
      </c>
      <c r="BB798" s="84">
        <v>3190.5</v>
      </c>
      <c r="BC798" s="91">
        <v>6880.5</v>
      </c>
    </row>
    <row r="799" spans="1:55" ht="38.25">
      <c r="A799" s="90" t="s">
        <v>843</v>
      </c>
      <c r="B799" s="82">
        <v>20231001</v>
      </c>
      <c r="C799" s="82">
        <v>2023</v>
      </c>
      <c r="D799" s="82" t="s">
        <v>6398</v>
      </c>
      <c r="E799" s="82">
        <v>10</v>
      </c>
      <c r="F799" s="82" t="s">
        <v>1256</v>
      </c>
      <c r="G799" s="82" t="s">
        <v>1484</v>
      </c>
      <c r="H799" s="82">
        <v>1.83</v>
      </c>
      <c r="I799" s="82" t="s">
        <v>843</v>
      </c>
      <c r="J799" s="82">
        <v>34</v>
      </c>
      <c r="K799" s="82" t="s">
        <v>3699</v>
      </c>
      <c r="L799" s="82"/>
      <c r="M799" s="82"/>
      <c r="N799" s="82" t="s">
        <v>2352</v>
      </c>
      <c r="O799" s="82" t="s">
        <v>3700</v>
      </c>
      <c r="P799" s="82" t="s">
        <v>3764</v>
      </c>
      <c r="Q799" s="82" t="s">
        <v>1176</v>
      </c>
      <c r="R799" s="82">
        <v>2</v>
      </c>
      <c r="S799" s="83">
        <v>44562</v>
      </c>
      <c r="T799" s="83">
        <v>44205</v>
      </c>
      <c r="U799" s="82">
        <v>61455101</v>
      </c>
      <c r="V799" s="82" t="s">
        <v>3702</v>
      </c>
      <c r="W799" s="100" t="s">
        <v>2127</v>
      </c>
      <c r="X799" s="82" t="s">
        <v>4223</v>
      </c>
      <c r="Y799" s="82" t="s">
        <v>5520</v>
      </c>
      <c r="Z799" s="82" t="s">
        <v>1218</v>
      </c>
      <c r="AA799" s="82" t="s">
        <v>3712</v>
      </c>
      <c r="AB799" s="83">
        <v>36589</v>
      </c>
      <c r="AC799" s="82" t="s">
        <v>3705</v>
      </c>
      <c r="AD799" s="82" t="s">
        <v>3706</v>
      </c>
      <c r="AE799" s="82">
        <v>200019604037872</v>
      </c>
      <c r="AF799" s="82">
        <v>1</v>
      </c>
      <c r="AG799" s="82" t="s">
        <v>3707</v>
      </c>
      <c r="AH799" s="82">
        <v>1</v>
      </c>
      <c r="AI799" s="82" t="s">
        <v>3708</v>
      </c>
      <c r="AJ799" s="82">
        <v>315645</v>
      </c>
      <c r="AK799" s="82" t="s">
        <v>6663</v>
      </c>
      <c r="AL799" s="82">
        <v>400</v>
      </c>
      <c r="AM799" s="84">
        <v>10000</v>
      </c>
      <c r="AN799" s="84">
        <v>0</v>
      </c>
      <c r="AO799" s="84">
        <v>0</v>
      </c>
      <c r="AP799" s="84">
        <v>10000</v>
      </c>
      <c r="AQ799" s="84">
        <v>287</v>
      </c>
      <c r="AR799" s="84">
        <v>0</v>
      </c>
      <c r="AS799" s="84">
        <v>304</v>
      </c>
      <c r="AT799" s="84">
        <v>0</v>
      </c>
      <c r="AU799" s="84">
        <v>25</v>
      </c>
      <c r="AV799" s="84">
        <v>0</v>
      </c>
      <c r="AW799" s="84">
        <v>0</v>
      </c>
      <c r="AX799" s="84">
        <v>616</v>
      </c>
      <c r="AY799" s="84">
        <v>9384</v>
      </c>
      <c r="AZ799" s="84">
        <v>710</v>
      </c>
      <c r="BA799" s="84">
        <v>110</v>
      </c>
      <c r="BB799" s="84">
        <v>709</v>
      </c>
      <c r="BC799" s="91">
        <v>1529</v>
      </c>
    </row>
    <row r="800" spans="1:55" ht="38.25">
      <c r="A800" s="90" t="s">
        <v>843</v>
      </c>
      <c r="B800" s="82">
        <v>20231001</v>
      </c>
      <c r="C800" s="82">
        <v>2023</v>
      </c>
      <c r="D800" s="82" t="s">
        <v>6398</v>
      </c>
      <c r="E800" s="82">
        <v>10</v>
      </c>
      <c r="F800" s="82" t="s">
        <v>1272</v>
      </c>
      <c r="G800" s="82" t="s">
        <v>1489</v>
      </c>
      <c r="H800" s="82" t="s">
        <v>1272</v>
      </c>
      <c r="I800" s="82" t="s">
        <v>1489</v>
      </c>
      <c r="J800" s="82">
        <v>1</v>
      </c>
      <c r="K800" s="82" t="s">
        <v>11</v>
      </c>
      <c r="L800" s="82" t="s">
        <v>3758</v>
      </c>
      <c r="M800" s="82" t="s">
        <v>3759</v>
      </c>
      <c r="N800" s="82" t="s">
        <v>2352</v>
      </c>
      <c r="O800" s="82" t="s">
        <v>3700</v>
      </c>
      <c r="P800" s="82" t="s">
        <v>3961</v>
      </c>
      <c r="Q800" s="82" t="s">
        <v>475</v>
      </c>
      <c r="R800" s="82">
        <v>10</v>
      </c>
      <c r="S800" s="83">
        <v>44928</v>
      </c>
      <c r="T800" s="83">
        <v>37996</v>
      </c>
      <c r="U800" s="82">
        <v>62145028</v>
      </c>
      <c r="V800" s="82" t="s">
        <v>3702</v>
      </c>
      <c r="W800" s="100" t="s">
        <v>1042</v>
      </c>
      <c r="X800" s="82" t="s">
        <v>3962</v>
      </c>
      <c r="Y800" s="82" t="s">
        <v>5295</v>
      </c>
      <c r="Z800" s="82" t="s">
        <v>474</v>
      </c>
      <c r="AA800" s="82" t="s">
        <v>3704</v>
      </c>
      <c r="AB800" s="83">
        <v>30812</v>
      </c>
      <c r="AC800" s="82" t="s">
        <v>3713</v>
      </c>
      <c r="AD800" s="82" t="s">
        <v>3705</v>
      </c>
      <c r="AE800" s="82">
        <v>200013300045531</v>
      </c>
      <c r="AF800" s="82">
        <v>1</v>
      </c>
      <c r="AG800" s="82" t="s">
        <v>3707</v>
      </c>
      <c r="AH800" s="82">
        <v>1</v>
      </c>
      <c r="AI800" s="82" t="s">
        <v>3708</v>
      </c>
      <c r="AJ800" s="82">
        <v>315645</v>
      </c>
      <c r="AK800" s="82" t="s">
        <v>6663</v>
      </c>
      <c r="AL800" s="82">
        <v>401</v>
      </c>
      <c r="AM800" s="84">
        <v>45000</v>
      </c>
      <c r="AN800" s="84">
        <v>0</v>
      </c>
      <c r="AO800" s="84">
        <v>0</v>
      </c>
      <c r="AP800" s="84">
        <v>45000</v>
      </c>
      <c r="AQ800" s="84">
        <v>1291.5</v>
      </c>
      <c r="AR800" s="84">
        <v>0</v>
      </c>
      <c r="AS800" s="84">
        <v>1368</v>
      </c>
      <c r="AT800" s="84">
        <v>0</v>
      </c>
      <c r="AU800" s="84">
        <v>25</v>
      </c>
      <c r="AV800" s="84">
        <v>50</v>
      </c>
      <c r="AW800" s="84">
        <v>21442</v>
      </c>
      <c r="AX800" s="84">
        <v>45618.5</v>
      </c>
      <c r="AY800" s="84">
        <v>20823.5</v>
      </c>
      <c r="AZ800" s="84">
        <v>3195</v>
      </c>
      <c r="BA800" s="84">
        <v>495</v>
      </c>
      <c r="BB800" s="84">
        <v>3190.5</v>
      </c>
      <c r="BC800" s="91">
        <v>6880.5</v>
      </c>
    </row>
    <row r="801" spans="1:55" ht="25.5">
      <c r="A801" s="90" t="s">
        <v>843</v>
      </c>
      <c r="B801" s="82">
        <v>20231001</v>
      </c>
      <c r="C801" s="82">
        <v>2023</v>
      </c>
      <c r="D801" s="82" t="s">
        <v>6398</v>
      </c>
      <c r="E801" s="82">
        <v>10</v>
      </c>
      <c r="F801" s="82" t="s">
        <v>1242</v>
      </c>
      <c r="G801" s="82" t="s">
        <v>1486</v>
      </c>
      <c r="H801" s="82" t="s">
        <v>1242</v>
      </c>
      <c r="I801" s="82" t="s">
        <v>1486</v>
      </c>
      <c r="J801" s="82">
        <v>1</v>
      </c>
      <c r="K801" s="82" t="s">
        <v>11</v>
      </c>
      <c r="L801" s="82" t="s">
        <v>3749</v>
      </c>
      <c r="M801" s="82" t="s">
        <v>3750</v>
      </c>
      <c r="N801" s="82" t="s">
        <v>2352</v>
      </c>
      <c r="O801" s="82" t="s">
        <v>3700</v>
      </c>
      <c r="P801" s="82" t="s">
        <v>3751</v>
      </c>
      <c r="Q801" s="82" t="s">
        <v>10</v>
      </c>
      <c r="R801" s="82">
        <v>1</v>
      </c>
      <c r="S801" s="83">
        <v>44930</v>
      </c>
      <c r="T801" s="83">
        <v>44930</v>
      </c>
      <c r="U801" s="82">
        <v>62475187</v>
      </c>
      <c r="V801" s="82" t="s">
        <v>3702</v>
      </c>
      <c r="W801" s="100" t="s">
        <v>3026</v>
      </c>
      <c r="X801" s="82" t="s">
        <v>4278</v>
      </c>
      <c r="Y801" s="82" t="s">
        <v>5570</v>
      </c>
      <c r="Z801" s="82" t="s">
        <v>3025</v>
      </c>
      <c r="AA801" s="82" t="s">
        <v>3704</v>
      </c>
      <c r="AB801" s="83">
        <v>33695</v>
      </c>
      <c r="AC801" s="82" t="s">
        <v>3705</v>
      </c>
      <c r="AD801" s="82" t="s">
        <v>3706</v>
      </c>
      <c r="AE801" s="82">
        <v>200019605722235</v>
      </c>
      <c r="AF801" s="82">
        <v>1</v>
      </c>
      <c r="AG801" s="82" t="s">
        <v>3707</v>
      </c>
      <c r="AH801" s="82">
        <v>1</v>
      </c>
      <c r="AI801" s="82" t="s">
        <v>3708</v>
      </c>
      <c r="AJ801" s="82">
        <v>315645</v>
      </c>
      <c r="AK801" s="82" t="s">
        <v>6663</v>
      </c>
      <c r="AL801" s="82">
        <v>402</v>
      </c>
      <c r="AM801" s="84">
        <v>25000</v>
      </c>
      <c r="AN801" s="84">
        <v>0</v>
      </c>
      <c r="AO801" s="84">
        <v>0</v>
      </c>
      <c r="AP801" s="84">
        <v>25000</v>
      </c>
      <c r="AQ801" s="84">
        <v>717.5</v>
      </c>
      <c r="AR801" s="84">
        <v>0</v>
      </c>
      <c r="AS801" s="84">
        <v>760</v>
      </c>
      <c r="AT801" s="84">
        <v>0</v>
      </c>
      <c r="AU801" s="84">
        <v>25</v>
      </c>
      <c r="AV801" s="84">
        <v>0</v>
      </c>
      <c r="AW801" s="84">
        <v>0</v>
      </c>
      <c r="AX801" s="84">
        <v>1502.5</v>
      </c>
      <c r="AY801" s="84">
        <v>23497.5</v>
      </c>
      <c r="AZ801" s="84">
        <v>1775</v>
      </c>
      <c r="BA801" s="84">
        <v>275</v>
      </c>
      <c r="BB801" s="84">
        <v>1772.5</v>
      </c>
      <c r="BC801" s="91">
        <v>3822.5</v>
      </c>
    </row>
    <row r="802" spans="1:55" ht="25.5">
      <c r="A802" s="90" t="s">
        <v>843</v>
      </c>
      <c r="B802" s="82">
        <v>20231001</v>
      </c>
      <c r="C802" s="82">
        <v>2023</v>
      </c>
      <c r="D802" s="82" t="s">
        <v>6398</v>
      </c>
      <c r="E802" s="82">
        <v>10</v>
      </c>
      <c r="F802" s="82">
        <v>1.83</v>
      </c>
      <c r="G802" s="82" t="s">
        <v>843</v>
      </c>
      <c r="H802" s="82">
        <v>1.83</v>
      </c>
      <c r="I802" s="82" t="s">
        <v>843</v>
      </c>
      <c r="J802" s="82">
        <v>1</v>
      </c>
      <c r="K802" s="82" t="s">
        <v>11</v>
      </c>
      <c r="L802" s="82" t="s">
        <v>3720</v>
      </c>
      <c r="M802" s="82" t="s">
        <v>3721</v>
      </c>
      <c r="N802" s="82" t="s">
        <v>2352</v>
      </c>
      <c r="O802" s="82" t="s">
        <v>3700</v>
      </c>
      <c r="P802" s="82" t="s">
        <v>3722</v>
      </c>
      <c r="Q802" s="82" t="s">
        <v>8</v>
      </c>
      <c r="R802" s="82">
        <v>3</v>
      </c>
      <c r="S802" s="83">
        <v>44936</v>
      </c>
      <c r="T802" s="83">
        <v>36897</v>
      </c>
      <c r="U802" s="82">
        <v>62462035</v>
      </c>
      <c r="V802" s="82" t="s">
        <v>3702</v>
      </c>
      <c r="W802" s="100" t="s">
        <v>1071</v>
      </c>
      <c r="X802" s="82" t="s">
        <v>4699</v>
      </c>
      <c r="Y802" s="82" t="s">
        <v>5366</v>
      </c>
      <c r="Z802" s="82" t="s">
        <v>586</v>
      </c>
      <c r="AA802" s="82" t="s">
        <v>3712</v>
      </c>
      <c r="AB802" s="82" t="s">
        <v>6927</v>
      </c>
      <c r="AC802" s="82" t="s">
        <v>3713</v>
      </c>
      <c r="AD802" s="82" t="s">
        <v>3705</v>
      </c>
      <c r="AE802" s="82">
        <v>200013300046190</v>
      </c>
      <c r="AF802" s="82">
        <v>1</v>
      </c>
      <c r="AG802" s="82" t="s">
        <v>3707</v>
      </c>
      <c r="AH802" s="82">
        <v>1</v>
      </c>
      <c r="AI802" s="82" t="s">
        <v>3708</v>
      </c>
      <c r="AJ802" s="82">
        <v>315645</v>
      </c>
      <c r="AK802" s="82" t="s">
        <v>6663</v>
      </c>
      <c r="AL802" s="82">
        <v>403</v>
      </c>
      <c r="AM802" s="84">
        <v>10000</v>
      </c>
      <c r="AN802" s="84">
        <v>0</v>
      </c>
      <c r="AO802" s="84">
        <v>0</v>
      </c>
      <c r="AP802" s="84">
        <v>10000</v>
      </c>
      <c r="AQ802" s="84">
        <v>287</v>
      </c>
      <c r="AR802" s="84">
        <v>0</v>
      </c>
      <c r="AS802" s="84">
        <v>304</v>
      </c>
      <c r="AT802" s="84">
        <v>1587.38</v>
      </c>
      <c r="AU802" s="84">
        <v>25</v>
      </c>
      <c r="AV802" s="84">
        <v>50</v>
      </c>
      <c r="AW802" s="84">
        <v>0</v>
      </c>
      <c r="AX802" s="84">
        <v>2253.38</v>
      </c>
      <c r="AY802" s="84">
        <v>7746.62</v>
      </c>
      <c r="AZ802" s="84">
        <v>710</v>
      </c>
      <c r="BA802" s="84">
        <v>110</v>
      </c>
      <c r="BB802" s="84">
        <v>709</v>
      </c>
      <c r="BC802" s="91">
        <v>1529</v>
      </c>
    </row>
    <row r="803" spans="1:55" ht="25.5">
      <c r="A803" s="90" t="s">
        <v>843</v>
      </c>
      <c r="B803" s="82">
        <v>20231001</v>
      </c>
      <c r="C803" s="82">
        <v>2023</v>
      </c>
      <c r="D803" s="82" t="s">
        <v>6398</v>
      </c>
      <c r="E803" s="82">
        <v>10</v>
      </c>
      <c r="F803" s="82">
        <v>1.83</v>
      </c>
      <c r="G803" s="82" t="s">
        <v>843</v>
      </c>
      <c r="H803" s="82">
        <v>1.83</v>
      </c>
      <c r="I803" s="82" t="s">
        <v>843</v>
      </c>
      <c r="J803" s="82">
        <v>7</v>
      </c>
      <c r="K803" s="82" t="s">
        <v>3709</v>
      </c>
      <c r="L803" s="82"/>
      <c r="M803" s="82"/>
      <c r="N803" s="82" t="s">
        <v>2352</v>
      </c>
      <c r="O803" s="82" t="s">
        <v>3700</v>
      </c>
      <c r="P803" s="82" t="s">
        <v>3710</v>
      </c>
      <c r="Q803" s="82" t="s">
        <v>795</v>
      </c>
      <c r="R803" s="82">
        <v>4</v>
      </c>
      <c r="S803" s="83">
        <v>44568</v>
      </c>
      <c r="T803" s="83">
        <v>40917</v>
      </c>
      <c r="U803" s="82">
        <v>62461622</v>
      </c>
      <c r="V803" s="82" t="s">
        <v>3702</v>
      </c>
      <c r="W803" s="100" t="s">
        <v>2308</v>
      </c>
      <c r="X803" s="82" t="s">
        <v>3864</v>
      </c>
      <c r="Y803" s="82" t="s">
        <v>5831</v>
      </c>
      <c r="Z803" s="82" t="s">
        <v>5832</v>
      </c>
      <c r="AA803" s="82" t="s">
        <v>3712</v>
      </c>
      <c r="AB803" s="82" t="s">
        <v>6928</v>
      </c>
      <c r="AC803" s="82" t="s">
        <v>3713</v>
      </c>
      <c r="AD803" s="82" t="s">
        <v>3706</v>
      </c>
      <c r="AE803" s="82">
        <v>200012320413228</v>
      </c>
      <c r="AF803" s="82">
        <v>1</v>
      </c>
      <c r="AG803" s="82" t="s">
        <v>3707</v>
      </c>
      <c r="AH803" s="82">
        <v>1</v>
      </c>
      <c r="AI803" s="82" t="s">
        <v>3708</v>
      </c>
      <c r="AJ803" s="82">
        <v>315645</v>
      </c>
      <c r="AK803" s="82" t="s">
        <v>6663</v>
      </c>
      <c r="AL803" s="82">
        <v>404</v>
      </c>
      <c r="AM803" s="84">
        <v>30000</v>
      </c>
      <c r="AN803" s="84">
        <v>0</v>
      </c>
      <c r="AO803" s="84">
        <v>0</v>
      </c>
      <c r="AP803" s="84">
        <v>30000</v>
      </c>
      <c r="AQ803" s="84">
        <v>0</v>
      </c>
      <c r="AR803" s="84">
        <v>0</v>
      </c>
      <c r="AS803" s="84">
        <v>0</v>
      </c>
      <c r="AT803" s="84">
        <v>0</v>
      </c>
      <c r="AU803" s="84">
        <v>0</v>
      </c>
      <c r="AV803" s="84">
        <v>0</v>
      </c>
      <c r="AW803" s="84">
        <v>0</v>
      </c>
      <c r="AX803" s="84">
        <v>0</v>
      </c>
      <c r="AY803" s="84">
        <v>30000</v>
      </c>
      <c r="AZ803" s="84">
        <v>0</v>
      </c>
      <c r="BA803" s="84">
        <v>0</v>
      </c>
      <c r="BB803" s="84">
        <v>0</v>
      </c>
      <c r="BC803" s="91">
        <v>0</v>
      </c>
    </row>
    <row r="804" spans="1:55" ht="25.5">
      <c r="A804" s="90" t="s">
        <v>843</v>
      </c>
      <c r="B804" s="82">
        <v>20231001</v>
      </c>
      <c r="C804" s="82">
        <v>2023</v>
      </c>
      <c r="D804" s="82" t="s">
        <v>6398</v>
      </c>
      <c r="E804" s="82">
        <v>10</v>
      </c>
      <c r="F804" s="82" t="s">
        <v>1281</v>
      </c>
      <c r="G804" s="82" t="s">
        <v>488</v>
      </c>
      <c r="H804" s="82" t="s">
        <v>1281</v>
      </c>
      <c r="I804" s="82" t="s">
        <v>488</v>
      </c>
      <c r="J804" s="82">
        <v>1</v>
      </c>
      <c r="K804" s="82" t="s">
        <v>11</v>
      </c>
      <c r="L804" s="82" t="s">
        <v>3720</v>
      </c>
      <c r="M804" s="82" t="s">
        <v>3721</v>
      </c>
      <c r="N804" s="82" t="s">
        <v>2352</v>
      </c>
      <c r="O804" s="82" t="s">
        <v>3700</v>
      </c>
      <c r="P804" s="82" t="s">
        <v>3821</v>
      </c>
      <c r="Q804" s="82" t="s">
        <v>359</v>
      </c>
      <c r="R804" s="82">
        <v>5</v>
      </c>
      <c r="S804" s="83">
        <v>43831</v>
      </c>
      <c r="T804" s="83">
        <v>36166</v>
      </c>
      <c r="U804" s="82">
        <v>61710013</v>
      </c>
      <c r="V804" s="82" t="s">
        <v>3702</v>
      </c>
      <c r="W804" s="100" t="s">
        <v>1039</v>
      </c>
      <c r="X804" s="82" t="s">
        <v>4262</v>
      </c>
      <c r="Y804" s="82" t="s">
        <v>5555</v>
      </c>
      <c r="Z804" s="82" t="s">
        <v>498</v>
      </c>
      <c r="AA804" s="82" t="s">
        <v>3712</v>
      </c>
      <c r="AB804" s="82" t="s">
        <v>6929</v>
      </c>
      <c r="AC804" s="82" t="s">
        <v>3713</v>
      </c>
      <c r="AD804" s="82" t="s">
        <v>3705</v>
      </c>
      <c r="AE804" s="82">
        <v>200013300039314</v>
      </c>
      <c r="AF804" s="82">
        <v>1</v>
      </c>
      <c r="AG804" s="82" t="s">
        <v>3707</v>
      </c>
      <c r="AH804" s="82">
        <v>1</v>
      </c>
      <c r="AI804" s="82" t="s">
        <v>3708</v>
      </c>
      <c r="AJ804" s="82">
        <v>315645</v>
      </c>
      <c r="AK804" s="82" t="s">
        <v>6663</v>
      </c>
      <c r="AL804" s="82">
        <v>405</v>
      </c>
      <c r="AM804" s="84">
        <v>25000</v>
      </c>
      <c r="AN804" s="84">
        <v>0</v>
      </c>
      <c r="AO804" s="84">
        <v>0</v>
      </c>
      <c r="AP804" s="84">
        <v>25000</v>
      </c>
      <c r="AQ804" s="84">
        <v>717.5</v>
      </c>
      <c r="AR804" s="84">
        <v>0</v>
      </c>
      <c r="AS804" s="84">
        <v>760</v>
      </c>
      <c r="AT804" s="84">
        <v>0</v>
      </c>
      <c r="AU804" s="84">
        <v>25</v>
      </c>
      <c r="AV804" s="84">
        <v>50</v>
      </c>
      <c r="AW804" s="84">
        <v>11803.61</v>
      </c>
      <c r="AX804" s="84">
        <v>25159.72</v>
      </c>
      <c r="AY804" s="84">
        <v>11643.89</v>
      </c>
      <c r="AZ804" s="84">
        <v>1775</v>
      </c>
      <c r="BA804" s="84">
        <v>275</v>
      </c>
      <c r="BB804" s="84">
        <v>1772.5</v>
      </c>
      <c r="BC804" s="91">
        <v>3822.5</v>
      </c>
    </row>
    <row r="805" spans="1:55" ht="25.5">
      <c r="A805" s="90" t="s">
        <v>843</v>
      </c>
      <c r="B805" s="82">
        <v>20231001</v>
      </c>
      <c r="C805" s="82">
        <v>2023</v>
      </c>
      <c r="D805" s="82" t="s">
        <v>6398</v>
      </c>
      <c r="E805" s="82">
        <v>10</v>
      </c>
      <c r="F805" s="82" t="s">
        <v>1262</v>
      </c>
      <c r="G805" s="82" t="s">
        <v>465</v>
      </c>
      <c r="H805" s="82" t="s">
        <v>1262</v>
      </c>
      <c r="I805" s="82" t="s">
        <v>465</v>
      </c>
      <c r="J805" s="82">
        <v>1</v>
      </c>
      <c r="K805" s="82" t="s">
        <v>11</v>
      </c>
      <c r="L805" s="82" t="s">
        <v>3714</v>
      </c>
      <c r="M805" s="82" t="s">
        <v>3715</v>
      </c>
      <c r="N805" s="82" t="s">
        <v>2352</v>
      </c>
      <c r="O805" s="82" t="s">
        <v>3700</v>
      </c>
      <c r="P805" s="82" t="s">
        <v>4021</v>
      </c>
      <c r="Q805" s="82" t="s">
        <v>339</v>
      </c>
      <c r="R805" s="82">
        <v>4</v>
      </c>
      <c r="S805" s="83">
        <v>43466</v>
      </c>
      <c r="T805" s="83">
        <v>38360</v>
      </c>
      <c r="U805" s="82">
        <v>61935004</v>
      </c>
      <c r="V805" s="82" t="s">
        <v>3702</v>
      </c>
      <c r="W805" s="100" t="s">
        <v>1683</v>
      </c>
      <c r="X805" s="82" t="s">
        <v>4193</v>
      </c>
      <c r="Y805" s="82" t="s">
        <v>5492</v>
      </c>
      <c r="Z805" s="82" t="s">
        <v>2366</v>
      </c>
      <c r="AA805" s="82" t="s">
        <v>3704</v>
      </c>
      <c r="AB805" s="82" t="s">
        <v>6930</v>
      </c>
      <c r="AC805" s="82" t="s">
        <v>3713</v>
      </c>
      <c r="AD805" s="82" t="s">
        <v>3705</v>
      </c>
      <c r="AE805" s="82">
        <v>200013300048499</v>
      </c>
      <c r="AF805" s="82">
        <v>1</v>
      </c>
      <c r="AG805" s="82" t="s">
        <v>3707</v>
      </c>
      <c r="AH805" s="82">
        <v>1</v>
      </c>
      <c r="AI805" s="82" t="s">
        <v>3708</v>
      </c>
      <c r="AJ805" s="82">
        <v>315645</v>
      </c>
      <c r="AK805" s="82" t="s">
        <v>6663</v>
      </c>
      <c r="AL805" s="82">
        <v>406</v>
      </c>
      <c r="AM805" s="84">
        <v>11000</v>
      </c>
      <c r="AN805" s="84">
        <v>0</v>
      </c>
      <c r="AO805" s="84">
        <v>0</v>
      </c>
      <c r="AP805" s="84">
        <v>11000</v>
      </c>
      <c r="AQ805" s="84">
        <v>315.7</v>
      </c>
      <c r="AR805" s="84">
        <v>0</v>
      </c>
      <c r="AS805" s="84">
        <v>334.4</v>
      </c>
      <c r="AT805" s="84">
        <v>0</v>
      </c>
      <c r="AU805" s="84">
        <v>25</v>
      </c>
      <c r="AV805" s="84">
        <v>50</v>
      </c>
      <c r="AW805" s="84">
        <v>0</v>
      </c>
      <c r="AX805" s="84">
        <v>725.1</v>
      </c>
      <c r="AY805" s="84">
        <v>10274.9</v>
      </c>
      <c r="AZ805" s="84">
        <v>781</v>
      </c>
      <c r="BA805" s="84">
        <v>121</v>
      </c>
      <c r="BB805" s="84">
        <v>779.9</v>
      </c>
      <c r="BC805" s="91">
        <v>1681.9</v>
      </c>
    </row>
    <row r="806" spans="1:55" ht="25.5">
      <c r="A806" s="90" t="s">
        <v>843</v>
      </c>
      <c r="B806" s="82">
        <v>20231001</v>
      </c>
      <c r="C806" s="82">
        <v>2023</v>
      </c>
      <c r="D806" s="82" t="s">
        <v>6398</v>
      </c>
      <c r="E806" s="82">
        <v>10</v>
      </c>
      <c r="F806" s="82" t="s">
        <v>1264</v>
      </c>
      <c r="G806" s="82" t="s">
        <v>198</v>
      </c>
      <c r="H806" s="82" t="s">
        <v>1264</v>
      </c>
      <c r="I806" s="82" t="s">
        <v>198</v>
      </c>
      <c r="J806" s="82">
        <v>1</v>
      </c>
      <c r="K806" s="82" t="s">
        <v>11</v>
      </c>
      <c r="L806" s="82" t="s">
        <v>3749</v>
      </c>
      <c r="M806" s="82" t="s">
        <v>3750</v>
      </c>
      <c r="N806" s="82" t="s">
        <v>2352</v>
      </c>
      <c r="O806" s="82" t="s">
        <v>3700</v>
      </c>
      <c r="P806" s="82" t="s">
        <v>3751</v>
      </c>
      <c r="Q806" s="82" t="s">
        <v>10</v>
      </c>
      <c r="R806" s="82">
        <v>1</v>
      </c>
      <c r="S806" s="83">
        <v>44573</v>
      </c>
      <c r="T806" s="83">
        <v>44573</v>
      </c>
      <c r="U806" s="82">
        <v>61980033</v>
      </c>
      <c r="V806" s="82" t="s">
        <v>3702</v>
      </c>
      <c r="W806" s="100" t="s">
        <v>2545</v>
      </c>
      <c r="X806" s="82" t="s">
        <v>4562</v>
      </c>
      <c r="Y806" s="82" t="s">
        <v>5845</v>
      </c>
      <c r="Z806" s="82" t="s">
        <v>2544</v>
      </c>
      <c r="AA806" s="82" t="s">
        <v>3704</v>
      </c>
      <c r="AB806" s="83">
        <v>35769</v>
      </c>
      <c r="AC806" s="82" t="s">
        <v>3705</v>
      </c>
      <c r="AD806" s="82" t="s">
        <v>3706</v>
      </c>
      <c r="AE806" s="82">
        <v>200019605394346</v>
      </c>
      <c r="AF806" s="82">
        <v>1</v>
      </c>
      <c r="AG806" s="82" t="s">
        <v>3707</v>
      </c>
      <c r="AH806" s="82">
        <v>1</v>
      </c>
      <c r="AI806" s="82" t="s">
        <v>3708</v>
      </c>
      <c r="AJ806" s="82">
        <v>315645</v>
      </c>
      <c r="AK806" s="82" t="s">
        <v>6663</v>
      </c>
      <c r="AL806" s="82">
        <v>407</v>
      </c>
      <c r="AM806" s="84">
        <v>35000</v>
      </c>
      <c r="AN806" s="84">
        <v>0</v>
      </c>
      <c r="AO806" s="84">
        <v>0</v>
      </c>
      <c r="AP806" s="84">
        <v>35000</v>
      </c>
      <c r="AQ806" s="84">
        <v>1004.5</v>
      </c>
      <c r="AR806" s="84">
        <v>0</v>
      </c>
      <c r="AS806" s="84">
        <v>1064</v>
      </c>
      <c r="AT806" s="84">
        <v>1587.38</v>
      </c>
      <c r="AU806" s="84">
        <v>25</v>
      </c>
      <c r="AV806" s="84">
        <v>0</v>
      </c>
      <c r="AW806" s="84">
        <v>3974.64</v>
      </c>
      <c r="AX806" s="84">
        <v>11630.16</v>
      </c>
      <c r="AY806" s="84">
        <v>27344.48</v>
      </c>
      <c r="AZ806" s="84">
        <v>2485</v>
      </c>
      <c r="BA806" s="84">
        <v>385</v>
      </c>
      <c r="BB806" s="84">
        <v>2481.5</v>
      </c>
      <c r="BC806" s="91">
        <v>5351.5</v>
      </c>
    </row>
    <row r="807" spans="1:55" ht="25.5">
      <c r="A807" s="90" t="s">
        <v>843</v>
      </c>
      <c r="B807" s="82">
        <v>20231001</v>
      </c>
      <c r="C807" s="82">
        <v>2023</v>
      </c>
      <c r="D807" s="82" t="s">
        <v>6398</v>
      </c>
      <c r="E807" s="82">
        <v>10</v>
      </c>
      <c r="F807" s="82" t="s">
        <v>1242</v>
      </c>
      <c r="G807" s="82" t="s">
        <v>1486</v>
      </c>
      <c r="H807" s="82" t="s">
        <v>1242</v>
      </c>
      <c r="I807" s="82" t="s">
        <v>1486</v>
      </c>
      <c r="J807" s="82">
        <v>1</v>
      </c>
      <c r="K807" s="82" t="s">
        <v>11</v>
      </c>
      <c r="L807" s="82" t="s">
        <v>3749</v>
      </c>
      <c r="M807" s="82" t="s">
        <v>3750</v>
      </c>
      <c r="N807" s="82" t="s">
        <v>2352</v>
      </c>
      <c r="O807" s="82" t="s">
        <v>3700</v>
      </c>
      <c r="P807" s="82" t="s">
        <v>3871</v>
      </c>
      <c r="Q807" s="82" t="s">
        <v>335</v>
      </c>
      <c r="R807" s="82">
        <v>1</v>
      </c>
      <c r="S807" s="83">
        <v>44933</v>
      </c>
      <c r="T807" s="83">
        <v>44933</v>
      </c>
      <c r="U807" s="82">
        <v>62475208</v>
      </c>
      <c r="V807" s="82" t="s">
        <v>3702</v>
      </c>
      <c r="W807" s="100" t="s">
        <v>3399</v>
      </c>
      <c r="X807" s="82" t="s">
        <v>4289</v>
      </c>
      <c r="Y807" s="82" t="s">
        <v>5579</v>
      </c>
      <c r="Z807" s="82" t="s">
        <v>3398</v>
      </c>
      <c r="AA807" s="82" t="s">
        <v>3712</v>
      </c>
      <c r="AB807" s="82" t="s">
        <v>6931</v>
      </c>
      <c r="AC807" s="82" t="s">
        <v>3705</v>
      </c>
      <c r="AD807" s="82" t="s">
        <v>3706</v>
      </c>
      <c r="AE807" s="82">
        <v>200019606032401</v>
      </c>
      <c r="AF807" s="82">
        <v>1</v>
      </c>
      <c r="AG807" s="82" t="s">
        <v>3707</v>
      </c>
      <c r="AH807" s="82">
        <v>1</v>
      </c>
      <c r="AI807" s="82" t="s">
        <v>3708</v>
      </c>
      <c r="AJ807" s="82">
        <v>315645</v>
      </c>
      <c r="AK807" s="82" t="s">
        <v>6663</v>
      </c>
      <c r="AL807" s="82">
        <v>408</v>
      </c>
      <c r="AM807" s="84">
        <v>25000</v>
      </c>
      <c r="AN807" s="84">
        <v>0</v>
      </c>
      <c r="AO807" s="84">
        <v>0</v>
      </c>
      <c r="AP807" s="84">
        <v>25000</v>
      </c>
      <c r="AQ807" s="84">
        <v>717.5</v>
      </c>
      <c r="AR807" s="84">
        <v>0</v>
      </c>
      <c r="AS807" s="84">
        <v>760</v>
      </c>
      <c r="AT807" s="84">
        <v>0</v>
      </c>
      <c r="AU807" s="84">
        <v>25</v>
      </c>
      <c r="AV807" s="84">
        <v>0</v>
      </c>
      <c r="AW807" s="84">
        <v>0</v>
      </c>
      <c r="AX807" s="84">
        <v>1502.5</v>
      </c>
      <c r="AY807" s="84">
        <v>23497.5</v>
      </c>
      <c r="AZ807" s="84">
        <v>1775</v>
      </c>
      <c r="BA807" s="84">
        <v>275</v>
      </c>
      <c r="BB807" s="84">
        <v>1772.5</v>
      </c>
      <c r="BC807" s="91">
        <v>3822.5</v>
      </c>
    </row>
    <row r="808" spans="1:55" ht="25.5">
      <c r="A808" s="90" t="s">
        <v>843</v>
      </c>
      <c r="B808" s="82">
        <v>20231001</v>
      </c>
      <c r="C808" s="82">
        <v>2023</v>
      </c>
      <c r="D808" s="82" t="s">
        <v>6398</v>
      </c>
      <c r="E808" s="82">
        <v>10</v>
      </c>
      <c r="F808" s="82">
        <v>1.83</v>
      </c>
      <c r="G808" s="82" t="s">
        <v>843</v>
      </c>
      <c r="H808" s="82">
        <v>1.83</v>
      </c>
      <c r="I808" s="82" t="s">
        <v>843</v>
      </c>
      <c r="J808" s="82">
        <v>7</v>
      </c>
      <c r="K808" s="82" t="s">
        <v>3709</v>
      </c>
      <c r="L808" s="82"/>
      <c r="M808" s="82"/>
      <c r="N808" s="82" t="s">
        <v>2352</v>
      </c>
      <c r="O808" s="82" t="s">
        <v>3700</v>
      </c>
      <c r="P808" s="82" t="s">
        <v>3710</v>
      </c>
      <c r="Q808" s="82" t="s">
        <v>795</v>
      </c>
      <c r="R808" s="82">
        <v>2</v>
      </c>
      <c r="S808" s="83">
        <v>44929</v>
      </c>
      <c r="T808" s="83">
        <v>44207</v>
      </c>
      <c r="U808" s="82">
        <v>62461851</v>
      </c>
      <c r="V808" s="82" t="s">
        <v>3702</v>
      </c>
      <c r="W808" s="100" t="s">
        <v>2988</v>
      </c>
      <c r="X808" s="82" t="s">
        <v>4116</v>
      </c>
      <c r="Y808" s="82" t="s">
        <v>5426</v>
      </c>
      <c r="Z808" s="82" t="s">
        <v>2987</v>
      </c>
      <c r="AA808" s="82" t="s">
        <v>3712</v>
      </c>
      <c r="AB808" s="83">
        <v>34733</v>
      </c>
      <c r="AC808" s="82" t="s">
        <v>3705</v>
      </c>
      <c r="AD808" s="82" t="s">
        <v>3706</v>
      </c>
      <c r="AE808" s="82">
        <v>200019604855419</v>
      </c>
      <c r="AF808" s="82">
        <v>1</v>
      </c>
      <c r="AG808" s="82" t="s">
        <v>3707</v>
      </c>
      <c r="AH808" s="82">
        <v>1</v>
      </c>
      <c r="AI808" s="82" t="s">
        <v>3708</v>
      </c>
      <c r="AJ808" s="82">
        <v>315645</v>
      </c>
      <c r="AK808" s="82" t="s">
        <v>6663</v>
      </c>
      <c r="AL808" s="82">
        <v>409</v>
      </c>
      <c r="AM808" s="84">
        <v>10000</v>
      </c>
      <c r="AN808" s="84">
        <v>0</v>
      </c>
      <c r="AO808" s="84">
        <v>0</v>
      </c>
      <c r="AP808" s="84">
        <v>10000</v>
      </c>
      <c r="AQ808" s="84">
        <v>0</v>
      </c>
      <c r="AR808" s="84">
        <v>0</v>
      </c>
      <c r="AS808" s="84">
        <v>0</v>
      </c>
      <c r="AT808" s="84">
        <v>0</v>
      </c>
      <c r="AU808" s="84">
        <v>0</v>
      </c>
      <c r="AV808" s="84">
        <v>0</v>
      </c>
      <c r="AW808" s="84">
        <v>0</v>
      </c>
      <c r="AX808" s="84">
        <v>0</v>
      </c>
      <c r="AY808" s="84">
        <v>10000</v>
      </c>
      <c r="AZ808" s="84">
        <v>0</v>
      </c>
      <c r="BA808" s="84">
        <v>0</v>
      </c>
      <c r="BB808" s="84">
        <v>0</v>
      </c>
      <c r="BC808" s="91">
        <v>0</v>
      </c>
    </row>
    <row r="809" spans="1:55" ht="25.5">
      <c r="A809" s="90" t="s">
        <v>843</v>
      </c>
      <c r="B809" s="82">
        <v>20231001</v>
      </c>
      <c r="C809" s="82">
        <v>2023</v>
      </c>
      <c r="D809" s="82" t="s">
        <v>6398</v>
      </c>
      <c r="E809" s="82">
        <v>10</v>
      </c>
      <c r="F809" s="82" t="s">
        <v>2892</v>
      </c>
      <c r="G809" s="82" t="s">
        <v>2891</v>
      </c>
      <c r="H809" s="82" t="s">
        <v>2892</v>
      </c>
      <c r="I809" s="82" t="s">
        <v>2891</v>
      </c>
      <c r="J809" s="82">
        <v>1</v>
      </c>
      <c r="K809" s="82" t="s">
        <v>11</v>
      </c>
      <c r="L809" s="82" t="s">
        <v>3749</v>
      </c>
      <c r="M809" s="82" t="s">
        <v>3750</v>
      </c>
      <c r="N809" s="82" t="s">
        <v>2352</v>
      </c>
      <c r="O809" s="82" t="s">
        <v>3700</v>
      </c>
      <c r="P809" s="82" t="s">
        <v>3871</v>
      </c>
      <c r="Q809" s="82" t="s">
        <v>335</v>
      </c>
      <c r="R809" s="82">
        <v>1</v>
      </c>
      <c r="S809" s="83">
        <v>44932</v>
      </c>
      <c r="T809" s="83">
        <v>44932</v>
      </c>
      <c r="U809" s="82">
        <v>61770004</v>
      </c>
      <c r="V809" s="82" t="s">
        <v>3702</v>
      </c>
      <c r="W809" s="100" t="s">
        <v>3333</v>
      </c>
      <c r="X809" s="82" t="s">
        <v>4151</v>
      </c>
      <c r="Y809" s="82" t="s">
        <v>5458</v>
      </c>
      <c r="Z809" s="82" t="s">
        <v>3334</v>
      </c>
      <c r="AA809" s="82" t="s">
        <v>3704</v>
      </c>
      <c r="AB809" s="82" t="s">
        <v>6932</v>
      </c>
      <c r="AC809" s="82" t="s">
        <v>3705</v>
      </c>
      <c r="AD809" s="82" t="s">
        <v>3706</v>
      </c>
      <c r="AE809" s="82">
        <v>200019605901669</v>
      </c>
      <c r="AF809" s="82">
        <v>1</v>
      </c>
      <c r="AG809" s="82" t="s">
        <v>3707</v>
      </c>
      <c r="AH809" s="82">
        <v>1</v>
      </c>
      <c r="AI809" s="82" t="s">
        <v>3708</v>
      </c>
      <c r="AJ809" s="82">
        <v>315645</v>
      </c>
      <c r="AK809" s="82" t="s">
        <v>6663</v>
      </c>
      <c r="AL809" s="82">
        <v>410</v>
      </c>
      <c r="AM809" s="84">
        <v>35000</v>
      </c>
      <c r="AN809" s="84">
        <v>0</v>
      </c>
      <c r="AO809" s="84">
        <v>0</v>
      </c>
      <c r="AP809" s="84">
        <v>35000</v>
      </c>
      <c r="AQ809" s="84">
        <v>1004.5</v>
      </c>
      <c r="AR809" s="84">
        <v>0</v>
      </c>
      <c r="AS809" s="84">
        <v>1064</v>
      </c>
      <c r="AT809" s="84">
        <v>0</v>
      </c>
      <c r="AU809" s="84">
        <v>25</v>
      </c>
      <c r="AV809" s="84">
        <v>0</v>
      </c>
      <c r="AW809" s="84">
        <v>0</v>
      </c>
      <c r="AX809" s="84">
        <v>2093.5</v>
      </c>
      <c r="AY809" s="84">
        <v>32906.5</v>
      </c>
      <c r="AZ809" s="84">
        <v>2485</v>
      </c>
      <c r="BA809" s="84">
        <v>385</v>
      </c>
      <c r="BB809" s="84">
        <v>2481.5</v>
      </c>
      <c r="BC809" s="91">
        <v>5351.5</v>
      </c>
    </row>
    <row r="810" spans="1:55" ht="25.5">
      <c r="A810" s="90" t="s">
        <v>843</v>
      </c>
      <c r="B810" s="82">
        <v>20231001</v>
      </c>
      <c r="C810" s="82">
        <v>2023</v>
      </c>
      <c r="D810" s="82" t="s">
        <v>6398</v>
      </c>
      <c r="E810" s="82">
        <v>10</v>
      </c>
      <c r="F810" s="82" t="s">
        <v>1284</v>
      </c>
      <c r="G810" s="82" t="s">
        <v>263</v>
      </c>
      <c r="H810" s="82">
        <v>1.83</v>
      </c>
      <c r="I810" s="82" t="s">
        <v>843</v>
      </c>
      <c r="J810" s="82">
        <v>34</v>
      </c>
      <c r="K810" s="82" t="s">
        <v>3699</v>
      </c>
      <c r="L810" s="82" t="s">
        <v>3714</v>
      </c>
      <c r="M810" s="82" t="s">
        <v>3715</v>
      </c>
      <c r="N810" s="82" t="s">
        <v>2352</v>
      </c>
      <c r="O810" s="82" t="s">
        <v>3700</v>
      </c>
      <c r="P810" s="82" t="s">
        <v>3826</v>
      </c>
      <c r="Q810" s="82" t="s">
        <v>98</v>
      </c>
      <c r="R810" s="82">
        <v>2</v>
      </c>
      <c r="S810" s="83">
        <v>44208</v>
      </c>
      <c r="T810" s="82" t="s">
        <v>6933</v>
      </c>
      <c r="U810" s="82">
        <v>61785004</v>
      </c>
      <c r="V810" s="82" t="s">
        <v>3702</v>
      </c>
      <c r="W810" s="100" t="s">
        <v>2157</v>
      </c>
      <c r="X810" s="82" t="s">
        <v>4207</v>
      </c>
      <c r="Y810" s="82" t="s">
        <v>5506</v>
      </c>
      <c r="Z810" s="82" t="s">
        <v>1448</v>
      </c>
      <c r="AA810" s="82" t="s">
        <v>3704</v>
      </c>
      <c r="AB810" s="82" t="s">
        <v>6934</v>
      </c>
      <c r="AC810" s="82" t="s">
        <v>3705</v>
      </c>
      <c r="AD810" s="82" t="s">
        <v>3718</v>
      </c>
      <c r="AE810" s="82">
        <v>9603203667</v>
      </c>
      <c r="AF810" s="82">
        <v>1</v>
      </c>
      <c r="AG810" s="82" t="s">
        <v>3707</v>
      </c>
      <c r="AH810" s="82">
        <v>1</v>
      </c>
      <c r="AI810" s="82" t="s">
        <v>3708</v>
      </c>
      <c r="AJ810" s="82">
        <v>315645</v>
      </c>
      <c r="AK810" s="82" t="s">
        <v>6663</v>
      </c>
      <c r="AL810" s="82">
        <v>411</v>
      </c>
      <c r="AM810" s="84">
        <v>70000</v>
      </c>
      <c r="AN810" s="84">
        <v>0</v>
      </c>
      <c r="AO810" s="84">
        <v>0</v>
      </c>
      <c r="AP810" s="84">
        <v>70000</v>
      </c>
      <c r="AQ810" s="84">
        <v>2009</v>
      </c>
      <c r="AR810" s="84">
        <v>5368.48</v>
      </c>
      <c r="AS810" s="84">
        <v>2128</v>
      </c>
      <c r="AT810" s="84">
        <v>0</v>
      </c>
      <c r="AU810" s="84">
        <v>25</v>
      </c>
      <c r="AV810" s="84">
        <v>0</v>
      </c>
      <c r="AW810" s="84">
        <v>3146</v>
      </c>
      <c r="AX810" s="84">
        <v>15822.48</v>
      </c>
      <c r="AY810" s="84">
        <v>57323.519999999997</v>
      </c>
      <c r="AZ810" s="84">
        <v>4970</v>
      </c>
      <c r="BA810" s="84">
        <v>770</v>
      </c>
      <c r="BB810" s="84">
        <v>4963</v>
      </c>
      <c r="BC810" s="91">
        <v>10703</v>
      </c>
    </row>
    <row r="811" spans="1:55" ht="25.5">
      <c r="A811" s="90" t="s">
        <v>843</v>
      </c>
      <c r="B811" s="82">
        <v>20231001</v>
      </c>
      <c r="C811" s="82">
        <v>2023</v>
      </c>
      <c r="D811" s="82" t="s">
        <v>6398</v>
      </c>
      <c r="E811" s="82">
        <v>10</v>
      </c>
      <c r="F811" s="82" t="s">
        <v>1242</v>
      </c>
      <c r="G811" s="82" t="s">
        <v>1486</v>
      </c>
      <c r="H811" s="82" t="s">
        <v>1242</v>
      </c>
      <c r="I811" s="82" t="s">
        <v>1486</v>
      </c>
      <c r="J811" s="82">
        <v>1</v>
      </c>
      <c r="K811" s="82" t="s">
        <v>11</v>
      </c>
      <c r="L811" s="82" t="s">
        <v>3714</v>
      </c>
      <c r="M811" s="82" t="s">
        <v>3715</v>
      </c>
      <c r="N811" s="82" t="s">
        <v>2352</v>
      </c>
      <c r="O811" s="82" t="s">
        <v>3700</v>
      </c>
      <c r="P811" s="82" t="s">
        <v>3782</v>
      </c>
      <c r="Q811" s="82" t="s">
        <v>109</v>
      </c>
      <c r="R811" s="82">
        <v>6</v>
      </c>
      <c r="S811" s="83">
        <v>43470</v>
      </c>
      <c r="T811" s="83">
        <v>42403</v>
      </c>
      <c r="U811" s="82">
        <v>62475034</v>
      </c>
      <c r="V811" s="82" t="s">
        <v>3702</v>
      </c>
      <c r="W811" s="100" t="s">
        <v>1566</v>
      </c>
      <c r="X811" s="82" t="s">
        <v>3916</v>
      </c>
      <c r="Y811" s="82" t="s">
        <v>5260</v>
      </c>
      <c r="Z811" s="82" t="s">
        <v>686</v>
      </c>
      <c r="AA811" s="82" t="s">
        <v>3712</v>
      </c>
      <c r="AB811" s="82" t="s">
        <v>6935</v>
      </c>
      <c r="AC811" s="82" t="s">
        <v>3713</v>
      </c>
      <c r="AD811" s="82" t="s">
        <v>3706</v>
      </c>
      <c r="AE811" s="82">
        <v>200012000744612</v>
      </c>
      <c r="AF811" s="82">
        <v>1</v>
      </c>
      <c r="AG811" s="82" t="s">
        <v>3707</v>
      </c>
      <c r="AH811" s="82">
        <v>1</v>
      </c>
      <c r="AI811" s="82" t="s">
        <v>3708</v>
      </c>
      <c r="AJ811" s="82">
        <v>315645</v>
      </c>
      <c r="AK811" s="82" t="s">
        <v>6663</v>
      </c>
      <c r="AL811" s="82">
        <v>412</v>
      </c>
      <c r="AM811" s="84">
        <v>11000</v>
      </c>
      <c r="AN811" s="84">
        <v>0</v>
      </c>
      <c r="AO811" s="84">
        <v>0</v>
      </c>
      <c r="AP811" s="84">
        <v>11000</v>
      </c>
      <c r="AQ811" s="84">
        <v>315.7</v>
      </c>
      <c r="AR811" s="84">
        <v>0</v>
      </c>
      <c r="AS811" s="84">
        <v>334.4</v>
      </c>
      <c r="AT811" s="84">
        <v>0</v>
      </c>
      <c r="AU811" s="84">
        <v>25</v>
      </c>
      <c r="AV811" s="84">
        <v>0</v>
      </c>
      <c r="AW811" s="84">
        <v>0</v>
      </c>
      <c r="AX811" s="84">
        <v>675.1</v>
      </c>
      <c r="AY811" s="84">
        <v>10324.9</v>
      </c>
      <c r="AZ811" s="84">
        <v>781</v>
      </c>
      <c r="BA811" s="84">
        <v>121</v>
      </c>
      <c r="BB811" s="84">
        <v>779.9</v>
      </c>
      <c r="BC811" s="91">
        <v>1681.9</v>
      </c>
    </row>
    <row r="812" spans="1:55" ht="25.5">
      <c r="A812" s="90" t="s">
        <v>843</v>
      </c>
      <c r="B812" s="82">
        <v>20231001</v>
      </c>
      <c r="C812" s="82">
        <v>2023</v>
      </c>
      <c r="D812" s="82" t="s">
        <v>6398</v>
      </c>
      <c r="E812" s="82">
        <v>10</v>
      </c>
      <c r="F812" s="82" t="s">
        <v>1242</v>
      </c>
      <c r="G812" s="82" t="s">
        <v>1486</v>
      </c>
      <c r="H812" s="82" t="s">
        <v>1242</v>
      </c>
      <c r="I812" s="82" t="s">
        <v>1486</v>
      </c>
      <c r="J812" s="82">
        <v>1</v>
      </c>
      <c r="K812" s="82" t="s">
        <v>11</v>
      </c>
      <c r="L812" s="82" t="s">
        <v>3714</v>
      </c>
      <c r="M812" s="82" t="s">
        <v>3715</v>
      </c>
      <c r="N812" s="82" t="s">
        <v>2352</v>
      </c>
      <c r="O812" s="82" t="s">
        <v>3700</v>
      </c>
      <c r="P812" s="82" t="s">
        <v>3743</v>
      </c>
      <c r="Q812" s="82" t="s">
        <v>75</v>
      </c>
      <c r="R812" s="82">
        <v>11</v>
      </c>
      <c r="S812" s="83">
        <v>43470</v>
      </c>
      <c r="T812" s="83">
        <v>40552</v>
      </c>
      <c r="U812" s="82">
        <v>62475028</v>
      </c>
      <c r="V812" s="82" t="s">
        <v>3702</v>
      </c>
      <c r="W812" s="100" t="s">
        <v>1623</v>
      </c>
      <c r="X812" s="82" t="s">
        <v>4408</v>
      </c>
      <c r="Y812" s="82" t="s">
        <v>5691</v>
      </c>
      <c r="Z812" s="82" t="s">
        <v>694</v>
      </c>
      <c r="AA812" s="82" t="s">
        <v>3704</v>
      </c>
      <c r="AB812" s="83">
        <v>31049</v>
      </c>
      <c r="AC812" s="82" t="s">
        <v>3713</v>
      </c>
      <c r="AD812" s="82" t="s">
        <v>3718</v>
      </c>
      <c r="AE812" s="82">
        <v>200010801256633</v>
      </c>
      <c r="AF812" s="82">
        <v>1</v>
      </c>
      <c r="AG812" s="82" t="s">
        <v>3707</v>
      </c>
      <c r="AH812" s="82">
        <v>1</v>
      </c>
      <c r="AI812" s="82" t="s">
        <v>3708</v>
      </c>
      <c r="AJ812" s="82">
        <v>315645</v>
      </c>
      <c r="AK812" s="82" t="s">
        <v>6663</v>
      </c>
      <c r="AL812" s="82">
        <v>413</v>
      </c>
      <c r="AM812" s="84">
        <v>10000</v>
      </c>
      <c r="AN812" s="84">
        <v>0</v>
      </c>
      <c r="AO812" s="84">
        <v>0</v>
      </c>
      <c r="AP812" s="84">
        <v>10000</v>
      </c>
      <c r="AQ812" s="84">
        <v>287</v>
      </c>
      <c r="AR812" s="84">
        <v>0</v>
      </c>
      <c r="AS812" s="84">
        <v>304</v>
      </c>
      <c r="AT812" s="84">
        <v>0</v>
      </c>
      <c r="AU812" s="84">
        <v>25</v>
      </c>
      <c r="AV812" s="84">
        <v>0</v>
      </c>
      <c r="AW812" s="84">
        <v>0</v>
      </c>
      <c r="AX812" s="84">
        <v>616</v>
      </c>
      <c r="AY812" s="84">
        <v>9384</v>
      </c>
      <c r="AZ812" s="84">
        <v>710</v>
      </c>
      <c r="BA812" s="84">
        <v>110</v>
      </c>
      <c r="BB812" s="84">
        <v>709</v>
      </c>
      <c r="BC812" s="91">
        <v>1529</v>
      </c>
    </row>
    <row r="813" spans="1:55" ht="25.5">
      <c r="A813" s="90" t="s">
        <v>843</v>
      </c>
      <c r="B813" s="82">
        <v>20231001</v>
      </c>
      <c r="C813" s="82">
        <v>2023</v>
      </c>
      <c r="D813" s="82" t="s">
        <v>6398</v>
      </c>
      <c r="E813" s="82">
        <v>10</v>
      </c>
      <c r="F813" s="82">
        <v>1.83</v>
      </c>
      <c r="G813" s="82" t="s">
        <v>843</v>
      </c>
      <c r="H813" s="82">
        <v>1.83</v>
      </c>
      <c r="I813" s="82" t="s">
        <v>843</v>
      </c>
      <c r="J813" s="82">
        <v>7</v>
      </c>
      <c r="K813" s="82" t="s">
        <v>3709</v>
      </c>
      <c r="L813" s="82"/>
      <c r="M813" s="82"/>
      <c r="N813" s="82" t="s">
        <v>2352</v>
      </c>
      <c r="O813" s="82" t="s">
        <v>3700</v>
      </c>
      <c r="P813" s="82" t="s">
        <v>3710</v>
      </c>
      <c r="Q813" s="82" t="s">
        <v>795</v>
      </c>
      <c r="R813" s="82">
        <v>2</v>
      </c>
      <c r="S813" s="83">
        <v>44935</v>
      </c>
      <c r="T813" s="83">
        <v>43840</v>
      </c>
      <c r="U813" s="82">
        <v>62462033</v>
      </c>
      <c r="V813" s="82" t="s">
        <v>3702</v>
      </c>
      <c r="W813" s="100" t="s">
        <v>3591</v>
      </c>
      <c r="X813" s="82" t="s">
        <v>4466</v>
      </c>
      <c r="Y813" s="82" t="s">
        <v>5741</v>
      </c>
      <c r="Z813" s="82" t="s">
        <v>3624</v>
      </c>
      <c r="AA813" s="82" t="s">
        <v>3712</v>
      </c>
      <c r="AB813" s="83">
        <v>28288</v>
      </c>
      <c r="AC813" s="82" t="s">
        <v>3705</v>
      </c>
      <c r="AD813" s="82" t="s">
        <v>3706</v>
      </c>
      <c r="AE813" s="82">
        <v>200012402587945</v>
      </c>
      <c r="AF813" s="82">
        <v>1</v>
      </c>
      <c r="AG813" s="82" t="s">
        <v>3707</v>
      </c>
      <c r="AH813" s="82">
        <v>1</v>
      </c>
      <c r="AI813" s="82" t="s">
        <v>3708</v>
      </c>
      <c r="AJ813" s="82">
        <v>315645</v>
      </c>
      <c r="AK813" s="82" t="s">
        <v>6663</v>
      </c>
      <c r="AL813" s="82">
        <v>414</v>
      </c>
      <c r="AM813" s="84">
        <v>10000</v>
      </c>
      <c r="AN813" s="84">
        <v>0</v>
      </c>
      <c r="AO813" s="84">
        <v>0</v>
      </c>
      <c r="AP813" s="84">
        <v>10000</v>
      </c>
      <c r="AQ813" s="84">
        <v>0</v>
      </c>
      <c r="AR813" s="84">
        <v>0</v>
      </c>
      <c r="AS813" s="84">
        <v>0</v>
      </c>
      <c r="AT813" s="84">
        <v>0</v>
      </c>
      <c r="AU813" s="84">
        <v>0</v>
      </c>
      <c r="AV813" s="84">
        <v>0</v>
      </c>
      <c r="AW813" s="84">
        <v>0</v>
      </c>
      <c r="AX813" s="84">
        <v>0</v>
      </c>
      <c r="AY813" s="84">
        <v>10000</v>
      </c>
      <c r="AZ813" s="84">
        <v>0</v>
      </c>
      <c r="BA813" s="84">
        <v>0</v>
      </c>
      <c r="BB813" s="84">
        <v>0</v>
      </c>
      <c r="BC813" s="91">
        <v>0</v>
      </c>
    </row>
    <row r="814" spans="1:55" ht="25.5">
      <c r="A814" s="90" t="s">
        <v>843</v>
      </c>
      <c r="B814" s="82">
        <v>20231001</v>
      </c>
      <c r="C814" s="82">
        <v>2023</v>
      </c>
      <c r="D814" s="82" t="s">
        <v>6398</v>
      </c>
      <c r="E814" s="82">
        <v>10</v>
      </c>
      <c r="F814" s="82" t="s">
        <v>1299</v>
      </c>
      <c r="G814" s="82" t="s">
        <v>833</v>
      </c>
      <c r="H814" s="82">
        <v>1.83</v>
      </c>
      <c r="I814" s="82" t="s">
        <v>843</v>
      </c>
      <c r="J814" s="82">
        <v>34</v>
      </c>
      <c r="K814" s="82" t="s">
        <v>3699</v>
      </c>
      <c r="L814" s="82" t="s">
        <v>3758</v>
      </c>
      <c r="M814" s="82" t="s">
        <v>3759</v>
      </c>
      <c r="N814" s="82" t="s">
        <v>2352</v>
      </c>
      <c r="O814" s="82" t="s">
        <v>3700</v>
      </c>
      <c r="P814" s="82" t="s">
        <v>4072</v>
      </c>
      <c r="Q814" s="82" t="s">
        <v>1396</v>
      </c>
      <c r="R814" s="82">
        <v>1</v>
      </c>
      <c r="S814" s="83">
        <v>44573</v>
      </c>
      <c r="T814" s="83">
        <v>44573</v>
      </c>
      <c r="U814" s="82">
        <v>61830003</v>
      </c>
      <c r="V814" s="82" t="s">
        <v>3702</v>
      </c>
      <c r="W814" s="100" t="s">
        <v>2704</v>
      </c>
      <c r="X814" s="82" t="s">
        <v>4180</v>
      </c>
      <c r="Y814" s="82" t="s">
        <v>5482</v>
      </c>
      <c r="Z814" s="82" t="s">
        <v>2703</v>
      </c>
      <c r="AA814" s="82" t="s">
        <v>3712</v>
      </c>
      <c r="AB814" s="82" t="s">
        <v>6936</v>
      </c>
      <c r="AC814" s="82" t="s">
        <v>3705</v>
      </c>
      <c r="AD814" s="82" t="s">
        <v>3706</v>
      </c>
      <c r="AE814" s="82">
        <v>200019605322553</v>
      </c>
      <c r="AF814" s="82">
        <v>1</v>
      </c>
      <c r="AG814" s="82" t="s">
        <v>3707</v>
      </c>
      <c r="AH814" s="82">
        <v>1</v>
      </c>
      <c r="AI814" s="82" t="s">
        <v>3708</v>
      </c>
      <c r="AJ814" s="82">
        <v>315645</v>
      </c>
      <c r="AK814" s="82" t="s">
        <v>6663</v>
      </c>
      <c r="AL814" s="82">
        <v>415</v>
      </c>
      <c r="AM814" s="84">
        <v>36000</v>
      </c>
      <c r="AN814" s="84">
        <v>0</v>
      </c>
      <c r="AO814" s="84">
        <v>0</v>
      </c>
      <c r="AP814" s="84">
        <v>36000</v>
      </c>
      <c r="AQ814" s="84">
        <v>1033.2</v>
      </c>
      <c r="AR814" s="84">
        <v>0</v>
      </c>
      <c r="AS814" s="84">
        <v>1094.4000000000001</v>
      </c>
      <c r="AT814" s="84">
        <v>0</v>
      </c>
      <c r="AU814" s="84">
        <v>25</v>
      </c>
      <c r="AV814" s="84">
        <v>0</v>
      </c>
      <c r="AW814" s="84">
        <v>0</v>
      </c>
      <c r="AX814" s="84">
        <v>2152.6</v>
      </c>
      <c r="AY814" s="84">
        <v>33847.4</v>
      </c>
      <c r="AZ814" s="84">
        <v>2556</v>
      </c>
      <c r="BA814" s="84">
        <v>396</v>
      </c>
      <c r="BB814" s="84">
        <v>2552.4</v>
      </c>
      <c r="BC814" s="91">
        <v>5504.4</v>
      </c>
    </row>
    <row r="815" spans="1:55" ht="25.5">
      <c r="A815" s="90" t="s">
        <v>843</v>
      </c>
      <c r="B815" s="82">
        <v>20231001</v>
      </c>
      <c r="C815" s="82">
        <v>2023</v>
      </c>
      <c r="D815" s="82" t="s">
        <v>6398</v>
      </c>
      <c r="E815" s="82">
        <v>10</v>
      </c>
      <c r="F815" s="82">
        <v>1.83</v>
      </c>
      <c r="G815" s="82" t="s">
        <v>843</v>
      </c>
      <c r="H815" s="82">
        <v>1.83</v>
      </c>
      <c r="I815" s="82" t="s">
        <v>843</v>
      </c>
      <c r="J815" s="82">
        <v>5</v>
      </c>
      <c r="K815" s="82" t="s">
        <v>2295</v>
      </c>
      <c r="L815" s="82" t="s">
        <v>3749</v>
      </c>
      <c r="M815" s="82" t="s">
        <v>3750</v>
      </c>
      <c r="N815" s="82" t="s">
        <v>2352</v>
      </c>
      <c r="O815" s="82" t="s">
        <v>3700</v>
      </c>
      <c r="P815" s="82" t="s">
        <v>4609</v>
      </c>
      <c r="Q815" s="82" t="s">
        <v>776</v>
      </c>
      <c r="R815" s="82">
        <v>3</v>
      </c>
      <c r="S815" s="83">
        <v>43466</v>
      </c>
      <c r="T815" s="82" t="s">
        <v>6937</v>
      </c>
      <c r="U815" s="82">
        <v>164937</v>
      </c>
      <c r="V815" s="82" t="s">
        <v>3702</v>
      </c>
      <c r="W815" s="100" t="s">
        <v>2173</v>
      </c>
      <c r="X815" s="82" t="s">
        <v>4610</v>
      </c>
      <c r="Y815" s="82" t="s">
        <v>5898</v>
      </c>
      <c r="Z815" s="82" t="s">
        <v>775</v>
      </c>
      <c r="AA815" s="82" t="s">
        <v>3704</v>
      </c>
      <c r="AB815" s="83">
        <v>25478</v>
      </c>
      <c r="AC815" s="82" t="s">
        <v>3713</v>
      </c>
      <c r="AD815" s="82" t="s">
        <v>3705</v>
      </c>
      <c r="AE815" s="82">
        <v>200013300042657</v>
      </c>
      <c r="AF815" s="82">
        <v>1</v>
      </c>
      <c r="AG815" s="82" t="s">
        <v>3707</v>
      </c>
      <c r="AH815" s="82">
        <v>1</v>
      </c>
      <c r="AI815" s="82" t="s">
        <v>3708</v>
      </c>
      <c r="AJ815" s="82">
        <v>315645</v>
      </c>
      <c r="AK815" s="82" t="s">
        <v>6663</v>
      </c>
      <c r="AL815" s="82">
        <v>416</v>
      </c>
      <c r="AM815" s="84">
        <v>10000</v>
      </c>
      <c r="AN815" s="84">
        <v>0</v>
      </c>
      <c r="AO815" s="84">
        <v>0</v>
      </c>
      <c r="AP815" s="84">
        <v>10000</v>
      </c>
      <c r="AQ815" s="84">
        <v>287</v>
      </c>
      <c r="AR815" s="84">
        <v>0</v>
      </c>
      <c r="AS815" s="84">
        <v>304</v>
      </c>
      <c r="AT815" s="84">
        <v>0</v>
      </c>
      <c r="AU815" s="84">
        <v>25</v>
      </c>
      <c r="AV815" s="84">
        <v>50</v>
      </c>
      <c r="AW815" s="84">
        <v>0</v>
      </c>
      <c r="AX815" s="84">
        <v>666</v>
      </c>
      <c r="AY815" s="84">
        <v>9334</v>
      </c>
      <c r="AZ815" s="84">
        <v>710</v>
      </c>
      <c r="BA815" s="84">
        <v>110</v>
      </c>
      <c r="BB815" s="84">
        <v>709</v>
      </c>
      <c r="BC815" s="91">
        <v>1529</v>
      </c>
    </row>
    <row r="816" spans="1:55" ht="25.5">
      <c r="A816" s="90" t="s">
        <v>843</v>
      </c>
      <c r="B816" s="82">
        <v>20231001</v>
      </c>
      <c r="C816" s="82">
        <v>2023</v>
      </c>
      <c r="D816" s="82" t="s">
        <v>6398</v>
      </c>
      <c r="E816" s="82">
        <v>10</v>
      </c>
      <c r="F816" s="82">
        <v>1.83</v>
      </c>
      <c r="G816" s="82" t="s">
        <v>843</v>
      </c>
      <c r="H816" s="82">
        <v>1.83</v>
      </c>
      <c r="I816" s="82" t="s">
        <v>843</v>
      </c>
      <c r="J816" s="82">
        <v>7</v>
      </c>
      <c r="K816" s="82" t="s">
        <v>3709</v>
      </c>
      <c r="L816" s="82"/>
      <c r="M816" s="82"/>
      <c r="N816" s="82" t="s">
        <v>2352</v>
      </c>
      <c r="O816" s="82" t="s">
        <v>3700</v>
      </c>
      <c r="P816" s="82" t="s">
        <v>3710</v>
      </c>
      <c r="Q816" s="82" t="s">
        <v>795</v>
      </c>
      <c r="R816" s="82">
        <v>3</v>
      </c>
      <c r="S816" s="83">
        <v>44935</v>
      </c>
      <c r="T816" s="83">
        <v>44208</v>
      </c>
      <c r="U816" s="82">
        <v>62462023</v>
      </c>
      <c r="V816" s="82" t="s">
        <v>3702</v>
      </c>
      <c r="W816" s="100" t="s">
        <v>3589</v>
      </c>
      <c r="X816" s="82" t="s">
        <v>4281</v>
      </c>
      <c r="Y816" s="82" t="s">
        <v>5573</v>
      </c>
      <c r="Z816" s="82" t="s">
        <v>3622</v>
      </c>
      <c r="AA816" s="82" t="s">
        <v>3712</v>
      </c>
      <c r="AB816" s="82" t="s">
        <v>6938</v>
      </c>
      <c r="AC816" s="82" t="s">
        <v>3705</v>
      </c>
      <c r="AD816" s="82" t="s">
        <v>3706</v>
      </c>
      <c r="AE816" s="82">
        <v>200012320638744</v>
      </c>
      <c r="AF816" s="82">
        <v>1</v>
      </c>
      <c r="AG816" s="82" t="s">
        <v>3707</v>
      </c>
      <c r="AH816" s="82">
        <v>1</v>
      </c>
      <c r="AI816" s="82" t="s">
        <v>3708</v>
      </c>
      <c r="AJ816" s="82">
        <v>315645</v>
      </c>
      <c r="AK816" s="82" t="s">
        <v>6663</v>
      </c>
      <c r="AL816" s="82">
        <v>417</v>
      </c>
      <c r="AM816" s="84">
        <v>8000</v>
      </c>
      <c r="AN816" s="84">
        <v>0</v>
      </c>
      <c r="AO816" s="84">
        <v>0</v>
      </c>
      <c r="AP816" s="84">
        <v>8000</v>
      </c>
      <c r="AQ816" s="84">
        <v>0</v>
      </c>
      <c r="AR816" s="84">
        <v>0</v>
      </c>
      <c r="AS816" s="84">
        <v>0</v>
      </c>
      <c r="AT816" s="84">
        <v>0</v>
      </c>
      <c r="AU816" s="84">
        <v>0</v>
      </c>
      <c r="AV816" s="84">
        <v>0</v>
      </c>
      <c r="AW816" s="84">
        <v>0</v>
      </c>
      <c r="AX816" s="84">
        <v>0</v>
      </c>
      <c r="AY816" s="84">
        <v>8000</v>
      </c>
      <c r="AZ816" s="84">
        <v>0</v>
      </c>
      <c r="BA816" s="84">
        <v>0</v>
      </c>
      <c r="BB816" s="84">
        <v>0</v>
      </c>
      <c r="BC816" s="91">
        <v>0</v>
      </c>
    </row>
    <row r="817" spans="1:55" ht="25.5">
      <c r="A817" s="90" t="s">
        <v>843</v>
      </c>
      <c r="B817" s="82">
        <v>20231001</v>
      </c>
      <c r="C817" s="82">
        <v>2023</v>
      </c>
      <c r="D817" s="82" t="s">
        <v>6398</v>
      </c>
      <c r="E817" s="82">
        <v>10</v>
      </c>
      <c r="F817" s="82" t="s">
        <v>1259</v>
      </c>
      <c r="G817" s="82" t="s">
        <v>1493</v>
      </c>
      <c r="H817" s="82">
        <v>1.83</v>
      </c>
      <c r="I817" s="82" t="s">
        <v>843</v>
      </c>
      <c r="J817" s="82">
        <v>34</v>
      </c>
      <c r="K817" s="82" t="s">
        <v>3699</v>
      </c>
      <c r="L817" s="82"/>
      <c r="M817" s="82"/>
      <c r="N817" s="82" t="s">
        <v>2352</v>
      </c>
      <c r="O817" s="82" t="s">
        <v>3700</v>
      </c>
      <c r="P817" s="82" t="s">
        <v>3735</v>
      </c>
      <c r="Q817" s="82" t="s">
        <v>127</v>
      </c>
      <c r="R817" s="82">
        <v>4</v>
      </c>
      <c r="S817" s="83">
        <v>44932</v>
      </c>
      <c r="T817" s="83">
        <v>42380</v>
      </c>
      <c r="U817" s="82">
        <v>61485015</v>
      </c>
      <c r="V817" s="82" t="s">
        <v>3702</v>
      </c>
      <c r="W817" s="100" t="s">
        <v>2658</v>
      </c>
      <c r="X817" s="82" t="s">
        <v>4394</v>
      </c>
      <c r="Y817" s="82" t="s">
        <v>5677</v>
      </c>
      <c r="Z817" s="82" t="s">
        <v>2657</v>
      </c>
      <c r="AA817" s="82" t="s">
        <v>3704</v>
      </c>
      <c r="AB817" s="82" t="s">
        <v>6939</v>
      </c>
      <c r="AC817" s="82" t="s">
        <v>3713</v>
      </c>
      <c r="AD817" s="82" t="s">
        <v>3706</v>
      </c>
      <c r="AE817" s="82">
        <v>200019605388575</v>
      </c>
      <c r="AF817" s="82">
        <v>1</v>
      </c>
      <c r="AG817" s="82" t="s">
        <v>3707</v>
      </c>
      <c r="AH817" s="82">
        <v>1</v>
      </c>
      <c r="AI817" s="82" t="s">
        <v>3708</v>
      </c>
      <c r="AJ817" s="82">
        <v>315645</v>
      </c>
      <c r="AK817" s="82" t="s">
        <v>6663</v>
      </c>
      <c r="AL817" s="82">
        <v>418</v>
      </c>
      <c r="AM817" s="84">
        <v>125000</v>
      </c>
      <c r="AN817" s="84">
        <v>0</v>
      </c>
      <c r="AO817" s="84">
        <v>0</v>
      </c>
      <c r="AP817" s="84">
        <v>125000</v>
      </c>
      <c r="AQ817" s="84">
        <v>3587.5</v>
      </c>
      <c r="AR817" s="84">
        <v>17985.990000000002</v>
      </c>
      <c r="AS817" s="84">
        <v>3800</v>
      </c>
      <c r="AT817" s="84">
        <v>0</v>
      </c>
      <c r="AU817" s="84">
        <v>25</v>
      </c>
      <c r="AV817" s="84">
        <v>0</v>
      </c>
      <c r="AW817" s="84">
        <v>0</v>
      </c>
      <c r="AX817" s="84">
        <v>25398.49</v>
      </c>
      <c r="AY817" s="84">
        <v>99601.51</v>
      </c>
      <c r="AZ817" s="84">
        <v>8875</v>
      </c>
      <c r="BA817" s="84">
        <v>822.89</v>
      </c>
      <c r="BB817" s="84">
        <v>8862.5</v>
      </c>
      <c r="BC817" s="91">
        <v>18560.39</v>
      </c>
    </row>
    <row r="818" spans="1:55" ht="25.5">
      <c r="A818" s="90" t="s">
        <v>843</v>
      </c>
      <c r="B818" s="82">
        <v>20231001</v>
      </c>
      <c r="C818" s="82">
        <v>2023</v>
      </c>
      <c r="D818" s="82" t="s">
        <v>6398</v>
      </c>
      <c r="E818" s="82">
        <v>10</v>
      </c>
      <c r="F818" s="82" t="s">
        <v>1254</v>
      </c>
      <c r="G818" s="82" t="s">
        <v>1482</v>
      </c>
      <c r="H818" s="82" t="s">
        <v>1254</v>
      </c>
      <c r="I818" s="82" t="s">
        <v>1482</v>
      </c>
      <c r="J818" s="82">
        <v>1</v>
      </c>
      <c r="K818" s="82" t="s">
        <v>11</v>
      </c>
      <c r="L818" s="82" t="s">
        <v>3749</v>
      </c>
      <c r="M818" s="82" t="s">
        <v>3750</v>
      </c>
      <c r="N818" s="82" t="s">
        <v>2352</v>
      </c>
      <c r="O818" s="82" t="s">
        <v>3700</v>
      </c>
      <c r="P818" s="82" t="s">
        <v>3871</v>
      </c>
      <c r="Q818" s="82" t="s">
        <v>335</v>
      </c>
      <c r="R818" s="82">
        <v>4</v>
      </c>
      <c r="S818" s="83">
        <v>44936</v>
      </c>
      <c r="T818" s="83">
        <v>43107</v>
      </c>
      <c r="U818" s="82">
        <v>61365015</v>
      </c>
      <c r="V818" s="82" t="s">
        <v>3702</v>
      </c>
      <c r="W818" s="100" t="s">
        <v>6371</v>
      </c>
      <c r="X818" s="82" t="s">
        <v>6940</v>
      </c>
      <c r="Y818" s="82" t="s">
        <v>6941</v>
      </c>
      <c r="Z818" s="82" t="s">
        <v>6372</v>
      </c>
      <c r="AA818" s="82" t="s">
        <v>3704</v>
      </c>
      <c r="AB818" s="83">
        <v>34310</v>
      </c>
      <c r="AC818" s="82" t="s">
        <v>3713</v>
      </c>
      <c r="AD818" s="82" t="s">
        <v>3706</v>
      </c>
      <c r="AE818" s="82">
        <v>200019600901113</v>
      </c>
      <c r="AF818" s="82">
        <v>1</v>
      </c>
      <c r="AG818" s="82" t="s">
        <v>3707</v>
      </c>
      <c r="AH818" s="82">
        <v>1</v>
      </c>
      <c r="AI818" s="82" t="s">
        <v>3708</v>
      </c>
      <c r="AJ818" s="82">
        <v>315645</v>
      </c>
      <c r="AK818" s="82" t="s">
        <v>6663</v>
      </c>
      <c r="AL818" s="82">
        <v>419</v>
      </c>
      <c r="AM818" s="84">
        <v>35000</v>
      </c>
      <c r="AN818" s="84">
        <v>0</v>
      </c>
      <c r="AO818" s="84">
        <v>0</v>
      </c>
      <c r="AP818" s="84">
        <v>35000</v>
      </c>
      <c r="AQ818" s="84">
        <v>1004.5</v>
      </c>
      <c r="AR818" s="84">
        <v>0</v>
      </c>
      <c r="AS818" s="84">
        <v>1064</v>
      </c>
      <c r="AT818" s="84">
        <v>0</v>
      </c>
      <c r="AU818" s="84">
        <v>25</v>
      </c>
      <c r="AV818" s="84">
        <v>0</v>
      </c>
      <c r="AW818" s="84">
        <v>0</v>
      </c>
      <c r="AX818" s="84">
        <v>2093.5</v>
      </c>
      <c r="AY818" s="84">
        <v>32906.5</v>
      </c>
      <c r="AZ818" s="84">
        <v>2485</v>
      </c>
      <c r="BA818" s="84">
        <v>385</v>
      </c>
      <c r="BB818" s="84">
        <v>2481.5</v>
      </c>
      <c r="BC818" s="91">
        <v>5351.5</v>
      </c>
    </row>
    <row r="819" spans="1:55" ht="25.5">
      <c r="A819" s="90" t="s">
        <v>843</v>
      </c>
      <c r="B819" s="82">
        <v>20231001</v>
      </c>
      <c r="C819" s="82">
        <v>2023</v>
      </c>
      <c r="D819" s="82" t="s">
        <v>6398</v>
      </c>
      <c r="E819" s="82">
        <v>10</v>
      </c>
      <c r="F819" s="82">
        <v>1.83</v>
      </c>
      <c r="G819" s="82" t="s">
        <v>843</v>
      </c>
      <c r="H819" s="82">
        <v>1.83</v>
      </c>
      <c r="I819" s="82" t="s">
        <v>843</v>
      </c>
      <c r="J819" s="82">
        <v>7</v>
      </c>
      <c r="K819" s="82" t="s">
        <v>3709</v>
      </c>
      <c r="L819" s="82"/>
      <c r="M819" s="82"/>
      <c r="N819" s="82" t="s">
        <v>2352</v>
      </c>
      <c r="O819" s="82" t="s">
        <v>3700</v>
      </c>
      <c r="P819" s="82" t="s">
        <v>3710</v>
      </c>
      <c r="Q819" s="82" t="s">
        <v>795</v>
      </c>
      <c r="R819" s="82">
        <v>1</v>
      </c>
      <c r="S819" s="83">
        <v>44208</v>
      </c>
      <c r="T819" s="83">
        <v>44208</v>
      </c>
      <c r="U819" s="82">
        <v>62461371</v>
      </c>
      <c r="V819" s="82" t="s">
        <v>3702</v>
      </c>
      <c r="W819" s="100" t="s">
        <v>2213</v>
      </c>
      <c r="X819" s="82" t="s">
        <v>4252</v>
      </c>
      <c r="Y819" s="82" t="s">
        <v>5546</v>
      </c>
      <c r="Z819" s="82" t="s">
        <v>1356</v>
      </c>
      <c r="AA819" s="82" t="s">
        <v>3712</v>
      </c>
      <c r="AB819" s="83">
        <v>27494</v>
      </c>
      <c r="AC819" s="82" t="s">
        <v>3705</v>
      </c>
      <c r="AD819" s="82" t="s">
        <v>3706</v>
      </c>
      <c r="AE819" s="82">
        <v>200012800141781</v>
      </c>
      <c r="AF819" s="82">
        <v>1</v>
      </c>
      <c r="AG819" s="82" t="s">
        <v>3707</v>
      </c>
      <c r="AH819" s="82">
        <v>1</v>
      </c>
      <c r="AI819" s="82" t="s">
        <v>3708</v>
      </c>
      <c r="AJ819" s="82">
        <v>315645</v>
      </c>
      <c r="AK819" s="82" t="s">
        <v>6663</v>
      </c>
      <c r="AL819" s="82">
        <v>420</v>
      </c>
      <c r="AM819" s="84">
        <v>8000</v>
      </c>
      <c r="AN819" s="84">
        <v>0</v>
      </c>
      <c r="AO819" s="84">
        <v>0</v>
      </c>
      <c r="AP819" s="84">
        <v>8000</v>
      </c>
      <c r="AQ819" s="84">
        <v>0</v>
      </c>
      <c r="AR819" s="84">
        <v>0</v>
      </c>
      <c r="AS819" s="84">
        <v>0</v>
      </c>
      <c r="AT819" s="84">
        <v>0</v>
      </c>
      <c r="AU819" s="84">
        <v>0</v>
      </c>
      <c r="AV819" s="84">
        <v>0</v>
      </c>
      <c r="AW819" s="84">
        <v>0</v>
      </c>
      <c r="AX819" s="84">
        <v>0</v>
      </c>
      <c r="AY819" s="84">
        <v>8000</v>
      </c>
      <c r="AZ819" s="84">
        <v>0</v>
      </c>
      <c r="BA819" s="84">
        <v>0</v>
      </c>
      <c r="BB819" s="84">
        <v>0</v>
      </c>
      <c r="BC819" s="91">
        <v>0</v>
      </c>
    </row>
    <row r="820" spans="1:55" ht="25.5">
      <c r="A820" s="90" t="s">
        <v>843</v>
      </c>
      <c r="B820" s="82">
        <v>20231001</v>
      </c>
      <c r="C820" s="82">
        <v>2023</v>
      </c>
      <c r="D820" s="82" t="s">
        <v>6398</v>
      </c>
      <c r="E820" s="82">
        <v>10</v>
      </c>
      <c r="F820" s="82" t="s">
        <v>1251</v>
      </c>
      <c r="G820" s="82" t="s">
        <v>302</v>
      </c>
      <c r="H820" s="82" t="s">
        <v>1251</v>
      </c>
      <c r="I820" s="82" t="s">
        <v>302</v>
      </c>
      <c r="J820" s="82">
        <v>1</v>
      </c>
      <c r="K820" s="82" t="s">
        <v>11</v>
      </c>
      <c r="L820" s="82" t="s">
        <v>3749</v>
      </c>
      <c r="M820" s="82" t="s">
        <v>3750</v>
      </c>
      <c r="N820" s="82" t="s">
        <v>2352</v>
      </c>
      <c r="O820" s="82" t="s">
        <v>3700</v>
      </c>
      <c r="P820" s="82" t="s">
        <v>3751</v>
      </c>
      <c r="Q820" s="82" t="s">
        <v>10</v>
      </c>
      <c r="R820" s="82">
        <v>4</v>
      </c>
      <c r="S820" s="83">
        <v>44565</v>
      </c>
      <c r="T820" s="83">
        <v>43836</v>
      </c>
      <c r="U820" s="82">
        <v>61635014</v>
      </c>
      <c r="V820" s="82" t="s">
        <v>3702</v>
      </c>
      <c r="W820" s="100" t="s">
        <v>1676</v>
      </c>
      <c r="X820" s="82" t="s">
        <v>3753</v>
      </c>
      <c r="Y820" s="82" t="s">
        <v>5146</v>
      </c>
      <c r="Z820" s="82" t="s">
        <v>786</v>
      </c>
      <c r="AA820" s="82" t="s">
        <v>3704</v>
      </c>
      <c r="AB820" s="82" t="s">
        <v>6942</v>
      </c>
      <c r="AC820" s="82" t="s">
        <v>3705</v>
      </c>
      <c r="AD820" s="82" t="s">
        <v>3706</v>
      </c>
      <c r="AE820" s="82">
        <v>200019600496442</v>
      </c>
      <c r="AF820" s="82">
        <v>1</v>
      </c>
      <c r="AG820" s="82" t="s">
        <v>3707</v>
      </c>
      <c r="AH820" s="82">
        <v>1</v>
      </c>
      <c r="AI820" s="82" t="s">
        <v>3708</v>
      </c>
      <c r="AJ820" s="82">
        <v>315645</v>
      </c>
      <c r="AK820" s="82" t="s">
        <v>6663</v>
      </c>
      <c r="AL820" s="82">
        <v>421</v>
      </c>
      <c r="AM820" s="84">
        <v>35000</v>
      </c>
      <c r="AN820" s="84">
        <v>0</v>
      </c>
      <c r="AO820" s="84">
        <v>0</v>
      </c>
      <c r="AP820" s="84">
        <v>35000</v>
      </c>
      <c r="AQ820" s="84">
        <v>1004.5</v>
      </c>
      <c r="AR820" s="84">
        <v>0</v>
      </c>
      <c r="AS820" s="84">
        <v>1064</v>
      </c>
      <c r="AT820" s="84">
        <v>1587.38</v>
      </c>
      <c r="AU820" s="84">
        <v>25</v>
      </c>
      <c r="AV820" s="84">
        <v>0</v>
      </c>
      <c r="AW820" s="84">
        <v>0</v>
      </c>
      <c r="AX820" s="84">
        <v>3680.88</v>
      </c>
      <c r="AY820" s="84">
        <v>31319.119999999999</v>
      </c>
      <c r="AZ820" s="84">
        <v>2485</v>
      </c>
      <c r="BA820" s="84">
        <v>385</v>
      </c>
      <c r="BB820" s="84">
        <v>2481.5</v>
      </c>
      <c r="BC820" s="91">
        <v>5351.5</v>
      </c>
    </row>
    <row r="821" spans="1:55" ht="25.5">
      <c r="A821" s="90" t="s">
        <v>843</v>
      </c>
      <c r="B821" s="82">
        <v>20231001</v>
      </c>
      <c r="C821" s="82">
        <v>2023</v>
      </c>
      <c r="D821" s="82" t="s">
        <v>6398</v>
      </c>
      <c r="E821" s="82">
        <v>10</v>
      </c>
      <c r="F821" s="82">
        <v>1.83</v>
      </c>
      <c r="G821" s="82" t="s">
        <v>843</v>
      </c>
      <c r="H821" s="82">
        <v>1.83</v>
      </c>
      <c r="I821" s="82" t="s">
        <v>843</v>
      </c>
      <c r="J821" s="82">
        <v>34</v>
      </c>
      <c r="K821" s="82" t="s">
        <v>3699</v>
      </c>
      <c r="L821" s="82" t="s">
        <v>3714</v>
      </c>
      <c r="M821" s="82" t="s">
        <v>3715</v>
      </c>
      <c r="N821" s="82" t="s">
        <v>2352</v>
      </c>
      <c r="O821" s="82" t="s">
        <v>3700</v>
      </c>
      <c r="P821" s="82" t="s">
        <v>3912</v>
      </c>
      <c r="Q821" s="82" t="s">
        <v>251</v>
      </c>
      <c r="R821" s="82">
        <v>1</v>
      </c>
      <c r="S821" s="83">
        <v>44573</v>
      </c>
      <c r="T821" s="83">
        <v>44573</v>
      </c>
      <c r="U821" s="82">
        <v>62461743</v>
      </c>
      <c r="V821" s="82" t="s">
        <v>3702</v>
      </c>
      <c r="W821" s="100" t="s">
        <v>2696</v>
      </c>
      <c r="X821" s="82" t="s">
        <v>4438</v>
      </c>
      <c r="Y821" s="82" t="s">
        <v>5715</v>
      </c>
      <c r="Z821" s="82" t="s">
        <v>2695</v>
      </c>
      <c r="AA821" s="82" t="s">
        <v>3712</v>
      </c>
      <c r="AB821" s="82" t="s">
        <v>6943</v>
      </c>
      <c r="AC821" s="82" t="s">
        <v>3705</v>
      </c>
      <c r="AD821" s="82" t="s">
        <v>3706</v>
      </c>
      <c r="AE821" s="82">
        <v>200011602332048</v>
      </c>
      <c r="AF821" s="82">
        <v>1</v>
      </c>
      <c r="AG821" s="82" t="s">
        <v>3707</v>
      </c>
      <c r="AH821" s="82">
        <v>1</v>
      </c>
      <c r="AI821" s="82" t="s">
        <v>3708</v>
      </c>
      <c r="AJ821" s="82">
        <v>315645</v>
      </c>
      <c r="AK821" s="82" t="s">
        <v>6663</v>
      </c>
      <c r="AL821" s="82">
        <v>422</v>
      </c>
      <c r="AM821" s="84">
        <v>50000</v>
      </c>
      <c r="AN821" s="84">
        <v>0</v>
      </c>
      <c r="AO821" s="84">
        <v>0</v>
      </c>
      <c r="AP821" s="84">
        <v>50000</v>
      </c>
      <c r="AQ821" s="84">
        <v>1435</v>
      </c>
      <c r="AR821" s="84">
        <v>1854</v>
      </c>
      <c r="AS821" s="84">
        <v>1520</v>
      </c>
      <c r="AT821" s="84">
        <v>0</v>
      </c>
      <c r="AU821" s="84">
        <v>25</v>
      </c>
      <c r="AV821" s="84">
        <v>0</v>
      </c>
      <c r="AW821" s="84">
        <v>0</v>
      </c>
      <c r="AX821" s="84">
        <v>4834</v>
      </c>
      <c r="AY821" s="84">
        <v>45166</v>
      </c>
      <c r="AZ821" s="84">
        <v>3550</v>
      </c>
      <c r="BA821" s="84">
        <v>550</v>
      </c>
      <c r="BB821" s="84">
        <v>3545</v>
      </c>
      <c r="BC821" s="91">
        <v>7645</v>
      </c>
    </row>
    <row r="822" spans="1:55" ht="25.5">
      <c r="A822" s="90" t="s">
        <v>843</v>
      </c>
      <c r="B822" s="82">
        <v>20231001</v>
      </c>
      <c r="C822" s="82">
        <v>2023</v>
      </c>
      <c r="D822" s="82" t="s">
        <v>6398</v>
      </c>
      <c r="E822" s="82">
        <v>10</v>
      </c>
      <c r="F822" s="82" t="s">
        <v>1270</v>
      </c>
      <c r="G822" s="82" t="s">
        <v>842</v>
      </c>
      <c r="H822" s="82">
        <v>1.83</v>
      </c>
      <c r="I822" s="82" t="s">
        <v>843</v>
      </c>
      <c r="J822" s="82">
        <v>34</v>
      </c>
      <c r="K822" s="82" t="s">
        <v>3699</v>
      </c>
      <c r="L822" s="82" t="s">
        <v>3714</v>
      </c>
      <c r="M822" s="82" t="s">
        <v>3715</v>
      </c>
      <c r="N822" s="82" t="s">
        <v>2352</v>
      </c>
      <c r="O822" s="82" t="s">
        <v>3700</v>
      </c>
      <c r="P822" s="82" t="s">
        <v>3912</v>
      </c>
      <c r="Q822" s="82" t="s">
        <v>251</v>
      </c>
      <c r="R822" s="82">
        <v>1</v>
      </c>
      <c r="S822" s="83">
        <v>44573</v>
      </c>
      <c r="T822" s="83">
        <v>43841</v>
      </c>
      <c r="U822" s="82">
        <v>61800075</v>
      </c>
      <c r="V822" s="82" t="s">
        <v>3702</v>
      </c>
      <c r="W822" s="100" t="s">
        <v>2622</v>
      </c>
      <c r="X822" s="82" t="s">
        <v>4305</v>
      </c>
      <c r="Y822" s="82" t="s">
        <v>5594</v>
      </c>
      <c r="Z822" s="82" t="s">
        <v>2621</v>
      </c>
      <c r="AA822" s="82" t="s">
        <v>3712</v>
      </c>
      <c r="AB822" s="83">
        <v>22503</v>
      </c>
      <c r="AC822" s="82" t="s">
        <v>3705</v>
      </c>
      <c r="AD822" s="82" t="s">
        <v>3706</v>
      </c>
      <c r="AE822" s="82">
        <v>200019603107041</v>
      </c>
      <c r="AF822" s="82">
        <v>1</v>
      </c>
      <c r="AG822" s="82" t="s">
        <v>3707</v>
      </c>
      <c r="AH822" s="82">
        <v>1</v>
      </c>
      <c r="AI822" s="82" t="s">
        <v>3708</v>
      </c>
      <c r="AJ822" s="82">
        <v>315645</v>
      </c>
      <c r="AK822" s="82" t="s">
        <v>6663</v>
      </c>
      <c r="AL822" s="82">
        <v>423</v>
      </c>
      <c r="AM822" s="84">
        <v>50000</v>
      </c>
      <c r="AN822" s="84">
        <v>0</v>
      </c>
      <c r="AO822" s="84">
        <v>0</v>
      </c>
      <c r="AP822" s="84">
        <v>50000</v>
      </c>
      <c r="AQ822" s="84">
        <v>1435</v>
      </c>
      <c r="AR822" s="84">
        <v>1854</v>
      </c>
      <c r="AS822" s="84">
        <v>1520</v>
      </c>
      <c r="AT822" s="84">
        <v>0</v>
      </c>
      <c r="AU822" s="84">
        <v>25</v>
      </c>
      <c r="AV822" s="84">
        <v>0</v>
      </c>
      <c r="AW822" s="84">
        <v>0</v>
      </c>
      <c r="AX822" s="84">
        <v>4834</v>
      </c>
      <c r="AY822" s="84">
        <v>45166</v>
      </c>
      <c r="AZ822" s="84">
        <v>3550</v>
      </c>
      <c r="BA822" s="84">
        <v>550</v>
      </c>
      <c r="BB822" s="84">
        <v>3545</v>
      </c>
      <c r="BC822" s="91">
        <v>7645</v>
      </c>
    </row>
    <row r="823" spans="1:55" ht="25.5">
      <c r="A823" s="90" t="s">
        <v>843</v>
      </c>
      <c r="B823" s="82">
        <v>20231001</v>
      </c>
      <c r="C823" s="82">
        <v>2023</v>
      </c>
      <c r="D823" s="82" t="s">
        <v>6398</v>
      </c>
      <c r="E823" s="82">
        <v>10</v>
      </c>
      <c r="F823" s="82">
        <v>1.83</v>
      </c>
      <c r="G823" s="82" t="s">
        <v>843</v>
      </c>
      <c r="H823" s="82">
        <v>1.83</v>
      </c>
      <c r="I823" s="82" t="s">
        <v>843</v>
      </c>
      <c r="J823" s="82">
        <v>7</v>
      </c>
      <c r="K823" s="82" t="s">
        <v>3709</v>
      </c>
      <c r="L823" s="82"/>
      <c r="M823" s="82"/>
      <c r="N823" s="82" t="s">
        <v>2352</v>
      </c>
      <c r="O823" s="82" t="s">
        <v>3700</v>
      </c>
      <c r="P823" s="82" t="s">
        <v>3710</v>
      </c>
      <c r="Q823" s="82" t="s">
        <v>795</v>
      </c>
      <c r="R823" s="82">
        <v>3</v>
      </c>
      <c r="S823" s="83">
        <v>44932</v>
      </c>
      <c r="T823" s="83">
        <v>44202</v>
      </c>
      <c r="U823" s="82">
        <v>62461968</v>
      </c>
      <c r="V823" s="82" t="s">
        <v>3702</v>
      </c>
      <c r="W823" s="100" t="s">
        <v>3262</v>
      </c>
      <c r="X823" s="82" t="s">
        <v>4654</v>
      </c>
      <c r="Y823" s="82" t="s">
        <v>5944</v>
      </c>
      <c r="Z823" s="82" t="s">
        <v>3261</v>
      </c>
      <c r="AA823" s="82" t="s">
        <v>3712</v>
      </c>
      <c r="AB823" s="82" t="s">
        <v>6944</v>
      </c>
      <c r="AC823" s="82" t="s">
        <v>3705</v>
      </c>
      <c r="AD823" s="82" t="s">
        <v>3706</v>
      </c>
      <c r="AE823" s="82">
        <v>200019600847349</v>
      </c>
      <c r="AF823" s="82">
        <v>1</v>
      </c>
      <c r="AG823" s="82" t="s">
        <v>3707</v>
      </c>
      <c r="AH823" s="82">
        <v>1</v>
      </c>
      <c r="AI823" s="82" t="s">
        <v>3708</v>
      </c>
      <c r="AJ823" s="82">
        <v>315645</v>
      </c>
      <c r="AK823" s="82" t="s">
        <v>6663</v>
      </c>
      <c r="AL823" s="82">
        <v>424</v>
      </c>
      <c r="AM823" s="84">
        <v>10000</v>
      </c>
      <c r="AN823" s="84">
        <v>0</v>
      </c>
      <c r="AO823" s="84">
        <v>0</v>
      </c>
      <c r="AP823" s="84">
        <v>10000</v>
      </c>
      <c r="AQ823" s="84">
        <v>0</v>
      </c>
      <c r="AR823" s="84">
        <v>0</v>
      </c>
      <c r="AS823" s="84">
        <v>0</v>
      </c>
      <c r="AT823" s="84">
        <v>0</v>
      </c>
      <c r="AU823" s="84">
        <v>0</v>
      </c>
      <c r="AV823" s="84">
        <v>0</v>
      </c>
      <c r="AW823" s="84">
        <v>0</v>
      </c>
      <c r="AX823" s="84">
        <v>0</v>
      </c>
      <c r="AY823" s="84">
        <v>10000</v>
      </c>
      <c r="AZ823" s="84">
        <v>0</v>
      </c>
      <c r="BA823" s="84">
        <v>0</v>
      </c>
      <c r="BB823" s="84">
        <v>0</v>
      </c>
      <c r="BC823" s="91">
        <v>0</v>
      </c>
    </row>
    <row r="824" spans="1:55" ht="25.5">
      <c r="A824" s="90" t="s">
        <v>843</v>
      </c>
      <c r="B824" s="82">
        <v>20231001</v>
      </c>
      <c r="C824" s="82">
        <v>2023</v>
      </c>
      <c r="D824" s="82" t="s">
        <v>6398</v>
      </c>
      <c r="E824" s="82">
        <v>10</v>
      </c>
      <c r="F824" s="82" t="s">
        <v>1242</v>
      </c>
      <c r="G824" s="82" t="s">
        <v>1486</v>
      </c>
      <c r="H824" s="82">
        <v>1.83</v>
      </c>
      <c r="I824" s="82" t="s">
        <v>843</v>
      </c>
      <c r="J824" s="82">
        <v>34</v>
      </c>
      <c r="K824" s="82" t="s">
        <v>3699</v>
      </c>
      <c r="L824" s="82" t="s">
        <v>3714</v>
      </c>
      <c r="M824" s="82" t="s">
        <v>3715</v>
      </c>
      <c r="N824" s="82" t="s">
        <v>2352</v>
      </c>
      <c r="O824" s="82" t="s">
        <v>3700</v>
      </c>
      <c r="P824" s="82" t="s">
        <v>3743</v>
      </c>
      <c r="Q824" s="82" t="s">
        <v>75</v>
      </c>
      <c r="R824" s="82">
        <v>1</v>
      </c>
      <c r="S824" s="83">
        <v>44573</v>
      </c>
      <c r="T824" s="83">
        <v>44573</v>
      </c>
      <c r="U824" s="82">
        <v>62475147</v>
      </c>
      <c r="V824" s="82" t="s">
        <v>3702</v>
      </c>
      <c r="W824" s="100" t="s">
        <v>2595</v>
      </c>
      <c r="X824" s="82" t="s">
        <v>3835</v>
      </c>
      <c r="Y824" s="82" t="s">
        <v>5202</v>
      </c>
      <c r="Z824" s="82" t="s">
        <v>2594</v>
      </c>
      <c r="AA824" s="82" t="s">
        <v>3704</v>
      </c>
      <c r="AB824" s="83">
        <v>37631</v>
      </c>
      <c r="AC824" s="82" t="s">
        <v>3705</v>
      </c>
      <c r="AD824" s="82" t="s">
        <v>3706</v>
      </c>
      <c r="AE824" s="82">
        <v>200019604844042</v>
      </c>
      <c r="AF824" s="82">
        <v>1</v>
      </c>
      <c r="AG824" s="82" t="s">
        <v>3707</v>
      </c>
      <c r="AH824" s="82">
        <v>1</v>
      </c>
      <c r="AI824" s="82" t="s">
        <v>3708</v>
      </c>
      <c r="AJ824" s="82">
        <v>315645</v>
      </c>
      <c r="AK824" s="82" t="s">
        <v>6663</v>
      </c>
      <c r="AL824" s="82">
        <v>425</v>
      </c>
      <c r="AM824" s="84">
        <v>10000</v>
      </c>
      <c r="AN824" s="84">
        <v>0</v>
      </c>
      <c r="AO824" s="84">
        <v>0</v>
      </c>
      <c r="AP824" s="84">
        <v>10000</v>
      </c>
      <c r="AQ824" s="84">
        <v>287</v>
      </c>
      <c r="AR824" s="84">
        <v>0</v>
      </c>
      <c r="AS824" s="84">
        <v>304</v>
      </c>
      <c r="AT824" s="84">
        <v>0</v>
      </c>
      <c r="AU824" s="84">
        <v>25</v>
      </c>
      <c r="AV824" s="84">
        <v>0</v>
      </c>
      <c r="AW824" s="84">
        <v>0</v>
      </c>
      <c r="AX824" s="84">
        <v>616</v>
      </c>
      <c r="AY824" s="84">
        <v>9384</v>
      </c>
      <c r="AZ824" s="84">
        <v>710</v>
      </c>
      <c r="BA824" s="84">
        <v>110</v>
      </c>
      <c r="BB824" s="84">
        <v>709</v>
      </c>
      <c r="BC824" s="91">
        <v>1529</v>
      </c>
    </row>
    <row r="825" spans="1:55" ht="25.5">
      <c r="A825" s="90" t="s">
        <v>843</v>
      </c>
      <c r="B825" s="82">
        <v>20231001</v>
      </c>
      <c r="C825" s="82">
        <v>2023</v>
      </c>
      <c r="D825" s="82" t="s">
        <v>6398</v>
      </c>
      <c r="E825" s="82">
        <v>10</v>
      </c>
      <c r="F825" s="82">
        <v>1.83</v>
      </c>
      <c r="G825" s="82" t="s">
        <v>843</v>
      </c>
      <c r="H825" s="82">
        <v>1.83</v>
      </c>
      <c r="I825" s="82" t="s">
        <v>843</v>
      </c>
      <c r="J825" s="82">
        <v>7</v>
      </c>
      <c r="K825" s="82" t="s">
        <v>3709</v>
      </c>
      <c r="L825" s="82"/>
      <c r="M825" s="82"/>
      <c r="N825" s="82" t="s">
        <v>2352</v>
      </c>
      <c r="O825" s="82" t="s">
        <v>3700</v>
      </c>
      <c r="P825" s="82" t="s">
        <v>3710</v>
      </c>
      <c r="Q825" s="82" t="s">
        <v>795</v>
      </c>
      <c r="R825" s="82">
        <v>1</v>
      </c>
      <c r="S825" s="83">
        <v>44208</v>
      </c>
      <c r="T825" s="83">
        <v>44208</v>
      </c>
      <c r="U825" s="82">
        <v>62461283</v>
      </c>
      <c r="V825" s="82" t="s">
        <v>3702</v>
      </c>
      <c r="W825" s="100" t="s">
        <v>2199</v>
      </c>
      <c r="X825" s="82" t="s">
        <v>4583</v>
      </c>
      <c r="Y825" s="82" t="s">
        <v>5868</v>
      </c>
      <c r="Z825" s="82" t="s">
        <v>1325</v>
      </c>
      <c r="AA825" s="82" t="s">
        <v>3704</v>
      </c>
      <c r="AB825" s="82" t="s">
        <v>6945</v>
      </c>
      <c r="AC825" s="82" t="s">
        <v>3705</v>
      </c>
      <c r="AD825" s="82" t="s">
        <v>3706</v>
      </c>
      <c r="AE825" s="82">
        <v>200012400982076</v>
      </c>
      <c r="AF825" s="82">
        <v>1</v>
      </c>
      <c r="AG825" s="82" t="s">
        <v>3707</v>
      </c>
      <c r="AH825" s="82">
        <v>1</v>
      </c>
      <c r="AI825" s="82" t="s">
        <v>3708</v>
      </c>
      <c r="AJ825" s="82">
        <v>315645</v>
      </c>
      <c r="AK825" s="82" t="s">
        <v>6663</v>
      </c>
      <c r="AL825" s="82">
        <v>426</v>
      </c>
      <c r="AM825" s="84">
        <v>10000</v>
      </c>
      <c r="AN825" s="84">
        <v>0</v>
      </c>
      <c r="AO825" s="84">
        <v>0</v>
      </c>
      <c r="AP825" s="84">
        <v>10000</v>
      </c>
      <c r="AQ825" s="84">
        <v>0</v>
      </c>
      <c r="AR825" s="84">
        <v>0</v>
      </c>
      <c r="AS825" s="84">
        <v>0</v>
      </c>
      <c r="AT825" s="84">
        <v>0</v>
      </c>
      <c r="AU825" s="84">
        <v>0</v>
      </c>
      <c r="AV825" s="84">
        <v>0</v>
      </c>
      <c r="AW825" s="84">
        <v>0</v>
      </c>
      <c r="AX825" s="84">
        <v>0</v>
      </c>
      <c r="AY825" s="84">
        <v>10000</v>
      </c>
      <c r="AZ825" s="84">
        <v>0</v>
      </c>
      <c r="BA825" s="84">
        <v>0</v>
      </c>
      <c r="BB825" s="84">
        <v>0</v>
      </c>
      <c r="BC825" s="91">
        <v>0</v>
      </c>
    </row>
    <row r="826" spans="1:55" ht="25.5">
      <c r="A826" s="90" t="s">
        <v>843</v>
      </c>
      <c r="B826" s="82">
        <v>20231001</v>
      </c>
      <c r="C826" s="82">
        <v>2023</v>
      </c>
      <c r="D826" s="82" t="s">
        <v>6398</v>
      </c>
      <c r="E826" s="82">
        <v>10</v>
      </c>
      <c r="F826" s="82" t="s">
        <v>1241</v>
      </c>
      <c r="G826" s="82" t="s">
        <v>276</v>
      </c>
      <c r="H826" s="82">
        <v>1.83</v>
      </c>
      <c r="I826" s="82" t="s">
        <v>843</v>
      </c>
      <c r="J826" s="82">
        <v>34</v>
      </c>
      <c r="K826" s="82" t="s">
        <v>3699</v>
      </c>
      <c r="L826" s="82" t="s">
        <v>3714</v>
      </c>
      <c r="M826" s="82" t="s">
        <v>3715</v>
      </c>
      <c r="N826" s="82" t="s">
        <v>2352</v>
      </c>
      <c r="O826" s="82" t="s">
        <v>3700</v>
      </c>
      <c r="P826" s="82" t="s">
        <v>3740</v>
      </c>
      <c r="Q826" s="82" t="s">
        <v>278</v>
      </c>
      <c r="R826" s="82">
        <v>2</v>
      </c>
      <c r="S826" s="83">
        <v>44562</v>
      </c>
      <c r="T826" s="83">
        <v>44208</v>
      </c>
      <c r="U826" s="82">
        <v>62160079</v>
      </c>
      <c r="V826" s="82" t="s">
        <v>3702</v>
      </c>
      <c r="W826" s="100" t="s">
        <v>2120</v>
      </c>
      <c r="X826" s="82" t="s">
        <v>4508</v>
      </c>
      <c r="Y826" s="82" t="s">
        <v>5785</v>
      </c>
      <c r="Z826" s="82" t="s">
        <v>1318</v>
      </c>
      <c r="AA826" s="82" t="s">
        <v>3704</v>
      </c>
      <c r="AB826" s="82" t="s">
        <v>6946</v>
      </c>
      <c r="AC826" s="82" t="s">
        <v>3705</v>
      </c>
      <c r="AD826" s="82" t="s">
        <v>3706</v>
      </c>
      <c r="AE826" s="82">
        <v>200019600701928</v>
      </c>
      <c r="AF826" s="82">
        <v>1</v>
      </c>
      <c r="AG826" s="82" t="s">
        <v>3707</v>
      </c>
      <c r="AH826" s="82">
        <v>1</v>
      </c>
      <c r="AI826" s="82" t="s">
        <v>3708</v>
      </c>
      <c r="AJ826" s="82">
        <v>315645</v>
      </c>
      <c r="AK826" s="82" t="s">
        <v>6663</v>
      </c>
      <c r="AL826" s="82">
        <v>427</v>
      </c>
      <c r="AM826" s="84">
        <v>50000</v>
      </c>
      <c r="AN826" s="84">
        <v>0</v>
      </c>
      <c r="AO826" s="84">
        <v>0</v>
      </c>
      <c r="AP826" s="84">
        <v>50000</v>
      </c>
      <c r="AQ826" s="84">
        <v>1435</v>
      </c>
      <c r="AR826" s="84">
        <v>1854</v>
      </c>
      <c r="AS826" s="84">
        <v>1520</v>
      </c>
      <c r="AT826" s="84">
        <v>0</v>
      </c>
      <c r="AU826" s="84">
        <v>25</v>
      </c>
      <c r="AV826" s="84">
        <v>0</v>
      </c>
      <c r="AW826" s="84">
        <v>0</v>
      </c>
      <c r="AX826" s="84">
        <v>4834</v>
      </c>
      <c r="AY826" s="84">
        <v>45166</v>
      </c>
      <c r="AZ826" s="84">
        <v>3550</v>
      </c>
      <c r="BA826" s="84">
        <v>550</v>
      </c>
      <c r="BB826" s="84">
        <v>3545</v>
      </c>
      <c r="BC826" s="91">
        <v>7645</v>
      </c>
    </row>
    <row r="827" spans="1:55" ht="25.5">
      <c r="A827" s="90" t="s">
        <v>843</v>
      </c>
      <c r="B827" s="82">
        <v>20231001</v>
      </c>
      <c r="C827" s="82">
        <v>2023</v>
      </c>
      <c r="D827" s="82" t="s">
        <v>6398</v>
      </c>
      <c r="E827" s="82">
        <v>10</v>
      </c>
      <c r="F827" s="82" t="s">
        <v>1242</v>
      </c>
      <c r="G827" s="82" t="s">
        <v>1486</v>
      </c>
      <c r="H827" s="82" t="s">
        <v>1242</v>
      </c>
      <c r="I827" s="82" t="s">
        <v>1486</v>
      </c>
      <c r="J827" s="82">
        <v>1</v>
      </c>
      <c r="K827" s="82" t="s">
        <v>11</v>
      </c>
      <c r="L827" s="82" t="s">
        <v>3720</v>
      </c>
      <c r="M827" s="82" t="s">
        <v>3721</v>
      </c>
      <c r="N827" s="82" t="s">
        <v>2352</v>
      </c>
      <c r="O827" s="82" t="s">
        <v>3700</v>
      </c>
      <c r="P827" s="82" t="s">
        <v>3722</v>
      </c>
      <c r="Q827" s="82" t="s">
        <v>8</v>
      </c>
      <c r="R827" s="82">
        <v>1</v>
      </c>
      <c r="S827" s="83">
        <v>44573</v>
      </c>
      <c r="T827" s="83">
        <v>44573</v>
      </c>
      <c r="U827" s="82">
        <v>62475173</v>
      </c>
      <c r="V827" s="82" t="s">
        <v>3702</v>
      </c>
      <c r="W827" s="100" t="s">
        <v>2526</v>
      </c>
      <c r="X827" s="82" t="s">
        <v>4598</v>
      </c>
      <c r="Y827" s="82" t="s">
        <v>5884</v>
      </c>
      <c r="Z827" s="82" t="s">
        <v>2525</v>
      </c>
      <c r="AA827" s="82" t="s">
        <v>3704</v>
      </c>
      <c r="AB827" s="82" t="s">
        <v>6947</v>
      </c>
      <c r="AC827" s="82" t="s">
        <v>3705</v>
      </c>
      <c r="AD827" s="82" t="s">
        <v>3706</v>
      </c>
      <c r="AE827" s="82">
        <v>200019605388574</v>
      </c>
      <c r="AF827" s="82">
        <v>1</v>
      </c>
      <c r="AG827" s="82" t="s">
        <v>3707</v>
      </c>
      <c r="AH827" s="82">
        <v>1</v>
      </c>
      <c r="AI827" s="82" t="s">
        <v>3708</v>
      </c>
      <c r="AJ827" s="82">
        <v>315645</v>
      </c>
      <c r="AK827" s="82" t="s">
        <v>6663</v>
      </c>
      <c r="AL827" s="82">
        <v>428</v>
      </c>
      <c r="AM827" s="84">
        <v>17000</v>
      </c>
      <c r="AN827" s="84">
        <v>0</v>
      </c>
      <c r="AO827" s="84">
        <v>0</v>
      </c>
      <c r="AP827" s="84">
        <v>17000</v>
      </c>
      <c r="AQ827" s="84">
        <v>487.9</v>
      </c>
      <c r="AR827" s="84">
        <v>0</v>
      </c>
      <c r="AS827" s="84">
        <v>516.79999999999995</v>
      </c>
      <c r="AT827" s="84">
        <v>0</v>
      </c>
      <c r="AU827" s="84">
        <v>25</v>
      </c>
      <c r="AV827" s="84">
        <v>0</v>
      </c>
      <c r="AW827" s="84">
        <v>3546</v>
      </c>
      <c r="AX827" s="84">
        <v>8121.7</v>
      </c>
      <c r="AY827" s="84">
        <v>12424.3</v>
      </c>
      <c r="AZ827" s="84">
        <v>1207</v>
      </c>
      <c r="BA827" s="84">
        <v>187</v>
      </c>
      <c r="BB827" s="84">
        <v>1205.3</v>
      </c>
      <c r="BC827" s="91">
        <v>2599.3000000000002</v>
      </c>
    </row>
    <row r="828" spans="1:55" ht="25.5">
      <c r="A828" s="90" t="s">
        <v>843</v>
      </c>
      <c r="B828" s="82">
        <v>20231001</v>
      </c>
      <c r="C828" s="82">
        <v>2023</v>
      </c>
      <c r="D828" s="82" t="s">
        <v>6398</v>
      </c>
      <c r="E828" s="82">
        <v>10</v>
      </c>
      <c r="F828" s="82" t="s">
        <v>1268</v>
      </c>
      <c r="G828" s="82" t="s">
        <v>245</v>
      </c>
      <c r="H828" s="82" t="s">
        <v>1268</v>
      </c>
      <c r="I828" s="82" t="s">
        <v>245</v>
      </c>
      <c r="J828" s="82">
        <v>1</v>
      </c>
      <c r="K828" s="82" t="s">
        <v>11</v>
      </c>
      <c r="L828" s="82" t="s">
        <v>3749</v>
      </c>
      <c r="M828" s="82" t="s">
        <v>3750</v>
      </c>
      <c r="N828" s="82" t="s">
        <v>2352</v>
      </c>
      <c r="O828" s="82" t="s">
        <v>3700</v>
      </c>
      <c r="P828" s="82" t="s">
        <v>3805</v>
      </c>
      <c r="Q828" s="82" t="s">
        <v>82</v>
      </c>
      <c r="R828" s="82">
        <v>6</v>
      </c>
      <c r="S828" s="83">
        <v>43473</v>
      </c>
      <c r="T828" s="83">
        <v>35801</v>
      </c>
      <c r="U828" s="82">
        <v>61710025</v>
      </c>
      <c r="V828" s="82" t="s">
        <v>3702</v>
      </c>
      <c r="W828" s="100" t="s">
        <v>1645</v>
      </c>
      <c r="X828" s="82" t="s">
        <v>4092</v>
      </c>
      <c r="Y828" s="82" t="s">
        <v>5406</v>
      </c>
      <c r="Z828" s="82" t="s">
        <v>246</v>
      </c>
      <c r="AA828" s="82" t="s">
        <v>3712</v>
      </c>
      <c r="AB828" s="83">
        <v>27912</v>
      </c>
      <c r="AC828" s="82" t="s">
        <v>3713</v>
      </c>
      <c r="AD828" s="82" t="s">
        <v>3705</v>
      </c>
      <c r="AE828" s="82">
        <v>200013300045829</v>
      </c>
      <c r="AF828" s="82">
        <v>1</v>
      </c>
      <c r="AG828" s="82" t="s">
        <v>3707</v>
      </c>
      <c r="AH828" s="82">
        <v>1</v>
      </c>
      <c r="AI828" s="82" t="s">
        <v>3708</v>
      </c>
      <c r="AJ828" s="82">
        <v>315645</v>
      </c>
      <c r="AK828" s="82" t="s">
        <v>6663</v>
      </c>
      <c r="AL828" s="82">
        <v>429</v>
      </c>
      <c r="AM828" s="84">
        <v>25000</v>
      </c>
      <c r="AN828" s="84">
        <v>0</v>
      </c>
      <c r="AO828" s="84">
        <v>0</v>
      </c>
      <c r="AP828" s="84">
        <v>25000</v>
      </c>
      <c r="AQ828" s="84">
        <v>717.5</v>
      </c>
      <c r="AR828" s="84">
        <v>0</v>
      </c>
      <c r="AS828" s="84">
        <v>760</v>
      </c>
      <c r="AT828" s="84">
        <v>0</v>
      </c>
      <c r="AU828" s="84">
        <v>25</v>
      </c>
      <c r="AV828" s="84">
        <v>100</v>
      </c>
      <c r="AW828" s="84">
        <v>12188.1</v>
      </c>
      <c r="AX828" s="84">
        <v>25978.7</v>
      </c>
      <c r="AY828" s="84">
        <v>11209.4</v>
      </c>
      <c r="AZ828" s="84">
        <v>1775</v>
      </c>
      <c r="BA828" s="84">
        <v>275</v>
      </c>
      <c r="BB828" s="84">
        <v>1772.5</v>
      </c>
      <c r="BC828" s="91">
        <v>3822.5</v>
      </c>
    </row>
    <row r="829" spans="1:55" ht="25.5">
      <c r="A829" s="90" t="s">
        <v>843</v>
      </c>
      <c r="B829" s="82">
        <v>20231001</v>
      </c>
      <c r="C829" s="82">
        <v>2023</v>
      </c>
      <c r="D829" s="82" t="s">
        <v>6398</v>
      </c>
      <c r="E829" s="82">
        <v>10</v>
      </c>
      <c r="F829" s="82" t="s">
        <v>1249</v>
      </c>
      <c r="G829" s="82" t="s">
        <v>1491</v>
      </c>
      <c r="H829" s="82">
        <v>1.83</v>
      </c>
      <c r="I829" s="82" t="s">
        <v>843</v>
      </c>
      <c r="J829" s="82">
        <v>34</v>
      </c>
      <c r="K829" s="82" t="s">
        <v>3699</v>
      </c>
      <c r="L829" s="82"/>
      <c r="M829" s="82"/>
      <c r="N829" s="82" t="s">
        <v>2352</v>
      </c>
      <c r="O829" s="82" t="s">
        <v>3700</v>
      </c>
      <c r="P829" s="82" t="s">
        <v>3701</v>
      </c>
      <c r="Q829" s="82" t="s">
        <v>190</v>
      </c>
      <c r="R829" s="82">
        <v>1</v>
      </c>
      <c r="S829" s="83">
        <v>44573</v>
      </c>
      <c r="T829" s="83">
        <v>44573</v>
      </c>
      <c r="U829" s="82">
        <v>61395027</v>
      </c>
      <c r="V829" s="82" t="s">
        <v>3702</v>
      </c>
      <c r="W829" s="100" t="s">
        <v>2616</v>
      </c>
      <c r="X829" s="82" t="s">
        <v>4362</v>
      </c>
      <c r="Y829" s="82" t="s">
        <v>5643</v>
      </c>
      <c r="Z829" s="82" t="s">
        <v>2615</v>
      </c>
      <c r="AA829" s="82" t="s">
        <v>3712</v>
      </c>
      <c r="AB829" s="83">
        <v>19001</v>
      </c>
      <c r="AC829" s="82" t="s">
        <v>3705</v>
      </c>
      <c r="AD829" s="82" t="s">
        <v>3706</v>
      </c>
      <c r="AE829" s="82">
        <v>200010101791088</v>
      </c>
      <c r="AF829" s="82">
        <v>1</v>
      </c>
      <c r="AG829" s="82" t="s">
        <v>3707</v>
      </c>
      <c r="AH829" s="82">
        <v>1</v>
      </c>
      <c r="AI829" s="82" t="s">
        <v>3708</v>
      </c>
      <c r="AJ829" s="82">
        <v>315645</v>
      </c>
      <c r="AK829" s="82" t="s">
        <v>6663</v>
      </c>
      <c r="AL829" s="82">
        <v>430</v>
      </c>
      <c r="AM829" s="84">
        <v>35000</v>
      </c>
      <c r="AN829" s="84">
        <v>0</v>
      </c>
      <c r="AO829" s="84">
        <v>0</v>
      </c>
      <c r="AP829" s="84">
        <v>35000</v>
      </c>
      <c r="AQ829" s="84">
        <v>1004.5</v>
      </c>
      <c r="AR829" s="84">
        <v>0</v>
      </c>
      <c r="AS829" s="84">
        <v>1064</v>
      </c>
      <c r="AT829" s="84">
        <v>0</v>
      </c>
      <c r="AU829" s="84">
        <v>25</v>
      </c>
      <c r="AV829" s="84">
        <v>0</v>
      </c>
      <c r="AW829" s="84">
        <v>0</v>
      </c>
      <c r="AX829" s="84">
        <v>2093.5</v>
      </c>
      <c r="AY829" s="84">
        <v>32906.5</v>
      </c>
      <c r="AZ829" s="84">
        <v>2485</v>
      </c>
      <c r="BA829" s="84">
        <v>385</v>
      </c>
      <c r="BB829" s="84">
        <v>2481.5</v>
      </c>
      <c r="BC829" s="91">
        <v>5351.5</v>
      </c>
    </row>
    <row r="830" spans="1:55" ht="25.5">
      <c r="A830" s="90" t="s">
        <v>843</v>
      </c>
      <c r="B830" s="82">
        <v>20231001</v>
      </c>
      <c r="C830" s="82">
        <v>2023</v>
      </c>
      <c r="D830" s="82" t="s">
        <v>6398</v>
      </c>
      <c r="E830" s="82">
        <v>10</v>
      </c>
      <c r="F830" s="82">
        <v>1.83</v>
      </c>
      <c r="G830" s="82" t="s">
        <v>843</v>
      </c>
      <c r="H830" s="82">
        <v>1.83</v>
      </c>
      <c r="I830" s="82" t="s">
        <v>843</v>
      </c>
      <c r="J830" s="82">
        <v>1</v>
      </c>
      <c r="K830" s="82" t="s">
        <v>11</v>
      </c>
      <c r="L830" s="82" t="s">
        <v>3714</v>
      </c>
      <c r="M830" s="82" t="s">
        <v>3715</v>
      </c>
      <c r="N830" s="82" t="s">
        <v>2352</v>
      </c>
      <c r="O830" s="82" t="s">
        <v>3700</v>
      </c>
      <c r="P830" s="82" t="s">
        <v>3824</v>
      </c>
      <c r="Q830" s="82" t="s">
        <v>1229</v>
      </c>
      <c r="R830" s="82">
        <v>10</v>
      </c>
      <c r="S830" s="83">
        <v>44933</v>
      </c>
      <c r="T830" s="83">
        <v>36534</v>
      </c>
      <c r="U830" s="82">
        <v>62461990</v>
      </c>
      <c r="V830" s="82" t="s">
        <v>3702</v>
      </c>
      <c r="W830" s="100" t="s">
        <v>1027</v>
      </c>
      <c r="X830" s="82" t="s">
        <v>4364</v>
      </c>
      <c r="Y830" s="82" t="s">
        <v>5645</v>
      </c>
      <c r="Z830" s="82" t="s">
        <v>225</v>
      </c>
      <c r="AA830" s="82" t="s">
        <v>3704</v>
      </c>
      <c r="AB830" s="83">
        <v>23417</v>
      </c>
      <c r="AC830" s="82" t="s">
        <v>3713</v>
      </c>
      <c r="AD830" s="82" t="s">
        <v>3705</v>
      </c>
      <c r="AE830" s="82">
        <v>200013300041742</v>
      </c>
      <c r="AF830" s="82">
        <v>1</v>
      </c>
      <c r="AG830" s="82" t="s">
        <v>3707</v>
      </c>
      <c r="AH830" s="82">
        <v>1</v>
      </c>
      <c r="AI830" s="82" t="s">
        <v>3708</v>
      </c>
      <c r="AJ830" s="82">
        <v>315645</v>
      </c>
      <c r="AK830" s="82" t="s">
        <v>6663</v>
      </c>
      <c r="AL830" s="82">
        <v>431</v>
      </c>
      <c r="AM830" s="84">
        <v>180000</v>
      </c>
      <c r="AN830" s="84">
        <v>0</v>
      </c>
      <c r="AO830" s="84">
        <v>0</v>
      </c>
      <c r="AP830" s="84">
        <v>180000</v>
      </c>
      <c r="AQ830" s="84">
        <v>5166</v>
      </c>
      <c r="AR830" s="84">
        <v>30923.37</v>
      </c>
      <c r="AS830" s="84">
        <v>5472</v>
      </c>
      <c r="AT830" s="84">
        <v>0</v>
      </c>
      <c r="AU830" s="84">
        <v>25</v>
      </c>
      <c r="AV830" s="84">
        <v>0</v>
      </c>
      <c r="AW830" s="84">
        <v>0</v>
      </c>
      <c r="AX830" s="84">
        <v>41586.370000000003</v>
      </c>
      <c r="AY830" s="84">
        <v>138413.63</v>
      </c>
      <c r="AZ830" s="84">
        <v>12780</v>
      </c>
      <c r="BA830" s="84">
        <v>822.89</v>
      </c>
      <c r="BB830" s="84">
        <v>12762</v>
      </c>
      <c r="BC830" s="91">
        <v>26364.89</v>
      </c>
    </row>
    <row r="831" spans="1:55" ht="25.5">
      <c r="A831" s="90" t="s">
        <v>843</v>
      </c>
      <c r="B831" s="82">
        <v>20231001</v>
      </c>
      <c r="C831" s="82">
        <v>2023</v>
      </c>
      <c r="D831" s="82" t="s">
        <v>6398</v>
      </c>
      <c r="E831" s="82">
        <v>10</v>
      </c>
      <c r="F831" s="82">
        <v>1.83</v>
      </c>
      <c r="G831" s="82" t="s">
        <v>843</v>
      </c>
      <c r="H831" s="82">
        <v>1.83</v>
      </c>
      <c r="I831" s="82" t="s">
        <v>843</v>
      </c>
      <c r="J831" s="82">
        <v>36</v>
      </c>
      <c r="K831" s="82" t="s">
        <v>3730</v>
      </c>
      <c r="L831" s="82"/>
      <c r="M831" s="82"/>
      <c r="N831" s="82" t="s">
        <v>2352</v>
      </c>
      <c r="O831" s="82" t="s">
        <v>3700</v>
      </c>
      <c r="P831" s="82" t="s">
        <v>3731</v>
      </c>
      <c r="Q831" s="82" t="s">
        <v>710</v>
      </c>
      <c r="R831" s="82">
        <v>1</v>
      </c>
      <c r="S831" s="83">
        <v>44931</v>
      </c>
      <c r="T831" s="83">
        <v>44931</v>
      </c>
      <c r="U831" s="82">
        <v>62461960</v>
      </c>
      <c r="V831" s="82" t="s">
        <v>3702</v>
      </c>
      <c r="W831" s="100" t="s">
        <v>3251</v>
      </c>
      <c r="X831" s="82" t="s">
        <v>3732</v>
      </c>
      <c r="Y831" s="82" t="s">
        <v>5135</v>
      </c>
      <c r="Z831" s="82" t="s">
        <v>3250</v>
      </c>
      <c r="AA831" s="82" t="s">
        <v>3712</v>
      </c>
      <c r="AB831" s="83">
        <v>31261</v>
      </c>
      <c r="AC831" s="82" t="s">
        <v>3705</v>
      </c>
      <c r="AD831" s="82" t="s">
        <v>3706</v>
      </c>
      <c r="AE831" s="82">
        <v>200019605870181</v>
      </c>
      <c r="AF831" s="82">
        <v>1</v>
      </c>
      <c r="AG831" s="82" t="s">
        <v>3707</v>
      </c>
      <c r="AH831" s="82">
        <v>1</v>
      </c>
      <c r="AI831" s="82" t="s">
        <v>3708</v>
      </c>
      <c r="AJ831" s="82">
        <v>315645</v>
      </c>
      <c r="AK831" s="82" t="s">
        <v>6663</v>
      </c>
      <c r="AL831" s="82">
        <v>432</v>
      </c>
      <c r="AM831" s="84">
        <v>26666.67</v>
      </c>
      <c r="AN831" s="84">
        <v>0</v>
      </c>
      <c r="AO831" s="84">
        <v>0</v>
      </c>
      <c r="AP831" s="84">
        <v>26666.67</v>
      </c>
      <c r="AQ831" s="84">
        <v>765.33</v>
      </c>
      <c r="AR831" s="84">
        <v>0</v>
      </c>
      <c r="AS831" s="84">
        <v>810.67</v>
      </c>
      <c r="AT831" s="84">
        <v>0</v>
      </c>
      <c r="AU831" s="84">
        <v>25</v>
      </c>
      <c r="AV831" s="84">
        <v>0</v>
      </c>
      <c r="AW831" s="84">
        <v>0</v>
      </c>
      <c r="AX831" s="84">
        <v>1601</v>
      </c>
      <c r="AY831" s="84">
        <v>25065.67</v>
      </c>
      <c r="AZ831" s="84">
        <v>1893.33</v>
      </c>
      <c r="BA831" s="84">
        <v>293.33</v>
      </c>
      <c r="BB831" s="84">
        <v>1890.67</v>
      </c>
      <c r="BC831" s="91">
        <v>4077.33</v>
      </c>
    </row>
    <row r="832" spans="1:55" ht="38.25">
      <c r="A832" s="90" t="s">
        <v>843</v>
      </c>
      <c r="B832" s="82">
        <v>20231001</v>
      </c>
      <c r="C832" s="82">
        <v>2023</v>
      </c>
      <c r="D832" s="82" t="s">
        <v>6398</v>
      </c>
      <c r="E832" s="82">
        <v>10</v>
      </c>
      <c r="F832" s="82" t="s">
        <v>2886</v>
      </c>
      <c r="G832" s="82" t="s">
        <v>2885</v>
      </c>
      <c r="H832" s="82">
        <v>1.83</v>
      </c>
      <c r="I832" s="82" t="s">
        <v>843</v>
      </c>
      <c r="J832" s="82">
        <v>34</v>
      </c>
      <c r="K832" s="82" t="s">
        <v>3699</v>
      </c>
      <c r="L832" s="82" t="s">
        <v>3714</v>
      </c>
      <c r="M832" s="82" t="s">
        <v>3715</v>
      </c>
      <c r="N832" s="82" t="s">
        <v>2352</v>
      </c>
      <c r="O832" s="82" t="s">
        <v>3700</v>
      </c>
      <c r="P832" s="82" t="s">
        <v>3747</v>
      </c>
      <c r="Q832" s="82" t="s">
        <v>2383</v>
      </c>
      <c r="R832" s="82">
        <v>2</v>
      </c>
      <c r="S832" s="83">
        <v>44573</v>
      </c>
      <c r="T832" s="82" t="s">
        <v>6948</v>
      </c>
      <c r="U832" s="82">
        <v>62220011</v>
      </c>
      <c r="V832" s="82" t="s">
        <v>3702</v>
      </c>
      <c r="W832" s="100" t="s">
        <v>2683</v>
      </c>
      <c r="X832" s="82" t="s">
        <v>3986</v>
      </c>
      <c r="Y832" s="82" t="s">
        <v>5316</v>
      </c>
      <c r="Z832" s="82" t="s">
        <v>2830</v>
      </c>
      <c r="AA832" s="82" t="s">
        <v>3704</v>
      </c>
      <c r="AB832" s="82" t="s">
        <v>6949</v>
      </c>
      <c r="AC832" s="82" t="s">
        <v>3713</v>
      </c>
      <c r="AD832" s="82" t="s">
        <v>3718</v>
      </c>
      <c r="AE832" s="82">
        <v>200013300207476</v>
      </c>
      <c r="AF832" s="82">
        <v>1</v>
      </c>
      <c r="AG832" s="82" t="s">
        <v>3707</v>
      </c>
      <c r="AH832" s="82">
        <v>1</v>
      </c>
      <c r="AI832" s="82" t="s">
        <v>3708</v>
      </c>
      <c r="AJ832" s="82">
        <v>315645</v>
      </c>
      <c r="AK832" s="82" t="s">
        <v>6663</v>
      </c>
      <c r="AL832" s="82">
        <v>433</v>
      </c>
      <c r="AM832" s="84">
        <v>65000</v>
      </c>
      <c r="AN832" s="84">
        <v>0</v>
      </c>
      <c r="AO832" s="84">
        <v>0</v>
      </c>
      <c r="AP832" s="84">
        <v>65000</v>
      </c>
      <c r="AQ832" s="84">
        <v>1865.5</v>
      </c>
      <c r="AR832" s="84">
        <v>4427.58</v>
      </c>
      <c r="AS832" s="84">
        <v>1976</v>
      </c>
      <c r="AT832" s="84">
        <v>0</v>
      </c>
      <c r="AU832" s="84">
        <v>25</v>
      </c>
      <c r="AV832" s="84">
        <v>0</v>
      </c>
      <c r="AW832" s="84">
        <v>0</v>
      </c>
      <c r="AX832" s="84">
        <v>8294.08</v>
      </c>
      <c r="AY832" s="84">
        <v>56705.919999999998</v>
      </c>
      <c r="AZ832" s="84">
        <v>4615</v>
      </c>
      <c r="BA832" s="84">
        <v>715</v>
      </c>
      <c r="BB832" s="84">
        <v>4608.5</v>
      </c>
      <c r="BC832" s="91">
        <v>9938.5</v>
      </c>
    </row>
    <row r="833" spans="1:55" ht="25.5">
      <c r="A833" s="90" t="s">
        <v>843</v>
      </c>
      <c r="B833" s="82">
        <v>20231001</v>
      </c>
      <c r="C833" s="82">
        <v>2023</v>
      </c>
      <c r="D833" s="82" t="s">
        <v>6398</v>
      </c>
      <c r="E833" s="82">
        <v>10</v>
      </c>
      <c r="F833" s="82" t="s">
        <v>1283</v>
      </c>
      <c r="G833" s="82" t="s">
        <v>727</v>
      </c>
      <c r="H833" s="82" t="s">
        <v>1283</v>
      </c>
      <c r="I833" s="82" t="s">
        <v>727</v>
      </c>
      <c r="J833" s="82">
        <v>1</v>
      </c>
      <c r="K833" s="82" t="s">
        <v>11</v>
      </c>
      <c r="L833" s="82"/>
      <c r="M833" s="82"/>
      <c r="N833" s="82" t="s">
        <v>2352</v>
      </c>
      <c r="O833" s="82" t="s">
        <v>3700</v>
      </c>
      <c r="P833" s="82" t="s">
        <v>4357</v>
      </c>
      <c r="Q833" s="82" t="s">
        <v>752</v>
      </c>
      <c r="R833" s="82">
        <v>7</v>
      </c>
      <c r="S833" s="83">
        <v>43834</v>
      </c>
      <c r="T833" s="83">
        <v>26947</v>
      </c>
      <c r="U833" s="82">
        <v>62115036</v>
      </c>
      <c r="V833" s="82" t="s">
        <v>3702</v>
      </c>
      <c r="W833" s="100" t="s">
        <v>1707</v>
      </c>
      <c r="X833" s="82" t="s">
        <v>4358</v>
      </c>
      <c r="Y833" s="82" t="s">
        <v>5639</v>
      </c>
      <c r="Z833" s="82" t="s">
        <v>751</v>
      </c>
      <c r="AA833" s="82" t="s">
        <v>3704</v>
      </c>
      <c r="AB833" s="82" t="s">
        <v>6950</v>
      </c>
      <c r="AC833" s="82" t="s">
        <v>3713</v>
      </c>
      <c r="AD833" s="82" t="s">
        <v>3705</v>
      </c>
      <c r="AE833" s="82">
        <v>200013300030876</v>
      </c>
      <c r="AF833" s="82">
        <v>1</v>
      </c>
      <c r="AG833" s="82" t="s">
        <v>3707</v>
      </c>
      <c r="AH833" s="82">
        <v>1</v>
      </c>
      <c r="AI833" s="82" t="s">
        <v>3708</v>
      </c>
      <c r="AJ833" s="82">
        <v>315645</v>
      </c>
      <c r="AK833" s="82" t="s">
        <v>6663</v>
      </c>
      <c r="AL833" s="82">
        <v>434</v>
      </c>
      <c r="AM833" s="84">
        <v>100000</v>
      </c>
      <c r="AN833" s="84">
        <v>0</v>
      </c>
      <c r="AO833" s="84">
        <v>0</v>
      </c>
      <c r="AP833" s="84">
        <v>100000</v>
      </c>
      <c r="AQ833" s="84">
        <v>2870</v>
      </c>
      <c r="AR833" s="84">
        <v>11708.52</v>
      </c>
      <c r="AS833" s="84">
        <v>3040</v>
      </c>
      <c r="AT833" s="84">
        <v>1587.38</v>
      </c>
      <c r="AU833" s="84">
        <v>25</v>
      </c>
      <c r="AV833" s="84">
        <v>100</v>
      </c>
      <c r="AW833" s="84">
        <v>0</v>
      </c>
      <c r="AX833" s="84">
        <v>19330.900000000001</v>
      </c>
      <c r="AY833" s="84">
        <v>80669.100000000006</v>
      </c>
      <c r="AZ833" s="84">
        <v>7100</v>
      </c>
      <c r="BA833" s="84">
        <v>822.89</v>
      </c>
      <c r="BB833" s="84">
        <v>7090</v>
      </c>
      <c r="BC833" s="91">
        <v>15012.89</v>
      </c>
    </row>
    <row r="834" spans="1:55" ht="25.5">
      <c r="A834" s="90" t="s">
        <v>843</v>
      </c>
      <c r="B834" s="82">
        <v>20231001</v>
      </c>
      <c r="C834" s="82">
        <v>2023</v>
      </c>
      <c r="D834" s="82" t="s">
        <v>6398</v>
      </c>
      <c r="E834" s="82">
        <v>10</v>
      </c>
      <c r="F834" s="82" t="s">
        <v>1270</v>
      </c>
      <c r="G834" s="82" t="s">
        <v>842</v>
      </c>
      <c r="H834" s="82">
        <v>1.83</v>
      </c>
      <c r="I834" s="82" t="s">
        <v>843</v>
      </c>
      <c r="J834" s="82">
        <v>34</v>
      </c>
      <c r="K834" s="82" t="s">
        <v>3699</v>
      </c>
      <c r="L834" s="82"/>
      <c r="M834" s="82"/>
      <c r="N834" s="82" t="s">
        <v>2352</v>
      </c>
      <c r="O834" s="82" t="s">
        <v>3700</v>
      </c>
      <c r="P834" s="82" t="s">
        <v>3701</v>
      </c>
      <c r="Q834" s="82" t="s">
        <v>190</v>
      </c>
      <c r="R834" s="82">
        <v>1</v>
      </c>
      <c r="S834" s="83">
        <v>44565</v>
      </c>
      <c r="T834" s="83">
        <v>44565</v>
      </c>
      <c r="U834" s="82">
        <v>61800072</v>
      </c>
      <c r="V834" s="82" t="s">
        <v>3702</v>
      </c>
      <c r="W834" s="100" t="s">
        <v>2114</v>
      </c>
      <c r="X834" s="82" t="s">
        <v>4192</v>
      </c>
      <c r="Y834" s="82" t="s">
        <v>5491</v>
      </c>
      <c r="Z834" s="82" t="s">
        <v>1526</v>
      </c>
      <c r="AA834" s="82" t="s">
        <v>3704</v>
      </c>
      <c r="AB834" s="83">
        <v>24140</v>
      </c>
      <c r="AC834" s="82" t="s">
        <v>3705</v>
      </c>
      <c r="AD834" s="82" t="s">
        <v>3706</v>
      </c>
      <c r="AE834" s="82">
        <v>200019604672578</v>
      </c>
      <c r="AF834" s="82">
        <v>1</v>
      </c>
      <c r="AG834" s="82" t="s">
        <v>3707</v>
      </c>
      <c r="AH834" s="82">
        <v>1</v>
      </c>
      <c r="AI834" s="82" t="s">
        <v>3708</v>
      </c>
      <c r="AJ834" s="82">
        <v>315645</v>
      </c>
      <c r="AK834" s="82" t="s">
        <v>6663</v>
      </c>
      <c r="AL834" s="82">
        <v>435</v>
      </c>
      <c r="AM834" s="84">
        <v>50000</v>
      </c>
      <c r="AN834" s="84">
        <v>0</v>
      </c>
      <c r="AO834" s="84">
        <v>0</v>
      </c>
      <c r="AP834" s="84">
        <v>50000</v>
      </c>
      <c r="AQ834" s="84">
        <v>1435</v>
      </c>
      <c r="AR834" s="84">
        <v>1854</v>
      </c>
      <c r="AS834" s="84">
        <v>1520</v>
      </c>
      <c r="AT834" s="84">
        <v>0</v>
      </c>
      <c r="AU834" s="84">
        <v>25</v>
      </c>
      <c r="AV834" s="84">
        <v>0</v>
      </c>
      <c r="AW834" s="84">
        <v>0</v>
      </c>
      <c r="AX834" s="84">
        <v>4834</v>
      </c>
      <c r="AY834" s="84">
        <v>45166</v>
      </c>
      <c r="AZ834" s="84">
        <v>3550</v>
      </c>
      <c r="BA834" s="84">
        <v>550</v>
      </c>
      <c r="BB834" s="84">
        <v>3545</v>
      </c>
      <c r="BC834" s="91">
        <v>7645</v>
      </c>
    </row>
    <row r="835" spans="1:55" ht="25.5">
      <c r="A835" s="90" t="s">
        <v>843</v>
      </c>
      <c r="B835" s="82">
        <v>20231001</v>
      </c>
      <c r="C835" s="82">
        <v>2023</v>
      </c>
      <c r="D835" s="82" t="s">
        <v>6398</v>
      </c>
      <c r="E835" s="82">
        <v>10</v>
      </c>
      <c r="F835" s="82" t="s">
        <v>1244</v>
      </c>
      <c r="G835" s="82" t="s">
        <v>503</v>
      </c>
      <c r="H835" s="82" t="s">
        <v>1244</v>
      </c>
      <c r="I835" s="82" t="s">
        <v>503</v>
      </c>
      <c r="J835" s="82">
        <v>1</v>
      </c>
      <c r="K835" s="82" t="s">
        <v>11</v>
      </c>
      <c r="L835" s="82" t="s">
        <v>3720</v>
      </c>
      <c r="M835" s="82" t="s">
        <v>3721</v>
      </c>
      <c r="N835" s="82" t="s">
        <v>2352</v>
      </c>
      <c r="O835" s="82" t="s">
        <v>3700</v>
      </c>
      <c r="P835" s="82" t="s">
        <v>3987</v>
      </c>
      <c r="Q835" s="82" t="s">
        <v>510</v>
      </c>
      <c r="R835" s="82">
        <v>4</v>
      </c>
      <c r="S835" s="83">
        <v>44936</v>
      </c>
      <c r="T835" s="83">
        <v>44205</v>
      </c>
      <c r="U835" s="82">
        <v>62040079</v>
      </c>
      <c r="V835" s="82" t="s">
        <v>3702</v>
      </c>
      <c r="W835" s="100" t="s">
        <v>6365</v>
      </c>
      <c r="X835" s="82" t="s">
        <v>4996</v>
      </c>
      <c r="Y835" s="82" t="s">
        <v>6951</v>
      </c>
      <c r="Z835" s="82" t="s">
        <v>6366</v>
      </c>
      <c r="AA835" s="82" t="s">
        <v>3712</v>
      </c>
      <c r="AB835" s="82" t="s">
        <v>6952</v>
      </c>
      <c r="AC835" s="82" t="s">
        <v>3705</v>
      </c>
      <c r="AD835" s="82" t="s">
        <v>3705</v>
      </c>
      <c r="AE835" s="82">
        <v>200019606196778</v>
      </c>
      <c r="AF835" s="82">
        <v>1</v>
      </c>
      <c r="AG835" s="82" t="s">
        <v>3707</v>
      </c>
      <c r="AH835" s="82">
        <v>1</v>
      </c>
      <c r="AI835" s="82" t="s">
        <v>3708</v>
      </c>
      <c r="AJ835" s="82">
        <v>315645</v>
      </c>
      <c r="AK835" s="82" t="s">
        <v>6663</v>
      </c>
      <c r="AL835" s="82">
        <v>436</v>
      </c>
      <c r="AM835" s="84">
        <v>24000</v>
      </c>
      <c r="AN835" s="84">
        <v>0</v>
      </c>
      <c r="AO835" s="84">
        <v>0</v>
      </c>
      <c r="AP835" s="84">
        <v>24000</v>
      </c>
      <c r="AQ835" s="84">
        <v>688.8</v>
      </c>
      <c r="AR835" s="84">
        <v>0</v>
      </c>
      <c r="AS835" s="84">
        <v>729.6</v>
      </c>
      <c r="AT835" s="84">
        <v>0</v>
      </c>
      <c r="AU835" s="84">
        <v>25</v>
      </c>
      <c r="AV835" s="84">
        <v>0</v>
      </c>
      <c r="AW835" s="84">
        <v>0</v>
      </c>
      <c r="AX835" s="84">
        <v>1443.4</v>
      </c>
      <c r="AY835" s="84">
        <v>22556.6</v>
      </c>
      <c r="AZ835" s="84">
        <v>1704</v>
      </c>
      <c r="BA835" s="84">
        <v>264</v>
      </c>
      <c r="BB835" s="84">
        <v>1701.6</v>
      </c>
      <c r="BC835" s="91">
        <v>3669.6</v>
      </c>
    </row>
    <row r="836" spans="1:55" ht="25.5">
      <c r="A836" s="90" t="s">
        <v>843</v>
      </c>
      <c r="B836" s="82">
        <v>20231001</v>
      </c>
      <c r="C836" s="82">
        <v>2023</v>
      </c>
      <c r="D836" s="82" t="s">
        <v>6398</v>
      </c>
      <c r="E836" s="82">
        <v>10</v>
      </c>
      <c r="F836" s="82" t="s">
        <v>1259</v>
      </c>
      <c r="G836" s="82" t="s">
        <v>1493</v>
      </c>
      <c r="H836" s="82" t="s">
        <v>1259</v>
      </c>
      <c r="I836" s="82" t="s">
        <v>1493</v>
      </c>
      <c r="J836" s="82">
        <v>1</v>
      </c>
      <c r="K836" s="82" t="s">
        <v>11</v>
      </c>
      <c r="L836" s="82" t="s">
        <v>3720</v>
      </c>
      <c r="M836" s="82" t="s">
        <v>3721</v>
      </c>
      <c r="N836" s="82" t="s">
        <v>2352</v>
      </c>
      <c r="O836" s="82" t="s">
        <v>3700</v>
      </c>
      <c r="P836" s="82" t="s">
        <v>3817</v>
      </c>
      <c r="Q836" s="82" t="s">
        <v>42</v>
      </c>
      <c r="R836" s="82">
        <v>3</v>
      </c>
      <c r="S836" s="83">
        <v>43466</v>
      </c>
      <c r="T836" s="83">
        <v>39814</v>
      </c>
      <c r="U836" s="82">
        <v>61485006</v>
      </c>
      <c r="V836" s="82" t="s">
        <v>3702</v>
      </c>
      <c r="W836" s="100" t="s">
        <v>1775</v>
      </c>
      <c r="X836" s="82" t="s">
        <v>3818</v>
      </c>
      <c r="Y836" s="82" t="s">
        <v>5189</v>
      </c>
      <c r="Z836" s="82" t="s">
        <v>215</v>
      </c>
      <c r="AA836" s="82" t="s">
        <v>3712</v>
      </c>
      <c r="AB836" s="82" t="s">
        <v>6953</v>
      </c>
      <c r="AC836" s="82" t="s">
        <v>3713</v>
      </c>
      <c r="AD836" s="82" t="s">
        <v>3706</v>
      </c>
      <c r="AE836" s="82">
        <v>200013300146676</v>
      </c>
      <c r="AF836" s="82">
        <v>1</v>
      </c>
      <c r="AG836" s="82" t="s">
        <v>3707</v>
      </c>
      <c r="AH836" s="82">
        <v>1</v>
      </c>
      <c r="AI836" s="82" t="s">
        <v>3708</v>
      </c>
      <c r="AJ836" s="82">
        <v>315645</v>
      </c>
      <c r="AK836" s="82" t="s">
        <v>6663</v>
      </c>
      <c r="AL836" s="82">
        <v>437</v>
      </c>
      <c r="AM836" s="84">
        <v>22050</v>
      </c>
      <c r="AN836" s="84">
        <v>0</v>
      </c>
      <c r="AO836" s="84">
        <v>0</v>
      </c>
      <c r="AP836" s="84">
        <v>22050</v>
      </c>
      <c r="AQ836" s="84">
        <v>632.84</v>
      </c>
      <c r="AR836" s="84">
        <v>0</v>
      </c>
      <c r="AS836" s="84">
        <v>670.32</v>
      </c>
      <c r="AT836" s="84">
        <v>0</v>
      </c>
      <c r="AU836" s="84">
        <v>25</v>
      </c>
      <c r="AV836" s="84">
        <v>0</v>
      </c>
      <c r="AW836" s="84">
        <v>15311.98</v>
      </c>
      <c r="AX836" s="84">
        <v>31952.12</v>
      </c>
      <c r="AY836" s="84">
        <v>5409.86</v>
      </c>
      <c r="AZ836" s="84">
        <v>1565.55</v>
      </c>
      <c r="BA836" s="84">
        <v>242.55</v>
      </c>
      <c r="BB836" s="84">
        <v>1563.35</v>
      </c>
      <c r="BC836" s="91">
        <v>3371.45</v>
      </c>
    </row>
    <row r="837" spans="1:55" ht="25.5">
      <c r="A837" s="90" t="s">
        <v>843</v>
      </c>
      <c r="B837" s="82">
        <v>20231001</v>
      </c>
      <c r="C837" s="82">
        <v>2023</v>
      </c>
      <c r="D837" s="82" t="s">
        <v>6398</v>
      </c>
      <c r="E837" s="82">
        <v>10</v>
      </c>
      <c r="F837" s="82" t="s">
        <v>1262</v>
      </c>
      <c r="G837" s="82" t="s">
        <v>465</v>
      </c>
      <c r="H837" s="82" t="s">
        <v>1262</v>
      </c>
      <c r="I837" s="82" t="s">
        <v>465</v>
      </c>
      <c r="J837" s="82">
        <v>1</v>
      </c>
      <c r="K837" s="82" t="s">
        <v>11</v>
      </c>
      <c r="L837" s="82" t="s">
        <v>3714</v>
      </c>
      <c r="M837" s="82" t="s">
        <v>3715</v>
      </c>
      <c r="N837" s="82" t="s">
        <v>2352</v>
      </c>
      <c r="O837" s="82" t="s">
        <v>3700</v>
      </c>
      <c r="P837" s="82" t="s">
        <v>4186</v>
      </c>
      <c r="Q837" s="82" t="s">
        <v>2937</v>
      </c>
      <c r="R837" s="82">
        <v>3</v>
      </c>
      <c r="S837" s="83">
        <v>43466</v>
      </c>
      <c r="T837" s="83">
        <v>38353</v>
      </c>
      <c r="U837" s="82">
        <v>61935001</v>
      </c>
      <c r="V837" s="82" t="s">
        <v>3702</v>
      </c>
      <c r="W837" s="100" t="s">
        <v>1610</v>
      </c>
      <c r="X837" s="82" t="s">
        <v>4187</v>
      </c>
      <c r="Y837" s="82" t="s">
        <v>5486</v>
      </c>
      <c r="Z837" s="82" t="s">
        <v>469</v>
      </c>
      <c r="AA837" s="82" t="s">
        <v>3712</v>
      </c>
      <c r="AB837" s="82" t="s">
        <v>6954</v>
      </c>
      <c r="AC837" s="82" t="s">
        <v>3713</v>
      </c>
      <c r="AD837" s="82" t="s">
        <v>3705</v>
      </c>
      <c r="AE837" s="82">
        <v>200013300048664</v>
      </c>
      <c r="AF837" s="82">
        <v>1</v>
      </c>
      <c r="AG837" s="82" t="s">
        <v>3707</v>
      </c>
      <c r="AH837" s="82">
        <v>1</v>
      </c>
      <c r="AI837" s="82" t="s">
        <v>3708</v>
      </c>
      <c r="AJ837" s="82">
        <v>315645</v>
      </c>
      <c r="AK837" s="82" t="s">
        <v>6663</v>
      </c>
      <c r="AL837" s="82">
        <v>438</v>
      </c>
      <c r="AM837" s="84">
        <v>19000.55</v>
      </c>
      <c r="AN837" s="84">
        <v>0</v>
      </c>
      <c r="AO837" s="84">
        <v>0</v>
      </c>
      <c r="AP837" s="84">
        <v>19000.55</v>
      </c>
      <c r="AQ837" s="84">
        <v>545.32000000000005</v>
      </c>
      <c r="AR837" s="84">
        <v>0</v>
      </c>
      <c r="AS837" s="84">
        <v>577.62</v>
      </c>
      <c r="AT837" s="84">
        <v>0</v>
      </c>
      <c r="AU837" s="84">
        <v>25</v>
      </c>
      <c r="AV837" s="84">
        <v>0</v>
      </c>
      <c r="AW837" s="84">
        <v>0</v>
      </c>
      <c r="AX837" s="84">
        <v>1147.94</v>
      </c>
      <c r="AY837" s="84">
        <v>17852.61</v>
      </c>
      <c r="AZ837" s="84">
        <v>1349.04</v>
      </c>
      <c r="BA837" s="84">
        <v>209.01</v>
      </c>
      <c r="BB837" s="84">
        <v>1347.14</v>
      </c>
      <c r="BC837" s="91">
        <v>2905.19</v>
      </c>
    </row>
    <row r="838" spans="1:55" ht="25.5">
      <c r="A838" s="90" t="s">
        <v>843</v>
      </c>
      <c r="B838" s="82">
        <v>20231001</v>
      </c>
      <c r="C838" s="82">
        <v>2023</v>
      </c>
      <c r="D838" s="82" t="s">
        <v>6398</v>
      </c>
      <c r="E838" s="82">
        <v>10</v>
      </c>
      <c r="F838" s="82" t="s">
        <v>1271</v>
      </c>
      <c r="G838" s="82" t="s">
        <v>390</v>
      </c>
      <c r="H838" s="82">
        <v>1.83</v>
      </c>
      <c r="I838" s="82" t="s">
        <v>843</v>
      </c>
      <c r="J838" s="82">
        <v>34</v>
      </c>
      <c r="K838" s="82" t="s">
        <v>3699</v>
      </c>
      <c r="L838" s="82" t="s">
        <v>3714</v>
      </c>
      <c r="M838" s="82" t="s">
        <v>3715</v>
      </c>
      <c r="N838" s="82" t="s">
        <v>2352</v>
      </c>
      <c r="O838" s="82" t="s">
        <v>3700</v>
      </c>
      <c r="P838" s="82" t="s">
        <v>4080</v>
      </c>
      <c r="Q838" s="82" t="s">
        <v>1309</v>
      </c>
      <c r="R838" s="82">
        <v>6</v>
      </c>
      <c r="S838" s="83">
        <v>44562</v>
      </c>
      <c r="T838" s="83">
        <v>41642</v>
      </c>
      <c r="U838" s="82">
        <v>61425018</v>
      </c>
      <c r="V838" s="82" t="s">
        <v>3702</v>
      </c>
      <c r="W838" s="100" t="s">
        <v>2152</v>
      </c>
      <c r="X838" s="82" t="s">
        <v>4622</v>
      </c>
      <c r="Y838" s="82" t="s">
        <v>5909</v>
      </c>
      <c r="Z838" s="82" t="s">
        <v>1442</v>
      </c>
      <c r="AA838" s="82" t="s">
        <v>3704</v>
      </c>
      <c r="AB838" s="83">
        <v>26755</v>
      </c>
      <c r="AC838" s="82" t="s">
        <v>3713</v>
      </c>
      <c r="AD838" s="82" t="s">
        <v>3706</v>
      </c>
      <c r="AE838" s="82">
        <v>200010301895214</v>
      </c>
      <c r="AF838" s="82">
        <v>1</v>
      </c>
      <c r="AG838" s="82" t="s">
        <v>3707</v>
      </c>
      <c r="AH838" s="82">
        <v>1</v>
      </c>
      <c r="AI838" s="82" t="s">
        <v>3708</v>
      </c>
      <c r="AJ838" s="82">
        <v>315645</v>
      </c>
      <c r="AK838" s="82" t="s">
        <v>6663</v>
      </c>
      <c r="AL838" s="82">
        <v>439</v>
      </c>
      <c r="AM838" s="84">
        <v>70000</v>
      </c>
      <c r="AN838" s="84">
        <v>0</v>
      </c>
      <c r="AO838" s="84">
        <v>0</v>
      </c>
      <c r="AP838" s="84">
        <v>70000</v>
      </c>
      <c r="AQ838" s="84">
        <v>2009</v>
      </c>
      <c r="AR838" s="84">
        <v>5368.48</v>
      </c>
      <c r="AS838" s="84">
        <v>2128</v>
      </c>
      <c r="AT838" s="84">
        <v>0</v>
      </c>
      <c r="AU838" s="84">
        <v>25</v>
      </c>
      <c r="AV838" s="84">
        <v>0</v>
      </c>
      <c r="AW838" s="84">
        <v>2146</v>
      </c>
      <c r="AX838" s="84">
        <v>13822.48</v>
      </c>
      <c r="AY838" s="84">
        <v>58323.519999999997</v>
      </c>
      <c r="AZ838" s="84">
        <v>4970</v>
      </c>
      <c r="BA838" s="84">
        <v>770</v>
      </c>
      <c r="BB838" s="84">
        <v>4963</v>
      </c>
      <c r="BC838" s="91">
        <v>10703</v>
      </c>
    </row>
    <row r="839" spans="1:55" ht="25.5">
      <c r="A839" s="90" t="s">
        <v>843</v>
      </c>
      <c r="B839" s="82">
        <v>20231001</v>
      </c>
      <c r="C839" s="82">
        <v>2023</v>
      </c>
      <c r="D839" s="82" t="s">
        <v>6398</v>
      </c>
      <c r="E839" s="82">
        <v>10</v>
      </c>
      <c r="F839" s="82">
        <v>1.83</v>
      </c>
      <c r="G839" s="82" t="s">
        <v>843</v>
      </c>
      <c r="H839" s="82">
        <v>1.83</v>
      </c>
      <c r="I839" s="82" t="s">
        <v>843</v>
      </c>
      <c r="J839" s="82">
        <v>1</v>
      </c>
      <c r="K839" s="82" t="s">
        <v>11</v>
      </c>
      <c r="L839" s="82" t="s">
        <v>3720</v>
      </c>
      <c r="M839" s="82" t="s">
        <v>3721</v>
      </c>
      <c r="N839" s="82" t="s">
        <v>2352</v>
      </c>
      <c r="O839" s="82" t="s">
        <v>3700</v>
      </c>
      <c r="P839" s="82" t="s">
        <v>3722</v>
      </c>
      <c r="Q839" s="82" t="s">
        <v>8</v>
      </c>
      <c r="R839" s="82">
        <v>2</v>
      </c>
      <c r="S839" s="83">
        <v>43842</v>
      </c>
      <c r="T839" s="83">
        <v>43840</v>
      </c>
      <c r="U839" s="82">
        <v>62460648</v>
      </c>
      <c r="V839" s="82" t="s">
        <v>3702</v>
      </c>
      <c r="W839" s="100" t="s">
        <v>1742</v>
      </c>
      <c r="X839" s="82" t="s">
        <v>4042</v>
      </c>
      <c r="Y839" s="82" t="s">
        <v>5216</v>
      </c>
      <c r="Z839" s="82" t="s">
        <v>823</v>
      </c>
      <c r="AA839" s="82" t="s">
        <v>3704</v>
      </c>
      <c r="AB839" s="83">
        <v>24877</v>
      </c>
      <c r="AC839" s="82" t="s">
        <v>3705</v>
      </c>
      <c r="AD839" s="82" t="s">
        <v>3706</v>
      </c>
      <c r="AE839" s="82">
        <v>200019603101187</v>
      </c>
      <c r="AF839" s="82">
        <v>1</v>
      </c>
      <c r="AG839" s="82" t="s">
        <v>3707</v>
      </c>
      <c r="AH839" s="82">
        <v>1</v>
      </c>
      <c r="AI839" s="82" t="s">
        <v>3708</v>
      </c>
      <c r="AJ839" s="82">
        <v>315645</v>
      </c>
      <c r="AK839" s="82" t="s">
        <v>6663</v>
      </c>
      <c r="AL839" s="82">
        <v>440</v>
      </c>
      <c r="AM839" s="84">
        <v>20000</v>
      </c>
      <c r="AN839" s="84">
        <v>0</v>
      </c>
      <c r="AO839" s="84">
        <v>0</v>
      </c>
      <c r="AP839" s="84">
        <v>20000</v>
      </c>
      <c r="AQ839" s="84">
        <v>574</v>
      </c>
      <c r="AR839" s="84">
        <v>0</v>
      </c>
      <c r="AS839" s="84">
        <v>608</v>
      </c>
      <c r="AT839" s="84">
        <v>0</v>
      </c>
      <c r="AU839" s="84">
        <v>25</v>
      </c>
      <c r="AV839" s="84">
        <v>0</v>
      </c>
      <c r="AW839" s="84">
        <v>14266.14</v>
      </c>
      <c r="AX839" s="84">
        <v>29739.279999999999</v>
      </c>
      <c r="AY839" s="84">
        <v>4526.8599999999997</v>
      </c>
      <c r="AZ839" s="84">
        <v>1420</v>
      </c>
      <c r="BA839" s="84">
        <v>220</v>
      </c>
      <c r="BB839" s="84">
        <v>1418</v>
      </c>
      <c r="BC839" s="91">
        <v>3058</v>
      </c>
    </row>
    <row r="840" spans="1:55" ht="25.5">
      <c r="A840" s="90" t="s">
        <v>843</v>
      </c>
      <c r="B840" s="82">
        <v>20231001</v>
      </c>
      <c r="C840" s="82">
        <v>2023</v>
      </c>
      <c r="D840" s="82" t="s">
        <v>6398</v>
      </c>
      <c r="E840" s="82">
        <v>10</v>
      </c>
      <c r="F840" s="82" t="s">
        <v>1241</v>
      </c>
      <c r="G840" s="82" t="s">
        <v>276</v>
      </c>
      <c r="H840" s="82" t="s">
        <v>1241</v>
      </c>
      <c r="I840" s="82" t="s">
        <v>276</v>
      </c>
      <c r="J840" s="82">
        <v>1</v>
      </c>
      <c r="K840" s="82" t="s">
        <v>11</v>
      </c>
      <c r="L840" s="82" t="s">
        <v>3758</v>
      </c>
      <c r="M840" s="82" t="s">
        <v>3759</v>
      </c>
      <c r="N840" s="82" t="s">
        <v>2352</v>
      </c>
      <c r="O840" s="82" t="s">
        <v>3700</v>
      </c>
      <c r="P840" s="82" t="s">
        <v>3996</v>
      </c>
      <c r="Q840" s="82" t="s">
        <v>282</v>
      </c>
      <c r="R840" s="82">
        <v>3</v>
      </c>
      <c r="S840" s="83">
        <v>43466</v>
      </c>
      <c r="T840" s="83">
        <v>37995</v>
      </c>
      <c r="U840" s="82">
        <v>62160006</v>
      </c>
      <c r="V840" s="82" t="s">
        <v>3702</v>
      </c>
      <c r="W840" s="100" t="s">
        <v>1585</v>
      </c>
      <c r="X840" s="82" t="s">
        <v>4277</v>
      </c>
      <c r="Y840" s="82" t="s">
        <v>5569</v>
      </c>
      <c r="Z840" s="82" t="s">
        <v>281</v>
      </c>
      <c r="AA840" s="82" t="s">
        <v>3712</v>
      </c>
      <c r="AB840" s="82" t="s">
        <v>6955</v>
      </c>
      <c r="AC840" s="82" t="s">
        <v>3713</v>
      </c>
      <c r="AD840" s="82" t="s">
        <v>3705</v>
      </c>
      <c r="AE840" s="82">
        <v>200013300035282</v>
      </c>
      <c r="AF840" s="82">
        <v>1</v>
      </c>
      <c r="AG840" s="82" t="s">
        <v>3707</v>
      </c>
      <c r="AH840" s="82">
        <v>1</v>
      </c>
      <c r="AI840" s="82" t="s">
        <v>3708</v>
      </c>
      <c r="AJ840" s="82">
        <v>315645</v>
      </c>
      <c r="AK840" s="82" t="s">
        <v>6663</v>
      </c>
      <c r="AL840" s="82">
        <v>441</v>
      </c>
      <c r="AM840" s="84">
        <v>31500</v>
      </c>
      <c r="AN840" s="84">
        <v>0</v>
      </c>
      <c r="AO840" s="84">
        <v>0</v>
      </c>
      <c r="AP840" s="84">
        <v>31500</v>
      </c>
      <c r="AQ840" s="84">
        <v>904.05</v>
      </c>
      <c r="AR840" s="84">
        <v>0</v>
      </c>
      <c r="AS840" s="84">
        <v>957.6</v>
      </c>
      <c r="AT840" s="84">
        <v>0</v>
      </c>
      <c r="AU840" s="84">
        <v>25</v>
      </c>
      <c r="AV840" s="84">
        <v>50</v>
      </c>
      <c r="AW840" s="84">
        <v>0</v>
      </c>
      <c r="AX840" s="84">
        <v>1936.65</v>
      </c>
      <c r="AY840" s="84">
        <v>29563.35</v>
      </c>
      <c r="AZ840" s="84">
        <v>2236.5</v>
      </c>
      <c r="BA840" s="84">
        <v>346.5</v>
      </c>
      <c r="BB840" s="84">
        <v>2233.35</v>
      </c>
      <c r="BC840" s="91">
        <v>4816.3500000000004</v>
      </c>
    </row>
    <row r="841" spans="1:55" ht="25.5">
      <c r="A841" s="90" t="s">
        <v>843</v>
      </c>
      <c r="B841" s="82">
        <v>20231001</v>
      </c>
      <c r="C841" s="82">
        <v>2023</v>
      </c>
      <c r="D841" s="82" t="s">
        <v>6398</v>
      </c>
      <c r="E841" s="82">
        <v>10</v>
      </c>
      <c r="F841" s="82" t="s">
        <v>1259</v>
      </c>
      <c r="G841" s="82" t="s">
        <v>1493</v>
      </c>
      <c r="H841" s="82" t="s">
        <v>1259</v>
      </c>
      <c r="I841" s="82" t="s">
        <v>1493</v>
      </c>
      <c r="J841" s="82">
        <v>1</v>
      </c>
      <c r="K841" s="82" t="s">
        <v>11</v>
      </c>
      <c r="L841" s="82" t="s">
        <v>3720</v>
      </c>
      <c r="M841" s="82" t="s">
        <v>3721</v>
      </c>
      <c r="N841" s="82" t="s">
        <v>2352</v>
      </c>
      <c r="O841" s="82" t="s">
        <v>3700</v>
      </c>
      <c r="P841" s="82" t="s">
        <v>3817</v>
      </c>
      <c r="Q841" s="82" t="s">
        <v>42</v>
      </c>
      <c r="R841" s="82">
        <v>4</v>
      </c>
      <c r="S841" s="83">
        <v>43476</v>
      </c>
      <c r="T841" s="82" t="s">
        <v>6813</v>
      </c>
      <c r="U841" s="82">
        <v>61485004</v>
      </c>
      <c r="V841" s="82" t="s">
        <v>3702</v>
      </c>
      <c r="W841" s="100" t="s">
        <v>1060</v>
      </c>
      <c r="X841" s="82" t="s">
        <v>4418</v>
      </c>
      <c r="Y841" s="82" t="s">
        <v>5699</v>
      </c>
      <c r="Z841" s="82" t="s">
        <v>214</v>
      </c>
      <c r="AA841" s="82" t="s">
        <v>3712</v>
      </c>
      <c r="AB841" s="83">
        <v>28643</v>
      </c>
      <c r="AC841" s="82" t="s">
        <v>3713</v>
      </c>
      <c r="AD841" s="82" t="s">
        <v>3705</v>
      </c>
      <c r="AE841" s="82">
        <v>200013300044532</v>
      </c>
      <c r="AF841" s="82">
        <v>1</v>
      </c>
      <c r="AG841" s="82" t="s">
        <v>3707</v>
      </c>
      <c r="AH841" s="82">
        <v>1</v>
      </c>
      <c r="AI841" s="82" t="s">
        <v>3708</v>
      </c>
      <c r="AJ841" s="82">
        <v>315645</v>
      </c>
      <c r="AK841" s="82" t="s">
        <v>6663</v>
      </c>
      <c r="AL841" s="82">
        <v>442</v>
      </c>
      <c r="AM841" s="84">
        <v>25000</v>
      </c>
      <c r="AN841" s="84">
        <v>0</v>
      </c>
      <c r="AO841" s="84">
        <v>0</v>
      </c>
      <c r="AP841" s="84">
        <v>25000</v>
      </c>
      <c r="AQ841" s="84">
        <v>717.5</v>
      </c>
      <c r="AR841" s="84">
        <v>0</v>
      </c>
      <c r="AS841" s="84">
        <v>760</v>
      </c>
      <c r="AT841" s="84">
        <v>0</v>
      </c>
      <c r="AU841" s="84">
        <v>25</v>
      </c>
      <c r="AV841" s="84">
        <v>50</v>
      </c>
      <c r="AW841" s="84">
        <v>15933.3</v>
      </c>
      <c r="AX841" s="84">
        <v>33419.1</v>
      </c>
      <c r="AY841" s="84">
        <v>7514.2</v>
      </c>
      <c r="AZ841" s="84">
        <v>1775</v>
      </c>
      <c r="BA841" s="84">
        <v>275</v>
      </c>
      <c r="BB841" s="84">
        <v>1772.5</v>
      </c>
      <c r="BC841" s="91">
        <v>3822.5</v>
      </c>
    </row>
    <row r="842" spans="1:55" ht="25.5">
      <c r="A842" s="90" t="s">
        <v>843</v>
      </c>
      <c r="B842" s="82">
        <v>20231001</v>
      </c>
      <c r="C842" s="82">
        <v>2023</v>
      </c>
      <c r="D842" s="82" t="s">
        <v>6398</v>
      </c>
      <c r="E842" s="82">
        <v>10</v>
      </c>
      <c r="F842" s="82" t="s">
        <v>1298</v>
      </c>
      <c r="G842" s="82" t="s">
        <v>1481</v>
      </c>
      <c r="H842" s="82">
        <v>1.83</v>
      </c>
      <c r="I842" s="82" t="s">
        <v>843</v>
      </c>
      <c r="J842" s="82">
        <v>34</v>
      </c>
      <c r="K842" s="82" t="s">
        <v>3699</v>
      </c>
      <c r="L842" s="82"/>
      <c r="M842" s="82"/>
      <c r="N842" s="82" t="s">
        <v>2352</v>
      </c>
      <c r="O842" s="82" t="s">
        <v>3700</v>
      </c>
      <c r="P842" s="82" t="s">
        <v>3735</v>
      </c>
      <c r="Q842" s="82" t="s">
        <v>127</v>
      </c>
      <c r="R842" s="82">
        <v>1</v>
      </c>
      <c r="S842" s="83">
        <v>44929</v>
      </c>
      <c r="T842" s="83">
        <v>44929</v>
      </c>
      <c r="U842" s="82">
        <v>61530020</v>
      </c>
      <c r="V842" s="82" t="s">
        <v>3702</v>
      </c>
      <c r="W842" s="100" t="s">
        <v>2966</v>
      </c>
      <c r="X842" s="82" t="s">
        <v>4452</v>
      </c>
      <c r="Y842" s="82" t="s">
        <v>5913</v>
      </c>
      <c r="Z842" s="82" t="s">
        <v>2965</v>
      </c>
      <c r="AA842" s="82" t="s">
        <v>3712</v>
      </c>
      <c r="AB842" s="82" t="s">
        <v>6956</v>
      </c>
      <c r="AC842" s="82" t="s">
        <v>3705</v>
      </c>
      <c r="AD842" s="82" t="s">
        <v>3706</v>
      </c>
      <c r="AE842" s="82">
        <v>200019605628360</v>
      </c>
      <c r="AF842" s="82">
        <v>1</v>
      </c>
      <c r="AG842" s="82" t="s">
        <v>3707</v>
      </c>
      <c r="AH842" s="82">
        <v>1</v>
      </c>
      <c r="AI842" s="82" t="s">
        <v>3708</v>
      </c>
      <c r="AJ842" s="82">
        <v>315645</v>
      </c>
      <c r="AK842" s="82" t="s">
        <v>6663</v>
      </c>
      <c r="AL842" s="82">
        <v>443</v>
      </c>
      <c r="AM842" s="84">
        <v>135000</v>
      </c>
      <c r="AN842" s="84">
        <v>0</v>
      </c>
      <c r="AO842" s="84">
        <v>0</v>
      </c>
      <c r="AP842" s="84">
        <v>135000</v>
      </c>
      <c r="AQ842" s="84">
        <v>3874.5</v>
      </c>
      <c r="AR842" s="84">
        <v>20338.240000000002</v>
      </c>
      <c r="AS842" s="84">
        <v>4104</v>
      </c>
      <c r="AT842" s="84">
        <v>0</v>
      </c>
      <c r="AU842" s="84">
        <v>25</v>
      </c>
      <c r="AV842" s="84">
        <v>0</v>
      </c>
      <c r="AW842" s="84">
        <v>0</v>
      </c>
      <c r="AX842" s="84">
        <v>28341.74</v>
      </c>
      <c r="AY842" s="84">
        <v>106658.26</v>
      </c>
      <c r="AZ842" s="84">
        <v>9585</v>
      </c>
      <c r="BA842" s="84">
        <v>822.89</v>
      </c>
      <c r="BB842" s="84">
        <v>9571.5</v>
      </c>
      <c r="BC842" s="91">
        <v>19979.39</v>
      </c>
    </row>
    <row r="843" spans="1:55" ht="25.5">
      <c r="A843" s="90" t="s">
        <v>843</v>
      </c>
      <c r="B843" s="82">
        <v>20231001</v>
      </c>
      <c r="C843" s="82">
        <v>2023</v>
      </c>
      <c r="D843" s="82" t="s">
        <v>6398</v>
      </c>
      <c r="E843" s="82">
        <v>10</v>
      </c>
      <c r="F843" s="82" t="s">
        <v>1283</v>
      </c>
      <c r="G843" s="82" t="s">
        <v>727</v>
      </c>
      <c r="H843" s="82" t="s">
        <v>1283</v>
      </c>
      <c r="I843" s="82" t="s">
        <v>727</v>
      </c>
      <c r="J843" s="82">
        <v>1</v>
      </c>
      <c r="K843" s="82" t="s">
        <v>11</v>
      </c>
      <c r="L843" s="82" t="s">
        <v>3754</v>
      </c>
      <c r="M843" s="82" t="s">
        <v>3755</v>
      </c>
      <c r="N843" s="82" t="s">
        <v>2352</v>
      </c>
      <c r="O843" s="82" t="s">
        <v>3700</v>
      </c>
      <c r="P843" s="82" t="s">
        <v>3904</v>
      </c>
      <c r="Q843" s="82" t="s">
        <v>750</v>
      </c>
      <c r="R843" s="82">
        <v>5</v>
      </c>
      <c r="S843" s="83">
        <v>43466</v>
      </c>
      <c r="T843" s="83">
        <v>367</v>
      </c>
      <c r="U843" s="82">
        <v>62115035</v>
      </c>
      <c r="V843" s="82" t="s">
        <v>3702</v>
      </c>
      <c r="W843" s="100" t="s">
        <v>1048</v>
      </c>
      <c r="X843" s="82" t="s">
        <v>3905</v>
      </c>
      <c r="Y843" s="82" t="s">
        <v>5251</v>
      </c>
      <c r="Z843" s="82" t="s">
        <v>749</v>
      </c>
      <c r="AA843" s="82" t="s">
        <v>3704</v>
      </c>
      <c r="AB843" s="83">
        <v>22139</v>
      </c>
      <c r="AC843" s="82" t="s">
        <v>3713</v>
      </c>
      <c r="AD843" s="82" t="s">
        <v>3705</v>
      </c>
      <c r="AE843" s="82">
        <v>200013300032382</v>
      </c>
      <c r="AF843" s="82">
        <v>1</v>
      </c>
      <c r="AG843" s="82" t="s">
        <v>3707</v>
      </c>
      <c r="AH843" s="82">
        <v>1</v>
      </c>
      <c r="AI843" s="82" t="s">
        <v>3708</v>
      </c>
      <c r="AJ843" s="82">
        <v>315645</v>
      </c>
      <c r="AK843" s="82" t="s">
        <v>6663</v>
      </c>
      <c r="AL843" s="82">
        <v>444</v>
      </c>
      <c r="AM843" s="84">
        <v>150000</v>
      </c>
      <c r="AN843" s="84">
        <v>0</v>
      </c>
      <c r="AO843" s="84">
        <v>0</v>
      </c>
      <c r="AP843" s="84">
        <v>150000</v>
      </c>
      <c r="AQ843" s="84">
        <v>4305</v>
      </c>
      <c r="AR843" s="84">
        <v>23866.62</v>
      </c>
      <c r="AS843" s="84">
        <v>4560</v>
      </c>
      <c r="AT843" s="84">
        <v>0</v>
      </c>
      <c r="AU843" s="84">
        <v>25</v>
      </c>
      <c r="AV843" s="84">
        <v>50</v>
      </c>
      <c r="AW843" s="84">
        <v>0</v>
      </c>
      <c r="AX843" s="84">
        <v>32806.620000000003</v>
      </c>
      <c r="AY843" s="84">
        <v>117193.38</v>
      </c>
      <c r="AZ843" s="84">
        <v>10650</v>
      </c>
      <c r="BA843" s="84">
        <v>822.89</v>
      </c>
      <c r="BB843" s="84">
        <v>10635</v>
      </c>
      <c r="BC843" s="91">
        <v>22107.89</v>
      </c>
    </row>
    <row r="844" spans="1:55" ht="25.5">
      <c r="A844" s="90" t="s">
        <v>843</v>
      </c>
      <c r="B844" s="82">
        <v>20231001</v>
      </c>
      <c r="C844" s="82">
        <v>2023</v>
      </c>
      <c r="D844" s="82" t="s">
        <v>6398</v>
      </c>
      <c r="E844" s="82">
        <v>10</v>
      </c>
      <c r="F844" s="82" t="s">
        <v>1285</v>
      </c>
      <c r="G844" s="82" t="s">
        <v>187</v>
      </c>
      <c r="H844" s="82" t="s">
        <v>1285</v>
      </c>
      <c r="I844" s="82" t="s">
        <v>187</v>
      </c>
      <c r="J844" s="82">
        <v>1</v>
      </c>
      <c r="K844" s="82" t="s">
        <v>11</v>
      </c>
      <c r="L844" s="82" t="s">
        <v>3749</v>
      </c>
      <c r="M844" s="82" t="s">
        <v>3750</v>
      </c>
      <c r="N844" s="82" t="s">
        <v>2352</v>
      </c>
      <c r="O844" s="82" t="s">
        <v>3700</v>
      </c>
      <c r="P844" s="82" t="s">
        <v>3751</v>
      </c>
      <c r="Q844" s="82" t="s">
        <v>10</v>
      </c>
      <c r="R844" s="82">
        <v>6</v>
      </c>
      <c r="S844" s="83">
        <v>44928</v>
      </c>
      <c r="T844" s="83">
        <v>39814</v>
      </c>
      <c r="U844" s="82">
        <v>62370030</v>
      </c>
      <c r="V844" s="82" t="s">
        <v>3702</v>
      </c>
      <c r="W844" s="100" t="s">
        <v>1762</v>
      </c>
      <c r="X844" s="82" t="s">
        <v>3800</v>
      </c>
      <c r="Y844" s="82" t="s">
        <v>5175</v>
      </c>
      <c r="Z844" s="82" t="s">
        <v>868</v>
      </c>
      <c r="AA844" s="82" t="s">
        <v>3704</v>
      </c>
      <c r="AB844" s="82" t="s">
        <v>6957</v>
      </c>
      <c r="AC844" s="82" t="s">
        <v>3713</v>
      </c>
      <c r="AD844" s="82" t="s">
        <v>3706</v>
      </c>
      <c r="AE844" s="82">
        <v>200013300146854</v>
      </c>
      <c r="AF844" s="82">
        <v>1</v>
      </c>
      <c r="AG844" s="82" t="s">
        <v>3707</v>
      </c>
      <c r="AH844" s="82">
        <v>1</v>
      </c>
      <c r="AI844" s="82" t="s">
        <v>3708</v>
      </c>
      <c r="AJ844" s="82">
        <v>315645</v>
      </c>
      <c r="AK844" s="82" t="s">
        <v>6663</v>
      </c>
      <c r="AL844" s="82">
        <v>445</v>
      </c>
      <c r="AM844" s="84">
        <v>35000</v>
      </c>
      <c r="AN844" s="84">
        <v>0</v>
      </c>
      <c r="AO844" s="84">
        <v>0</v>
      </c>
      <c r="AP844" s="84">
        <v>35000</v>
      </c>
      <c r="AQ844" s="84">
        <v>1004.5</v>
      </c>
      <c r="AR844" s="84">
        <v>0</v>
      </c>
      <c r="AS844" s="84">
        <v>1064</v>
      </c>
      <c r="AT844" s="84">
        <v>1587.38</v>
      </c>
      <c r="AU844" s="84">
        <v>25</v>
      </c>
      <c r="AV844" s="84">
        <v>0</v>
      </c>
      <c r="AW844" s="84">
        <v>14346.83</v>
      </c>
      <c r="AX844" s="84">
        <v>32374.54</v>
      </c>
      <c r="AY844" s="84">
        <v>16972.29</v>
      </c>
      <c r="AZ844" s="84">
        <v>2485</v>
      </c>
      <c r="BA844" s="84">
        <v>385</v>
      </c>
      <c r="BB844" s="84">
        <v>2481.5</v>
      </c>
      <c r="BC844" s="91">
        <v>5351.5</v>
      </c>
    </row>
    <row r="845" spans="1:55" ht="25.5">
      <c r="A845" s="90" t="s">
        <v>843</v>
      </c>
      <c r="B845" s="82">
        <v>20231001</v>
      </c>
      <c r="C845" s="82">
        <v>2023</v>
      </c>
      <c r="D845" s="82" t="s">
        <v>6398</v>
      </c>
      <c r="E845" s="82">
        <v>10</v>
      </c>
      <c r="F845" s="82">
        <v>1.83</v>
      </c>
      <c r="G845" s="82" t="s">
        <v>843</v>
      </c>
      <c r="H845" s="82">
        <v>1.83</v>
      </c>
      <c r="I845" s="82" t="s">
        <v>843</v>
      </c>
      <c r="J845" s="82">
        <v>7</v>
      </c>
      <c r="K845" s="82" t="s">
        <v>3709</v>
      </c>
      <c r="L845" s="82"/>
      <c r="M845" s="82"/>
      <c r="N845" s="82" t="s">
        <v>2352</v>
      </c>
      <c r="O845" s="82" t="s">
        <v>3700</v>
      </c>
      <c r="P845" s="82" t="s">
        <v>3710</v>
      </c>
      <c r="Q845" s="82" t="s">
        <v>795</v>
      </c>
      <c r="R845" s="82">
        <v>2</v>
      </c>
      <c r="S845" s="83">
        <v>44931</v>
      </c>
      <c r="T845" s="83">
        <v>44566</v>
      </c>
      <c r="U845" s="82">
        <v>62461932</v>
      </c>
      <c r="V845" s="82" t="s">
        <v>3702</v>
      </c>
      <c r="W845" s="100" t="s">
        <v>2206</v>
      </c>
      <c r="X845" s="82" t="s">
        <v>3834</v>
      </c>
      <c r="Y845" s="82" t="s">
        <v>5201</v>
      </c>
      <c r="Z845" s="82" t="s">
        <v>1530</v>
      </c>
      <c r="AA845" s="82" t="s">
        <v>3712</v>
      </c>
      <c r="AB845" s="82" t="s">
        <v>6958</v>
      </c>
      <c r="AC845" s="82" t="s">
        <v>3705</v>
      </c>
      <c r="AD845" s="82" t="s">
        <v>3706</v>
      </c>
      <c r="AE845" s="82">
        <v>200012320688011</v>
      </c>
      <c r="AF845" s="82">
        <v>1</v>
      </c>
      <c r="AG845" s="82" t="s">
        <v>3707</v>
      </c>
      <c r="AH845" s="82">
        <v>1</v>
      </c>
      <c r="AI845" s="82" t="s">
        <v>3708</v>
      </c>
      <c r="AJ845" s="82">
        <v>315645</v>
      </c>
      <c r="AK845" s="82" t="s">
        <v>6663</v>
      </c>
      <c r="AL845" s="82">
        <v>446</v>
      </c>
      <c r="AM845" s="84">
        <v>10000</v>
      </c>
      <c r="AN845" s="84">
        <v>0</v>
      </c>
      <c r="AO845" s="84">
        <v>0</v>
      </c>
      <c r="AP845" s="84">
        <v>10000</v>
      </c>
      <c r="AQ845" s="84">
        <v>0</v>
      </c>
      <c r="AR845" s="84">
        <v>0</v>
      </c>
      <c r="AS845" s="84">
        <v>0</v>
      </c>
      <c r="AT845" s="84">
        <v>0</v>
      </c>
      <c r="AU845" s="84">
        <v>0</v>
      </c>
      <c r="AV845" s="84">
        <v>0</v>
      </c>
      <c r="AW845" s="84">
        <v>0</v>
      </c>
      <c r="AX845" s="84">
        <v>0</v>
      </c>
      <c r="AY845" s="84">
        <v>10000</v>
      </c>
      <c r="AZ845" s="84">
        <v>0</v>
      </c>
      <c r="BA845" s="84">
        <v>0</v>
      </c>
      <c r="BB845" s="84">
        <v>0</v>
      </c>
      <c r="BC845" s="91">
        <v>0</v>
      </c>
    </row>
    <row r="846" spans="1:55" ht="25.5">
      <c r="A846" s="90" t="s">
        <v>843</v>
      </c>
      <c r="B846" s="82">
        <v>20231001</v>
      </c>
      <c r="C846" s="82">
        <v>2023</v>
      </c>
      <c r="D846" s="82" t="s">
        <v>6398</v>
      </c>
      <c r="E846" s="82">
        <v>10</v>
      </c>
      <c r="F846" s="82" t="s">
        <v>1257</v>
      </c>
      <c r="G846" s="82" t="s">
        <v>73</v>
      </c>
      <c r="H846" s="82">
        <v>1.83</v>
      </c>
      <c r="I846" s="82" t="s">
        <v>843</v>
      </c>
      <c r="J846" s="82">
        <v>34</v>
      </c>
      <c r="K846" s="82" t="s">
        <v>3699</v>
      </c>
      <c r="L846" s="82" t="s">
        <v>3714</v>
      </c>
      <c r="M846" s="82" t="s">
        <v>3715</v>
      </c>
      <c r="N846" s="82" t="s">
        <v>2352</v>
      </c>
      <c r="O846" s="82" t="s">
        <v>3700</v>
      </c>
      <c r="P846" s="82" t="s">
        <v>3743</v>
      </c>
      <c r="Q846" s="82" t="s">
        <v>75</v>
      </c>
      <c r="R846" s="82">
        <v>3</v>
      </c>
      <c r="S846" s="83">
        <v>44933</v>
      </c>
      <c r="T846" s="83">
        <v>42012</v>
      </c>
      <c r="U846" s="82">
        <v>61950099</v>
      </c>
      <c r="V846" s="82" t="s">
        <v>3702</v>
      </c>
      <c r="W846" s="100" t="s">
        <v>3476</v>
      </c>
      <c r="X846" s="82" t="s">
        <v>4051</v>
      </c>
      <c r="Y846" s="82" t="s">
        <v>5368</v>
      </c>
      <c r="Z846" s="82" t="s">
        <v>3475</v>
      </c>
      <c r="AA846" s="82" t="s">
        <v>3704</v>
      </c>
      <c r="AB846" s="83">
        <v>28164</v>
      </c>
      <c r="AC846" s="82" t="s">
        <v>3713</v>
      </c>
      <c r="AD846" s="82" t="s">
        <v>3706</v>
      </c>
      <c r="AE846" s="82">
        <v>200019600716646</v>
      </c>
      <c r="AF846" s="82">
        <v>1</v>
      </c>
      <c r="AG846" s="82" t="s">
        <v>3707</v>
      </c>
      <c r="AH846" s="82">
        <v>1</v>
      </c>
      <c r="AI846" s="82" t="s">
        <v>3708</v>
      </c>
      <c r="AJ846" s="82">
        <v>315645</v>
      </c>
      <c r="AK846" s="82" t="s">
        <v>6663</v>
      </c>
      <c r="AL846" s="82">
        <v>447</v>
      </c>
      <c r="AM846" s="84">
        <v>20000</v>
      </c>
      <c r="AN846" s="84">
        <v>0</v>
      </c>
      <c r="AO846" s="84">
        <v>0</v>
      </c>
      <c r="AP846" s="84">
        <v>20000</v>
      </c>
      <c r="AQ846" s="84">
        <v>574</v>
      </c>
      <c r="AR846" s="84">
        <v>0</v>
      </c>
      <c r="AS846" s="84">
        <v>608</v>
      </c>
      <c r="AT846" s="84">
        <v>0</v>
      </c>
      <c r="AU846" s="84">
        <v>25</v>
      </c>
      <c r="AV846" s="84">
        <v>0</v>
      </c>
      <c r="AW846" s="84">
        <v>0</v>
      </c>
      <c r="AX846" s="84">
        <v>1207</v>
      </c>
      <c r="AY846" s="84">
        <v>18793</v>
      </c>
      <c r="AZ846" s="84">
        <v>1420</v>
      </c>
      <c r="BA846" s="84">
        <v>220</v>
      </c>
      <c r="BB846" s="84">
        <v>1418</v>
      </c>
      <c r="BC846" s="91">
        <v>3058</v>
      </c>
    </row>
    <row r="847" spans="1:55" ht="38.25">
      <c r="A847" s="90" t="s">
        <v>843</v>
      </c>
      <c r="B847" s="82">
        <v>20231001</v>
      </c>
      <c r="C847" s="82">
        <v>2023</v>
      </c>
      <c r="D847" s="82" t="s">
        <v>6398</v>
      </c>
      <c r="E847" s="82">
        <v>10</v>
      </c>
      <c r="F847" s="82" t="s">
        <v>1272</v>
      </c>
      <c r="G847" s="82" t="s">
        <v>1489</v>
      </c>
      <c r="H847" s="82">
        <v>1.83</v>
      </c>
      <c r="I847" s="82" t="s">
        <v>843</v>
      </c>
      <c r="J847" s="82">
        <v>34</v>
      </c>
      <c r="K847" s="82" t="s">
        <v>3699</v>
      </c>
      <c r="L847" s="82" t="s">
        <v>3714</v>
      </c>
      <c r="M847" s="82" t="s">
        <v>3715</v>
      </c>
      <c r="N847" s="82" t="s">
        <v>2352</v>
      </c>
      <c r="O847" s="82" t="s">
        <v>3700</v>
      </c>
      <c r="P847" s="82" t="s">
        <v>3844</v>
      </c>
      <c r="Q847" s="82" t="s">
        <v>1200</v>
      </c>
      <c r="R847" s="82">
        <v>1</v>
      </c>
      <c r="S847" s="83">
        <v>44932</v>
      </c>
      <c r="T847" s="83">
        <v>44932</v>
      </c>
      <c r="U847" s="82">
        <v>62145036</v>
      </c>
      <c r="V847" s="82" t="s">
        <v>3702</v>
      </c>
      <c r="W847" s="100" t="s">
        <v>3381</v>
      </c>
      <c r="X847" s="82" t="s">
        <v>4428</v>
      </c>
      <c r="Y847" s="82" t="s">
        <v>5708</v>
      </c>
      <c r="Z847" s="82" t="s">
        <v>3382</v>
      </c>
      <c r="AA847" s="82" t="s">
        <v>3704</v>
      </c>
      <c r="AB847" s="82" t="s">
        <v>6959</v>
      </c>
      <c r="AC847" s="82" t="s">
        <v>3705</v>
      </c>
      <c r="AD847" s="82" t="s">
        <v>3706</v>
      </c>
      <c r="AE847" s="82">
        <v>200013400391052</v>
      </c>
      <c r="AF847" s="82">
        <v>1</v>
      </c>
      <c r="AG847" s="82" t="s">
        <v>3707</v>
      </c>
      <c r="AH847" s="82">
        <v>1</v>
      </c>
      <c r="AI847" s="82" t="s">
        <v>3708</v>
      </c>
      <c r="AJ847" s="82">
        <v>315645</v>
      </c>
      <c r="AK847" s="82" t="s">
        <v>6663</v>
      </c>
      <c r="AL847" s="82">
        <v>448</v>
      </c>
      <c r="AM847" s="84">
        <v>70000</v>
      </c>
      <c r="AN847" s="84">
        <v>0</v>
      </c>
      <c r="AO847" s="84">
        <v>0</v>
      </c>
      <c r="AP847" s="84">
        <v>70000</v>
      </c>
      <c r="AQ847" s="84">
        <v>2009</v>
      </c>
      <c r="AR847" s="84">
        <v>5368.48</v>
      </c>
      <c r="AS847" s="84">
        <v>2128</v>
      </c>
      <c r="AT847" s="84">
        <v>0</v>
      </c>
      <c r="AU847" s="84">
        <v>25</v>
      </c>
      <c r="AV847" s="84">
        <v>0</v>
      </c>
      <c r="AW847" s="84">
        <v>0</v>
      </c>
      <c r="AX847" s="84">
        <v>9530.48</v>
      </c>
      <c r="AY847" s="84">
        <v>60469.52</v>
      </c>
      <c r="AZ847" s="84">
        <v>4970</v>
      </c>
      <c r="BA847" s="84">
        <v>770</v>
      </c>
      <c r="BB847" s="84">
        <v>4963</v>
      </c>
      <c r="BC847" s="91">
        <v>10703</v>
      </c>
    </row>
    <row r="848" spans="1:55" ht="25.5">
      <c r="A848" s="90" t="s">
        <v>843</v>
      </c>
      <c r="B848" s="82">
        <v>20231001</v>
      </c>
      <c r="C848" s="82">
        <v>2023</v>
      </c>
      <c r="D848" s="82" t="s">
        <v>6398</v>
      </c>
      <c r="E848" s="82">
        <v>10</v>
      </c>
      <c r="F848" s="82" t="s">
        <v>1247</v>
      </c>
      <c r="G848" s="82" t="s">
        <v>513</v>
      </c>
      <c r="H848" s="82">
        <v>1.83</v>
      </c>
      <c r="I848" s="82" t="s">
        <v>843</v>
      </c>
      <c r="J848" s="82">
        <v>34</v>
      </c>
      <c r="K848" s="82" t="s">
        <v>3699</v>
      </c>
      <c r="L848" s="82" t="s">
        <v>3758</v>
      </c>
      <c r="M848" s="82" t="s">
        <v>3759</v>
      </c>
      <c r="N848" s="82" t="s">
        <v>2352</v>
      </c>
      <c r="O848" s="82" t="s">
        <v>3700</v>
      </c>
      <c r="P848" s="82" t="s">
        <v>4072</v>
      </c>
      <c r="Q848" s="82" t="s">
        <v>1396</v>
      </c>
      <c r="R848" s="82">
        <v>1</v>
      </c>
      <c r="S848" s="83">
        <v>44573</v>
      </c>
      <c r="T848" s="83">
        <v>44573</v>
      </c>
      <c r="U848" s="82">
        <v>61815115</v>
      </c>
      <c r="V848" s="82" t="s">
        <v>3702</v>
      </c>
      <c r="W848" s="100" t="s">
        <v>2680</v>
      </c>
      <c r="X848" s="82" t="s">
        <v>4073</v>
      </c>
      <c r="Y848" s="82" t="s">
        <v>5388</v>
      </c>
      <c r="Z848" s="82" t="s">
        <v>2679</v>
      </c>
      <c r="AA848" s="82" t="s">
        <v>3712</v>
      </c>
      <c r="AB848" s="82" t="s">
        <v>6960</v>
      </c>
      <c r="AC848" s="82" t="s">
        <v>3705</v>
      </c>
      <c r="AD848" s="82" t="s">
        <v>3706</v>
      </c>
      <c r="AE848" s="82">
        <v>200019604844048</v>
      </c>
      <c r="AF848" s="82">
        <v>1</v>
      </c>
      <c r="AG848" s="82" t="s">
        <v>3707</v>
      </c>
      <c r="AH848" s="82">
        <v>1</v>
      </c>
      <c r="AI848" s="82" t="s">
        <v>3708</v>
      </c>
      <c r="AJ848" s="82">
        <v>315645</v>
      </c>
      <c r="AK848" s="82" t="s">
        <v>6663</v>
      </c>
      <c r="AL848" s="82">
        <v>449</v>
      </c>
      <c r="AM848" s="84">
        <v>36000</v>
      </c>
      <c r="AN848" s="84">
        <v>0</v>
      </c>
      <c r="AO848" s="84">
        <v>0</v>
      </c>
      <c r="AP848" s="84">
        <v>36000</v>
      </c>
      <c r="AQ848" s="84">
        <v>1033.2</v>
      </c>
      <c r="AR848" s="84">
        <v>0</v>
      </c>
      <c r="AS848" s="84">
        <v>1094.4000000000001</v>
      </c>
      <c r="AT848" s="84">
        <v>0</v>
      </c>
      <c r="AU848" s="84">
        <v>25</v>
      </c>
      <c r="AV848" s="84">
        <v>0</v>
      </c>
      <c r="AW848" s="84">
        <v>0</v>
      </c>
      <c r="AX848" s="84">
        <v>2152.6</v>
      </c>
      <c r="AY848" s="84">
        <v>33847.4</v>
      </c>
      <c r="AZ848" s="84">
        <v>2556</v>
      </c>
      <c r="BA848" s="84">
        <v>396</v>
      </c>
      <c r="BB848" s="84">
        <v>2552.4</v>
      </c>
      <c r="BC848" s="91">
        <v>5504.4</v>
      </c>
    </row>
    <row r="849" spans="1:55" ht="38.25">
      <c r="A849" s="90" t="s">
        <v>843</v>
      </c>
      <c r="B849" s="82">
        <v>20231001</v>
      </c>
      <c r="C849" s="82">
        <v>2023</v>
      </c>
      <c r="D849" s="82" t="s">
        <v>6398</v>
      </c>
      <c r="E849" s="82">
        <v>10</v>
      </c>
      <c r="F849" s="82" t="s">
        <v>1256</v>
      </c>
      <c r="G849" s="82" t="s">
        <v>1484</v>
      </c>
      <c r="H849" s="82">
        <v>1.83</v>
      </c>
      <c r="I849" s="82" t="s">
        <v>843</v>
      </c>
      <c r="J849" s="82">
        <v>34</v>
      </c>
      <c r="K849" s="82" t="s">
        <v>3699</v>
      </c>
      <c r="L849" s="82" t="s">
        <v>3714</v>
      </c>
      <c r="M849" s="82" t="s">
        <v>3715</v>
      </c>
      <c r="N849" s="82" t="s">
        <v>2352</v>
      </c>
      <c r="O849" s="82" t="s">
        <v>3700</v>
      </c>
      <c r="P849" s="82" t="s">
        <v>4080</v>
      </c>
      <c r="Q849" s="82" t="s">
        <v>1309</v>
      </c>
      <c r="R849" s="82">
        <v>1</v>
      </c>
      <c r="S849" s="83">
        <v>44573</v>
      </c>
      <c r="T849" s="83">
        <v>44573</v>
      </c>
      <c r="U849" s="82">
        <v>61455114</v>
      </c>
      <c r="V849" s="82" t="s">
        <v>3702</v>
      </c>
      <c r="W849" s="100" t="s">
        <v>2610</v>
      </c>
      <c r="X849" s="82" t="s">
        <v>4537</v>
      </c>
      <c r="Y849" s="82" t="s">
        <v>5816</v>
      </c>
      <c r="Z849" s="82" t="s">
        <v>2609</v>
      </c>
      <c r="AA849" s="82" t="s">
        <v>3712</v>
      </c>
      <c r="AB849" s="83">
        <v>23803</v>
      </c>
      <c r="AC849" s="82" t="s">
        <v>3705</v>
      </c>
      <c r="AD849" s="82" t="s">
        <v>3706</v>
      </c>
      <c r="AE849" s="82">
        <v>200019605320072</v>
      </c>
      <c r="AF849" s="82">
        <v>1</v>
      </c>
      <c r="AG849" s="82" t="s">
        <v>3707</v>
      </c>
      <c r="AH849" s="82">
        <v>1</v>
      </c>
      <c r="AI849" s="82" t="s">
        <v>3708</v>
      </c>
      <c r="AJ849" s="82">
        <v>315645</v>
      </c>
      <c r="AK849" s="82" t="s">
        <v>6663</v>
      </c>
      <c r="AL849" s="82">
        <v>450</v>
      </c>
      <c r="AM849" s="84">
        <v>50000</v>
      </c>
      <c r="AN849" s="84">
        <v>0</v>
      </c>
      <c r="AO849" s="84">
        <v>0</v>
      </c>
      <c r="AP849" s="84">
        <v>50000</v>
      </c>
      <c r="AQ849" s="84">
        <v>1435</v>
      </c>
      <c r="AR849" s="84">
        <v>1854</v>
      </c>
      <c r="AS849" s="84">
        <v>1520</v>
      </c>
      <c r="AT849" s="84">
        <v>0</v>
      </c>
      <c r="AU849" s="84">
        <v>25</v>
      </c>
      <c r="AV849" s="84">
        <v>0</v>
      </c>
      <c r="AW849" s="84">
        <v>3046</v>
      </c>
      <c r="AX849" s="84">
        <v>10926</v>
      </c>
      <c r="AY849" s="84">
        <v>42120</v>
      </c>
      <c r="AZ849" s="84">
        <v>3550</v>
      </c>
      <c r="BA849" s="84">
        <v>550</v>
      </c>
      <c r="BB849" s="84">
        <v>3545</v>
      </c>
      <c r="BC849" s="91">
        <v>7645</v>
      </c>
    </row>
    <row r="850" spans="1:55" ht="25.5">
      <c r="A850" s="90" t="s">
        <v>843</v>
      </c>
      <c r="B850" s="82">
        <v>20231001</v>
      </c>
      <c r="C850" s="82">
        <v>2023</v>
      </c>
      <c r="D850" s="82" t="s">
        <v>6398</v>
      </c>
      <c r="E850" s="82">
        <v>10</v>
      </c>
      <c r="F850" s="82">
        <v>1.83</v>
      </c>
      <c r="G850" s="82" t="s">
        <v>843</v>
      </c>
      <c r="H850" s="82">
        <v>1.83</v>
      </c>
      <c r="I850" s="82" t="s">
        <v>843</v>
      </c>
      <c r="J850" s="82">
        <v>7</v>
      </c>
      <c r="K850" s="82" t="s">
        <v>3709</v>
      </c>
      <c r="L850" s="82"/>
      <c r="M850" s="82"/>
      <c r="N850" s="82" t="s">
        <v>2352</v>
      </c>
      <c r="O850" s="82" t="s">
        <v>3700</v>
      </c>
      <c r="P850" s="82" t="s">
        <v>3710</v>
      </c>
      <c r="Q850" s="82" t="s">
        <v>795</v>
      </c>
      <c r="R850" s="82">
        <v>3</v>
      </c>
      <c r="S850" s="83">
        <v>44936</v>
      </c>
      <c r="T850" s="83">
        <v>42380</v>
      </c>
      <c r="U850" s="82">
        <v>62462057</v>
      </c>
      <c r="V850" s="82" t="s">
        <v>3702</v>
      </c>
      <c r="W850" s="100" t="s">
        <v>2200</v>
      </c>
      <c r="X850" s="82" t="s">
        <v>6961</v>
      </c>
      <c r="Y850" s="82" t="s">
        <v>6333</v>
      </c>
      <c r="Z850" s="82" t="s">
        <v>1331</v>
      </c>
      <c r="AA850" s="82" t="s">
        <v>3712</v>
      </c>
      <c r="AB850" s="83">
        <v>29221</v>
      </c>
      <c r="AC850" s="82" t="s">
        <v>3705</v>
      </c>
      <c r="AD850" s="82" t="s">
        <v>3706</v>
      </c>
      <c r="AE850" s="82">
        <v>200012800214346</v>
      </c>
      <c r="AF850" s="82">
        <v>1</v>
      </c>
      <c r="AG850" s="82" t="s">
        <v>3707</v>
      </c>
      <c r="AH850" s="82">
        <v>1</v>
      </c>
      <c r="AI850" s="82" t="s">
        <v>3708</v>
      </c>
      <c r="AJ850" s="82">
        <v>315645</v>
      </c>
      <c r="AK850" s="82" t="s">
        <v>6663</v>
      </c>
      <c r="AL850" s="82">
        <v>451</v>
      </c>
      <c r="AM850" s="84">
        <v>10000</v>
      </c>
      <c r="AN850" s="84">
        <v>0</v>
      </c>
      <c r="AO850" s="84">
        <v>0</v>
      </c>
      <c r="AP850" s="84">
        <v>10000</v>
      </c>
      <c r="AQ850" s="84">
        <v>0</v>
      </c>
      <c r="AR850" s="84">
        <v>0</v>
      </c>
      <c r="AS850" s="84">
        <v>0</v>
      </c>
      <c r="AT850" s="84">
        <v>0</v>
      </c>
      <c r="AU850" s="84">
        <v>0</v>
      </c>
      <c r="AV850" s="84">
        <v>0</v>
      </c>
      <c r="AW850" s="84">
        <v>0</v>
      </c>
      <c r="AX850" s="84">
        <v>0</v>
      </c>
      <c r="AY850" s="84">
        <v>10000</v>
      </c>
      <c r="AZ850" s="84">
        <v>0</v>
      </c>
      <c r="BA850" s="84">
        <v>0</v>
      </c>
      <c r="BB850" s="84">
        <v>0</v>
      </c>
      <c r="BC850" s="91">
        <v>0</v>
      </c>
    </row>
    <row r="851" spans="1:55" ht="25.5">
      <c r="A851" s="90" t="s">
        <v>843</v>
      </c>
      <c r="B851" s="82">
        <v>20231001</v>
      </c>
      <c r="C851" s="82">
        <v>2023</v>
      </c>
      <c r="D851" s="82" t="s">
        <v>6398</v>
      </c>
      <c r="E851" s="82">
        <v>10</v>
      </c>
      <c r="F851" s="82">
        <v>1.83</v>
      </c>
      <c r="G851" s="82" t="s">
        <v>843</v>
      </c>
      <c r="H851" s="82">
        <v>1.83</v>
      </c>
      <c r="I851" s="82" t="s">
        <v>843</v>
      </c>
      <c r="J851" s="82">
        <v>1</v>
      </c>
      <c r="K851" s="82" t="s">
        <v>11</v>
      </c>
      <c r="L851" s="82" t="s">
        <v>3714</v>
      </c>
      <c r="M851" s="82" t="s">
        <v>3715</v>
      </c>
      <c r="N851" s="82" t="s">
        <v>2352</v>
      </c>
      <c r="O851" s="82" t="s">
        <v>3700</v>
      </c>
      <c r="P851" s="82" t="s">
        <v>3824</v>
      </c>
      <c r="Q851" s="82" t="s">
        <v>1229</v>
      </c>
      <c r="R851" s="82">
        <v>1</v>
      </c>
      <c r="S851" s="83">
        <v>44572</v>
      </c>
      <c r="T851" s="83">
        <v>44572</v>
      </c>
      <c r="U851" s="82">
        <v>62461715</v>
      </c>
      <c r="V851" s="82" t="s">
        <v>3702</v>
      </c>
      <c r="W851" s="100" t="s">
        <v>2484</v>
      </c>
      <c r="X851" s="82" t="s">
        <v>3825</v>
      </c>
      <c r="Y851" s="82" t="s">
        <v>5194</v>
      </c>
      <c r="Z851" s="82" t="s">
        <v>2483</v>
      </c>
      <c r="AA851" s="82" t="s">
        <v>3704</v>
      </c>
      <c r="AB851" s="82" t="s">
        <v>6962</v>
      </c>
      <c r="AC851" s="82" t="s">
        <v>3705</v>
      </c>
      <c r="AD851" s="82" t="s">
        <v>3718</v>
      </c>
      <c r="AE851" s="82">
        <v>200011680094249</v>
      </c>
      <c r="AF851" s="82">
        <v>1</v>
      </c>
      <c r="AG851" s="82" t="s">
        <v>3707</v>
      </c>
      <c r="AH851" s="82">
        <v>1</v>
      </c>
      <c r="AI851" s="82" t="s">
        <v>3708</v>
      </c>
      <c r="AJ851" s="82">
        <v>315645</v>
      </c>
      <c r="AK851" s="82" t="s">
        <v>6663</v>
      </c>
      <c r="AL851" s="82">
        <v>452</v>
      </c>
      <c r="AM851" s="84">
        <v>135000</v>
      </c>
      <c r="AN851" s="84">
        <v>0</v>
      </c>
      <c r="AO851" s="84">
        <v>0</v>
      </c>
      <c r="AP851" s="84">
        <v>135000</v>
      </c>
      <c r="AQ851" s="84">
        <v>3874.5</v>
      </c>
      <c r="AR851" s="84">
        <v>20338.240000000002</v>
      </c>
      <c r="AS851" s="84">
        <v>4104</v>
      </c>
      <c r="AT851" s="84">
        <v>0</v>
      </c>
      <c r="AU851" s="84">
        <v>25</v>
      </c>
      <c r="AV851" s="84">
        <v>0</v>
      </c>
      <c r="AW851" s="84">
        <v>0</v>
      </c>
      <c r="AX851" s="84">
        <v>28341.74</v>
      </c>
      <c r="AY851" s="84">
        <v>106658.26</v>
      </c>
      <c r="AZ851" s="84">
        <v>9585</v>
      </c>
      <c r="BA851" s="84">
        <v>822.89</v>
      </c>
      <c r="BB851" s="84">
        <v>9571.5</v>
      </c>
      <c r="BC851" s="91">
        <v>19979.39</v>
      </c>
    </row>
    <row r="852" spans="1:55" ht="25.5">
      <c r="A852" s="90" t="s">
        <v>843</v>
      </c>
      <c r="B852" s="82">
        <v>20231001</v>
      </c>
      <c r="C852" s="82">
        <v>2023</v>
      </c>
      <c r="D852" s="82" t="s">
        <v>6398</v>
      </c>
      <c r="E852" s="82">
        <v>10</v>
      </c>
      <c r="F852" s="82" t="s">
        <v>1289</v>
      </c>
      <c r="G852" s="82" t="s">
        <v>314</v>
      </c>
      <c r="H852" s="82">
        <v>1.83</v>
      </c>
      <c r="I852" s="82" t="s">
        <v>843</v>
      </c>
      <c r="J852" s="82">
        <v>7</v>
      </c>
      <c r="K852" s="82" t="s">
        <v>3709</v>
      </c>
      <c r="L852" s="82"/>
      <c r="M852" s="82"/>
      <c r="N852" s="82" t="s">
        <v>2352</v>
      </c>
      <c r="O852" s="82" t="s">
        <v>3700</v>
      </c>
      <c r="P852" s="82" t="s">
        <v>3710</v>
      </c>
      <c r="Q852" s="82" t="s">
        <v>795</v>
      </c>
      <c r="R852" s="82">
        <v>7</v>
      </c>
      <c r="S852" s="83">
        <v>44935</v>
      </c>
      <c r="T852" s="83">
        <v>37998</v>
      </c>
      <c r="U852" s="82">
        <v>62235014</v>
      </c>
      <c r="V852" s="82" t="s">
        <v>3702</v>
      </c>
      <c r="W852" s="100" t="s">
        <v>2263</v>
      </c>
      <c r="X852" s="82" t="s">
        <v>4361</v>
      </c>
      <c r="Y852" s="82" t="s">
        <v>5642</v>
      </c>
      <c r="Z852" s="82" t="s">
        <v>1236</v>
      </c>
      <c r="AA852" s="82" t="s">
        <v>3712</v>
      </c>
      <c r="AB852" s="82" t="s">
        <v>6963</v>
      </c>
      <c r="AC852" s="82" t="s">
        <v>3713</v>
      </c>
      <c r="AD852" s="82" t="s">
        <v>3705</v>
      </c>
      <c r="AE852" s="82">
        <v>200012400950134</v>
      </c>
      <c r="AF852" s="82">
        <v>1</v>
      </c>
      <c r="AG852" s="82" t="s">
        <v>3707</v>
      </c>
      <c r="AH852" s="82">
        <v>1</v>
      </c>
      <c r="AI852" s="82" t="s">
        <v>3708</v>
      </c>
      <c r="AJ852" s="82">
        <v>315645</v>
      </c>
      <c r="AK852" s="82" t="s">
        <v>6663</v>
      </c>
      <c r="AL852" s="82">
        <v>453</v>
      </c>
      <c r="AM852" s="84">
        <v>125000</v>
      </c>
      <c r="AN852" s="84">
        <v>0</v>
      </c>
      <c r="AO852" s="84">
        <v>0</v>
      </c>
      <c r="AP852" s="84">
        <v>125000</v>
      </c>
      <c r="AQ852" s="84">
        <v>0</v>
      </c>
      <c r="AR852" s="84">
        <v>19832.87</v>
      </c>
      <c r="AS852" s="84">
        <v>0</v>
      </c>
      <c r="AT852" s="84">
        <v>0</v>
      </c>
      <c r="AU852" s="84">
        <v>0</v>
      </c>
      <c r="AV852" s="84">
        <v>0</v>
      </c>
      <c r="AW852" s="84">
        <v>0</v>
      </c>
      <c r="AX852" s="84">
        <v>19832.87</v>
      </c>
      <c r="AY852" s="84">
        <v>105167.13</v>
      </c>
      <c r="AZ852" s="84">
        <v>0</v>
      </c>
      <c r="BA852" s="84">
        <v>0</v>
      </c>
      <c r="BB852" s="84">
        <v>0</v>
      </c>
      <c r="BC852" s="91">
        <v>0</v>
      </c>
    </row>
    <row r="853" spans="1:55" ht="38.25">
      <c r="A853" s="90" t="s">
        <v>843</v>
      </c>
      <c r="B853" s="82">
        <v>20231001</v>
      </c>
      <c r="C853" s="82">
        <v>2023</v>
      </c>
      <c r="D853" s="82" t="s">
        <v>6398</v>
      </c>
      <c r="E853" s="82">
        <v>10</v>
      </c>
      <c r="F853" s="82" t="s">
        <v>1272</v>
      </c>
      <c r="G853" s="82" t="s">
        <v>1489</v>
      </c>
      <c r="H853" s="82" t="s">
        <v>1272</v>
      </c>
      <c r="I853" s="82" t="s">
        <v>1489</v>
      </c>
      <c r="J853" s="82">
        <v>1</v>
      </c>
      <c r="K853" s="82" t="s">
        <v>11</v>
      </c>
      <c r="L853" s="82" t="s">
        <v>3749</v>
      </c>
      <c r="M853" s="82" t="s">
        <v>3750</v>
      </c>
      <c r="N853" s="82" t="s">
        <v>2352</v>
      </c>
      <c r="O853" s="82" t="s">
        <v>3700</v>
      </c>
      <c r="P853" s="82" t="s">
        <v>3871</v>
      </c>
      <c r="Q853" s="82" t="s">
        <v>335</v>
      </c>
      <c r="R853" s="82">
        <v>1</v>
      </c>
      <c r="S853" s="83">
        <v>44204</v>
      </c>
      <c r="T853" s="83">
        <v>44204</v>
      </c>
      <c r="U853" s="82">
        <v>62145018</v>
      </c>
      <c r="V853" s="82" t="s">
        <v>3702</v>
      </c>
      <c r="W853" s="100" t="s">
        <v>1751</v>
      </c>
      <c r="X853" s="82" t="s">
        <v>4237</v>
      </c>
      <c r="Y853" s="82" t="s">
        <v>5531</v>
      </c>
      <c r="Z853" s="82" t="s">
        <v>1059</v>
      </c>
      <c r="AA853" s="82" t="s">
        <v>3712</v>
      </c>
      <c r="AB853" s="83">
        <v>32608</v>
      </c>
      <c r="AC853" s="82" t="s">
        <v>3705</v>
      </c>
      <c r="AD853" s="82" t="s">
        <v>3706</v>
      </c>
      <c r="AE853" s="82">
        <v>200019603952562</v>
      </c>
      <c r="AF853" s="82">
        <v>1</v>
      </c>
      <c r="AG853" s="82" t="s">
        <v>3707</v>
      </c>
      <c r="AH853" s="82">
        <v>1</v>
      </c>
      <c r="AI853" s="82" t="s">
        <v>3708</v>
      </c>
      <c r="AJ853" s="82">
        <v>315645</v>
      </c>
      <c r="AK853" s="82" t="s">
        <v>6663</v>
      </c>
      <c r="AL853" s="82">
        <v>454</v>
      </c>
      <c r="AM853" s="84">
        <v>35000</v>
      </c>
      <c r="AN853" s="84">
        <v>0</v>
      </c>
      <c r="AO853" s="84">
        <v>0</v>
      </c>
      <c r="AP853" s="84">
        <v>35000</v>
      </c>
      <c r="AQ853" s="84">
        <v>1004.5</v>
      </c>
      <c r="AR853" s="84">
        <v>0</v>
      </c>
      <c r="AS853" s="84">
        <v>1064</v>
      </c>
      <c r="AT853" s="84">
        <v>0</v>
      </c>
      <c r="AU853" s="84">
        <v>25</v>
      </c>
      <c r="AV853" s="84">
        <v>0</v>
      </c>
      <c r="AW853" s="84">
        <v>0</v>
      </c>
      <c r="AX853" s="84">
        <v>2093.5</v>
      </c>
      <c r="AY853" s="84">
        <v>32906.5</v>
      </c>
      <c r="AZ853" s="84">
        <v>2485</v>
      </c>
      <c r="BA853" s="84">
        <v>385</v>
      </c>
      <c r="BB853" s="84">
        <v>2481.5</v>
      </c>
      <c r="BC853" s="91">
        <v>5351.5</v>
      </c>
    </row>
    <row r="854" spans="1:55" ht="25.5">
      <c r="A854" s="90" t="s">
        <v>843</v>
      </c>
      <c r="B854" s="82">
        <v>20231001</v>
      </c>
      <c r="C854" s="82">
        <v>2023</v>
      </c>
      <c r="D854" s="82" t="s">
        <v>6398</v>
      </c>
      <c r="E854" s="82">
        <v>10</v>
      </c>
      <c r="F854" s="82" t="s">
        <v>1242</v>
      </c>
      <c r="G854" s="82" t="s">
        <v>1486</v>
      </c>
      <c r="H854" s="82" t="s">
        <v>1242</v>
      </c>
      <c r="I854" s="82" t="s">
        <v>1486</v>
      </c>
      <c r="J854" s="82">
        <v>1</v>
      </c>
      <c r="K854" s="82" t="s">
        <v>11</v>
      </c>
      <c r="L854" s="82" t="s">
        <v>3758</v>
      </c>
      <c r="M854" s="82" t="s">
        <v>3759</v>
      </c>
      <c r="N854" s="82" t="s">
        <v>2352</v>
      </c>
      <c r="O854" s="82" t="s">
        <v>3700</v>
      </c>
      <c r="P854" s="82" t="s">
        <v>3856</v>
      </c>
      <c r="Q854" s="82" t="s">
        <v>280</v>
      </c>
      <c r="R854" s="82">
        <v>1</v>
      </c>
      <c r="S854" s="83">
        <v>44565</v>
      </c>
      <c r="T854" s="83">
        <v>44565</v>
      </c>
      <c r="U854" s="82">
        <v>62475122</v>
      </c>
      <c r="V854" s="82" t="s">
        <v>3702</v>
      </c>
      <c r="W854" s="100" t="s">
        <v>1710</v>
      </c>
      <c r="X854" s="82" t="s">
        <v>3889</v>
      </c>
      <c r="Y854" s="82" t="s">
        <v>5238</v>
      </c>
      <c r="Z854" s="82" t="s">
        <v>1504</v>
      </c>
      <c r="AA854" s="82" t="s">
        <v>3712</v>
      </c>
      <c r="AB854" s="83">
        <v>27550</v>
      </c>
      <c r="AC854" s="82" t="s">
        <v>3705</v>
      </c>
      <c r="AD854" s="82" t="s">
        <v>3718</v>
      </c>
      <c r="AE854" s="82">
        <v>200019604248808</v>
      </c>
      <c r="AF854" s="82">
        <v>1</v>
      </c>
      <c r="AG854" s="82" t="s">
        <v>3707</v>
      </c>
      <c r="AH854" s="82">
        <v>1</v>
      </c>
      <c r="AI854" s="82" t="s">
        <v>3708</v>
      </c>
      <c r="AJ854" s="82">
        <v>315645</v>
      </c>
      <c r="AK854" s="82" t="s">
        <v>6663</v>
      </c>
      <c r="AL854" s="82">
        <v>455</v>
      </c>
      <c r="AM854" s="84">
        <v>45000</v>
      </c>
      <c r="AN854" s="84">
        <v>0</v>
      </c>
      <c r="AO854" s="84">
        <v>0</v>
      </c>
      <c r="AP854" s="84">
        <v>45000</v>
      </c>
      <c r="AQ854" s="84">
        <v>1291.5</v>
      </c>
      <c r="AR854" s="84">
        <v>0</v>
      </c>
      <c r="AS854" s="84">
        <v>1368</v>
      </c>
      <c r="AT854" s="84">
        <v>0</v>
      </c>
      <c r="AU854" s="84">
        <v>25</v>
      </c>
      <c r="AV854" s="84">
        <v>0</v>
      </c>
      <c r="AW854" s="84">
        <v>1546</v>
      </c>
      <c r="AX854" s="84">
        <v>5776.5</v>
      </c>
      <c r="AY854" s="84">
        <v>40769.5</v>
      </c>
      <c r="AZ854" s="84">
        <v>3195</v>
      </c>
      <c r="BA854" s="84">
        <v>495</v>
      </c>
      <c r="BB854" s="84">
        <v>3190.5</v>
      </c>
      <c r="BC854" s="91">
        <v>6880.5</v>
      </c>
    </row>
    <row r="855" spans="1:55" ht="25.5">
      <c r="A855" s="90" t="s">
        <v>843</v>
      </c>
      <c r="B855" s="82">
        <v>20231001</v>
      </c>
      <c r="C855" s="82">
        <v>2023</v>
      </c>
      <c r="D855" s="82" t="s">
        <v>6398</v>
      </c>
      <c r="E855" s="82">
        <v>10</v>
      </c>
      <c r="F855" s="82" t="s">
        <v>1241</v>
      </c>
      <c r="G855" s="82" t="s">
        <v>276</v>
      </c>
      <c r="H855" s="82">
        <v>1.83</v>
      </c>
      <c r="I855" s="82" t="s">
        <v>843</v>
      </c>
      <c r="J855" s="82">
        <v>34</v>
      </c>
      <c r="K855" s="82" t="s">
        <v>3699</v>
      </c>
      <c r="L855" s="82" t="s">
        <v>3714</v>
      </c>
      <c r="M855" s="82" t="s">
        <v>3715</v>
      </c>
      <c r="N855" s="82" t="s">
        <v>2352</v>
      </c>
      <c r="O855" s="82" t="s">
        <v>3700</v>
      </c>
      <c r="P855" s="82" t="s">
        <v>3740</v>
      </c>
      <c r="Q855" s="82" t="s">
        <v>278</v>
      </c>
      <c r="R855" s="82">
        <v>2</v>
      </c>
      <c r="S855" s="83">
        <v>44931</v>
      </c>
      <c r="T855" s="83">
        <v>44297</v>
      </c>
      <c r="U855" s="82">
        <v>62160087</v>
      </c>
      <c r="V855" s="82" t="s">
        <v>3702</v>
      </c>
      <c r="W855" s="100" t="s">
        <v>2055</v>
      </c>
      <c r="X855" s="82" t="s">
        <v>4607</v>
      </c>
      <c r="Y855" s="82" t="s">
        <v>5894</v>
      </c>
      <c r="Z855" s="82" t="s">
        <v>1420</v>
      </c>
      <c r="AA855" s="82" t="s">
        <v>3704</v>
      </c>
      <c r="AB855" s="83">
        <v>34127</v>
      </c>
      <c r="AC855" s="82" t="s">
        <v>3705</v>
      </c>
      <c r="AD855" s="82" t="s">
        <v>3706</v>
      </c>
      <c r="AE855" s="82">
        <v>200019604313567</v>
      </c>
      <c r="AF855" s="82">
        <v>1</v>
      </c>
      <c r="AG855" s="82" t="s">
        <v>3707</v>
      </c>
      <c r="AH855" s="82">
        <v>1</v>
      </c>
      <c r="AI855" s="82" t="s">
        <v>3708</v>
      </c>
      <c r="AJ855" s="82">
        <v>315645</v>
      </c>
      <c r="AK855" s="82" t="s">
        <v>6663</v>
      </c>
      <c r="AL855" s="82">
        <v>456</v>
      </c>
      <c r="AM855" s="84">
        <v>50000</v>
      </c>
      <c r="AN855" s="84">
        <v>0</v>
      </c>
      <c r="AO855" s="84">
        <v>0</v>
      </c>
      <c r="AP855" s="84">
        <v>50000</v>
      </c>
      <c r="AQ855" s="84">
        <v>1435</v>
      </c>
      <c r="AR855" s="84">
        <v>1854</v>
      </c>
      <c r="AS855" s="84">
        <v>1520</v>
      </c>
      <c r="AT855" s="84">
        <v>0</v>
      </c>
      <c r="AU855" s="84">
        <v>25</v>
      </c>
      <c r="AV855" s="84">
        <v>0</v>
      </c>
      <c r="AW855" s="84">
        <v>4546</v>
      </c>
      <c r="AX855" s="84">
        <v>13926</v>
      </c>
      <c r="AY855" s="84">
        <v>40620</v>
      </c>
      <c r="AZ855" s="84">
        <v>3550</v>
      </c>
      <c r="BA855" s="84">
        <v>550</v>
      </c>
      <c r="BB855" s="84">
        <v>3545</v>
      </c>
      <c r="BC855" s="91">
        <v>7645</v>
      </c>
    </row>
    <row r="856" spans="1:55" ht="25.5">
      <c r="A856" s="90" t="s">
        <v>843</v>
      </c>
      <c r="B856" s="82">
        <v>20231001</v>
      </c>
      <c r="C856" s="82">
        <v>2023</v>
      </c>
      <c r="D856" s="82" t="s">
        <v>6398</v>
      </c>
      <c r="E856" s="82">
        <v>10</v>
      </c>
      <c r="F856" s="82" t="s">
        <v>1249</v>
      </c>
      <c r="G856" s="82" t="s">
        <v>1491</v>
      </c>
      <c r="H856" s="82">
        <v>1.83</v>
      </c>
      <c r="I856" s="82" t="s">
        <v>843</v>
      </c>
      <c r="J856" s="82">
        <v>34</v>
      </c>
      <c r="K856" s="82" t="s">
        <v>3699</v>
      </c>
      <c r="L856" s="82"/>
      <c r="M856" s="82"/>
      <c r="N856" s="82" t="s">
        <v>2352</v>
      </c>
      <c r="O856" s="82" t="s">
        <v>3700</v>
      </c>
      <c r="P856" s="82" t="s">
        <v>3701</v>
      </c>
      <c r="Q856" s="82" t="s">
        <v>190</v>
      </c>
      <c r="R856" s="82">
        <v>2</v>
      </c>
      <c r="S856" s="83">
        <v>44936</v>
      </c>
      <c r="T856" s="83">
        <v>44208</v>
      </c>
      <c r="U856" s="82">
        <v>61935115</v>
      </c>
      <c r="V856" s="82" t="s">
        <v>3702</v>
      </c>
      <c r="W856" s="100" t="s">
        <v>2102</v>
      </c>
      <c r="X856" s="82" t="s">
        <v>3919</v>
      </c>
      <c r="Y856" s="82" t="s">
        <v>5966</v>
      </c>
      <c r="Z856" s="82" t="s">
        <v>1428</v>
      </c>
      <c r="AA856" s="82" t="s">
        <v>3712</v>
      </c>
      <c r="AB856" s="83">
        <v>25205</v>
      </c>
      <c r="AC856" s="82" t="s">
        <v>3705</v>
      </c>
      <c r="AD856" s="82" t="s">
        <v>3718</v>
      </c>
      <c r="AE856" s="82">
        <v>200019604248839</v>
      </c>
      <c r="AF856" s="82">
        <v>1</v>
      </c>
      <c r="AG856" s="82" t="s">
        <v>3707</v>
      </c>
      <c r="AH856" s="82">
        <v>1</v>
      </c>
      <c r="AI856" s="82" t="s">
        <v>3708</v>
      </c>
      <c r="AJ856" s="82">
        <v>315645</v>
      </c>
      <c r="AK856" s="82" t="s">
        <v>6663</v>
      </c>
      <c r="AL856" s="82">
        <v>457</v>
      </c>
      <c r="AM856" s="84">
        <v>35000</v>
      </c>
      <c r="AN856" s="84">
        <v>0</v>
      </c>
      <c r="AO856" s="84">
        <v>0</v>
      </c>
      <c r="AP856" s="84">
        <v>35000</v>
      </c>
      <c r="AQ856" s="84">
        <v>1004.5</v>
      </c>
      <c r="AR856" s="84">
        <v>0</v>
      </c>
      <c r="AS856" s="84">
        <v>1064</v>
      </c>
      <c r="AT856" s="84">
        <v>0</v>
      </c>
      <c r="AU856" s="84">
        <v>25</v>
      </c>
      <c r="AV856" s="84">
        <v>0</v>
      </c>
      <c r="AW856" s="84">
        <v>9800</v>
      </c>
      <c r="AX856" s="84">
        <v>21693.5</v>
      </c>
      <c r="AY856" s="84">
        <v>23106.5</v>
      </c>
      <c r="AZ856" s="84">
        <v>2485</v>
      </c>
      <c r="BA856" s="84">
        <v>385</v>
      </c>
      <c r="BB856" s="84">
        <v>2481.5</v>
      </c>
      <c r="BC856" s="91">
        <v>5351.5</v>
      </c>
    </row>
    <row r="857" spans="1:55" ht="25.5">
      <c r="A857" s="90" t="s">
        <v>843</v>
      </c>
      <c r="B857" s="82">
        <v>20231001</v>
      </c>
      <c r="C857" s="82">
        <v>2023</v>
      </c>
      <c r="D857" s="82" t="s">
        <v>6398</v>
      </c>
      <c r="E857" s="82">
        <v>10</v>
      </c>
      <c r="F857" s="82" t="s">
        <v>1242</v>
      </c>
      <c r="G857" s="82" t="s">
        <v>1486</v>
      </c>
      <c r="H857" s="82">
        <v>1.83</v>
      </c>
      <c r="I857" s="82" t="s">
        <v>843</v>
      </c>
      <c r="J857" s="82">
        <v>34</v>
      </c>
      <c r="K857" s="82" t="s">
        <v>3699</v>
      </c>
      <c r="L857" s="82" t="s">
        <v>3714</v>
      </c>
      <c r="M857" s="82" t="s">
        <v>3715</v>
      </c>
      <c r="N857" s="82" t="s">
        <v>2352</v>
      </c>
      <c r="O857" s="82" t="s">
        <v>3700</v>
      </c>
      <c r="P857" s="82" t="s">
        <v>3741</v>
      </c>
      <c r="Q857" s="82" t="s">
        <v>904</v>
      </c>
      <c r="R857" s="82">
        <v>1</v>
      </c>
      <c r="S857" s="83">
        <v>44573</v>
      </c>
      <c r="T857" s="83">
        <v>44573</v>
      </c>
      <c r="U857" s="82">
        <v>62475163</v>
      </c>
      <c r="V857" s="82" t="s">
        <v>3702</v>
      </c>
      <c r="W857" s="100" t="s">
        <v>2798</v>
      </c>
      <c r="X857" s="82" t="s">
        <v>4528</v>
      </c>
      <c r="Y857" s="82" t="s">
        <v>5808</v>
      </c>
      <c r="Z857" s="82" t="s">
        <v>2797</v>
      </c>
      <c r="AA857" s="82" t="s">
        <v>3704</v>
      </c>
      <c r="AB857" s="82" t="s">
        <v>6964</v>
      </c>
      <c r="AC857" s="82" t="s">
        <v>3705</v>
      </c>
      <c r="AD857" s="82" t="s">
        <v>3706</v>
      </c>
      <c r="AE857" s="82">
        <v>200019605322555</v>
      </c>
      <c r="AF857" s="82">
        <v>1</v>
      </c>
      <c r="AG857" s="82" t="s">
        <v>3707</v>
      </c>
      <c r="AH857" s="82">
        <v>1</v>
      </c>
      <c r="AI857" s="82" t="s">
        <v>3708</v>
      </c>
      <c r="AJ857" s="82">
        <v>315645</v>
      </c>
      <c r="AK857" s="82" t="s">
        <v>6663</v>
      </c>
      <c r="AL857" s="82">
        <v>458</v>
      </c>
      <c r="AM857" s="84">
        <v>50000</v>
      </c>
      <c r="AN857" s="84">
        <v>0</v>
      </c>
      <c r="AO857" s="84">
        <v>0</v>
      </c>
      <c r="AP857" s="84">
        <v>50000</v>
      </c>
      <c r="AQ857" s="84">
        <v>1435</v>
      </c>
      <c r="AR857" s="84">
        <v>1854</v>
      </c>
      <c r="AS857" s="84">
        <v>1520</v>
      </c>
      <c r="AT857" s="84">
        <v>0</v>
      </c>
      <c r="AU857" s="84">
        <v>25</v>
      </c>
      <c r="AV857" s="84">
        <v>0</v>
      </c>
      <c r="AW857" s="84">
        <v>0</v>
      </c>
      <c r="AX857" s="84">
        <v>4834</v>
      </c>
      <c r="AY857" s="84">
        <v>45166</v>
      </c>
      <c r="AZ857" s="84">
        <v>3550</v>
      </c>
      <c r="BA857" s="84">
        <v>550</v>
      </c>
      <c r="BB857" s="84">
        <v>3545</v>
      </c>
      <c r="BC857" s="91">
        <v>7645</v>
      </c>
    </row>
    <row r="858" spans="1:55" ht="25.5">
      <c r="A858" s="90" t="s">
        <v>843</v>
      </c>
      <c r="B858" s="82">
        <v>20231001</v>
      </c>
      <c r="C858" s="82">
        <v>2023</v>
      </c>
      <c r="D858" s="82" t="s">
        <v>6398</v>
      </c>
      <c r="E858" s="82">
        <v>10</v>
      </c>
      <c r="F858" s="82" t="s">
        <v>1263</v>
      </c>
      <c r="G858" s="82" t="s">
        <v>104</v>
      </c>
      <c r="H858" s="82">
        <v>1.83</v>
      </c>
      <c r="I858" s="82" t="s">
        <v>843</v>
      </c>
      <c r="J858" s="82">
        <v>34</v>
      </c>
      <c r="K858" s="82" t="s">
        <v>3699</v>
      </c>
      <c r="L858" s="82" t="s">
        <v>3758</v>
      </c>
      <c r="M858" s="82" t="s">
        <v>3759</v>
      </c>
      <c r="N858" s="82" t="s">
        <v>2352</v>
      </c>
      <c r="O858" s="82" t="s">
        <v>3700</v>
      </c>
      <c r="P858" s="82" t="s">
        <v>3958</v>
      </c>
      <c r="Q858" s="82" t="s">
        <v>108</v>
      </c>
      <c r="R858" s="82">
        <v>1</v>
      </c>
      <c r="S858" s="83">
        <v>44844</v>
      </c>
      <c r="T858" s="83">
        <v>44844</v>
      </c>
      <c r="U858" s="82">
        <v>61920058</v>
      </c>
      <c r="V858" s="82" t="s">
        <v>3702</v>
      </c>
      <c r="W858" s="100" t="s">
        <v>2452</v>
      </c>
      <c r="X858" s="82" t="s">
        <v>3960</v>
      </c>
      <c r="Y858" s="82" t="s">
        <v>5294</v>
      </c>
      <c r="Z858" s="82" t="s">
        <v>2423</v>
      </c>
      <c r="AA858" s="82" t="s">
        <v>3712</v>
      </c>
      <c r="AB858" s="83">
        <v>33117</v>
      </c>
      <c r="AC858" s="82" t="s">
        <v>3705</v>
      </c>
      <c r="AD858" s="82" t="s">
        <v>3706</v>
      </c>
      <c r="AE858" s="82">
        <v>200019605218874</v>
      </c>
      <c r="AF858" s="82">
        <v>1</v>
      </c>
      <c r="AG858" s="82" t="s">
        <v>3707</v>
      </c>
      <c r="AH858" s="82">
        <v>1</v>
      </c>
      <c r="AI858" s="82" t="s">
        <v>3708</v>
      </c>
      <c r="AJ858" s="82">
        <v>315645</v>
      </c>
      <c r="AK858" s="82" t="s">
        <v>6663</v>
      </c>
      <c r="AL858" s="82">
        <v>459</v>
      </c>
      <c r="AM858" s="84">
        <v>30000</v>
      </c>
      <c r="AN858" s="84">
        <v>0</v>
      </c>
      <c r="AO858" s="84">
        <v>0</v>
      </c>
      <c r="AP858" s="84">
        <v>30000</v>
      </c>
      <c r="AQ858" s="84">
        <v>861</v>
      </c>
      <c r="AR858" s="84">
        <v>0</v>
      </c>
      <c r="AS858" s="84">
        <v>912</v>
      </c>
      <c r="AT858" s="84">
        <v>0</v>
      </c>
      <c r="AU858" s="84">
        <v>25</v>
      </c>
      <c r="AV858" s="84">
        <v>0</v>
      </c>
      <c r="AW858" s="84">
        <v>0</v>
      </c>
      <c r="AX858" s="84">
        <v>1798</v>
      </c>
      <c r="AY858" s="84">
        <v>28202</v>
      </c>
      <c r="AZ858" s="84">
        <v>2130</v>
      </c>
      <c r="BA858" s="84">
        <v>330</v>
      </c>
      <c r="BB858" s="84">
        <v>2127</v>
      </c>
      <c r="BC858" s="91">
        <v>4587</v>
      </c>
    </row>
    <row r="859" spans="1:55" ht="25.5">
      <c r="A859" s="90" t="s">
        <v>843</v>
      </c>
      <c r="B859" s="82">
        <v>20231001</v>
      </c>
      <c r="C859" s="82">
        <v>2023</v>
      </c>
      <c r="D859" s="82" t="s">
        <v>6398</v>
      </c>
      <c r="E859" s="82">
        <v>10</v>
      </c>
      <c r="F859" s="82" t="s">
        <v>1253</v>
      </c>
      <c r="G859" s="82" t="s">
        <v>323</v>
      </c>
      <c r="H859" s="82">
        <v>1.83</v>
      </c>
      <c r="I859" s="82" t="s">
        <v>843</v>
      </c>
      <c r="J859" s="82">
        <v>34</v>
      </c>
      <c r="K859" s="82" t="s">
        <v>3699</v>
      </c>
      <c r="L859" s="82"/>
      <c r="M859" s="82"/>
      <c r="N859" s="82" t="s">
        <v>2352</v>
      </c>
      <c r="O859" s="82" t="s">
        <v>3700</v>
      </c>
      <c r="P859" s="82" t="s">
        <v>3738</v>
      </c>
      <c r="Q859" s="82" t="s">
        <v>59</v>
      </c>
      <c r="R859" s="82">
        <v>4</v>
      </c>
      <c r="S859" s="83">
        <v>44569</v>
      </c>
      <c r="T859" s="83">
        <v>42736</v>
      </c>
      <c r="U859" s="82">
        <v>62010019</v>
      </c>
      <c r="V859" s="82" t="s">
        <v>3702</v>
      </c>
      <c r="W859" s="100" t="s">
        <v>2399</v>
      </c>
      <c r="X859" s="82" t="s">
        <v>3978</v>
      </c>
      <c r="Y859" s="82" t="s">
        <v>5308</v>
      </c>
      <c r="Z859" s="82" t="s">
        <v>2382</v>
      </c>
      <c r="AA859" s="82" t="s">
        <v>3704</v>
      </c>
      <c r="AB859" s="82" t="s">
        <v>6965</v>
      </c>
      <c r="AC859" s="82" t="s">
        <v>3713</v>
      </c>
      <c r="AD859" s="82" t="s">
        <v>3706</v>
      </c>
      <c r="AE859" s="82">
        <v>200019604367656</v>
      </c>
      <c r="AF859" s="82">
        <v>1</v>
      </c>
      <c r="AG859" s="82" t="s">
        <v>3707</v>
      </c>
      <c r="AH859" s="82">
        <v>1</v>
      </c>
      <c r="AI859" s="82" t="s">
        <v>3708</v>
      </c>
      <c r="AJ859" s="82">
        <v>315645</v>
      </c>
      <c r="AK859" s="82" t="s">
        <v>6663</v>
      </c>
      <c r="AL859" s="82">
        <v>460</v>
      </c>
      <c r="AM859" s="84">
        <v>175000</v>
      </c>
      <c r="AN859" s="84">
        <v>0</v>
      </c>
      <c r="AO859" s="84">
        <v>0</v>
      </c>
      <c r="AP859" s="84">
        <v>175000</v>
      </c>
      <c r="AQ859" s="84">
        <v>5022.5</v>
      </c>
      <c r="AR859" s="84">
        <v>29747.24</v>
      </c>
      <c r="AS859" s="84">
        <v>5320</v>
      </c>
      <c r="AT859" s="84">
        <v>0</v>
      </c>
      <c r="AU859" s="84">
        <v>25</v>
      </c>
      <c r="AV859" s="84">
        <v>0</v>
      </c>
      <c r="AW859" s="84">
        <v>0</v>
      </c>
      <c r="AX859" s="84">
        <v>40114.74</v>
      </c>
      <c r="AY859" s="84">
        <v>134885.26</v>
      </c>
      <c r="AZ859" s="84">
        <v>12425</v>
      </c>
      <c r="BA859" s="84">
        <v>822.89</v>
      </c>
      <c r="BB859" s="84">
        <v>12407.5</v>
      </c>
      <c r="BC859" s="91">
        <v>25655.39</v>
      </c>
    </row>
    <row r="860" spans="1:55" ht="25.5">
      <c r="A860" s="90" t="s">
        <v>843</v>
      </c>
      <c r="B860" s="82">
        <v>20231001</v>
      </c>
      <c r="C860" s="82">
        <v>2023</v>
      </c>
      <c r="D860" s="82" t="s">
        <v>6398</v>
      </c>
      <c r="E860" s="82">
        <v>10</v>
      </c>
      <c r="F860" s="82">
        <v>1.83</v>
      </c>
      <c r="G860" s="82" t="s">
        <v>843</v>
      </c>
      <c r="H860" s="82">
        <v>1.83</v>
      </c>
      <c r="I860" s="82" t="s">
        <v>843</v>
      </c>
      <c r="J860" s="82">
        <v>7</v>
      </c>
      <c r="K860" s="82" t="s">
        <v>3709</v>
      </c>
      <c r="L860" s="82"/>
      <c r="M860" s="82"/>
      <c r="N860" s="82" t="s">
        <v>2352</v>
      </c>
      <c r="O860" s="82" t="s">
        <v>3700</v>
      </c>
      <c r="P860" s="82" t="s">
        <v>3710</v>
      </c>
      <c r="Q860" s="82" t="s">
        <v>795</v>
      </c>
      <c r="R860" s="82">
        <v>5</v>
      </c>
      <c r="S860" s="83">
        <v>44568</v>
      </c>
      <c r="T860" s="83">
        <v>39454</v>
      </c>
      <c r="U860" s="82">
        <v>62461626</v>
      </c>
      <c r="V860" s="82" t="s">
        <v>3702</v>
      </c>
      <c r="W860" s="100" t="s">
        <v>2310</v>
      </c>
      <c r="X860" s="82" t="s">
        <v>3967</v>
      </c>
      <c r="Y860" s="82" t="s">
        <v>5299</v>
      </c>
      <c r="Z860" s="82" t="s">
        <v>2321</v>
      </c>
      <c r="AA860" s="82" t="s">
        <v>3712</v>
      </c>
      <c r="AB860" s="83">
        <v>28132</v>
      </c>
      <c r="AC860" s="82" t="s">
        <v>3713</v>
      </c>
      <c r="AD860" s="82" t="s">
        <v>3705</v>
      </c>
      <c r="AE860" s="82">
        <v>200010330278890</v>
      </c>
      <c r="AF860" s="82">
        <v>1</v>
      </c>
      <c r="AG860" s="82" t="s">
        <v>3707</v>
      </c>
      <c r="AH860" s="82">
        <v>1</v>
      </c>
      <c r="AI860" s="82" t="s">
        <v>3708</v>
      </c>
      <c r="AJ860" s="82">
        <v>315645</v>
      </c>
      <c r="AK860" s="82" t="s">
        <v>6663</v>
      </c>
      <c r="AL860" s="82">
        <v>461</v>
      </c>
      <c r="AM860" s="84">
        <v>10000</v>
      </c>
      <c r="AN860" s="84">
        <v>0</v>
      </c>
      <c r="AO860" s="84">
        <v>0</v>
      </c>
      <c r="AP860" s="84">
        <v>10000</v>
      </c>
      <c r="AQ860" s="84">
        <v>0</v>
      </c>
      <c r="AR860" s="84">
        <v>0</v>
      </c>
      <c r="AS860" s="84">
        <v>0</v>
      </c>
      <c r="AT860" s="84">
        <v>0</v>
      </c>
      <c r="AU860" s="84">
        <v>0</v>
      </c>
      <c r="AV860" s="84">
        <v>0</v>
      </c>
      <c r="AW860" s="84">
        <v>0</v>
      </c>
      <c r="AX860" s="84">
        <v>0</v>
      </c>
      <c r="AY860" s="84">
        <v>10000</v>
      </c>
      <c r="AZ860" s="84">
        <v>0</v>
      </c>
      <c r="BA860" s="84">
        <v>0</v>
      </c>
      <c r="BB860" s="84">
        <v>0</v>
      </c>
      <c r="BC860" s="91">
        <v>0</v>
      </c>
    </row>
    <row r="861" spans="1:55" ht="25.5">
      <c r="A861" s="90" t="s">
        <v>843</v>
      </c>
      <c r="B861" s="82">
        <v>20231001</v>
      </c>
      <c r="C861" s="82">
        <v>2023</v>
      </c>
      <c r="D861" s="82" t="s">
        <v>6398</v>
      </c>
      <c r="E861" s="82">
        <v>10</v>
      </c>
      <c r="F861" s="82" t="s">
        <v>1260</v>
      </c>
      <c r="G861" s="82" t="s">
        <v>256</v>
      </c>
      <c r="H861" s="82">
        <v>1.83</v>
      </c>
      <c r="I861" s="82" t="s">
        <v>843</v>
      </c>
      <c r="J861" s="82">
        <v>34</v>
      </c>
      <c r="K861" s="82" t="s">
        <v>3699</v>
      </c>
      <c r="L861" s="82"/>
      <c r="M861" s="82"/>
      <c r="N861" s="82" t="s">
        <v>2352</v>
      </c>
      <c r="O861" s="82" t="s">
        <v>3700</v>
      </c>
      <c r="P861" s="82" t="s">
        <v>3735</v>
      </c>
      <c r="Q861" s="82" t="s">
        <v>127</v>
      </c>
      <c r="R861" s="82">
        <v>1</v>
      </c>
      <c r="S861" s="83">
        <v>44621</v>
      </c>
      <c r="T861" s="83">
        <v>44621</v>
      </c>
      <c r="U861" s="82">
        <v>62250036</v>
      </c>
      <c r="V861" s="82" t="s">
        <v>3702</v>
      </c>
      <c r="W861" s="100" t="s">
        <v>2081</v>
      </c>
      <c r="X861" s="82" t="s">
        <v>4027</v>
      </c>
      <c r="Y861" s="82" t="s">
        <v>5347</v>
      </c>
      <c r="Z861" s="82" t="s">
        <v>2290</v>
      </c>
      <c r="AA861" s="82" t="s">
        <v>3704</v>
      </c>
      <c r="AB861" s="82" t="s">
        <v>6966</v>
      </c>
      <c r="AC861" s="82" t="s">
        <v>3705</v>
      </c>
      <c r="AD861" s="82" t="s">
        <v>3706</v>
      </c>
      <c r="AE861" s="82">
        <v>200010600256058</v>
      </c>
      <c r="AF861" s="82">
        <v>1</v>
      </c>
      <c r="AG861" s="82" t="s">
        <v>3707</v>
      </c>
      <c r="AH861" s="82">
        <v>1</v>
      </c>
      <c r="AI861" s="82" t="s">
        <v>3708</v>
      </c>
      <c r="AJ861" s="82">
        <v>315645</v>
      </c>
      <c r="AK861" s="82" t="s">
        <v>6663</v>
      </c>
      <c r="AL861" s="82">
        <v>462</v>
      </c>
      <c r="AM861" s="84">
        <v>110000</v>
      </c>
      <c r="AN861" s="84">
        <v>0</v>
      </c>
      <c r="AO861" s="84">
        <v>0</v>
      </c>
      <c r="AP861" s="84">
        <v>110000</v>
      </c>
      <c r="AQ861" s="84">
        <v>3157</v>
      </c>
      <c r="AR861" s="84">
        <v>14457.62</v>
      </c>
      <c r="AS861" s="84">
        <v>3344</v>
      </c>
      <c r="AT861" s="84">
        <v>0</v>
      </c>
      <c r="AU861" s="84">
        <v>25</v>
      </c>
      <c r="AV861" s="84">
        <v>0</v>
      </c>
      <c r="AW861" s="84">
        <v>0</v>
      </c>
      <c r="AX861" s="84">
        <v>20983.62</v>
      </c>
      <c r="AY861" s="84">
        <v>89016.38</v>
      </c>
      <c r="AZ861" s="84">
        <v>7810</v>
      </c>
      <c r="BA861" s="84">
        <v>822.89</v>
      </c>
      <c r="BB861" s="84">
        <v>7799</v>
      </c>
      <c r="BC861" s="91">
        <v>16431.89</v>
      </c>
    </row>
    <row r="862" spans="1:55" ht="25.5">
      <c r="A862" s="90" t="s">
        <v>843</v>
      </c>
      <c r="B862" s="82">
        <v>20231001</v>
      </c>
      <c r="C862" s="82">
        <v>2023</v>
      </c>
      <c r="D862" s="82" t="s">
        <v>6398</v>
      </c>
      <c r="E862" s="82">
        <v>10</v>
      </c>
      <c r="F862" s="82" t="s">
        <v>1242</v>
      </c>
      <c r="G862" s="82" t="s">
        <v>1486</v>
      </c>
      <c r="H862" s="82" t="s">
        <v>1242</v>
      </c>
      <c r="I862" s="82" t="s">
        <v>1486</v>
      </c>
      <c r="J862" s="82">
        <v>1</v>
      </c>
      <c r="K862" s="82" t="s">
        <v>11</v>
      </c>
      <c r="L862" s="82" t="s">
        <v>3749</v>
      </c>
      <c r="M862" s="82" t="s">
        <v>3750</v>
      </c>
      <c r="N862" s="82" t="s">
        <v>2352</v>
      </c>
      <c r="O862" s="82" t="s">
        <v>3700</v>
      </c>
      <c r="P862" s="82" t="s">
        <v>3751</v>
      </c>
      <c r="Q862" s="82" t="s">
        <v>10</v>
      </c>
      <c r="R862" s="82">
        <v>3</v>
      </c>
      <c r="S862" s="83">
        <v>44933</v>
      </c>
      <c r="T862" s="83">
        <v>44200</v>
      </c>
      <c r="U862" s="82">
        <v>62475166</v>
      </c>
      <c r="V862" s="82" t="s">
        <v>3702</v>
      </c>
      <c r="W862" s="100" t="s">
        <v>1748</v>
      </c>
      <c r="X862" s="82" t="s">
        <v>4455</v>
      </c>
      <c r="Y862" s="82" t="s">
        <v>5730</v>
      </c>
      <c r="Z862" s="82" t="s">
        <v>929</v>
      </c>
      <c r="AA862" s="82" t="s">
        <v>3704</v>
      </c>
      <c r="AB862" s="82" t="s">
        <v>6967</v>
      </c>
      <c r="AC862" s="82" t="s">
        <v>3705</v>
      </c>
      <c r="AD862" s="82" t="s">
        <v>3706</v>
      </c>
      <c r="AE862" s="82">
        <v>200019603568713</v>
      </c>
      <c r="AF862" s="82">
        <v>1</v>
      </c>
      <c r="AG862" s="82" t="s">
        <v>3707</v>
      </c>
      <c r="AH862" s="82">
        <v>1</v>
      </c>
      <c r="AI862" s="82" t="s">
        <v>3708</v>
      </c>
      <c r="AJ862" s="82">
        <v>315645</v>
      </c>
      <c r="AK862" s="82" t="s">
        <v>6663</v>
      </c>
      <c r="AL862" s="82">
        <v>463</v>
      </c>
      <c r="AM862" s="84">
        <v>35000</v>
      </c>
      <c r="AN862" s="84">
        <v>0</v>
      </c>
      <c r="AO862" s="84">
        <v>0</v>
      </c>
      <c r="AP862" s="84">
        <v>35000</v>
      </c>
      <c r="AQ862" s="84">
        <v>1004.5</v>
      </c>
      <c r="AR862" s="84">
        <v>0</v>
      </c>
      <c r="AS862" s="84">
        <v>1064</v>
      </c>
      <c r="AT862" s="84">
        <v>0</v>
      </c>
      <c r="AU862" s="84">
        <v>25</v>
      </c>
      <c r="AV862" s="84">
        <v>0</v>
      </c>
      <c r="AW862" s="84">
        <v>0</v>
      </c>
      <c r="AX862" s="84">
        <v>2093.5</v>
      </c>
      <c r="AY862" s="84">
        <v>32906.5</v>
      </c>
      <c r="AZ862" s="84">
        <v>2485</v>
      </c>
      <c r="BA862" s="84">
        <v>385</v>
      </c>
      <c r="BB862" s="84">
        <v>2481.5</v>
      </c>
      <c r="BC862" s="91">
        <v>5351.5</v>
      </c>
    </row>
    <row r="863" spans="1:55" ht="38.25">
      <c r="A863" s="90" t="s">
        <v>843</v>
      </c>
      <c r="B863" s="82">
        <v>20231001</v>
      </c>
      <c r="C863" s="82">
        <v>2023</v>
      </c>
      <c r="D863" s="82" t="s">
        <v>6398</v>
      </c>
      <c r="E863" s="82">
        <v>10</v>
      </c>
      <c r="F863" s="82" t="s">
        <v>1256</v>
      </c>
      <c r="G863" s="82" t="s">
        <v>1484</v>
      </c>
      <c r="H863" s="82">
        <v>1.83</v>
      </c>
      <c r="I863" s="82" t="s">
        <v>843</v>
      </c>
      <c r="J863" s="82">
        <v>34</v>
      </c>
      <c r="K863" s="82" t="s">
        <v>3699</v>
      </c>
      <c r="L863" s="82"/>
      <c r="M863" s="82"/>
      <c r="N863" s="82" t="s">
        <v>2352</v>
      </c>
      <c r="O863" s="82" t="s">
        <v>3700</v>
      </c>
      <c r="P863" s="82" t="s">
        <v>3764</v>
      </c>
      <c r="Q863" s="82" t="s">
        <v>1176</v>
      </c>
      <c r="R863" s="82">
        <v>3</v>
      </c>
      <c r="S863" s="83">
        <v>44929</v>
      </c>
      <c r="T863" s="83">
        <v>44205</v>
      </c>
      <c r="U863" s="82">
        <v>61455098</v>
      </c>
      <c r="V863" s="82" t="s">
        <v>3702</v>
      </c>
      <c r="W863" s="100" t="s">
        <v>2062</v>
      </c>
      <c r="X863" s="82" t="s">
        <v>4501</v>
      </c>
      <c r="Y863" s="82" t="s">
        <v>5779</v>
      </c>
      <c r="Z863" s="82" t="s">
        <v>1203</v>
      </c>
      <c r="AA863" s="82" t="s">
        <v>3712</v>
      </c>
      <c r="AB863" s="83">
        <v>23410</v>
      </c>
      <c r="AC863" s="82" t="s">
        <v>3705</v>
      </c>
      <c r="AD863" s="82" t="s">
        <v>3718</v>
      </c>
      <c r="AE863" s="82">
        <v>200019604037878</v>
      </c>
      <c r="AF863" s="82">
        <v>1</v>
      </c>
      <c r="AG863" s="82" t="s">
        <v>3707</v>
      </c>
      <c r="AH863" s="82">
        <v>1</v>
      </c>
      <c r="AI863" s="82" t="s">
        <v>3708</v>
      </c>
      <c r="AJ863" s="82">
        <v>315645</v>
      </c>
      <c r="AK863" s="82" t="s">
        <v>6663</v>
      </c>
      <c r="AL863" s="82">
        <v>464</v>
      </c>
      <c r="AM863" s="84">
        <v>35000</v>
      </c>
      <c r="AN863" s="84">
        <v>0</v>
      </c>
      <c r="AO863" s="84">
        <v>0</v>
      </c>
      <c r="AP863" s="84">
        <v>35000</v>
      </c>
      <c r="AQ863" s="84">
        <v>1004.5</v>
      </c>
      <c r="AR863" s="84">
        <v>0</v>
      </c>
      <c r="AS863" s="84">
        <v>1064</v>
      </c>
      <c r="AT863" s="84">
        <v>0</v>
      </c>
      <c r="AU863" s="84">
        <v>25</v>
      </c>
      <c r="AV863" s="84">
        <v>0</v>
      </c>
      <c r="AW863" s="84">
        <v>0</v>
      </c>
      <c r="AX863" s="84">
        <v>2093.5</v>
      </c>
      <c r="AY863" s="84">
        <v>32906.5</v>
      </c>
      <c r="AZ863" s="84">
        <v>2485</v>
      </c>
      <c r="BA863" s="84">
        <v>385</v>
      </c>
      <c r="BB863" s="84">
        <v>2481.5</v>
      </c>
      <c r="BC863" s="91">
        <v>5351.5</v>
      </c>
    </row>
    <row r="864" spans="1:55" ht="25.5">
      <c r="A864" s="90" t="s">
        <v>843</v>
      </c>
      <c r="B864" s="82">
        <v>20231001</v>
      </c>
      <c r="C864" s="82">
        <v>2023</v>
      </c>
      <c r="D864" s="82" t="s">
        <v>6398</v>
      </c>
      <c r="E864" s="82">
        <v>10</v>
      </c>
      <c r="F864" s="82" t="s">
        <v>1260</v>
      </c>
      <c r="G864" s="82" t="s">
        <v>256</v>
      </c>
      <c r="H864" s="82" t="s">
        <v>1260</v>
      </c>
      <c r="I864" s="82" t="s">
        <v>256</v>
      </c>
      <c r="J864" s="82">
        <v>1</v>
      </c>
      <c r="K864" s="82" t="s">
        <v>11</v>
      </c>
      <c r="L864" s="82" t="s">
        <v>3720</v>
      </c>
      <c r="M864" s="82" t="s">
        <v>3721</v>
      </c>
      <c r="N864" s="82" t="s">
        <v>2352</v>
      </c>
      <c r="O864" s="82" t="s">
        <v>3700</v>
      </c>
      <c r="P864" s="82" t="s">
        <v>3821</v>
      </c>
      <c r="Q864" s="82" t="s">
        <v>359</v>
      </c>
      <c r="R864" s="82">
        <v>1</v>
      </c>
      <c r="S864" s="83">
        <v>44205</v>
      </c>
      <c r="T864" s="83">
        <v>44205</v>
      </c>
      <c r="U864" s="82">
        <v>62250025</v>
      </c>
      <c r="V864" s="82" t="s">
        <v>3702</v>
      </c>
      <c r="W864" s="100" t="s">
        <v>1773</v>
      </c>
      <c r="X864" s="82" t="s">
        <v>4121</v>
      </c>
      <c r="Y864" s="82" t="s">
        <v>5430</v>
      </c>
      <c r="Z864" s="82" t="s">
        <v>1195</v>
      </c>
      <c r="AA864" s="82" t="s">
        <v>3712</v>
      </c>
      <c r="AB864" s="82" t="s">
        <v>6968</v>
      </c>
      <c r="AC864" s="82" t="s">
        <v>3705</v>
      </c>
      <c r="AD864" s="82" t="s">
        <v>3706</v>
      </c>
      <c r="AE864" s="82">
        <v>200019603615746</v>
      </c>
      <c r="AF864" s="82">
        <v>1</v>
      </c>
      <c r="AG864" s="82" t="s">
        <v>3707</v>
      </c>
      <c r="AH864" s="82">
        <v>1</v>
      </c>
      <c r="AI864" s="82" t="s">
        <v>3708</v>
      </c>
      <c r="AJ864" s="82">
        <v>315645</v>
      </c>
      <c r="AK864" s="82" t="s">
        <v>6663</v>
      </c>
      <c r="AL864" s="82">
        <v>465</v>
      </c>
      <c r="AM864" s="84">
        <v>15000</v>
      </c>
      <c r="AN864" s="84">
        <v>0</v>
      </c>
      <c r="AO864" s="84">
        <v>0</v>
      </c>
      <c r="AP864" s="84">
        <v>15000</v>
      </c>
      <c r="AQ864" s="84">
        <v>430.5</v>
      </c>
      <c r="AR864" s="84">
        <v>0</v>
      </c>
      <c r="AS864" s="84">
        <v>456</v>
      </c>
      <c r="AT864" s="84">
        <v>0</v>
      </c>
      <c r="AU864" s="84">
        <v>25</v>
      </c>
      <c r="AV864" s="84">
        <v>0</v>
      </c>
      <c r="AW864" s="84">
        <v>0</v>
      </c>
      <c r="AX864" s="84">
        <v>911.5</v>
      </c>
      <c r="AY864" s="84">
        <v>14088.5</v>
      </c>
      <c r="AZ864" s="84">
        <v>1065</v>
      </c>
      <c r="BA864" s="84">
        <v>165</v>
      </c>
      <c r="BB864" s="84">
        <v>1063.5</v>
      </c>
      <c r="BC864" s="91">
        <v>2293.5</v>
      </c>
    </row>
    <row r="865" spans="1:55" ht="25.5">
      <c r="A865" s="90" t="s">
        <v>843</v>
      </c>
      <c r="B865" s="82">
        <v>20231001</v>
      </c>
      <c r="C865" s="82">
        <v>2023</v>
      </c>
      <c r="D865" s="82" t="s">
        <v>6398</v>
      </c>
      <c r="E865" s="82">
        <v>10</v>
      </c>
      <c r="F865" s="82" t="s">
        <v>1241</v>
      </c>
      <c r="G865" s="82" t="s">
        <v>276</v>
      </c>
      <c r="H865" s="82" t="s">
        <v>1241</v>
      </c>
      <c r="I865" s="82" t="s">
        <v>276</v>
      </c>
      <c r="J865" s="82">
        <v>1</v>
      </c>
      <c r="K865" s="82" t="s">
        <v>11</v>
      </c>
      <c r="L865" s="82" t="s">
        <v>3758</v>
      </c>
      <c r="M865" s="82" t="s">
        <v>3759</v>
      </c>
      <c r="N865" s="82" t="s">
        <v>2352</v>
      </c>
      <c r="O865" s="82" t="s">
        <v>3700</v>
      </c>
      <c r="P865" s="82" t="s">
        <v>3856</v>
      </c>
      <c r="Q865" s="82" t="s">
        <v>280</v>
      </c>
      <c r="R865" s="82">
        <v>1</v>
      </c>
      <c r="S865" s="83">
        <v>44197</v>
      </c>
      <c r="T865" s="83">
        <v>44197</v>
      </c>
      <c r="U865" s="82">
        <v>62160053</v>
      </c>
      <c r="V865" s="82" t="s">
        <v>3702</v>
      </c>
      <c r="W865" s="100" t="s">
        <v>1576</v>
      </c>
      <c r="X865" s="82" t="s">
        <v>4615</v>
      </c>
      <c r="Y865" s="82" t="s">
        <v>5902</v>
      </c>
      <c r="Z865" s="82" t="s">
        <v>919</v>
      </c>
      <c r="AA865" s="82" t="s">
        <v>3704</v>
      </c>
      <c r="AB865" s="82" t="s">
        <v>6969</v>
      </c>
      <c r="AC865" s="82" t="s">
        <v>3705</v>
      </c>
      <c r="AD865" s="82" t="s">
        <v>3706</v>
      </c>
      <c r="AE865" s="82">
        <v>200019603353417</v>
      </c>
      <c r="AF865" s="82">
        <v>1</v>
      </c>
      <c r="AG865" s="82" t="s">
        <v>3707</v>
      </c>
      <c r="AH865" s="82">
        <v>1</v>
      </c>
      <c r="AI865" s="82" t="s">
        <v>3708</v>
      </c>
      <c r="AJ865" s="82">
        <v>315645</v>
      </c>
      <c r="AK865" s="82" t="s">
        <v>6663</v>
      </c>
      <c r="AL865" s="82">
        <v>466</v>
      </c>
      <c r="AM865" s="84">
        <v>30000</v>
      </c>
      <c r="AN865" s="84">
        <v>0</v>
      </c>
      <c r="AO865" s="84">
        <v>0</v>
      </c>
      <c r="AP865" s="84">
        <v>30000</v>
      </c>
      <c r="AQ865" s="84">
        <v>861</v>
      </c>
      <c r="AR865" s="84">
        <v>0</v>
      </c>
      <c r="AS865" s="84">
        <v>912</v>
      </c>
      <c r="AT865" s="84">
        <v>0</v>
      </c>
      <c r="AU865" s="84">
        <v>25</v>
      </c>
      <c r="AV865" s="84">
        <v>0</v>
      </c>
      <c r="AW865" s="84">
        <v>0</v>
      </c>
      <c r="AX865" s="84">
        <v>1798</v>
      </c>
      <c r="AY865" s="84">
        <v>28202</v>
      </c>
      <c r="AZ865" s="84">
        <v>2130</v>
      </c>
      <c r="BA865" s="84">
        <v>330</v>
      </c>
      <c r="BB865" s="84">
        <v>2127</v>
      </c>
      <c r="BC865" s="91">
        <v>4587</v>
      </c>
    </row>
    <row r="866" spans="1:55" ht="25.5">
      <c r="A866" s="90" t="s">
        <v>843</v>
      </c>
      <c r="B866" s="82">
        <v>20231001</v>
      </c>
      <c r="C866" s="82">
        <v>2023</v>
      </c>
      <c r="D866" s="82" t="s">
        <v>6398</v>
      </c>
      <c r="E866" s="82">
        <v>10</v>
      </c>
      <c r="F866" s="82">
        <v>1.83</v>
      </c>
      <c r="G866" s="82" t="s">
        <v>843</v>
      </c>
      <c r="H866" s="82">
        <v>1.83</v>
      </c>
      <c r="I866" s="82" t="s">
        <v>843</v>
      </c>
      <c r="J866" s="82">
        <v>1</v>
      </c>
      <c r="K866" s="82" t="s">
        <v>11</v>
      </c>
      <c r="L866" s="82"/>
      <c r="M866" s="82"/>
      <c r="N866" s="82" t="s">
        <v>2352</v>
      </c>
      <c r="O866" s="82" t="s">
        <v>3700</v>
      </c>
      <c r="P866" s="82" t="s">
        <v>3701</v>
      </c>
      <c r="Q866" s="82" t="s">
        <v>190</v>
      </c>
      <c r="R866" s="82">
        <v>4</v>
      </c>
      <c r="S866" s="83">
        <v>44206</v>
      </c>
      <c r="T866" s="83">
        <v>37996</v>
      </c>
      <c r="U866" s="82">
        <v>62461138</v>
      </c>
      <c r="V866" s="82" t="s">
        <v>3702</v>
      </c>
      <c r="W866" s="100" t="s">
        <v>1030</v>
      </c>
      <c r="X866" s="82" t="s">
        <v>3785</v>
      </c>
      <c r="Y866" s="82" t="s">
        <v>5164</v>
      </c>
      <c r="Z866" s="82" t="s">
        <v>219</v>
      </c>
      <c r="AA866" s="82" t="s">
        <v>3712</v>
      </c>
      <c r="AB866" s="82" t="s">
        <v>6970</v>
      </c>
      <c r="AC866" s="82" t="s">
        <v>3713</v>
      </c>
      <c r="AD866" s="82" t="s">
        <v>3705</v>
      </c>
      <c r="AE866" s="82">
        <v>200013300042123</v>
      </c>
      <c r="AF866" s="82">
        <v>1</v>
      </c>
      <c r="AG866" s="82" t="s">
        <v>3707</v>
      </c>
      <c r="AH866" s="82">
        <v>1</v>
      </c>
      <c r="AI866" s="82" t="s">
        <v>3708</v>
      </c>
      <c r="AJ866" s="82">
        <v>315645</v>
      </c>
      <c r="AK866" s="82" t="s">
        <v>6663</v>
      </c>
      <c r="AL866" s="82">
        <v>467</v>
      </c>
      <c r="AM866" s="84">
        <v>11399.67</v>
      </c>
      <c r="AN866" s="84">
        <v>0</v>
      </c>
      <c r="AO866" s="84">
        <v>0</v>
      </c>
      <c r="AP866" s="84">
        <v>11399.67</v>
      </c>
      <c r="AQ866" s="84">
        <v>327.17</v>
      </c>
      <c r="AR866" s="84">
        <v>0</v>
      </c>
      <c r="AS866" s="84">
        <v>346.55</v>
      </c>
      <c r="AT866" s="84">
        <v>0</v>
      </c>
      <c r="AU866" s="84">
        <v>25</v>
      </c>
      <c r="AV866" s="84">
        <v>0</v>
      </c>
      <c r="AW866" s="84">
        <v>0</v>
      </c>
      <c r="AX866" s="84">
        <v>698.72</v>
      </c>
      <c r="AY866" s="84">
        <v>10700.95</v>
      </c>
      <c r="AZ866" s="84">
        <v>809.38</v>
      </c>
      <c r="BA866" s="84">
        <v>125.4</v>
      </c>
      <c r="BB866" s="84">
        <v>808.24</v>
      </c>
      <c r="BC866" s="91">
        <v>1743.02</v>
      </c>
    </row>
    <row r="867" spans="1:55" ht="25.5">
      <c r="A867" s="90" t="s">
        <v>843</v>
      </c>
      <c r="B867" s="82">
        <v>20231001</v>
      </c>
      <c r="C867" s="82">
        <v>2023</v>
      </c>
      <c r="D867" s="82" t="s">
        <v>6398</v>
      </c>
      <c r="E867" s="82">
        <v>10</v>
      </c>
      <c r="F867" s="82" t="s">
        <v>1242</v>
      </c>
      <c r="G867" s="82" t="s">
        <v>1486</v>
      </c>
      <c r="H867" s="82">
        <v>1.83</v>
      </c>
      <c r="I867" s="82" t="s">
        <v>843</v>
      </c>
      <c r="J867" s="82">
        <v>34</v>
      </c>
      <c r="K867" s="82" t="s">
        <v>3699</v>
      </c>
      <c r="L867" s="82" t="s">
        <v>3714</v>
      </c>
      <c r="M867" s="82" t="s">
        <v>3715</v>
      </c>
      <c r="N867" s="82" t="s">
        <v>2352</v>
      </c>
      <c r="O867" s="82" t="s">
        <v>3700</v>
      </c>
      <c r="P867" s="82" t="s">
        <v>3743</v>
      </c>
      <c r="Q867" s="82" t="s">
        <v>75</v>
      </c>
      <c r="R867" s="82">
        <v>4</v>
      </c>
      <c r="S867" s="83">
        <v>44573</v>
      </c>
      <c r="T867" s="83">
        <v>41640</v>
      </c>
      <c r="U867" s="82">
        <v>62475158</v>
      </c>
      <c r="V867" s="82" t="s">
        <v>3702</v>
      </c>
      <c r="W867" s="100" t="s">
        <v>2670</v>
      </c>
      <c r="X867" s="82" t="s">
        <v>4539</v>
      </c>
      <c r="Y867" s="82" t="s">
        <v>5817</v>
      </c>
      <c r="Z867" s="82" t="s">
        <v>2669</v>
      </c>
      <c r="AA867" s="82" t="s">
        <v>3712</v>
      </c>
      <c r="AB867" s="83">
        <v>33700</v>
      </c>
      <c r="AC867" s="82" t="s">
        <v>3713</v>
      </c>
      <c r="AD867" s="82" t="s">
        <v>3706</v>
      </c>
      <c r="AE867" s="82">
        <v>200019600696047</v>
      </c>
      <c r="AF867" s="82">
        <v>1</v>
      </c>
      <c r="AG867" s="82" t="s">
        <v>3707</v>
      </c>
      <c r="AH867" s="82">
        <v>1</v>
      </c>
      <c r="AI867" s="82" t="s">
        <v>3708</v>
      </c>
      <c r="AJ867" s="82">
        <v>315645</v>
      </c>
      <c r="AK867" s="82" t="s">
        <v>6663</v>
      </c>
      <c r="AL867" s="82">
        <v>468</v>
      </c>
      <c r="AM867" s="84">
        <v>16500</v>
      </c>
      <c r="AN867" s="84">
        <v>0</v>
      </c>
      <c r="AO867" s="84">
        <v>0</v>
      </c>
      <c r="AP867" s="84">
        <v>16500</v>
      </c>
      <c r="AQ867" s="84">
        <v>473.55</v>
      </c>
      <c r="AR867" s="84">
        <v>0</v>
      </c>
      <c r="AS867" s="84">
        <v>501.6</v>
      </c>
      <c r="AT867" s="84">
        <v>0</v>
      </c>
      <c r="AU867" s="84">
        <v>25</v>
      </c>
      <c r="AV867" s="84">
        <v>0</v>
      </c>
      <c r="AW867" s="84">
        <v>0</v>
      </c>
      <c r="AX867" s="84">
        <v>1000.15</v>
      </c>
      <c r="AY867" s="84">
        <v>15499.85</v>
      </c>
      <c r="AZ867" s="84">
        <v>1171.5</v>
      </c>
      <c r="BA867" s="84">
        <v>181.5</v>
      </c>
      <c r="BB867" s="84">
        <v>1169.8499999999999</v>
      </c>
      <c r="BC867" s="91">
        <v>2522.85</v>
      </c>
    </row>
    <row r="868" spans="1:55" ht="25.5">
      <c r="A868" s="90" t="s">
        <v>843</v>
      </c>
      <c r="B868" s="82">
        <v>20231001</v>
      </c>
      <c r="C868" s="82">
        <v>2023</v>
      </c>
      <c r="D868" s="82" t="s">
        <v>6398</v>
      </c>
      <c r="E868" s="82">
        <v>10</v>
      </c>
      <c r="F868" s="82" t="s">
        <v>1242</v>
      </c>
      <c r="G868" s="82" t="s">
        <v>1486</v>
      </c>
      <c r="H868" s="82" t="s">
        <v>1242</v>
      </c>
      <c r="I868" s="82" t="s">
        <v>1486</v>
      </c>
      <c r="J868" s="82">
        <v>1</v>
      </c>
      <c r="K868" s="82" t="s">
        <v>11</v>
      </c>
      <c r="L868" s="82" t="s">
        <v>3720</v>
      </c>
      <c r="M868" s="82" t="s">
        <v>3721</v>
      </c>
      <c r="N868" s="82" t="s">
        <v>2352</v>
      </c>
      <c r="O868" s="82" t="s">
        <v>3700</v>
      </c>
      <c r="P868" s="82" t="s">
        <v>3857</v>
      </c>
      <c r="Q868" s="82" t="s">
        <v>27</v>
      </c>
      <c r="R868" s="82">
        <v>1</v>
      </c>
      <c r="S868" s="83">
        <v>44844</v>
      </c>
      <c r="T868" s="83">
        <v>44844</v>
      </c>
      <c r="U868" s="82">
        <v>62475140</v>
      </c>
      <c r="V868" s="82" t="s">
        <v>3702</v>
      </c>
      <c r="W868" s="100" t="s">
        <v>2458</v>
      </c>
      <c r="X868" s="82" t="s">
        <v>3900</v>
      </c>
      <c r="Y868" s="82" t="s">
        <v>5248</v>
      </c>
      <c r="Z868" s="82" t="s">
        <v>2430</v>
      </c>
      <c r="AA868" s="82" t="s">
        <v>3712</v>
      </c>
      <c r="AB868" s="82" t="s">
        <v>6971</v>
      </c>
      <c r="AC868" s="82" t="s">
        <v>3705</v>
      </c>
      <c r="AD868" s="82" t="s">
        <v>3706</v>
      </c>
      <c r="AE868" s="82">
        <v>200019605218878</v>
      </c>
      <c r="AF868" s="82">
        <v>1</v>
      </c>
      <c r="AG868" s="82" t="s">
        <v>3707</v>
      </c>
      <c r="AH868" s="82">
        <v>1</v>
      </c>
      <c r="AI868" s="82" t="s">
        <v>3708</v>
      </c>
      <c r="AJ868" s="82">
        <v>315645</v>
      </c>
      <c r="AK868" s="82" t="s">
        <v>6663</v>
      </c>
      <c r="AL868" s="82">
        <v>469</v>
      </c>
      <c r="AM868" s="84">
        <v>18000</v>
      </c>
      <c r="AN868" s="84">
        <v>0</v>
      </c>
      <c r="AO868" s="84">
        <v>0</v>
      </c>
      <c r="AP868" s="84">
        <v>18000</v>
      </c>
      <c r="AQ868" s="84">
        <v>516.6</v>
      </c>
      <c r="AR868" s="84">
        <v>0</v>
      </c>
      <c r="AS868" s="84">
        <v>547.20000000000005</v>
      </c>
      <c r="AT868" s="84">
        <v>0</v>
      </c>
      <c r="AU868" s="84">
        <v>25</v>
      </c>
      <c r="AV868" s="84">
        <v>0</v>
      </c>
      <c r="AW868" s="84">
        <v>0</v>
      </c>
      <c r="AX868" s="84">
        <v>1088.8</v>
      </c>
      <c r="AY868" s="84">
        <v>16911.2</v>
      </c>
      <c r="AZ868" s="84">
        <v>1278</v>
      </c>
      <c r="BA868" s="84">
        <v>198</v>
      </c>
      <c r="BB868" s="84">
        <v>1276.2</v>
      </c>
      <c r="BC868" s="91">
        <v>2752.2</v>
      </c>
    </row>
    <row r="869" spans="1:55" ht="25.5">
      <c r="A869" s="90" t="s">
        <v>843</v>
      </c>
      <c r="B869" s="82">
        <v>20231001</v>
      </c>
      <c r="C869" s="82">
        <v>2023</v>
      </c>
      <c r="D869" s="82" t="s">
        <v>6398</v>
      </c>
      <c r="E869" s="82">
        <v>10</v>
      </c>
      <c r="F869" s="82" t="s">
        <v>1242</v>
      </c>
      <c r="G869" s="82" t="s">
        <v>1486</v>
      </c>
      <c r="H869" s="82" t="s">
        <v>1242</v>
      </c>
      <c r="I869" s="82" t="s">
        <v>1486</v>
      </c>
      <c r="J869" s="82">
        <v>1</v>
      </c>
      <c r="K869" s="82" t="s">
        <v>11</v>
      </c>
      <c r="L869" s="82" t="s">
        <v>3714</v>
      </c>
      <c r="M869" s="82" t="s">
        <v>3715</v>
      </c>
      <c r="N869" s="82" t="s">
        <v>2352</v>
      </c>
      <c r="O869" s="82" t="s">
        <v>3700</v>
      </c>
      <c r="P869" s="82" t="s">
        <v>3743</v>
      </c>
      <c r="Q869" s="82" t="s">
        <v>75</v>
      </c>
      <c r="R869" s="82">
        <v>11</v>
      </c>
      <c r="S869" s="83">
        <v>43470</v>
      </c>
      <c r="T869" s="83">
        <v>40547</v>
      </c>
      <c r="U869" s="82">
        <v>62475025</v>
      </c>
      <c r="V869" s="82" t="s">
        <v>3702</v>
      </c>
      <c r="W869" s="100" t="s">
        <v>1781</v>
      </c>
      <c r="X869" s="82" t="s">
        <v>3878</v>
      </c>
      <c r="Y869" s="82" t="s">
        <v>5230</v>
      </c>
      <c r="Z869" s="82" t="s">
        <v>718</v>
      </c>
      <c r="AA869" s="82" t="s">
        <v>3704</v>
      </c>
      <c r="AB869" s="82" t="s">
        <v>6972</v>
      </c>
      <c r="AC869" s="82" t="s">
        <v>3713</v>
      </c>
      <c r="AD869" s="82" t="s">
        <v>3705</v>
      </c>
      <c r="AE869" s="82">
        <v>200013300190871</v>
      </c>
      <c r="AF869" s="82">
        <v>1</v>
      </c>
      <c r="AG869" s="82" t="s">
        <v>3707</v>
      </c>
      <c r="AH869" s="82">
        <v>1</v>
      </c>
      <c r="AI869" s="82" t="s">
        <v>3708</v>
      </c>
      <c r="AJ869" s="82">
        <v>315645</v>
      </c>
      <c r="AK869" s="82" t="s">
        <v>6663</v>
      </c>
      <c r="AL869" s="82">
        <v>470</v>
      </c>
      <c r="AM869" s="84">
        <v>12375</v>
      </c>
      <c r="AN869" s="84">
        <v>0</v>
      </c>
      <c r="AO869" s="84">
        <v>0</v>
      </c>
      <c r="AP869" s="84">
        <v>12375</v>
      </c>
      <c r="AQ869" s="84">
        <v>355.16</v>
      </c>
      <c r="AR869" s="84">
        <v>0</v>
      </c>
      <c r="AS869" s="84">
        <v>376.2</v>
      </c>
      <c r="AT869" s="84">
        <v>0</v>
      </c>
      <c r="AU869" s="84">
        <v>25</v>
      </c>
      <c r="AV869" s="84">
        <v>0</v>
      </c>
      <c r="AW869" s="84">
        <v>0</v>
      </c>
      <c r="AX869" s="84">
        <v>756.36</v>
      </c>
      <c r="AY869" s="84">
        <v>11618.64</v>
      </c>
      <c r="AZ869" s="84">
        <v>878.63</v>
      </c>
      <c r="BA869" s="84">
        <v>136.13</v>
      </c>
      <c r="BB869" s="84">
        <v>877.39</v>
      </c>
      <c r="BC869" s="91">
        <v>1892.15</v>
      </c>
    </row>
    <row r="870" spans="1:55" ht="25.5">
      <c r="A870" s="90" t="s">
        <v>843</v>
      </c>
      <c r="B870" s="82">
        <v>20231001</v>
      </c>
      <c r="C870" s="82">
        <v>2023</v>
      </c>
      <c r="D870" s="82" t="s">
        <v>6398</v>
      </c>
      <c r="E870" s="82">
        <v>10</v>
      </c>
      <c r="F870" s="82" t="s">
        <v>1260</v>
      </c>
      <c r="G870" s="82" t="s">
        <v>256</v>
      </c>
      <c r="H870" s="82" t="s">
        <v>1260</v>
      </c>
      <c r="I870" s="82" t="s">
        <v>256</v>
      </c>
      <c r="J870" s="82">
        <v>1</v>
      </c>
      <c r="K870" s="82" t="s">
        <v>11</v>
      </c>
      <c r="L870" s="82" t="s">
        <v>3758</v>
      </c>
      <c r="M870" s="82" t="s">
        <v>3759</v>
      </c>
      <c r="N870" s="82" t="s">
        <v>2352</v>
      </c>
      <c r="O870" s="82" t="s">
        <v>3700</v>
      </c>
      <c r="P870" s="82" t="s">
        <v>3794</v>
      </c>
      <c r="Q870" s="82" t="s">
        <v>30</v>
      </c>
      <c r="R870" s="82">
        <v>11</v>
      </c>
      <c r="S870" s="83">
        <v>44573</v>
      </c>
      <c r="T870" s="83">
        <v>367</v>
      </c>
      <c r="U870" s="82">
        <v>62250035</v>
      </c>
      <c r="V870" s="82" t="s">
        <v>3702</v>
      </c>
      <c r="W870" s="100" t="s">
        <v>1643</v>
      </c>
      <c r="X870" s="82" t="s">
        <v>3953</v>
      </c>
      <c r="Y870" s="82" t="s">
        <v>5566</v>
      </c>
      <c r="Z870" s="82" t="s">
        <v>1307</v>
      </c>
      <c r="AA870" s="82" t="s">
        <v>3712</v>
      </c>
      <c r="AB870" s="82" t="s">
        <v>6973</v>
      </c>
      <c r="AC870" s="82" t="s">
        <v>3713</v>
      </c>
      <c r="AD870" s="82" t="s">
        <v>3706</v>
      </c>
      <c r="AE870" s="82">
        <v>200015800162579</v>
      </c>
      <c r="AF870" s="82">
        <v>1</v>
      </c>
      <c r="AG870" s="82" t="s">
        <v>3707</v>
      </c>
      <c r="AH870" s="82">
        <v>1</v>
      </c>
      <c r="AI870" s="82" t="s">
        <v>3708</v>
      </c>
      <c r="AJ870" s="82">
        <v>315645</v>
      </c>
      <c r="AK870" s="82" t="s">
        <v>6663</v>
      </c>
      <c r="AL870" s="82">
        <v>471</v>
      </c>
      <c r="AM870" s="84">
        <v>36000</v>
      </c>
      <c r="AN870" s="84">
        <v>0</v>
      </c>
      <c r="AO870" s="84">
        <v>0</v>
      </c>
      <c r="AP870" s="84">
        <v>36000</v>
      </c>
      <c r="AQ870" s="84">
        <v>1033.2</v>
      </c>
      <c r="AR870" s="84">
        <v>0</v>
      </c>
      <c r="AS870" s="84">
        <v>1094.4000000000001</v>
      </c>
      <c r="AT870" s="84">
        <v>0</v>
      </c>
      <c r="AU870" s="84">
        <v>25</v>
      </c>
      <c r="AV870" s="84">
        <v>0</v>
      </c>
      <c r="AW870" s="84">
        <v>0</v>
      </c>
      <c r="AX870" s="84">
        <v>2152.6</v>
      </c>
      <c r="AY870" s="84">
        <v>33847.4</v>
      </c>
      <c r="AZ870" s="84">
        <v>2556</v>
      </c>
      <c r="BA870" s="84">
        <v>396</v>
      </c>
      <c r="BB870" s="84">
        <v>2552.4</v>
      </c>
      <c r="BC870" s="91">
        <v>5504.4</v>
      </c>
    </row>
    <row r="871" spans="1:55" ht="25.5">
      <c r="A871" s="90" t="s">
        <v>843</v>
      </c>
      <c r="B871" s="82">
        <v>20231001</v>
      </c>
      <c r="C871" s="82">
        <v>2023</v>
      </c>
      <c r="D871" s="82" t="s">
        <v>6398</v>
      </c>
      <c r="E871" s="82">
        <v>10</v>
      </c>
      <c r="F871" s="82">
        <v>1.83</v>
      </c>
      <c r="G871" s="82" t="s">
        <v>843</v>
      </c>
      <c r="H871" s="82">
        <v>1.83</v>
      </c>
      <c r="I871" s="82" t="s">
        <v>843</v>
      </c>
      <c r="J871" s="82">
        <v>1</v>
      </c>
      <c r="K871" s="82" t="s">
        <v>11</v>
      </c>
      <c r="L871" s="82"/>
      <c r="M871" s="82"/>
      <c r="N871" s="82" t="s">
        <v>2352</v>
      </c>
      <c r="O871" s="82" t="s">
        <v>3700</v>
      </c>
      <c r="P871" s="82" t="s">
        <v>3701</v>
      </c>
      <c r="Q871" s="82" t="s">
        <v>190</v>
      </c>
      <c r="R871" s="82">
        <v>4</v>
      </c>
      <c r="S871" s="83">
        <v>44206</v>
      </c>
      <c r="T871" s="83">
        <v>41285</v>
      </c>
      <c r="U871" s="82">
        <v>62461130</v>
      </c>
      <c r="V871" s="82" t="s">
        <v>3702</v>
      </c>
      <c r="W871" s="100" t="s">
        <v>1680</v>
      </c>
      <c r="X871" s="82" t="s">
        <v>4404</v>
      </c>
      <c r="Y871" s="82" t="s">
        <v>5687</v>
      </c>
      <c r="Z871" s="82" t="s">
        <v>220</v>
      </c>
      <c r="AA871" s="82" t="s">
        <v>3712</v>
      </c>
      <c r="AB871" s="82" t="s">
        <v>6401</v>
      </c>
      <c r="AC871" s="82" t="s">
        <v>3713</v>
      </c>
      <c r="AD871" s="82" t="s">
        <v>3706</v>
      </c>
      <c r="AE871" s="82">
        <v>200018300013660</v>
      </c>
      <c r="AF871" s="82">
        <v>1</v>
      </c>
      <c r="AG871" s="82" t="s">
        <v>3707</v>
      </c>
      <c r="AH871" s="82">
        <v>1</v>
      </c>
      <c r="AI871" s="82" t="s">
        <v>3708</v>
      </c>
      <c r="AJ871" s="82">
        <v>315645</v>
      </c>
      <c r="AK871" s="82" t="s">
        <v>6663</v>
      </c>
      <c r="AL871" s="82">
        <v>472</v>
      </c>
      <c r="AM871" s="84">
        <v>26250</v>
      </c>
      <c r="AN871" s="84">
        <v>0</v>
      </c>
      <c r="AO871" s="84">
        <v>0</v>
      </c>
      <c r="AP871" s="84">
        <v>26250</v>
      </c>
      <c r="AQ871" s="84">
        <v>753.38</v>
      </c>
      <c r="AR871" s="84">
        <v>0</v>
      </c>
      <c r="AS871" s="84">
        <v>798</v>
      </c>
      <c r="AT871" s="84">
        <v>0</v>
      </c>
      <c r="AU871" s="84">
        <v>25</v>
      </c>
      <c r="AV871" s="84">
        <v>0</v>
      </c>
      <c r="AW871" s="84">
        <v>0</v>
      </c>
      <c r="AX871" s="84">
        <v>1576.38</v>
      </c>
      <c r="AY871" s="84">
        <v>24673.62</v>
      </c>
      <c r="AZ871" s="84">
        <v>1863.75</v>
      </c>
      <c r="BA871" s="84">
        <v>288.75</v>
      </c>
      <c r="BB871" s="84">
        <v>1861.13</v>
      </c>
      <c r="BC871" s="91">
        <v>4013.63</v>
      </c>
    </row>
    <row r="872" spans="1:55" ht="25.5">
      <c r="A872" s="90" t="s">
        <v>843</v>
      </c>
      <c r="B872" s="82">
        <v>20231001</v>
      </c>
      <c r="C872" s="82">
        <v>2023</v>
      </c>
      <c r="D872" s="82" t="s">
        <v>6398</v>
      </c>
      <c r="E872" s="82">
        <v>10</v>
      </c>
      <c r="F872" s="82" t="s">
        <v>1242</v>
      </c>
      <c r="G872" s="82" t="s">
        <v>1486</v>
      </c>
      <c r="H872" s="82" t="s">
        <v>1242</v>
      </c>
      <c r="I872" s="82" t="s">
        <v>1486</v>
      </c>
      <c r="J872" s="82">
        <v>1</v>
      </c>
      <c r="K872" s="82" t="s">
        <v>11</v>
      </c>
      <c r="L872" s="82" t="s">
        <v>3714</v>
      </c>
      <c r="M872" s="82" t="s">
        <v>3715</v>
      </c>
      <c r="N872" s="82" t="s">
        <v>2352</v>
      </c>
      <c r="O872" s="82" t="s">
        <v>3700</v>
      </c>
      <c r="P872" s="82" t="s">
        <v>4084</v>
      </c>
      <c r="Q872" s="82" t="s">
        <v>689</v>
      </c>
      <c r="R872" s="82">
        <v>7</v>
      </c>
      <c r="S872" s="83">
        <v>43471</v>
      </c>
      <c r="T872" s="83">
        <v>40547</v>
      </c>
      <c r="U872" s="82">
        <v>62475061</v>
      </c>
      <c r="V872" s="82" t="s">
        <v>3702</v>
      </c>
      <c r="W872" s="100" t="s">
        <v>1582</v>
      </c>
      <c r="X872" s="82" t="s">
        <v>4085</v>
      </c>
      <c r="Y872" s="82" t="s">
        <v>5399</v>
      </c>
      <c r="Z872" s="82" t="s">
        <v>688</v>
      </c>
      <c r="AA872" s="82" t="s">
        <v>3704</v>
      </c>
      <c r="AB872" s="82" t="s">
        <v>6974</v>
      </c>
      <c r="AC872" s="82" t="s">
        <v>3713</v>
      </c>
      <c r="AD872" s="82" t="s">
        <v>3705</v>
      </c>
      <c r="AE872" s="82">
        <v>200013300144979</v>
      </c>
      <c r="AF872" s="82">
        <v>1</v>
      </c>
      <c r="AG872" s="82" t="s">
        <v>3707</v>
      </c>
      <c r="AH872" s="82">
        <v>1</v>
      </c>
      <c r="AI872" s="82" t="s">
        <v>3708</v>
      </c>
      <c r="AJ872" s="82">
        <v>315645</v>
      </c>
      <c r="AK872" s="82" t="s">
        <v>6663</v>
      </c>
      <c r="AL872" s="82">
        <v>473</v>
      </c>
      <c r="AM872" s="84">
        <v>10000</v>
      </c>
      <c r="AN872" s="84">
        <v>0</v>
      </c>
      <c r="AO872" s="84">
        <v>0</v>
      </c>
      <c r="AP872" s="84">
        <v>10000</v>
      </c>
      <c r="AQ872" s="84">
        <v>287</v>
      </c>
      <c r="AR872" s="84">
        <v>0</v>
      </c>
      <c r="AS872" s="84">
        <v>304</v>
      </c>
      <c r="AT872" s="84">
        <v>0</v>
      </c>
      <c r="AU872" s="84">
        <v>25</v>
      </c>
      <c r="AV872" s="84">
        <v>0</v>
      </c>
      <c r="AW872" s="84">
        <v>0</v>
      </c>
      <c r="AX872" s="84">
        <v>616</v>
      </c>
      <c r="AY872" s="84">
        <v>9384</v>
      </c>
      <c r="AZ872" s="84">
        <v>710</v>
      </c>
      <c r="BA872" s="84">
        <v>110</v>
      </c>
      <c r="BB872" s="84">
        <v>709</v>
      </c>
      <c r="BC872" s="91">
        <v>1529</v>
      </c>
    </row>
    <row r="873" spans="1:55" ht="25.5">
      <c r="A873" s="90" t="s">
        <v>843</v>
      </c>
      <c r="B873" s="82">
        <v>20231001</v>
      </c>
      <c r="C873" s="82">
        <v>2023</v>
      </c>
      <c r="D873" s="82" t="s">
        <v>6398</v>
      </c>
      <c r="E873" s="82">
        <v>10</v>
      </c>
      <c r="F873" s="82" t="s">
        <v>1294</v>
      </c>
      <c r="G873" s="82" t="s">
        <v>271</v>
      </c>
      <c r="H873" s="82">
        <v>1.83</v>
      </c>
      <c r="I873" s="82" t="s">
        <v>843</v>
      </c>
      <c r="J873" s="82">
        <v>34</v>
      </c>
      <c r="K873" s="82" t="s">
        <v>3699</v>
      </c>
      <c r="L873" s="82" t="s">
        <v>3714</v>
      </c>
      <c r="M873" s="82" t="s">
        <v>3715</v>
      </c>
      <c r="N873" s="82" t="s">
        <v>2352</v>
      </c>
      <c r="O873" s="82" t="s">
        <v>3700</v>
      </c>
      <c r="P873" s="82" t="s">
        <v>3769</v>
      </c>
      <c r="Q873" s="82" t="s">
        <v>273</v>
      </c>
      <c r="R873" s="82">
        <v>5</v>
      </c>
      <c r="S873" s="83">
        <v>44936</v>
      </c>
      <c r="T873" s="83">
        <v>44573</v>
      </c>
      <c r="U873" s="82">
        <v>62175017</v>
      </c>
      <c r="V873" s="82" t="s">
        <v>3702</v>
      </c>
      <c r="W873" s="100" t="s">
        <v>2602</v>
      </c>
      <c r="X873" s="82" t="s">
        <v>4406</v>
      </c>
      <c r="Y873" s="82" t="s">
        <v>5689</v>
      </c>
      <c r="Z873" s="82" t="s">
        <v>2601</v>
      </c>
      <c r="AA873" s="82" t="s">
        <v>3704</v>
      </c>
      <c r="AB873" s="82" t="s">
        <v>6975</v>
      </c>
      <c r="AC873" s="82" t="s">
        <v>3705</v>
      </c>
      <c r="AD873" s="82" t="s">
        <v>3718</v>
      </c>
      <c r="AE873" s="82">
        <v>200012340153630</v>
      </c>
      <c r="AF873" s="82">
        <v>1</v>
      </c>
      <c r="AG873" s="82" t="s">
        <v>3707</v>
      </c>
      <c r="AH873" s="82">
        <v>1</v>
      </c>
      <c r="AI873" s="82" t="s">
        <v>3708</v>
      </c>
      <c r="AJ873" s="82">
        <v>315645</v>
      </c>
      <c r="AK873" s="82" t="s">
        <v>6663</v>
      </c>
      <c r="AL873" s="82">
        <v>474</v>
      </c>
      <c r="AM873" s="84">
        <v>60000</v>
      </c>
      <c r="AN873" s="84">
        <v>0</v>
      </c>
      <c r="AO873" s="84">
        <v>0</v>
      </c>
      <c r="AP873" s="84">
        <v>60000</v>
      </c>
      <c r="AQ873" s="84">
        <v>1722</v>
      </c>
      <c r="AR873" s="84">
        <v>3486.68</v>
      </c>
      <c r="AS873" s="84">
        <v>1824</v>
      </c>
      <c r="AT873" s="84">
        <v>0</v>
      </c>
      <c r="AU873" s="84">
        <v>25</v>
      </c>
      <c r="AV873" s="84">
        <v>0</v>
      </c>
      <c r="AW873" s="84">
        <v>0</v>
      </c>
      <c r="AX873" s="84">
        <v>7057.68</v>
      </c>
      <c r="AY873" s="84">
        <v>52942.32</v>
      </c>
      <c r="AZ873" s="84">
        <v>4260</v>
      </c>
      <c r="BA873" s="84">
        <v>660</v>
      </c>
      <c r="BB873" s="84">
        <v>4254</v>
      </c>
      <c r="BC873" s="91">
        <v>9174</v>
      </c>
    </row>
    <row r="874" spans="1:55" ht="25.5">
      <c r="A874" s="90" t="s">
        <v>843</v>
      </c>
      <c r="B874" s="82">
        <v>20231001</v>
      </c>
      <c r="C874" s="82">
        <v>2023</v>
      </c>
      <c r="D874" s="82" t="s">
        <v>6398</v>
      </c>
      <c r="E874" s="82">
        <v>10</v>
      </c>
      <c r="F874" s="82">
        <v>1.83</v>
      </c>
      <c r="G874" s="82" t="s">
        <v>843</v>
      </c>
      <c r="H874" s="82">
        <v>1.83</v>
      </c>
      <c r="I874" s="82" t="s">
        <v>843</v>
      </c>
      <c r="J874" s="82">
        <v>1</v>
      </c>
      <c r="K874" s="82" t="s">
        <v>11</v>
      </c>
      <c r="L874" s="82" t="s">
        <v>3720</v>
      </c>
      <c r="M874" s="82" t="s">
        <v>3721</v>
      </c>
      <c r="N874" s="82" t="s">
        <v>2352</v>
      </c>
      <c r="O874" s="82" t="s">
        <v>3700</v>
      </c>
      <c r="P874" s="82" t="s">
        <v>4282</v>
      </c>
      <c r="Q874" s="82" t="s">
        <v>595</v>
      </c>
      <c r="R874" s="82">
        <v>3</v>
      </c>
      <c r="S874" s="83">
        <v>44936</v>
      </c>
      <c r="T874" s="83">
        <v>32881</v>
      </c>
      <c r="U874" s="82">
        <v>62462041</v>
      </c>
      <c r="V874" s="82" t="s">
        <v>3702</v>
      </c>
      <c r="W874" s="100" t="s">
        <v>1093</v>
      </c>
      <c r="X874" s="82" t="s">
        <v>3907</v>
      </c>
      <c r="Y874" s="82" t="s">
        <v>6007</v>
      </c>
      <c r="Z874" s="82" t="s">
        <v>594</v>
      </c>
      <c r="AA874" s="82" t="s">
        <v>3712</v>
      </c>
      <c r="AB874" s="83">
        <v>20098</v>
      </c>
      <c r="AC874" s="82" t="s">
        <v>3713</v>
      </c>
      <c r="AD874" s="82" t="s">
        <v>3705</v>
      </c>
      <c r="AE874" s="82">
        <v>200013300038399</v>
      </c>
      <c r="AF874" s="82">
        <v>1</v>
      </c>
      <c r="AG874" s="82" t="s">
        <v>3707</v>
      </c>
      <c r="AH874" s="82">
        <v>1</v>
      </c>
      <c r="AI874" s="82" t="s">
        <v>3708</v>
      </c>
      <c r="AJ874" s="82">
        <v>315645</v>
      </c>
      <c r="AK874" s="82" t="s">
        <v>6663</v>
      </c>
      <c r="AL874" s="82">
        <v>475</v>
      </c>
      <c r="AM874" s="84">
        <v>18240.53</v>
      </c>
      <c r="AN874" s="84">
        <v>0</v>
      </c>
      <c r="AO874" s="84">
        <v>0</v>
      </c>
      <c r="AP874" s="84">
        <v>18240.53</v>
      </c>
      <c r="AQ874" s="84">
        <v>523.5</v>
      </c>
      <c r="AR874" s="84">
        <v>0</v>
      </c>
      <c r="AS874" s="84">
        <v>554.51</v>
      </c>
      <c r="AT874" s="84">
        <v>0</v>
      </c>
      <c r="AU874" s="84">
        <v>25</v>
      </c>
      <c r="AV874" s="84">
        <v>50</v>
      </c>
      <c r="AW874" s="84">
        <v>0</v>
      </c>
      <c r="AX874" s="84">
        <v>1153.01</v>
      </c>
      <c r="AY874" s="84">
        <v>17087.52</v>
      </c>
      <c r="AZ874" s="84">
        <v>1295.08</v>
      </c>
      <c r="BA874" s="84">
        <v>200.65</v>
      </c>
      <c r="BB874" s="84">
        <v>1293.25</v>
      </c>
      <c r="BC874" s="91">
        <v>2788.98</v>
      </c>
    </row>
    <row r="875" spans="1:55" ht="25.5">
      <c r="A875" s="90" t="s">
        <v>843</v>
      </c>
      <c r="B875" s="82">
        <v>20231001</v>
      </c>
      <c r="C875" s="82">
        <v>2023</v>
      </c>
      <c r="D875" s="82" t="s">
        <v>6398</v>
      </c>
      <c r="E875" s="82">
        <v>10</v>
      </c>
      <c r="F875" s="82">
        <v>1.83</v>
      </c>
      <c r="G875" s="82" t="s">
        <v>843</v>
      </c>
      <c r="H875" s="82">
        <v>1.83</v>
      </c>
      <c r="I875" s="82" t="s">
        <v>843</v>
      </c>
      <c r="J875" s="82">
        <v>7</v>
      </c>
      <c r="K875" s="82" t="s">
        <v>3709</v>
      </c>
      <c r="L875" s="82"/>
      <c r="M875" s="82"/>
      <c r="N875" s="82" t="s">
        <v>2352</v>
      </c>
      <c r="O875" s="82" t="s">
        <v>3700</v>
      </c>
      <c r="P875" s="82" t="s">
        <v>3710</v>
      </c>
      <c r="Q875" s="82" t="s">
        <v>795</v>
      </c>
      <c r="R875" s="82">
        <v>7</v>
      </c>
      <c r="S875" s="83">
        <v>44927</v>
      </c>
      <c r="T875" s="83">
        <v>42010</v>
      </c>
      <c r="U875" s="82">
        <v>62400431</v>
      </c>
      <c r="V875" s="82" t="s">
        <v>3702</v>
      </c>
      <c r="W875" s="100" t="s">
        <v>2202</v>
      </c>
      <c r="X875" s="82" t="s">
        <v>4629</v>
      </c>
      <c r="Y875" s="82" t="s">
        <v>5916</v>
      </c>
      <c r="Z875" s="82" t="s">
        <v>797</v>
      </c>
      <c r="AA875" s="82" t="s">
        <v>3712</v>
      </c>
      <c r="AB875" s="82" t="s">
        <v>6976</v>
      </c>
      <c r="AC875" s="82" t="s">
        <v>3713</v>
      </c>
      <c r="AD875" s="82" t="s">
        <v>3705</v>
      </c>
      <c r="AE875" s="82">
        <v>200012320382595</v>
      </c>
      <c r="AF875" s="82">
        <v>1</v>
      </c>
      <c r="AG875" s="82" t="s">
        <v>3707</v>
      </c>
      <c r="AH875" s="82">
        <v>1</v>
      </c>
      <c r="AI875" s="82" t="s">
        <v>3708</v>
      </c>
      <c r="AJ875" s="82">
        <v>315645</v>
      </c>
      <c r="AK875" s="82" t="s">
        <v>6663</v>
      </c>
      <c r="AL875" s="82">
        <v>476</v>
      </c>
      <c r="AM875" s="84">
        <v>10000</v>
      </c>
      <c r="AN875" s="84">
        <v>0</v>
      </c>
      <c r="AO875" s="84">
        <v>0</v>
      </c>
      <c r="AP875" s="84">
        <v>10000</v>
      </c>
      <c r="AQ875" s="84">
        <v>0</v>
      </c>
      <c r="AR875" s="84">
        <v>0</v>
      </c>
      <c r="AS875" s="84">
        <v>0</v>
      </c>
      <c r="AT875" s="84">
        <v>0</v>
      </c>
      <c r="AU875" s="84">
        <v>0</v>
      </c>
      <c r="AV875" s="84">
        <v>0</v>
      </c>
      <c r="AW875" s="84">
        <v>0</v>
      </c>
      <c r="AX875" s="84">
        <v>0</v>
      </c>
      <c r="AY875" s="84">
        <v>10000</v>
      </c>
      <c r="AZ875" s="84">
        <v>0</v>
      </c>
      <c r="BA875" s="84">
        <v>0</v>
      </c>
      <c r="BB875" s="84">
        <v>0</v>
      </c>
      <c r="BC875" s="91">
        <v>0</v>
      </c>
    </row>
    <row r="876" spans="1:55" ht="25.5">
      <c r="A876" s="90" t="s">
        <v>843</v>
      </c>
      <c r="B876" s="82">
        <v>20231001</v>
      </c>
      <c r="C876" s="82">
        <v>2023</v>
      </c>
      <c r="D876" s="82" t="s">
        <v>6398</v>
      </c>
      <c r="E876" s="82">
        <v>10</v>
      </c>
      <c r="F876" s="82" t="s">
        <v>1244</v>
      </c>
      <c r="G876" s="82" t="s">
        <v>503</v>
      </c>
      <c r="H876" s="82" t="s">
        <v>1244</v>
      </c>
      <c r="I876" s="82" t="s">
        <v>503</v>
      </c>
      <c r="J876" s="82">
        <v>1</v>
      </c>
      <c r="K876" s="82" t="s">
        <v>11</v>
      </c>
      <c r="L876" s="82" t="s">
        <v>3720</v>
      </c>
      <c r="M876" s="82" t="s">
        <v>3721</v>
      </c>
      <c r="N876" s="82" t="s">
        <v>2352</v>
      </c>
      <c r="O876" s="82" t="s">
        <v>3700</v>
      </c>
      <c r="P876" s="82" t="s">
        <v>3998</v>
      </c>
      <c r="Q876" s="82" t="s">
        <v>130</v>
      </c>
      <c r="R876" s="82">
        <v>5</v>
      </c>
      <c r="S876" s="83">
        <v>43476</v>
      </c>
      <c r="T876" s="83">
        <v>38725</v>
      </c>
      <c r="U876" s="82">
        <v>62040006</v>
      </c>
      <c r="V876" s="82" t="s">
        <v>3702</v>
      </c>
      <c r="W876" s="100" t="s">
        <v>1569</v>
      </c>
      <c r="X876" s="82" t="s">
        <v>3939</v>
      </c>
      <c r="Y876" s="82" t="s">
        <v>5591</v>
      </c>
      <c r="Z876" s="82" t="s">
        <v>506</v>
      </c>
      <c r="AA876" s="82" t="s">
        <v>3712</v>
      </c>
      <c r="AB876" s="83">
        <v>26582</v>
      </c>
      <c r="AC876" s="82" t="s">
        <v>3713</v>
      </c>
      <c r="AD876" s="82" t="s">
        <v>3705</v>
      </c>
      <c r="AE876" s="82">
        <v>200013300061340</v>
      </c>
      <c r="AF876" s="82">
        <v>1</v>
      </c>
      <c r="AG876" s="82" t="s">
        <v>3707</v>
      </c>
      <c r="AH876" s="82">
        <v>1</v>
      </c>
      <c r="AI876" s="82" t="s">
        <v>3708</v>
      </c>
      <c r="AJ876" s="82">
        <v>315645</v>
      </c>
      <c r="AK876" s="82" t="s">
        <v>6663</v>
      </c>
      <c r="AL876" s="82">
        <v>477</v>
      </c>
      <c r="AM876" s="84">
        <v>30000</v>
      </c>
      <c r="AN876" s="84">
        <v>0</v>
      </c>
      <c r="AO876" s="84">
        <v>0</v>
      </c>
      <c r="AP876" s="84">
        <v>30000</v>
      </c>
      <c r="AQ876" s="84">
        <v>861</v>
      </c>
      <c r="AR876" s="84">
        <v>0</v>
      </c>
      <c r="AS876" s="84">
        <v>912</v>
      </c>
      <c r="AT876" s="84">
        <v>0</v>
      </c>
      <c r="AU876" s="84">
        <v>25</v>
      </c>
      <c r="AV876" s="84">
        <v>50</v>
      </c>
      <c r="AW876" s="84">
        <v>14276.84</v>
      </c>
      <c r="AX876" s="84">
        <v>30401.68</v>
      </c>
      <c r="AY876" s="84">
        <v>13875.16</v>
      </c>
      <c r="AZ876" s="84">
        <v>2130</v>
      </c>
      <c r="BA876" s="84">
        <v>330</v>
      </c>
      <c r="BB876" s="84">
        <v>2127</v>
      </c>
      <c r="BC876" s="91">
        <v>4587</v>
      </c>
    </row>
    <row r="877" spans="1:55" ht="25.5">
      <c r="A877" s="90" t="s">
        <v>843</v>
      </c>
      <c r="B877" s="82">
        <v>20231001</v>
      </c>
      <c r="C877" s="82">
        <v>2023</v>
      </c>
      <c r="D877" s="82" t="s">
        <v>6398</v>
      </c>
      <c r="E877" s="82">
        <v>10</v>
      </c>
      <c r="F877" s="82" t="s">
        <v>1270</v>
      </c>
      <c r="G877" s="82" t="s">
        <v>842</v>
      </c>
      <c r="H877" s="82">
        <v>1.83</v>
      </c>
      <c r="I877" s="82" t="s">
        <v>843</v>
      </c>
      <c r="J877" s="82">
        <v>34</v>
      </c>
      <c r="K877" s="82" t="s">
        <v>3699</v>
      </c>
      <c r="L877" s="82" t="s">
        <v>3754</v>
      </c>
      <c r="M877" s="82" t="s">
        <v>3755</v>
      </c>
      <c r="N877" s="82" t="s">
        <v>2352</v>
      </c>
      <c r="O877" s="82" t="s">
        <v>3700</v>
      </c>
      <c r="P877" s="82" t="s">
        <v>3756</v>
      </c>
      <c r="Q877" s="82" t="s">
        <v>883</v>
      </c>
      <c r="R877" s="82">
        <v>1</v>
      </c>
      <c r="S877" s="83">
        <v>44573</v>
      </c>
      <c r="T877" s="83">
        <v>44573</v>
      </c>
      <c r="U877" s="82">
        <v>61800079</v>
      </c>
      <c r="V877" s="82" t="s">
        <v>3702</v>
      </c>
      <c r="W877" s="100" t="s">
        <v>2624</v>
      </c>
      <c r="X877" s="82" t="s">
        <v>4641</v>
      </c>
      <c r="Y877" s="82" t="s">
        <v>5927</v>
      </c>
      <c r="Z877" s="82" t="s">
        <v>2623</v>
      </c>
      <c r="AA877" s="82" t="s">
        <v>3712</v>
      </c>
      <c r="AB877" s="83">
        <v>30078</v>
      </c>
      <c r="AC877" s="82" t="s">
        <v>3705</v>
      </c>
      <c r="AD877" s="82" t="s">
        <v>3706</v>
      </c>
      <c r="AE877" s="82">
        <v>200019603335627</v>
      </c>
      <c r="AF877" s="82">
        <v>1</v>
      </c>
      <c r="AG877" s="82" t="s">
        <v>3707</v>
      </c>
      <c r="AH877" s="82">
        <v>1</v>
      </c>
      <c r="AI877" s="82" t="s">
        <v>3708</v>
      </c>
      <c r="AJ877" s="82">
        <v>315645</v>
      </c>
      <c r="AK877" s="82" t="s">
        <v>6663</v>
      </c>
      <c r="AL877" s="82">
        <v>478</v>
      </c>
      <c r="AM877" s="84">
        <v>70000</v>
      </c>
      <c r="AN877" s="84">
        <v>0</v>
      </c>
      <c r="AO877" s="84">
        <v>0</v>
      </c>
      <c r="AP877" s="84">
        <v>70000</v>
      </c>
      <c r="AQ877" s="84">
        <v>2009</v>
      </c>
      <c r="AR877" s="84">
        <v>5368.48</v>
      </c>
      <c r="AS877" s="84">
        <v>2128</v>
      </c>
      <c r="AT877" s="84">
        <v>0</v>
      </c>
      <c r="AU877" s="84">
        <v>25</v>
      </c>
      <c r="AV877" s="84">
        <v>0</v>
      </c>
      <c r="AW877" s="84">
        <v>0</v>
      </c>
      <c r="AX877" s="84">
        <v>9530.48</v>
      </c>
      <c r="AY877" s="84">
        <v>60469.52</v>
      </c>
      <c r="AZ877" s="84">
        <v>4970</v>
      </c>
      <c r="BA877" s="84">
        <v>770</v>
      </c>
      <c r="BB877" s="84">
        <v>4963</v>
      </c>
      <c r="BC877" s="91">
        <v>10703</v>
      </c>
    </row>
    <row r="878" spans="1:55" ht="25.5">
      <c r="A878" s="90" t="s">
        <v>843</v>
      </c>
      <c r="B878" s="82">
        <v>20231001</v>
      </c>
      <c r="C878" s="82">
        <v>2023</v>
      </c>
      <c r="D878" s="82" t="s">
        <v>6398</v>
      </c>
      <c r="E878" s="82">
        <v>10</v>
      </c>
      <c r="F878" s="82" t="s">
        <v>1267</v>
      </c>
      <c r="G878" s="82" t="s">
        <v>305</v>
      </c>
      <c r="H878" s="82" t="s">
        <v>1267</v>
      </c>
      <c r="I878" s="82" t="s">
        <v>305</v>
      </c>
      <c r="J878" s="82">
        <v>1</v>
      </c>
      <c r="K878" s="82" t="s">
        <v>11</v>
      </c>
      <c r="L878" s="82" t="s">
        <v>3714</v>
      </c>
      <c r="M878" s="82" t="s">
        <v>3715</v>
      </c>
      <c r="N878" s="82" t="s">
        <v>2352</v>
      </c>
      <c r="O878" s="82" t="s">
        <v>3700</v>
      </c>
      <c r="P878" s="82" t="s">
        <v>3844</v>
      </c>
      <c r="Q878" s="82" t="s">
        <v>1200</v>
      </c>
      <c r="R878" s="82">
        <v>12</v>
      </c>
      <c r="S878" s="83">
        <v>44931</v>
      </c>
      <c r="T878" s="83">
        <v>40909</v>
      </c>
      <c r="U878" s="82">
        <v>61650045</v>
      </c>
      <c r="V878" s="82" t="s">
        <v>3702</v>
      </c>
      <c r="W878" s="100" t="s">
        <v>1181</v>
      </c>
      <c r="X878" s="82" t="s">
        <v>4238</v>
      </c>
      <c r="Y878" s="82" t="s">
        <v>5532</v>
      </c>
      <c r="Z878" s="82" t="s">
        <v>1199</v>
      </c>
      <c r="AA878" s="82" t="s">
        <v>3712</v>
      </c>
      <c r="AB878" s="82" t="s">
        <v>6977</v>
      </c>
      <c r="AC878" s="82" t="s">
        <v>3713</v>
      </c>
      <c r="AD878" s="82" t="s">
        <v>3705</v>
      </c>
      <c r="AE878" s="82">
        <v>200010131410932</v>
      </c>
      <c r="AF878" s="82">
        <v>1</v>
      </c>
      <c r="AG878" s="82" t="s">
        <v>3707</v>
      </c>
      <c r="AH878" s="82">
        <v>1</v>
      </c>
      <c r="AI878" s="82" t="s">
        <v>3708</v>
      </c>
      <c r="AJ878" s="82">
        <v>315645</v>
      </c>
      <c r="AK878" s="82" t="s">
        <v>6663</v>
      </c>
      <c r="AL878" s="82">
        <v>479</v>
      </c>
      <c r="AM878" s="84">
        <v>70000</v>
      </c>
      <c r="AN878" s="84">
        <v>0</v>
      </c>
      <c r="AO878" s="84">
        <v>0</v>
      </c>
      <c r="AP878" s="84">
        <v>70000</v>
      </c>
      <c r="AQ878" s="84">
        <v>2009</v>
      </c>
      <c r="AR878" s="84">
        <v>5051</v>
      </c>
      <c r="AS878" s="84">
        <v>2128</v>
      </c>
      <c r="AT878" s="84">
        <v>1587.38</v>
      </c>
      <c r="AU878" s="84">
        <v>25</v>
      </c>
      <c r="AV878" s="84">
        <v>0</v>
      </c>
      <c r="AW878" s="84">
        <v>0</v>
      </c>
      <c r="AX878" s="84">
        <v>10800.38</v>
      </c>
      <c r="AY878" s="84">
        <v>59199.62</v>
      </c>
      <c r="AZ878" s="84">
        <v>4970</v>
      </c>
      <c r="BA878" s="84">
        <v>770</v>
      </c>
      <c r="BB878" s="84">
        <v>4963</v>
      </c>
      <c r="BC878" s="91">
        <v>10703</v>
      </c>
    </row>
    <row r="879" spans="1:55" ht="25.5">
      <c r="A879" s="90" t="s">
        <v>843</v>
      </c>
      <c r="B879" s="82">
        <v>20231001</v>
      </c>
      <c r="C879" s="82">
        <v>2023</v>
      </c>
      <c r="D879" s="82" t="s">
        <v>6398</v>
      </c>
      <c r="E879" s="82">
        <v>10</v>
      </c>
      <c r="F879" s="82">
        <v>1.83</v>
      </c>
      <c r="G879" s="82" t="s">
        <v>843</v>
      </c>
      <c r="H879" s="82">
        <v>1.83</v>
      </c>
      <c r="I879" s="82" t="s">
        <v>843</v>
      </c>
      <c r="J879" s="82">
        <v>1</v>
      </c>
      <c r="K879" s="82" t="s">
        <v>11</v>
      </c>
      <c r="L879" s="82"/>
      <c r="M879" s="82"/>
      <c r="N879" s="82" t="s">
        <v>2352</v>
      </c>
      <c r="O879" s="82" t="s">
        <v>3700</v>
      </c>
      <c r="P879" s="82" t="s">
        <v>3863</v>
      </c>
      <c r="Q879" s="82" t="s">
        <v>125</v>
      </c>
      <c r="R879" s="82">
        <v>5</v>
      </c>
      <c r="S879" s="83">
        <v>44932</v>
      </c>
      <c r="T879" s="83">
        <v>36899</v>
      </c>
      <c r="U879" s="82">
        <v>62460071</v>
      </c>
      <c r="V879" s="82" t="s">
        <v>3702</v>
      </c>
      <c r="W879" s="100" t="s">
        <v>1044</v>
      </c>
      <c r="X879" s="82" t="s">
        <v>4413</v>
      </c>
      <c r="Y879" s="82" t="s">
        <v>3989</v>
      </c>
      <c r="Z879" s="82" t="s">
        <v>577</v>
      </c>
      <c r="AA879" s="82" t="s">
        <v>3712</v>
      </c>
      <c r="AB879" s="83">
        <v>25144</v>
      </c>
      <c r="AC879" s="82" t="s">
        <v>3713</v>
      </c>
      <c r="AD879" s="82" t="s">
        <v>3705</v>
      </c>
      <c r="AE879" s="82">
        <v>200013300035017</v>
      </c>
      <c r="AF879" s="82">
        <v>1</v>
      </c>
      <c r="AG879" s="82" t="s">
        <v>3707</v>
      </c>
      <c r="AH879" s="82">
        <v>1</v>
      </c>
      <c r="AI879" s="82" t="s">
        <v>3708</v>
      </c>
      <c r="AJ879" s="82">
        <v>315645</v>
      </c>
      <c r="AK879" s="82" t="s">
        <v>6663</v>
      </c>
      <c r="AL879" s="82">
        <v>480</v>
      </c>
      <c r="AM879" s="84">
        <v>18000</v>
      </c>
      <c r="AN879" s="84">
        <v>0</v>
      </c>
      <c r="AO879" s="84">
        <v>0</v>
      </c>
      <c r="AP879" s="84">
        <v>18000</v>
      </c>
      <c r="AQ879" s="84">
        <v>516.6</v>
      </c>
      <c r="AR879" s="84">
        <v>0</v>
      </c>
      <c r="AS879" s="84">
        <v>547.20000000000005</v>
      </c>
      <c r="AT879" s="84">
        <v>0</v>
      </c>
      <c r="AU879" s="84">
        <v>25</v>
      </c>
      <c r="AV879" s="84">
        <v>50</v>
      </c>
      <c r="AW879" s="84">
        <v>9383.74</v>
      </c>
      <c r="AX879" s="84">
        <v>19906.28</v>
      </c>
      <c r="AY879" s="84">
        <v>7477.46</v>
      </c>
      <c r="AZ879" s="84">
        <v>1278</v>
      </c>
      <c r="BA879" s="84">
        <v>198</v>
      </c>
      <c r="BB879" s="84">
        <v>1276.2</v>
      </c>
      <c r="BC879" s="91">
        <v>2752.2</v>
      </c>
    </row>
    <row r="880" spans="1:55" ht="25.5">
      <c r="A880" s="90" t="s">
        <v>843</v>
      </c>
      <c r="B880" s="82">
        <v>20231001</v>
      </c>
      <c r="C880" s="82">
        <v>2023</v>
      </c>
      <c r="D880" s="82" t="s">
        <v>6398</v>
      </c>
      <c r="E880" s="82">
        <v>10</v>
      </c>
      <c r="F880" s="82" t="s">
        <v>1241</v>
      </c>
      <c r="G880" s="82" t="s">
        <v>276</v>
      </c>
      <c r="H880" s="82">
        <v>1.83</v>
      </c>
      <c r="I880" s="82" t="s">
        <v>843</v>
      </c>
      <c r="J880" s="82">
        <v>34</v>
      </c>
      <c r="K880" s="82" t="s">
        <v>3699</v>
      </c>
      <c r="L880" s="82" t="s">
        <v>3714</v>
      </c>
      <c r="M880" s="82" t="s">
        <v>3715</v>
      </c>
      <c r="N880" s="82" t="s">
        <v>2352</v>
      </c>
      <c r="O880" s="82" t="s">
        <v>3700</v>
      </c>
      <c r="P880" s="82" t="s">
        <v>3747</v>
      </c>
      <c r="Q880" s="82" t="s">
        <v>2383</v>
      </c>
      <c r="R880" s="82">
        <v>5</v>
      </c>
      <c r="S880" s="83">
        <v>44931</v>
      </c>
      <c r="T880" s="83">
        <v>44202</v>
      </c>
      <c r="U880" s="82">
        <v>61860008</v>
      </c>
      <c r="V880" s="82" t="s">
        <v>3702</v>
      </c>
      <c r="W880" s="100" t="s">
        <v>2119</v>
      </c>
      <c r="X880" s="82" t="s">
        <v>4653</v>
      </c>
      <c r="Y880" s="82" t="s">
        <v>5943</v>
      </c>
      <c r="Z880" s="82" t="s">
        <v>985</v>
      </c>
      <c r="AA880" s="82" t="s">
        <v>3704</v>
      </c>
      <c r="AB880" s="82" t="s">
        <v>6978</v>
      </c>
      <c r="AC880" s="82" t="s">
        <v>3705</v>
      </c>
      <c r="AD880" s="82" t="s">
        <v>3706</v>
      </c>
      <c r="AE880" s="82">
        <v>200019603086325</v>
      </c>
      <c r="AF880" s="82">
        <v>1</v>
      </c>
      <c r="AG880" s="82" t="s">
        <v>3707</v>
      </c>
      <c r="AH880" s="82">
        <v>1</v>
      </c>
      <c r="AI880" s="82" t="s">
        <v>3708</v>
      </c>
      <c r="AJ880" s="82">
        <v>315645</v>
      </c>
      <c r="AK880" s="82" t="s">
        <v>6663</v>
      </c>
      <c r="AL880" s="82">
        <v>481</v>
      </c>
      <c r="AM880" s="84">
        <v>75000</v>
      </c>
      <c r="AN880" s="84">
        <v>0</v>
      </c>
      <c r="AO880" s="84">
        <v>0</v>
      </c>
      <c r="AP880" s="84">
        <v>75000</v>
      </c>
      <c r="AQ880" s="84">
        <v>2152.5</v>
      </c>
      <c r="AR880" s="84">
        <v>6309.38</v>
      </c>
      <c r="AS880" s="84">
        <v>2280</v>
      </c>
      <c r="AT880" s="84">
        <v>0</v>
      </c>
      <c r="AU880" s="84">
        <v>25</v>
      </c>
      <c r="AV880" s="84">
        <v>0</v>
      </c>
      <c r="AW880" s="84">
        <v>0</v>
      </c>
      <c r="AX880" s="84">
        <v>10766.88</v>
      </c>
      <c r="AY880" s="84">
        <v>64233.120000000003</v>
      </c>
      <c r="AZ880" s="84">
        <v>5325</v>
      </c>
      <c r="BA880" s="84">
        <v>822.89</v>
      </c>
      <c r="BB880" s="84">
        <v>5317.5</v>
      </c>
      <c r="BC880" s="91">
        <v>11465.39</v>
      </c>
    </row>
    <row r="881" spans="1:55" ht="25.5">
      <c r="A881" s="90" t="s">
        <v>843</v>
      </c>
      <c r="B881" s="82">
        <v>20231001</v>
      </c>
      <c r="C881" s="82">
        <v>2023</v>
      </c>
      <c r="D881" s="82" t="s">
        <v>6398</v>
      </c>
      <c r="E881" s="82">
        <v>10</v>
      </c>
      <c r="F881" s="82" t="s">
        <v>1268</v>
      </c>
      <c r="G881" s="82" t="s">
        <v>245</v>
      </c>
      <c r="H881" s="82" t="s">
        <v>1268</v>
      </c>
      <c r="I881" s="82" t="s">
        <v>245</v>
      </c>
      <c r="J881" s="82">
        <v>1</v>
      </c>
      <c r="K881" s="82" t="s">
        <v>11</v>
      </c>
      <c r="L881" s="82" t="s">
        <v>3758</v>
      </c>
      <c r="M881" s="82" t="s">
        <v>3759</v>
      </c>
      <c r="N881" s="82" t="s">
        <v>2352</v>
      </c>
      <c r="O881" s="82" t="s">
        <v>3700</v>
      </c>
      <c r="P881" s="82" t="s">
        <v>4108</v>
      </c>
      <c r="Q881" s="82" t="s">
        <v>802</v>
      </c>
      <c r="R881" s="82">
        <v>1</v>
      </c>
      <c r="S881" s="83">
        <v>43840</v>
      </c>
      <c r="T881" s="83">
        <v>43840</v>
      </c>
      <c r="U881" s="82">
        <v>62490017</v>
      </c>
      <c r="V881" s="82" t="s">
        <v>3702</v>
      </c>
      <c r="W881" s="100" t="s">
        <v>1589</v>
      </c>
      <c r="X881" s="82" t="s">
        <v>4652</v>
      </c>
      <c r="Y881" s="82" t="s">
        <v>5941</v>
      </c>
      <c r="Z881" s="82" t="s">
        <v>801</v>
      </c>
      <c r="AA881" s="82" t="s">
        <v>3712</v>
      </c>
      <c r="AB881" s="82" t="s">
        <v>6979</v>
      </c>
      <c r="AC881" s="82" t="s">
        <v>3705</v>
      </c>
      <c r="AD881" s="82" t="s">
        <v>3706</v>
      </c>
      <c r="AE881" s="82">
        <v>200019603074832</v>
      </c>
      <c r="AF881" s="82">
        <v>1</v>
      </c>
      <c r="AG881" s="82" t="s">
        <v>3707</v>
      </c>
      <c r="AH881" s="82">
        <v>1</v>
      </c>
      <c r="AI881" s="82" t="s">
        <v>3708</v>
      </c>
      <c r="AJ881" s="82">
        <v>315645</v>
      </c>
      <c r="AK881" s="82" t="s">
        <v>6663</v>
      </c>
      <c r="AL881" s="82">
        <v>482</v>
      </c>
      <c r="AM881" s="84">
        <v>60000</v>
      </c>
      <c r="AN881" s="84">
        <v>0</v>
      </c>
      <c r="AO881" s="84">
        <v>0</v>
      </c>
      <c r="AP881" s="84">
        <v>60000</v>
      </c>
      <c r="AQ881" s="84">
        <v>1722</v>
      </c>
      <c r="AR881" s="84">
        <v>3486.68</v>
      </c>
      <c r="AS881" s="84">
        <v>1824</v>
      </c>
      <c r="AT881" s="84">
        <v>0</v>
      </c>
      <c r="AU881" s="84">
        <v>25</v>
      </c>
      <c r="AV881" s="84">
        <v>0</v>
      </c>
      <c r="AW881" s="84">
        <v>6965.33</v>
      </c>
      <c r="AX881" s="84">
        <v>20988.34</v>
      </c>
      <c r="AY881" s="84">
        <v>45976.99</v>
      </c>
      <c r="AZ881" s="84">
        <v>4260</v>
      </c>
      <c r="BA881" s="84">
        <v>660</v>
      </c>
      <c r="BB881" s="84">
        <v>4254</v>
      </c>
      <c r="BC881" s="91">
        <v>9174</v>
      </c>
    </row>
    <row r="882" spans="1:55" ht="38.25">
      <c r="A882" s="90" t="s">
        <v>843</v>
      </c>
      <c r="B882" s="82">
        <v>20231001</v>
      </c>
      <c r="C882" s="82">
        <v>2023</v>
      </c>
      <c r="D882" s="82" t="s">
        <v>6398</v>
      </c>
      <c r="E882" s="82">
        <v>10</v>
      </c>
      <c r="F882" s="82" t="s">
        <v>1256</v>
      </c>
      <c r="G882" s="82" t="s">
        <v>1484</v>
      </c>
      <c r="H882" s="82">
        <v>1.83</v>
      </c>
      <c r="I882" s="82" t="s">
        <v>843</v>
      </c>
      <c r="J882" s="82">
        <v>34</v>
      </c>
      <c r="K882" s="82" t="s">
        <v>3699</v>
      </c>
      <c r="L882" s="82"/>
      <c r="M882" s="82"/>
      <c r="N882" s="82" t="s">
        <v>2352</v>
      </c>
      <c r="O882" s="82" t="s">
        <v>3700</v>
      </c>
      <c r="P882" s="82" t="s">
        <v>3883</v>
      </c>
      <c r="Q882" s="82" t="s">
        <v>2711</v>
      </c>
      <c r="R882" s="82">
        <v>1</v>
      </c>
      <c r="S882" s="83">
        <v>44573</v>
      </c>
      <c r="T882" s="83">
        <v>44573</v>
      </c>
      <c r="U882" s="82">
        <v>61455113</v>
      </c>
      <c r="V882" s="82" t="s">
        <v>3702</v>
      </c>
      <c r="W882" s="100" t="s">
        <v>2717</v>
      </c>
      <c r="X882" s="82" t="s">
        <v>4070</v>
      </c>
      <c r="Y882" s="82" t="s">
        <v>5386</v>
      </c>
      <c r="Z882" s="82" t="s">
        <v>2716</v>
      </c>
      <c r="AA882" s="82" t="s">
        <v>3704</v>
      </c>
      <c r="AB882" s="83">
        <v>28917</v>
      </c>
      <c r="AC882" s="82" t="s">
        <v>3705</v>
      </c>
      <c r="AD882" s="82" t="s">
        <v>3706</v>
      </c>
      <c r="AE882" s="82">
        <v>200019605322557</v>
      </c>
      <c r="AF882" s="82">
        <v>1</v>
      </c>
      <c r="AG882" s="82" t="s">
        <v>3707</v>
      </c>
      <c r="AH882" s="82">
        <v>1</v>
      </c>
      <c r="AI882" s="82" t="s">
        <v>3708</v>
      </c>
      <c r="AJ882" s="82">
        <v>315645</v>
      </c>
      <c r="AK882" s="82" t="s">
        <v>6663</v>
      </c>
      <c r="AL882" s="82">
        <v>483</v>
      </c>
      <c r="AM882" s="84">
        <v>36000</v>
      </c>
      <c r="AN882" s="84">
        <v>0</v>
      </c>
      <c r="AO882" s="84">
        <v>0</v>
      </c>
      <c r="AP882" s="84">
        <v>36000</v>
      </c>
      <c r="AQ882" s="84">
        <v>1033.2</v>
      </c>
      <c r="AR882" s="84">
        <v>0</v>
      </c>
      <c r="AS882" s="84">
        <v>1094.4000000000001</v>
      </c>
      <c r="AT882" s="84">
        <v>0</v>
      </c>
      <c r="AU882" s="84">
        <v>25</v>
      </c>
      <c r="AV882" s="84">
        <v>0</v>
      </c>
      <c r="AW882" s="84">
        <v>1126</v>
      </c>
      <c r="AX882" s="84">
        <v>4404.6000000000004</v>
      </c>
      <c r="AY882" s="84">
        <v>32721.4</v>
      </c>
      <c r="AZ882" s="84">
        <v>2556</v>
      </c>
      <c r="BA882" s="84">
        <v>396</v>
      </c>
      <c r="BB882" s="84">
        <v>2552.4</v>
      </c>
      <c r="BC882" s="91">
        <v>5504.4</v>
      </c>
    </row>
    <row r="883" spans="1:55" ht="25.5">
      <c r="A883" s="90" t="s">
        <v>843</v>
      </c>
      <c r="B883" s="82">
        <v>20231001</v>
      </c>
      <c r="C883" s="82">
        <v>2023</v>
      </c>
      <c r="D883" s="82" t="s">
        <v>6398</v>
      </c>
      <c r="E883" s="82">
        <v>10</v>
      </c>
      <c r="F883" s="82" t="s">
        <v>1242</v>
      </c>
      <c r="G883" s="82" t="s">
        <v>1486</v>
      </c>
      <c r="H883" s="82">
        <v>1.83</v>
      </c>
      <c r="I883" s="82" t="s">
        <v>843</v>
      </c>
      <c r="J883" s="82">
        <v>34</v>
      </c>
      <c r="K883" s="82" t="s">
        <v>3699</v>
      </c>
      <c r="L883" s="82" t="s">
        <v>3714</v>
      </c>
      <c r="M883" s="82" t="s">
        <v>3715</v>
      </c>
      <c r="N883" s="82" t="s">
        <v>2352</v>
      </c>
      <c r="O883" s="82" t="s">
        <v>3700</v>
      </c>
      <c r="P883" s="82" t="s">
        <v>3747</v>
      </c>
      <c r="Q883" s="82" t="s">
        <v>2383</v>
      </c>
      <c r="R883" s="82">
        <v>5</v>
      </c>
      <c r="S883" s="83">
        <v>44932</v>
      </c>
      <c r="T883" s="83">
        <v>41283</v>
      </c>
      <c r="U883" s="82">
        <v>62475149</v>
      </c>
      <c r="V883" s="82" t="s">
        <v>3702</v>
      </c>
      <c r="W883" s="100" t="s">
        <v>2664</v>
      </c>
      <c r="X883" s="82" t="s">
        <v>4599</v>
      </c>
      <c r="Y883" s="82" t="s">
        <v>5886</v>
      </c>
      <c r="Z883" s="82" t="s">
        <v>2663</v>
      </c>
      <c r="AA883" s="82" t="s">
        <v>3704</v>
      </c>
      <c r="AB883" s="82" t="s">
        <v>6756</v>
      </c>
      <c r="AC883" s="82" t="s">
        <v>3713</v>
      </c>
      <c r="AD883" s="82" t="s">
        <v>3706</v>
      </c>
      <c r="AE883" s="82">
        <v>200019603282068</v>
      </c>
      <c r="AF883" s="82">
        <v>1</v>
      </c>
      <c r="AG883" s="82" t="s">
        <v>3707</v>
      </c>
      <c r="AH883" s="82">
        <v>1</v>
      </c>
      <c r="AI883" s="82" t="s">
        <v>3708</v>
      </c>
      <c r="AJ883" s="82">
        <v>315645</v>
      </c>
      <c r="AK883" s="82" t="s">
        <v>6663</v>
      </c>
      <c r="AL883" s="82">
        <v>484</v>
      </c>
      <c r="AM883" s="84">
        <v>70000</v>
      </c>
      <c r="AN883" s="84">
        <v>0</v>
      </c>
      <c r="AO883" s="84">
        <v>0</v>
      </c>
      <c r="AP883" s="84">
        <v>70000</v>
      </c>
      <c r="AQ883" s="84">
        <v>2009</v>
      </c>
      <c r="AR883" s="84">
        <v>5368.48</v>
      </c>
      <c r="AS883" s="84">
        <v>2128</v>
      </c>
      <c r="AT883" s="84">
        <v>0</v>
      </c>
      <c r="AU883" s="84">
        <v>25</v>
      </c>
      <c r="AV883" s="84">
        <v>0</v>
      </c>
      <c r="AW883" s="84">
        <v>0</v>
      </c>
      <c r="AX883" s="84">
        <v>9530.48</v>
      </c>
      <c r="AY883" s="84">
        <v>60469.52</v>
      </c>
      <c r="AZ883" s="84">
        <v>4970</v>
      </c>
      <c r="BA883" s="84">
        <v>770</v>
      </c>
      <c r="BB883" s="84">
        <v>4963</v>
      </c>
      <c r="BC883" s="91">
        <v>10703</v>
      </c>
    </row>
    <row r="884" spans="1:55" ht="38.25">
      <c r="A884" s="90" t="s">
        <v>843</v>
      </c>
      <c r="B884" s="82">
        <v>20231001</v>
      </c>
      <c r="C884" s="82">
        <v>2023</v>
      </c>
      <c r="D884" s="82" t="s">
        <v>6398</v>
      </c>
      <c r="E884" s="82">
        <v>10</v>
      </c>
      <c r="F884" s="82" t="s">
        <v>1272</v>
      </c>
      <c r="G884" s="82" t="s">
        <v>1489</v>
      </c>
      <c r="H884" s="82" t="s">
        <v>1272</v>
      </c>
      <c r="I884" s="82" t="s">
        <v>1489</v>
      </c>
      <c r="J884" s="82">
        <v>1</v>
      </c>
      <c r="K884" s="82" t="s">
        <v>11</v>
      </c>
      <c r="L884" s="82" t="s">
        <v>3749</v>
      </c>
      <c r="M884" s="82" t="s">
        <v>3750</v>
      </c>
      <c r="N884" s="82" t="s">
        <v>2352</v>
      </c>
      <c r="O884" s="82" t="s">
        <v>3700</v>
      </c>
      <c r="P884" s="82" t="s">
        <v>3871</v>
      </c>
      <c r="Q884" s="82" t="s">
        <v>335</v>
      </c>
      <c r="R884" s="82">
        <v>2</v>
      </c>
      <c r="S884" s="83">
        <v>44573</v>
      </c>
      <c r="T884" s="83">
        <v>43842</v>
      </c>
      <c r="U884" s="82">
        <v>62145007</v>
      </c>
      <c r="V884" s="82" t="s">
        <v>3702</v>
      </c>
      <c r="W884" s="100" t="s">
        <v>1581</v>
      </c>
      <c r="X884" s="82" t="s">
        <v>4459</v>
      </c>
      <c r="Y884" s="82" t="s">
        <v>5735</v>
      </c>
      <c r="Z884" s="82" t="s">
        <v>918</v>
      </c>
      <c r="AA884" s="82" t="s">
        <v>3712</v>
      </c>
      <c r="AB884" s="83">
        <v>26522</v>
      </c>
      <c r="AC884" s="82" t="s">
        <v>3705</v>
      </c>
      <c r="AD884" s="82" t="s">
        <v>3706</v>
      </c>
      <c r="AE884" s="82">
        <v>200019603193068</v>
      </c>
      <c r="AF884" s="82">
        <v>1</v>
      </c>
      <c r="AG884" s="82" t="s">
        <v>3707</v>
      </c>
      <c r="AH884" s="82">
        <v>1</v>
      </c>
      <c r="AI884" s="82" t="s">
        <v>3708</v>
      </c>
      <c r="AJ884" s="82">
        <v>315645</v>
      </c>
      <c r="AK884" s="82" t="s">
        <v>6663</v>
      </c>
      <c r="AL884" s="82">
        <v>485</v>
      </c>
      <c r="AM884" s="84">
        <v>30000</v>
      </c>
      <c r="AN884" s="84">
        <v>0</v>
      </c>
      <c r="AO884" s="84">
        <v>0</v>
      </c>
      <c r="AP884" s="84">
        <v>30000</v>
      </c>
      <c r="AQ884" s="84">
        <v>861</v>
      </c>
      <c r="AR884" s="84">
        <v>0</v>
      </c>
      <c r="AS884" s="84">
        <v>912</v>
      </c>
      <c r="AT884" s="84">
        <v>0</v>
      </c>
      <c r="AU884" s="84">
        <v>25</v>
      </c>
      <c r="AV884" s="84">
        <v>0</v>
      </c>
      <c r="AW884" s="84">
        <v>0</v>
      </c>
      <c r="AX884" s="84">
        <v>1798</v>
      </c>
      <c r="AY884" s="84">
        <v>28202</v>
      </c>
      <c r="AZ884" s="84">
        <v>2130</v>
      </c>
      <c r="BA884" s="84">
        <v>330</v>
      </c>
      <c r="BB884" s="84">
        <v>2127</v>
      </c>
      <c r="BC884" s="91">
        <v>4587</v>
      </c>
    </row>
    <row r="885" spans="1:55" ht="25.5">
      <c r="A885" s="90" t="s">
        <v>843</v>
      </c>
      <c r="B885" s="82">
        <v>20231001</v>
      </c>
      <c r="C885" s="82">
        <v>2023</v>
      </c>
      <c r="D885" s="82" t="s">
        <v>6398</v>
      </c>
      <c r="E885" s="82">
        <v>10</v>
      </c>
      <c r="F885" s="82" t="s">
        <v>1247</v>
      </c>
      <c r="G885" s="82" t="s">
        <v>513</v>
      </c>
      <c r="H885" s="82">
        <v>1.83</v>
      </c>
      <c r="I885" s="82" t="s">
        <v>843</v>
      </c>
      <c r="J885" s="82">
        <v>34</v>
      </c>
      <c r="K885" s="82" t="s">
        <v>3699</v>
      </c>
      <c r="L885" s="82" t="s">
        <v>3714</v>
      </c>
      <c r="M885" s="82" t="s">
        <v>3715</v>
      </c>
      <c r="N885" s="82" t="s">
        <v>2352</v>
      </c>
      <c r="O885" s="82" t="s">
        <v>3700</v>
      </c>
      <c r="P885" s="82" t="s">
        <v>3774</v>
      </c>
      <c r="Q885" s="82" t="s">
        <v>1308</v>
      </c>
      <c r="R885" s="82">
        <v>1</v>
      </c>
      <c r="S885" s="83">
        <v>44844</v>
      </c>
      <c r="T885" s="83">
        <v>44844</v>
      </c>
      <c r="U885" s="82">
        <v>61815112</v>
      </c>
      <c r="V885" s="82" t="s">
        <v>3702</v>
      </c>
      <c r="W885" s="100" t="s">
        <v>2453</v>
      </c>
      <c r="X885" s="82" t="s">
        <v>3775</v>
      </c>
      <c r="Y885" s="82" t="s">
        <v>5157</v>
      </c>
      <c r="Z885" s="82" t="s">
        <v>2424</v>
      </c>
      <c r="AA885" s="82" t="s">
        <v>3712</v>
      </c>
      <c r="AB885" s="83">
        <v>35523</v>
      </c>
      <c r="AC885" s="82" t="s">
        <v>3705</v>
      </c>
      <c r="AD885" s="82" t="s">
        <v>3706</v>
      </c>
      <c r="AE885" s="82">
        <v>200019605218873</v>
      </c>
      <c r="AF885" s="82">
        <v>1</v>
      </c>
      <c r="AG885" s="82" t="s">
        <v>3707</v>
      </c>
      <c r="AH885" s="82">
        <v>1</v>
      </c>
      <c r="AI885" s="82" t="s">
        <v>3708</v>
      </c>
      <c r="AJ885" s="82">
        <v>315645</v>
      </c>
      <c r="AK885" s="82" t="s">
        <v>6663</v>
      </c>
      <c r="AL885" s="82">
        <v>486</v>
      </c>
      <c r="AM885" s="84">
        <v>50000</v>
      </c>
      <c r="AN885" s="84">
        <v>0</v>
      </c>
      <c r="AO885" s="84">
        <v>0</v>
      </c>
      <c r="AP885" s="84">
        <v>50000</v>
      </c>
      <c r="AQ885" s="84">
        <v>1435</v>
      </c>
      <c r="AR885" s="84">
        <v>1854</v>
      </c>
      <c r="AS885" s="84">
        <v>1520</v>
      </c>
      <c r="AT885" s="84">
        <v>0</v>
      </c>
      <c r="AU885" s="84">
        <v>25</v>
      </c>
      <c r="AV885" s="84">
        <v>0</v>
      </c>
      <c r="AW885" s="84">
        <v>0</v>
      </c>
      <c r="AX885" s="84">
        <v>4834</v>
      </c>
      <c r="AY885" s="84">
        <v>45166</v>
      </c>
      <c r="AZ885" s="84">
        <v>3550</v>
      </c>
      <c r="BA885" s="84">
        <v>550</v>
      </c>
      <c r="BB885" s="84">
        <v>3545</v>
      </c>
      <c r="BC885" s="91">
        <v>7645</v>
      </c>
    </row>
    <row r="886" spans="1:55" ht="25.5">
      <c r="A886" s="90" t="s">
        <v>843</v>
      </c>
      <c r="B886" s="82">
        <v>20231001</v>
      </c>
      <c r="C886" s="82">
        <v>2023</v>
      </c>
      <c r="D886" s="82" t="s">
        <v>6398</v>
      </c>
      <c r="E886" s="82">
        <v>10</v>
      </c>
      <c r="F886" s="82">
        <v>1.83</v>
      </c>
      <c r="G886" s="82" t="s">
        <v>843</v>
      </c>
      <c r="H886" s="82">
        <v>1.83</v>
      </c>
      <c r="I886" s="82" t="s">
        <v>843</v>
      </c>
      <c r="J886" s="82">
        <v>7</v>
      </c>
      <c r="K886" s="82" t="s">
        <v>3709</v>
      </c>
      <c r="L886" s="82"/>
      <c r="M886" s="82"/>
      <c r="N886" s="82" t="s">
        <v>2352</v>
      </c>
      <c r="O886" s="82" t="s">
        <v>3700</v>
      </c>
      <c r="P886" s="82" t="s">
        <v>3710</v>
      </c>
      <c r="Q886" s="82" t="s">
        <v>795</v>
      </c>
      <c r="R886" s="82">
        <v>2</v>
      </c>
      <c r="S886" s="83">
        <v>44565</v>
      </c>
      <c r="T886" s="83">
        <v>44208</v>
      </c>
      <c r="U886" s="82">
        <v>62461351</v>
      </c>
      <c r="V886" s="82" t="s">
        <v>3702</v>
      </c>
      <c r="W886" s="100" t="s">
        <v>2266</v>
      </c>
      <c r="X886" s="82" t="s">
        <v>3923</v>
      </c>
      <c r="Y886" s="82" t="s">
        <v>5533</v>
      </c>
      <c r="Z886" s="82" t="s">
        <v>1365</v>
      </c>
      <c r="AA886" s="82" t="s">
        <v>3712</v>
      </c>
      <c r="AB886" s="82" t="s">
        <v>6980</v>
      </c>
      <c r="AC886" s="82" t="s">
        <v>3705</v>
      </c>
      <c r="AD886" s="82" t="s">
        <v>3706</v>
      </c>
      <c r="AE886" s="82">
        <v>200012320500665</v>
      </c>
      <c r="AF886" s="82">
        <v>1</v>
      </c>
      <c r="AG886" s="82" t="s">
        <v>3707</v>
      </c>
      <c r="AH886" s="82">
        <v>1</v>
      </c>
      <c r="AI886" s="82" t="s">
        <v>3708</v>
      </c>
      <c r="AJ886" s="82">
        <v>315645</v>
      </c>
      <c r="AK886" s="82" t="s">
        <v>6663</v>
      </c>
      <c r="AL886" s="82">
        <v>487</v>
      </c>
      <c r="AM886" s="84">
        <v>10000</v>
      </c>
      <c r="AN886" s="84">
        <v>0</v>
      </c>
      <c r="AO886" s="84">
        <v>0</v>
      </c>
      <c r="AP886" s="84">
        <v>10000</v>
      </c>
      <c r="AQ886" s="84">
        <v>0</v>
      </c>
      <c r="AR886" s="84">
        <v>0</v>
      </c>
      <c r="AS886" s="84">
        <v>0</v>
      </c>
      <c r="AT886" s="84">
        <v>0</v>
      </c>
      <c r="AU886" s="84">
        <v>0</v>
      </c>
      <c r="AV886" s="84">
        <v>0</v>
      </c>
      <c r="AW886" s="84">
        <v>0</v>
      </c>
      <c r="AX886" s="84">
        <v>0</v>
      </c>
      <c r="AY886" s="84">
        <v>10000</v>
      </c>
      <c r="AZ886" s="84">
        <v>0</v>
      </c>
      <c r="BA886" s="84">
        <v>0</v>
      </c>
      <c r="BB886" s="84">
        <v>0</v>
      </c>
      <c r="BC886" s="91">
        <v>0</v>
      </c>
    </row>
    <row r="887" spans="1:55" ht="25.5">
      <c r="A887" s="90" t="s">
        <v>843</v>
      </c>
      <c r="B887" s="82">
        <v>20231001</v>
      </c>
      <c r="C887" s="82">
        <v>2023</v>
      </c>
      <c r="D887" s="82" t="s">
        <v>6398</v>
      </c>
      <c r="E887" s="82">
        <v>10</v>
      </c>
      <c r="F887" s="82">
        <v>1.83</v>
      </c>
      <c r="G887" s="82" t="s">
        <v>843</v>
      </c>
      <c r="H887" s="82">
        <v>1.83</v>
      </c>
      <c r="I887" s="82" t="s">
        <v>843</v>
      </c>
      <c r="J887" s="82">
        <v>1</v>
      </c>
      <c r="K887" s="82" t="s">
        <v>11</v>
      </c>
      <c r="L887" s="82"/>
      <c r="M887" s="82"/>
      <c r="N887" s="82" t="s">
        <v>2352</v>
      </c>
      <c r="O887" s="82" t="s">
        <v>3700</v>
      </c>
      <c r="P887" s="82" t="s">
        <v>4254</v>
      </c>
      <c r="Q887" s="82" t="s">
        <v>350</v>
      </c>
      <c r="R887" s="82">
        <v>3</v>
      </c>
      <c r="S887" s="83">
        <v>44935</v>
      </c>
      <c r="T887" s="83">
        <v>43840</v>
      </c>
      <c r="U887" s="82">
        <v>62460640</v>
      </c>
      <c r="V887" s="82" t="s">
        <v>3702</v>
      </c>
      <c r="W887" s="100" t="s">
        <v>1598</v>
      </c>
      <c r="X887" s="82" t="s">
        <v>4554</v>
      </c>
      <c r="Y887" s="82" t="s">
        <v>5836</v>
      </c>
      <c r="Z887" s="82" t="s">
        <v>803</v>
      </c>
      <c r="AA887" s="82" t="s">
        <v>3712</v>
      </c>
      <c r="AB887" s="82" t="s">
        <v>6981</v>
      </c>
      <c r="AC887" s="82" t="s">
        <v>3705</v>
      </c>
      <c r="AD887" s="82" t="s">
        <v>3706</v>
      </c>
      <c r="AE887" s="82">
        <v>200019603101188</v>
      </c>
      <c r="AF887" s="82">
        <v>1</v>
      </c>
      <c r="AG887" s="82" t="s">
        <v>3707</v>
      </c>
      <c r="AH887" s="82">
        <v>1</v>
      </c>
      <c r="AI887" s="82" t="s">
        <v>3708</v>
      </c>
      <c r="AJ887" s="82">
        <v>315645</v>
      </c>
      <c r="AK887" s="82" t="s">
        <v>6663</v>
      </c>
      <c r="AL887" s="82">
        <v>488</v>
      </c>
      <c r="AM887" s="84">
        <v>25000</v>
      </c>
      <c r="AN887" s="84">
        <v>0</v>
      </c>
      <c r="AO887" s="84">
        <v>0</v>
      </c>
      <c r="AP887" s="84">
        <v>25000</v>
      </c>
      <c r="AQ887" s="84">
        <v>717.5</v>
      </c>
      <c r="AR887" s="84">
        <v>0</v>
      </c>
      <c r="AS887" s="84">
        <v>760</v>
      </c>
      <c r="AT887" s="84">
        <v>0</v>
      </c>
      <c r="AU887" s="84">
        <v>25</v>
      </c>
      <c r="AV887" s="84">
        <v>0</v>
      </c>
      <c r="AW887" s="84">
        <v>5551.01</v>
      </c>
      <c r="AX887" s="84">
        <v>12604.52</v>
      </c>
      <c r="AY887" s="84">
        <v>17946.490000000002</v>
      </c>
      <c r="AZ887" s="84">
        <v>1775</v>
      </c>
      <c r="BA887" s="84">
        <v>275</v>
      </c>
      <c r="BB887" s="84">
        <v>1772.5</v>
      </c>
      <c r="BC887" s="91">
        <v>3822.5</v>
      </c>
    </row>
    <row r="888" spans="1:55" ht="25.5">
      <c r="A888" s="90" t="s">
        <v>843</v>
      </c>
      <c r="B888" s="82">
        <v>20231001</v>
      </c>
      <c r="C888" s="82">
        <v>2023</v>
      </c>
      <c r="D888" s="82" t="s">
        <v>6398</v>
      </c>
      <c r="E888" s="82">
        <v>10</v>
      </c>
      <c r="F888" s="82" t="s">
        <v>1283</v>
      </c>
      <c r="G888" s="82" t="s">
        <v>727</v>
      </c>
      <c r="H888" s="82" t="s">
        <v>1283</v>
      </c>
      <c r="I888" s="82" t="s">
        <v>727</v>
      </c>
      <c r="J888" s="82">
        <v>1</v>
      </c>
      <c r="K888" s="82" t="s">
        <v>11</v>
      </c>
      <c r="L888" s="82" t="s">
        <v>3720</v>
      </c>
      <c r="M888" s="82" t="s">
        <v>3721</v>
      </c>
      <c r="N888" s="82" t="s">
        <v>2352</v>
      </c>
      <c r="O888" s="82" t="s">
        <v>3700</v>
      </c>
      <c r="P888" s="82" t="s">
        <v>3998</v>
      </c>
      <c r="Q888" s="82" t="s">
        <v>130</v>
      </c>
      <c r="R888" s="82">
        <v>1</v>
      </c>
      <c r="S888" s="83">
        <v>44206</v>
      </c>
      <c r="T888" s="83">
        <v>44206</v>
      </c>
      <c r="U888" s="82">
        <v>62115055</v>
      </c>
      <c r="V888" s="82" t="s">
        <v>3702</v>
      </c>
      <c r="W888" s="100" t="s">
        <v>1657</v>
      </c>
      <c r="X888" s="82" t="s">
        <v>4175</v>
      </c>
      <c r="Y888" s="82" t="s">
        <v>5162</v>
      </c>
      <c r="Z888" s="82" t="s">
        <v>1232</v>
      </c>
      <c r="AA888" s="82" t="s">
        <v>3712</v>
      </c>
      <c r="AB888" s="83">
        <v>22656</v>
      </c>
      <c r="AC888" s="82" t="s">
        <v>3705</v>
      </c>
      <c r="AD888" s="82" t="s">
        <v>3706</v>
      </c>
      <c r="AE888" s="82">
        <v>200019604243334</v>
      </c>
      <c r="AF888" s="82">
        <v>1</v>
      </c>
      <c r="AG888" s="82" t="s">
        <v>3707</v>
      </c>
      <c r="AH888" s="82">
        <v>1</v>
      </c>
      <c r="AI888" s="82" t="s">
        <v>3708</v>
      </c>
      <c r="AJ888" s="82">
        <v>315645</v>
      </c>
      <c r="AK888" s="82" t="s">
        <v>6663</v>
      </c>
      <c r="AL888" s="82">
        <v>489</v>
      </c>
      <c r="AM888" s="84">
        <v>30000</v>
      </c>
      <c r="AN888" s="84">
        <v>0</v>
      </c>
      <c r="AO888" s="84">
        <v>0</v>
      </c>
      <c r="AP888" s="84">
        <v>30000</v>
      </c>
      <c r="AQ888" s="84">
        <v>861</v>
      </c>
      <c r="AR888" s="84">
        <v>0</v>
      </c>
      <c r="AS888" s="84">
        <v>912</v>
      </c>
      <c r="AT888" s="84">
        <v>0</v>
      </c>
      <c r="AU888" s="84">
        <v>25</v>
      </c>
      <c r="AV888" s="84">
        <v>0</v>
      </c>
      <c r="AW888" s="84">
        <v>0</v>
      </c>
      <c r="AX888" s="84">
        <v>1798</v>
      </c>
      <c r="AY888" s="84">
        <v>28202</v>
      </c>
      <c r="AZ888" s="84">
        <v>2130</v>
      </c>
      <c r="BA888" s="84">
        <v>330</v>
      </c>
      <c r="BB888" s="84">
        <v>2127</v>
      </c>
      <c r="BC888" s="91">
        <v>4587</v>
      </c>
    </row>
    <row r="889" spans="1:55" ht="25.5">
      <c r="A889" s="90" t="s">
        <v>843</v>
      </c>
      <c r="B889" s="82">
        <v>20231001</v>
      </c>
      <c r="C889" s="82">
        <v>2023</v>
      </c>
      <c r="D889" s="82" t="s">
        <v>6398</v>
      </c>
      <c r="E889" s="82">
        <v>10</v>
      </c>
      <c r="F889" s="82" t="s">
        <v>2893</v>
      </c>
      <c r="G889" s="82" t="s">
        <v>2163</v>
      </c>
      <c r="H889" s="82">
        <v>1.83</v>
      </c>
      <c r="I889" s="82" t="s">
        <v>843</v>
      </c>
      <c r="J889" s="82">
        <v>34</v>
      </c>
      <c r="K889" s="82" t="s">
        <v>3699</v>
      </c>
      <c r="L889" s="82"/>
      <c r="M889" s="82"/>
      <c r="N889" s="82" t="s">
        <v>2352</v>
      </c>
      <c r="O889" s="82" t="s">
        <v>3700</v>
      </c>
      <c r="P889" s="82" t="s">
        <v>3735</v>
      </c>
      <c r="Q889" s="82" t="s">
        <v>127</v>
      </c>
      <c r="R889" s="82">
        <v>5</v>
      </c>
      <c r="S889" s="83">
        <v>44567</v>
      </c>
      <c r="T889" s="83">
        <v>43841</v>
      </c>
      <c r="U889" s="82">
        <v>61590001</v>
      </c>
      <c r="V889" s="82" t="s">
        <v>3702</v>
      </c>
      <c r="W889" s="100" t="s">
        <v>2162</v>
      </c>
      <c r="X889" s="82" t="s">
        <v>3737</v>
      </c>
      <c r="Y889" s="82" t="s">
        <v>5138</v>
      </c>
      <c r="Z889" s="82" t="s">
        <v>862</v>
      </c>
      <c r="AA889" s="82" t="s">
        <v>3704</v>
      </c>
      <c r="AB889" s="83">
        <v>32914</v>
      </c>
      <c r="AC889" s="82" t="s">
        <v>3705</v>
      </c>
      <c r="AD889" s="82" t="s">
        <v>3706</v>
      </c>
      <c r="AE889" s="82">
        <v>200019603184887</v>
      </c>
      <c r="AF889" s="82">
        <v>1</v>
      </c>
      <c r="AG889" s="82" t="s">
        <v>3707</v>
      </c>
      <c r="AH889" s="82">
        <v>1</v>
      </c>
      <c r="AI889" s="82" t="s">
        <v>3708</v>
      </c>
      <c r="AJ889" s="82">
        <v>315645</v>
      </c>
      <c r="AK889" s="82" t="s">
        <v>6663</v>
      </c>
      <c r="AL889" s="82">
        <v>490</v>
      </c>
      <c r="AM889" s="84">
        <v>115000</v>
      </c>
      <c r="AN889" s="84">
        <v>0</v>
      </c>
      <c r="AO889" s="84">
        <v>0</v>
      </c>
      <c r="AP889" s="84">
        <v>115000</v>
      </c>
      <c r="AQ889" s="84">
        <v>3300.5</v>
      </c>
      <c r="AR889" s="84">
        <v>15633.74</v>
      </c>
      <c r="AS889" s="84">
        <v>3496</v>
      </c>
      <c r="AT889" s="84">
        <v>0</v>
      </c>
      <c r="AU889" s="84">
        <v>25</v>
      </c>
      <c r="AV889" s="84">
        <v>0</v>
      </c>
      <c r="AW889" s="84">
        <v>0</v>
      </c>
      <c r="AX889" s="84">
        <v>22455.24</v>
      </c>
      <c r="AY889" s="84">
        <v>92544.76</v>
      </c>
      <c r="AZ889" s="84">
        <v>8165</v>
      </c>
      <c r="BA889" s="84">
        <v>822.89</v>
      </c>
      <c r="BB889" s="84">
        <v>8153.5</v>
      </c>
      <c r="BC889" s="91">
        <v>17141.39</v>
      </c>
    </row>
    <row r="890" spans="1:55" ht="38.25">
      <c r="A890" s="90" t="s">
        <v>843</v>
      </c>
      <c r="B890" s="82">
        <v>20231001</v>
      </c>
      <c r="C890" s="82">
        <v>2023</v>
      </c>
      <c r="D890" s="82" t="s">
        <v>6398</v>
      </c>
      <c r="E890" s="82">
        <v>10</v>
      </c>
      <c r="F890" s="82" t="s">
        <v>1272</v>
      </c>
      <c r="G890" s="82" t="s">
        <v>1489</v>
      </c>
      <c r="H890" s="82" t="s">
        <v>1272</v>
      </c>
      <c r="I890" s="82" t="s">
        <v>1489</v>
      </c>
      <c r="J890" s="82">
        <v>1</v>
      </c>
      <c r="K890" s="82" t="s">
        <v>11</v>
      </c>
      <c r="L890" s="82" t="s">
        <v>3749</v>
      </c>
      <c r="M890" s="82" t="s">
        <v>3750</v>
      </c>
      <c r="N890" s="82" t="s">
        <v>2352</v>
      </c>
      <c r="O890" s="82" t="s">
        <v>3700</v>
      </c>
      <c r="P890" s="82" t="s">
        <v>3871</v>
      </c>
      <c r="Q890" s="82" t="s">
        <v>335</v>
      </c>
      <c r="R890" s="82">
        <v>2</v>
      </c>
      <c r="S890" s="83">
        <v>44933</v>
      </c>
      <c r="T890" s="83">
        <v>44930</v>
      </c>
      <c r="U890" s="82">
        <v>62145033</v>
      </c>
      <c r="V890" s="82" t="s">
        <v>3702</v>
      </c>
      <c r="W890" s="100" t="s">
        <v>3019</v>
      </c>
      <c r="X890" s="82" t="s">
        <v>4430</v>
      </c>
      <c r="Y890" s="82" t="s">
        <v>5710</v>
      </c>
      <c r="Z890" s="82" t="s">
        <v>3018</v>
      </c>
      <c r="AA890" s="82" t="s">
        <v>3712</v>
      </c>
      <c r="AB890" s="83">
        <v>37172</v>
      </c>
      <c r="AC890" s="82" t="s">
        <v>3705</v>
      </c>
      <c r="AD890" s="82" t="s">
        <v>3706</v>
      </c>
      <c r="AE890" s="82">
        <v>200019604623982</v>
      </c>
      <c r="AF890" s="82">
        <v>1</v>
      </c>
      <c r="AG890" s="82" t="s">
        <v>3707</v>
      </c>
      <c r="AH890" s="82">
        <v>1</v>
      </c>
      <c r="AI890" s="82" t="s">
        <v>3708</v>
      </c>
      <c r="AJ890" s="82">
        <v>315645</v>
      </c>
      <c r="AK890" s="82" t="s">
        <v>6663</v>
      </c>
      <c r="AL890" s="82">
        <v>491</v>
      </c>
      <c r="AM890" s="84">
        <v>35000</v>
      </c>
      <c r="AN890" s="84">
        <v>0</v>
      </c>
      <c r="AO890" s="84">
        <v>0</v>
      </c>
      <c r="AP890" s="84">
        <v>35000</v>
      </c>
      <c r="AQ890" s="84">
        <v>1004.5</v>
      </c>
      <c r="AR890" s="84">
        <v>0</v>
      </c>
      <c r="AS890" s="84">
        <v>1064</v>
      </c>
      <c r="AT890" s="84">
        <v>0</v>
      </c>
      <c r="AU890" s="84">
        <v>25</v>
      </c>
      <c r="AV890" s="84">
        <v>0</v>
      </c>
      <c r="AW890" s="84">
        <v>0</v>
      </c>
      <c r="AX890" s="84">
        <v>2093.5</v>
      </c>
      <c r="AY890" s="84">
        <v>32906.5</v>
      </c>
      <c r="AZ890" s="84">
        <v>2485</v>
      </c>
      <c r="BA890" s="84">
        <v>385</v>
      </c>
      <c r="BB890" s="84">
        <v>2481.5</v>
      </c>
      <c r="BC890" s="91">
        <v>5351.5</v>
      </c>
    </row>
    <row r="891" spans="1:55" ht="25.5">
      <c r="A891" s="90" t="s">
        <v>843</v>
      </c>
      <c r="B891" s="82">
        <v>20231001</v>
      </c>
      <c r="C891" s="82">
        <v>2023</v>
      </c>
      <c r="D891" s="82" t="s">
        <v>6398</v>
      </c>
      <c r="E891" s="82">
        <v>10</v>
      </c>
      <c r="F891" s="82" t="s">
        <v>1241</v>
      </c>
      <c r="G891" s="82" t="s">
        <v>276</v>
      </c>
      <c r="H891" s="82" t="s">
        <v>1241</v>
      </c>
      <c r="I891" s="82" t="s">
        <v>276</v>
      </c>
      <c r="J891" s="82">
        <v>1</v>
      </c>
      <c r="K891" s="82" t="s">
        <v>11</v>
      </c>
      <c r="L891" s="82"/>
      <c r="M891" s="82"/>
      <c r="N891" s="82" t="s">
        <v>2352</v>
      </c>
      <c r="O891" s="82" t="s">
        <v>3700</v>
      </c>
      <c r="P891" s="82" t="s">
        <v>4679</v>
      </c>
      <c r="Q891" s="82" t="s">
        <v>915</v>
      </c>
      <c r="R891" s="82">
        <v>2</v>
      </c>
      <c r="S891" s="83">
        <v>44573</v>
      </c>
      <c r="T891" s="83">
        <v>44197</v>
      </c>
      <c r="U891" s="82">
        <v>62160057</v>
      </c>
      <c r="V891" s="82" t="s">
        <v>3702</v>
      </c>
      <c r="W891" s="100" t="s">
        <v>1616</v>
      </c>
      <c r="X891" s="82" t="s">
        <v>4680</v>
      </c>
      <c r="Y891" s="82" t="s">
        <v>5969</v>
      </c>
      <c r="Z891" s="82" t="s">
        <v>916</v>
      </c>
      <c r="AA891" s="82" t="s">
        <v>3712</v>
      </c>
      <c r="AB891" s="82" t="s">
        <v>6982</v>
      </c>
      <c r="AC891" s="82" t="s">
        <v>3705</v>
      </c>
      <c r="AD891" s="82" t="s">
        <v>3706</v>
      </c>
      <c r="AE891" s="82">
        <v>200019603292601</v>
      </c>
      <c r="AF891" s="82">
        <v>1</v>
      </c>
      <c r="AG891" s="82" t="s">
        <v>3707</v>
      </c>
      <c r="AH891" s="82">
        <v>1</v>
      </c>
      <c r="AI891" s="82" t="s">
        <v>3708</v>
      </c>
      <c r="AJ891" s="82">
        <v>315645</v>
      </c>
      <c r="AK891" s="82" t="s">
        <v>6663</v>
      </c>
      <c r="AL891" s="82">
        <v>492</v>
      </c>
      <c r="AM891" s="84">
        <v>45000</v>
      </c>
      <c r="AN891" s="84">
        <v>0</v>
      </c>
      <c r="AO891" s="84">
        <v>0</v>
      </c>
      <c r="AP891" s="84">
        <v>45000</v>
      </c>
      <c r="AQ891" s="84">
        <v>1291.5</v>
      </c>
      <c r="AR891" s="84">
        <v>1148.33</v>
      </c>
      <c r="AS891" s="84">
        <v>1368</v>
      </c>
      <c r="AT891" s="84">
        <v>0</v>
      </c>
      <c r="AU891" s="84">
        <v>25</v>
      </c>
      <c r="AV891" s="84">
        <v>0</v>
      </c>
      <c r="AW891" s="84">
        <v>0</v>
      </c>
      <c r="AX891" s="84">
        <v>3832.83</v>
      </c>
      <c r="AY891" s="84">
        <v>41167.17</v>
      </c>
      <c r="AZ891" s="84">
        <v>3195</v>
      </c>
      <c r="BA891" s="84">
        <v>495</v>
      </c>
      <c r="BB891" s="84">
        <v>3190.5</v>
      </c>
      <c r="BC891" s="91">
        <v>6880.5</v>
      </c>
    </row>
    <row r="892" spans="1:55" ht="25.5">
      <c r="A892" s="90" t="s">
        <v>843</v>
      </c>
      <c r="B892" s="82">
        <v>20231001</v>
      </c>
      <c r="C892" s="82">
        <v>2023</v>
      </c>
      <c r="D892" s="82" t="s">
        <v>6398</v>
      </c>
      <c r="E892" s="82">
        <v>10</v>
      </c>
      <c r="F892" s="82" t="s">
        <v>1283</v>
      </c>
      <c r="G892" s="82" t="s">
        <v>727</v>
      </c>
      <c r="H892" s="82" t="s">
        <v>1283</v>
      </c>
      <c r="I892" s="82" t="s">
        <v>727</v>
      </c>
      <c r="J892" s="82">
        <v>1</v>
      </c>
      <c r="K892" s="82" t="s">
        <v>11</v>
      </c>
      <c r="L892" s="82" t="s">
        <v>3754</v>
      </c>
      <c r="M892" s="82" t="s">
        <v>3755</v>
      </c>
      <c r="N892" s="82" t="s">
        <v>2352</v>
      </c>
      <c r="O892" s="82" t="s">
        <v>3700</v>
      </c>
      <c r="P892" s="82" t="s">
        <v>4673</v>
      </c>
      <c r="Q892" s="82" t="s">
        <v>817</v>
      </c>
      <c r="R892" s="82">
        <v>6</v>
      </c>
      <c r="S892" s="83">
        <v>44573</v>
      </c>
      <c r="T892" s="83">
        <v>367</v>
      </c>
      <c r="U892" s="82">
        <v>62115034</v>
      </c>
      <c r="V892" s="82" t="s">
        <v>3702</v>
      </c>
      <c r="W892" s="100" t="s">
        <v>1693</v>
      </c>
      <c r="X892" s="82" t="s">
        <v>4674</v>
      </c>
      <c r="Y892" s="82" t="s">
        <v>5963</v>
      </c>
      <c r="Z892" s="82" t="s">
        <v>2367</v>
      </c>
      <c r="AA892" s="82" t="s">
        <v>3704</v>
      </c>
      <c r="AB892" s="82" t="s">
        <v>6983</v>
      </c>
      <c r="AC892" s="82" t="s">
        <v>3713</v>
      </c>
      <c r="AD892" s="82" t="s">
        <v>3705</v>
      </c>
      <c r="AE892" s="82">
        <v>200013300031286</v>
      </c>
      <c r="AF892" s="82">
        <v>1</v>
      </c>
      <c r="AG892" s="82" t="s">
        <v>3707</v>
      </c>
      <c r="AH892" s="82">
        <v>1</v>
      </c>
      <c r="AI892" s="82" t="s">
        <v>3708</v>
      </c>
      <c r="AJ892" s="82">
        <v>315645</v>
      </c>
      <c r="AK892" s="82" t="s">
        <v>6663</v>
      </c>
      <c r="AL892" s="82">
        <v>493</v>
      </c>
      <c r="AM892" s="84">
        <v>150000</v>
      </c>
      <c r="AN892" s="84">
        <v>0</v>
      </c>
      <c r="AO892" s="84">
        <v>0</v>
      </c>
      <c r="AP892" s="84">
        <v>150000</v>
      </c>
      <c r="AQ892" s="84">
        <v>4305</v>
      </c>
      <c r="AR892" s="84">
        <v>23866.62</v>
      </c>
      <c r="AS892" s="84">
        <v>4560</v>
      </c>
      <c r="AT892" s="84">
        <v>0</v>
      </c>
      <c r="AU892" s="84">
        <v>25</v>
      </c>
      <c r="AV892" s="84">
        <v>50</v>
      </c>
      <c r="AW892" s="84">
        <v>15046</v>
      </c>
      <c r="AX892" s="84">
        <v>62898.62</v>
      </c>
      <c r="AY892" s="84">
        <v>102147.38</v>
      </c>
      <c r="AZ892" s="84">
        <v>10650</v>
      </c>
      <c r="BA892" s="84">
        <v>822.89</v>
      </c>
      <c r="BB892" s="84">
        <v>10635</v>
      </c>
      <c r="BC892" s="91">
        <v>22107.89</v>
      </c>
    </row>
    <row r="893" spans="1:55" ht="25.5">
      <c r="A893" s="90" t="s">
        <v>843</v>
      </c>
      <c r="B893" s="82">
        <v>20231001</v>
      </c>
      <c r="C893" s="82">
        <v>2023</v>
      </c>
      <c r="D893" s="82" t="s">
        <v>6398</v>
      </c>
      <c r="E893" s="82">
        <v>10</v>
      </c>
      <c r="F893" s="82" t="s">
        <v>1275</v>
      </c>
      <c r="G893" s="82" t="s">
        <v>1490</v>
      </c>
      <c r="H893" s="82">
        <v>1.83</v>
      </c>
      <c r="I893" s="82" t="s">
        <v>843</v>
      </c>
      <c r="J893" s="82">
        <v>34</v>
      </c>
      <c r="K893" s="82" t="s">
        <v>3699</v>
      </c>
      <c r="L893" s="82" t="s">
        <v>3714</v>
      </c>
      <c r="M893" s="82" t="s">
        <v>3715</v>
      </c>
      <c r="N893" s="82" t="s">
        <v>2352</v>
      </c>
      <c r="O893" s="82" t="s">
        <v>3700</v>
      </c>
      <c r="P893" s="82" t="s">
        <v>3741</v>
      </c>
      <c r="Q893" s="82" t="s">
        <v>904</v>
      </c>
      <c r="R893" s="82">
        <v>2</v>
      </c>
      <c r="S893" s="83">
        <v>44562</v>
      </c>
      <c r="T893" s="83">
        <v>44205</v>
      </c>
      <c r="U893" s="82">
        <v>62325010</v>
      </c>
      <c r="V893" s="82" t="s">
        <v>3702</v>
      </c>
      <c r="W893" s="100" t="s">
        <v>2132</v>
      </c>
      <c r="X893" s="82" t="s">
        <v>3947</v>
      </c>
      <c r="Y893" s="82" t="s">
        <v>5286</v>
      </c>
      <c r="Z893" s="82" t="s">
        <v>1220</v>
      </c>
      <c r="AA893" s="82" t="s">
        <v>3704</v>
      </c>
      <c r="AB893" s="82" t="s">
        <v>6984</v>
      </c>
      <c r="AC893" s="82" t="s">
        <v>3705</v>
      </c>
      <c r="AD893" s="82" t="s">
        <v>3706</v>
      </c>
      <c r="AE893" s="82">
        <v>200019603885140</v>
      </c>
      <c r="AF893" s="82">
        <v>1</v>
      </c>
      <c r="AG893" s="82" t="s">
        <v>3707</v>
      </c>
      <c r="AH893" s="82">
        <v>1</v>
      </c>
      <c r="AI893" s="82" t="s">
        <v>3708</v>
      </c>
      <c r="AJ893" s="82">
        <v>315645</v>
      </c>
      <c r="AK893" s="82" t="s">
        <v>6663</v>
      </c>
      <c r="AL893" s="82">
        <v>494</v>
      </c>
      <c r="AM893" s="84">
        <v>55000</v>
      </c>
      <c r="AN893" s="84">
        <v>0</v>
      </c>
      <c r="AO893" s="84">
        <v>0</v>
      </c>
      <c r="AP893" s="84">
        <v>55000</v>
      </c>
      <c r="AQ893" s="84">
        <v>1578.5</v>
      </c>
      <c r="AR893" s="84">
        <v>2559.6799999999998</v>
      </c>
      <c r="AS893" s="84">
        <v>1672</v>
      </c>
      <c r="AT893" s="84">
        <v>0</v>
      </c>
      <c r="AU893" s="84">
        <v>25</v>
      </c>
      <c r="AV893" s="84">
        <v>0</v>
      </c>
      <c r="AW893" s="84">
        <v>1696</v>
      </c>
      <c r="AX893" s="84">
        <v>9227.18</v>
      </c>
      <c r="AY893" s="84">
        <v>47468.82</v>
      </c>
      <c r="AZ893" s="84">
        <v>3905</v>
      </c>
      <c r="BA893" s="84">
        <v>605</v>
      </c>
      <c r="BB893" s="84">
        <v>3899.5</v>
      </c>
      <c r="BC893" s="91">
        <v>8409.5</v>
      </c>
    </row>
    <row r="894" spans="1:55" ht="25.5">
      <c r="A894" s="90" t="s">
        <v>843</v>
      </c>
      <c r="B894" s="82">
        <v>20231001</v>
      </c>
      <c r="C894" s="82">
        <v>2023</v>
      </c>
      <c r="D894" s="82" t="s">
        <v>6398</v>
      </c>
      <c r="E894" s="82">
        <v>10</v>
      </c>
      <c r="F894" s="82" t="s">
        <v>1242</v>
      </c>
      <c r="G894" s="82" t="s">
        <v>1486</v>
      </c>
      <c r="H894" s="82" t="s">
        <v>1242</v>
      </c>
      <c r="I894" s="82" t="s">
        <v>1486</v>
      </c>
      <c r="J894" s="82">
        <v>1</v>
      </c>
      <c r="K894" s="82" t="s">
        <v>11</v>
      </c>
      <c r="L894" s="82" t="s">
        <v>3720</v>
      </c>
      <c r="M894" s="82" t="s">
        <v>3721</v>
      </c>
      <c r="N894" s="82" t="s">
        <v>2352</v>
      </c>
      <c r="O894" s="82" t="s">
        <v>3700</v>
      </c>
      <c r="P894" s="82" t="s">
        <v>3722</v>
      </c>
      <c r="Q894" s="82" t="s">
        <v>8</v>
      </c>
      <c r="R894" s="82">
        <v>3</v>
      </c>
      <c r="S894" s="83">
        <v>44928</v>
      </c>
      <c r="T894" s="83">
        <v>367</v>
      </c>
      <c r="U894" s="82">
        <v>62475178</v>
      </c>
      <c r="V894" s="82" t="s">
        <v>3702</v>
      </c>
      <c r="W894" s="100" t="s">
        <v>1558</v>
      </c>
      <c r="X894" s="82" t="s">
        <v>4286</v>
      </c>
      <c r="Y894" s="82" t="s">
        <v>5577</v>
      </c>
      <c r="Z894" s="82" t="s">
        <v>489</v>
      </c>
      <c r="AA894" s="82" t="s">
        <v>3704</v>
      </c>
      <c r="AB894" s="82" t="s">
        <v>6985</v>
      </c>
      <c r="AC894" s="82" t="s">
        <v>3713</v>
      </c>
      <c r="AD894" s="82" t="s">
        <v>3705</v>
      </c>
      <c r="AE894" s="82">
        <v>200013300049867</v>
      </c>
      <c r="AF894" s="82">
        <v>1</v>
      </c>
      <c r="AG894" s="82" t="s">
        <v>3707</v>
      </c>
      <c r="AH894" s="82">
        <v>1</v>
      </c>
      <c r="AI894" s="82" t="s">
        <v>3708</v>
      </c>
      <c r="AJ894" s="82">
        <v>315645</v>
      </c>
      <c r="AK894" s="82" t="s">
        <v>6663</v>
      </c>
      <c r="AL894" s="82">
        <v>495</v>
      </c>
      <c r="AM894" s="84">
        <v>10000</v>
      </c>
      <c r="AN894" s="84">
        <v>0</v>
      </c>
      <c r="AO894" s="84">
        <v>0</v>
      </c>
      <c r="AP894" s="84">
        <v>10000</v>
      </c>
      <c r="AQ894" s="84">
        <v>287</v>
      </c>
      <c r="AR894" s="84">
        <v>0</v>
      </c>
      <c r="AS894" s="84">
        <v>304</v>
      </c>
      <c r="AT894" s="84">
        <v>0</v>
      </c>
      <c r="AU894" s="84">
        <v>25</v>
      </c>
      <c r="AV894" s="84">
        <v>50</v>
      </c>
      <c r="AW894" s="84">
        <v>0</v>
      </c>
      <c r="AX894" s="84">
        <v>666</v>
      </c>
      <c r="AY894" s="84">
        <v>9334</v>
      </c>
      <c r="AZ894" s="84">
        <v>710</v>
      </c>
      <c r="BA894" s="84">
        <v>110</v>
      </c>
      <c r="BB894" s="84">
        <v>709</v>
      </c>
      <c r="BC894" s="91">
        <v>1529</v>
      </c>
    </row>
    <row r="895" spans="1:55" ht="25.5">
      <c r="A895" s="90" t="s">
        <v>843</v>
      </c>
      <c r="B895" s="82">
        <v>20231001</v>
      </c>
      <c r="C895" s="82">
        <v>2023</v>
      </c>
      <c r="D895" s="82" t="s">
        <v>6398</v>
      </c>
      <c r="E895" s="82">
        <v>10</v>
      </c>
      <c r="F895" s="82" t="s">
        <v>1249</v>
      </c>
      <c r="G895" s="82" t="s">
        <v>1491</v>
      </c>
      <c r="H895" s="82" t="s">
        <v>1249</v>
      </c>
      <c r="I895" s="82" t="s">
        <v>1491</v>
      </c>
      <c r="J895" s="82">
        <v>1</v>
      </c>
      <c r="K895" s="82" t="s">
        <v>11</v>
      </c>
      <c r="L895" s="82" t="s">
        <v>3714</v>
      </c>
      <c r="M895" s="82" t="s">
        <v>3715</v>
      </c>
      <c r="N895" s="82" t="s">
        <v>2352</v>
      </c>
      <c r="O895" s="82" t="s">
        <v>3700</v>
      </c>
      <c r="P895" s="82" t="s">
        <v>4503</v>
      </c>
      <c r="Q895" s="82" t="s">
        <v>285</v>
      </c>
      <c r="R895" s="82">
        <v>3</v>
      </c>
      <c r="S895" s="83">
        <v>44928</v>
      </c>
      <c r="T895" s="83">
        <v>42771</v>
      </c>
      <c r="U895" s="82">
        <v>61395031</v>
      </c>
      <c r="V895" s="82" t="s">
        <v>3702</v>
      </c>
      <c r="W895" s="100" t="s">
        <v>1889</v>
      </c>
      <c r="X895" s="82" t="s">
        <v>4504</v>
      </c>
      <c r="Y895" s="82" t="s">
        <v>5781</v>
      </c>
      <c r="Z895" s="82" t="s">
        <v>321</v>
      </c>
      <c r="AA895" s="82" t="s">
        <v>3704</v>
      </c>
      <c r="AB895" s="82" t="s">
        <v>6986</v>
      </c>
      <c r="AC895" s="82" t="s">
        <v>3713</v>
      </c>
      <c r="AD895" s="82" t="s">
        <v>3705</v>
      </c>
      <c r="AE895" s="82">
        <v>200019600568832</v>
      </c>
      <c r="AF895" s="82">
        <v>1</v>
      </c>
      <c r="AG895" s="82" t="s">
        <v>3707</v>
      </c>
      <c r="AH895" s="82">
        <v>1</v>
      </c>
      <c r="AI895" s="82" t="s">
        <v>3708</v>
      </c>
      <c r="AJ895" s="82">
        <v>315645</v>
      </c>
      <c r="AK895" s="82" t="s">
        <v>6663</v>
      </c>
      <c r="AL895" s="82">
        <v>496</v>
      </c>
      <c r="AM895" s="84">
        <v>115000</v>
      </c>
      <c r="AN895" s="84">
        <v>0</v>
      </c>
      <c r="AO895" s="84">
        <v>0</v>
      </c>
      <c r="AP895" s="84">
        <v>115000</v>
      </c>
      <c r="AQ895" s="84">
        <v>3300.5</v>
      </c>
      <c r="AR895" s="84">
        <v>15633.74</v>
      </c>
      <c r="AS895" s="84">
        <v>3496</v>
      </c>
      <c r="AT895" s="84">
        <v>0</v>
      </c>
      <c r="AU895" s="84">
        <v>25</v>
      </c>
      <c r="AV895" s="84">
        <v>0</v>
      </c>
      <c r="AW895" s="84">
        <v>0</v>
      </c>
      <c r="AX895" s="84">
        <v>22455.24</v>
      </c>
      <c r="AY895" s="84">
        <v>92544.76</v>
      </c>
      <c r="AZ895" s="84">
        <v>8165</v>
      </c>
      <c r="BA895" s="84">
        <v>822.89</v>
      </c>
      <c r="BB895" s="84">
        <v>8153.5</v>
      </c>
      <c r="BC895" s="91">
        <v>17141.39</v>
      </c>
    </row>
    <row r="896" spans="1:55" ht="25.5">
      <c r="A896" s="90" t="s">
        <v>843</v>
      </c>
      <c r="B896" s="82">
        <v>20231001</v>
      </c>
      <c r="C896" s="82">
        <v>2023</v>
      </c>
      <c r="D896" s="82" t="s">
        <v>6398</v>
      </c>
      <c r="E896" s="82">
        <v>10</v>
      </c>
      <c r="F896" s="82">
        <v>1.83</v>
      </c>
      <c r="G896" s="82" t="s">
        <v>843</v>
      </c>
      <c r="H896" s="82">
        <v>1.83</v>
      </c>
      <c r="I896" s="82" t="s">
        <v>843</v>
      </c>
      <c r="J896" s="82">
        <v>1</v>
      </c>
      <c r="K896" s="82" t="s">
        <v>11</v>
      </c>
      <c r="L896" s="82" t="s">
        <v>3714</v>
      </c>
      <c r="M896" s="82" t="s">
        <v>3715</v>
      </c>
      <c r="N896" s="82" t="s">
        <v>2352</v>
      </c>
      <c r="O896" s="82" t="s">
        <v>3700</v>
      </c>
      <c r="P896" s="82" t="s">
        <v>3824</v>
      </c>
      <c r="Q896" s="82" t="s">
        <v>1229</v>
      </c>
      <c r="R896" s="82">
        <v>4</v>
      </c>
      <c r="S896" s="83">
        <v>44565</v>
      </c>
      <c r="T896" s="83">
        <v>43841</v>
      </c>
      <c r="U896" s="82">
        <v>62461587</v>
      </c>
      <c r="V896" s="82" t="s">
        <v>3702</v>
      </c>
      <c r="W896" s="100" t="s">
        <v>1674</v>
      </c>
      <c r="X896" s="82" t="s">
        <v>4284</v>
      </c>
      <c r="Y896" s="82" t="s">
        <v>5575</v>
      </c>
      <c r="Z896" s="82" t="s">
        <v>2364</v>
      </c>
      <c r="AA896" s="82" t="s">
        <v>3704</v>
      </c>
      <c r="AB896" s="82" t="s">
        <v>6987</v>
      </c>
      <c r="AC896" s="82" t="s">
        <v>3705</v>
      </c>
      <c r="AD896" s="82" t="s">
        <v>3718</v>
      </c>
      <c r="AE896" s="82">
        <v>200019603160585</v>
      </c>
      <c r="AF896" s="82">
        <v>1</v>
      </c>
      <c r="AG896" s="82" t="s">
        <v>3707</v>
      </c>
      <c r="AH896" s="82">
        <v>1</v>
      </c>
      <c r="AI896" s="82" t="s">
        <v>3708</v>
      </c>
      <c r="AJ896" s="82">
        <v>315645</v>
      </c>
      <c r="AK896" s="82" t="s">
        <v>6663</v>
      </c>
      <c r="AL896" s="82">
        <v>497</v>
      </c>
      <c r="AM896" s="84">
        <v>100000</v>
      </c>
      <c r="AN896" s="84">
        <v>0</v>
      </c>
      <c r="AO896" s="84">
        <v>0</v>
      </c>
      <c r="AP896" s="84">
        <v>100000</v>
      </c>
      <c r="AQ896" s="84">
        <v>2870</v>
      </c>
      <c r="AR896" s="84">
        <v>12105.37</v>
      </c>
      <c r="AS896" s="84">
        <v>3040</v>
      </c>
      <c r="AT896" s="84">
        <v>0</v>
      </c>
      <c r="AU896" s="84">
        <v>25</v>
      </c>
      <c r="AV896" s="84">
        <v>0</v>
      </c>
      <c r="AW896" s="84">
        <v>0</v>
      </c>
      <c r="AX896" s="84">
        <v>18040.37</v>
      </c>
      <c r="AY896" s="84">
        <v>81959.63</v>
      </c>
      <c r="AZ896" s="84">
        <v>7100</v>
      </c>
      <c r="BA896" s="84">
        <v>822.89</v>
      </c>
      <c r="BB896" s="84">
        <v>7090</v>
      </c>
      <c r="BC896" s="91">
        <v>15012.89</v>
      </c>
    </row>
    <row r="897" spans="1:55" ht="25.5">
      <c r="A897" s="90" t="s">
        <v>843</v>
      </c>
      <c r="B897" s="82">
        <v>20231001</v>
      </c>
      <c r="C897" s="82">
        <v>2023</v>
      </c>
      <c r="D897" s="82" t="s">
        <v>6398</v>
      </c>
      <c r="E897" s="82">
        <v>10</v>
      </c>
      <c r="F897" s="82">
        <v>1.83</v>
      </c>
      <c r="G897" s="82" t="s">
        <v>843</v>
      </c>
      <c r="H897" s="82">
        <v>1.83</v>
      </c>
      <c r="I897" s="82" t="s">
        <v>843</v>
      </c>
      <c r="J897" s="82">
        <v>7</v>
      </c>
      <c r="K897" s="82" t="s">
        <v>3709</v>
      </c>
      <c r="L897" s="82"/>
      <c r="M897" s="82"/>
      <c r="N897" s="82" t="s">
        <v>2352</v>
      </c>
      <c r="O897" s="82" t="s">
        <v>3700</v>
      </c>
      <c r="P897" s="82" t="s">
        <v>3710</v>
      </c>
      <c r="Q897" s="82" t="s">
        <v>795</v>
      </c>
      <c r="R897" s="82">
        <v>1</v>
      </c>
      <c r="S897" s="82" t="s">
        <v>4142</v>
      </c>
      <c r="T897" s="82" t="s">
        <v>4142</v>
      </c>
      <c r="U897" s="82">
        <v>62461160</v>
      </c>
      <c r="V897" s="82" t="s">
        <v>3702</v>
      </c>
      <c r="W897" s="100" t="s">
        <v>2231</v>
      </c>
      <c r="X897" s="82" t="s">
        <v>4087</v>
      </c>
      <c r="Y897" s="82" t="s">
        <v>5181</v>
      </c>
      <c r="Z897" s="82" t="s">
        <v>1225</v>
      </c>
      <c r="AA897" s="82" t="s">
        <v>3712</v>
      </c>
      <c r="AB897" s="82" t="s">
        <v>6988</v>
      </c>
      <c r="AC897" s="82" t="s">
        <v>3705</v>
      </c>
      <c r="AD897" s="82" t="s">
        <v>3706</v>
      </c>
      <c r="AE897" s="82">
        <v>200012400938910</v>
      </c>
      <c r="AF897" s="82">
        <v>1</v>
      </c>
      <c r="AG897" s="82" t="s">
        <v>3707</v>
      </c>
      <c r="AH897" s="82">
        <v>1</v>
      </c>
      <c r="AI897" s="82" t="s">
        <v>3708</v>
      </c>
      <c r="AJ897" s="82">
        <v>315645</v>
      </c>
      <c r="AK897" s="82" t="s">
        <v>6663</v>
      </c>
      <c r="AL897" s="82">
        <v>498</v>
      </c>
      <c r="AM897" s="84">
        <v>30000</v>
      </c>
      <c r="AN897" s="84">
        <v>0</v>
      </c>
      <c r="AO897" s="84">
        <v>0</v>
      </c>
      <c r="AP897" s="84">
        <v>30000</v>
      </c>
      <c r="AQ897" s="84">
        <v>0</v>
      </c>
      <c r="AR897" s="84">
        <v>0</v>
      </c>
      <c r="AS897" s="84">
        <v>0</v>
      </c>
      <c r="AT897" s="84">
        <v>0</v>
      </c>
      <c r="AU897" s="84">
        <v>0</v>
      </c>
      <c r="AV897" s="84">
        <v>0</v>
      </c>
      <c r="AW897" s="84">
        <v>0</v>
      </c>
      <c r="AX897" s="84">
        <v>0</v>
      </c>
      <c r="AY897" s="84">
        <v>30000</v>
      </c>
      <c r="AZ897" s="84">
        <v>0</v>
      </c>
      <c r="BA897" s="84">
        <v>0</v>
      </c>
      <c r="BB897" s="84">
        <v>0</v>
      </c>
      <c r="BC897" s="91">
        <v>0</v>
      </c>
    </row>
    <row r="898" spans="1:55" ht="25.5">
      <c r="A898" s="90" t="s">
        <v>843</v>
      </c>
      <c r="B898" s="82">
        <v>20231001</v>
      </c>
      <c r="C898" s="82">
        <v>2023</v>
      </c>
      <c r="D898" s="82" t="s">
        <v>6398</v>
      </c>
      <c r="E898" s="82">
        <v>10</v>
      </c>
      <c r="F898" s="82" t="s">
        <v>1242</v>
      </c>
      <c r="G898" s="82" t="s">
        <v>1486</v>
      </c>
      <c r="H898" s="82" t="s">
        <v>1242</v>
      </c>
      <c r="I898" s="82" t="s">
        <v>1486</v>
      </c>
      <c r="J898" s="82">
        <v>1</v>
      </c>
      <c r="K898" s="82" t="s">
        <v>11</v>
      </c>
      <c r="L898" s="82" t="s">
        <v>3720</v>
      </c>
      <c r="M898" s="82" t="s">
        <v>3721</v>
      </c>
      <c r="N898" s="82" t="s">
        <v>2352</v>
      </c>
      <c r="O898" s="82" t="s">
        <v>3700</v>
      </c>
      <c r="P898" s="82" t="s">
        <v>3817</v>
      </c>
      <c r="Q898" s="82" t="s">
        <v>42</v>
      </c>
      <c r="R898" s="82">
        <v>1</v>
      </c>
      <c r="S898" s="83">
        <v>44568</v>
      </c>
      <c r="T898" s="83">
        <v>44568</v>
      </c>
      <c r="U898" s="82">
        <v>62475135</v>
      </c>
      <c r="V898" s="82" t="s">
        <v>3702</v>
      </c>
      <c r="W898" s="100" t="s">
        <v>2304</v>
      </c>
      <c r="X898" s="82" t="s">
        <v>3944</v>
      </c>
      <c r="Y898" s="82" t="s">
        <v>5283</v>
      </c>
      <c r="Z898" s="82" t="s">
        <v>2316</v>
      </c>
      <c r="AA898" s="82" t="s">
        <v>3712</v>
      </c>
      <c r="AB898" s="83">
        <v>24813</v>
      </c>
      <c r="AC898" s="82" t="s">
        <v>3705</v>
      </c>
      <c r="AD898" s="82" t="s">
        <v>3706</v>
      </c>
      <c r="AE898" s="82">
        <v>200019604939491</v>
      </c>
      <c r="AF898" s="82">
        <v>1</v>
      </c>
      <c r="AG898" s="82" t="s">
        <v>3707</v>
      </c>
      <c r="AH898" s="82">
        <v>1</v>
      </c>
      <c r="AI898" s="82" t="s">
        <v>3708</v>
      </c>
      <c r="AJ898" s="82">
        <v>315645</v>
      </c>
      <c r="AK898" s="82" t="s">
        <v>6663</v>
      </c>
      <c r="AL898" s="82">
        <v>499</v>
      </c>
      <c r="AM898" s="84">
        <v>10000</v>
      </c>
      <c r="AN898" s="84">
        <v>0</v>
      </c>
      <c r="AO898" s="84">
        <v>0</v>
      </c>
      <c r="AP898" s="84">
        <v>10000</v>
      </c>
      <c r="AQ898" s="84">
        <v>287</v>
      </c>
      <c r="AR898" s="84">
        <v>0</v>
      </c>
      <c r="AS898" s="84">
        <v>304</v>
      </c>
      <c r="AT898" s="84">
        <v>0</v>
      </c>
      <c r="AU898" s="84">
        <v>25</v>
      </c>
      <c r="AV898" s="84">
        <v>0</v>
      </c>
      <c r="AW898" s="84">
        <v>0</v>
      </c>
      <c r="AX898" s="84">
        <v>616</v>
      </c>
      <c r="AY898" s="84">
        <v>9384</v>
      </c>
      <c r="AZ898" s="84">
        <v>710</v>
      </c>
      <c r="BA898" s="84">
        <v>110</v>
      </c>
      <c r="BB898" s="84">
        <v>709</v>
      </c>
      <c r="BC898" s="91">
        <v>1529</v>
      </c>
    </row>
    <row r="899" spans="1:55" ht="25.5">
      <c r="A899" s="90" t="s">
        <v>843</v>
      </c>
      <c r="B899" s="82">
        <v>20231001</v>
      </c>
      <c r="C899" s="82">
        <v>2023</v>
      </c>
      <c r="D899" s="82" t="s">
        <v>6398</v>
      </c>
      <c r="E899" s="82">
        <v>10</v>
      </c>
      <c r="F899" s="82" t="s">
        <v>1251</v>
      </c>
      <c r="G899" s="82" t="s">
        <v>302</v>
      </c>
      <c r="H899" s="82">
        <v>1.83</v>
      </c>
      <c r="I899" s="82" t="s">
        <v>843</v>
      </c>
      <c r="J899" s="82">
        <v>34</v>
      </c>
      <c r="K899" s="82" t="s">
        <v>3699</v>
      </c>
      <c r="L899" s="82" t="s">
        <v>3754</v>
      </c>
      <c r="M899" s="82" t="s">
        <v>3755</v>
      </c>
      <c r="N899" s="82" t="s">
        <v>2352</v>
      </c>
      <c r="O899" s="82" t="s">
        <v>3700</v>
      </c>
      <c r="P899" s="82" t="s">
        <v>4105</v>
      </c>
      <c r="Q899" s="82" t="s">
        <v>3641</v>
      </c>
      <c r="R899" s="82">
        <v>5</v>
      </c>
      <c r="S899" s="83">
        <v>44935</v>
      </c>
      <c r="T899" s="83">
        <v>43836</v>
      </c>
      <c r="U899" s="82">
        <v>61665014</v>
      </c>
      <c r="V899" s="82" t="s">
        <v>3702</v>
      </c>
      <c r="W899" s="100" t="s">
        <v>2075</v>
      </c>
      <c r="X899" s="82" t="s">
        <v>4106</v>
      </c>
      <c r="Y899" s="82" t="s">
        <v>5417</v>
      </c>
      <c r="Z899" s="82" t="s">
        <v>782</v>
      </c>
      <c r="AA899" s="82" t="s">
        <v>3704</v>
      </c>
      <c r="AB899" s="83">
        <v>24514</v>
      </c>
      <c r="AC899" s="82" t="s">
        <v>3705</v>
      </c>
      <c r="AD899" s="82" t="s">
        <v>3718</v>
      </c>
      <c r="AE899" s="82">
        <v>200012480080855</v>
      </c>
      <c r="AF899" s="82">
        <v>1</v>
      </c>
      <c r="AG899" s="82" t="s">
        <v>3707</v>
      </c>
      <c r="AH899" s="82">
        <v>1</v>
      </c>
      <c r="AI899" s="82" t="s">
        <v>3708</v>
      </c>
      <c r="AJ899" s="82">
        <v>315645</v>
      </c>
      <c r="AK899" s="82" t="s">
        <v>6663</v>
      </c>
      <c r="AL899" s="82">
        <v>500</v>
      </c>
      <c r="AM899" s="84">
        <v>110000</v>
      </c>
      <c r="AN899" s="84">
        <v>0</v>
      </c>
      <c r="AO899" s="84">
        <v>0</v>
      </c>
      <c r="AP899" s="84">
        <v>110000</v>
      </c>
      <c r="AQ899" s="84">
        <v>3157</v>
      </c>
      <c r="AR899" s="84">
        <v>14060.77</v>
      </c>
      <c r="AS899" s="84">
        <v>3344</v>
      </c>
      <c r="AT899" s="84">
        <v>1587.38</v>
      </c>
      <c r="AU899" s="84">
        <v>25</v>
      </c>
      <c r="AV899" s="84">
        <v>0</v>
      </c>
      <c r="AW899" s="84">
        <v>0</v>
      </c>
      <c r="AX899" s="84">
        <v>22174.15</v>
      </c>
      <c r="AY899" s="84">
        <v>87825.85</v>
      </c>
      <c r="AZ899" s="84">
        <v>7810</v>
      </c>
      <c r="BA899" s="84">
        <v>822.89</v>
      </c>
      <c r="BB899" s="84">
        <v>7799</v>
      </c>
      <c r="BC899" s="91">
        <v>16431.89</v>
      </c>
    </row>
    <row r="900" spans="1:55" ht="25.5">
      <c r="A900" s="90" t="s">
        <v>843</v>
      </c>
      <c r="B900" s="82">
        <v>20231001</v>
      </c>
      <c r="C900" s="82">
        <v>2023</v>
      </c>
      <c r="D900" s="82" t="s">
        <v>6398</v>
      </c>
      <c r="E900" s="82">
        <v>10</v>
      </c>
      <c r="F900" s="82" t="s">
        <v>1261</v>
      </c>
      <c r="G900" s="82" t="s">
        <v>296</v>
      </c>
      <c r="H900" s="82" t="s">
        <v>1261</v>
      </c>
      <c r="I900" s="82" t="s">
        <v>296</v>
      </c>
      <c r="J900" s="82">
        <v>1</v>
      </c>
      <c r="K900" s="82" t="s">
        <v>11</v>
      </c>
      <c r="L900" s="82"/>
      <c r="M900" s="82"/>
      <c r="N900" s="82" t="s">
        <v>2352</v>
      </c>
      <c r="O900" s="82" t="s">
        <v>3700</v>
      </c>
      <c r="P900" s="82" t="s">
        <v>3832</v>
      </c>
      <c r="Q900" s="82" t="s">
        <v>297</v>
      </c>
      <c r="R900" s="82">
        <v>2</v>
      </c>
      <c r="S900" s="83">
        <v>43466</v>
      </c>
      <c r="T900" s="83">
        <v>38725</v>
      </c>
      <c r="U900" s="82">
        <v>62100005</v>
      </c>
      <c r="V900" s="82" t="s">
        <v>3702</v>
      </c>
      <c r="W900" s="100" t="s">
        <v>1037</v>
      </c>
      <c r="X900" s="82" t="s">
        <v>4664</v>
      </c>
      <c r="Y900" s="82" t="s">
        <v>5953</v>
      </c>
      <c r="Z900" s="82" t="s">
        <v>301</v>
      </c>
      <c r="AA900" s="82" t="s">
        <v>3704</v>
      </c>
      <c r="AB900" s="82" t="s">
        <v>6989</v>
      </c>
      <c r="AC900" s="82" t="s">
        <v>3713</v>
      </c>
      <c r="AD900" s="82" t="s">
        <v>3705</v>
      </c>
      <c r="AE900" s="82">
        <v>200013300062514</v>
      </c>
      <c r="AF900" s="82">
        <v>1</v>
      </c>
      <c r="AG900" s="82" t="s">
        <v>3707</v>
      </c>
      <c r="AH900" s="82">
        <v>1</v>
      </c>
      <c r="AI900" s="82" t="s">
        <v>3708</v>
      </c>
      <c r="AJ900" s="82">
        <v>315645</v>
      </c>
      <c r="AK900" s="82" t="s">
        <v>6663</v>
      </c>
      <c r="AL900" s="82">
        <v>501</v>
      </c>
      <c r="AM900" s="84">
        <v>11258.5</v>
      </c>
      <c r="AN900" s="84">
        <v>0</v>
      </c>
      <c r="AO900" s="84">
        <v>0</v>
      </c>
      <c r="AP900" s="84">
        <v>11258.5</v>
      </c>
      <c r="AQ900" s="84">
        <v>323.12</v>
      </c>
      <c r="AR900" s="84">
        <v>0</v>
      </c>
      <c r="AS900" s="84">
        <v>342.26</v>
      </c>
      <c r="AT900" s="84">
        <v>0</v>
      </c>
      <c r="AU900" s="84">
        <v>25</v>
      </c>
      <c r="AV900" s="84">
        <v>50</v>
      </c>
      <c r="AW900" s="84">
        <v>0</v>
      </c>
      <c r="AX900" s="84">
        <v>740.38</v>
      </c>
      <c r="AY900" s="84">
        <v>10518.12</v>
      </c>
      <c r="AZ900" s="84">
        <v>799.35</v>
      </c>
      <c r="BA900" s="84">
        <v>123.84</v>
      </c>
      <c r="BB900" s="84">
        <v>798.23</v>
      </c>
      <c r="BC900" s="91">
        <v>1721.42</v>
      </c>
    </row>
    <row r="901" spans="1:55" ht="25.5">
      <c r="A901" s="90" t="s">
        <v>843</v>
      </c>
      <c r="B901" s="82">
        <v>20231001</v>
      </c>
      <c r="C901" s="82">
        <v>2023</v>
      </c>
      <c r="D901" s="82" t="s">
        <v>6398</v>
      </c>
      <c r="E901" s="82">
        <v>10</v>
      </c>
      <c r="F901" s="82">
        <v>1.83</v>
      </c>
      <c r="G901" s="82" t="s">
        <v>843</v>
      </c>
      <c r="H901" s="82">
        <v>1.83</v>
      </c>
      <c r="I901" s="82" t="s">
        <v>843</v>
      </c>
      <c r="J901" s="82">
        <v>7</v>
      </c>
      <c r="K901" s="82" t="s">
        <v>3709</v>
      </c>
      <c r="L901" s="82"/>
      <c r="M901" s="82"/>
      <c r="N901" s="82" t="s">
        <v>2352</v>
      </c>
      <c r="O901" s="82" t="s">
        <v>3700</v>
      </c>
      <c r="P901" s="82" t="s">
        <v>3710</v>
      </c>
      <c r="Q901" s="82" t="s">
        <v>795</v>
      </c>
      <c r="R901" s="82">
        <v>1</v>
      </c>
      <c r="S901" s="83">
        <v>44931</v>
      </c>
      <c r="T901" s="83">
        <v>44931</v>
      </c>
      <c r="U901" s="82">
        <v>62461942</v>
      </c>
      <c r="V901" s="82" t="s">
        <v>3702</v>
      </c>
      <c r="W901" s="100" t="s">
        <v>3216</v>
      </c>
      <c r="X901" s="82" t="s">
        <v>4300</v>
      </c>
      <c r="Y901" s="82" t="s">
        <v>5590</v>
      </c>
      <c r="Z901" s="82" t="s">
        <v>3215</v>
      </c>
      <c r="AA901" s="82" t="s">
        <v>3712</v>
      </c>
      <c r="AB901" s="83">
        <v>30716</v>
      </c>
      <c r="AC901" s="82" t="s">
        <v>3705</v>
      </c>
      <c r="AD901" s="82" t="s">
        <v>3706</v>
      </c>
      <c r="AE901" s="82">
        <v>200012401399383</v>
      </c>
      <c r="AF901" s="82">
        <v>1</v>
      </c>
      <c r="AG901" s="82" t="s">
        <v>3707</v>
      </c>
      <c r="AH901" s="82">
        <v>1</v>
      </c>
      <c r="AI901" s="82" t="s">
        <v>3708</v>
      </c>
      <c r="AJ901" s="82">
        <v>315645</v>
      </c>
      <c r="AK901" s="82" t="s">
        <v>6663</v>
      </c>
      <c r="AL901" s="82">
        <v>502</v>
      </c>
      <c r="AM901" s="84">
        <v>10000</v>
      </c>
      <c r="AN901" s="84">
        <v>0</v>
      </c>
      <c r="AO901" s="84">
        <v>0</v>
      </c>
      <c r="AP901" s="84">
        <v>10000</v>
      </c>
      <c r="AQ901" s="84">
        <v>0</v>
      </c>
      <c r="AR901" s="84">
        <v>0</v>
      </c>
      <c r="AS901" s="84">
        <v>0</v>
      </c>
      <c r="AT901" s="84">
        <v>0</v>
      </c>
      <c r="AU901" s="84">
        <v>0</v>
      </c>
      <c r="AV901" s="84">
        <v>0</v>
      </c>
      <c r="AW901" s="84">
        <v>0</v>
      </c>
      <c r="AX901" s="84">
        <v>0</v>
      </c>
      <c r="AY901" s="84">
        <v>10000</v>
      </c>
      <c r="AZ901" s="84">
        <v>0</v>
      </c>
      <c r="BA901" s="84">
        <v>0</v>
      </c>
      <c r="BB901" s="84">
        <v>0</v>
      </c>
      <c r="BC901" s="91">
        <v>0</v>
      </c>
    </row>
    <row r="902" spans="1:55" ht="25.5">
      <c r="A902" s="90" t="s">
        <v>843</v>
      </c>
      <c r="B902" s="82">
        <v>20231001</v>
      </c>
      <c r="C902" s="82">
        <v>2023</v>
      </c>
      <c r="D902" s="82" t="s">
        <v>6398</v>
      </c>
      <c r="E902" s="82">
        <v>10</v>
      </c>
      <c r="F902" s="82" t="s">
        <v>1261</v>
      </c>
      <c r="G902" s="82" t="s">
        <v>296</v>
      </c>
      <c r="H902" s="82">
        <v>1.83</v>
      </c>
      <c r="I902" s="82" t="s">
        <v>843</v>
      </c>
      <c r="J902" s="82">
        <v>34</v>
      </c>
      <c r="K902" s="82" t="s">
        <v>3699</v>
      </c>
      <c r="L902" s="82"/>
      <c r="M902" s="82"/>
      <c r="N902" s="82" t="s">
        <v>2352</v>
      </c>
      <c r="O902" s="82" t="s">
        <v>3700</v>
      </c>
      <c r="P902" s="82" t="s">
        <v>3738</v>
      </c>
      <c r="Q902" s="82" t="s">
        <v>59</v>
      </c>
      <c r="R902" s="82">
        <v>1</v>
      </c>
      <c r="S902" s="83">
        <v>44932</v>
      </c>
      <c r="T902" s="83">
        <v>44932</v>
      </c>
      <c r="U902" s="82">
        <v>62100030</v>
      </c>
      <c r="V902" s="82" t="s">
        <v>3702</v>
      </c>
      <c r="W902" s="100" t="s">
        <v>3482</v>
      </c>
      <c r="X902" s="82" t="s">
        <v>4111</v>
      </c>
      <c r="Y902" s="82" t="s">
        <v>5422</v>
      </c>
      <c r="Z902" s="82" t="s">
        <v>3481</v>
      </c>
      <c r="AA902" s="82" t="s">
        <v>3712</v>
      </c>
      <c r="AB902" s="82" t="s">
        <v>6990</v>
      </c>
      <c r="AC902" s="82" t="s">
        <v>3705</v>
      </c>
      <c r="AD902" s="82" t="s">
        <v>3706</v>
      </c>
      <c r="AE902" s="82">
        <v>200019604810290</v>
      </c>
      <c r="AF902" s="82">
        <v>1</v>
      </c>
      <c r="AG902" s="82" t="s">
        <v>3707</v>
      </c>
      <c r="AH902" s="82">
        <v>1</v>
      </c>
      <c r="AI902" s="82" t="s">
        <v>3708</v>
      </c>
      <c r="AJ902" s="82">
        <v>315645</v>
      </c>
      <c r="AK902" s="82" t="s">
        <v>6663</v>
      </c>
      <c r="AL902" s="82">
        <v>503</v>
      </c>
      <c r="AM902" s="84">
        <v>140000</v>
      </c>
      <c r="AN902" s="84">
        <v>0</v>
      </c>
      <c r="AO902" s="84">
        <v>0</v>
      </c>
      <c r="AP902" s="84">
        <v>140000</v>
      </c>
      <c r="AQ902" s="84">
        <v>4018</v>
      </c>
      <c r="AR902" s="84">
        <v>21514.37</v>
      </c>
      <c r="AS902" s="84">
        <v>4256</v>
      </c>
      <c r="AT902" s="84">
        <v>0</v>
      </c>
      <c r="AU902" s="84">
        <v>25</v>
      </c>
      <c r="AV902" s="84">
        <v>0</v>
      </c>
      <c r="AW902" s="84">
        <v>0</v>
      </c>
      <c r="AX902" s="84">
        <v>29813.37</v>
      </c>
      <c r="AY902" s="84">
        <v>110186.63</v>
      </c>
      <c r="AZ902" s="84">
        <v>9940</v>
      </c>
      <c r="BA902" s="84">
        <v>822.89</v>
      </c>
      <c r="BB902" s="84">
        <v>9926</v>
      </c>
      <c r="BC902" s="91">
        <v>20688.89</v>
      </c>
    </row>
    <row r="903" spans="1:55" ht="25.5">
      <c r="A903" s="90" t="s">
        <v>843</v>
      </c>
      <c r="B903" s="82">
        <v>20231001</v>
      </c>
      <c r="C903" s="82">
        <v>2023</v>
      </c>
      <c r="D903" s="82" t="s">
        <v>6398</v>
      </c>
      <c r="E903" s="82">
        <v>10</v>
      </c>
      <c r="F903" s="82" t="s">
        <v>1242</v>
      </c>
      <c r="G903" s="82" t="s">
        <v>1486</v>
      </c>
      <c r="H903" s="82" t="s">
        <v>1242</v>
      </c>
      <c r="I903" s="82" t="s">
        <v>1486</v>
      </c>
      <c r="J903" s="82">
        <v>1</v>
      </c>
      <c r="K903" s="82" t="s">
        <v>11</v>
      </c>
      <c r="L903" s="82" t="s">
        <v>3714</v>
      </c>
      <c r="M903" s="82" t="s">
        <v>3715</v>
      </c>
      <c r="N903" s="82" t="s">
        <v>2352</v>
      </c>
      <c r="O903" s="82" t="s">
        <v>3700</v>
      </c>
      <c r="P903" s="82" t="s">
        <v>3743</v>
      </c>
      <c r="Q903" s="82" t="s">
        <v>75</v>
      </c>
      <c r="R903" s="82">
        <v>11</v>
      </c>
      <c r="S903" s="83">
        <v>43470</v>
      </c>
      <c r="T903" s="83">
        <v>40547</v>
      </c>
      <c r="U903" s="82">
        <v>62475021</v>
      </c>
      <c r="V903" s="82" t="s">
        <v>3702</v>
      </c>
      <c r="W903" s="100" t="s">
        <v>1620</v>
      </c>
      <c r="X903" s="82" t="s">
        <v>4059</v>
      </c>
      <c r="Y903" s="82" t="s">
        <v>5375</v>
      </c>
      <c r="Z903" s="82" t="s">
        <v>692</v>
      </c>
      <c r="AA903" s="82" t="s">
        <v>3712</v>
      </c>
      <c r="AB903" s="82" t="s">
        <v>6991</v>
      </c>
      <c r="AC903" s="82" t="s">
        <v>3713</v>
      </c>
      <c r="AD903" s="82" t="s">
        <v>3705</v>
      </c>
      <c r="AE903" s="82">
        <v>200012000698098</v>
      </c>
      <c r="AF903" s="82">
        <v>1</v>
      </c>
      <c r="AG903" s="82" t="s">
        <v>3707</v>
      </c>
      <c r="AH903" s="82">
        <v>1</v>
      </c>
      <c r="AI903" s="82" t="s">
        <v>3708</v>
      </c>
      <c r="AJ903" s="82">
        <v>315645</v>
      </c>
      <c r="AK903" s="82" t="s">
        <v>6663</v>
      </c>
      <c r="AL903" s="82">
        <v>504</v>
      </c>
      <c r="AM903" s="84">
        <v>10000</v>
      </c>
      <c r="AN903" s="84">
        <v>0</v>
      </c>
      <c r="AO903" s="84">
        <v>0</v>
      </c>
      <c r="AP903" s="84">
        <v>10000</v>
      </c>
      <c r="AQ903" s="84">
        <v>287</v>
      </c>
      <c r="AR903" s="84">
        <v>0</v>
      </c>
      <c r="AS903" s="84">
        <v>304</v>
      </c>
      <c r="AT903" s="84">
        <v>0</v>
      </c>
      <c r="AU903" s="84">
        <v>25</v>
      </c>
      <c r="AV903" s="84">
        <v>0</v>
      </c>
      <c r="AW903" s="84">
        <v>0</v>
      </c>
      <c r="AX903" s="84">
        <v>616</v>
      </c>
      <c r="AY903" s="84">
        <v>9384</v>
      </c>
      <c r="AZ903" s="84">
        <v>710</v>
      </c>
      <c r="BA903" s="84">
        <v>110</v>
      </c>
      <c r="BB903" s="84">
        <v>709</v>
      </c>
      <c r="BC903" s="91">
        <v>1529</v>
      </c>
    </row>
    <row r="904" spans="1:55" ht="25.5">
      <c r="A904" s="90" t="s">
        <v>843</v>
      </c>
      <c r="B904" s="82">
        <v>20231001</v>
      </c>
      <c r="C904" s="82">
        <v>2023</v>
      </c>
      <c r="D904" s="82" t="s">
        <v>6398</v>
      </c>
      <c r="E904" s="82">
        <v>10</v>
      </c>
      <c r="F904" s="82" t="s">
        <v>1242</v>
      </c>
      <c r="G904" s="82" t="s">
        <v>1486</v>
      </c>
      <c r="H904" s="82" t="s">
        <v>1242</v>
      </c>
      <c r="I904" s="82" t="s">
        <v>1486</v>
      </c>
      <c r="J904" s="82">
        <v>1</v>
      </c>
      <c r="K904" s="82" t="s">
        <v>11</v>
      </c>
      <c r="L904" s="82" t="s">
        <v>3749</v>
      </c>
      <c r="M904" s="82" t="s">
        <v>3750</v>
      </c>
      <c r="N904" s="82" t="s">
        <v>2352</v>
      </c>
      <c r="O904" s="82" t="s">
        <v>3700</v>
      </c>
      <c r="P904" s="82" t="s">
        <v>3751</v>
      </c>
      <c r="Q904" s="82" t="s">
        <v>10</v>
      </c>
      <c r="R904" s="82">
        <v>1</v>
      </c>
      <c r="S904" s="83">
        <v>44569</v>
      </c>
      <c r="T904" s="83">
        <v>44569</v>
      </c>
      <c r="U904" s="82">
        <v>62475137</v>
      </c>
      <c r="V904" s="82" t="s">
        <v>3702</v>
      </c>
      <c r="W904" s="100" t="s">
        <v>2330</v>
      </c>
      <c r="X904" s="82" t="s">
        <v>3957</v>
      </c>
      <c r="Y904" s="82" t="s">
        <v>5241</v>
      </c>
      <c r="Z904" s="82" t="s">
        <v>2329</v>
      </c>
      <c r="AA904" s="82" t="s">
        <v>3704</v>
      </c>
      <c r="AB904" s="82" t="s">
        <v>6992</v>
      </c>
      <c r="AC904" s="82" t="s">
        <v>3705</v>
      </c>
      <c r="AD904" s="82" t="s">
        <v>3706</v>
      </c>
      <c r="AE904" s="82">
        <v>200019605054291</v>
      </c>
      <c r="AF904" s="82">
        <v>1</v>
      </c>
      <c r="AG904" s="82" t="s">
        <v>3707</v>
      </c>
      <c r="AH904" s="82">
        <v>1</v>
      </c>
      <c r="AI904" s="82" t="s">
        <v>3708</v>
      </c>
      <c r="AJ904" s="82">
        <v>315645</v>
      </c>
      <c r="AK904" s="82" t="s">
        <v>6663</v>
      </c>
      <c r="AL904" s="82">
        <v>505</v>
      </c>
      <c r="AM904" s="84">
        <v>25000</v>
      </c>
      <c r="AN904" s="84">
        <v>0</v>
      </c>
      <c r="AO904" s="84">
        <v>0</v>
      </c>
      <c r="AP904" s="84">
        <v>25000</v>
      </c>
      <c r="AQ904" s="84">
        <v>717.5</v>
      </c>
      <c r="AR904" s="84">
        <v>0</v>
      </c>
      <c r="AS904" s="84">
        <v>760</v>
      </c>
      <c r="AT904" s="84">
        <v>0</v>
      </c>
      <c r="AU904" s="84">
        <v>25</v>
      </c>
      <c r="AV904" s="84">
        <v>0</v>
      </c>
      <c r="AW904" s="84">
        <v>0</v>
      </c>
      <c r="AX904" s="84">
        <v>1502.5</v>
      </c>
      <c r="AY904" s="84">
        <v>23497.5</v>
      </c>
      <c r="AZ904" s="84">
        <v>1775</v>
      </c>
      <c r="BA904" s="84">
        <v>275</v>
      </c>
      <c r="BB904" s="84">
        <v>1772.5</v>
      </c>
      <c r="BC904" s="91">
        <v>3822.5</v>
      </c>
    </row>
    <row r="905" spans="1:55" ht="25.5">
      <c r="A905" s="90" t="s">
        <v>843</v>
      </c>
      <c r="B905" s="82">
        <v>20231001</v>
      </c>
      <c r="C905" s="82">
        <v>2023</v>
      </c>
      <c r="D905" s="82" t="s">
        <v>6398</v>
      </c>
      <c r="E905" s="82">
        <v>10</v>
      </c>
      <c r="F905" s="82" t="s">
        <v>2893</v>
      </c>
      <c r="G905" s="82" t="s">
        <v>2163</v>
      </c>
      <c r="H905" s="82">
        <v>1.83</v>
      </c>
      <c r="I905" s="82" t="s">
        <v>843</v>
      </c>
      <c r="J905" s="82">
        <v>34</v>
      </c>
      <c r="K905" s="82" t="s">
        <v>3699</v>
      </c>
      <c r="L905" s="82"/>
      <c r="M905" s="82"/>
      <c r="N905" s="82" t="s">
        <v>2352</v>
      </c>
      <c r="O905" s="82" t="s">
        <v>3700</v>
      </c>
      <c r="P905" s="82" t="s">
        <v>3781</v>
      </c>
      <c r="Q905" s="82" t="s">
        <v>1334</v>
      </c>
      <c r="R905" s="82">
        <v>2</v>
      </c>
      <c r="S905" s="83">
        <v>44932</v>
      </c>
      <c r="T905" s="83">
        <v>44573</v>
      </c>
      <c r="U905" s="82">
        <v>61590008</v>
      </c>
      <c r="V905" s="82" t="s">
        <v>3702</v>
      </c>
      <c r="W905" s="100" t="s">
        <v>2660</v>
      </c>
      <c r="X905" s="82" t="s">
        <v>4140</v>
      </c>
      <c r="Y905" s="82" t="s">
        <v>5449</v>
      </c>
      <c r="Z905" s="82" t="s">
        <v>2659</v>
      </c>
      <c r="AA905" s="82" t="s">
        <v>3712</v>
      </c>
      <c r="AB905" s="82" t="s">
        <v>6993</v>
      </c>
      <c r="AC905" s="82" t="s">
        <v>3705</v>
      </c>
      <c r="AD905" s="82" t="s">
        <v>3706</v>
      </c>
      <c r="AE905" s="82">
        <v>200019605322545</v>
      </c>
      <c r="AF905" s="82">
        <v>1</v>
      </c>
      <c r="AG905" s="82" t="s">
        <v>3707</v>
      </c>
      <c r="AH905" s="82">
        <v>1</v>
      </c>
      <c r="AI905" s="82" t="s">
        <v>3708</v>
      </c>
      <c r="AJ905" s="82">
        <v>315645</v>
      </c>
      <c r="AK905" s="82" t="s">
        <v>6663</v>
      </c>
      <c r="AL905" s="82">
        <v>506</v>
      </c>
      <c r="AM905" s="84">
        <v>42000</v>
      </c>
      <c r="AN905" s="84">
        <v>0</v>
      </c>
      <c r="AO905" s="84">
        <v>0</v>
      </c>
      <c r="AP905" s="84">
        <v>42000</v>
      </c>
      <c r="AQ905" s="84">
        <v>1205.4000000000001</v>
      </c>
      <c r="AR905" s="84">
        <v>724.92</v>
      </c>
      <c r="AS905" s="84">
        <v>1276.8</v>
      </c>
      <c r="AT905" s="84">
        <v>0</v>
      </c>
      <c r="AU905" s="84">
        <v>25</v>
      </c>
      <c r="AV905" s="84">
        <v>0</v>
      </c>
      <c r="AW905" s="84">
        <v>0</v>
      </c>
      <c r="AX905" s="84">
        <v>3232.12</v>
      </c>
      <c r="AY905" s="84">
        <v>38767.879999999997</v>
      </c>
      <c r="AZ905" s="84">
        <v>2982</v>
      </c>
      <c r="BA905" s="84">
        <v>462</v>
      </c>
      <c r="BB905" s="84">
        <v>2977.8</v>
      </c>
      <c r="BC905" s="91">
        <v>6421.8</v>
      </c>
    </row>
    <row r="906" spans="1:55" ht="25.5">
      <c r="A906" s="90" t="s">
        <v>843</v>
      </c>
      <c r="B906" s="82">
        <v>20231001</v>
      </c>
      <c r="C906" s="82">
        <v>2023</v>
      </c>
      <c r="D906" s="82" t="s">
        <v>6398</v>
      </c>
      <c r="E906" s="82">
        <v>10</v>
      </c>
      <c r="F906" s="82" t="s">
        <v>1242</v>
      </c>
      <c r="G906" s="82" t="s">
        <v>1486</v>
      </c>
      <c r="H906" s="82" t="s">
        <v>1242</v>
      </c>
      <c r="I906" s="82" t="s">
        <v>1486</v>
      </c>
      <c r="J906" s="82">
        <v>1</v>
      </c>
      <c r="K906" s="82" t="s">
        <v>11</v>
      </c>
      <c r="L906" s="82"/>
      <c r="M906" s="82"/>
      <c r="N906" s="82" t="s">
        <v>2352</v>
      </c>
      <c r="O906" s="82" t="s">
        <v>3700</v>
      </c>
      <c r="P906" s="82" t="s">
        <v>3767</v>
      </c>
      <c r="Q906" s="82" t="s">
        <v>32</v>
      </c>
      <c r="R906" s="82">
        <v>2</v>
      </c>
      <c r="S906" s="83">
        <v>44205</v>
      </c>
      <c r="T906" s="83">
        <v>43841</v>
      </c>
      <c r="U906" s="82">
        <v>62475096</v>
      </c>
      <c r="V906" s="82" t="s">
        <v>3702</v>
      </c>
      <c r="W906" s="100" t="s">
        <v>1641</v>
      </c>
      <c r="X906" s="82" t="s">
        <v>4135</v>
      </c>
      <c r="Y906" s="82" t="s">
        <v>5447</v>
      </c>
      <c r="Z906" s="82" t="s">
        <v>854</v>
      </c>
      <c r="AA906" s="82" t="s">
        <v>3712</v>
      </c>
      <c r="AB906" s="82" t="s">
        <v>6994</v>
      </c>
      <c r="AC906" s="82" t="s">
        <v>3705</v>
      </c>
      <c r="AD906" s="82" t="s">
        <v>3706</v>
      </c>
      <c r="AE906" s="82">
        <v>200010102104412</v>
      </c>
      <c r="AF906" s="82">
        <v>1</v>
      </c>
      <c r="AG906" s="82" t="s">
        <v>3707</v>
      </c>
      <c r="AH906" s="82">
        <v>1</v>
      </c>
      <c r="AI906" s="82" t="s">
        <v>3708</v>
      </c>
      <c r="AJ906" s="82">
        <v>315645</v>
      </c>
      <c r="AK906" s="82" t="s">
        <v>6663</v>
      </c>
      <c r="AL906" s="82">
        <v>507</v>
      </c>
      <c r="AM906" s="84">
        <v>100000</v>
      </c>
      <c r="AN906" s="84">
        <v>0</v>
      </c>
      <c r="AO906" s="84">
        <v>0</v>
      </c>
      <c r="AP906" s="84">
        <v>100000</v>
      </c>
      <c r="AQ906" s="84">
        <v>2870</v>
      </c>
      <c r="AR906" s="84">
        <v>12105.37</v>
      </c>
      <c r="AS906" s="84">
        <v>3040</v>
      </c>
      <c r="AT906" s="84">
        <v>0</v>
      </c>
      <c r="AU906" s="84">
        <v>25</v>
      </c>
      <c r="AV906" s="84">
        <v>0</v>
      </c>
      <c r="AW906" s="84">
        <v>0</v>
      </c>
      <c r="AX906" s="84">
        <v>18040.37</v>
      </c>
      <c r="AY906" s="84">
        <v>81959.63</v>
      </c>
      <c r="AZ906" s="84">
        <v>7100</v>
      </c>
      <c r="BA906" s="84">
        <v>822.89</v>
      </c>
      <c r="BB906" s="84">
        <v>7090</v>
      </c>
      <c r="BC906" s="91">
        <v>15012.89</v>
      </c>
    </row>
    <row r="907" spans="1:55" ht="25.5">
      <c r="A907" s="90" t="s">
        <v>843</v>
      </c>
      <c r="B907" s="82">
        <v>20231001</v>
      </c>
      <c r="C907" s="82">
        <v>2023</v>
      </c>
      <c r="D907" s="82" t="s">
        <v>6398</v>
      </c>
      <c r="E907" s="82">
        <v>10</v>
      </c>
      <c r="F907" s="82" t="s">
        <v>1286</v>
      </c>
      <c r="G907" s="82" t="s">
        <v>227</v>
      </c>
      <c r="H907" s="82" t="s">
        <v>1286</v>
      </c>
      <c r="I907" s="82" t="s">
        <v>227</v>
      </c>
      <c r="J907" s="82">
        <v>1</v>
      </c>
      <c r="K907" s="82" t="s">
        <v>11</v>
      </c>
      <c r="L907" s="82" t="s">
        <v>3749</v>
      </c>
      <c r="M907" s="82" t="s">
        <v>3750</v>
      </c>
      <c r="N907" s="82" t="s">
        <v>2352</v>
      </c>
      <c r="O907" s="82" t="s">
        <v>3700</v>
      </c>
      <c r="P907" s="82" t="s">
        <v>3871</v>
      </c>
      <c r="Q907" s="82" t="s">
        <v>335</v>
      </c>
      <c r="R907" s="82">
        <v>1</v>
      </c>
      <c r="S907" s="83">
        <v>44197</v>
      </c>
      <c r="T907" s="83">
        <v>44197</v>
      </c>
      <c r="U907" s="82">
        <v>62430026</v>
      </c>
      <c r="V907" s="82" t="s">
        <v>3702</v>
      </c>
      <c r="W907" s="100" t="s">
        <v>1776</v>
      </c>
      <c r="X907" s="82" t="s">
        <v>4246</v>
      </c>
      <c r="Y907" s="82" t="s">
        <v>5541</v>
      </c>
      <c r="Z907" s="82" t="s">
        <v>909</v>
      </c>
      <c r="AA907" s="82" t="s">
        <v>3712</v>
      </c>
      <c r="AB907" s="82" t="s">
        <v>6995</v>
      </c>
      <c r="AC907" s="82" t="s">
        <v>3705</v>
      </c>
      <c r="AD907" s="82" t="s">
        <v>3706</v>
      </c>
      <c r="AE907" s="82">
        <v>200019603292616</v>
      </c>
      <c r="AF907" s="82">
        <v>1</v>
      </c>
      <c r="AG907" s="82" t="s">
        <v>3707</v>
      </c>
      <c r="AH907" s="82">
        <v>1</v>
      </c>
      <c r="AI907" s="82" t="s">
        <v>3708</v>
      </c>
      <c r="AJ907" s="82">
        <v>315645</v>
      </c>
      <c r="AK907" s="82" t="s">
        <v>6663</v>
      </c>
      <c r="AL907" s="82">
        <v>508</v>
      </c>
      <c r="AM907" s="84">
        <v>25000</v>
      </c>
      <c r="AN907" s="84">
        <v>0</v>
      </c>
      <c r="AO907" s="84">
        <v>0</v>
      </c>
      <c r="AP907" s="84">
        <v>25000</v>
      </c>
      <c r="AQ907" s="84">
        <v>717.5</v>
      </c>
      <c r="AR907" s="84">
        <v>0</v>
      </c>
      <c r="AS907" s="84">
        <v>760</v>
      </c>
      <c r="AT907" s="84">
        <v>0</v>
      </c>
      <c r="AU907" s="84">
        <v>25</v>
      </c>
      <c r="AV907" s="84">
        <v>0</v>
      </c>
      <c r="AW907" s="84">
        <v>5546</v>
      </c>
      <c r="AX907" s="84">
        <v>12594.5</v>
      </c>
      <c r="AY907" s="84">
        <v>17951.5</v>
      </c>
      <c r="AZ907" s="84">
        <v>1775</v>
      </c>
      <c r="BA907" s="84">
        <v>275</v>
      </c>
      <c r="BB907" s="84">
        <v>1772.5</v>
      </c>
      <c r="BC907" s="91">
        <v>3822.5</v>
      </c>
    </row>
    <row r="908" spans="1:55" ht="25.5">
      <c r="A908" s="90" t="s">
        <v>843</v>
      </c>
      <c r="B908" s="82">
        <v>20231001</v>
      </c>
      <c r="C908" s="82">
        <v>2023</v>
      </c>
      <c r="D908" s="82" t="s">
        <v>6398</v>
      </c>
      <c r="E908" s="82">
        <v>10</v>
      </c>
      <c r="F908" s="82" t="s">
        <v>1251</v>
      </c>
      <c r="G908" s="82" t="s">
        <v>302</v>
      </c>
      <c r="H908" s="82" t="s">
        <v>1251</v>
      </c>
      <c r="I908" s="82" t="s">
        <v>302</v>
      </c>
      <c r="J908" s="82">
        <v>1</v>
      </c>
      <c r="K908" s="82" t="s">
        <v>11</v>
      </c>
      <c r="L908" s="82" t="s">
        <v>3714</v>
      </c>
      <c r="M908" s="82" t="s">
        <v>3715</v>
      </c>
      <c r="N908" s="82" t="s">
        <v>2352</v>
      </c>
      <c r="O908" s="82" t="s">
        <v>3700</v>
      </c>
      <c r="P908" s="82" t="s">
        <v>3853</v>
      </c>
      <c r="Q908" s="82" t="s">
        <v>249</v>
      </c>
      <c r="R908" s="82">
        <v>1</v>
      </c>
      <c r="S908" s="83">
        <v>43840</v>
      </c>
      <c r="T908" s="83">
        <v>43840</v>
      </c>
      <c r="U908" s="82">
        <v>61635010</v>
      </c>
      <c r="V908" s="82" t="s">
        <v>3702</v>
      </c>
      <c r="W908" s="100" t="s">
        <v>1625</v>
      </c>
      <c r="X908" s="82" t="s">
        <v>4433</v>
      </c>
      <c r="Y908" s="82" t="s">
        <v>5713</v>
      </c>
      <c r="Z908" s="82" t="s">
        <v>805</v>
      </c>
      <c r="AA908" s="82" t="s">
        <v>3704</v>
      </c>
      <c r="AB908" s="83">
        <v>32489</v>
      </c>
      <c r="AC908" s="82" t="s">
        <v>3705</v>
      </c>
      <c r="AD908" s="82" t="s">
        <v>3706</v>
      </c>
      <c r="AE908" s="82">
        <v>200019603101186</v>
      </c>
      <c r="AF908" s="82">
        <v>1</v>
      </c>
      <c r="AG908" s="82" t="s">
        <v>3707</v>
      </c>
      <c r="AH908" s="82">
        <v>1</v>
      </c>
      <c r="AI908" s="82" t="s">
        <v>3708</v>
      </c>
      <c r="AJ908" s="82">
        <v>315645</v>
      </c>
      <c r="AK908" s="82" t="s">
        <v>6663</v>
      </c>
      <c r="AL908" s="82">
        <v>509</v>
      </c>
      <c r="AM908" s="84">
        <v>65000</v>
      </c>
      <c r="AN908" s="84">
        <v>0</v>
      </c>
      <c r="AO908" s="84">
        <v>0</v>
      </c>
      <c r="AP908" s="84">
        <v>65000</v>
      </c>
      <c r="AQ908" s="84">
        <v>1865.5</v>
      </c>
      <c r="AR908" s="84">
        <v>4427.58</v>
      </c>
      <c r="AS908" s="84">
        <v>1976</v>
      </c>
      <c r="AT908" s="84">
        <v>0</v>
      </c>
      <c r="AU908" s="84">
        <v>25</v>
      </c>
      <c r="AV908" s="84">
        <v>0</v>
      </c>
      <c r="AW908" s="84">
        <v>0</v>
      </c>
      <c r="AX908" s="84">
        <v>8294.08</v>
      </c>
      <c r="AY908" s="84">
        <v>56705.919999999998</v>
      </c>
      <c r="AZ908" s="84">
        <v>4615</v>
      </c>
      <c r="BA908" s="84">
        <v>715</v>
      </c>
      <c r="BB908" s="84">
        <v>4608.5</v>
      </c>
      <c r="BC908" s="91">
        <v>9938.5</v>
      </c>
    </row>
    <row r="909" spans="1:55" ht="25.5">
      <c r="A909" s="90" t="s">
        <v>843</v>
      </c>
      <c r="B909" s="82">
        <v>20231001</v>
      </c>
      <c r="C909" s="82">
        <v>2023</v>
      </c>
      <c r="D909" s="82" t="s">
        <v>6398</v>
      </c>
      <c r="E909" s="82">
        <v>10</v>
      </c>
      <c r="F909" s="82">
        <v>1.83</v>
      </c>
      <c r="G909" s="82" t="s">
        <v>843</v>
      </c>
      <c r="H909" s="82">
        <v>1.83</v>
      </c>
      <c r="I909" s="82" t="s">
        <v>843</v>
      </c>
      <c r="J909" s="82">
        <v>7</v>
      </c>
      <c r="K909" s="82" t="s">
        <v>3709</v>
      </c>
      <c r="L909" s="82"/>
      <c r="M909" s="82"/>
      <c r="N909" s="82" t="s">
        <v>2352</v>
      </c>
      <c r="O909" s="82" t="s">
        <v>3700</v>
      </c>
      <c r="P909" s="82" t="s">
        <v>3710</v>
      </c>
      <c r="Q909" s="82" t="s">
        <v>795</v>
      </c>
      <c r="R909" s="82">
        <v>11</v>
      </c>
      <c r="S909" s="83">
        <v>44568</v>
      </c>
      <c r="T909" s="83">
        <v>39454</v>
      </c>
      <c r="U909" s="82">
        <v>62460680</v>
      </c>
      <c r="V909" s="82" t="s">
        <v>3702</v>
      </c>
      <c r="W909" s="100" t="s">
        <v>2264</v>
      </c>
      <c r="X909" s="82" t="s">
        <v>3988</v>
      </c>
      <c r="Y909" s="82" t="s">
        <v>5707</v>
      </c>
      <c r="Z909" s="82" t="s">
        <v>840</v>
      </c>
      <c r="AA909" s="82" t="s">
        <v>3712</v>
      </c>
      <c r="AB909" s="82" t="s">
        <v>6996</v>
      </c>
      <c r="AC909" s="82" t="s">
        <v>3713</v>
      </c>
      <c r="AD909" s="82" t="s">
        <v>3705</v>
      </c>
      <c r="AE909" s="82">
        <v>200012800131542</v>
      </c>
      <c r="AF909" s="82">
        <v>1</v>
      </c>
      <c r="AG909" s="82" t="s">
        <v>3707</v>
      </c>
      <c r="AH909" s="82">
        <v>1</v>
      </c>
      <c r="AI909" s="82" t="s">
        <v>3708</v>
      </c>
      <c r="AJ909" s="82">
        <v>315645</v>
      </c>
      <c r="AK909" s="82" t="s">
        <v>6663</v>
      </c>
      <c r="AL909" s="82">
        <v>510</v>
      </c>
      <c r="AM909" s="84">
        <v>32000</v>
      </c>
      <c r="AN909" s="84">
        <v>0</v>
      </c>
      <c r="AO909" s="84">
        <v>0</v>
      </c>
      <c r="AP909" s="84">
        <v>32000</v>
      </c>
      <c r="AQ909" s="84">
        <v>0</v>
      </c>
      <c r="AR909" s="84">
        <v>0</v>
      </c>
      <c r="AS909" s="84">
        <v>0</v>
      </c>
      <c r="AT909" s="84">
        <v>0</v>
      </c>
      <c r="AU909" s="84">
        <v>0</v>
      </c>
      <c r="AV909" s="84">
        <v>0</v>
      </c>
      <c r="AW909" s="84">
        <v>0</v>
      </c>
      <c r="AX909" s="84">
        <v>0</v>
      </c>
      <c r="AY909" s="84">
        <v>32000</v>
      </c>
      <c r="AZ909" s="84">
        <v>0</v>
      </c>
      <c r="BA909" s="84">
        <v>0</v>
      </c>
      <c r="BB909" s="84">
        <v>0</v>
      </c>
      <c r="BC909" s="91">
        <v>0</v>
      </c>
    </row>
    <row r="910" spans="1:55" ht="25.5">
      <c r="A910" s="90" t="s">
        <v>843</v>
      </c>
      <c r="B910" s="82">
        <v>20231001</v>
      </c>
      <c r="C910" s="82">
        <v>2023</v>
      </c>
      <c r="D910" s="82" t="s">
        <v>6398</v>
      </c>
      <c r="E910" s="82">
        <v>10</v>
      </c>
      <c r="F910" s="82" t="s">
        <v>1297</v>
      </c>
      <c r="G910" s="82" t="s">
        <v>481</v>
      </c>
      <c r="H910" s="82" t="s">
        <v>1297</v>
      </c>
      <c r="I910" s="82" t="s">
        <v>481</v>
      </c>
      <c r="J910" s="82">
        <v>1</v>
      </c>
      <c r="K910" s="82" t="s">
        <v>11</v>
      </c>
      <c r="L910" s="82" t="s">
        <v>3749</v>
      </c>
      <c r="M910" s="82" t="s">
        <v>3750</v>
      </c>
      <c r="N910" s="82" t="s">
        <v>2352</v>
      </c>
      <c r="O910" s="82" t="s">
        <v>3700</v>
      </c>
      <c r="P910" s="82" t="s">
        <v>3751</v>
      </c>
      <c r="Q910" s="82" t="s">
        <v>10</v>
      </c>
      <c r="R910" s="82">
        <v>4</v>
      </c>
      <c r="S910" s="83">
        <v>44933</v>
      </c>
      <c r="T910" s="83">
        <v>44197</v>
      </c>
      <c r="U910" s="82">
        <v>61380008</v>
      </c>
      <c r="V910" s="82" t="s">
        <v>3702</v>
      </c>
      <c r="W910" s="100" t="s">
        <v>1584</v>
      </c>
      <c r="X910" s="82" t="s">
        <v>3772</v>
      </c>
      <c r="Y910" s="82" t="s">
        <v>5155</v>
      </c>
      <c r="Z910" s="82" t="s">
        <v>917</v>
      </c>
      <c r="AA910" s="82" t="s">
        <v>3704</v>
      </c>
      <c r="AB910" s="82" t="s">
        <v>6997</v>
      </c>
      <c r="AC910" s="82" t="s">
        <v>3705</v>
      </c>
      <c r="AD910" s="82" t="s">
        <v>3706</v>
      </c>
      <c r="AE910" s="82">
        <v>200019603361859</v>
      </c>
      <c r="AF910" s="82">
        <v>1</v>
      </c>
      <c r="AG910" s="82" t="s">
        <v>3707</v>
      </c>
      <c r="AH910" s="82">
        <v>1</v>
      </c>
      <c r="AI910" s="82" t="s">
        <v>3708</v>
      </c>
      <c r="AJ910" s="82">
        <v>315645</v>
      </c>
      <c r="AK910" s="82" t="s">
        <v>6663</v>
      </c>
      <c r="AL910" s="82">
        <v>511</v>
      </c>
      <c r="AM910" s="84">
        <v>35000</v>
      </c>
      <c r="AN910" s="84">
        <v>0</v>
      </c>
      <c r="AO910" s="84">
        <v>0</v>
      </c>
      <c r="AP910" s="84">
        <v>35000</v>
      </c>
      <c r="AQ910" s="84">
        <v>1004.5</v>
      </c>
      <c r="AR910" s="84">
        <v>0</v>
      </c>
      <c r="AS910" s="84">
        <v>1064</v>
      </c>
      <c r="AT910" s="84">
        <v>0</v>
      </c>
      <c r="AU910" s="84">
        <v>25</v>
      </c>
      <c r="AV910" s="84">
        <v>0</v>
      </c>
      <c r="AW910" s="84">
        <v>9359.5300000000007</v>
      </c>
      <c r="AX910" s="84">
        <v>20812.560000000001</v>
      </c>
      <c r="AY910" s="84">
        <v>23546.97</v>
      </c>
      <c r="AZ910" s="84">
        <v>2485</v>
      </c>
      <c r="BA910" s="84">
        <v>385</v>
      </c>
      <c r="BB910" s="84">
        <v>2481.5</v>
      </c>
      <c r="BC910" s="91">
        <v>5351.5</v>
      </c>
    </row>
    <row r="911" spans="1:55" ht="25.5">
      <c r="A911" s="90" t="s">
        <v>843</v>
      </c>
      <c r="B911" s="82">
        <v>20231001</v>
      </c>
      <c r="C911" s="82">
        <v>2023</v>
      </c>
      <c r="D911" s="82" t="s">
        <v>6398</v>
      </c>
      <c r="E911" s="82">
        <v>10</v>
      </c>
      <c r="F911" s="82">
        <v>1.83</v>
      </c>
      <c r="G911" s="82" t="s">
        <v>843</v>
      </c>
      <c r="H911" s="82">
        <v>1.83</v>
      </c>
      <c r="I911" s="82" t="s">
        <v>843</v>
      </c>
      <c r="J911" s="82">
        <v>7</v>
      </c>
      <c r="K911" s="82" t="s">
        <v>3709</v>
      </c>
      <c r="L911" s="82"/>
      <c r="M911" s="82"/>
      <c r="N911" s="82" t="s">
        <v>2352</v>
      </c>
      <c r="O911" s="82" t="s">
        <v>3700</v>
      </c>
      <c r="P911" s="82" t="s">
        <v>3710</v>
      </c>
      <c r="Q911" s="82" t="s">
        <v>795</v>
      </c>
      <c r="R911" s="82">
        <v>2</v>
      </c>
      <c r="S911" s="83">
        <v>44573</v>
      </c>
      <c r="T911" s="83">
        <v>42742</v>
      </c>
      <c r="U911" s="82">
        <v>62461755</v>
      </c>
      <c r="V911" s="82" t="s">
        <v>3702</v>
      </c>
      <c r="W911" s="100" t="s">
        <v>2824</v>
      </c>
      <c r="X911" s="82" t="s">
        <v>3803</v>
      </c>
      <c r="Y911" s="82" t="s">
        <v>5178</v>
      </c>
      <c r="Z911" s="82" t="s">
        <v>2823</v>
      </c>
      <c r="AA911" s="82" t="s">
        <v>3712</v>
      </c>
      <c r="AB911" s="83">
        <v>35070</v>
      </c>
      <c r="AC911" s="82" t="s">
        <v>3713</v>
      </c>
      <c r="AD911" s="82" t="s">
        <v>3706</v>
      </c>
      <c r="AE911" s="82">
        <v>200011620653172</v>
      </c>
      <c r="AF911" s="82">
        <v>1</v>
      </c>
      <c r="AG911" s="82" t="s">
        <v>3707</v>
      </c>
      <c r="AH911" s="82">
        <v>1</v>
      </c>
      <c r="AI911" s="82" t="s">
        <v>3708</v>
      </c>
      <c r="AJ911" s="82">
        <v>315645</v>
      </c>
      <c r="AK911" s="82" t="s">
        <v>6663</v>
      </c>
      <c r="AL911" s="82">
        <v>512</v>
      </c>
      <c r="AM911" s="84">
        <v>10000</v>
      </c>
      <c r="AN911" s="84">
        <v>0</v>
      </c>
      <c r="AO911" s="84">
        <v>0</v>
      </c>
      <c r="AP911" s="84">
        <v>10000</v>
      </c>
      <c r="AQ911" s="84">
        <v>0</v>
      </c>
      <c r="AR911" s="84">
        <v>0</v>
      </c>
      <c r="AS911" s="84">
        <v>0</v>
      </c>
      <c r="AT911" s="84">
        <v>0</v>
      </c>
      <c r="AU911" s="84">
        <v>0</v>
      </c>
      <c r="AV911" s="84">
        <v>0</v>
      </c>
      <c r="AW911" s="84">
        <v>0</v>
      </c>
      <c r="AX911" s="84">
        <v>0</v>
      </c>
      <c r="AY911" s="84">
        <v>10000</v>
      </c>
      <c r="AZ911" s="84">
        <v>0</v>
      </c>
      <c r="BA911" s="84">
        <v>0</v>
      </c>
      <c r="BB911" s="84">
        <v>0</v>
      </c>
      <c r="BC911" s="91">
        <v>0</v>
      </c>
    </row>
    <row r="912" spans="1:55" ht="25.5">
      <c r="A912" s="90" t="s">
        <v>843</v>
      </c>
      <c r="B912" s="82">
        <v>20231001</v>
      </c>
      <c r="C912" s="82">
        <v>2023</v>
      </c>
      <c r="D912" s="82" t="s">
        <v>6398</v>
      </c>
      <c r="E912" s="82">
        <v>10</v>
      </c>
      <c r="F912" s="82" t="s">
        <v>1244</v>
      </c>
      <c r="G912" s="82" t="s">
        <v>503</v>
      </c>
      <c r="H912" s="82" t="s">
        <v>1244</v>
      </c>
      <c r="I912" s="82" t="s">
        <v>503</v>
      </c>
      <c r="J912" s="82">
        <v>1</v>
      </c>
      <c r="K912" s="82" t="s">
        <v>11</v>
      </c>
      <c r="L912" s="82" t="s">
        <v>3758</v>
      </c>
      <c r="M912" s="82" t="s">
        <v>3759</v>
      </c>
      <c r="N912" s="82" t="s">
        <v>2352</v>
      </c>
      <c r="O912" s="82" t="s">
        <v>3700</v>
      </c>
      <c r="P912" s="82" t="s">
        <v>4273</v>
      </c>
      <c r="Q912" s="82" t="s">
        <v>1313</v>
      </c>
      <c r="R912" s="82">
        <v>2</v>
      </c>
      <c r="S912" s="83">
        <v>44238</v>
      </c>
      <c r="T912" s="83">
        <v>44197</v>
      </c>
      <c r="U912" s="82">
        <v>62040040</v>
      </c>
      <c r="V912" s="82" t="s">
        <v>3702</v>
      </c>
      <c r="W912" s="100" t="s">
        <v>1655</v>
      </c>
      <c r="X912" s="82" t="s">
        <v>4274</v>
      </c>
      <c r="Y912" s="82" t="s">
        <v>5565</v>
      </c>
      <c r="Z912" s="82" t="s">
        <v>1312</v>
      </c>
      <c r="AA912" s="82" t="s">
        <v>3712</v>
      </c>
      <c r="AB912" s="83">
        <v>28038</v>
      </c>
      <c r="AC912" s="82" t="s">
        <v>3705</v>
      </c>
      <c r="AD912" s="82" t="s">
        <v>3718</v>
      </c>
      <c r="AE912" s="82">
        <v>200019603445672</v>
      </c>
      <c r="AF912" s="82">
        <v>1</v>
      </c>
      <c r="AG912" s="82" t="s">
        <v>3707</v>
      </c>
      <c r="AH912" s="82">
        <v>1</v>
      </c>
      <c r="AI912" s="82" t="s">
        <v>3708</v>
      </c>
      <c r="AJ912" s="82">
        <v>315645</v>
      </c>
      <c r="AK912" s="82" t="s">
        <v>6663</v>
      </c>
      <c r="AL912" s="82">
        <v>513</v>
      </c>
      <c r="AM912" s="84">
        <v>30000</v>
      </c>
      <c r="AN912" s="84">
        <v>0</v>
      </c>
      <c r="AO912" s="84">
        <v>0</v>
      </c>
      <c r="AP912" s="84">
        <v>30000</v>
      </c>
      <c r="AQ912" s="84">
        <v>861</v>
      </c>
      <c r="AR912" s="84">
        <v>0</v>
      </c>
      <c r="AS912" s="84">
        <v>912</v>
      </c>
      <c r="AT912" s="84">
        <v>1587.38</v>
      </c>
      <c r="AU912" s="84">
        <v>25</v>
      </c>
      <c r="AV912" s="84">
        <v>0</v>
      </c>
      <c r="AW912" s="84">
        <v>10515.08</v>
      </c>
      <c r="AX912" s="84">
        <v>24415.54</v>
      </c>
      <c r="AY912" s="84">
        <v>16099.54</v>
      </c>
      <c r="AZ912" s="84">
        <v>2130</v>
      </c>
      <c r="BA912" s="84">
        <v>330</v>
      </c>
      <c r="BB912" s="84">
        <v>2127</v>
      </c>
      <c r="BC912" s="91">
        <v>4587</v>
      </c>
    </row>
    <row r="913" spans="1:55" ht="25.5">
      <c r="A913" s="90" t="s">
        <v>843</v>
      </c>
      <c r="B913" s="82">
        <v>20231001</v>
      </c>
      <c r="C913" s="82">
        <v>2023</v>
      </c>
      <c r="D913" s="82" t="s">
        <v>6398</v>
      </c>
      <c r="E913" s="82">
        <v>10</v>
      </c>
      <c r="F913" s="82" t="s">
        <v>1267</v>
      </c>
      <c r="G913" s="82" t="s">
        <v>305</v>
      </c>
      <c r="H913" s="82" t="s">
        <v>1267</v>
      </c>
      <c r="I913" s="82" t="s">
        <v>305</v>
      </c>
      <c r="J913" s="82">
        <v>1</v>
      </c>
      <c r="K913" s="82" t="s">
        <v>11</v>
      </c>
      <c r="L913" s="82" t="s">
        <v>3749</v>
      </c>
      <c r="M913" s="82" t="s">
        <v>3750</v>
      </c>
      <c r="N913" s="82" t="s">
        <v>2352</v>
      </c>
      <c r="O913" s="82" t="s">
        <v>3700</v>
      </c>
      <c r="P913" s="82" t="s">
        <v>3871</v>
      </c>
      <c r="Q913" s="82" t="s">
        <v>335</v>
      </c>
      <c r="R913" s="82">
        <v>1</v>
      </c>
      <c r="S913" s="83">
        <v>44932</v>
      </c>
      <c r="T913" s="83">
        <v>44932</v>
      </c>
      <c r="U913" s="82">
        <v>61650060</v>
      </c>
      <c r="V913" s="82" t="s">
        <v>3702</v>
      </c>
      <c r="W913" s="100" t="s">
        <v>3329</v>
      </c>
      <c r="X913" s="82" t="s">
        <v>4310</v>
      </c>
      <c r="Y913" s="82" t="s">
        <v>5321</v>
      </c>
      <c r="Z913" s="82" t="s">
        <v>3330</v>
      </c>
      <c r="AA913" s="82" t="s">
        <v>3704</v>
      </c>
      <c r="AB913" s="83">
        <v>30257</v>
      </c>
      <c r="AC913" s="82" t="s">
        <v>3705</v>
      </c>
      <c r="AD913" s="82" t="s">
        <v>3706</v>
      </c>
      <c r="AE913" s="82">
        <v>200012330112642</v>
      </c>
      <c r="AF913" s="82">
        <v>1</v>
      </c>
      <c r="AG913" s="82" t="s">
        <v>3707</v>
      </c>
      <c r="AH913" s="82">
        <v>1</v>
      </c>
      <c r="AI913" s="82" t="s">
        <v>3708</v>
      </c>
      <c r="AJ913" s="82">
        <v>315645</v>
      </c>
      <c r="AK913" s="82" t="s">
        <v>6663</v>
      </c>
      <c r="AL913" s="82">
        <v>514</v>
      </c>
      <c r="AM913" s="84">
        <v>35000</v>
      </c>
      <c r="AN913" s="84">
        <v>0</v>
      </c>
      <c r="AO913" s="84">
        <v>0</v>
      </c>
      <c r="AP913" s="84">
        <v>35000</v>
      </c>
      <c r="AQ913" s="84">
        <v>1004.5</v>
      </c>
      <c r="AR913" s="84">
        <v>0</v>
      </c>
      <c r="AS913" s="84">
        <v>1064</v>
      </c>
      <c r="AT913" s="84">
        <v>0</v>
      </c>
      <c r="AU913" s="84">
        <v>25</v>
      </c>
      <c r="AV913" s="84">
        <v>0</v>
      </c>
      <c r="AW913" s="84">
        <v>0</v>
      </c>
      <c r="AX913" s="84">
        <v>2093.5</v>
      </c>
      <c r="AY913" s="84">
        <v>32906.5</v>
      </c>
      <c r="AZ913" s="84">
        <v>2485</v>
      </c>
      <c r="BA913" s="84">
        <v>385</v>
      </c>
      <c r="BB913" s="84">
        <v>2481.5</v>
      </c>
      <c r="BC913" s="91">
        <v>5351.5</v>
      </c>
    </row>
    <row r="914" spans="1:55" ht="25.5">
      <c r="A914" s="90" t="s">
        <v>843</v>
      </c>
      <c r="B914" s="82">
        <v>20231001</v>
      </c>
      <c r="C914" s="82">
        <v>2023</v>
      </c>
      <c r="D914" s="82" t="s">
        <v>6398</v>
      </c>
      <c r="E914" s="82">
        <v>10</v>
      </c>
      <c r="F914" s="82" t="s">
        <v>1268</v>
      </c>
      <c r="G914" s="82" t="s">
        <v>245</v>
      </c>
      <c r="H914" s="82" t="s">
        <v>1268</v>
      </c>
      <c r="I914" s="82" t="s">
        <v>245</v>
      </c>
      <c r="J914" s="82">
        <v>1</v>
      </c>
      <c r="K914" s="82" t="s">
        <v>11</v>
      </c>
      <c r="L914" s="82" t="s">
        <v>3749</v>
      </c>
      <c r="M914" s="82" t="s">
        <v>3750</v>
      </c>
      <c r="N914" s="82" t="s">
        <v>2352</v>
      </c>
      <c r="O914" s="82" t="s">
        <v>3700</v>
      </c>
      <c r="P914" s="82" t="s">
        <v>3871</v>
      </c>
      <c r="Q914" s="82" t="s">
        <v>335</v>
      </c>
      <c r="R914" s="82">
        <v>1</v>
      </c>
      <c r="S914" s="83">
        <v>44933</v>
      </c>
      <c r="T914" s="83">
        <v>44933</v>
      </c>
      <c r="U914" s="82">
        <v>62490055</v>
      </c>
      <c r="V914" s="82" t="s">
        <v>3702</v>
      </c>
      <c r="W914" s="100" t="s">
        <v>3385</v>
      </c>
      <c r="X914" s="82" t="s">
        <v>4276</v>
      </c>
      <c r="Y914" s="82" t="s">
        <v>5568</v>
      </c>
      <c r="Z914" s="82" t="s">
        <v>3384</v>
      </c>
      <c r="AA914" s="82" t="s">
        <v>3704</v>
      </c>
      <c r="AB914" s="82" t="s">
        <v>6998</v>
      </c>
      <c r="AC914" s="82" t="s">
        <v>3705</v>
      </c>
      <c r="AD914" s="82" t="s">
        <v>3706</v>
      </c>
      <c r="AE914" s="82">
        <v>200019606020838</v>
      </c>
      <c r="AF914" s="82">
        <v>1</v>
      </c>
      <c r="AG914" s="82" t="s">
        <v>3707</v>
      </c>
      <c r="AH914" s="82">
        <v>1</v>
      </c>
      <c r="AI914" s="82" t="s">
        <v>3708</v>
      </c>
      <c r="AJ914" s="82">
        <v>315645</v>
      </c>
      <c r="AK914" s="82" t="s">
        <v>6663</v>
      </c>
      <c r="AL914" s="82">
        <v>515</v>
      </c>
      <c r="AM914" s="84">
        <v>25000</v>
      </c>
      <c r="AN914" s="84">
        <v>0</v>
      </c>
      <c r="AO914" s="84">
        <v>0</v>
      </c>
      <c r="AP914" s="84">
        <v>25000</v>
      </c>
      <c r="AQ914" s="84">
        <v>717.5</v>
      </c>
      <c r="AR914" s="84">
        <v>0</v>
      </c>
      <c r="AS914" s="84">
        <v>760</v>
      </c>
      <c r="AT914" s="84">
        <v>0</v>
      </c>
      <c r="AU914" s="84">
        <v>25</v>
      </c>
      <c r="AV914" s="84">
        <v>0</v>
      </c>
      <c r="AW914" s="84">
        <v>3046</v>
      </c>
      <c r="AX914" s="84">
        <v>7594.5</v>
      </c>
      <c r="AY914" s="84">
        <v>20451.5</v>
      </c>
      <c r="AZ914" s="84">
        <v>1775</v>
      </c>
      <c r="BA914" s="84">
        <v>275</v>
      </c>
      <c r="BB914" s="84">
        <v>1772.5</v>
      </c>
      <c r="BC914" s="91">
        <v>3822.5</v>
      </c>
    </row>
    <row r="915" spans="1:55" ht="25.5">
      <c r="A915" s="90" t="s">
        <v>843</v>
      </c>
      <c r="B915" s="82">
        <v>20231001</v>
      </c>
      <c r="C915" s="82">
        <v>2023</v>
      </c>
      <c r="D915" s="82" t="s">
        <v>6398</v>
      </c>
      <c r="E915" s="82">
        <v>10</v>
      </c>
      <c r="F915" s="82" t="s">
        <v>1249</v>
      </c>
      <c r="G915" s="82" t="s">
        <v>1491</v>
      </c>
      <c r="H915" s="82" t="s">
        <v>1249</v>
      </c>
      <c r="I915" s="82" t="s">
        <v>1491</v>
      </c>
      <c r="J915" s="82">
        <v>1</v>
      </c>
      <c r="K915" s="82" t="s">
        <v>11</v>
      </c>
      <c r="L915" s="82"/>
      <c r="M915" s="82"/>
      <c r="N915" s="82" t="s">
        <v>2352</v>
      </c>
      <c r="O915" s="82" t="s">
        <v>3700</v>
      </c>
      <c r="P915" s="82" t="s">
        <v>3701</v>
      </c>
      <c r="Q915" s="82" t="s">
        <v>190</v>
      </c>
      <c r="R915" s="82">
        <v>2</v>
      </c>
      <c r="S915" s="83">
        <v>44206</v>
      </c>
      <c r="T915" s="83">
        <v>43841</v>
      </c>
      <c r="U915" s="82">
        <v>61395022</v>
      </c>
      <c r="V915" s="82" t="s">
        <v>3702</v>
      </c>
      <c r="W915" s="100" t="s">
        <v>1554</v>
      </c>
      <c r="X915" s="82" t="s">
        <v>4496</v>
      </c>
      <c r="Y915" s="82" t="s">
        <v>5774</v>
      </c>
      <c r="Z915" s="82" t="s">
        <v>844</v>
      </c>
      <c r="AA915" s="82" t="s">
        <v>3704</v>
      </c>
      <c r="AB915" s="83">
        <v>26055</v>
      </c>
      <c r="AC915" s="82" t="s">
        <v>3705</v>
      </c>
      <c r="AD915" s="82" t="s">
        <v>3706</v>
      </c>
      <c r="AE915" s="82">
        <v>200019603107030</v>
      </c>
      <c r="AF915" s="82">
        <v>1</v>
      </c>
      <c r="AG915" s="82" t="s">
        <v>3707</v>
      </c>
      <c r="AH915" s="82">
        <v>1</v>
      </c>
      <c r="AI915" s="82" t="s">
        <v>3708</v>
      </c>
      <c r="AJ915" s="82">
        <v>315645</v>
      </c>
      <c r="AK915" s="82" t="s">
        <v>6663</v>
      </c>
      <c r="AL915" s="82">
        <v>516</v>
      </c>
      <c r="AM915" s="84">
        <v>35000</v>
      </c>
      <c r="AN915" s="84">
        <v>0</v>
      </c>
      <c r="AO915" s="84">
        <v>0</v>
      </c>
      <c r="AP915" s="84">
        <v>35000</v>
      </c>
      <c r="AQ915" s="84">
        <v>1004.5</v>
      </c>
      <c r="AR915" s="84">
        <v>0</v>
      </c>
      <c r="AS915" s="84">
        <v>1064</v>
      </c>
      <c r="AT915" s="84">
        <v>0</v>
      </c>
      <c r="AU915" s="84">
        <v>25</v>
      </c>
      <c r="AV915" s="84">
        <v>0</v>
      </c>
      <c r="AW915" s="84">
        <v>0</v>
      </c>
      <c r="AX915" s="84">
        <v>2093.5</v>
      </c>
      <c r="AY915" s="84">
        <v>32906.5</v>
      </c>
      <c r="AZ915" s="84">
        <v>2485</v>
      </c>
      <c r="BA915" s="84">
        <v>385</v>
      </c>
      <c r="BB915" s="84">
        <v>2481.5</v>
      </c>
      <c r="BC915" s="91">
        <v>5351.5</v>
      </c>
    </row>
    <row r="916" spans="1:55" ht="25.5">
      <c r="A916" s="90" t="s">
        <v>843</v>
      </c>
      <c r="B916" s="82">
        <v>20231001</v>
      </c>
      <c r="C916" s="82">
        <v>2023</v>
      </c>
      <c r="D916" s="82" t="s">
        <v>6398</v>
      </c>
      <c r="E916" s="82">
        <v>10</v>
      </c>
      <c r="F916" s="82">
        <v>1.83</v>
      </c>
      <c r="G916" s="82" t="s">
        <v>843</v>
      </c>
      <c r="H916" s="82">
        <v>1.83</v>
      </c>
      <c r="I916" s="82" t="s">
        <v>843</v>
      </c>
      <c r="J916" s="82">
        <v>7</v>
      </c>
      <c r="K916" s="82" t="s">
        <v>3709</v>
      </c>
      <c r="L916" s="82"/>
      <c r="M916" s="82"/>
      <c r="N916" s="82" t="s">
        <v>2352</v>
      </c>
      <c r="O916" s="82" t="s">
        <v>3700</v>
      </c>
      <c r="P916" s="82" t="s">
        <v>3710</v>
      </c>
      <c r="Q916" s="82" t="s">
        <v>795</v>
      </c>
      <c r="R916" s="82">
        <v>2</v>
      </c>
      <c r="S916" s="83">
        <v>44565</v>
      </c>
      <c r="T916" s="83">
        <v>44208</v>
      </c>
      <c r="U916" s="82">
        <v>62461359</v>
      </c>
      <c r="V916" s="82" t="s">
        <v>3702</v>
      </c>
      <c r="W916" s="100" t="s">
        <v>2245</v>
      </c>
      <c r="X916" s="82" t="s">
        <v>3797</v>
      </c>
      <c r="Y916" s="82" t="s">
        <v>5173</v>
      </c>
      <c r="Z916" s="82" t="s">
        <v>1321</v>
      </c>
      <c r="AA916" s="82" t="s">
        <v>3712</v>
      </c>
      <c r="AB916" s="82" t="s">
        <v>6999</v>
      </c>
      <c r="AC916" s="82" t="s">
        <v>3705</v>
      </c>
      <c r="AD916" s="82" t="s">
        <v>3706</v>
      </c>
      <c r="AE916" s="82">
        <v>200015800139861</v>
      </c>
      <c r="AF916" s="82">
        <v>1</v>
      </c>
      <c r="AG916" s="82" t="s">
        <v>3707</v>
      </c>
      <c r="AH916" s="82">
        <v>1</v>
      </c>
      <c r="AI916" s="82" t="s">
        <v>3708</v>
      </c>
      <c r="AJ916" s="82">
        <v>315645</v>
      </c>
      <c r="AK916" s="82" t="s">
        <v>6663</v>
      </c>
      <c r="AL916" s="82">
        <v>517</v>
      </c>
      <c r="AM916" s="84">
        <v>10000</v>
      </c>
      <c r="AN916" s="84">
        <v>0</v>
      </c>
      <c r="AO916" s="84">
        <v>0</v>
      </c>
      <c r="AP916" s="84">
        <v>10000</v>
      </c>
      <c r="AQ916" s="84">
        <v>0</v>
      </c>
      <c r="AR916" s="84">
        <v>0</v>
      </c>
      <c r="AS916" s="84">
        <v>0</v>
      </c>
      <c r="AT916" s="84">
        <v>0</v>
      </c>
      <c r="AU916" s="84">
        <v>0</v>
      </c>
      <c r="AV916" s="84">
        <v>0</v>
      </c>
      <c r="AW916" s="84">
        <v>0</v>
      </c>
      <c r="AX916" s="84">
        <v>0</v>
      </c>
      <c r="AY916" s="84">
        <v>10000</v>
      </c>
      <c r="AZ916" s="84">
        <v>0</v>
      </c>
      <c r="BA916" s="84">
        <v>0</v>
      </c>
      <c r="BB916" s="84">
        <v>0</v>
      </c>
      <c r="BC916" s="91">
        <v>0</v>
      </c>
    </row>
    <row r="917" spans="1:55" ht="25.5">
      <c r="A917" s="90" t="s">
        <v>843</v>
      </c>
      <c r="B917" s="82">
        <v>20231001</v>
      </c>
      <c r="C917" s="82">
        <v>2023</v>
      </c>
      <c r="D917" s="82" t="s">
        <v>6398</v>
      </c>
      <c r="E917" s="82">
        <v>10</v>
      </c>
      <c r="F917" s="82" t="s">
        <v>1258</v>
      </c>
      <c r="G917" s="82" t="s">
        <v>1488</v>
      </c>
      <c r="H917" s="82" t="s">
        <v>1258</v>
      </c>
      <c r="I917" s="82" t="s">
        <v>1488</v>
      </c>
      <c r="J917" s="82">
        <v>1</v>
      </c>
      <c r="K917" s="82" t="s">
        <v>11</v>
      </c>
      <c r="L917" s="82" t="s">
        <v>3720</v>
      </c>
      <c r="M917" s="82" t="s">
        <v>3721</v>
      </c>
      <c r="N917" s="82" t="s">
        <v>2352</v>
      </c>
      <c r="O917" s="82" t="s">
        <v>3700</v>
      </c>
      <c r="P917" s="82" t="s">
        <v>3987</v>
      </c>
      <c r="Q917" s="82" t="s">
        <v>510</v>
      </c>
      <c r="R917" s="82">
        <v>1</v>
      </c>
      <c r="S917" s="83">
        <v>44202</v>
      </c>
      <c r="T917" s="83">
        <v>44202</v>
      </c>
      <c r="U917" s="82">
        <v>62085012</v>
      </c>
      <c r="V917" s="82" t="s">
        <v>3702</v>
      </c>
      <c r="W917" s="100" t="s">
        <v>1731</v>
      </c>
      <c r="X917" s="82" t="s">
        <v>3923</v>
      </c>
      <c r="Y917" s="82" t="s">
        <v>5823</v>
      </c>
      <c r="Z917" s="82" t="s">
        <v>965</v>
      </c>
      <c r="AA917" s="82" t="s">
        <v>3712</v>
      </c>
      <c r="AB917" s="82" t="s">
        <v>7000</v>
      </c>
      <c r="AC917" s="82" t="s">
        <v>3705</v>
      </c>
      <c r="AD917" s="82" t="s">
        <v>3706</v>
      </c>
      <c r="AE917" s="82">
        <v>200019601166445</v>
      </c>
      <c r="AF917" s="82">
        <v>1</v>
      </c>
      <c r="AG917" s="82" t="s">
        <v>3707</v>
      </c>
      <c r="AH917" s="82">
        <v>1</v>
      </c>
      <c r="AI917" s="82" t="s">
        <v>3708</v>
      </c>
      <c r="AJ917" s="82">
        <v>315645</v>
      </c>
      <c r="AK917" s="82" t="s">
        <v>6663</v>
      </c>
      <c r="AL917" s="82">
        <v>518</v>
      </c>
      <c r="AM917" s="84">
        <v>24000</v>
      </c>
      <c r="AN917" s="84">
        <v>0</v>
      </c>
      <c r="AO917" s="84">
        <v>0</v>
      </c>
      <c r="AP917" s="84">
        <v>24000</v>
      </c>
      <c r="AQ917" s="84">
        <v>688.8</v>
      </c>
      <c r="AR917" s="84">
        <v>0</v>
      </c>
      <c r="AS917" s="84">
        <v>729.6</v>
      </c>
      <c r="AT917" s="84">
        <v>0</v>
      </c>
      <c r="AU917" s="84">
        <v>25</v>
      </c>
      <c r="AV917" s="84">
        <v>0</v>
      </c>
      <c r="AW917" s="84">
        <v>0</v>
      </c>
      <c r="AX917" s="84">
        <v>1443.4</v>
      </c>
      <c r="AY917" s="84">
        <v>22556.6</v>
      </c>
      <c r="AZ917" s="84">
        <v>1704</v>
      </c>
      <c r="BA917" s="84">
        <v>264</v>
      </c>
      <c r="BB917" s="84">
        <v>1701.6</v>
      </c>
      <c r="BC917" s="91">
        <v>3669.6</v>
      </c>
    </row>
    <row r="918" spans="1:55" ht="25.5">
      <c r="A918" s="90" t="s">
        <v>843</v>
      </c>
      <c r="B918" s="82">
        <v>20231001</v>
      </c>
      <c r="C918" s="82">
        <v>2023</v>
      </c>
      <c r="D918" s="82" t="s">
        <v>6398</v>
      </c>
      <c r="E918" s="82">
        <v>10</v>
      </c>
      <c r="F918" s="82" t="s">
        <v>1262</v>
      </c>
      <c r="G918" s="82" t="s">
        <v>465</v>
      </c>
      <c r="H918" s="82" t="s">
        <v>1262</v>
      </c>
      <c r="I918" s="82" t="s">
        <v>465</v>
      </c>
      <c r="J918" s="82">
        <v>1</v>
      </c>
      <c r="K918" s="82" t="s">
        <v>11</v>
      </c>
      <c r="L918" s="82" t="s">
        <v>3749</v>
      </c>
      <c r="M918" s="82" t="s">
        <v>3750</v>
      </c>
      <c r="N918" s="82" t="s">
        <v>2352</v>
      </c>
      <c r="O918" s="82" t="s">
        <v>3700</v>
      </c>
      <c r="P918" s="82" t="s">
        <v>3871</v>
      </c>
      <c r="Q918" s="82" t="s">
        <v>335</v>
      </c>
      <c r="R918" s="82">
        <v>1</v>
      </c>
      <c r="S918" s="83">
        <v>44932</v>
      </c>
      <c r="T918" s="83">
        <v>44932</v>
      </c>
      <c r="U918" s="82">
        <v>61935150</v>
      </c>
      <c r="V918" s="82" t="s">
        <v>3702</v>
      </c>
      <c r="W918" s="100" t="s">
        <v>3355</v>
      </c>
      <c r="X918" s="82" t="s">
        <v>4592</v>
      </c>
      <c r="Y918" s="82" t="s">
        <v>5877</v>
      </c>
      <c r="Z918" s="82" t="s">
        <v>3356</v>
      </c>
      <c r="AA918" s="82" t="s">
        <v>3712</v>
      </c>
      <c r="AB918" s="82" t="s">
        <v>7001</v>
      </c>
      <c r="AC918" s="82" t="s">
        <v>3705</v>
      </c>
      <c r="AD918" s="82" t="s">
        <v>3706</v>
      </c>
      <c r="AE918" s="82">
        <v>200019605901677</v>
      </c>
      <c r="AF918" s="82">
        <v>1</v>
      </c>
      <c r="AG918" s="82" t="s">
        <v>3707</v>
      </c>
      <c r="AH918" s="82">
        <v>1</v>
      </c>
      <c r="AI918" s="82" t="s">
        <v>3708</v>
      </c>
      <c r="AJ918" s="82">
        <v>315645</v>
      </c>
      <c r="AK918" s="82" t="s">
        <v>6663</v>
      </c>
      <c r="AL918" s="82">
        <v>519</v>
      </c>
      <c r="AM918" s="84">
        <v>35000</v>
      </c>
      <c r="AN918" s="84">
        <v>0</v>
      </c>
      <c r="AO918" s="84">
        <v>0</v>
      </c>
      <c r="AP918" s="84">
        <v>35000</v>
      </c>
      <c r="AQ918" s="84">
        <v>1004.5</v>
      </c>
      <c r="AR918" s="84">
        <v>0</v>
      </c>
      <c r="AS918" s="84">
        <v>1064</v>
      </c>
      <c r="AT918" s="84">
        <v>0</v>
      </c>
      <c r="AU918" s="84">
        <v>25</v>
      </c>
      <c r="AV918" s="84">
        <v>0</v>
      </c>
      <c r="AW918" s="84">
        <v>0</v>
      </c>
      <c r="AX918" s="84">
        <v>2093.5</v>
      </c>
      <c r="AY918" s="84">
        <v>32906.5</v>
      </c>
      <c r="AZ918" s="84">
        <v>2485</v>
      </c>
      <c r="BA918" s="84">
        <v>385</v>
      </c>
      <c r="BB918" s="84">
        <v>2481.5</v>
      </c>
      <c r="BC918" s="91">
        <v>5351.5</v>
      </c>
    </row>
    <row r="919" spans="1:55" ht="25.5">
      <c r="A919" s="90" t="s">
        <v>843</v>
      </c>
      <c r="B919" s="82">
        <v>20231001</v>
      </c>
      <c r="C919" s="82">
        <v>2023</v>
      </c>
      <c r="D919" s="82" t="s">
        <v>6398</v>
      </c>
      <c r="E919" s="82">
        <v>10</v>
      </c>
      <c r="F919" s="82" t="s">
        <v>1281</v>
      </c>
      <c r="G919" s="82" t="s">
        <v>488</v>
      </c>
      <c r="H919" s="82" t="s">
        <v>1281</v>
      </c>
      <c r="I919" s="82" t="s">
        <v>488</v>
      </c>
      <c r="J919" s="82">
        <v>1</v>
      </c>
      <c r="K919" s="82" t="s">
        <v>11</v>
      </c>
      <c r="L919" s="82" t="s">
        <v>3720</v>
      </c>
      <c r="M919" s="82" t="s">
        <v>3721</v>
      </c>
      <c r="N919" s="82" t="s">
        <v>2352</v>
      </c>
      <c r="O919" s="82" t="s">
        <v>3700</v>
      </c>
      <c r="P919" s="82" t="s">
        <v>3722</v>
      </c>
      <c r="Q919" s="82" t="s">
        <v>8</v>
      </c>
      <c r="R919" s="82">
        <v>6</v>
      </c>
      <c r="S919" s="83">
        <v>43470</v>
      </c>
      <c r="T919" s="83">
        <v>35593</v>
      </c>
      <c r="U919" s="82">
        <v>61710003</v>
      </c>
      <c r="V919" s="82" t="s">
        <v>3702</v>
      </c>
      <c r="W919" s="100" t="s">
        <v>1008</v>
      </c>
      <c r="X919" s="82" t="s">
        <v>4536</v>
      </c>
      <c r="Y919" s="82" t="s">
        <v>5815</v>
      </c>
      <c r="Z919" s="82" t="s">
        <v>491</v>
      </c>
      <c r="AA919" s="82" t="s">
        <v>3704</v>
      </c>
      <c r="AB919" s="83">
        <v>25689</v>
      </c>
      <c r="AC919" s="82" t="s">
        <v>3713</v>
      </c>
      <c r="AD919" s="82" t="s">
        <v>3705</v>
      </c>
      <c r="AE919" s="82">
        <v>200013300036074</v>
      </c>
      <c r="AF919" s="82">
        <v>1</v>
      </c>
      <c r="AG919" s="82" t="s">
        <v>3707</v>
      </c>
      <c r="AH919" s="82">
        <v>1</v>
      </c>
      <c r="AI919" s="82" t="s">
        <v>3708</v>
      </c>
      <c r="AJ919" s="82">
        <v>315645</v>
      </c>
      <c r="AK919" s="82" t="s">
        <v>6663</v>
      </c>
      <c r="AL919" s="82">
        <v>520</v>
      </c>
      <c r="AM919" s="84">
        <v>20000</v>
      </c>
      <c r="AN919" s="84">
        <v>0</v>
      </c>
      <c r="AO919" s="84">
        <v>0</v>
      </c>
      <c r="AP919" s="84">
        <v>20000</v>
      </c>
      <c r="AQ919" s="84">
        <v>574</v>
      </c>
      <c r="AR919" s="84">
        <v>0</v>
      </c>
      <c r="AS919" s="84">
        <v>608</v>
      </c>
      <c r="AT919" s="84">
        <v>0</v>
      </c>
      <c r="AU919" s="84">
        <v>25</v>
      </c>
      <c r="AV919" s="84">
        <v>0</v>
      </c>
      <c r="AW919" s="84">
        <v>9852.2199999999993</v>
      </c>
      <c r="AX919" s="84">
        <v>20911.439999999999</v>
      </c>
      <c r="AY919" s="84">
        <v>8940.7800000000007</v>
      </c>
      <c r="AZ919" s="84">
        <v>1420</v>
      </c>
      <c r="BA919" s="84">
        <v>220</v>
      </c>
      <c r="BB919" s="84">
        <v>1418</v>
      </c>
      <c r="BC919" s="91">
        <v>3058</v>
      </c>
    </row>
    <row r="920" spans="1:55" ht="25.5">
      <c r="A920" s="90" t="s">
        <v>843</v>
      </c>
      <c r="B920" s="82">
        <v>20231001</v>
      </c>
      <c r="C920" s="82">
        <v>2023</v>
      </c>
      <c r="D920" s="82" t="s">
        <v>6398</v>
      </c>
      <c r="E920" s="82">
        <v>10</v>
      </c>
      <c r="F920" s="82">
        <v>1.83</v>
      </c>
      <c r="G920" s="82" t="s">
        <v>843</v>
      </c>
      <c r="H920" s="82">
        <v>1.83</v>
      </c>
      <c r="I920" s="82" t="s">
        <v>843</v>
      </c>
      <c r="J920" s="82">
        <v>7</v>
      </c>
      <c r="K920" s="82" t="s">
        <v>3709</v>
      </c>
      <c r="L920" s="82"/>
      <c r="M920" s="82"/>
      <c r="N920" s="82" t="s">
        <v>2352</v>
      </c>
      <c r="O920" s="82" t="s">
        <v>3700</v>
      </c>
      <c r="P920" s="82" t="s">
        <v>3710</v>
      </c>
      <c r="Q920" s="82" t="s">
        <v>795</v>
      </c>
      <c r="R920" s="82">
        <v>2</v>
      </c>
      <c r="S920" s="83">
        <v>44931</v>
      </c>
      <c r="T920" s="83">
        <v>44197</v>
      </c>
      <c r="U920" s="82">
        <v>62460913</v>
      </c>
      <c r="V920" s="82" t="s">
        <v>3702</v>
      </c>
      <c r="W920" s="100" t="s">
        <v>2279</v>
      </c>
      <c r="X920" s="82" t="s">
        <v>3815</v>
      </c>
      <c r="Y920" s="82" t="s">
        <v>5187</v>
      </c>
      <c r="Z920" s="82" t="s">
        <v>876</v>
      </c>
      <c r="AA920" s="82" t="s">
        <v>3712</v>
      </c>
      <c r="AB920" s="83">
        <v>30993</v>
      </c>
      <c r="AC920" s="82" t="s">
        <v>3705</v>
      </c>
      <c r="AD920" s="82" t="s">
        <v>3706</v>
      </c>
      <c r="AE920" s="82">
        <v>200012320344216</v>
      </c>
      <c r="AF920" s="82">
        <v>1</v>
      </c>
      <c r="AG920" s="82" t="s">
        <v>3707</v>
      </c>
      <c r="AH920" s="82">
        <v>1</v>
      </c>
      <c r="AI920" s="82" t="s">
        <v>3708</v>
      </c>
      <c r="AJ920" s="82">
        <v>315645</v>
      </c>
      <c r="AK920" s="82" t="s">
        <v>6663</v>
      </c>
      <c r="AL920" s="82">
        <v>521</v>
      </c>
      <c r="AM920" s="84">
        <v>15000</v>
      </c>
      <c r="AN920" s="84">
        <v>0</v>
      </c>
      <c r="AO920" s="84">
        <v>0</v>
      </c>
      <c r="AP920" s="84">
        <v>15000</v>
      </c>
      <c r="AQ920" s="84">
        <v>0</v>
      </c>
      <c r="AR920" s="84">
        <v>0</v>
      </c>
      <c r="AS920" s="84">
        <v>0</v>
      </c>
      <c r="AT920" s="84">
        <v>0</v>
      </c>
      <c r="AU920" s="84">
        <v>0</v>
      </c>
      <c r="AV920" s="84">
        <v>0</v>
      </c>
      <c r="AW920" s="84">
        <v>0</v>
      </c>
      <c r="AX920" s="84">
        <v>0</v>
      </c>
      <c r="AY920" s="84">
        <v>15000</v>
      </c>
      <c r="AZ920" s="84">
        <v>0</v>
      </c>
      <c r="BA920" s="84">
        <v>0</v>
      </c>
      <c r="BB920" s="84">
        <v>0</v>
      </c>
      <c r="BC920" s="91">
        <v>0</v>
      </c>
    </row>
    <row r="921" spans="1:55" ht="25.5">
      <c r="A921" s="90" t="s">
        <v>843</v>
      </c>
      <c r="B921" s="82">
        <v>20231001</v>
      </c>
      <c r="C921" s="82">
        <v>2023</v>
      </c>
      <c r="D921" s="82" t="s">
        <v>6398</v>
      </c>
      <c r="E921" s="82">
        <v>10</v>
      </c>
      <c r="F921" s="82" t="s">
        <v>1253</v>
      </c>
      <c r="G921" s="82" t="s">
        <v>323</v>
      </c>
      <c r="H921" s="82" t="s">
        <v>1253</v>
      </c>
      <c r="I921" s="82" t="s">
        <v>323</v>
      </c>
      <c r="J921" s="82">
        <v>1</v>
      </c>
      <c r="K921" s="82" t="s">
        <v>11</v>
      </c>
      <c r="L921" s="82" t="s">
        <v>3749</v>
      </c>
      <c r="M921" s="82" t="s">
        <v>3750</v>
      </c>
      <c r="N921" s="82" t="s">
        <v>2352</v>
      </c>
      <c r="O921" s="82" t="s">
        <v>3700</v>
      </c>
      <c r="P921" s="82" t="s">
        <v>3751</v>
      </c>
      <c r="Q921" s="82" t="s">
        <v>10</v>
      </c>
      <c r="R921" s="82">
        <v>1</v>
      </c>
      <c r="S921" s="83">
        <v>44573</v>
      </c>
      <c r="T921" s="83">
        <v>44573</v>
      </c>
      <c r="U921" s="82">
        <v>62010024</v>
      </c>
      <c r="V921" s="82" t="s">
        <v>3702</v>
      </c>
      <c r="W921" s="100" t="s">
        <v>2528</v>
      </c>
      <c r="X921" s="82" t="s">
        <v>4669</v>
      </c>
      <c r="Y921" s="82" t="s">
        <v>5620</v>
      </c>
      <c r="Z921" s="82" t="s">
        <v>2527</v>
      </c>
      <c r="AA921" s="82" t="s">
        <v>3704</v>
      </c>
      <c r="AB921" s="82" t="s">
        <v>7002</v>
      </c>
      <c r="AC921" s="82" t="s">
        <v>3705</v>
      </c>
      <c r="AD921" s="82" t="s">
        <v>3706</v>
      </c>
      <c r="AE921" s="82">
        <v>200019605395380</v>
      </c>
      <c r="AF921" s="82">
        <v>1</v>
      </c>
      <c r="AG921" s="82" t="s">
        <v>3707</v>
      </c>
      <c r="AH921" s="82">
        <v>1</v>
      </c>
      <c r="AI921" s="82" t="s">
        <v>3708</v>
      </c>
      <c r="AJ921" s="82">
        <v>315645</v>
      </c>
      <c r="AK921" s="82" t="s">
        <v>6663</v>
      </c>
      <c r="AL921" s="82">
        <v>522</v>
      </c>
      <c r="AM921" s="84">
        <v>35000</v>
      </c>
      <c r="AN921" s="84">
        <v>0</v>
      </c>
      <c r="AO921" s="84">
        <v>0</v>
      </c>
      <c r="AP921" s="84">
        <v>35000</v>
      </c>
      <c r="AQ921" s="84">
        <v>1004.5</v>
      </c>
      <c r="AR921" s="84">
        <v>0</v>
      </c>
      <c r="AS921" s="84">
        <v>1064</v>
      </c>
      <c r="AT921" s="84">
        <v>0</v>
      </c>
      <c r="AU921" s="84">
        <v>25</v>
      </c>
      <c r="AV921" s="84">
        <v>0</v>
      </c>
      <c r="AW921" s="84">
        <v>0</v>
      </c>
      <c r="AX921" s="84">
        <v>2093.5</v>
      </c>
      <c r="AY921" s="84">
        <v>32906.5</v>
      </c>
      <c r="AZ921" s="84">
        <v>2485</v>
      </c>
      <c r="BA921" s="84">
        <v>385</v>
      </c>
      <c r="BB921" s="84">
        <v>2481.5</v>
      </c>
      <c r="BC921" s="91">
        <v>5351.5</v>
      </c>
    </row>
    <row r="922" spans="1:55" ht="25.5">
      <c r="A922" s="90" t="s">
        <v>843</v>
      </c>
      <c r="B922" s="82">
        <v>20231001</v>
      </c>
      <c r="C922" s="82">
        <v>2023</v>
      </c>
      <c r="D922" s="82" t="s">
        <v>6398</v>
      </c>
      <c r="E922" s="82">
        <v>10</v>
      </c>
      <c r="F922" s="82" t="s">
        <v>1242</v>
      </c>
      <c r="G922" s="82" t="s">
        <v>1486</v>
      </c>
      <c r="H922" s="82">
        <v>1.83</v>
      </c>
      <c r="I922" s="82" t="s">
        <v>843</v>
      </c>
      <c r="J922" s="82">
        <v>34</v>
      </c>
      <c r="K922" s="82" t="s">
        <v>3699</v>
      </c>
      <c r="L922" s="82" t="s">
        <v>3714</v>
      </c>
      <c r="M922" s="82" t="s">
        <v>3715</v>
      </c>
      <c r="N922" s="82" t="s">
        <v>2352</v>
      </c>
      <c r="O922" s="82" t="s">
        <v>3700</v>
      </c>
      <c r="P922" s="82" t="s">
        <v>3743</v>
      </c>
      <c r="Q922" s="82" t="s">
        <v>75</v>
      </c>
      <c r="R922" s="82">
        <v>1</v>
      </c>
      <c r="S922" s="83">
        <v>44573</v>
      </c>
      <c r="T922" s="83">
        <v>44573</v>
      </c>
      <c r="U922" s="82">
        <v>62475156</v>
      </c>
      <c r="V922" s="82" t="s">
        <v>3702</v>
      </c>
      <c r="W922" s="100" t="s">
        <v>2710</v>
      </c>
      <c r="X922" s="82" t="s">
        <v>4066</v>
      </c>
      <c r="Y922" s="82" t="s">
        <v>5382</v>
      </c>
      <c r="Z922" s="82" t="s">
        <v>2709</v>
      </c>
      <c r="AA922" s="82" t="s">
        <v>3712</v>
      </c>
      <c r="AB922" s="82" t="s">
        <v>7003</v>
      </c>
      <c r="AC922" s="82" t="s">
        <v>3705</v>
      </c>
      <c r="AD922" s="82" t="s">
        <v>3706</v>
      </c>
      <c r="AE922" s="82">
        <v>200019603769989</v>
      </c>
      <c r="AF922" s="82">
        <v>1</v>
      </c>
      <c r="AG922" s="82" t="s">
        <v>3707</v>
      </c>
      <c r="AH922" s="82">
        <v>1</v>
      </c>
      <c r="AI922" s="82" t="s">
        <v>3708</v>
      </c>
      <c r="AJ922" s="82">
        <v>315645</v>
      </c>
      <c r="AK922" s="82" t="s">
        <v>6663</v>
      </c>
      <c r="AL922" s="82">
        <v>523</v>
      </c>
      <c r="AM922" s="84">
        <v>15000</v>
      </c>
      <c r="AN922" s="84">
        <v>0</v>
      </c>
      <c r="AO922" s="84">
        <v>0</v>
      </c>
      <c r="AP922" s="84">
        <v>15000</v>
      </c>
      <c r="AQ922" s="84">
        <v>430.5</v>
      </c>
      <c r="AR922" s="84">
        <v>0</v>
      </c>
      <c r="AS922" s="84">
        <v>456</v>
      </c>
      <c r="AT922" s="84">
        <v>0</v>
      </c>
      <c r="AU922" s="84">
        <v>25</v>
      </c>
      <c r="AV922" s="84">
        <v>0</v>
      </c>
      <c r="AW922" s="84">
        <v>0</v>
      </c>
      <c r="AX922" s="84">
        <v>911.5</v>
      </c>
      <c r="AY922" s="84">
        <v>14088.5</v>
      </c>
      <c r="AZ922" s="84">
        <v>1065</v>
      </c>
      <c r="BA922" s="84">
        <v>165</v>
      </c>
      <c r="BB922" s="84">
        <v>1063.5</v>
      </c>
      <c r="BC922" s="91">
        <v>2293.5</v>
      </c>
    </row>
    <row r="923" spans="1:55" ht="25.5">
      <c r="A923" s="90" t="s">
        <v>843</v>
      </c>
      <c r="B923" s="82">
        <v>20231001</v>
      </c>
      <c r="C923" s="82">
        <v>2023</v>
      </c>
      <c r="D923" s="82" t="s">
        <v>6398</v>
      </c>
      <c r="E923" s="82">
        <v>10</v>
      </c>
      <c r="F923" s="82" t="s">
        <v>1285</v>
      </c>
      <c r="G923" s="82" t="s">
        <v>187</v>
      </c>
      <c r="H923" s="82" t="s">
        <v>1285</v>
      </c>
      <c r="I923" s="82" t="s">
        <v>187</v>
      </c>
      <c r="J923" s="82">
        <v>1</v>
      </c>
      <c r="K923" s="82" t="s">
        <v>11</v>
      </c>
      <c r="L923" s="82" t="s">
        <v>3714</v>
      </c>
      <c r="M923" s="82" t="s">
        <v>3715</v>
      </c>
      <c r="N923" s="82" t="s">
        <v>2352</v>
      </c>
      <c r="O923" s="82" t="s">
        <v>3700</v>
      </c>
      <c r="P923" s="82" t="s">
        <v>3868</v>
      </c>
      <c r="Q923" s="82" t="s">
        <v>90</v>
      </c>
      <c r="R923" s="82">
        <v>10</v>
      </c>
      <c r="S923" s="83">
        <v>43833</v>
      </c>
      <c r="T923" s="83">
        <v>38727</v>
      </c>
      <c r="U923" s="82">
        <v>62370007</v>
      </c>
      <c r="V923" s="82" t="s">
        <v>3702</v>
      </c>
      <c r="W923" s="100" t="s">
        <v>1586</v>
      </c>
      <c r="X923" s="82" t="s">
        <v>3869</v>
      </c>
      <c r="Y923" s="82" t="s">
        <v>5223</v>
      </c>
      <c r="Z923" s="82" t="s">
        <v>193</v>
      </c>
      <c r="AA923" s="82" t="s">
        <v>3712</v>
      </c>
      <c r="AB923" s="83">
        <v>23926</v>
      </c>
      <c r="AC923" s="82" t="s">
        <v>3713</v>
      </c>
      <c r="AD923" s="82" t="s">
        <v>3706</v>
      </c>
      <c r="AE923" s="82">
        <v>200010230400312</v>
      </c>
      <c r="AF923" s="82">
        <v>1</v>
      </c>
      <c r="AG923" s="82" t="s">
        <v>3707</v>
      </c>
      <c r="AH923" s="82">
        <v>1</v>
      </c>
      <c r="AI923" s="82" t="s">
        <v>3708</v>
      </c>
      <c r="AJ923" s="82">
        <v>315645</v>
      </c>
      <c r="AK923" s="82" t="s">
        <v>6663</v>
      </c>
      <c r="AL923" s="82">
        <v>524</v>
      </c>
      <c r="AM923" s="84">
        <v>16500</v>
      </c>
      <c r="AN923" s="84">
        <v>0</v>
      </c>
      <c r="AO923" s="84">
        <v>0</v>
      </c>
      <c r="AP923" s="84">
        <v>16500</v>
      </c>
      <c r="AQ923" s="84">
        <v>473.55</v>
      </c>
      <c r="AR923" s="84">
        <v>0</v>
      </c>
      <c r="AS923" s="84">
        <v>501.6</v>
      </c>
      <c r="AT923" s="84">
        <v>0</v>
      </c>
      <c r="AU923" s="84">
        <v>25</v>
      </c>
      <c r="AV923" s="84">
        <v>0</v>
      </c>
      <c r="AW923" s="84">
        <v>8873.2999999999993</v>
      </c>
      <c r="AX923" s="84">
        <v>18746.75</v>
      </c>
      <c r="AY923" s="84">
        <v>6626.55</v>
      </c>
      <c r="AZ923" s="84">
        <v>1171.5</v>
      </c>
      <c r="BA923" s="84">
        <v>181.5</v>
      </c>
      <c r="BB923" s="84">
        <v>1169.8499999999999</v>
      </c>
      <c r="BC923" s="91">
        <v>2522.85</v>
      </c>
    </row>
    <row r="924" spans="1:55" ht="25.5">
      <c r="A924" s="90" t="s">
        <v>843</v>
      </c>
      <c r="B924" s="82">
        <v>20231001</v>
      </c>
      <c r="C924" s="82">
        <v>2023</v>
      </c>
      <c r="D924" s="82" t="s">
        <v>6398</v>
      </c>
      <c r="E924" s="82">
        <v>10</v>
      </c>
      <c r="F924" s="82">
        <v>1.83</v>
      </c>
      <c r="G924" s="82" t="s">
        <v>843</v>
      </c>
      <c r="H924" s="82">
        <v>1.83</v>
      </c>
      <c r="I924" s="82" t="s">
        <v>843</v>
      </c>
      <c r="J924" s="82">
        <v>7</v>
      </c>
      <c r="K924" s="82" t="s">
        <v>3709</v>
      </c>
      <c r="L924" s="82"/>
      <c r="M924" s="82"/>
      <c r="N924" s="82" t="s">
        <v>2352</v>
      </c>
      <c r="O924" s="82" t="s">
        <v>3700</v>
      </c>
      <c r="P924" s="82" t="s">
        <v>3710</v>
      </c>
      <c r="Q924" s="82" t="s">
        <v>795</v>
      </c>
      <c r="R924" s="82">
        <v>1</v>
      </c>
      <c r="S924" s="83">
        <v>44562</v>
      </c>
      <c r="T924" s="83">
        <v>44562</v>
      </c>
      <c r="U924" s="82">
        <v>62461529</v>
      </c>
      <c r="V924" s="82" t="s">
        <v>3702</v>
      </c>
      <c r="W924" s="100" t="s">
        <v>2212</v>
      </c>
      <c r="X924" s="82" t="s">
        <v>4244</v>
      </c>
      <c r="Y924" s="82" t="s">
        <v>5539</v>
      </c>
      <c r="Z924" s="82" t="s">
        <v>1438</v>
      </c>
      <c r="AA924" s="82" t="s">
        <v>3712</v>
      </c>
      <c r="AB924" s="82" t="s">
        <v>7004</v>
      </c>
      <c r="AC924" s="82" t="s">
        <v>3705</v>
      </c>
      <c r="AD924" s="82" t="s">
        <v>3706</v>
      </c>
      <c r="AE924" s="82">
        <v>200012800463346</v>
      </c>
      <c r="AF924" s="82">
        <v>1</v>
      </c>
      <c r="AG924" s="82" t="s">
        <v>3707</v>
      </c>
      <c r="AH924" s="82">
        <v>1</v>
      </c>
      <c r="AI924" s="82" t="s">
        <v>3708</v>
      </c>
      <c r="AJ924" s="82">
        <v>315645</v>
      </c>
      <c r="AK924" s="82" t="s">
        <v>6663</v>
      </c>
      <c r="AL924" s="82">
        <v>525</v>
      </c>
      <c r="AM924" s="84">
        <v>10000</v>
      </c>
      <c r="AN924" s="84">
        <v>0</v>
      </c>
      <c r="AO924" s="84">
        <v>0</v>
      </c>
      <c r="AP924" s="84">
        <v>10000</v>
      </c>
      <c r="AQ924" s="84">
        <v>0</v>
      </c>
      <c r="AR924" s="84">
        <v>0</v>
      </c>
      <c r="AS924" s="84">
        <v>0</v>
      </c>
      <c r="AT924" s="84">
        <v>0</v>
      </c>
      <c r="AU924" s="84">
        <v>0</v>
      </c>
      <c r="AV924" s="84">
        <v>0</v>
      </c>
      <c r="AW924" s="84">
        <v>0</v>
      </c>
      <c r="AX924" s="84">
        <v>0</v>
      </c>
      <c r="AY924" s="84">
        <v>10000</v>
      </c>
      <c r="AZ924" s="84">
        <v>0</v>
      </c>
      <c r="BA924" s="84">
        <v>0</v>
      </c>
      <c r="BB924" s="84">
        <v>0</v>
      </c>
      <c r="BC924" s="91">
        <v>0</v>
      </c>
    </row>
    <row r="925" spans="1:55" ht="25.5">
      <c r="A925" s="90" t="s">
        <v>843</v>
      </c>
      <c r="B925" s="82">
        <v>20231001</v>
      </c>
      <c r="C925" s="82">
        <v>2023</v>
      </c>
      <c r="D925" s="82" t="s">
        <v>6398</v>
      </c>
      <c r="E925" s="82">
        <v>10</v>
      </c>
      <c r="F925" s="82" t="s">
        <v>2828</v>
      </c>
      <c r="G925" s="82" t="s">
        <v>201</v>
      </c>
      <c r="H925" s="82">
        <v>1.83</v>
      </c>
      <c r="I925" s="82" t="s">
        <v>843</v>
      </c>
      <c r="J925" s="82">
        <v>34</v>
      </c>
      <c r="K925" s="82" t="s">
        <v>3699</v>
      </c>
      <c r="L925" s="82" t="s">
        <v>3754</v>
      </c>
      <c r="M925" s="82" t="s">
        <v>3755</v>
      </c>
      <c r="N925" s="82" t="s">
        <v>2352</v>
      </c>
      <c r="O925" s="82" t="s">
        <v>3700</v>
      </c>
      <c r="P925" s="82" t="s">
        <v>4124</v>
      </c>
      <c r="Q925" s="82" t="s">
        <v>2648</v>
      </c>
      <c r="R925" s="82">
        <v>6</v>
      </c>
      <c r="S925" s="83">
        <v>44936</v>
      </c>
      <c r="T925" s="83">
        <v>44260</v>
      </c>
      <c r="U925" s="82">
        <v>62310039</v>
      </c>
      <c r="V925" s="82" t="s">
        <v>3702</v>
      </c>
      <c r="W925" s="100" t="s">
        <v>2166</v>
      </c>
      <c r="X925" s="82" t="s">
        <v>3848</v>
      </c>
      <c r="Y925" s="82" t="s">
        <v>5210</v>
      </c>
      <c r="Z925" s="82" t="s">
        <v>1239</v>
      </c>
      <c r="AA925" s="82" t="s">
        <v>3704</v>
      </c>
      <c r="AB925" s="82" t="s">
        <v>7005</v>
      </c>
      <c r="AC925" s="82" t="s">
        <v>3705</v>
      </c>
      <c r="AD925" s="82" t="s">
        <v>3706</v>
      </c>
      <c r="AE925" s="82">
        <v>200019600252244</v>
      </c>
      <c r="AF925" s="82">
        <v>1</v>
      </c>
      <c r="AG925" s="82" t="s">
        <v>3707</v>
      </c>
      <c r="AH925" s="82">
        <v>1</v>
      </c>
      <c r="AI925" s="82" t="s">
        <v>3708</v>
      </c>
      <c r="AJ925" s="82">
        <v>315645</v>
      </c>
      <c r="AK925" s="82" t="s">
        <v>6663</v>
      </c>
      <c r="AL925" s="82">
        <v>526</v>
      </c>
      <c r="AM925" s="84">
        <v>90000</v>
      </c>
      <c r="AN925" s="84">
        <v>0</v>
      </c>
      <c r="AO925" s="84">
        <v>0</v>
      </c>
      <c r="AP925" s="84">
        <v>90000</v>
      </c>
      <c r="AQ925" s="84">
        <v>2583</v>
      </c>
      <c r="AR925" s="84">
        <v>9753.1200000000008</v>
      </c>
      <c r="AS925" s="84">
        <v>2736</v>
      </c>
      <c r="AT925" s="84">
        <v>0</v>
      </c>
      <c r="AU925" s="84">
        <v>25</v>
      </c>
      <c r="AV925" s="84">
        <v>0</v>
      </c>
      <c r="AW925" s="84">
        <v>2146</v>
      </c>
      <c r="AX925" s="84">
        <v>19389.12</v>
      </c>
      <c r="AY925" s="84">
        <v>72756.88</v>
      </c>
      <c r="AZ925" s="84">
        <v>6390</v>
      </c>
      <c r="BA925" s="84">
        <v>822.89</v>
      </c>
      <c r="BB925" s="84">
        <v>6381</v>
      </c>
      <c r="BC925" s="91">
        <v>13593.89</v>
      </c>
    </row>
    <row r="926" spans="1:55" ht="25.5">
      <c r="A926" s="90" t="s">
        <v>843</v>
      </c>
      <c r="B926" s="82">
        <v>20231001</v>
      </c>
      <c r="C926" s="82">
        <v>2023</v>
      </c>
      <c r="D926" s="82" t="s">
        <v>6398</v>
      </c>
      <c r="E926" s="82">
        <v>10</v>
      </c>
      <c r="F926" s="82">
        <v>1.83</v>
      </c>
      <c r="G926" s="82" t="s">
        <v>843</v>
      </c>
      <c r="H926" s="82">
        <v>1.83</v>
      </c>
      <c r="I926" s="82" t="s">
        <v>843</v>
      </c>
      <c r="J926" s="82">
        <v>1</v>
      </c>
      <c r="K926" s="82" t="s">
        <v>11</v>
      </c>
      <c r="L926" s="82"/>
      <c r="M926" s="82"/>
      <c r="N926" s="82" t="s">
        <v>2352</v>
      </c>
      <c r="O926" s="82" t="s">
        <v>3700</v>
      </c>
      <c r="P926" s="82" t="s">
        <v>3738</v>
      </c>
      <c r="Q926" s="82" t="s">
        <v>59</v>
      </c>
      <c r="R926" s="82">
        <v>4</v>
      </c>
      <c r="S926" s="83">
        <v>44928</v>
      </c>
      <c r="T926" s="83">
        <v>42380</v>
      </c>
      <c r="U926" s="82">
        <v>62461800</v>
      </c>
      <c r="V926" s="82" t="s">
        <v>3702</v>
      </c>
      <c r="W926" s="100" t="s">
        <v>1862</v>
      </c>
      <c r="X926" s="82" t="s">
        <v>4231</v>
      </c>
      <c r="Y926" s="82" t="s">
        <v>5526</v>
      </c>
      <c r="Z926" s="82" t="s">
        <v>216</v>
      </c>
      <c r="AA926" s="82" t="s">
        <v>3712</v>
      </c>
      <c r="AB926" s="83">
        <v>21735</v>
      </c>
      <c r="AC926" s="82" t="s">
        <v>3713</v>
      </c>
      <c r="AD926" s="82" t="s">
        <v>3706</v>
      </c>
      <c r="AE926" s="82">
        <v>200018300329370</v>
      </c>
      <c r="AF926" s="82">
        <v>1</v>
      </c>
      <c r="AG926" s="82" t="s">
        <v>3707</v>
      </c>
      <c r="AH926" s="82">
        <v>1</v>
      </c>
      <c r="AI926" s="82" t="s">
        <v>3708</v>
      </c>
      <c r="AJ926" s="82">
        <v>315645</v>
      </c>
      <c r="AK926" s="82" t="s">
        <v>6663</v>
      </c>
      <c r="AL926" s="82">
        <v>527</v>
      </c>
      <c r="AM926" s="84">
        <v>115000</v>
      </c>
      <c r="AN926" s="84">
        <v>0</v>
      </c>
      <c r="AO926" s="84">
        <v>0</v>
      </c>
      <c r="AP926" s="84">
        <v>115000</v>
      </c>
      <c r="AQ926" s="84">
        <v>3300.5</v>
      </c>
      <c r="AR926" s="84">
        <v>15633.74</v>
      </c>
      <c r="AS926" s="84">
        <v>3496</v>
      </c>
      <c r="AT926" s="84">
        <v>0</v>
      </c>
      <c r="AU926" s="84">
        <v>25</v>
      </c>
      <c r="AV926" s="84">
        <v>0</v>
      </c>
      <c r="AW926" s="84">
        <v>21838.92</v>
      </c>
      <c r="AX926" s="84">
        <v>66133.08</v>
      </c>
      <c r="AY926" s="84">
        <v>70705.84</v>
      </c>
      <c r="AZ926" s="84">
        <v>8165</v>
      </c>
      <c r="BA926" s="84">
        <v>822.89</v>
      </c>
      <c r="BB926" s="84">
        <v>8153.5</v>
      </c>
      <c r="BC926" s="91">
        <v>17141.39</v>
      </c>
    </row>
    <row r="927" spans="1:55" ht="25.5">
      <c r="A927" s="90" t="s">
        <v>843</v>
      </c>
      <c r="B927" s="82">
        <v>20231001</v>
      </c>
      <c r="C927" s="82">
        <v>2023</v>
      </c>
      <c r="D927" s="82" t="s">
        <v>6398</v>
      </c>
      <c r="E927" s="82">
        <v>10</v>
      </c>
      <c r="F927" s="82" t="s">
        <v>1293</v>
      </c>
      <c r="G927" s="82" t="s">
        <v>484</v>
      </c>
      <c r="H927" s="82" t="s">
        <v>1293</v>
      </c>
      <c r="I927" s="82" t="s">
        <v>484</v>
      </c>
      <c r="J927" s="82">
        <v>1</v>
      </c>
      <c r="K927" s="82" t="s">
        <v>11</v>
      </c>
      <c r="L927" s="82" t="s">
        <v>3720</v>
      </c>
      <c r="M927" s="82" t="s">
        <v>3721</v>
      </c>
      <c r="N927" s="82" t="s">
        <v>2352</v>
      </c>
      <c r="O927" s="82" t="s">
        <v>3700</v>
      </c>
      <c r="P927" s="82" t="s">
        <v>3821</v>
      </c>
      <c r="Q927" s="82" t="s">
        <v>359</v>
      </c>
      <c r="R927" s="82">
        <v>1</v>
      </c>
      <c r="S927" s="83">
        <v>44203</v>
      </c>
      <c r="T927" s="83">
        <v>44203</v>
      </c>
      <c r="U927" s="82">
        <v>61515008</v>
      </c>
      <c r="V927" s="82" t="s">
        <v>3702</v>
      </c>
      <c r="W927" s="100" t="s">
        <v>1667</v>
      </c>
      <c r="X927" s="82" t="s">
        <v>4356</v>
      </c>
      <c r="Y927" s="82" t="s">
        <v>5638</v>
      </c>
      <c r="Z927" s="82" t="s">
        <v>971</v>
      </c>
      <c r="AA927" s="82" t="s">
        <v>3712</v>
      </c>
      <c r="AB927" s="83">
        <v>30714</v>
      </c>
      <c r="AC927" s="82" t="s">
        <v>3705</v>
      </c>
      <c r="AD927" s="82" t="s">
        <v>3706</v>
      </c>
      <c r="AE927" s="82">
        <v>200019603841436</v>
      </c>
      <c r="AF927" s="82">
        <v>1</v>
      </c>
      <c r="AG927" s="82" t="s">
        <v>3707</v>
      </c>
      <c r="AH927" s="82">
        <v>1</v>
      </c>
      <c r="AI927" s="82" t="s">
        <v>3708</v>
      </c>
      <c r="AJ927" s="82">
        <v>315645</v>
      </c>
      <c r="AK927" s="82" t="s">
        <v>6663</v>
      </c>
      <c r="AL927" s="82">
        <v>528</v>
      </c>
      <c r="AM927" s="84">
        <v>20000</v>
      </c>
      <c r="AN927" s="84">
        <v>0</v>
      </c>
      <c r="AO927" s="84">
        <v>0</v>
      </c>
      <c r="AP927" s="84">
        <v>20000</v>
      </c>
      <c r="AQ927" s="84">
        <v>574</v>
      </c>
      <c r="AR927" s="84">
        <v>0</v>
      </c>
      <c r="AS927" s="84">
        <v>608</v>
      </c>
      <c r="AT927" s="84">
        <v>0</v>
      </c>
      <c r="AU927" s="84">
        <v>25</v>
      </c>
      <c r="AV927" s="84">
        <v>0</v>
      </c>
      <c r="AW927" s="84">
        <v>0</v>
      </c>
      <c r="AX927" s="84">
        <v>1207</v>
      </c>
      <c r="AY927" s="84">
        <v>18793</v>
      </c>
      <c r="AZ927" s="84">
        <v>1420</v>
      </c>
      <c r="BA927" s="84">
        <v>220</v>
      </c>
      <c r="BB927" s="84">
        <v>1418</v>
      </c>
      <c r="BC927" s="91">
        <v>3058</v>
      </c>
    </row>
    <row r="928" spans="1:55" ht="25.5">
      <c r="A928" s="90" t="s">
        <v>843</v>
      </c>
      <c r="B928" s="82">
        <v>20231001</v>
      </c>
      <c r="C928" s="82">
        <v>2023</v>
      </c>
      <c r="D928" s="82" t="s">
        <v>6398</v>
      </c>
      <c r="E928" s="82">
        <v>10</v>
      </c>
      <c r="F928" s="82">
        <v>1.83</v>
      </c>
      <c r="G928" s="82" t="s">
        <v>843</v>
      </c>
      <c r="H928" s="82">
        <v>1.83</v>
      </c>
      <c r="I928" s="82" t="s">
        <v>843</v>
      </c>
      <c r="J928" s="82">
        <v>1</v>
      </c>
      <c r="K928" s="82" t="s">
        <v>11</v>
      </c>
      <c r="L928" s="82" t="s">
        <v>3749</v>
      </c>
      <c r="M928" s="82" t="s">
        <v>3750</v>
      </c>
      <c r="N928" s="82" t="s">
        <v>2352</v>
      </c>
      <c r="O928" s="82" t="s">
        <v>3700</v>
      </c>
      <c r="P928" s="82" t="s">
        <v>4173</v>
      </c>
      <c r="Q928" s="82" t="s">
        <v>55</v>
      </c>
      <c r="R928" s="82">
        <v>1</v>
      </c>
      <c r="S928" s="83">
        <v>44621</v>
      </c>
      <c r="T928" s="83">
        <v>44621</v>
      </c>
      <c r="U928" s="82">
        <v>62461546</v>
      </c>
      <c r="V928" s="82" t="s">
        <v>3702</v>
      </c>
      <c r="W928" s="100" t="s">
        <v>1752</v>
      </c>
      <c r="X928" s="82" t="s">
        <v>4566</v>
      </c>
      <c r="Y928" s="82" t="s">
        <v>5849</v>
      </c>
      <c r="Z928" s="82" t="s">
        <v>1463</v>
      </c>
      <c r="AA928" s="82" t="s">
        <v>3704</v>
      </c>
      <c r="AB928" s="83">
        <v>26675</v>
      </c>
      <c r="AC928" s="82" t="s">
        <v>3705</v>
      </c>
      <c r="AD928" s="82" t="s">
        <v>3718</v>
      </c>
      <c r="AE928" s="82">
        <v>200019604435070</v>
      </c>
      <c r="AF928" s="82">
        <v>1</v>
      </c>
      <c r="AG928" s="82" t="s">
        <v>3707</v>
      </c>
      <c r="AH928" s="82">
        <v>1</v>
      </c>
      <c r="AI928" s="82" t="s">
        <v>3708</v>
      </c>
      <c r="AJ928" s="82">
        <v>315645</v>
      </c>
      <c r="AK928" s="82" t="s">
        <v>6663</v>
      </c>
      <c r="AL928" s="82">
        <v>529</v>
      </c>
      <c r="AM928" s="84">
        <v>35000</v>
      </c>
      <c r="AN928" s="84">
        <v>0</v>
      </c>
      <c r="AO928" s="84">
        <v>0</v>
      </c>
      <c r="AP928" s="84">
        <v>35000</v>
      </c>
      <c r="AQ928" s="84">
        <v>1004.5</v>
      </c>
      <c r="AR928" s="84">
        <v>0</v>
      </c>
      <c r="AS928" s="84">
        <v>1064</v>
      </c>
      <c r="AT928" s="84">
        <v>0</v>
      </c>
      <c r="AU928" s="84">
        <v>25</v>
      </c>
      <c r="AV928" s="84">
        <v>0</v>
      </c>
      <c r="AW928" s="84">
        <v>0</v>
      </c>
      <c r="AX928" s="84">
        <v>2093.5</v>
      </c>
      <c r="AY928" s="84">
        <v>32906.5</v>
      </c>
      <c r="AZ928" s="84">
        <v>2485</v>
      </c>
      <c r="BA928" s="84">
        <v>385</v>
      </c>
      <c r="BB928" s="84">
        <v>2481.5</v>
      </c>
      <c r="BC928" s="91">
        <v>5351.5</v>
      </c>
    </row>
    <row r="929" spans="1:55" ht="25.5">
      <c r="A929" s="90" t="s">
        <v>843</v>
      </c>
      <c r="B929" s="82">
        <v>20231001</v>
      </c>
      <c r="C929" s="82">
        <v>2023</v>
      </c>
      <c r="D929" s="82" t="s">
        <v>6398</v>
      </c>
      <c r="E929" s="82">
        <v>10</v>
      </c>
      <c r="F929" s="82">
        <v>1.83</v>
      </c>
      <c r="G929" s="82" t="s">
        <v>843</v>
      </c>
      <c r="H929" s="82">
        <v>1.83</v>
      </c>
      <c r="I929" s="82" t="s">
        <v>843</v>
      </c>
      <c r="J929" s="82">
        <v>1</v>
      </c>
      <c r="K929" s="82" t="s">
        <v>11</v>
      </c>
      <c r="L929" s="82" t="s">
        <v>3749</v>
      </c>
      <c r="M929" s="82" t="s">
        <v>3750</v>
      </c>
      <c r="N929" s="82" t="s">
        <v>2352</v>
      </c>
      <c r="O929" s="82" t="s">
        <v>3700</v>
      </c>
      <c r="P929" s="82" t="s">
        <v>3751</v>
      </c>
      <c r="Q929" s="82" t="s">
        <v>10</v>
      </c>
      <c r="R929" s="82">
        <v>3</v>
      </c>
      <c r="S929" s="83">
        <v>44936</v>
      </c>
      <c r="T929" s="83">
        <v>38727</v>
      </c>
      <c r="U929" s="82">
        <v>62462045</v>
      </c>
      <c r="V929" s="82" t="s">
        <v>3702</v>
      </c>
      <c r="W929" s="100" t="s">
        <v>1100</v>
      </c>
      <c r="X929" s="82" t="s">
        <v>4712</v>
      </c>
      <c r="Y929" s="82" t="s">
        <v>6000</v>
      </c>
      <c r="Z929" s="82" t="s">
        <v>601</v>
      </c>
      <c r="AA929" s="82" t="s">
        <v>3704</v>
      </c>
      <c r="AB929" s="82" t="s">
        <v>7006</v>
      </c>
      <c r="AC929" s="82" t="s">
        <v>3713</v>
      </c>
      <c r="AD929" s="82" t="s">
        <v>3705</v>
      </c>
      <c r="AE929" s="82">
        <v>200013300066167</v>
      </c>
      <c r="AF929" s="82">
        <v>1</v>
      </c>
      <c r="AG929" s="82" t="s">
        <v>3707</v>
      </c>
      <c r="AH929" s="82">
        <v>1</v>
      </c>
      <c r="AI929" s="82" t="s">
        <v>3708</v>
      </c>
      <c r="AJ929" s="82">
        <v>315645</v>
      </c>
      <c r="AK929" s="82" t="s">
        <v>6663</v>
      </c>
      <c r="AL929" s="82">
        <v>530</v>
      </c>
      <c r="AM929" s="84">
        <v>12350.36</v>
      </c>
      <c r="AN929" s="84">
        <v>0</v>
      </c>
      <c r="AO929" s="84">
        <v>0</v>
      </c>
      <c r="AP929" s="84">
        <v>12350.36</v>
      </c>
      <c r="AQ929" s="84">
        <v>354.46</v>
      </c>
      <c r="AR929" s="84">
        <v>0</v>
      </c>
      <c r="AS929" s="84">
        <v>375.45</v>
      </c>
      <c r="AT929" s="84">
        <v>1587.38</v>
      </c>
      <c r="AU929" s="84">
        <v>25</v>
      </c>
      <c r="AV929" s="84">
        <v>50</v>
      </c>
      <c r="AW929" s="84">
        <v>0</v>
      </c>
      <c r="AX929" s="84">
        <v>2392.29</v>
      </c>
      <c r="AY929" s="84">
        <v>9958.07</v>
      </c>
      <c r="AZ929" s="84">
        <v>876.88</v>
      </c>
      <c r="BA929" s="84">
        <v>135.85</v>
      </c>
      <c r="BB929" s="84">
        <v>875.64</v>
      </c>
      <c r="BC929" s="91">
        <v>1888.37</v>
      </c>
    </row>
    <row r="930" spans="1:55" ht="25.5">
      <c r="A930" s="90" t="s">
        <v>843</v>
      </c>
      <c r="B930" s="82">
        <v>20231001</v>
      </c>
      <c r="C930" s="82">
        <v>2023</v>
      </c>
      <c r="D930" s="82" t="s">
        <v>6398</v>
      </c>
      <c r="E930" s="82">
        <v>10</v>
      </c>
      <c r="F930" s="82">
        <v>1.83</v>
      </c>
      <c r="G930" s="82" t="s">
        <v>843</v>
      </c>
      <c r="H930" s="82">
        <v>1.83</v>
      </c>
      <c r="I930" s="82" t="s">
        <v>843</v>
      </c>
      <c r="J930" s="82">
        <v>7</v>
      </c>
      <c r="K930" s="82" t="s">
        <v>3709</v>
      </c>
      <c r="L930" s="82"/>
      <c r="M930" s="82"/>
      <c r="N930" s="82" t="s">
        <v>2352</v>
      </c>
      <c r="O930" s="82" t="s">
        <v>3700</v>
      </c>
      <c r="P930" s="82" t="s">
        <v>3710</v>
      </c>
      <c r="Q930" s="82" t="s">
        <v>795</v>
      </c>
      <c r="R930" s="82">
        <v>3</v>
      </c>
      <c r="S930" s="83">
        <v>44928</v>
      </c>
      <c r="T930" s="83">
        <v>44208</v>
      </c>
      <c r="U930" s="82"/>
      <c r="V930" s="82" t="s">
        <v>3702</v>
      </c>
      <c r="W930" s="100" t="s">
        <v>2916</v>
      </c>
      <c r="X930" s="82" t="s">
        <v>4403</v>
      </c>
      <c r="Y930" s="82" t="s">
        <v>5686</v>
      </c>
      <c r="Z930" s="82" t="s">
        <v>2930</v>
      </c>
      <c r="AA930" s="82" t="s">
        <v>3704</v>
      </c>
      <c r="AB930" s="82" t="s">
        <v>7007</v>
      </c>
      <c r="AC930" s="82" t="s">
        <v>3705</v>
      </c>
      <c r="AD930" s="82" t="s">
        <v>3706</v>
      </c>
      <c r="AE930" s="82">
        <v>200012320174512</v>
      </c>
      <c r="AF930" s="82">
        <v>1</v>
      </c>
      <c r="AG930" s="82" t="s">
        <v>3707</v>
      </c>
      <c r="AH930" s="82">
        <v>1</v>
      </c>
      <c r="AI930" s="82" t="s">
        <v>3708</v>
      </c>
      <c r="AJ930" s="82">
        <v>315645</v>
      </c>
      <c r="AK930" s="82" t="s">
        <v>6663</v>
      </c>
      <c r="AL930" s="82">
        <v>531</v>
      </c>
      <c r="AM930" s="84">
        <v>10000</v>
      </c>
      <c r="AN930" s="84">
        <v>0</v>
      </c>
      <c r="AO930" s="84">
        <v>0</v>
      </c>
      <c r="AP930" s="84">
        <v>10000</v>
      </c>
      <c r="AQ930" s="84">
        <v>0</v>
      </c>
      <c r="AR930" s="84">
        <v>0</v>
      </c>
      <c r="AS930" s="84">
        <v>0</v>
      </c>
      <c r="AT930" s="84">
        <v>0</v>
      </c>
      <c r="AU930" s="84">
        <v>0</v>
      </c>
      <c r="AV930" s="84">
        <v>0</v>
      </c>
      <c r="AW930" s="84">
        <v>0</v>
      </c>
      <c r="AX930" s="84">
        <v>0</v>
      </c>
      <c r="AY930" s="84">
        <v>10000</v>
      </c>
      <c r="AZ930" s="84">
        <v>0</v>
      </c>
      <c r="BA930" s="84">
        <v>0</v>
      </c>
      <c r="BB930" s="84">
        <v>0</v>
      </c>
      <c r="BC930" s="91">
        <v>0</v>
      </c>
    </row>
    <row r="931" spans="1:55" ht="25.5">
      <c r="A931" s="90" t="s">
        <v>843</v>
      </c>
      <c r="B931" s="82">
        <v>20231001</v>
      </c>
      <c r="C931" s="82">
        <v>2023</v>
      </c>
      <c r="D931" s="82" t="s">
        <v>6398</v>
      </c>
      <c r="E931" s="82">
        <v>10</v>
      </c>
      <c r="F931" s="82">
        <v>1.83</v>
      </c>
      <c r="G931" s="82" t="s">
        <v>843</v>
      </c>
      <c r="H931" s="82">
        <v>1.83</v>
      </c>
      <c r="I931" s="82" t="s">
        <v>843</v>
      </c>
      <c r="J931" s="82">
        <v>7</v>
      </c>
      <c r="K931" s="82" t="s">
        <v>3709</v>
      </c>
      <c r="L931" s="82"/>
      <c r="M931" s="82"/>
      <c r="N931" s="82" t="s">
        <v>2352</v>
      </c>
      <c r="O931" s="82" t="s">
        <v>3700</v>
      </c>
      <c r="P931" s="82" t="s">
        <v>3710</v>
      </c>
      <c r="Q931" s="82" t="s">
        <v>795</v>
      </c>
      <c r="R931" s="82">
        <v>1</v>
      </c>
      <c r="S931" s="83">
        <v>44208</v>
      </c>
      <c r="T931" s="83">
        <v>44208</v>
      </c>
      <c r="U931" s="82">
        <v>62461333</v>
      </c>
      <c r="V931" s="82" t="s">
        <v>3702</v>
      </c>
      <c r="W931" s="100" t="s">
        <v>2244</v>
      </c>
      <c r="X931" s="82" t="s">
        <v>4041</v>
      </c>
      <c r="Y931" s="82" t="s">
        <v>5361</v>
      </c>
      <c r="Z931" s="82" t="s">
        <v>1370</v>
      </c>
      <c r="AA931" s="82" t="s">
        <v>3712</v>
      </c>
      <c r="AB931" s="82" t="s">
        <v>7008</v>
      </c>
      <c r="AC931" s="82" t="s">
        <v>3705</v>
      </c>
      <c r="AD931" s="82" t="s">
        <v>3718</v>
      </c>
      <c r="AE931" s="82">
        <v>200012320303684</v>
      </c>
      <c r="AF931" s="82">
        <v>1</v>
      </c>
      <c r="AG931" s="82" t="s">
        <v>3707</v>
      </c>
      <c r="AH931" s="82">
        <v>1</v>
      </c>
      <c r="AI931" s="82" t="s">
        <v>3708</v>
      </c>
      <c r="AJ931" s="82">
        <v>315645</v>
      </c>
      <c r="AK931" s="82" t="s">
        <v>6663</v>
      </c>
      <c r="AL931" s="82">
        <v>532</v>
      </c>
      <c r="AM931" s="84">
        <v>20000</v>
      </c>
      <c r="AN931" s="84">
        <v>0</v>
      </c>
      <c r="AO931" s="84">
        <v>0</v>
      </c>
      <c r="AP931" s="84">
        <v>20000</v>
      </c>
      <c r="AQ931" s="84">
        <v>0</v>
      </c>
      <c r="AR931" s="84">
        <v>0</v>
      </c>
      <c r="AS931" s="84">
        <v>0</v>
      </c>
      <c r="AT931" s="84">
        <v>0</v>
      </c>
      <c r="AU931" s="84">
        <v>0</v>
      </c>
      <c r="AV931" s="84">
        <v>0</v>
      </c>
      <c r="AW931" s="84">
        <v>0</v>
      </c>
      <c r="AX931" s="84">
        <v>0</v>
      </c>
      <c r="AY931" s="84">
        <v>20000</v>
      </c>
      <c r="AZ931" s="84">
        <v>0</v>
      </c>
      <c r="BA931" s="84">
        <v>0</v>
      </c>
      <c r="BB931" s="84">
        <v>0</v>
      </c>
      <c r="BC931" s="91">
        <v>0</v>
      </c>
    </row>
    <row r="932" spans="1:55" ht="25.5">
      <c r="A932" s="90" t="s">
        <v>843</v>
      </c>
      <c r="B932" s="82">
        <v>20231001</v>
      </c>
      <c r="C932" s="82">
        <v>2023</v>
      </c>
      <c r="D932" s="82" t="s">
        <v>6398</v>
      </c>
      <c r="E932" s="82">
        <v>10</v>
      </c>
      <c r="F932" s="82" t="s">
        <v>1285</v>
      </c>
      <c r="G932" s="82" t="s">
        <v>187</v>
      </c>
      <c r="H932" s="82">
        <v>1.83</v>
      </c>
      <c r="I932" s="82" t="s">
        <v>843</v>
      </c>
      <c r="J932" s="82">
        <v>34</v>
      </c>
      <c r="K932" s="82" t="s">
        <v>3699</v>
      </c>
      <c r="L932" s="82"/>
      <c r="M932" s="82"/>
      <c r="N932" s="82" t="s">
        <v>2352</v>
      </c>
      <c r="O932" s="82" t="s">
        <v>3700</v>
      </c>
      <c r="P932" s="82" t="s">
        <v>3701</v>
      </c>
      <c r="Q932" s="82" t="s">
        <v>190</v>
      </c>
      <c r="R932" s="82">
        <v>1</v>
      </c>
      <c r="S932" s="83">
        <v>44573</v>
      </c>
      <c r="T932" s="83">
        <v>44573</v>
      </c>
      <c r="U932" s="82">
        <v>62370026</v>
      </c>
      <c r="V932" s="82" t="s">
        <v>3702</v>
      </c>
      <c r="W932" s="100" t="s">
        <v>2820</v>
      </c>
      <c r="X932" s="82" t="s">
        <v>3703</v>
      </c>
      <c r="Y932" s="82" t="s">
        <v>5126</v>
      </c>
      <c r="Z932" s="82" t="s">
        <v>2819</v>
      </c>
      <c r="AA932" s="82" t="s">
        <v>3704</v>
      </c>
      <c r="AB932" s="83">
        <v>35736</v>
      </c>
      <c r="AC932" s="82" t="s">
        <v>3705</v>
      </c>
      <c r="AD932" s="82" t="s">
        <v>3706</v>
      </c>
      <c r="AE932" s="82">
        <v>200019603292617</v>
      </c>
      <c r="AF932" s="82">
        <v>1</v>
      </c>
      <c r="AG932" s="82" t="s">
        <v>3707</v>
      </c>
      <c r="AH932" s="82">
        <v>1</v>
      </c>
      <c r="AI932" s="82" t="s">
        <v>3708</v>
      </c>
      <c r="AJ932" s="82">
        <v>315645</v>
      </c>
      <c r="AK932" s="82" t="s">
        <v>6663</v>
      </c>
      <c r="AL932" s="82">
        <v>533</v>
      </c>
      <c r="AM932" s="84">
        <v>22000</v>
      </c>
      <c r="AN932" s="84">
        <v>0</v>
      </c>
      <c r="AO932" s="84">
        <v>0</v>
      </c>
      <c r="AP932" s="84">
        <v>22000</v>
      </c>
      <c r="AQ932" s="84">
        <v>631.4</v>
      </c>
      <c r="AR932" s="84">
        <v>0</v>
      </c>
      <c r="AS932" s="84">
        <v>668.8</v>
      </c>
      <c r="AT932" s="84">
        <v>0</v>
      </c>
      <c r="AU932" s="84">
        <v>25</v>
      </c>
      <c r="AV932" s="84">
        <v>0</v>
      </c>
      <c r="AW932" s="84">
        <v>0</v>
      </c>
      <c r="AX932" s="84">
        <v>1325.2</v>
      </c>
      <c r="AY932" s="84">
        <v>20674.8</v>
      </c>
      <c r="AZ932" s="84">
        <v>1562</v>
      </c>
      <c r="BA932" s="84">
        <v>242</v>
      </c>
      <c r="BB932" s="84">
        <v>1559.8</v>
      </c>
      <c r="BC932" s="91">
        <v>3363.8</v>
      </c>
    </row>
    <row r="933" spans="1:55" ht="25.5">
      <c r="A933" s="90" t="s">
        <v>843</v>
      </c>
      <c r="B933" s="82">
        <v>20231001</v>
      </c>
      <c r="C933" s="82">
        <v>2023</v>
      </c>
      <c r="D933" s="82" t="s">
        <v>6398</v>
      </c>
      <c r="E933" s="82">
        <v>10</v>
      </c>
      <c r="F933" s="82" t="s">
        <v>1292</v>
      </c>
      <c r="G933" s="82" t="s">
        <v>184</v>
      </c>
      <c r="H933" s="82">
        <v>1.83</v>
      </c>
      <c r="I933" s="82" t="s">
        <v>843</v>
      </c>
      <c r="J933" s="82">
        <v>36</v>
      </c>
      <c r="K933" s="82" t="s">
        <v>3730</v>
      </c>
      <c r="L933" s="82" t="s">
        <v>3749</v>
      </c>
      <c r="M933" s="82" t="s">
        <v>3750</v>
      </c>
      <c r="N933" s="82" t="s">
        <v>2352</v>
      </c>
      <c r="O933" s="82" t="s">
        <v>3700</v>
      </c>
      <c r="P933" s="82" t="s">
        <v>3805</v>
      </c>
      <c r="Q933" s="82" t="s">
        <v>82</v>
      </c>
      <c r="R933" s="82">
        <v>1</v>
      </c>
      <c r="S933" s="83">
        <v>44929</v>
      </c>
      <c r="T933" s="83">
        <v>44929</v>
      </c>
      <c r="U933" s="82">
        <v>62205008</v>
      </c>
      <c r="V933" s="82" t="s">
        <v>3702</v>
      </c>
      <c r="W933" s="100" t="s">
        <v>2990</v>
      </c>
      <c r="X933" s="82" t="s">
        <v>3806</v>
      </c>
      <c r="Y933" s="82" t="s">
        <v>5180</v>
      </c>
      <c r="Z933" s="82" t="s">
        <v>2993</v>
      </c>
      <c r="AA933" s="82" t="s">
        <v>3712</v>
      </c>
      <c r="AB933" s="82" t="s">
        <v>7009</v>
      </c>
      <c r="AC933" s="82" t="s">
        <v>3705</v>
      </c>
      <c r="AD933" s="82" t="s">
        <v>3706</v>
      </c>
      <c r="AE933" s="82">
        <v>200019605313529</v>
      </c>
      <c r="AF933" s="82">
        <v>1</v>
      </c>
      <c r="AG933" s="82" t="s">
        <v>3707</v>
      </c>
      <c r="AH933" s="82">
        <v>1</v>
      </c>
      <c r="AI933" s="82" t="s">
        <v>3708</v>
      </c>
      <c r="AJ933" s="82">
        <v>315645</v>
      </c>
      <c r="AK933" s="82" t="s">
        <v>6663</v>
      </c>
      <c r="AL933" s="82">
        <v>534</v>
      </c>
      <c r="AM933" s="84">
        <v>30000</v>
      </c>
      <c r="AN933" s="84">
        <v>0</v>
      </c>
      <c r="AO933" s="84">
        <v>0</v>
      </c>
      <c r="AP933" s="84">
        <v>30000</v>
      </c>
      <c r="AQ933" s="84">
        <v>861</v>
      </c>
      <c r="AR933" s="84">
        <v>0</v>
      </c>
      <c r="AS933" s="84">
        <v>912</v>
      </c>
      <c r="AT933" s="84">
        <v>0</v>
      </c>
      <c r="AU933" s="84">
        <v>25</v>
      </c>
      <c r="AV933" s="84">
        <v>0</v>
      </c>
      <c r="AW933" s="84">
        <v>0</v>
      </c>
      <c r="AX933" s="84">
        <v>1798</v>
      </c>
      <c r="AY933" s="84">
        <v>28202</v>
      </c>
      <c r="AZ933" s="84">
        <v>2130</v>
      </c>
      <c r="BA933" s="84">
        <v>330</v>
      </c>
      <c r="BB933" s="84">
        <v>2127</v>
      </c>
      <c r="BC933" s="91">
        <v>4587</v>
      </c>
    </row>
    <row r="934" spans="1:55" ht="25.5">
      <c r="A934" s="90" t="s">
        <v>843</v>
      </c>
      <c r="B934" s="82">
        <v>20231001</v>
      </c>
      <c r="C934" s="82">
        <v>2023</v>
      </c>
      <c r="D934" s="82" t="s">
        <v>6398</v>
      </c>
      <c r="E934" s="82">
        <v>10</v>
      </c>
      <c r="F934" s="82">
        <v>1.83</v>
      </c>
      <c r="G934" s="82" t="s">
        <v>843</v>
      </c>
      <c r="H934" s="82">
        <v>1.83</v>
      </c>
      <c r="I934" s="82" t="s">
        <v>843</v>
      </c>
      <c r="J934" s="82">
        <v>7</v>
      </c>
      <c r="K934" s="82" t="s">
        <v>3709</v>
      </c>
      <c r="L934" s="82"/>
      <c r="M934" s="82"/>
      <c r="N934" s="82" t="s">
        <v>2352</v>
      </c>
      <c r="O934" s="82" t="s">
        <v>3700</v>
      </c>
      <c r="P934" s="82" t="s">
        <v>3710</v>
      </c>
      <c r="Q934" s="82" t="s">
        <v>795</v>
      </c>
      <c r="R934" s="82">
        <v>1</v>
      </c>
      <c r="S934" s="83">
        <v>44930</v>
      </c>
      <c r="T934" s="83">
        <v>44930</v>
      </c>
      <c r="U934" s="82">
        <v>62461877</v>
      </c>
      <c r="V934" s="82" t="s">
        <v>3702</v>
      </c>
      <c r="W934" s="100" t="s">
        <v>3147</v>
      </c>
      <c r="X934" s="82" t="s">
        <v>4506</v>
      </c>
      <c r="Y934" s="82" t="s">
        <v>5783</v>
      </c>
      <c r="Z934" s="82" t="s">
        <v>3146</v>
      </c>
      <c r="AA934" s="82" t="s">
        <v>3712</v>
      </c>
      <c r="AB934" s="83">
        <v>37963</v>
      </c>
      <c r="AC934" s="82" t="s">
        <v>3705</v>
      </c>
      <c r="AD934" s="82" t="s">
        <v>3706</v>
      </c>
      <c r="AE934" s="82">
        <v>200019604041662</v>
      </c>
      <c r="AF934" s="82">
        <v>1</v>
      </c>
      <c r="AG934" s="82" t="s">
        <v>3707</v>
      </c>
      <c r="AH934" s="82">
        <v>1</v>
      </c>
      <c r="AI934" s="82" t="s">
        <v>3708</v>
      </c>
      <c r="AJ934" s="82">
        <v>315645</v>
      </c>
      <c r="AK934" s="82" t="s">
        <v>6663</v>
      </c>
      <c r="AL934" s="82">
        <v>535</v>
      </c>
      <c r="AM934" s="84">
        <v>5000</v>
      </c>
      <c r="AN934" s="84">
        <v>0</v>
      </c>
      <c r="AO934" s="84">
        <v>0</v>
      </c>
      <c r="AP934" s="84">
        <v>5000</v>
      </c>
      <c r="AQ934" s="84">
        <v>0</v>
      </c>
      <c r="AR934" s="84">
        <v>0</v>
      </c>
      <c r="AS934" s="84">
        <v>0</v>
      </c>
      <c r="AT934" s="84">
        <v>0</v>
      </c>
      <c r="AU934" s="84">
        <v>0</v>
      </c>
      <c r="AV934" s="84">
        <v>0</v>
      </c>
      <c r="AW934" s="84">
        <v>0</v>
      </c>
      <c r="AX934" s="84">
        <v>0</v>
      </c>
      <c r="AY934" s="84">
        <v>5000</v>
      </c>
      <c r="AZ934" s="84">
        <v>0</v>
      </c>
      <c r="BA934" s="84">
        <v>0</v>
      </c>
      <c r="BB934" s="84">
        <v>0</v>
      </c>
      <c r="BC934" s="91">
        <v>0</v>
      </c>
    </row>
    <row r="935" spans="1:55" ht="25.5">
      <c r="A935" s="90" t="s">
        <v>843</v>
      </c>
      <c r="B935" s="82">
        <v>20231001</v>
      </c>
      <c r="C935" s="82">
        <v>2023</v>
      </c>
      <c r="D935" s="82" t="s">
        <v>6398</v>
      </c>
      <c r="E935" s="82">
        <v>10</v>
      </c>
      <c r="F935" s="82">
        <v>1.83</v>
      </c>
      <c r="G935" s="82" t="s">
        <v>843</v>
      </c>
      <c r="H935" s="82">
        <v>1.83</v>
      </c>
      <c r="I935" s="82" t="s">
        <v>843</v>
      </c>
      <c r="J935" s="82">
        <v>7</v>
      </c>
      <c r="K935" s="82" t="s">
        <v>3709</v>
      </c>
      <c r="L935" s="82"/>
      <c r="M935" s="82"/>
      <c r="N935" s="82" t="s">
        <v>2352</v>
      </c>
      <c r="O935" s="82" t="s">
        <v>3700</v>
      </c>
      <c r="P935" s="82" t="s">
        <v>3710</v>
      </c>
      <c r="Q935" s="82" t="s">
        <v>795</v>
      </c>
      <c r="R935" s="82">
        <v>1</v>
      </c>
      <c r="S935" s="83">
        <v>44207</v>
      </c>
      <c r="T935" s="83">
        <v>44207</v>
      </c>
      <c r="U935" s="82">
        <v>62461169</v>
      </c>
      <c r="V935" s="82" t="s">
        <v>3702</v>
      </c>
      <c r="W935" s="100" t="s">
        <v>2288</v>
      </c>
      <c r="X935" s="82" t="s">
        <v>4561</v>
      </c>
      <c r="Y935" s="82" t="s">
        <v>5844</v>
      </c>
      <c r="Z935" s="82" t="s">
        <v>1240</v>
      </c>
      <c r="AA935" s="82" t="s">
        <v>3712</v>
      </c>
      <c r="AB935" s="83">
        <v>28075</v>
      </c>
      <c r="AC935" s="82" t="s">
        <v>3705</v>
      </c>
      <c r="AD935" s="82" t="s">
        <v>3706</v>
      </c>
      <c r="AE935" s="82">
        <v>200011680064839</v>
      </c>
      <c r="AF935" s="82">
        <v>1</v>
      </c>
      <c r="AG935" s="82" t="s">
        <v>3707</v>
      </c>
      <c r="AH935" s="82">
        <v>1</v>
      </c>
      <c r="AI935" s="82" t="s">
        <v>3708</v>
      </c>
      <c r="AJ935" s="82">
        <v>315645</v>
      </c>
      <c r="AK935" s="82" t="s">
        <v>6663</v>
      </c>
      <c r="AL935" s="82">
        <v>536</v>
      </c>
      <c r="AM935" s="84">
        <v>10000</v>
      </c>
      <c r="AN935" s="84">
        <v>0</v>
      </c>
      <c r="AO935" s="84">
        <v>0</v>
      </c>
      <c r="AP935" s="84">
        <v>10000</v>
      </c>
      <c r="AQ935" s="84">
        <v>0</v>
      </c>
      <c r="AR935" s="84">
        <v>0</v>
      </c>
      <c r="AS935" s="84">
        <v>0</v>
      </c>
      <c r="AT935" s="84">
        <v>0</v>
      </c>
      <c r="AU935" s="84">
        <v>0</v>
      </c>
      <c r="AV935" s="84">
        <v>0</v>
      </c>
      <c r="AW935" s="84">
        <v>0</v>
      </c>
      <c r="AX935" s="84">
        <v>0</v>
      </c>
      <c r="AY935" s="84">
        <v>10000</v>
      </c>
      <c r="AZ935" s="84">
        <v>0</v>
      </c>
      <c r="BA935" s="84">
        <v>0</v>
      </c>
      <c r="BB935" s="84">
        <v>0</v>
      </c>
      <c r="BC935" s="91">
        <v>0</v>
      </c>
    </row>
    <row r="936" spans="1:55" ht="25.5">
      <c r="A936" s="90" t="s">
        <v>843</v>
      </c>
      <c r="B936" s="82">
        <v>20231001</v>
      </c>
      <c r="C936" s="82">
        <v>2023</v>
      </c>
      <c r="D936" s="82" t="s">
        <v>6398</v>
      </c>
      <c r="E936" s="82">
        <v>10</v>
      </c>
      <c r="F936" s="82" t="s">
        <v>1294</v>
      </c>
      <c r="G936" s="82" t="s">
        <v>271</v>
      </c>
      <c r="H936" s="82">
        <v>1.83</v>
      </c>
      <c r="I936" s="82" t="s">
        <v>843</v>
      </c>
      <c r="J936" s="82">
        <v>34</v>
      </c>
      <c r="K936" s="82" t="s">
        <v>3699</v>
      </c>
      <c r="L936" s="82" t="s">
        <v>3714</v>
      </c>
      <c r="M936" s="82" t="s">
        <v>3715</v>
      </c>
      <c r="N936" s="82" t="s">
        <v>2352</v>
      </c>
      <c r="O936" s="82" t="s">
        <v>3700</v>
      </c>
      <c r="P936" s="82" t="s">
        <v>3865</v>
      </c>
      <c r="Q936" s="82" t="s">
        <v>2390</v>
      </c>
      <c r="R936" s="82">
        <v>7</v>
      </c>
      <c r="S936" s="83">
        <v>44927</v>
      </c>
      <c r="T936" s="83">
        <v>41276</v>
      </c>
      <c r="U936" s="82">
        <v>62175018</v>
      </c>
      <c r="V936" s="82" t="s">
        <v>3702</v>
      </c>
      <c r="W936" s="100" t="s">
        <v>2842</v>
      </c>
      <c r="X936" s="82" t="s">
        <v>4512</v>
      </c>
      <c r="Y936" s="82" t="s">
        <v>5792</v>
      </c>
      <c r="Z936" s="82" t="s">
        <v>2862</v>
      </c>
      <c r="AA936" s="82" t="s">
        <v>3704</v>
      </c>
      <c r="AB936" s="82" t="s">
        <v>7010</v>
      </c>
      <c r="AC936" s="82" t="s">
        <v>3713</v>
      </c>
      <c r="AD936" s="82" t="s">
        <v>3706</v>
      </c>
      <c r="AE936" s="82">
        <v>200010301757912</v>
      </c>
      <c r="AF936" s="82">
        <v>1</v>
      </c>
      <c r="AG936" s="82" t="s">
        <v>3707</v>
      </c>
      <c r="AH936" s="82">
        <v>1</v>
      </c>
      <c r="AI936" s="82" t="s">
        <v>3708</v>
      </c>
      <c r="AJ936" s="82">
        <v>315645</v>
      </c>
      <c r="AK936" s="82" t="s">
        <v>6663</v>
      </c>
      <c r="AL936" s="82">
        <v>537</v>
      </c>
      <c r="AM936" s="84">
        <v>70000</v>
      </c>
      <c r="AN936" s="84">
        <v>0</v>
      </c>
      <c r="AO936" s="84">
        <v>0</v>
      </c>
      <c r="AP936" s="84">
        <v>70000</v>
      </c>
      <c r="AQ936" s="84">
        <v>2009</v>
      </c>
      <c r="AR936" s="84">
        <v>0</v>
      </c>
      <c r="AS936" s="84">
        <v>2128</v>
      </c>
      <c r="AT936" s="84">
        <v>0</v>
      </c>
      <c r="AU936" s="84">
        <v>25</v>
      </c>
      <c r="AV936" s="84">
        <v>0</v>
      </c>
      <c r="AW936" s="84">
        <v>3046</v>
      </c>
      <c r="AX936" s="84">
        <v>10254</v>
      </c>
      <c r="AY936" s="84">
        <v>62792</v>
      </c>
      <c r="AZ936" s="84">
        <v>4970</v>
      </c>
      <c r="BA936" s="84">
        <v>770</v>
      </c>
      <c r="BB936" s="84">
        <v>4963</v>
      </c>
      <c r="BC936" s="91">
        <v>10703</v>
      </c>
    </row>
    <row r="937" spans="1:55" ht="25.5">
      <c r="A937" s="90" t="s">
        <v>843</v>
      </c>
      <c r="B937" s="82">
        <v>20231001</v>
      </c>
      <c r="C937" s="82">
        <v>2023</v>
      </c>
      <c r="D937" s="82" t="s">
        <v>6398</v>
      </c>
      <c r="E937" s="82">
        <v>10</v>
      </c>
      <c r="F937" s="82" t="s">
        <v>1260</v>
      </c>
      <c r="G937" s="82" t="s">
        <v>256</v>
      </c>
      <c r="H937" s="82" t="s">
        <v>1260</v>
      </c>
      <c r="I937" s="82" t="s">
        <v>256</v>
      </c>
      <c r="J937" s="82">
        <v>1</v>
      </c>
      <c r="K937" s="82" t="s">
        <v>11</v>
      </c>
      <c r="L937" s="82"/>
      <c r="M937" s="82"/>
      <c r="N937" s="82" t="s">
        <v>2352</v>
      </c>
      <c r="O937" s="82" t="s">
        <v>3700</v>
      </c>
      <c r="P937" s="82" t="s">
        <v>3968</v>
      </c>
      <c r="Q937" s="82" t="s">
        <v>118</v>
      </c>
      <c r="R937" s="82">
        <v>1</v>
      </c>
      <c r="S937" s="83">
        <v>44197</v>
      </c>
      <c r="T937" s="83">
        <v>44197</v>
      </c>
      <c r="U937" s="82">
        <v>62250021</v>
      </c>
      <c r="V937" s="82" t="s">
        <v>3702</v>
      </c>
      <c r="W937" s="100" t="s">
        <v>1754</v>
      </c>
      <c r="X937" s="82" t="s">
        <v>3969</v>
      </c>
      <c r="Y937" s="82" t="s">
        <v>5300</v>
      </c>
      <c r="Z937" s="82" t="s">
        <v>912</v>
      </c>
      <c r="AA937" s="82" t="s">
        <v>3712</v>
      </c>
      <c r="AB937" s="82" t="s">
        <v>7011</v>
      </c>
      <c r="AC937" s="82" t="s">
        <v>3705</v>
      </c>
      <c r="AD937" s="82" t="s">
        <v>3706</v>
      </c>
      <c r="AE937" s="82">
        <v>200019603335631</v>
      </c>
      <c r="AF937" s="82">
        <v>1</v>
      </c>
      <c r="AG937" s="82" t="s">
        <v>3707</v>
      </c>
      <c r="AH937" s="82">
        <v>1</v>
      </c>
      <c r="AI937" s="82" t="s">
        <v>3708</v>
      </c>
      <c r="AJ937" s="82">
        <v>315645</v>
      </c>
      <c r="AK937" s="82" t="s">
        <v>6663</v>
      </c>
      <c r="AL937" s="82">
        <v>538</v>
      </c>
      <c r="AM937" s="84">
        <v>35000</v>
      </c>
      <c r="AN937" s="84">
        <v>0</v>
      </c>
      <c r="AO937" s="84">
        <v>0</v>
      </c>
      <c r="AP937" s="84">
        <v>35000</v>
      </c>
      <c r="AQ937" s="84">
        <v>1004.5</v>
      </c>
      <c r="AR937" s="84">
        <v>0</v>
      </c>
      <c r="AS937" s="84">
        <v>1064</v>
      </c>
      <c r="AT937" s="84">
        <v>0</v>
      </c>
      <c r="AU937" s="84">
        <v>25</v>
      </c>
      <c r="AV937" s="84">
        <v>0</v>
      </c>
      <c r="AW937" s="84">
        <v>12739.57</v>
      </c>
      <c r="AX937" s="84">
        <v>27572.639999999999</v>
      </c>
      <c r="AY937" s="84">
        <v>20166.93</v>
      </c>
      <c r="AZ937" s="84">
        <v>2485</v>
      </c>
      <c r="BA937" s="84">
        <v>385</v>
      </c>
      <c r="BB937" s="84">
        <v>2481.5</v>
      </c>
      <c r="BC937" s="91">
        <v>5351.5</v>
      </c>
    </row>
    <row r="938" spans="1:55" ht="25.5">
      <c r="A938" s="90" t="s">
        <v>843</v>
      </c>
      <c r="B938" s="82">
        <v>20231001</v>
      </c>
      <c r="C938" s="82">
        <v>2023</v>
      </c>
      <c r="D938" s="82" t="s">
        <v>6398</v>
      </c>
      <c r="E938" s="82">
        <v>10</v>
      </c>
      <c r="F938" s="82" t="s">
        <v>1281</v>
      </c>
      <c r="G938" s="82" t="s">
        <v>488</v>
      </c>
      <c r="H938" s="82" t="s">
        <v>1281</v>
      </c>
      <c r="I938" s="82" t="s">
        <v>488</v>
      </c>
      <c r="J938" s="82">
        <v>1</v>
      </c>
      <c r="K938" s="82" t="s">
        <v>11</v>
      </c>
      <c r="L938" s="82" t="s">
        <v>3720</v>
      </c>
      <c r="M938" s="82" t="s">
        <v>3721</v>
      </c>
      <c r="N938" s="82" t="s">
        <v>2352</v>
      </c>
      <c r="O938" s="82" t="s">
        <v>3700</v>
      </c>
      <c r="P938" s="82" t="s">
        <v>3722</v>
      </c>
      <c r="Q938" s="82" t="s">
        <v>8</v>
      </c>
      <c r="R938" s="82">
        <v>5</v>
      </c>
      <c r="S938" s="83">
        <v>44932</v>
      </c>
      <c r="T938" s="83">
        <v>40553</v>
      </c>
      <c r="U938" s="82">
        <v>61710067</v>
      </c>
      <c r="V938" s="82" t="s">
        <v>3702</v>
      </c>
      <c r="W938" s="100" t="s">
        <v>3243</v>
      </c>
      <c r="X938" s="82" t="s">
        <v>4463</v>
      </c>
      <c r="Y938" s="82" t="s">
        <v>5187</v>
      </c>
      <c r="Z938" s="82" t="s">
        <v>3242</v>
      </c>
      <c r="AA938" s="82" t="s">
        <v>3704</v>
      </c>
      <c r="AB938" s="82" t="s">
        <v>7012</v>
      </c>
      <c r="AC938" s="82" t="s">
        <v>3713</v>
      </c>
      <c r="AD938" s="82" t="s">
        <v>3705</v>
      </c>
      <c r="AE938" s="82">
        <v>200019605901667</v>
      </c>
      <c r="AF938" s="82">
        <v>1</v>
      </c>
      <c r="AG938" s="82" t="s">
        <v>3707</v>
      </c>
      <c r="AH938" s="82">
        <v>1</v>
      </c>
      <c r="AI938" s="82" t="s">
        <v>3708</v>
      </c>
      <c r="AJ938" s="82">
        <v>315645</v>
      </c>
      <c r="AK938" s="82" t="s">
        <v>6663</v>
      </c>
      <c r="AL938" s="82">
        <v>539</v>
      </c>
      <c r="AM938" s="84">
        <v>18000</v>
      </c>
      <c r="AN938" s="84">
        <v>0</v>
      </c>
      <c r="AO938" s="84">
        <v>0</v>
      </c>
      <c r="AP938" s="84">
        <v>18000</v>
      </c>
      <c r="AQ938" s="84">
        <v>516.6</v>
      </c>
      <c r="AR938" s="84">
        <v>0</v>
      </c>
      <c r="AS938" s="84">
        <v>547.20000000000005</v>
      </c>
      <c r="AT938" s="84">
        <v>0</v>
      </c>
      <c r="AU938" s="84">
        <v>25</v>
      </c>
      <c r="AV938" s="84">
        <v>0</v>
      </c>
      <c r="AW938" s="84">
        <v>0</v>
      </c>
      <c r="AX938" s="84">
        <v>1088.8</v>
      </c>
      <c r="AY938" s="84">
        <v>16911.2</v>
      </c>
      <c r="AZ938" s="84">
        <v>1278</v>
      </c>
      <c r="BA938" s="84">
        <v>198</v>
      </c>
      <c r="BB938" s="84">
        <v>1276.2</v>
      </c>
      <c r="BC938" s="91">
        <v>2752.2</v>
      </c>
    </row>
    <row r="939" spans="1:55" ht="25.5">
      <c r="A939" s="90" t="s">
        <v>843</v>
      </c>
      <c r="B939" s="82">
        <v>20231001</v>
      </c>
      <c r="C939" s="82">
        <v>2023</v>
      </c>
      <c r="D939" s="82" t="s">
        <v>6398</v>
      </c>
      <c r="E939" s="82">
        <v>10</v>
      </c>
      <c r="F939" s="82">
        <v>1.83</v>
      </c>
      <c r="G939" s="82" t="s">
        <v>843</v>
      </c>
      <c r="H939" s="82">
        <v>1.83</v>
      </c>
      <c r="I939" s="82" t="s">
        <v>843</v>
      </c>
      <c r="J939" s="82">
        <v>7</v>
      </c>
      <c r="K939" s="82" t="s">
        <v>3709</v>
      </c>
      <c r="L939" s="82"/>
      <c r="M939" s="82"/>
      <c r="N939" s="82" t="s">
        <v>2352</v>
      </c>
      <c r="O939" s="82" t="s">
        <v>3700</v>
      </c>
      <c r="P939" s="82" t="s">
        <v>3710</v>
      </c>
      <c r="Q939" s="82" t="s">
        <v>795</v>
      </c>
      <c r="R939" s="82">
        <v>2</v>
      </c>
      <c r="S939" s="83">
        <v>44936</v>
      </c>
      <c r="T939" s="83">
        <v>44928</v>
      </c>
      <c r="U939" s="82">
        <v>62462055</v>
      </c>
      <c r="V939" s="82" t="s">
        <v>3702</v>
      </c>
      <c r="W939" s="100" t="s">
        <v>2919</v>
      </c>
      <c r="X939" s="82" t="s">
        <v>7013</v>
      </c>
      <c r="Y939" s="82" t="s">
        <v>7014</v>
      </c>
      <c r="Z939" s="82" t="s">
        <v>2932</v>
      </c>
      <c r="AA939" s="82" t="s">
        <v>3712</v>
      </c>
      <c r="AB939" s="82" t="s">
        <v>7015</v>
      </c>
      <c r="AC939" s="82" t="s">
        <v>3705</v>
      </c>
      <c r="AD939" s="82" t="s">
        <v>3706</v>
      </c>
      <c r="AE939" s="82">
        <v>200012320600772</v>
      </c>
      <c r="AF939" s="82">
        <v>1</v>
      </c>
      <c r="AG939" s="82" t="s">
        <v>3707</v>
      </c>
      <c r="AH939" s="82">
        <v>1</v>
      </c>
      <c r="AI939" s="82" t="s">
        <v>3708</v>
      </c>
      <c r="AJ939" s="82">
        <v>315645</v>
      </c>
      <c r="AK939" s="82" t="s">
        <v>6663</v>
      </c>
      <c r="AL939" s="82">
        <v>540</v>
      </c>
      <c r="AM939" s="84">
        <v>10000</v>
      </c>
      <c r="AN939" s="84">
        <v>0</v>
      </c>
      <c r="AO939" s="84">
        <v>0</v>
      </c>
      <c r="AP939" s="84">
        <v>10000</v>
      </c>
      <c r="AQ939" s="84">
        <v>0</v>
      </c>
      <c r="AR939" s="84">
        <v>0</v>
      </c>
      <c r="AS939" s="84">
        <v>0</v>
      </c>
      <c r="AT939" s="84">
        <v>0</v>
      </c>
      <c r="AU939" s="84">
        <v>0</v>
      </c>
      <c r="AV939" s="84">
        <v>0</v>
      </c>
      <c r="AW939" s="84">
        <v>0</v>
      </c>
      <c r="AX939" s="84">
        <v>0</v>
      </c>
      <c r="AY939" s="84">
        <v>10000</v>
      </c>
      <c r="AZ939" s="84">
        <v>0</v>
      </c>
      <c r="BA939" s="84">
        <v>0</v>
      </c>
      <c r="BB939" s="84">
        <v>0</v>
      </c>
      <c r="BC939" s="91">
        <v>0</v>
      </c>
    </row>
    <row r="940" spans="1:55" ht="25.5">
      <c r="A940" s="90" t="s">
        <v>843</v>
      </c>
      <c r="B940" s="82">
        <v>20231001</v>
      </c>
      <c r="C940" s="82">
        <v>2023</v>
      </c>
      <c r="D940" s="82" t="s">
        <v>6398</v>
      </c>
      <c r="E940" s="82">
        <v>10</v>
      </c>
      <c r="F940" s="82">
        <v>1.83</v>
      </c>
      <c r="G940" s="82" t="s">
        <v>843</v>
      </c>
      <c r="H940" s="82">
        <v>1.83</v>
      </c>
      <c r="I940" s="82" t="s">
        <v>843</v>
      </c>
      <c r="J940" s="82">
        <v>7</v>
      </c>
      <c r="K940" s="82" t="s">
        <v>3709</v>
      </c>
      <c r="L940" s="82"/>
      <c r="M940" s="82"/>
      <c r="N940" s="82" t="s">
        <v>2352</v>
      </c>
      <c r="O940" s="82" t="s">
        <v>3700</v>
      </c>
      <c r="P940" s="82" t="s">
        <v>3710</v>
      </c>
      <c r="Q940" s="82" t="s">
        <v>795</v>
      </c>
      <c r="R940" s="82">
        <v>1</v>
      </c>
      <c r="S940" s="83">
        <v>44932</v>
      </c>
      <c r="T940" s="83">
        <v>44932</v>
      </c>
      <c r="U940" s="82">
        <v>62461964</v>
      </c>
      <c r="V940" s="82" t="s">
        <v>3702</v>
      </c>
      <c r="W940" s="100" t="s">
        <v>3256</v>
      </c>
      <c r="X940" s="82" t="s">
        <v>4419</v>
      </c>
      <c r="Y940" s="82" t="s">
        <v>5896</v>
      </c>
      <c r="Z940" s="82" t="s">
        <v>3255</v>
      </c>
      <c r="AA940" s="82" t="s">
        <v>3704</v>
      </c>
      <c r="AB940" s="82" t="s">
        <v>7016</v>
      </c>
      <c r="AC940" s="82" t="s">
        <v>3705</v>
      </c>
      <c r="AD940" s="82" t="s">
        <v>3706</v>
      </c>
      <c r="AE940" s="82">
        <v>2002800129415</v>
      </c>
      <c r="AF940" s="82">
        <v>1</v>
      </c>
      <c r="AG940" s="82" t="s">
        <v>3707</v>
      </c>
      <c r="AH940" s="82">
        <v>1</v>
      </c>
      <c r="AI940" s="82" t="s">
        <v>3708</v>
      </c>
      <c r="AJ940" s="82">
        <v>315645</v>
      </c>
      <c r="AK940" s="82" t="s">
        <v>6663</v>
      </c>
      <c r="AL940" s="82">
        <v>541</v>
      </c>
      <c r="AM940" s="84">
        <v>15000</v>
      </c>
      <c r="AN940" s="84">
        <v>0</v>
      </c>
      <c r="AO940" s="84">
        <v>0</v>
      </c>
      <c r="AP940" s="84">
        <v>15000</v>
      </c>
      <c r="AQ940" s="84">
        <v>0</v>
      </c>
      <c r="AR940" s="84">
        <v>0</v>
      </c>
      <c r="AS940" s="84">
        <v>0</v>
      </c>
      <c r="AT940" s="84">
        <v>0</v>
      </c>
      <c r="AU940" s="84">
        <v>0</v>
      </c>
      <c r="AV940" s="84">
        <v>0</v>
      </c>
      <c r="AW940" s="84">
        <v>0</v>
      </c>
      <c r="AX940" s="84">
        <v>0</v>
      </c>
      <c r="AY940" s="84">
        <v>15000</v>
      </c>
      <c r="AZ940" s="84">
        <v>0</v>
      </c>
      <c r="BA940" s="84">
        <v>0</v>
      </c>
      <c r="BB940" s="84">
        <v>0</v>
      </c>
      <c r="BC940" s="91">
        <v>0</v>
      </c>
    </row>
    <row r="941" spans="1:55" ht="25.5">
      <c r="A941" s="90" t="s">
        <v>843</v>
      </c>
      <c r="B941" s="82">
        <v>20231001</v>
      </c>
      <c r="C941" s="82">
        <v>2023</v>
      </c>
      <c r="D941" s="82" t="s">
        <v>6398</v>
      </c>
      <c r="E941" s="82">
        <v>10</v>
      </c>
      <c r="F941" s="82">
        <v>1.83</v>
      </c>
      <c r="G941" s="82" t="s">
        <v>843</v>
      </c>
      <c r="H941" s="82">
        <v>1.83</v>
      </c>
      <c r="I941" s="82" t="s">
        <v>843</v>
      </c>
      <c r="J941" s="82">
        <v>1</v>
      </c>
      <c r="K941" s="82" t="s">
        <v>11</v>
      </c>
      <c r="L941" s="82" t="s">
        <v>3720</v>
      </c>
      <c r="M941" s="82" t="s">
        <v>3721</v>
      </c>
      <c r="N941" s="82" t="s">
        <v>2352</v>
      </c>
      <c r="O941" s="82" t="s">
        <v>3700</v>
      </c>
      <c r="P941" s="82" t="s">
        <v>3722</v>
      </c>
      <c r="Q941" s="82" t="s">
        <v>8</v>
      </c>
      <c r="R941" s="82">
        <v>3</v>
      </c>
      <c r="S941" s="83">
        <v>43466</v>
      </c>
      <c r="T941" s="83">
        <v>39452</v>
      </c>
      <c r="U941" s="82">
        <v>62460050</v>
      </c>
      <c r="V941" s="82" t="s">
        <v>3702</v>
      </c>
      <c r="W941" s="100" t="s">
        <v>1548</v>
      </c>
      <c r="X941" s="82" t="s">
        <v>4225</v>
      </c>
      <c r="Y941" s="82" t="s">
        <v>5263</v>
      </c>
      <c r="Z941" s="82" t="s">
        <v>2358</v>
      </c>
      <c r="AA941" s="82" t="s">
        <v>3704</v>
      </c>
      <c r="AB941" s="83">
        <v>26665</v>
      </c>
      <c r="AC941" s="82" t="s">
        <v>3713</v>
      </c>
      <c r="AD941" s="82" t="s">
        <v>3705</v>
      </c>
      <c r="AE941" s="82">
        <v>200013300127695</v>
      </c>
      <c r="AF941" s="82">
        <v>1</v>
      </c>
      <c r="AG941" s="82" t="s">
        <v>3707</v>
      </c>
      <c r="AH941" s="82">
        <v>1</v>
      </c>
      <c r="AI941" s="82" t="s">
        <v>3708</v>
      </c>
      <c r="AJ941" s="82">
        <v>315645</v>
      </c>
      <c r="AK941" s="82" t="s">
        <v>6663</v>
      </c>
      <c r="AL941" s="82">
        <v>542</v>
      </c>
      <c r="AM941" s="84">
        <v>11000</v>
      </c>
      <c r="AN941" s="84">
        <v>0</v>
      </c>
      <c r="AO941" s="84">
        <v>0</v>
      </c>
      <c r="AP941" s="84">
        <v>11000</v>
      </c>
      <c r="AQ941" s="84">
        <v>315.7</v>
      </c>
      <c r="AR941" s="84">
        <v>0</v>
      </c>
      <c r="AS941" s="84">
        <v>334.4</v>
      </c>
      <c r="AT941" s="84">
        <v>0</v>
      </c>
      <c r="AU941" s="84">
        <v>25</v>
      </c>
      <c r="AV941" s="84">
        <v>0</v>
      </c>
      <c r="AW941" s="84">
        <v>0</v>
      </c>
      <c r="AX941" s="84">
        <v>675.1</v>
      </c>
      <c r="AY941" s="84">
        <v>10324.9</v>
      </c>
      <c r="AZ941" s="84">
        <v>781</v>
      </c>
      <c r="BA941" s="84">
        <v>121</v>
      </c>
      <c r="BB941" s="84">
        <v>779.9</v>
      </c>
      <c r="BC941" s="91">
        <v>1681.9</v>
      </c>
    </row>
    <row r="942" spans="1:55" ht="25.5">
      <c r="A942" s="90" t="s">
        <v>843</v>
      </c>
      <c r="B942" s="82">
        <v>20231001</v>
      </c>
      <c r="C942" s="82">
        <v>2023</v>
      </c>
      <c r="D942" s="82" t="s">
        <v>6398</v>
      </c>
      <c r="E942" s="82">
        <v>10</v>
      </c>
      <c r="F942" s="82">
        <v>1.83</v>
      </c>
      <c r="G942" s="82" t="s">
        <v>843</v>
      </c>
      <c r="H942" s="82">
        <v>1.83</v>
      </c>
      <c r="I942" s="82" t="s">
        <v>843</v>
      </c>
      <c r="J942" s="82">
        <v>7</v>
      </c>
      <c r="K942" s="82" t="s">
        <v>3709</v>
      </c>
      <c r="L942" s="82"/>
      <c r="M942" s="82"/>
      <c r="N942" s="82" t="s">
        <v>2352</v>
      </c>
      <c r="O942" s="82" t="s">
        <v>3700</v>
      </c>
      <c r="P942" s="82" t="s">
        <v>3710</v>
      </c>
      <c r="Q942" s="82" t="s">
        <v>795</v>
      </c>
      <c r="R942" s="82">
        <v>2</v>
      </c>
      <c r="S942" s="83">
        <v>44927</v>
      </c>
      <c r="T942" s="83">
        <v>44568</v>
      </c>
      <c r="U942" s="82">
        <v>62461624</v>
      </c>
      <c r="V942" s="82" t="s">
        <v>3702</v>
      </c>
      <c r="W942" s="100" t="s">
        <v>2311</v>
      </c>
      <c r="X942" s="82" t="s">
        <v>3864</v>
      </c>
      <c r="Y942" s="82" t="s">
        <v>5799</v>
      </c>
      <c r="Z942" s="82" t="s">
        <v>2322</v>
      </c>
      <c r="AA942" s="82" t="s">
        <v>3712</v>
      </c>
      <c r="AB942" s="83">
        <v>25814</v>
      </c>
      <c r="AC942" s="82" t="s">
        <v>3705</v>
      </c>
      <c r="AD942" s="82" t="s">
        <v>3706</v>
      </c>
      <c r="AE942" s="82">
        <v>200012800044448</v>
      </c>
      <c r="AF942" s="82">
        <v>1</v>
      </c>
      <c r="AG942" s="82" t="s">
        <v>3707</v>
      </c>
      <c r="AH942" s="82">
        <v>1</v>
      </c>
      <c r="AI942" s="82" t="s">
        <v>3708</v>
      </c>
      <c r="AJ942" s="82">
        <v>315645</v>
      </c>
      <c r="AK942" s="82" t="s">
        <v>6663</v>
      </c>
      <c r="AL942" s="82">
        <v>543</v>
      </c>
      <c r="AM942" s="84">
        <v>30000</v>
      </c>
      <c r="AN942" s="84">
        <v>0</v>
      </c>
      <c r="AO942" s="84">
        <v>0</v>
      </c>
      <c r="AP942" s="84">
        <v>30000</v>
      </c>
      <c r="AQ942" s="84">
        <v>0</v>
      </c>
      <c r="AR942" s="84">
        <v>0</v>
      </c>
      <c r="AS942" s="84">
        <v>0</v>
      </c>
      <c r="AT942" s="84">
        <v>0</v>
      </c>
      <c r="AU942" s="84">
        <v>0</v>
      </c>
      <c r="AV942" s="84">
        <v>0</v>
      </c>
      <c r="AW942" s="84">
        <v>0</v>
      </c>
      <c r="AX942" s="84">
        <v>0</v>
      </c>
      <c r="AY942" s="84">
        <v>30000</v>
      </c>
      <c r="AZ942" s="84">
        <v>0</v>
      </c>
      <c r="BA942" s="84">
        <v>0</v>
      </c>
      <c r="BB942" s="84">
        <v>0</v>
      </c>
      <c r="BC942" s="91">
        <v>0</v>
      </c>
    </row>
    <row r="943" spans="1:55" ht="25.5">
      <c r="A943" s="90" t="s">
        <v>843</v>
      </c>
      <c r="B943" s="82">
        <v>20231001</v>
      </c>
      <c r="C943" s="82">
        <v>2023</v>
      </c>
      <c r="D943" s="82" t="s">
        <v>6398</v>
      </c>
      <c r="E943" s="82">
        <v>10</v>
      </c>
      <c r="F943" s="82" t="s">
        <v>1247</v>
      </c>
      <c r="G943" s="82" t="s">
        <v>513</v>
      </c>
      <c r="H943" s="82">
        <v>1.83</v>
      </c>
      <c r="I943" s="82" t="s">
        <v>843</v>
      </c>
      <c r="J943" s="82">
        <v>34</v>
      </c>
      <c r="K943" s="82" t="s">
        <v>3699</v>
      </c>
      <c r="L943" s="82" t="s">
        <v>3749</v>
      </c>
      <c r="M943" s="82" t="s">
        <v>3750</v>
      </c>
      <c r="N943" s="82" t="s">
        <v>2352</v>
      </c>
      <c r="O943" s="82" t="s">
        <v>3700</v>
      </c>
      <c r="P943" s="82" t="s">
        <v>4450</v>
      </c>
      <c r="Q943" s="82" t="s">
        <v>374</v>
      </c>
      <c r="R943" s="82">
        <v>1</v>
      </c>
      <c r="S943" s="83">
        <v>44573</v>
      </c>
      <c r="T943" s="83">
        <v>44573</v>
      </c>
      <c r="U943" s="82">
        <v>61815116</v>
      </c>
      <c r="V943" s="82" t="s">
        <v>3702</v>
      </c>
      <c r="W943" s="100" t="s">
        <v>2635</v>
      </c>
      <c r="X943" s="82" t="s">
        <v>4451</v>
      </c>
      <c r="Y943" s="82" t="s">
        <v>5726</v>
      </c>
      <c r="Z943" s="82" t="s">
        <v>2831</v>
      </c>
      <c r="AA943" s="82" t="s">
        <v>3704</v>
      </c>
      <c r="AB943" s="82" t="s">
        <v>7017</v>
      </c>
      <c r="AC943" s="82" t="s">
        <v>3705</v>
      </c>
      <c r="AD943" s="82" t="s">
        <v>3706</v>
      </c>
      <c r="AE943" s="82">
        <v>200019601004033</v>
      </c>
      <c r="AF943" s="82">
        <v>1</v>
      </c>
      <c r="AG943" s="82" t="s">
        <v>3707</v>
      </c>
      <c r="AH943" s="82">
        <v>1</v>
      </c>
      <c r="AI943" s="82" t="s">
        <v>3708</v>
      </c>
      <c r="AJ943" s="82">
        <v>315645</v>
      </c>
      <c r="AK943" s="82" t="s">
        <v>6663</v>
      </c>
      <c r="AL943" s="82">
        <v>544</v>
      </c>
      <c r="AM943" s="84">
        <v>30000</v>
      </c>
      <c r="AN943" s="84">
        <v>0</v>
      </c>
      <c r="AO943" s="84">
        <v>0</v>
      </c>
      <c r="AP943" s="84">
        <v>30000</v>
      </c>
      <c r="AQ943" s="84">
        <v>861</v>
      </c>
      <c r="AR943" s="84">
        <v>0</v>
      </c>
      <c r="AS943" s="84">
        <v>912</v>
      </c>
      <c r="AT943" s="84">
        <v>0</v>
      </c>
      <c r="AU943" s="84">
        <v>25</v>
      </c>
      <c r="AV943" s="84">
        <v>0</v>
      </c>
      <c r="AW943" s="84">
        <v>0</v>
      </c>
      <c r="AX943" s="84">
        <v>1798</v>
      </c>
      <c r="AY943" s="84">
        <v>28202</v>
      </c>
      <c r="AZ943" s="84">
        <v>2130</v>
      </c>
      <c r="BA943" s="84">
        <v>330</v>
      </c>
      <c r="BB943" s="84">
        <v>2127</v>
      </c>
      <c r="BC943" s="91">
        <v>4587</v>
      </c>
    </row>
    <row r="944" spans="1:55" ht="25.5">
      <c r="A944" s="90" t="s">
        <v>843</v>
      </c>
      <c r="B944" s="82">
        <v>20231001</v>
      </c>
      <c r="C944" s="82">
        <v>2023</v>
      </c>
      <c r="D944" s="82" t="s">
        <v>6398</v>
      </c>
      <c r="E944" s="82">
        <v>10</v>
      </c>
      <c r="F944" s="82">
        <v>1.83</v>
      </c>
      <c r="G944" s="82" t="s">
        <v>843</v>
      </c>
      <c r="H944" s="82">
        <v>1.83</v>
      </c>
      <c r="I944" s="82" t="s">
        <v>843</v>
      </c>
      <c r="J944" s="82">
        <v>7</v>
      </c>
      <c r="K944" s="82" t="s">
        <v>3709</v>
      </c>
      <c r="L944" s="82"/>
      <c r="M944" s="82"/>
      <c r="N944" s="82" t="s">
        <v>2352</v>
      </c>
      <c r="O944" s="82" t="s">
        <v>3700</v>
      </c>
      <c r="P944" s="82" t="s">
        <v>3710</v>
      </c>
      <c r="Q944" s="82" t="s">
        <v>795</v>
      </c>
      <c r="R944" s="82">
        <v>1</v>
      </c>
      <c r="S944" s="83">
        <v>44208</v>
      </c>
      <c r="T944" s="83">
        <v>44208</v>
      </c>
      <c r="U944" s="82">
        <v>62461353</v>
      </c>
      <c r="V944" s="82" t="s">
        <v>3702</v>
      </c>
      <c r="W944" s="100" t="s">
        <v>2283</v>
      </c>
      <c r="X944" s="82" t="s">
        <v>4036</v>
      </c>
      <c r="Y944" s="82" t="s">
        <v>5356</v>
      </c>
      <c r="Z944" s="82" t="s">
        <v>1368</v>
      </c>
      <c r="AA944" s="82" t="s">
        <v>3712</v>
      </c>
      <c r="AB944" s="83">
        <v>34983</v>
      </c>
      <c r="AC944" s="82" t="s">
        <v>3705</v>
      </c>
      <c r="AD944" s="82" t="s">
        <v>3706</v>
      </c>
      <c r="AE944" s="82">
        <v>200012320597746</v>
      </c>
      <c r="AF944" s="82">
        <v>1</v>
      </c>
      <c r="AG944" s="82" t="s">
        <v>3707</v>
      </c>
      <c r="AH944" s="82">
        <v>1</v>
      </c>
      <c r="AI944" s="82" t="s">
        <v>3708</v>
      </c>
      <c r="AJ944" s="82">
        <v>315645</v>
      </c>
      <c r="AK944" s="82" t="s">
        <v>6663</v>
      </c>
      <c r="AL944" s="82">
        <v>545</v>
      </c>
      <c r="AM944" s="84">
        <v>8000</v>
      </c>
      <c r="AN944" s="84">
        <v>0</v>
      </c>
      <c r="AO944" s="84">
        <v>0</v>
      </c>
      <c r="AP944" s="84">
        <v>8000</v>
      </c>
      <c r="AQ944" s="84">
        <v>0</v>
      </c>
      <c r="AR944" s="84">
        <v>0</v>
      </c>
      <c r="AS944" s="84">
        <v>0</v>
      </c>
      <c r="AT944" s="84">
        <v>0</v>
      </c>
      <c r="AU944" s="84">
        <v>0</v>
      </c>
      <c r="AV944" s="84">
        <v>0</v>
      </c>
      <c r="AW944" s="84">
        <v>0</v>
      </c>
      <c r="AX944" s="84">
        <v>0</v>
      </c>
      <c r="AY944" s="84">
        <v>8000</v>
      </c>
      <c r="AZ944" s="84">
        <v>0</v>
      </c>
      <c r="BA944" s="84">
        <v>0</v>
      </c>
      <c r="BB944" s="84">
        <v>0</v>
      </c>
      <c r="BC944" s="91">
        <v>0</v>
      </c>
    </row>
    <row r="945" spans="1:55" ht="25.5">
      <c r="A945" s="90" t="s">
        <v>843</v>
      </c>
      <c r="B945" s="82">
        <v>20231001</v>
      </c>
      <c r="C945" s="82">
        <v>2023</v>
      </c>
      <c r="D945" s="82" t="s">
        <v>6398</v>
      </c>
      <c r="E945" s="82">
        <v>10</v>
      </c>
      <c r="F945" s="82">
        <v>1.83</v>
      </c>
      <c r="G945" s="82" t="s">
        <v>843</v>
      </c>
      <c r="H945" s="82">
        <v>1.83</v>
      </c>
      <c r="I945" s="82" t="s">
        <v>843</v>
      </c>
      <c r="J945" s="82">
        <v>7</v>
      </c>
      <c r="K945" s="82" t="s">
        <v>3709</v>
      </c>
      <c r="L945" s="82"/>
      <c r="M945" s="82"/>
      <c r="N945" s="82" t="s">
        <v>2352</v>
      </c>
      <c r="O945" s="82" t="s">
        <v>3700</v>
      </c>
      <c r="P945" s="82" t="s">
        <v>3710</v>
      </c>
      <c r="Q945" s="82" t="s">
        <v>795</v>
      </c>
      <c r="R945" s="82">
        <v>1</v>
      </c>
      <c r="S945" s="83">
        <v>44570</v>
      </c>
      <c r="T945" s="83">
        <v>44570</v>
      </c>
      <c r="U945" s="82">
        <v>62461671</v>
      </c>
      <c r="V945" s="82" t="s">
        <v>3702</v>
      </c>
      <c r="W945" s="100" t="s">
        <v>2411</v>
      </c>
      <c r="X945" s="82" t="s">
        <v>4405</v>
      </c>
      <c r="Y945" s="82" t="s">
        <v>5688</v>
      </c>
      <c r="Z945" s="82" t="s">
        <v>2397</v>
      </c>
      <c r="AA945" s="82" t="s">
        <v>3712</v>
      </c>
      <c r="AB945" s="83">
        <v>34490</v>
      </c>
      <c r="AC945" s="82" t="s">
        <v>3705</v>
      </c>
      <c r="AD945" s="82" t="s">
        <v>3706</v>
      </c>
      <c r="AE945" s="82">
        <v>200019600505716</v>
      </c>
      <c r="AF945" s="82">
        <v>1</v>
      </c>
      <c r="AG945" s="82" t="s">
        <v>3707</v>
      </c>
      <c r="AH945" s="82">
        <v>1</v>
      </c>
      <c r="AI945" s="82" t="s">
        <v>3708</v>
      </c>
      <c r="AJ945" s="82">
        <v>315645</v>
      </c>
      <c r="AK945" s="82" t="s">
        <v>6663</v>
      </c>
      <c r="AL945" s="82">
        <v>546</v>
      </c>
      <c r="AM945" s="84">
        <v>10000</v>
      </c>
      <c r="AN945" s="84">
        <v>0</v>
      </c>
      <c r="AO945" s="84">
        <v>0</v>
      </c>
      <c r="AP945" s="84">
        <v>10000</v>
      </c>
      <c r="AQ945" s="84">
        <v>0</v>
      </c>
      <c r="AR945" s="84">
        <v>0</v>
      </c>
      <c r="AS945" s="84">
        <v>0</v>
      </c>
      <c r="AT945" s="84">
        <v>0</v>
      </c>
      <c r="AU945" s="84">
        <v>0</v>
      </c>
      <c r="AV945" s="84">
        <v>0</v>
      </c>
      <c r="AW945" s="84">
        <v>0</v>
      </c>
      <c r="AX945" s="84">
        <v>0</v>
      </c>
      <c r="AY945" s="84">
        <v>10000</v>
      </c>
      <c r="AZ945" s="84">
        <v>0</v>
      </c>
      <c r="BA945" s="84">
        <v>0</v>
      </c>
      <c r="BB945" s="84">
        <v>0</v>
      </c>
      <c r="BC945" s="91">
        <v>0</v>
      </c>
    </row>
    <row r="946" spans="1:55" ht="25.5">
      <c r="A946" s="90" t="s">
        <v>843</v>
      </c>
      <c r="B946" s="82">
        <v>20231001</v>
      </c>
      <c r="C946" s="82">
        <v>2023</v>
      </c>
      <c r="D946" s="82" t="s">
        <v>6398</v>
      </c>
      <c r="E946" s="82">
        <v>10</v>
      </c>
      <c r="F946" s="82">
        <v>1.83</v>
      </c>
      <c r="G946" s="82" t="s">
        <v>843</v>
      </c>
      <c r="H946" s="82">
        <v>1.83</v>
      </c>
      <c r="I946" s="82" t="s">
        <v>843</v>
      </c>
      <c r="J946" s="82">
        <v>7</v>
      </c>
      <c r="K946" s="82" t="s">
        <v>3709</v>
      </c>
      <c r="L946" s="82"/>
      <c r="M946" s="82"/>
      <c r="N946" s="82" t="s">
        <v>2352</v>
      </c>
      <c r="O946" s="82" t="s">
        <v>3700</v>
      </c>
      <c r="P946" s="82" t="s">
        <v>3710</v>
      </c>
      <c r="Q946" s="82" t="s">
        <v>795</v>
      </c>
      <c r="R946" s="82">
        <v>1</v>
      </c>
      <c r="S946" s="83">
        <v>44932</v>
      </c>
      <c r="T946" s="83">
        <v>44932</v>
      </c>
      <c r="U946" s="82">
        <v>62461966</v>
      </c>
      <c r="V946" s="82" t="s">
        <v>3702</v>
      </c>
      <c r="W946" s="100" t="s">
        <v>3266</v>
      </c>
      <c r="X946" s="82" t="s">
        <v>3892</v>
      </c>
      <c r="Y946" s="82" t="s">
        <v>5241</v>
      </c>
      <c r="Z946" s="82" t="s">
        <v>3265</v>
      </c>
      <c r="AA946" s="82" t="s">
        <v>3712</v>
      </c>
      <c r="AB946" s="82" t="s">
        <v>7018</v>
      </c>
      <c r="AC946" s="82" t="s">
        <v>3705</v>
      </c>
      <c r="AD946" s="82" t="s">
        <v>3706</v>
      </c>
      <c r="AE946" s="82">
        <v>200012800229797</v>
      </c>
      <c r="AF946" s="82">
        <v>1</v>
      </c>
      <c r="AG946" s="82" t="s">
        <v>3707</v>
      </c>
      <c r="AH946" s="82">
        <v>1</v>
      </c>
      <c r="AI946" s="82" t="s">
        <v>3708</v>
      </c>
      <c r="AJ946" s="82">
        <v>315645</v>
      </c>
      <c r="AK946" s="82" t="s">
        <v>6663</v>
      </c>
      <c r="AL946" s="82">
        <v>547</v>
      </c>
      <c r="AM946" s="84">
        <v>10000</v>
      </c>
      <c r="AN946" s="84">
        <v>0</v>
      </c>
      <c r="AO946" s="84">
        <v>0</v>
      </c>
      <c r="AP946" s="84">
        <v>10000</v>
      </c>
      <c r="AQ946" s="84">
        <v>0</v>
      </c>
      <c r="AR946" s="84">
        <v>0</v>
      </c>
      <c r="AS946" s="84">
        <v>0</v>
      </c>
      <c r="AT946" s="84">
        <v>0</v>
      </c>
      <c r="AU946" s="84">
        <v>0</v>
      </c>
      <c r="AV946" s="84">
        <v>0</v>
      </c>
      <c r="AW946" s="84">
        <v>0</v>
      </c>
      <c r="AX946" s="84">
        <v>0</v>
      </c>
      <c r="AY946" s="84">
        <v>10000</v>
      </c>
      <c r="AZ946" s="84">
        <v>0</v>
      </c>
      <c r="BA946" s="84">
        <v>0</v>
      </c>
      <c r="BB946" s="84">
        <v>0</v>
      </c>
      <c r="BC946" s="91">
        <v>0</v>
      </c>
    </row>
    <row r="947" spans="1:55" ht="25.5">
      <c r="A947" s="90" t="s">
        <v>843</v>
      </c>
      <c r="B947" s="82">
        <v>20231001</v>
      </c>
      <c r="C947" s="82">
        <v>2023</v>
      </c>
      <c r="D947" s="82" t="s">
        <v>6398</v>
      </c>
      <c r="E947" s="82">
        <v>10</v>
      </c>
      <c r="F947" s="82">
        <v>1.83</v>
      </c>
      <c r="G947" s="82" t="s">
        <v>843</v>
      </c>
      <c r="H947" s="82">
        <v>1.83</v>
      </c>
      <c r="I947" s="82" t="s">
        <v>843</v>
      </c>
      <c r="J947" s="82">
        <v>7</v>
      </c>
      <c r="K947" s="82" t="s">
        <v>3709</v>
      </c>
      <c r="L947" s="82"/>
      <c r="M947" s="82"/>
      <c r="N947" s="82" t="s">
        <v>2352</v>
      </c>
      <c r="O947" s="82" t="s">
        <v>3700</v>
      </c>
      <c r="P947" s="82" t="s">
        <v>3710</v>
      </c>
      <c r="Q947" s="82" t="s">
        <v>795</v>
      </c>
      <c r="R947" s="82">
        <v>1</v>
      </c>
      <c r="S947" s="83">
        <v>44933</v>
      </c>
      <c r="T947" s="83">
        <v>44933</v>
      </c>
      <c r="U947" s="82">
        <v>62461980</v>
      </c>
      <c r="V947" s="82" t="s">
        <v>3702</v>
      </c>
      <c r="W947" s="100" t="s">
        <v>3507</v>
      </c>
      <c r="X947" s="82" t="s">
        <v>3939</v>
      </c>
      <c r="Y947" s="82" t="s">
        <v>5728</v>
      </c>
      <c r="Z947" s="82" t="s">
        <v>3506</v>
      </c>
      <c r="AA947" s="82" t="s">
        <v>3712</v>
      </c>
      <c r="AB947" s="82" t="s">
        <v>7019</v>
      </c>
      <c r="AC947" s="82" t="s">
        <v>3705</v>
      </c>
      <c r="AD947" s="82" t="s">
        <v>3706</v>
      </c>
      <c r="AE947" s="82">
        <v>200015500083108</v>
      </c>
      <c r="AF947" s="82">
        <v>1</v>
      </c>
      <c r="AG947" s="82" t="s">
        <v>3707</v>
      </c>
      <c r="AH947" s="82">
        <v>1</v>
      </c>
      <c r="AI947" s="82" t="s">
        <v>3708</v>
      </c>
      <c r="AJ947" s="82">
        <v>315645</v>
      </c>
      <c r="AK947" s="82" t="s">
        <v>6663</v>
      </c>
      <c r="AL947" s="82">
        <v>548</v>
      </c>
      <c r="AM947" s="84">
        <v>10000</v>
      </c>
      <c r="AN947" s="84">
        <v>0</v>
      </c>
      <c r="AO947" s="84">
        <v>0</v>
      </c>
      <c r="AP947" s="84">
        <v>10000</v>
      </c>
      <c r="AQ947" s="84">
        <v>0</v>
      </c>
      <c r="AR947" s="84">
        <v>0</v>
      </c>
      <c r="AS947" s="84">
        <v>0</v>
      </c>
      <c r="AT947" s="84">
        <v>0</v>
      </c>
      <c r="AU947" s="84">
        <v>0</v>
      </c>
      <c r="AV947" s="84">
        <v>0</v>
      </c>
      <c r="AW947" s="84">
        <v>0</v>
      </c>
      <c r="AX947" s="84">
        <v>0</v>
      </c>
      <c r="AY947" s="84">
        <v>10000</v>
      </c>
      <c r="AZ947" s="84">
        <v>0</v>
      </c>
      <c r="BA947" s="84">
        <v>0</v>
      </c>
      <c r="BB947" s="84">
        <v>0</v>
      </c>
      <c r="BC947" s="91">
        <v>0</v>
      </c>
    </row>
    <row r="948" spans="1:55" ht="25.5">
      <c r="A948" s="90" t="s">
        <v>843</v>
      </c>
      <c r="B948" s="82">
        <v>20231001</v>
      </c>
      <c r="C948" s="82">
        <v>2023</v>
      </c>
      <c r="D948" s="82" t="s">
        <v>6398</v>
      </c>
      <c r="E948" s="82">
        <v>10</v>
      </c>
      <c r="F948" s="82">
        <v>1.83</v>
      </c>
      <c r="G948" s="82" t="s">
        <v>843</v>
      </c>
      <c r="H948" s="82">
        <v>1.83</v>
      </c>
      <c r="I948" s="82" t="s">
        <v>843</v>
      </c>
      <c r="J948" s="82">
        <v>7</v>
      </c>
      <c r="K948" s="82" t="s">
        <v>3709</v>
      </c>
      <c r="L948" s="82"/>
      <c r="M948" s="82"/>
      <c r="N948" s="82" t="s">
        <v>2352</v>
      </c>
      <c r="O948" s="82" t="s">
        <v>3700</v>
      </c>
      <c r="P948" s="82" t="s">
        <v>3710</v>
      </c>
      <c r="Q948" s="82" t="s">
        <v>795</v>
      </c>
      <c r="R948" s="82">
        <v>1</v>
      </c>
      <c r="S948" s="83">
        <v>44208</v>
      </c>
      <c r="T948" s="83">
        <v>44208</v>
      </c>
      <c r="U948" s="82">
        <v>62461335</v>
      </c>
      <c r="V948" s="82" t="s">
        <v>3702</v>
      </c>
      <c r="W948" s="100" t="s">
        <v>2261</v>
      </c>
      <c r="X948" s="82" t="s">
        <v>3985</v>
      </c>
      <c r="Y948" s="82" t="s">
        <v>5315</v>
      </c>
      <c r="Z948" s="82" t="s">
        <v>1348</v>
      </c>
      <c r="AA948" s="82" t="s">
        <v>3712</v>
      </c>
      <c r="AB948" s="82" t="s">
        <v>7020</v>
      </c>
      <c r="AC948" s="82" t="s">
        <v>3705</v>
      </c>
      <c r="AD948" s="82" t="s">
        <v>3706</v>
      </c>
      <c r="AE948" s="82">
        <v>200010120231578</v>
      </c>
      <c r="AF948" s="82">
        <v>1</v>
      </c>
      <c r="AG948" s="82" t="s">
        <v>3707</v>
      </c>
      <c r="AH948" s="82">
        <v>1</v>
      </c>
      <c r="AI948" s="82" t="s">
        <v>3708</v>
      </c>
      <c r="AJ948" s="82">
        <v>315645</v>
      </c>
      <c r="AK948" s="82" t="s">
        <v>6663</v>
      </c>
      <c r="AL948" s="82">
        <v>549</v>
      </c>
      <c r="AM948" s="84">
        <v>8000</v>
      </c>
      <c r="AN948" s="84">
        <v>0</v>
      </c>
      <c r="AO948" s="84">
        <v>0</v>
      </c>
      <c r="AP948" s="84">
        <v>8000</v>
      </c>
      <c r="AQ948" s="84">
        <v>0</v>
      </c>
      <c r="AR948" s="84">
        <v>0</v>
      </c>
      <c r="AS948" s="84">
        <v>0</v>
      </c>
      <c r="AT948" s="84">
        <v>0</v>
      </c>
      <c r="AU948" s="84">
        <v>0</v>
      </c>
      <c r="AV948" s="84">
        <v>0</v>
      </c>
      <c r="AW948" s="84">
        <v>0</v>
      </c>
      <c r="AX948" s="84">
        <v>0</v>
      </c>
      <c r="AY948" s="84">
        <v>8000</v>
      </c>
      <c r="AZ948" s="84">
        <v>0</v>
      </c>
      <c r="BA948" s="84">
        <v>0</v>
      </c>
      <c r="BB948" s="84">
        <v>0</v>
      </c>
      <c r="BC948" s="91">
        <v>0</v>
      </c>
    </row>
    <row r="949" spans="1:55" ht="25.5">
      <c r="A949" s="90" t="s">
        <v>843</v>
      </c>
      <c r="B949" s="82">
        <v>20231001</v>
      </c>
      <c r="C949" s="82">
        <v>2023</v>
      </c>
      <c r="D949" s="82" t="s">
        <v>6398</v>
      </c>
      <c r="E949" s="82">
        <v>10</v>
      </c>
      <c r="F949" s="82" t="s">
        <v>1295</v>
      </c>
      <c r="G949" s="82" t="s">
        <v>317</v>
      </c>
      <c r="H949" s="82">
        <v>1.83</v>
      </c>
      <c r="I949" s="82" t="s">
        <v>843</v>
      </c>
      <c r="J949" s="82">
        <v>34</v>
      </c>
      <c r="K949" s="82" t="s">
        <v>3699</v>
      </c>
      <c r="L949" s="82" t="s">
        <v>3714</v>
      </c>
      <c r="M949" s="82" t="s">
        <v>3715</v>
      </c>
      <c r="N949" s="82" t="s">
        <v>2352</v>
      </c>
      <c r="O949" s="82" t="s">
        <v>3700</v>
      </c>
      <c r="P949" s="82" t="s">
        <v>4503</v>
      </c>
      <c r="Q949" s="82" t="s">
        <v>285</v>
      </c>
      <c r="R949" s="82">
        <v>1</v>
      </c>
      <c r="S949" s="83">
        <v>44208</v>
      </c>
      <c r="T949" s="83">
        <v>44208</v>
      </c>
      <c r="U949" s="82">
        <v>61965025</v>
      </c>
      <c r="V949" s="82" t="s">
        <v>3702</v>
      </c>
      <c r="W949" s="100" t="s">
        <v>2056</v>
      </c>
      <c r="X949" s="82" t="s">
        <v>4549</v>
      </c>
      <c r="Y949" s="82" t="s">
        <v>5828</v>
      </c>
      <c r="Z949" s="82" t="s">
        <v>1421</v>
      </c>
      <c r="AA949" s="82" t="s">
        <v>3712</v>
      </c>
      <c r="AB949" s="82" t="s">
        <v>7021</v>
      </c>
      <c r="AC949" s="82" t="s">
        <v>3705</v>
      </c>
      <c r="AD949" s="82" t="s">
        <v>3706</v>
      </c>
      <c r="AE949" s="82">
        <v>200019604057764</v>
      </c>
      <c r="AF949" s="82">
        <v>1</v>
      </c>
      <c r="AG949" s="82" t="s">
        <v>3707</v>
      </c>
      <c r="AH949" s="82">
        <v>1</v>
      </c>
      <c r="AI949" s="82" t="s">
        <v>3708</v>
      </c>
      <c r="AJ949" s="82">
        <v>315645</v>
      </c>
      <c r="AK949" s="82" t="s">
        <v>6663</v>
      </c>
      <c r="AL949" s="82">
        <v>550</v>
      </c>
      <c r="AM949" s="84">
        <v>70000</v>
      </c>
      <c r="AN949" s="84">
        <v>0</v>
      </c>
      <c r="AO949" s="84">
        <v>0</v>
      </c>
      <c r="AP949" s="84">
        <v>70000</v>
      </c>
      <c r="AQ949" s="84">
        <v>2009</v>
      </c>
      <c r="AR949" s="84">
        <v>5368.48</v>
      </c>
      <c r="AS949" s="84">
        <v>2128</v>
      </c>
      <c r="AT949" s="84">
        <v>0</v>
      </c>
      <c r="AU949" s="84">
        <v>25</v>
      </c>
      <c r="AV949" s="84">
        <v>0</v>
      </c>
      <c r="AW949" s="84">
        <v>0</v>
      </c>
      <c r="AX949" s="84">
        <v>9530.48</v>
      </c>
      <c r="AY949" s="84">
        <v>60469.52</v>
      </c>
      <c r="AZ949" s="84">
        <v>4970</v>
      </c>
      <c r="BA949" s="84">
        <v>770</v>
      </c>
      <c r="BB949" s="84">
        <v>4963</v>
      </c>
      <c r="BC949" s="91">
        <v>10703</v>
      </c>
    </row>
    <row r="950" spans="1:55" ht="25.5">
      <c r="A950" s="90" t="s">
        <v>843</v>
      </c>
      <c r="B950" s="82">
        <v>20231001</v>
      </c>
      <c r="C950" s="82">
        <v>2023</v>
      </c>
      <c r="D950" s="82" t="s">
        <v>6398</v>
      </c>
      <c r="E950" s="82">
        <v>10</v>
      </c>
      <c r="F950" s="82">
        <v>1.83</v>
      </c>
      <c r="G950" s="82" t="s">
        <v>843</v>
      </c>
      <c r="H950" s="82">
        <v>1.83</v>
      </c>
      <c r="I950" s="82" t="s">
        <v>843</v>
      </c>
      <c r="J950" s="82">
        <v>1</v>
      </c>
      <c r="K950" s="82" t="s">
        <v>11</v>
      </c>
      <c r="L950" s="82" t="s">
        <v>3749</v>
      </c>
      <c r="M950" s="82" t="s">
        <v>3750</v>
      </c>
      <c r="N950" s="82" t="s">
        <v>2352</v>
      </c>
      <c r="O950" s="82" t="s">
        <v>3700</v>
      </c>
      <c r="P950" s="82" t="s">
        <v>3871</v>
      </c>
      <c r="Q950" s="82" t="s">
        <v>335</v>
      </c>
      <c r="R950" s="82">
        <v>2</v>
      </c>
      <c r="S950" s="83">
        <v>44207</v>
      </c>
      <c r="T950" s="83">
        <v>44235</v>
      </c>
      <c r="U950" s="82">
        <v>62461514</v>
      </c>
      <c r="V950" s="82" t="s">
        <v>3702</v>
      </c>
      <c r="W950" s="100" t="s">
        <v>1639</v>
      </c>
      <c r="X950" s="82" t="s">
        <v>4594</v>
      </c>
      <c r="Y950" s="82" t="s">
        <v>5880</v>
      </c>
      <c r="Z950" s="82" t="s">
        <v>1403</v>
      </c>
      <c r="AA950" s="82" t="s">
        <v>3712</v>
      </c>
      <c r="AB950" s="82" t="s">
        <v>7022</v>
      </c>
      <c r="AC950" s="82" t="s">
        <v>3705</v>
      </c>
      <c r="AD950" s="82" t="s">
        <v>3705</v>
      </c>
      <c r="AE950" s="82">
        <v>200019603465515</v>
      </c>
      <c r="AF950" s="82">
        <v>1</v>
      </c>
      <c r="AG950" s="82" t="s">
        <v>3707</v>
      </c>
      <c r="AH950" s="82">
        <v>1</v>
      </c>
      <c r="AI950" s="82" t="s">
        <v>3708</v>
      </c>
      <c r="AJ950" s="82">
        <v>315645</v>
      </c>
      <c r="AK950" s="82" t="s">
        <v>6663</v>
      </c>
      <c r="AL950" s="82">
        <v>551</v>
      </c>
      <c r="AM950" s="84">
        <v>31500</v>
      </c>
      <c r="AN950" s="84">
        <v>0</v>
      </c>
      <c r="AO950" s="84">
        <v>0</v>
      </c>
      <c r="AP950" s="84">
        <v>31500</v>
      </c>
      <c r="AQ950" s="84">
        <v>904.05</v>
      </c>
      <c r="AR950" s="84">
        <v>0</v>
      </c>
      <c r="AS950" s="84">
        <v>957.6</v>
      </c>
      <c r="AT950" s="84">
        <v>0</v>
      </c>
      <c r="AU950" s="84">
        <v>25</v>
      </c>
      <c r="AV950" s="84">
        <v>0</v>
      </c>
      <c r="AW950" s="84">
        <v>0</v>
      </c>
      <c r="AX950" s="84">
        <v>1886.65</v>
      </c>
      <c r="AY950" s="84">
        <v>29613.35</v>
      </c>
      <c r="AZ950" s="84">
        <v>2236.5</v>
      </c>
      <c r="BA950" s="84">
        <v>346.5</v>
      </c>
      <c r="BB950" s="84">
        <v>2233.35</v>
      </c>
      <c r="BC950" s="91">
        <v>4816.3500000000004</v>
      </c>
    </row>
    <row r="951" spans="1:55" ht="25.5">
      <c r="A951" s="90" t="s">
        <v>843</v>
      </c>
      <c r="B951" s="82">
        <v>20231001</v>
      </c>
      <c r="C951" s="82">
        <v>2023</v>
      </c>
      <c r="D951" s="82" t="s">
        <v>6398</v>
      </c>
      <c r="E951" s="82">
        <v>10</v>
      </c>
      <c r="F951" s="82">
        <v>1.83</v>
      </c>
      <c r="G951" s="82" t="s">
        <v>843</v>
      </c>
      <c r="H951" s="82">
        <v>1.83</v>
      </c>
      <c r="I951" s="82" t="s">
        <v>843</v>
      </c>
      <c r="J951" s="82">
        <v>7</v>
      </c>
      <c r="K951" s="82" t="s">
        <v>3709</v>
      </c>
      <c r="L951" s="82"/>
      <c r="M951" s="82"/>
      <c r="N951" s="82" t="s">
        <v>2352</v>
      </c>
      <c r="O951" s="82" t="s">
        <v>3700</v>
      </c>
      <c r="P951" s="82" t="s">
        <v>3710</v>
      </c>
      <c r="Q951" s="82" t="s">
        <v>795</v>
      </c>
      <c r="R951" s="82">
        <v>2</v>
      </c>
      <c r="S951" s="83">
        <v>44927</v>
      </c>
      <c r="T951" s="83">
        <v>43836</v>
      </c>
      <c r="U951" s="82">
        <v>62400453</v>
      </c>
      <c r="V951" s="82" t="s">
        <v>3702</v>
      </c>
      <c r="W951" s="100" t="s">
        <v>2286</v>
      </c>
      <c r="X951" s="82" t="s">
        <v>4148</v>
      </c>
      <c r="Y951" s="82" t="s">
        <v>5456</v>
      </c>
      <c r="Z951" s="82" t="s">
        <v>800</v>
      </c>
      <c r="AA951" s="82" t="s">
        <v>3712</v>
      </c>
      <c r="AB951" s="82" t="s">
        <v>7023</v>
      </c>
      <c r="AC951" s="82" t="s">
        <v>3705</v>
      </c>
      <c r="AD951" s="82" t="s">
        <v>3706</v>
      </c>
      <c r="AE951" s="82">
        <v>200010701149180</v>
      </c>
      <c r="AF951" s="82">
        <v>1</v>
      </c>
      <c r="AG951" s="82" t="s">
        <v>3707</v>
      </c>
      <c r="AH951" s="82">
        <v>1</v>
      </c>
      <c r="AI951" s="82" t="s">
        <v>3708</v>
      </c>
      <c r="AJ951" s="82">
        <v>315645</v>
      </c>
      <c r="AK951" s="82" t="s">
        <v>6663</v>
      </c>
      <c r="AL951" s="82">
        <v>552</v>
      </c>
      <c r="AM951" s="84">
        <v>10000</v>
      </c>
      <c r="AN951" s="84">
        <v>0</v>
      </c>
      <c r="AO951" s="84">
        <v>0</v>
      </c>
      <c r="AP951" s="84">
        <v>10000</v>
      </c>
      <c r="AQ951" s="84">
        <v>0</v>
      </c>
      <c r="AR951" s="84">
        <v>0</v>
      </c>
      <c r="AS951" s="84">
        <v>0</v>
      </c>
      <c r="AT951" s="84">
        <v>0</v>
      </c>
      <c r="AU951" s="84">
        <v>0</v>
      </c>
      <c r="AV951" s="84">
        <v>0</v>
      </c>
      <c r="AW951" s="84">
        <v>0</v>
      </c>
      <c r="AX951" s="84">
        <v>0</v>
      </c>
      <c r="AY951" s="84">
        <v>10000</v>
      </c>
      <c r="AZ951" s="84">
        <v>0</v>
      </c>
      <c r="BA951" s="84">
        <v>0</v>
      </c>
      <c r="BB951" s="84">
        <v>0</v>
      </c>
      <c r="BC951" s="91">
        <v>0</v>
      </c>
    </row>
    <row r="952" spans="1:55" ht="25.5">
      <c r="A952" s="90" t="s">
        <v>843</v>
      </c>
      <c r="B952" s="82">
        <v>20231001</v>
      </c>
      <c r="C952" s="82">
        <v>2023</v>
      </c>
      <c r="D952" s="82" t="s">
        <v>6398</v>
      </c>
      <c r="E952" s="82">
        <v>10</v>
      </c>
      <c r="F952" s="82" t="s">
        <v>1242</v>
      </c>
      <c r="G952" s="82" t="s">
        <v>1486</v>
      </c>
      <c r="H952" s="82">
        <v>1.83</v>
      </c>
      <c r="I952" s="82" t="s">
        <v>843</v>
      </c>
      <c r="J952" s="82">
        <v>34</v>
      </c>
      <c r="K952" s="82" t="s">
        <v>3699</v>
      </c>
      <c r="L952" s="82" t="s">
        <v>3714</v>
      </c>
      <c r="M952" s="82" t="s">
        <v>3715</v>
      </c>
      <c r="N952" s="82" t="s">
        <v>2352</v>
      </c>
      <c r="O952" s="82" t="s">
        <v>3700</v>
      </c>
      <c r="P952" s="82" t="s">
        <v>3743</v>
      </c>
      <c r="Q952" s="82" t="s">
        <v>75</v>
      </c>
      <c r="R952" s="82">
        <v>1</v>
      </c>
      <c r="S952" s="83">
        <v>44931</v>
      </c>
      <c r="T952" s="83">
        <v>44931</v>
      </c>
      <c r="U952" s="82">
        <v>62475193</v>
      </c>
      <c r="V952" s="82" t="s">
        <v>3702</v>
      </c>
      <c r="W952" s="100" t="s">
        <v>3197</v>
      </c>
      <c r="X952" s="82" t="s">
        <v>3849</v>
      </c>
      <c r="Y952" s="82" t="s">
        <v>5434</v>
      </c>
      <c r="Z952" s="82" t="s">
        <v>3196</v>
      </c>
      <c r="AA952" s="82" t="s">
        <v>3712</v>
      </c>
      <c r="AB952" s="82" t="s">
        <v>7024</v>
      </c>
      <c r="AC952" s="82" t="s">
        <v>3705</v>
      </c>
      <c r="AD952" s="82" t="s">
        <v>3706</v>
      </c>
      <c r="AE952" s="82">
        <v>200013300545646</v>
      </c>
      <c r="AF952" s="82">
        <v>1</v>
      </c>
      <c r="AG952" s="82" t="s">
        <v>3707</v>
      </c>
      <c r="AH952" s="82">
        <v>1</v>
      </c>
      <c r="AI952" s="82" t="s">
        <v>3708</v>
      </c>
      <c r="AJ952" s="82">
        <v>315645</v>
      </c>
      <c r="AK952" s="82" t="s">
        <v>6663</v>
      </c>
      <c r="AL952" s="82">
        <v>553</v>
      </c>
      <c r="AM952" s="84">
        <v>25000</v>
      </c>
      <c r="AN952" s="84">
        <v>0</v>
      </c>
      <c r="AO952" s="84">
        <v>0</v>
      </c>
      <c r="AP952" s="84">
        <v>25000</v>
      </c>
      <c r="AQ952" s="84">
        <v>717.5</v>
      </c>
      <c r="AR952" s="84">
        <v>0</v>
      </c>
      <c r="AS952" s="84">
        <v>760</v>
      </c>
      <c r="AT952" s="84">
        <v>0</v>
      </c>
      <c r="AU952" s="84">
        <v>25</v>
      </c>
      <c r="AV952" s="84">
        <v>0</v>
      </c>
      <c r="AW952" s="84">
        <v>0</v>
      </c>
      <c r="AX952" s="84">
        <v>1502.5</v>
      </c>
      <c r="AY952" s="84">
        <v>23497.5</v>
      </c>
      <c r="AZ952" s="84">
        <v>1775</v>
      </c>
      <c r="BA952" s="84">
        <v>275</v>
      </c>
      <c r="BB952" s="84">
        <v>1772.5</v>
      </c>
      <c r="BC952" s="91">
        <v>3822.5</v>
      </c>
    </row>
    <row r="953" spans="1:55" ht="25.5">
      <c r="A953" s="90" t="s">
        <v>843</v>
      </c>
      <c r="B953" s="82">
        <v>20231001</v>
      </c>
      <c r="C953" s="82">
        <v>2023</v>
      </c>
      <c r="D953" s="82" t="s">
        <v>6398</v>
      </c>
      <c r="E953" s="82">
        <v>10</v>
      </c>
      <c r="F953" s="82">
        <v>1.83</v>
      </c>
      <c r="G953" s="82" t="s">
        <v>843</v>
      </c>
      <c r="H953" s="82">
        <v>1.83</v>
      </c>
      <c r="I953" s="82" t="s">
        <v>843</v>
      </c>
      <c r="J953" s="82">
        <v>7</v>
      </c>
      <c r="K953" s="82" t="s">
        <v>3709</v>
      </c>
      <c r="L953" s="82"/>
      <c r="M953" s="82"/>
      <c r="N953" s="82" t="s">
        <v>2352</v>
      </c>
      <c r="O953" s="82" t="s">
        <v>3700</v>
      </c>
      <c r="P953" s="82" t="s">
        <v>3710</v>
      </c>
      <c r="Q953" s="82" t="s">
        <v>795</v>
      </c>
      <c r="R953" s="82">
        <v>3</v>
      </c>
      <c r="S953" s="83">
        <v>44930</v>
      </c>
      <c r="T953" s="83">
        <v>44208</v>
      </c>
      <c r="U953" s="82">
        <v>62461363</v>
      </c>
      <c r="V953" s="82" t="s">
        <v>3702</v>
      </c>
      <c r="W953" s="100" t="s">
        <v>2269</v>
      </c>
      <c r="X953" s="82" t="s">
        <v>4012</v>
      </c>
      <c r="Y953" s="82" t="s">
        <v>5335</v>
      </c>
      <c r="Z953" s="82" t="s">
        <v>1363</v>
      </c>
      <c r="AA953" s="82" t="s">
        <v>3712</v>
      </c>
      <c r="AB953" s="83">
        <v>30865</v>
      </c>
      <c r="AC953" s="82" t="s">
        <v>3705</v>
      </c>
      <c r="AD953" s="82" t="s">
        <v>3706</v>
      </c>
      <c r="AE953" s="82">
        <v>200012800250371</v>
      </c>
      <c r="AF953" s="82">
        <v>1</v>
      </c>
      <c r="AG953" s="82" t="s">
        <v>3707</v>
      </c>
      <c r="AH953" s="82">
        <v>1</v>
      </c>
      <c r="AI953" s="82" t="s">
        <v>3708</v>
      </c>
      <c r="AJ953" s="82">
        <v>315645</v>
      </c>
      <c r="AK953" s="82" t="s">
        <v>6663</v>
      </c>
      <c r="AL953" s="82">
        <v>554</v>
      </c>
      <c r="AM953" s="84">
        <v>15000</v>
      </c>
      <c r="AN953" s="84">
        <v>0</v>
      </c>
      <c r="AO953" s="84">
        <v>0</v>
      </c>
      <c r="AP953" s="84">
        <v>15000</v>
      </c>
      <c r="AQ953" s="84">
        <v>0</v>
      </c>
      <c r="AR953" s="84">
        <v>0</v>
      </c>
      <c r="AS953" s="84">
        <v>0</v>
      </c>
      <c r="AT953" s="84">
        <v>0</v>
      </c>
      <c r="AU953" s="84">
        <v>0</v>
      </c>
      <c r="AV953" s="84">
        <v>0</v>
      </c>
      <c r="AW953" s="84">
        <v>0</v>
      </c>
      <c r="AX953" s="84">
        <v>0</v>
      </c>
      <c r="AY953" s="84">
        <v>15000</v>
      </c>
      <c r="AZ953" s="84">
        <v>0</v>
      </c>
      <c r="BA953" s="84">
        <v>0</v>
      </c>
      <c r="BB953" s="84">
        <v>0</v>
      </c>
      <c r="BC953" s="91">
        <v>0</v>
      </c>
    </row>
    <row r="954" spans="1:55" ht="25.5">
      <c r="A954" s="90" t="s">
        <v>843</v>
      </c>
      <c r="B954" s="82">
        <v>20231001</v>
      </c>
      <c r="C954" s="82">
        <v>2023</v>
      </c>
      <c r="D954" s="82" t="s">
        <v>6398</v>
      </c>
      <c r="E954" s="82">
        <v>10</v>
      </c>
      <c r="F954" s="82" t="s">
        <v>1250</v>
      </c>
      <c r="G954" s="82" t="s">
        <v>1485</v>
      </c>
      <c r="H954" s="82">
        <v>1.83</v>
      </c>
      <c r="I954" s="82" t="s">
        <v>843</v>
      </c>
      <c r="J954" s="82">
        <v>36</v>
      </c>
      <c r="K954" s="82" t="s">
        <v>3730</v>
      </c>
      <c r="L954" s="82" t="s">
        <v>3714</v>
      </c>
      <c r="M954" s="82" t="s">
        <v>3715</v>
      </c>
      <c r="N954" s="82" t="s">
        <v>2352</v>
      </c>
      <c r="O954" s="82" t="s">
        <v>3700</v>
      </c>
      <c r="P954" s="82" t="s">
        <v>4031</v>
      </c>
      <c r="Q954" s="82" t="s">
        <v>231</v>
      </c>
      <c r="R954" s="82">
        <v>1</v>
      </c>
      <c r="S954" s="83">
        <v>44930</v>
      </c>
      <c r="T954" s="83">
        <v>44930</v>
      </c>
      <c r="U954" s="82">
        <v>61575221</v>
      </c>
      <c r="V954" s="82" t="s">
        <v>3702</v>
      </c>
      <c r="W954" s="100" t="s">
        <v>3106</v>
      </c>
      <c r="X954" s="82" t="s">
        <v>4208</v>
      </c>
      <c r="Y954" s="82" t="s">
        <v>5507</v>
      </c>
      <c r="Z954" s="82" t="s">
        <v>3105</v>
      </c>
      <c r="AA954" s="82" t="s">
        <v>3704</v>
      </c>
      <c r="AB954" s="82" t="s">
        <v>7025</v>
      </c>
      <c r="AC954" s="82" t="s">
        <v>3705</v>
      </c>
      <c r="AD954" s="82" t="s">
        <v>3706</v>
      </c>
      <c r="AE954" s="82">
        <v>200019605722241</v>
      </c>
      <c r="AF954" s="82">
        <v>1</v>
      </c>
      <c r="AG954" s="82" t="s">
        <v>3707</v>
      </c>
      <c r="AH954" s="82">
        <v>1</v>
      </c>
      <c r="AI954" s="82" t="s">
        <v>3708</v>
      </c>
      <c r="AJ954" s="82">
        <v>315645</v>
      </c>
      <c r="AK954" s="82" t="s">
        <v>6663</v>
      </c>
      <c r="AL954" s="82">
        <v>555</v>
      </c>
      <c r="AM954" s="84">
        <v>70000</v>
      </c>
      <c r="AN954" s="84">
        <v>0</v>
      </c>
      <c r="AO954" s="84">
        <v>0</v>
      </c>
      <c r="AP954" s="84">
        <v>70000</v>
      </c>
      <c r="AQ954" s="84">
        <v>2009</v>
      </c>
      <c r="AR954" s="84">
        <v>5368.48</v>
      </c>
      <c r="AS954" s="84">
        <v>2128</v>
      </c>
      <c r="AT954" s="84">
        <v>0</v>
      </c>
      <c r="AU954" s="84">
        <v>25</v>
      </c>
      <c r="AV954" s="84">
        <v>0</v>
      </c>
      <c r="AW954" s="84">
        <v>0</v>
      </c>
      <c r="AX954" s="84">
        <v>9530.48</v>
      </c>
      <c r="AY954" s="84">
        <v>60469.52</v>
      </c>
      <c r="AZ954" s="84">
        <v>4970</v>
      </c>
      <c r="BA954" s="84">
        <v>770</v>
      </c>
      <c r="BB954" s="84">
        <v>4963</v>
      </c>
      <c r="BC954" s="91">
        <v>10703</v>
      </c>
    </row>
    <row r="955" spans="1:55" ht="25.5">
      <c r="A955" s="90" t="s">
        <v>843</v>
      </c>
      <c r="B955" s="82">
        <v>20231001</v>
      </c>
      <c r="C955" s="82">
        <v>2023</v>
      </c>
      <c r="D955" s="82" t="s">
        <v>6398</v>
      </c>
      <c r="E955" s="82">
        <v>10</v>
      </c>
      <c r="F955" s="82" t="s">
        <v>1283</v>
      </c>
      <c r="G955" s="82" t="s">
        <v>727</v>
      </c>
      <c r="H955" s="82">
        <v>1.83</v>
      </c>
      <c r="I955" s="82" t="s">
        <v>843</v>
      </c>
      <c r="J955" s="82">
        <v>34</v>
      </c>
      <c r="K955" s="82" t="s">
        <v>3699</v>
      </c>
      <c r="L955" s="82" t="s">
        <v>3714</v>
      </c>
      <c r="M955" s="82" t="s">
        <v>3715</v>
      </c>
      <c r="N955" s="82" t="s">
        <v>2352</v>
      </c>
      <c r="O955" s="82" t="s">
        <v>3700</v>
      </c>
      <c r="P955" s="82" t="s">
        <v>3912</v>
      </c>
      <c r="Q955" s="82" t="s">
        <v>251</v>
      </c>
      <c r="R955" s="82">
        <v>2</v>
      </c>
      <c r="S955" s="83">
        <v>44573</v>
      </c>
      <c r="T955" s="83">
        <v>367</v>
      </c>
      <c r="U955" s="82">
        <v>62115064</v>
      </c>
      <c r="V955" s="82" t="s">
        <v>3702</v>
      </c>
      <c r="W955" s="100" t="s">
        <v>2782</v>
      </c>
      <c r="X955" s="82" t="s">
        <v>3913</v>
      </c>
      <c r="Y955" s="82" t="s">
        <v>5256</v>
      </c>
      <c r="Z955" s="82" t="s">
        <v>5257</v>
      </c>
      <c r="AA955" s="82" t="s">
        <v>3704</v>
      </c>
      <c r="AB955" s="82" t="s">
        <v>7026</v>
      </c>
      <c r="AC955" s="82" t="s">
        <v>3713</v>
      </c>
      <c r="AD955" s="82" t="s">
        <v>3705</v>
      </c>
      <c r="AE955" s="82">
        <v>200019605320073</v>
      </c>
      <c r="AF955" s="82">
        <v>1</v>
      </c>
      <c r="AG955" s="82" t="s">
        <v>3707</v>
      </c>
      <c r="AH955" s="82">
        <v>1</v>
      </c>
      <c r="AI955" s="82" t="s">
        <v>3708</v>
      </c>
      <c r="AJ955" s="82">
        <v>315645</v>
      </c>
      <c r="AK955" s="82" t="s">
        <v>6663</v>
      </c>
      <c r="AL955" s="82">
        <v>556</v>
      </c>
      <c r="AM955" s="84">
        <v>60000</v>
      </c>
      <c r="AN955" s="84">
        <v>0</v>
      </c>
      <c r="AO955" s="84">
        <v>0</v>
      </c>
      <c r="AP955" s="84">
        <v>60000</v>
      </c>
      <c r="AQ955" s="84">
        <v>1722</v>
      </c>
      <c r="AR955" s="84">
        <v>3486.68</v>
      </c>
      <c r="AS955" s="84">
        <v>1824</v>
      </c>
      <c r="AT955" s="84">
        <v>0</v>
      </c>
      <c r="AU955" s="84">
        <v>25</v>
      </c>
      <c r="AV955" s="84">
        <v>0</v>
      </c>
      <c r="AW955" s="84">
        <v>0</v>
      </c>
      <c r="AX955" s="84">
        <v>7057.68</v>
      </c>
      <c r="AY955" s="84">
        <v>52942.32</v>
      </c>
      <c r="AZ955" s="84">
        <v>4260</v>
      </c>
      <c r="BA955" s="84">
        <v>660</v>
      </c>
      <c r="BB955" s="84">
        <v>4254</v>
      </c>
      <c r="BC955" s="91">
        <v>9174</v>
      </c>
    </row>
    <row r="956" spans="1:55" ht="25.5">
      <c r="A956" s="90" t="s">
        <v>843</v>
      </c>
      <c r="B956" s="82">
        <v>20231001</v>
      </c>
      <c r="C956" s="82">
        <v>2023</v>
      </c>
      <c r="D956" s="82" t="s">
        <v>6398</v>
      </c>
      <c r="E956" s="82">
        <v>10</v>
      </c>
      <c r="F956" s="82">
        <v>1.83</v>
      </c>
      <c r="G956" s="82" t="s">
        <v>843</v>
      </c>
      <c r="H956" s="82">
        <v>1.83</v>
      </c>
      <c r="I956" s="82" t="s">
        <v>843</v>
      </c>
      <c r="J956" s="82">
        <v>7</v>
      </c>
      <c r="K956" s="82" t="s">
        <v>3709</v>
      </c>
      <c r="L956" s="82"/>
      <c r="M956" s="82"/>
      <c r="N956" s="82" t="s">
        <v>2352</v>
      </c>
      <c r="O956" s="82" t="s">
        <v>3700</v>
      </c>
      <c r="P956" s="82" t="s">
        <v>3710</v>
      </c>
      <c r="Q956" s="82" t="s">
        <v>795</v>
      </c>
      <c r="R956" s="82">
        <v>9</v>
      </c>
      <c r="S956" s="83">
        <v>44931</v>
      </c>
      <c r="T956" s="83">
        <v>367</v>
      </c>
      <c r="U956" s="82">
        <v>62461411</v>
      </c>
      <c r="V956" s="82" t="s">
        <v>3702</v>
      </c>
      <c r="W956" s="100" t="s">
        <v>2265</v>
      </c>
      <c r="X956" s="82" t="s">
        <v>3908</v>
      </c>
      <c r="Y956" s="82" t="s">
        <v>5253</v>
      </c>
      <c r="Z956" s="82" t="s">
        <v>1319</v>
      </c>
      <c r="AA956" s="82" t="s">
        <v>3712</v>
      </c>
      <c r="AB956" s="82" t="s">
        <v>7027</v>
      </c>
      <c r="AC956" s="82" t="s">
        <v>3713</v>
      </c>
      <c r="AD956" s="82" t="s">
        <v>3705</v>
      </c>
      <c r="AE956" s="82">
        <v>200012800156048</v>
      </c>
      <c r="AF956" s="82">
        <v>1</v>
      </c>
      <c r="AG956" s="82" t="s">
        <v>3707</v>
      </c>
      <c r="AH956" s="82">
        <v>1</v>
      </c>
      <c r="AI956" s="82" t="s">
        <v>3708</v>
      </c>
      <c r="AJ956" s="82">
        <v>315645</v>
      </c>
      <c r="AK956" s="82" t="s">
        <v>6663</v>
      </c>
      <c r="AL956" s="82">
        <v>557</v>
      </c>
      <c r="AM956" s="84">
        <v>15000</v>
      </c>
      <c r="AN956" s="84">
        <v>0</v>
      </c>
      <c r="AO956" s="84">
        <v>0</v>
      </c>
      <c r="AP956" s="84">
        <v>15000</v>
      </c>
      <c r="AQ956" s="84">
        <v>0</v>
      </c>
      <c r="AR956" s="84">
        <v>0</v>
      </c>
      <c r="AS956" s="84">
        <v>0</v>
      </c>
      <c r="AT956" s="84">
        <v>0</v>
      </c>
      <c r="AU956" s="84">
        <v>0</v>
      </c>
      <c r="AV956" s="84">
        <v>0</v>
      </c>
      <c r="AW956" s="84">
        <v>0</v>
      </c>
      <c r="AX956" s="84">
        <v>0</v>
      </c>
      <c r="AY956" s="84">
        <v>15000</v>
      </c>
      <c r="AZ956" s="84">
        <v>0</v>
      </c>
      <c r="BA956" s="84">
        <v>0</v>
      </c>
      <c r="BB956" s="84">
        <v>0</v>
      </c>
      <c r="BC956" s="91">
        <v>0</v>
      </c>
    </row>
    <row r="957" spans="1:55" ht="25.5">
      <c r="A957" s="90" t="s">
        <v>843</v>
      </c>
      <c r="B957" s="82">
        <v>20231001</v>
      </c>
      <c r="C957" s="82">
        <v>2023</v>
      </c>
      <c r="D957" s="82" t="s">
        <v>6398</v>
      </c>
      <c r="E957" s="82">
        <v>10</v>
      </c>
      <c r="F957" s="82">
        <v>1.83</v>
      </c>
      <c r="G957" s="82" t="s">
        <v>843</v>
      </c>
      <c r="H957" s="82">
        <v>1.83</v>
      </c>
      <c r="I957" s="82" t="s">
        <v>843</v>
      </c>
      <c r="J957" s="82">
        <v>7</v>
      </c>
      <c r="K957" s="82" t="s">
        <v>3709</v>
      </c>
      <c r="L957" s="82"/>
      <c r="M957" s="82"/>
      <c r="N957" s="82" t="s">
        <v>2352</v>
      </c>
      <c r="O957" s="82" t="s">
        <v>3700</v>
      </c>
      <c r="P957" s="82" t="s">
        <v>3710</v>
      </c>
      <c r="Q957" s="82" t="s">
        <v>795</v>
      </c>
      <c r="R957" s="82">
        <v>1</v>
      </c>
      <c r="S957" s="83">
        <v>44933</v>
      </c>
      <c r="T957" s="83">
        <v>44933</v>
      </c>
      <c r="U957" s="82">
        <v>62461982</v>
      </c>
      <c r="V957" s="82" t="s">
        <v>3702</v>
      </c>
      <c r="W957" s="100" t="s">
        <v>3515</v>
      </c>
      <c r="X957" s="82" t="s">
        <v>4083</v>
      </c>
      <c r="Y957" s="82" t="s">
        <v>5398</v>
      </c>
      <c r="Z957" s="82" t="s">
        <v>3514</v>
      </c>
      <c r="AA957" s="82" t="s">
        <v>3712</v>
      </c>
      <c r="AB957" s="83">
        <v>36499</v>
      </c>
      <c r="AC957" s="82" t="s">
        <v>3705</v>
      </c>
      <c r="AD957" s="82" t="s">
        <v>3706</v>
      </c>
      <c r="AE957" s="82">
        <v>200019601312022</v>
      </c>
      <c r="AF957" s="82">
        <v>1</v>
      </c>
      <c r="AG957" s="82" t="s">
        <v>3707</v>
      </c>
      <c r="AH957" s="82">
        <v>1</v>
      </c>
      <c r="AI957" s="82" t="s">
        <v>3708</v>
      </c>
      <c r="AJ957" s="82">
        <v>315645</v>
      </c>
      <c r="AK957" s="82" t="s">
        <v>6663</v>
      </c>
      <c r="AL957" s="82">
        <v>558</v>
      </c>
      <c r="AM957" s="84">
        <v>10000</v>
      </c>
      <c r="AN957" s="84">
        <v>0</v>
      </c>
      <c r="AO957" s="84">
        <v>0</v>
      </c>
      <c r="AP957" s="84">
        <v>10000</v>
      </c>
      <c r="AQ957" s="84">
        <v>0</v>
      </c>
      <c r="AR957" s="84">
        <v>0</v>
      </c>
      <c r="AS957" s="84">
        <v>0</v>
      </c>
      <c r="AT957" s="84">
        <v>0</v>
      </c>
      <c r="AU957" s="84">
        <v>0</v>
      </c>
      <c r="AV957" s="84">
        <v>0</v>
      </c>
      <c r="AW957" s="84">
        <v>0</v>
      </c>
      <c r="AX957" s="84">
        <v>0</v>
      </c>
      <c r="AY957" s="84">
        <v>10000</v>
      </c>
      <c r="AZ957" s="84">
        <v>0</v>
      </c>
      <c r="BA957" s="84">
        <v>0</v>
      </c>
      <c r="BB957" s="84">
        <v>0</v>
      </c>
      <c r="BC957" s="91">
        <v>0</v>
      </c>
    </row>
    <row r="958" spans="1:55" ht="25.5">
      <c r="A958" s="90" t="s">
        <v>843</v>
      </c>
      <c r="B958" s="82">
        <v>20231001</v>
      </c>
      <c r="C958" s="82">
        <v>2023</v>
      </c>
      <c r="D958" s="82" t="s">
        <v>6398</v>
      </c>
      <c r="E958" s="82">
        <v>10</v>
      </c>
      <c r="F958" s="82" t="s">
        <v>1248</v>
      </c>
      <c r="G958" s="82" t="s">
        <v>223</v>
      </c>
      <c r="H958" s="82" t="s">
        <v>1248</v>
      </c>
      <c r="I958" s="82" t="s">
        <v>223</v>
      </c>
      <c r="J958" s="82">
        <v>17</v>
      </c>
      <c r="K958" s="82" t="s">
        <v>7028</v>
      </c>
      <c r="L958" s="82" t="s">
        <v>3714</v>
      </c>
      <c r="M958" s="82" t="s">
        <v>3715</v>
      </c>
      <c r="N958" s="82" t="s">
        <v>2352</v>
      </c>
      <c r="O958" s="82" t="s">
        <v>3700</v>
      </c>
      <c r="P958" s="82" t="s">
        <v>3836</v>
      </c>
      <c r="Q958" s="82" t="s">
        <v>2420</v>
      </c>
      <c r="R958" s="82">
        <v>2</v>
      </c>
      <c r="S958" s="83">
        <v>44936</v>
      </c>
      <c r="T958" s="83">
        <v>44929</v>
      </c>
      <c r="U958" s="82">
        <v>61665023</v>
      </c>
      <c r="V958" s="82" t="s">
        <v>3702</v>
      </c>
      <c r="W958" s="100" t="s">
        <v>2964</v>
      </c>
      <c r="X958" s="82" t="s">
        <v>4400</v>
      </c>
      <c r="Y958" s="82" t="s">
        <v>5683</v>
      </c>
      <c r="Z958" s="82" t="s">
        <v>2963</v>
      </c>
      <c r="AA958" s="82" t="s">
        <v>3704</v>
      </c>
      <c r="AB958" s="82" t="s">
        <v>7029</v>
      </c>
      <c r="AC958" s="82" t="s">
        <v>3705</v>
      </c>
      <c r="AD958" s="82" t="s">
        <v>3706</v>
      </c>
      <c r="AE958" s="82">
        <v>200019605628357</v>
      </c>
      <c r="AF958" s="82">
        <v>1</v>
      </c>
      <c r="AG958" s="82" t="s">
        <v>3707</v>
      </c>
      <c r="AH958" s="82">
        <v>1</v>
      </c>
      <c r="AI958" s="82" t="s">
        <v>3708</v>
      </c>
      <c r="AJ958" s="82">
        <v>315645</v>
      </c>
      <c r="AK958" s="82" t="s">
        <v>6663</v>
      </c>
      <c r="AL958" s="82">
        <v>559</v>
      </c>
      <c r="AM958" s="84">
        <v>65000</v>
      </c>
      <c r="AN958" s="84">
        <v>0</v>
      </c>
      <c r="AO958" s="84">
        <v>0</v>
      </c>
      <c r="AP958" s="84">
        <v>65000</v>
      </c>
      <c r="AQ958" s="84">
        <v>1865.5</v>
      </c>
      <c r="AR958" s="84">
        <v>4427.58</v>
      </c>
      <c r="AS958" s="84">
        <v>1976</v>
      </c>
      <c r="AT958" s="84">
        <v>0</v>
      </c>
      <c r="AU958" s="84">
        <v>0</v>
      </c>
      <c r="AV958" s="84">
        <v>0</v>
      </c>
      <c r="AW958" s="84">
        <v>1546</v>
      </c>
      <c r="AX958" s="84">
        <v>11361.08</v>
      </c>
      <c r="AY958" s="84">
        <v>55184.92</v>
      </c>
      <c r="AZ958" s="84">
        <v>4615</v>
      </c>
      <c r="BA958" s="84">
        <v>715</v>
      </c>
      <c r="BB958" s="84">
        <v>4608.5</v>
      </c>
      <c r="BC958" s="91">
        <v>9938.5</v>
      </c>
    </row>
    <row r="959" spans="1:55" ht="25.5">
      <c r="A959" s="90" t="s">
        <v>843</v>
      </c>
      <c r="B959" s="82">
        <v>20231001</v>
      </c>
      <c r="C959" s="82">
        <v>2023</v>
      </c>
      <c r="D959" s="82" t="s">
        <v>6398</v>
      </c>
      <c r="E959" s="82">
        <v>10</v>
      </c>
      <c r="F959" s="82" t="s">
        <v>1273</v>
      </c>
      <c r="G959" s="82" t="s">
        <v>1487</v>
      </c>
      <c r="H959" s="82">
        <v>1.83</v>
      </c>
      <c r="I959" s="82" t="s">
        <v>843</v>
      </c>
      <c r="J959" s="82">
        <v>34</v>
      </c>
      <c r="K959" s="82" t="s">
        <v>3699</v>
      </c>
      <c r="L959" s="82" t="s">
        <v>3714</v>
      </c>
      <c r="M959" s="82" t="s">
        <v>3715</v>
      </c>
      <c r="N959" s="82" t="s">
        <v>2352</v>
      </c>
      <c r="O959" s="82" t="s">
        <v>3700</v>
      </c>
      <c r="P959" s="82" t="s">
        <v>3741</v>
      </c>
      <c r="Q959" s="82" t="s">
        <v>904</v>
      </c>
      <c r="R959" s="82">
        <v>1</v>
      </c>
      <c r="S959" s="83">
        <v>44573</v>
      </c>
      <c r="T959" s="83">
        <v>44573</v>
      </c>
      <c r="U959" s="82">
        <v>61755017</v>
      </c>
      <c r="V959" s="82" t="s">
        <v>3702</v>
      </c>
      <c r="W959" s="100" t="s">
        <v>2632</v>
      </c>
      <c r="X959" s="82" t="s">
        <v>4137</v>
      </c>
      <c r="Y959" s="82" t="s">
        <v>5445</v>
      </c>
      <c r="Z959" s="82" t="s">
        <v>2631</v>
      </c>
      <c r="AA959" s="82" t="s">
        <v>3704</v>
      </c>
      <c r="AB959" s="82" t="s">
        <v>7030</v>
      </c>
      <c r="AC959" s="82" t="s">
        <v>3705</v>
      </c>
      <c r="AD959" s="82" t="s">
        <v>3706</v>
      </c>
      <c r="AE959" s="82">
        <v>200019603292602</v>
      </c>
      <c r="AF959" s="82">
        <v>1</v>
      </c>
      <c r="AG959" s="82" t="s">
        <v>3707</v>
      </c>
      <c r="AH959" s="82">
        <v>1</v>
      </c>
      <c r="AI959" s="82" t="s">
        <v>3708</v>
      </c>
      <c r="AJ959" s="82">
        <v>315645</v>
      </c>
      <c r="AK959" s="82" t="s">
        <v>6663</v>
      </c>
      <c r="AL959" s="82">
        <v>560</v>
      </c>
      <c r="AM959" s="84">
        <v>50000</v>
      </c>
      <c r="AN959" s="84">
        <v>0</v>
      </c>
      <c r="AO959" s="84">
        <v>0</v>
      </c>
      <c r="AP959" s="84">
        <v>50000</v>
      </c>
      <c r="AQ959" s="84">
        <v>1435</v>
      </c>
      <c r="AR959" s="84">
        <v>1854</v>
      </c>
      <c r="AS959" s="84">
        <v>1520</v>
      </c>
      <c r="AT959" s="84">
        <v>0</v>
      </c>
      <c r="AU959" s="84">
        <v>25</v>
      </c>
      <c r="AV959" s="84">
        <v>0</v>
      </c>
      <c r="AW959" s="84">
        <v>0</v>
      </c>
      <c r="AX959" s="84">
        <v>4834</v>
      </c>
      <c r="AY959" s="84">
        <v>45166</v>
      </c>
      <c r="AZ959" s="84">
        <v>3550</v>
      </c>
      <c r="BA959" s="84">
        <v>550</v>
      </c>
      <c r="BB959" s="84">
        <v>3545</v>
      </c>
      <c r="BC959" s="91">
        <v>7645</v>
      </c>
    </row>
    <row r="960" spans="1:55" ht="25.5">
      <c r="A960" s="90" t="s">
        <v>843</v>
      </c>
      <c r="B960" s="82">
        <v>20231001</v>
      </c>
      <c r="C960" s="82">
        <v>2023</v>
      </c>
      <c r="D960" s="82" t="s">
        <v>6398</v>
      </c>
      <c r="E960" s="82">
        <v>10</v>
      </c>
      <c r="F960" s="82" t="s">
        <v>1273</v>
      </c>
      <c r="G960" s="82" t="s">
        <v>1487</v>
      </c>
      <c r="H960" s="82">
        <v>1.83</v>
      </c>
      <c r="I960" s="82" t="s">
        <v>843</v>
      </c>
      <c r="J960" s="82">
        <v>34</v>
      </c>
      <c r="K960" s="82" t="s">
        <v>3699</v>
      </c>
      <c r="L960" s="82"/>
      <c r="M960" s="82"/>
      <c r="N960" s="82" t="s">
        <v>2352</v>
      </c>
      <c r="O960" s="82" t="s">
        <v>3700</v>
      </c>
      <c r="P960" s="82" t="s">
        <v>3701</v>
      </c>
      <c r="Q960" s="82" t="s">
        <v>190</v>
      </c>
      <c r="R960" s="82">
        <v>2</v>
      </c>
      <c r="S960" s="83">
        <v>44571</v>
      </c>
      <c r="T960" s="83">
        <v>44208</v>
      </c>
      <c r="U960" s="82">
        <v>61755012</v>
      </c>
      <c r="V960" s="82" t="s">
        <v>3702</v>
      </c>
      <c r="W960" s="100" t="s">
        <v>2087</v>
      </c>
      <c r="X960" s="82" t="s">
        <v>4373</v>
      </c>
      <c r="Y960" s="82" t="s">
        <v>5653</v>
      </c>
      <c r="Z960" s="82" t="s">
        <v>1426</v>
      </c>
      <c r="AA960" s="82" t="s">
        <v>3704</v>
      </c>
      <c r="AB960" s="82" t="s">
        <v>7031</v>
      </c>
      <c r="AC960" s="82" t="s">
        <v>3705</v>
      </c>
      <c r="AD960" s="82" t="s">
        <v>3706</v>
      </c>
      <c r="AE960" s="82">
        <v>200019600988723</v>
      </c>
      <c r="AF960" s="82">
        <v>1</v>
      </c>
      <c r="AG960" s="82" t="s">
        <v>3707</v>
      </c>
      <c r="AH960" s="82">
        <v>1</v>
      </c>
      <c r="AI960" s="82" t="s">
        <v>3708</v>
      </c>
      <c r="AJ960" s="82">
        <v>315645</v>
      </c>
      <c r="AK960" s="82" t="s">
        <v>6663</v>
      </c>
      <c r="AL960" s="82">
        <v>561</v>
      </c>
      <c r="AM960" s="84">
        <v>70000</v>
      </c>
      <c r="AN960" s="84">
        <v>0</v>
      </c>
      <c r="AO960" s="84">
        <v>0</v>
      </c>
      <c r="AP960" s="84">
        <v>70000</v>
      </c>
      <c r="AQ960" s="84">
        <v>2009</v>
      </c>
      <c r="AR960" s="84">
        <v>5368.48</v>
      </c>
      <c r="AS960" s="84">
        <v>2128</v>
      </c>
      <c r="AT960" s="84">
        <v>0</v>
      </c>
      <c r="AU960" s="84">
        <v>25</v>
      </c>
      <c r="AV960" s="84">
        <v>0</v>
      </c>
      <c r="AW960" s="84">
        <v>19737.64</v>
      </c>
      <c r="AX960" s="84">
        <v>49005.760000000002</v>
      </c>
      <c r="AY960" s="84">
        <v>40731.879999999997</v>
      </c>
      <c r="AZ960" s="84">
        <v>4970</v>
      </c>
      <c r="BA960" s="84">
        <v>770</v>
      </c>
      <c r="BB960" s="84">
        <v>4963</v>
      </c>
      <c r="BC960" s="91">
        <v>10703</v>
      </c>
    </row>
    <row r="961" spans="1:55" ht="25.5">
      <c r="A961" s="90" t="s">
        <v>843</v>
      </c>
      <c r="B961" s="82">
        <v>20231001</v>
      </c>
      <c r="C961" s="82">
        <v>2023</v>
      </c>
      <c r="D961" s="82" t="s">
        <v>6398</v>
      </c>
      <c r="E961" s="82">
        <v>10</v>
      </c>
      <c r="F961" s="82" t="s">
        <v>1270</v>
      </c>
      <c r="G961" s="82" t="s">
        <v>842</v>
      </c>
      <c r="H961" s="82" t="s">
        <v>1270</v>
      </c>
      <c r="I961" s="82" t="s">
        <v>842</v>
      </c>
      <c r="J961" s="82">
        <v>1</v>
      </c>
      <c r="K961" s="82" t="s">
        <v>11</v>
      </c>
      <c r="L961" s="82" t="s">
        <v>3749</v>
      </c>
      <c r="M961" s="82" t="s">
        <v>3750</v>
      </c>
      <c r="N961" s="82" t="s">
        <v>2352</v>
      </c>
      <c r="O961" s="82" t="s">
        <v>3700</v>
      </c>
      <c r="P961" s="82" t="s">
        <v>4173</v>
      </c>
      <c r="Q961" s="82" t="s">
        <v>55</v>
      </c>
      <c r="R961" s="82">
        <v>2</v>
      </c>
      <c r="S961" s="83">
        <v>44931</v>
      </c>
      <c r="T961" s="83">
        <v>44200</v>
      </c>
      <c r="U961" s="82">
        <v>61800084</v>
      </c>
      <c r="V961" s="82" t="s">
        <v>3702</v>
      </c>
      <c r="W961" s="100" t="s">
        <v>2037</v>
      </c>
      <c r="X961" s="82" t="s">
        <v>4260</v>
      </c>
      <c r="Y961" s="82" t="s">
        <v>5553</v>
      </c>
      <c r="Z961" s="82" t="s">
        <v>946</v>
      </c>
      <c r="AA961" s="82" t="s">
        <v>3704</v>
      </c>
      <c r="AB961" s="83">
        <v>21860</v>
      </c>
      <c r="AC961" s="82" t="s">
        <v>3705</v>
      </c>
      <c r="AD961" s="82" t="s">
        <v>3706</v>
      </c>
      <c r="AE961" s="82">
        <v>200019603353412</v>
      </c>
      <c r="AF961" s="82">
        <v>1</v>
      </c>
      <c r="AG961" s="82" t="s">
        <v>3707</v>
      </c>
      <c r="AH961" s="82">
        <v>1</v>
      </c>
      <c r="AI961" s="82" t="s">
        <v>3708</v>
      </c>
      <c r="AJ961" s="82">
        <v>315645</v>
      </c>
      <c r="AK961" s="82" t="s">
        <v>6663</v>
      </c>
      <c r="AL961" s="82">
        <v>562</v>
      </c>
      <c r="AM961" s="84">
        <v>20000</v>
      </c>
      <c r="AN961" s="84">
        <v>0</v>
      </c>
      <c r="AO961" s="84">
        <v>0</v>
      </c>
      <c r="AP961" s="84">
        <v>20000</v>
      </c>
      <c r="AQ961" s="84">
        <v>574</v>
      </c>
      <c r="AR961" s="84">
        <v>0</v>
      </c>
      <c r="AS961" s="84">
        <v>608</v>
      </c>
      <c r="AT961" s="84">
        <v>0</v>
      </c>
      <c r="AU961" s="84">
        <v>25</v>
      </c>
      <c r="AV961" s="84">
        <v>0</v>
      </c>
      <c r="AW961" s="84">
        <v>0</v>
      </c>
      <c r="AX961" s="84">
        <v>1207</v>
      </c>
      <c r="AY961" s="84">
        <v>18793</v>
      </c>
      <c r="AZ961" s="84">
        <v>1420</v>
      </c>
      <c r="BA961" s="84">
        <v>220</v>
      </c>
      <c r="BB961" s="84">
        <v>1418</v>
      </c>
      <c r="BC961" s="91">
        <v>3058</v>
      </c>
    </row>
    <row r="962" spans="1:55" ht="25.5">
      <c r="A962" s="90" t="s">
        <v>843</v>
      </c>
      <c r="B962" s="82">
        <v>20231001</v>
      </c>
      <c r="C962" s="82">
        <v>2023</v>
      </c>
      <c r="D962" s="82" t="s">
        <v>6398</v>
      </c>
      <c r="E962" s="82">
        <v>10</v>
      </c>
      <c r="F962" s="82">
        <v>1.83</v>
      </c>
      <c r="G962" s="82" t="s">
        <v>843</v>
      </c>
      <c r="H962" s="82">
        <v>1.83</v>
      </c>
      <c r="I962" s="82" t="s">
        <v>843</v>
      </c>
      <c r="J962" s="82">
        <v>7</v>
      </c>
      <c r="K962" s="82" t="s">
        <v>3709</v>
      </c>
      <c r="L962" s="82"/>
      <c r="M962" s="82"/>
      <c r="N962" s="82" t="s">
        <v>2352</v>
      </c>
      <c r="O962" s="82" t="s">
        <v>3700</v>
      </c>
      <c r="P962" s="82" t="s">
        <v>3710</v>
      </c>
      <c r="Q962" s="82" t="s">
        <v>795</v>
      </c>
      <c r="R962" s="82">
        <v>1</v>
      </c>
      <c r="S962" s="83">
        <v>44207</v>
      </c>
      <c r="T962" s="83">
        <v>44207</v>
      </c>
      <c r="U962" s="82">
        <v>62461183</v>
      </c>
      <c r="V962" s="82" t="s">
        <v>3702</v>
      </c>
      <c r="W962" s="100" t="s">
        <v>2268</v>
      </c>
      <c r="X962" s="82" t="s">
        <v>4346</v>
      </c>
      <c r="Y962" s="82" t="s">
        <v>5630</v>
      </c>
      <c r="Z962" s="82" t="s">
        <v>1238</v>
      </c>
      <c r="AA962" s="82" t="s">
        <v>3712</v>
      </c>
      <c r="AB962" s="82" t="s">
        <v>7032</v>
      </c>
      <c r="AC962" s="82" t="s">
        <v>3705</v>
      </c>
      <c r="AD962" s="82" t="s">
        <v>3706</v>
      </c>
      <c r="AE962" s="82">
        <v>200012320559519</v>
      </c>
      <c r="AF962" s="82">
        <v>1</v>
      </c>
      <c r="AG962" s="82" t="s">
        <v>3707</v>
      </c>
      <c r="AH962" s="82">
        <v>1</v>
      </c>
      <c r="AI962" s="82" t="s">
        <v>3708</v>
      </c>
      <c r="AJ962" s="82">
        <v>315645</v>
      </c>
      <c r="AK962" s="82" t="s">
        <v>6663</v>
      </c>
      <c r="AL962" s="82">
        <v>563</v>
      </c>
      <c r="AM962" s="84">
        <v>10000</v>
      </c>
      <c r="AN962" s="84">
        <v>0</v>
      </c>
      <c r="AO962" s="84">
        <v>0</v>
      </c>
      <c r="AP962" s="84">
        <v>10000</v>
      </c>
      <c r="AQ962" s="84">
        <v>0</v>
      </c>
      <c r="AR962" s="84">
        <v>0</v>
      </c>
      <c r="AS962" s="84">
        <v>0</v>
      </c>
      <c r="AT962" s="84">
        <v>0</v>
      </c>
      <c r="AU962" s="84">
        <v>0</v>
      </c>
      <c r="AV962" s="84">
        <v>0</v>
      </c>
      <c r="AW962" s="84">
        <v>0</v>
      </c>
      <c r="AX962" s="84">
        <v>0</v>
      </c>
      <c r="AY962" s="84">
        <v>10000</v>
      </c>
      <c r="AZ962" s="84">
        <v>0</v>
      </c>
      <c r="BA962" s="84">
        <v>0</v>
      </c>
      <c r="BB962" s="84">
        <v>0</v>
      </c>
      <c r="BC962" s="91">
        <v>0</v>
      </c>
    </row>
    <row r="963" spans="1:55" ht="25.5">
      <c r="A963" s="90" t="s">
        <v>843</v>
      </c>
      <c r="B963" s="82">
        <v>20231001</v>
      </c>
      <c r="C963" s="82">
        <v>2023</v>
      </c>
      <c r="D963" s="82" t="s">
        <v>6398</v>
      </c>
      <c r="E963" s="82">
        <v>10</v>
      </c>
      <c r="F963" s="82" t="s">
        <v>1242</v>
      </c>
      <c r="G963" s="82" t="s">
        <v>1486</v>
      </c>
      <c r="H963" s="82">
        <v>1.83</v>
      </c>
      <c r="I963" s="82" t="s">
        <v>843</v>
      </c>
      <c r="J963" s="82">
        <v>34</v>
      </c>
      <c r="K963" s="82" t="s">
        <v>3699</v>
      </c>
      <c r="L963" s="82" t="s">
        <v>3714</v>
      </c>
      <c r="M963" s="82" t="s">
        <v>3715</v>
      </c>
      <c r="N963" s="82" t="s">
        <v>2352</v>
      </c>
      <c r="O963" s="82" t="s">
        <v>3700</v>
      </c>
      <c r="P963" s="82" t="s">
        <v>3743</v>
      </c>
      <c r="Q963" s="82" t="s">
        <v>75</v>
      </c>
      <c r="R963" s="82">
        <v>4</v>
      </c>
      <c r="S963" s="83">
        <v>44931</v>
      </c>
      <c r="T963" s="83">
        <v>41640</v>
      </c>
      <c r="U963" s="82">
        <v>62475194</v>
      </c>
      <c r="V963" s="82" t="s">
        <v>3702</v>
      </c>
      <c r="W963" s="100" t="s">
        <v>3199</v>
      </c>
      <c r="X963" s="82" t="s">
        <v>4097</v>
      </c>
      <c r="Y963" s="82" t="s">
        <v>5409</v>
      </c>
      <c r="Z963" s="82" t="s">
        <v>3198</v>
      </c>
      <c r="AA963" s="82" t="s">
        <v>3712</v>
      </c>
      <c r="AB963" s="82" t="s">
        <v>7033</v>
      </c>
      <c r="AC963" s="82" t="s">
        <v>3713</v>
      </c>
      <c r="AD963" s="82" t="s">
        <v>3706</v>
      </c>
      <c r="AE963" s="82">
        <v>200011201789566</v>
      </c>
      <c r="AF963" s="82">
        <v>1</v>
      </c>
      <c r="AG963" s="82" t="s">
        <v>3707</v>
      </c>
      <c r="AH963" s="82">
        <v>1</v>
      </c>
      <c r="AI963" s="82" t="s">
        <v>3708</v>
      </c>
      <c r="AJ963" s="82">
        <v>315645</v>
      </c>
      <c r="AK963" s="82" t="s">
        <v>6663</v>
      </c>
      <c r="AL963" s="82">
        <v>564</v>
      </c>
      <c r="AM963" s="84">
        <v>25000</v>
      </c>
      <c r="AN963" s="84">
        <v>0</v>
      </c>
      <c r="AO963" s="84">
        <v>0</v>
      </c>
      <c r="AP963" s="84">
        <v>25000</v>
      </c>
      <c r="AQ963" s="84">
        <v>717.5</v>
      </c>
      <c r="AR963" s="84">
        <v>0</v>
      </c>
      <c r="AS963" s="84">
        <v>760</v>
      </c>
      <c r="AT963" s="84">
        <v>0</v>
      </c>
      <c r="AU963" s="84">
        <v>25</v>
      </c>
      <c r="AV963" s="84">
        <v>0</v>
      </c>
      <c r="AW963" s="84">
        <v>0</v>
      </c>
      <c r="AX963" s="84">
        <v>1502.5</v>
      </c>
      <c r="AY963" s="84">
        <v>23497.5</v>
      </c>
      <c r="AZ963" s="84">
        <v>1775</v>
      </c>
      <c r="BA963" s="84">
        <v>275</v>
      </c>
      <c r="BB963" s="84">
        <v>1772.5</v>
      </c>
      <c r="BC963" s="91">
        <v>3822.5</v>
      </c>
    </row>
    <row r="964" spans="1:55" ht="25.5">
      <c r="A964" s="90" t="s">
        <v>843</v>
      </c>
      <c r="B964" s="82">
        <v>20231001</v>
      </c>
      <c r="C964" s="82">
        <v>2023</v>
      </c>
      <c r="D964" s="82" t="s">
        <v>6398</v>
      </c>
      <c r="E964" s="82">
        <v>10</v>
      </c>
      <c r="F964" s="82" t="s">
        <v>1244</v>
      </c>
      <c r="G964" s="82" t="s">
        <v>503</v>
      </c>
      <c r="H964" s="82" t="s">
        <v>1244</v>
      </c>
      <c r="I964" s="82" t="s">
        <v>503</v>
      </c>
      <c r="J964" s="82">
        <v>1</v>
      </c>
      <c r="K964" s="82" t="s">
        <v>11</v>
      </c>
      <c r="L964" s="82" t="s">
        <v>3720</v>
      </c>
      <c r="M964" s="82" t="s">
        <v>3721</v>
      </c>
      <c r="N964" s="82" t="s">
        <v>2352</v>
      </c>
      <c r="O964" s="82" t="s">
        <v>3700</v>
      </c>
      <c r="P964" s="82" t="s">
        <v>3998</v>
      </c>
      <c r="Q964" s="82" t="s">
        <v>130</v>
      </c>
      <c r="R964" s="82">
        <v>1</v>
      </c>
      <c r="S964" s="83">
        <v>44208</v>
      </c>
      <c r="T964" s="83">
        <v>44208</v>
      </c>
      <c r="U964" s="82">
        <v>62040042</v>
      </c>
      <c r="V964" s="82" t="s">
        <v>3702</v>
      </c>
      <c r="W964" s="100" t="s">
        <v>1652</v>
      </c>
      <c r="X964" s="82" t="s">
        <v>3919</v>
      </c>
      <c r="Y964" s="82" t="s">
        <v>5719</v>
      </c>
      <c r="Z964" s="82" t="s">
        <v>1458</v>
      </c>
      <c r="AA964" s="82" t="s">
        <v>3712</v>
      </c>
      <c r="AB964" s="82" t="s">
        <v>7034</v>
      </c>
      <c r="AC964" s="82" t="s">
        <v>3705</v>
      </c>
      <c r="AD964" s="82" t="s">
        <v>3706</v>
      </c>
      <c r="AE964" s="82">
        <v>200019604435076</v>
      </c>
      <c r="AF964" s="82">
        <v>1</v>
      </c>
      <c r="AG964" s="82" t="s">
        <v>3707</v>
      </c>
      <c r="AH964" s="82">
        <v>1</v>
      </c>
      <c r="AI964" s="82" t="s">
        <v>3708</v>
      </c>
      <c r="AJ964" s="82">
        <v>315645</v>
      </c>
      <c r="AK964" s="82" t="s">
        <v>6663</v>
      </c>
      <c r="AL964" s="82">
        <v>565</v>
      </c>
      <c r="AM964" s="84">
        <v>24000</v>
      </c>
      <c r="AN964" s="84">
        <v>0</v>
      </c>
      <c r="AO964" s="84">
        <v>0</v>
      </c>
      <c r="AP964" s="84">
        <v>24000</v>
      </c>
      <c r="AQ964" s="84">
        <v>688.8</v>
      </c>
      <c r="AR964" s="84">
        <v>0</v>
      </c>
      <c r="AS964" s="84">
        <v>729.6</v>
      </c>
      <c r="AT964" s="84">
        <v>0</v>
      </c>
      <c r="AU964" s="84">
        <v>25</v>
      </c>
      <c r="AV964" s="84">
        <v>0</v>
      </c>
      <c r="AW964" s="84">
        <v>0</v>
      </c>
      <c r="AX964" s="84">
        <v>1443.4</v>
      </c>
      <c r="AY964" s="84">
        <v>22556.6</v>
      </c>
      <c r="AZ964" s="84">
        <v>1704</v>
      </c>
      <c r="BA964" s="84">
        <v>264</v>
      </c>
      <c r="BB964" s="84">
        <v>1701.6</v>
      </c>
      <c r="BC964" s="91">
        <v>3669.6</v>
      </c>
    </row>
    <row r="965" spans="1:55" ht="25.5">
      <c r="A965" s="90" t="s">
        <v>843</v>
      </c>
      <c r="B965" s="82">
        <v>20231001</v>
      </c>
      <c r="C965" s="82">
        <v>2023</v>
      </c>
      <c r="D965" s="82" t="s">
        <v>6398</v>
      </c>
      <c r="E965" s="82">
        <v>10</v>
      </c>
      <c r="F965" s="82" t="s">
        <v>1245</v>
      </c>
      <c r="G965" s="82" t="s">
        <v>606</v>
      </c>
      <c r="H965" s="82">
        <v>1.83</v>
      </c>
      <c r="I965" s="82" t="s">
        <v>843</v>
      </c>
      <c r="J965" s="82">
        <v>34</v>
      </c>
      <c r="K965" s="82" t="s">
        <v>3699</v>
      </c>
      <c r="L965" s="82"/>
      <c r="M965" s="82"/>
      <c r="N965" s="82" t="s">
        <v>2352</v>
      </c>
      <c r="O965" s="82" t="s">
        <v>3700</v>
      </c>
      <c r="P965" s="82" t="s">
        <v>4268</v>
      </c>
      <c r="Q965" s="82" t="s">
        <v>793</v>
      </c>
      <c r="R965" s="82">
        <v>4</v>
      </c>
      <c r="S965" s="83">
        <v>44562</v>
      </c>
      <c r="T965" s="83">
        <v>37993</v>
      </c>
      <c r="U965" s="82">
        <v>61875103</v>
      </c>
      <c r="V965" s="82" t="s">
        <v>3702</v>
      </c>
      <c r="W965" s="100" t="s">
        <v>2128</v>
      </c>
      <c r="X965" s="82" t="s">
        <v>4269</v>
      </c>
      <c r="Y965" s="82" t="s">
        <v>5560</v>
      </c>
      <c r="Z965" s="82" t="s">
        <v>792</v>
      </c>
      <c r="AA965" s="82" t="s">
        <v>3712</v>
      </c>
      <c r="AB965" s="83">
        <v>27609</v>
      </c>
      <c r="AC965" s="82" t="s">
        <v>3713</v>
      </c>
      <c r="AD965" s="82" t="s">
        <v>3705</v>
      </c>
      <c r="AE965" s="82">
        <v>200019601338727</v>
      </c>
      <c r="AF965" s="82">
        <v>1</v>
      </c>
      <c r="AG965" s="82" t="s">
        <v>3707</v>
      </c>
      <c r="AH965" s="82">
        <v>1</v>
      </c>
      <c r="AI965" s="82" t="s">
        <v>3708</v>
      </c>
      <c r="AJ965" s="82">
        <v>315645</v>
      </c>
      <c r="AK965" s="82" t="s">
        <v>6663</v>
      </c>
      <c r="AL965" s="82">
        <v>566</v>
      </c>
      <c r="AM965" s="84">
        <v>75000</v>
      </c>
      <c r="AN965" s="84">
        <v>0</v>
      </c>
      <c r="AO965" s="84">
        <v>0</v>
      </c>
      <c r="AP965" s="84">
        <v>75000</v>
      </c>
      <c r="AQ965" s="84">
        <v>2152.5</v>
      </c>
      <c r="AR965" s="84">
        <v>6309.38</v>
      </c>
      <c r="AS965" s="84">
        <v>2280</v>
      </c>
      <c r="AT965" s="84">
        <v>0</v>
      </c>
      <c r="AU965" s="84">
        <v>25</v>
      </c>
      <c r="AV965" s="84">
        <v>0</v>
      </c>
      <c r="AW965" s="84">
        <v>0</v>
      </c>
      <c r="AX965" s="84">
        <v>10766.88</v>
      </c>
      <c r="AY965" s="84">
        <v>64233.120000000003</v>
      </c>
      <c r="AZ965" s="84">
        <v>5325</v>
      </c>
      <c r="BA965" s="84">
        <v>822.89</v>
      </c>
      <c r="BB965" s="84">
        <v>5317.5</v>
      </c>
      <c r="BC965" s="91">
        <v>11465.39</v>
      </c>
    </row>
    <row r="966" spans="1:55" ht="25.5">
      <c r="A966" s="90" t="s">
        <v>843</v>
      </c>
      <c r="B966" s="82">
        <v>20231001</v>
      </c>
      <c r="C966" s="82">
        <v>2023</v>
      </c>
      <c r="D966" s="82" t="s">
        <v>6398</v>
      </c>
      <c r="E966" s="82">
        <v>10</v>
      </c>
      <c r="F966" s="82">
        <v>1.83</v>
      </c>
      <c r="G966" s="82" t="s">
        <v>843</v>
      </c>
      <c r="H966" s="82">
        <v>1.83</v>
      </c>
      <c r="I966" s="82" t="s">
        <v>843</v>
      </c>
      <c r="J966" s="82">
        <v>7</v>
      </c>
      <c r="K966" s="82" t="s">
        <v>3709</v>
      </c>
      <c r="L966" s="82"/>
      <c r="M966" s="82"/>
      <c r="N966" s="82" t="s">
        <v>2352</v>
      </c>
      <c r="O966" s="82" t="s">
        <v>3700</v>
      </c>
      <c r="P966" s="82" t="s">
        <v>3710</v>
      </c>
      <c r="Q966" s="82" t="s">
        <v>795</v>
      </c>
      <c r="R966" s="82">
        <v>1</v>
      </c>
      <c r="S966" s="83">
        <v>44208</v>
      </c>
      <c r="T966" s="83">
        <v>44208</v>
      </c>
      <c r="U966" s="82">
        <v>62461327</v>
      </c>
      <c r="V966" s="82" t="s">
        <v>3702</v>
      </c>
      <c r="W966" s="100" t="s">
        <v>2211</v>
      </c>
      <c r="X966" s="82" t="s">
        <v>3861</v>
      </c>
      <c r="Y966" s="82" t="s">
        <v>5218</v>
      </c>
      <c r="Z966" s="82" t="s">
        <v>1323</v>
      </c>
      <c r="AA966" s="82" t="s">
        <v>3712</v>
      </c>
      <c r="AB966" s="83">
        <v>24483</v>
      </c>
      <c r="AC966" s="82" t="s">
        <v>3705</v>
      </c>
      <c r="AD966" s="82" t="s">
        <v>3718</v>
      </c>
      <c r="AE966" s="82">
        <v>200012800072533</v>
      </c>
      <c r="AF966" s="82">
        <v>1</v>
      </c>
      <c r="AG966" s="82" t="s">
        <v>3707</v>
      </c>
      <c r="AH966" s="82">
        <v>1</v>
      </c>
      <c r="AI966" s="82" t="s">
        <v>3708</v>
      </c>
      <c r="AJ966" s="82">
        <v>315645</v>
      </c>
      <c r="AK966" s="82" t="s">
        <v>6663</v>
      </c>
      <c r="AL966" s="82">
        <v>567</v>
      </c>
      <c r="AM966" s="84">
        <v>20000</v>
      </c>
      <c r="AN966" s="84">
        <v>0</v>
      </c>
      <c r="AO966" s="84">
        <v>0</v>
      </c>
      <c r="AP966" s="84">
        <v>20000</v>
      </c>
      <c r="AQ966" s="84">
        <v>0</v>
      </c>
      <c r="AR966" s="84">
        <v>0</v>
      </c>
      <c r="AS966" s="84">
        <v>0</v>
      </c>
      <c r="AT966" s="84">
        <v>0</v>
      </c>
      <c r="AU966" s="84">
        <v>0</v>
      </c>
      <c r="AV966" s="84">
        <v>0</v>
      </c>
      <c r="AW966" s="84">
        <v>0</v>
      </c>
      <c r="AX966" s="84">
        <v>0</v>
      </c>
      <c r="AY966" s="84">
        <v>20000</v>
      </c>
      <c r="AZ966" s="84">
        <v>0</v>
      </c>
      <c r="BA966" s="84">
        <v>0</v>
      </c>
      <c r="BB966" s="84">
        <v>0</v>
      </c>
      <c r="BC966" s="91">
        <v>0</v>
      </c>
    </row>
    <row r="967" spans="1:55" ht="25.5">
      <c r="A967" s="90" t="s">
        <v>843</v>
      </c>
      <c r="B967" s="82">
        <v>20231001</v>
      </c>
      <c r="C967" s="82">
        <v>2023</v>
      </c>
      <c r="D967" s="82" t="s">
        <v>6398</v>
      </c>
      <c r="E967" s="82">
        <v>10</v>
      </c>
      <c r="F967" s="82" t="s">
        <v>1293</v>
      </c>
      <c r="G967" s="82" t="s">
        <v>484</v>
      </c>
      <c r="H967" s="82" t="s">
        <v>1293</v>
      </c>
      <c r="I967" s="82" t="s">
        <v>484</v>
      </c>
      <c r="J967" s="82">
        <v>1</v>
      </c>
      <c r="K967" s="82" t="s">
        <v>11</v>
      </c>
      <c r="L967" s="82"/>
      <c r="M967" s="82"/>
      <c r="N967" s="82" t="s">
        <v>2352</v>
      </c>
      <c r="O967" s="82" t="s">
        <v>3700</v>
      </c>
      <c r="P967" s="82" t="s">
        <v>3968</v>
      </c>
      <c r="Q967" s="82" t="s">
        <v>118</v>
      </c>
      <c r="R967" s="82">
        <v>2</v>
      </c>
      <c r="S967" s="83">
        <v>44935</v>
      </c>
      <c r="T967" s="83">
        <v>44567</v>
      </c>
      <c r="U967" s="82">
        <v>61515012</v>
      </c>
      <c r="V967" s="82" t="s">
        <v>3702</v>
      </c>
      <c r="W967" s="100" t="s">
        <v>1596</v>
      </c>
      <c r="X967" s="82" t="s">
        <v>4374</v>
      </c>
      <c r="Y967" s="82" t="s">
        <v>5654</v>
      </c>
      <c r="Z967" s="82" t="s">
        <v>1595</v>
      </c>
      <c r="AA967" s="82" t="s">
        <v>3712</v>
      </c>
      <c r="AB967" s="83">
        <v>30753</v>
      </c>
      <c r="AC967" s="82" t="s">
        <v>3705</v>
      </c>
      <c r="AD967" s="82" t="s">
        <v>3706</v>
      </c>
      <c r="AE967" s="82">
        <v>200019604844020</v>
      </c>
      <c r="AF967" s="82">
        <v>1</v>
      </c>
      <c r="AG967" s="82" t="s">
        <v>3707</v>
      </c>
      <c r="AH967" s="82">
        <v>1</v>
      </c>
      <c r="AI967" s="82" t="s">
        <v>3708</v>
      </c>
      <c r="AJ967" s="82">
        <v>315645</v>
      </c>
      <c r="AK967" s="82" t="s">
        <v>6663</v>
      </c>
      <c r="AL967" s="82">
        <v>568</v>
      </c>
      <c r="AM967" s="84">
        <v>45000</v>
      </c>
      <c r="AN967" s="84">
        <v>0</v>
      </c>
      <c r="AO967" s="84">
        <v>0</v>
      </c>
      <c r="AP967" s="84">
        <v>45000</v>
      </c>
      <c r="AQ967" s="84">
        <v>1291.5</v>
      </c>
      <c r="AR967" s="84">
        <v>1148.33</v>
      </c>
      <c r="AS967" s="84">
        <v>1368</v>
      </c>
      <c r="AT967" s="84">
        <v>0</v>
      </c>
      <c r="AU967" s="84">
        <v>25</v>
      </c>
      <c r="AV967" s="84">
        <v>0</v>
      </c>
      <c r="AW967" s="84">
        <v>4246</v>
      </c>
      <c r="AX967" s="84">
        <v>12324.83</v>
      </c>
      <c r="AY967" s="84">
        <v>36921.17</v>
      </c>
      <c r="AZ967" s="84">
        <v>3195</v>
      </c>
      <c r="BA967" s="84">
        <v>495</v>
      </c>
      <c r="BB967" s="84">
        <v>3190.5</v>
      </c>
      <c r="BC967" s="91">
        <v>6880.5</v>
      </c>
    </row>
    <row r="968" spans="1:55" ht="25.5">
      <c r="A968" s="90" t="s">
        <v>843</v>
      </c>
      <c r="B968" s="82">
        <v>20231001</v>
      </c>
      <c r="C968" s="82">
        <v>2023</v>
      </c>
      <c r="D968" s="82" t="s">
        <v>6398</v>
      </c>
      <c r="E968" s="82">
        <v>10</v>
      </c>
      <c r="F968" s="82" t="s">
        <v>1260</v>
      </c>
      <c r="G968" s="82" t="s">
        <v>256</v>
      </c>
      <c r="H968" s="82" t="s">
        <v>1260</v>
      </c>
      <c r="I968" s="82" t="s">
        <v>256</v>
      </c>
      <c r="J968" s="82">
        <v>1</v>
      </c>
      <c r="K968" s="82" t="s">
        <v>11</v>
      </c>
      <c r="L968" s="82" t="s">
        <v>3758</v>
      </c>
      <c r="M968" s="82" t="s">
        <v>3759</v>
      </c>
      <c r="N968" s="82" t="s">
        <v>2352</v>
      </c>
      <c r="O968" s="82" t="s">
        <v>3700</v>
      </c>
      <c r="P968" s="82" t="s">
        <v>3794</v>
      </c>
      <c r="Q968" s="82" t="s">
        <v>30</v>
      </c>
      <c r="R968" s="82">
        <v>7</v>
      </c>
      <c r="S968" s="83">
        <v>44935</v>
      </c>
      <c r="T968" s="83">
        <v>38729</v>
      </c>
      <c r="U968" s="82">
        <v>62250083</v>
      </c>
      <c r="V968" s="82" t="s">
        <v>3702</v>
      </c>
      <c r="W968" s="100" t="s">
        <v>1567</v>
      </c>
      <c r="X968" s="82" t="s">
        <v>3830</v>
      </c>
      <c r="Y968" s="82" t="s">
        <v>5198</v>
      </c>
      <c r="Z968" s="82" t="s">
        <v>505</v>
      </c>
      <c r="AA968" s="82" t="s">
        <v>3712</v>
      </c>
      <c r="AB968" s="82" t="s">
        <v>7035</v>
      </c>
      <c r="AC968" s="82" t="s">
        <v>3713</v>
      </c>
      <c r="AD968" s="82" t="s">
        <v>3705</v>
      </c>
      <c r="AE968" s="82">
        <v>200013300084893</v>
      </c>
      <c r="AF968" s="82">
        <v>1</v>
      </c>
      <c r="AG968" s="82" t="s">
        <v>3707</v>
      </c>
      <c r="AH968" s="82">
        <v>1</v>
      </c>
      <c r="AI968" s="82" t="s">
        <v>3708</v>
      </c>
      <c r="AJ968" s="82">
        <v>315645</v>
      </c>
      <c r="AK968" s="82" t="s">
        <v>6663</v>
      </c>
      <c r="AL968" s="82">
        <v>569</v>
      </c>
      <c r="AM968" s="84">
        <v>48000</v>
      </c>
      <c r="AN968" s="84">
        <v>0</v>
      </c>
      <c r="AO968" s="84">
        <v>0</v>
      </c>
      <c r="AP968" s="84">
        <v>48000</v>
      </c>
      <c r="AQ968" s="84">
        <v>1377.6</v>
      </c>
      <c r="AR968" s="84">
        <v>1571.73</v>
      </c>
      <c r="AS968" s="84">
        <v>1459.2</v>
      </c>
      <c r="AT968" s="84">
        <v>0</v>
      </c>
      <c r="AU968" s="84">
        <v>25</v>
      </c>
      <c r="AV968" s="84">
        <v>0</v>
      </c>
      <c r="AW968" s="84">
        <v>16442.259999999998</v>
      </c>
      <c r="AX968" s="84">
        <v>37318.050000000003</v>
      </c>
      <c r="AY968" s="84">
        <v>27124.21</v>
      </c>
      <c r="AZ968" s="84">
        <v>3408</v>
      </c>
      <c r="BA968" s="84">
        <v>528</v>
      </c>
      <c r="BB968" s="84">
        <v>3403.2</v>
      </c>
      <c r="BC968" s="91">
        <v>7339.2</v>
      </c>
    </row>
    <row r="969" spans="1:55" ht="25.5">
      <c r="A969" s="90" t="s">
        <v>843</v>
      </c>
      <c r="B969" s="82">
        <v>20231001</v>
      </c>
      <c r="C969" s="82">
        <v>2023</v>
      </c>
      <c r="D969" s="82" t="s">
        <v>6398</v>
      </c>
      <c r="E969" s="82">
        <v>10</v>
      </c>
      <c r="F969" s="82" t="s">
        <v>1242</v>
      </c>
      <c r="G969" s="82" t="s">
        <v>1486</v>
      </c>
      <c r="H969" s="82" t="s">
        <v>1242</v>
      </c>
      <c r="I969" s="82" t="s">
        <v>1486</v>
      </c>
      <c r="J969" s="82">
        <v>1</v>
      </c>
      <c r="K969" s="82" t="s">
        <v>11</v>
      </c>
      <c r="L969" s="82" t="s">
        <v>3749</v>
      </c>
      <c r="M969" s="82" t="s">
        <v>3750</v>
      </c>
      <c r="N969" s="82" t="s">
        <v>2352</v>
      </c>
      <c r="O969" s="82" t="s">
        <v>3700</v>
      </c>
      <c r="P969" s="82" t="s">
        <v>4173</v>
      </c>
      <c r="Q969" s="82" t="s">
        <v>55</v>
      </c>
      <c r="R969" s="82">
        <v>2</v>
      </c>
      <c r="S969" s="83">
        <v>44929</v>
      </c>
      <c r="T969" s="83">
        <v>44625</v>
      </c>
      <c r="U969" s="82">
        <v>62475126</v>
      </c>
      <c r="V969" s="82" t="s">
        <v>3702</v>
      </c>
      <c r="W969" s="100" t="s">
        <v>1715</v>
      </c>
      <c r="X969" s="82" t="s">
        <v>4351</v>
      </c>
      <c r="Y969" s="82" t="s">
        <v>5634</v>
      </c>
      <c r="Z969" s="82" t="s">
        <v>1520</v>
      </c>
      <c r="AA969" s="82" t="s">
        <v>3704</v>
      </c>
      <c r="AB969" s="83">
        <v>36140</v>
      </c>
      <c r="AC969" s="82" t="s">
        <v>3705</v>
      </c>
      <c r="AD969" s="82" t="s">
        <v>3706</v>
      </c>
      <c r="AE969" s="82">
        <v>200019604738961</v>
      </c>
      <c r="AF969" s="82">
        <v>1</v>
      </c>
      <c r="AG969" s="82" t="s">
        <v>3707</v>
      </c>
      <c r="AH969" s="82">
        <v>1</v>
      </c>
      <c r="AI969" s="82" t="s">
        <v>3708</v>
      </c>
      <c r="AJ969" s="82">
        <v>315645</v>
      </c>
      <c r="AK969" s="82" t="s">
        <v>6663</v>
      </c>
      <c r="AL969" s="82">
        <v>570</v>
      </c>
      <c r="AM969" s="84">
        <v>25000</v>
      </c>
      <c r="AN969" s="84">
        <v>0</v>
      </c>
      <c r="AO969" s="84">
        <v>0</v>
      </c>
      <c r="AP969" s="84">
        <v>25000</v>
      </c>
      <c r="AQ969" s="84">
        <v>717.5</v>
      </c>
      <c r="AR969" s="84">
        <v>0</v>
      </c>
      <c r="AS969" s="84">
        <v>760</v>
      </c>
      <c r="AT969" s="84">
        <v>0</v>
      </c>
      <c r="AU969" s="84">
        <v>25</v>
      </c>
      <c r="AV969" s="84">
        <v>0</v>
      </c>
      <c r="AW969" s="84">
        <v>0</v>
      </c>
      <c r="AX969" s="84">
        <v>1502.5</v>
      </c>
      <c r="AY969" s="84">
        <v>23497.5</v>
      </c>
      <c r="AZ969" s="84">
        <v>1775</v>
      </c>
      <c r="BA969" s="84">
        <v>275</v>
      </c>
      <c r="BB969" s="84">
        <v>1772.5</v>
      </c>
      <c r="BC969" s="91">
        <v>3822.5</v>
      </c>
    </row>
    <row r="970" spans="1:55" ht="25.5">
      <c r="A970" s="90" t="s">
        <v>843</v>
      </c>
      <c r="B970" s="82">
        <v>20231001</v>
      </c>
      <c r="C970" s="82">
        <v>2023</v>
      </c>
      <c r="D970" s="82" t="s">
        <v>6398</v>
      </c>
      <c r="E970" s="82">
        <v>10</v>
      </c>
      <c r="F970" s="82" t="s">
        <v>1273</v>
      </c>
      <c r="G970" s="82" t="s">
        <v>1487</v>
      </c>
      <c r="H970" s="82" t="s">
        <v>1273</v>
      </c>
      <c r="I970" s="82" t="s">
        <v>1487</v>
      </c>
      <c r="J970" s="82">
        <v>1</v>
      </c>
      <c r="K970" s="82" t="s">
        <v>11</v>
      </c>
      <c r="L970" s="82" t="s">
        <v>3720</v>
      </c>
      <c r="M970" s="82" t="s">
        <v>3721</v>
      </c>
      <c r="N970" s="82" t="s">
        <v>2352</v>
      </c>
      <c r="O970" s="82" t="s">
        <v>3700</v>
      </c>
      <c r="P970" s="82" t="s">
        <v>3987</v>
      </c>
      <c r="Q970" s="82" t="s">
        <v>510</v>
      </c>
      <c r="R970" s="82">
        <v>1</v>
      </c>
      <c r="S970" s="83">
        <v>44568</v>
      </c>
      <c r="T970" s="83">
        <v>44568</v>
      </c>
      <c r="U970" s="82">
        <v>61755016</v>
      </c>
      <c r="V970" s="82" t="s">
        <v>3702</v>
      </c>
      <c r="W970" s="100" t="s">
        <v>2305</v>
      </c>
      <c r="X970" s="82" t="s">
        <v>4204</v>
      </c>
      <c r="Y970" s="82" t="s">
        <v>5503</v>
      </c>
      <c r="Z970" s="82" t="s">
        <v>2317</v>
      </c>
      <c r="AA970" s="82" t="s">
        <v>3712</v>
      </c>
      <c r="AB970" s="82" t="s">
        <v>7036</v>
      </c>
      <c r="AC970" s="82" t="s">
        <v>3705</v>
      </c>
      <c r="AD970" s="82" t="s">
        <v>3706</v>
      </c>
      <c r="AE970" s="82">
        <v>200019604939581</v>
      </c>
      <c r="AF970" s="82">
        <v>1</v>
      </c>
      <c r="AG970" s="82" t="s">
        <v>3707</v>
      </c>
      <c r="AH970" s="82">
        <v>1</v>
      </c>
      <c r="AI970" s="82" t="s">
        <v>3708</v>
      </c>
      <c r="AJ970" s="82">
        <v>315645</v>
      </c>
      <c r="AK970" s="82" t="s">
        <v>6663</v>
      </c>
      <c r="AL970" s="82">
        <v>571</v>
      </c>
      <c r="AM970" s="84">
        <v>24000</v>
      </c>
      <c r="AN970" s="84">
        <v>0</v>
      </c>
      <c r="AO970" s="84">
        <v>0</v>
      </c>
      <c r="AP970" s="84">
        <v>24000</v>
      </c>
      <c r="AQ970" s="84">
        <v>688.8</v>
      </c>
      <c r="AR970" s="84">
        <v>0</v>
      </c>
      <c r="AS970" s="84">
        <v>729.6</v>
      </c>
      <c r="AT970" s="84">
        <v>0</v>
      </c>
      <c r="AU970" s="84">
        <v>25</v>
      </c>
      <c r="AV970" s="84">
        <v>0</v>
      </c>
      <c r="AW970" s="84">
        <v>9437.86</v>
      </c>
      <c r="AX970" s="84">
        <v>20319.12</v>
      </c>
      <c r="AY970" s="84">
        <v>13118.74</v>
      </c>
      <c r="AZ970" s="84">
        <v>1704</v>
      </c>
      <c r="BA970" s="84">
        <v>264</v>
      </c>
      <c r="BB970" s="84">
        <v>1701.6</v>
      </c>
      <c r="BC970" s="91">
        <v>3669.6</v>
      </c>
    </row>
    <row r="971" spans="1:55" ht="25.5">
      <c r="A971" s="90" t="s">
        <v>843</v>
      </c>
      <c r="B971" s="82">
        <v>20231001</v>
      </c>
      <c r="C971" s="82">
        <v>2023</v>
      </c>
      <c r="D971" s="82" t="s">
        <v>6398</v>
      </c>
      <c r="E971" s="82">
        <v>10</v>
      </c>
      <c r="F971" s="82" t="s">
        <v>1242</v>
      </c>
      <c r="G971" s="82" t="s">
        <v>1486</v>
      </c>
      <c r="H971" s="82" t="s">
        <v>1242</v>
      </c>
      <c r="I971" s="82" t="s">
        <v>1486</v>
      </c>
      <c r="J971" s="82">
        <v>1</v>
      </c>
      <c r="K971" s="82" t="s">
        <v>11</v>
      </c>
      <c r="L971" s="82" t="s">
        <v>3749</v>
      </c>
      <c r="M971" s="82" t="s">
        <v>3750</v>
      </c>
      <c r="N971" s="82" t="s">
        <v>2352</v>
      </c>
      <c r="O971" s="82" t="s">
        <v>3700</v>
      </c>
      <c r="P971" s="82" t="s">
        <v>3942</v>
      </c>
      <c r="Q971" s="82" t="s">
        <v>381</v>
      </c>
      <c r="R971" s="82">
        <v>5</v>
      </c>
      <c r="S971" s="83">
        <v>43474</v>
      </c>
      <c r="T971" s="83">
        <v>31778</v>
      </c>
      <c r="U971" s="82">
        <v>62475007</v>
      </c>
      <c r="V971" s="82" t="s">
        <v>3702</v>
      </c>
      <c r="W971" s="100" t="s">
        <v>1626</v>
      </c>
      <c r="X971" s="82" t="s">
        <v>3943</v>
      </c>
      <c r="Y971" s="82" t="s">
        <v>5282</v>
      </c>
      <c r="Z971" s="82" t="s">
        <v>695</v>
      </c>
      <c r="AA971" s="82" t="s">
        <v>3712</v>
      </c>
      <c r="AB971" s="82" t="s">
        <v>7037</v>
      </c>
      <c r="AC971" s="82" t="s">
        <v>3713</v>
      </c>
      <c r="AD971" s="82" t="s">
        <v>3705</v>
      </c>
      <c r="AE971" s="82">
        <v>200013300040413</v>
      </c>
      <c r="AF971" s="82">
        <v>1</v>
      </c>
      <c r="AG971" s="82" t="s">
        <v>3707</v>
      </c>
      <c r="AH971" s="82">
        <v>1</v>
      </c>
      <c r="AI971" s="82" t="s">
        <v>3708</v>
      </c>
      <c r="AJ971" s="82">
        <v>315645</v>
      </c>
      <c r="AK971" s="82" t="s">
        <v>6663</v>
      </c>
      <c r="AL971" s="82">
        <v>572</v>
      </c>
      <c r="AM971" s="84">
        <v>31500</v>
      </c>
      <c r="AN971" s="84">
        <v>0</v>
      </c>
      <c r="AO971" s="84">
        <v>0</v>
      </c>
      <c r="AP971" s="84">
        <v>31500</v>
      </c>
      <c r="AQ971" s="84">
        <v>904.05</v>
      </c>
      <c r="AR971" s="84">
        <v>0</v>
      </c>
      <c r="AS971" s="84">
        <v>957.6</v>
      </c>
      <c r="AT971" s="84">
        <v>1587.38</v>
      </c>
      <c r="AU971" s="84">
        <v>25</v>
      </c>
      <c r="AV971" s="84">
        <v>180</v>
      </c>
      <c r="AW971" s="84">
        <v>6134.78</v>
      </c>
      <c r="AX971" s="84">
        <v>15923.59</v>
      </c>
      <c r="AY971" s="84">
        <v>21711.19</v>
      </c>
      <c r="AZ971" s="84">
        <v>2236.5</v>
      </c>
      <c r="BA971" s="84">
        <v>346.5</v>
      </c>
      <c r="BB971" s="84">
        <v>2233.35</v>
      </c>
      <c r="BC971" s="91">
        <v>4816.3500000000004</v>
      </c>
    </row>
    <row r="972" spans="1:55" ht="25.5">
      <c r="A972" s="90" t="s">
        <v>843</v>
      </c>
      <c r="B972" s="82">
        <v>20231001</v>
      </c>
      <c r="C972" s="82">
        <v>2023</v>
      </c>
      <c r="D972" s="82" t="s">
        <v>6398</v>
      </c>
      <c r="E972" s="82">
        <v>10</v>
      </c>
      <c r="F972" s="82" t="s">
        <v>1281</v>
      </c>
      <c r="G972" s="82" t="s">
        <v>488</v>
      </c>
      <c r="H972" s="82" t="s">
        <v>1281</v>
      </c>
      <c r="I972" s="82" t="s">
        <v>488</v>
      </c>
      <c r="J972" s="82">
        <v>1</v>
      </c>
      <c r="K972" s="82" t="s">
        <v>11</v>
      </c>
      <c r="L972" s="82" t="s">
        <v>3720</v>
      </c>
      <c r="M972" s="82" t="s">
        <v>3721</v>
      </c>
      <c r="N972" s="82" t="s">
        <v>2352</v>
      </c>
      <c r="O972" s="82" t="s">
        <v>3700</v>
      </c>
      <c r="P972" s="82" t="s">
        <v>3722</v>
      </c>
      <c r="Q972" s="82" t="s">
        <v>8</v>
      </c>
      <c r="R972" s="82">
        <v>6</v>
      </c>
      <c r="S972" s="83">
        <v>43476</v>
      </c>
      <c r="T972" s="83">
        <v>35804</v>
      </c>
      <c r="U972" s="82">
        <v>61710023</v>
      </c>
      <c r="V972" s="82" t="s">
        <v>3702</v>
      </c>
      <c r="W972" s="100" t="s">
        <v>1036</v>
      </c>
      <c r="X972" s="82" t="s">
        <v>3802</v>
      </c>
      <c r="Y972" s="82" t="s">
        <v>5177</v>
      </c>
      <c r="Z972" s="82" t="s">
        <v>497</v>
      </c>
      <c r="AA972" s="82" t="s">
        <v>3704</v>
      </c>
      <c r="AB972" s="82" t="s">
        <v>7038</v>
      </c>
      <c r="AC972" s="82" t="s">
        <v>3713</v>
      </c>
      <c r="AD972" s="82" t="s">
        <v>3705</v>
      </c>
      <c r="AE972" s="82">
        <v>200013300046624</v>
      </c>
      <c r="AF972" s="82">
        <v>1</v>
      </c>
      <c r="AG972" s="82" t="s">
        <v>3707</v>
      </c>
      <c r="AH972" s="82">
        <v>1</v>
      </c>
      <c r="AI972" s="82" t="s">
        <v>3708</v>
      </c>
      <c r="AJ972" s="82">
        <v>315645</v>
      </c>
      <c r="AK972" s="82" t="s">
        <v>6663</v>
      </c>
      <c r="AL972" s="82">
        <v>573</v>
      </c>
      <c r="AM972" s="84">
        <v>20000</v>
      </c>
      <c r="AN972" s="84">
        <v>0</v>
      </c>
      <c r="AO972" s="84">
        <v>0</v>
      </c>
      <c r="AP972" s="84">
        <v>20000</v>
      </c>
      <c r="AQ972" s="84">
        <v>574</v>
      </c>
      <c r="AR972" s="84">
        <v>0</v>
      </c>
      <c r="AS972" s="84">
        <v>608</v>
      </c>
      <c r="AT972" s="84">
        <v>0</v>
      </c>
      <c r="AU972" s="84">
        <v>25</v>
      </c>
      <c r="AV972" s="84">
        <v>0</v>
      </c>
      <c r="AW972" s="84">
        <v>14821.89</v>
      </c>
      <c r="AX972" s="84">
        <v>30850.78</v>
      </c>
      <c r="AY972" s="84">
        <v>3971.11</v>
      </c>
      <c r="AZ972" s="84">
        <v>1420</v>
      </c>
      <c r="BA972" s="84">
        <v>220</v>
      </c>
      <c r="BB972" s="84">
        <v>1418</v>
      </c>
      <c r="BC972" s="91">
        <v>3058</v>
      </c>
    </row>
    <row r="973" spans="1:55" ht="25.5">
      <c r="A973" s="90" t="s">
        <v>843</v>
      </c>
      <c r="B973" s="82">
        <v>20231001</v>
      </c>
      <c r="C973" s="82">
        <v>2023</v>
      </c>
      <c r="D973" s="82" t="s">
        <v>6398</v>
      </c>
      <c r="E973" s="82">
        <v>10</v>
      </c>
      <c r="F973" s="82" t="s">
        <v>1242</v>
      </c>
      <c r="G973" s="82" t="s">
        <v>1486</v>
      </c>
      <c r="H973" s="82" t="s">
        <v>1242</v>
      </c>
      <c r="I973" s="82" t="s">
        <v>1486</v>
      </c>
      <c r="J973" s="82">
        <v>1</v>
      </c>
      <c r="K973" s="82" t="s">
        <v>11</v>
      </c>
      <c r="L973" s="82" t="s">
        <v>3749</v>
      </c>
      <c r="M973" s="82" t="s">
        <v>3750</v>
      </c>
      <c r="N973" s="82" t="s">
        <v>2352</v>
      </c>
      <c r="O973" s="82" t="s">
        <v>3700</v>
      </c>
      <c r="P973" s="82" t="s">
        <v>3871</v>
      </c>
      <c r="Q973" s="82" t="s">
        <v>335</v>
      </c>
      <c r="R973" s="82">
        <v>1</v>
      </c>
      <c r="S973" s="83">
        <v>44621</v>
      </c>
      <c r="T973" s="83">
        <v>44621</v>
      </c>
      <c r="U973" s="82">
        <v>62475112</v>
      </c>
      <c r="V973" s="82" t="s">
        <v>3702</v>
      </c>
      <c r="W973" s="100" t="s">
        <v>1697</v>
      </c>
      <c r="X973" s="82" t="s">
        <v>4668</v>
      </c>
      <c r="Y973" s="82" t="s">
        <v>5958</v>
      </c>
      <c r="Z973" s="82" t="s">
        <v>1465</v>
      </c>
      <c r="AA973" s="82" t="s">
        <v>3704</v>
      </c>
      <c r="AB973" s="82" t="s">
        <v>7039</v>
      </c>
      <c r="AC973" s="82" t="s">
        <v>3705</v>
      </c>
      <c r="AD973" s="82" t="s">
        <v>3718</v>
      </c>
      <c r="AE973" s="82">
        <v>200019604435067</v>
      </c>
      <c r="AF973" s="82">
        <v>1</v>
      </c>
      <c r="AG973" s="82" t="s">
        <v>3707</v>
      </c>
      <c r="AH973" s="82">
        <v>1</v>
      </c>
      <c r="AI973" s="82" t="s">
        <v>3708</v>
      </c>
      <c r="AJ973" s="82">
        <v>315645</v>
      </c>
      <c r="AK973" s="82" t="s">
        <v>6663</v>
      </c>
      <c r="AL973" s="82">
        <v>574</v>
      </c>
      <c r="AM973" s="84">
        <v>35000</v>
      </c>
      <c r="AN973" s="84">
        <v>0</v>
      </c>
      <c r="AO973" s="84">
        <v>0</v>
      </c>
      <c r="AP973" s="84">
        <v>35000</v>
      </c>
      <c r="AQ973" s="84">
        <v>1004.5</v>
      </c>
      <c r="AR973" s="84">
        <v>0</v>
      </c>
      <c r="AS973" s="84">
        <v>1064</v>
      </c>
      <c r="AT973" s="84">
        <v>0</v>
      </c>
      <c r="AU973" s="84">
        <v>25</v>
      </c>
      <c r="AV973" s="84">
        <v>0</v>
      </c>
      <c r="AW973" s="84">
        <v>0</v>
      </c>
      <c r="AX973" s="84">
        <v>2093.5</v>
      </c>
      <c r="AY973" s="84">
        <v>32906.5</v>
      </c>
      <c r="AZ973" s="84">
        <v>2485</v>
      </c>
      <c r="BA973" s="84">
        <v>385</v>
      </c>
      <c r="BB973" s="84">
        <v>2481.5</v>
      </c>
      <c r="BC973" s="91">
        <v>5351.5</v>
      </c>
    </row>
    <row r="974" spans="1:55" ht="25.5">
      <c r="A974" s="90" t="s">
        <v>843</v>
      </c>
      <c r="B974" s="82">
        <v>20231001</v>
      </c>
      <c r="C974" s="82">
        <v>2023</v>
      </c>
      <c r="D974" s="82" t="s">
        <v>6398</v>
      </c>
      <c r="E974" s="82">
        <v>10</v>
      </c>
      <c r="F974" s="82" t="s">
        <v>1253</v>
      </c>
      <c r="G974" s="82" t="s">
        <v>323</v>
      </c>
      <c r="H974" s="82">
        <v>1.83</v>
      </c>
      <c r="I974" s="82" t="s">
        <v>843</v>
      </c>
      <c r="J974" s="82">
        <v>34</v>
      </c>
      <c r="K974" s="82" t="s">
        <v>3699</v>
      </c>
      <c r="L974" s="82" t="s">
        <v>3714</v>
      </c>
      <c r="M974" s="82" t="s">
        <v>3715</v>
      </c>
      <c r="N974" s="82" t="s">
        <v>2352</v>
      </c>
      <c r="O974" s="82" t="s">
        <v>3700</v>
      </c>
      <c r="P974" s="82" t="s">
        <v>3769</v>
      </c>
      <c r="Q974" s="82" t="s">
        <v>273</v>
      </c>
      <c r="R974" s="82">
        <v>1</v>
      </c>
      <c r="S974" s="83">
        <v>44572</v>
      </c>
      <c r="T974" s="83">
        <v>44572</v>
      </c>
      <c r="U974" s="82">
        <v>62010020</v>
      </c>
      <c r="V974" s="82" t="s">
        <v>3702</v>
      </c>
      <c r="W974" s="100" t="s">
        <v>2506</v>
      </c>
      <c r="X974" s="82" t="s">
        <v>4640</v>
      </c>
      <c r="Y974" s="82" t="s">
        <v>5926</v>
      </c>
      <c r="Z974" s="82" t="s">
        <v>2505</v>
      </c>
      <c r="AA974" s="82" t="s">
        <v>3704</v>
      </c>
      <c r="AB974" s="83">
        <v>24477</v>
      </c>
      <c r="AC974" s="82" t="s">
        <v>3705</v>
      </c>
      <c r="AD974" s="82" t="s">
        <v>3706</v>
      </c>
      <c r="AE974" s="82">
        <v>200010302176356</v>
      </c>
      <c r="AF974" s="82">
        <v>1</v>
      </c>
      <c r="AG974" s="82" t="s">
        <v>3707</v>
      </c>
      <c r="AH974" s="82">
        <v>1</v>
      </c>
      <c r="AI974" s="82" t="s">
        <v>3708</v>
      </c>
      <c r="AJ974" s="82">
        <v>315645</v>
      </c>
      <c r="AK974" s="82" t="s">
        <v>6663</v>
      </c>
      <c r="AL974" s="82">
        <v>575</v>
      </c>
      <c r="AM974" s="84">
        <v>60000</v>
      </c>
      <c r="AN974" s="84">
        <v>0</v>
      </c>
      <c r="AO974" s="84">
        <v>0</v>
      </c>
      <c r="AP974" s="84">
        <v>60000</v>
      </c>
      <c r="AQ974" s="84">
        <v>1722</v>
      </c>
      <c r="AR974" s="84">
        <v>3486.68</v>
      </c>
      <c r="AS974" s="84">
        <v>1824</v>
      </c>
      <c r="AT974" s="84">
        <v>0</v>
      </c>
      <c r="AU974" s="84">
        <v>25</v>
      </c>
      <c r="AV974" s="84">
        <v>0</v>
      </c>
      <c r="AW974" s="84">
        <v>0</v>
      </c>
      <c r="AX974" s="84">
        <v>7057.68</v>
      </c>
      <c r="AY974" s="84">
        <v>52942.32</v>
      </c>
      <c r="AZ974" s="84">
        <v>4260</v>
      </c>
      <c r="BA974" s="84">
        <v>660</v>
      </c>
      <c r="BB974" s="84">
        <v>4254</v>
      </c>
      <c r="BC974" s="91">
        <v>9174</v>
      </c>
    </row>
    <row r="975" spans="1:55" ht="25.5">
      <c r="A975" s="90" t="s">
        <v>843</v>
      </c>
      <c r="B975" s="82">
        <v>20231001</v>
      </c>
      <c r="C975" s="82">
        <v>2023</v>
      </c>
      <c r="D975" s="82" t="s">
        <v>6398</v>
      </c>
      <c r="E975" s="82">
        <v>10</v>
      </c>
      <c r="F975" s="82" t="s">
        <v>1283</v>
      </c>
      <c r="G975" s="82" t="s">
        <v>727</v>
      </c>
      <c r="H975" s="82" t="s">
        <v>1283</v>
      </c>
      <c r="I975" s="82" t="s">
        <v>727</v>
      </c>
      <c r="J975" s="82">
        <v>1</v>
      </c>
      <c r="K975" s="82" t="s">
        <v>11</v>
      </c>
      <c r="L975" s="82"/>
      <c r="M975" s="82"/>
      <c r="N975" s="82" t="s">
        <v>2352</v>
      </c>
      <c r="O975" s="82" t="s">
        <v>3700</v>
      </c>
      <c r="P975" s="82" t="s">
        <v>3767</v>
      </c>
      <c r="Q975" s="82" t="s">
        <v>32</v>
      </c>
      <c r="R975" s="82">
        <v>9</v>
      </c>
      <c r="S975" s="83">
        <v>44573</v>
      </c>
      <c r="T975" s="83">
        <v>33974</v>
      </c>
      <c r="U975" s="82">
        <v>62115027</v>
      </c>
      <c r="V975" s="82" t="s">
        <v>3702</v>
      </c>
      <c r="W975" s="100" t="s">
        <v>1065</v>
      </c>
      <c r="X975" s="82" t="s">
        <v>3965</v>
      </c>
      <c r="Y975" s="82" t="s">
        <v>5297</v>
      </c>
      <c r="Z975" s="82" t="s">
        <v>758</v>
      </c>
      <c r="AA975" s="82" t="s">
        <v>3704</v>
      </c>
      <c r="AB975" s="82" t="s">
        <v>7040</v>
      </c>
      <c r="AC975" s="82" t="s">
        <v>3713</v>
      </c>
      <c r="AD975" s="82" t="s">
        <v>3705</v>
      </c>
      <c r="AE975" s="82">
        <v>200013300038166</v>
      </c>
      <c r="AF975" s="82">
        <v>1</v>
      </c>
      <c r="AG975" s="82" t="s">
        <v>3707</v>
      </c>
      <c r="AH975" s="82">
        <v>1</v>
      </c>
      <c r="AI975" s="82" t="s">
        <v>3708</v>
      </c>
      <c r="AJ975" s="82">
        <v>315645</v>
      </c>
      <c r="AK975" s="82" t="s">
        <v>6663</v>
      </c>
      <c r="AL975" s="82">
        <v>576</v>
      </c>
      <c r="AM975" s="84">
        <v>55000</v>
      </c>
      <c r="AN975" s="84">
        <v>0</v>
      </c>
      <c r="AO975" s="84">
        <v>0</v>
      </c>
      <c r="AP975" s="84">
        <v>55000</v>
      </c>
      <c r="AQ975" s="84">
        <v>1578.5</v>
      </c>
      <c r="AR975" s="84">
        <v>2321.5700000000002</v>
      </c>
      <c r="AS975" s="84">
        <v>1672</v>
      </c>
      <c r="AT975" s="84">
        <v>1587.38</v>
      </c>
      <c r="AU975" s="84">
        <v>25</v>
      </c>
      <c r="AV975" s="84">
        <v>100</v>
      </c>
      <c r="AW975" s="84">
        <v>29952.48</v>
      </c>
      <c r="AX975" s="84">
        <v>67189.41</v>
      </c>
      <c r="AY975" s="84">
        <v>17763.07</v>
      </c>
      <c r="AZ975" s="84">
        <v>3905</v>
      </c>
      <c r="BA975" s="84">
        <v>605</v>
      </c>
      <c r="BB975" s="84">
        <v>3899.5</v>
      </c>
      <c r="BC975" s="91">
        <v>8409.5</v>
      </c>
    </row>
    <row r="976" spans="1:55" ht="25.5">
      <c r="A976" s="90" t="s">
        <v>843</v>
      </c>
      <c r="B976" s="82">
        <v>20231001</v>
      </c>
      <c r="C976" s="82">
        <v>2023</v>
      </c>
      <c r="D976" s="82" t="s">
        <v>6398</v>
      </c>
      <c r="E976" s="82">
        <v>10</v>
      </c>
      <c r="F976" s="82" t="s">
        <v>1269</v>
      </c>
      <c r="G976" s="82" t="s">
        <v>230</v>
      </c>
      <c r="H976" s="82">
        <v>1.83</v>
      </c>
      <c r="I976" s="82" t="s">
        <v>843</v>
      </c>
      <c r="J976" s="82">
        <v>34</v>
      </c>
      <c r="K976" s="82" t="s">
        <v>3699</v>
      </c>
      <c r="L976" s="82" t="s">
        <v>3714</v>
      </c>
      <c r="M976" s="82" t="s">
        <v>3715</v>
      </c>
      <c r="N976" s="82" t="s">
        <v>2352</v>
      </c>
      <c r="O976" s="82" t="s">
        <v>3700</v>
      </c>
      <c r="P976" s="82" t="s">
        <v>4031</v>
      </c>
      <c r="Q976" s="82" t="s">
        <v>231</v>
      </c>
      <c r="R976" s="82">
        <v>1</v>
      </c>
      <c r="S976" s="83">
        <v>44573</v>
      </c>
      <c r="T976" s="83">
        <v>44573</v>
      </c>
      <c r="U976" s="82">
        <v>61500022</v>
      </c>
      <c r="V976" s="82" t="s">
        <v>3702</v>
      </c>
      <c r="W976" s="100" t="s">
        <v>2757</v>
      </c>
      <c r="X976" s="82" t="s">
        <v>4546</v>
      </c>
      <c r="Y976" s="82" t="s">
        <v>5825</v>
      </c>
      <c r="Z976" s="82" t="s">
        <v>2756</v>
      </c>
      <c r="AA976" s="82" t="s">
        <v>3712</v>
      </c>
      <c r="AB976" s="82" t="s">
        <v>7041</v>
      </c>
      <c r="AC976" s="82" t="s">
        <v>3705</v>
      </c>
      <c r="AD976" s="82" t="s">
        <v>3706</v>
      </c>
      <c r="AE976" s="82">
        <v>200019603790442</v>
      </c>
      <c r="AF976" s="82">
        <v>1</v>
      </c>
      <c r="AG976" s="82" t="s">
        <v>3707</v>
      </c>
      <c r="AH976" s="82">
        <v>1</v>
      </c>
      <c r="AI976" s="82" t="s">
        <v>3708</v>
      </c>
      <c r="AJ976" s="82">
        <v>315645</v>
      </c>
      <c r="AK976" s="82" t="s">
        <v>6663</v>
      </c>
      <c r="AL976" s="82">
        <v>577</v>
      </c>
      <c r="AM976" s="84">
        <v>50000</v>
      </c>
      <c r="AN976" s="84">
        <v>0</v>
      </c>
      <c r="AO976" s="84">
        <v>0</v>
      </c>
      <c r="AP976" s="84">
        <v>50000</v>
      </c>
      <c r="AQ976" s="84">
        <v>1435</v>
      </c>
      <c r="AR976" s="84">
        <v>1854</v>
      </c>
      <c r="AS976" s="84">
        <v>1520</v>
      </c>
      <c r="AT976" s="84">
        <v>0</v>
      </c>
      <c r="AU976" s="84">
        <v>25</v>
      </c>
      <c r="AV976" s="84">
        <v>0</v>
      </c>
      <c r="AW976" s="84">
        <v>0</v>
      </c>
      <c r="AX976" s="84">
        <v>4834</v>
      </c>
      <c r="AY976" s="84">
        <v>45166</v>
      </c>
      <c r="AZ976" s="84">
        <v>3550</v>
      </c>
      <c r="BA976" s="84">
        <v>550</v>
      </c>
      <c r="BB976" s="84">
        <v>3545</v>
      </c>
      <c r="BC976" s="91">
        <v>7645</v>
      </c>
    </row>
    <row r="977" spans="1:55" ht="25.5">
      <c r="A977" s="90" t="s">
        <v>843</v>
      </c>
      <c r="B977" s="82">
        <v>20231001</v>
      </c>
      <c r="C977" s="82">
        <v>2023</v>
      </c>
      <c r="D977" s="82" t="s">
        <v>6398</v>
      </c>
      <c r="E977" s="82">
        <v>10</v>
      </c>
      <c r="F977" s="82" t="s">
        <v>1242</v>
      </c>
      <c r="G977" s="82" t="s">
        <v>1486</v>
      </c>
      <c r="H977" s="82" t="s">
        <v>1242</v>
      </c>
      <c r="I977" s="82" t="s">
        <v>1486</v>
      </c>
      <c r="J977" s="82">
        <v>1</v>
      </c>
      <c r="K977" s="82" t="s">
        <v>11</v>
      </c>
      <c r="L977" s="82" t="s">
        <v>3714</v>
      </c>
      <c r="M977" s="82" t="s">
        <v>3715</v>
      </c>
      <c r="N977" s="82" t="s">
        <v>2352</v>
      </c>
      <c r="O977" s="82" t="s">
        <v>3700</v>
      </c>
      <c r="P977" s="82" t="s">
        <v>3782</v>
      </c>
      <c r="Q977" s="82" t="s">
        <v>109</v>
      </c>
      <c r="R977" s="82">
        <v>5</v>
      </c>
      <c r="S977" s="83">
        <v>43470</v>
      </c>
      <c r="T977" s="83">
        <v>42738</v>
      </c>
      <c r="U977" s="82">
        <v>62475032</v>
      </c>
      <c r="V977" s="82" t="s">
        <v>3702</v>
      </c>
      <c r="W977" s="100" t="s">
        <v>1741</v>
      </c>
      <c r="X977" s="82" t="s">
        <v>4542</v>
      </c>
      <c r="Y977" s="82" t="s">
        <v>5820</v>
      </c>
      <c r="Z977" s="82" t="s">
        <v>715</v>
      </c>
      <c r="AA977" s="82" t="s">
        <v>3712</v>
      </c>
      <c r="AB977" s="82" t="s">
        <v>6918</v>
      </c>
      <c r="AC977" s="82" t="s">
        <v>3713</v>
      </c>
      <c r="AD977" s="82" t="s">
        <v>3706</v>
      </c>
      <c r="AE977" s="82">
        <v>200019600409692</v>
      </c>
      <c r="AF977" s="82">
        <v>1</v>
      </c>
      <c r="AG977" s="82" t="s">
        <v>3707</v>
      </c>
      <c r="AH977" s="82">
        <v>1</v>
      </c>
      <c r="AI977" s="82" t="s">
        <v>3708</v>
      </c>
      <c r="AJ977" s="82">
        <v>315645</v>
      </c>
      <c r="AK977" s="82" t="s">
        <v>6663</v>
      </c>
      <c r="AL977" s="82">
        <v>578</v>
      </c>
      <c r="AM977" s="84">
        <v>10000</v>
      </c>
      <c r="AN977" s="84">
        <v>0</v>
      </c>
      <c r="AO977" s="84">
        <v>0</v>
      </c>
      <c r="AP977" s="84">
        <v>10000</v>
      </c>
      <c r="AQ977" s="84">
        <v>287</v>
      </c>
      <c r="AR977" s="84">
        <v>0</v>
      </c>
      <c r="AS977" s="84">
        <v>304</v>
      </c>
      <c r="AT977" s="84">
        <v>0</v>
      </c>
      <c r="AU977" s="84">
        <v>25</v>
      </c>
      <c r="AV977" s="84">
        <v>0</v>
      </c>
      <c r="AW977" s="84">
        <v>0</v>
      </c>
      <c r="AX977" s="84">
        <v>616</v>
      </c>
      <c r="AY977" s="84">
        <v>9384</v>
      </c>
      <c r="AZ977" s="84">
        <v>710</v>
      </c>
      <c r="BA977" s="84">
        <v>110</v>
      </c>
      <c r="BB977" s="84">
        <v>709</v>
      </c>
      <c r="BC977" s="91">
        <v>1529</v>
      </c>
    </row>
    <row r="978" spans="1:55" ht="25.5">
      <c r="A978" s="90" t="s">
        <v>843</v>
      </c>
      <c r="B978" s="82">
        <v>20231001</v>
      </c>
      <c r="C978" s="82">
        <v>2023</v>
      </c>
      <c r="D978" s="82" t="s">
        <v>6398</v>
      </c>
      <c r="E978" s="82">
        <v>10</v>
      </c>
      <c r="F978" s="82" t="s">
        <v>1246</v>
      </c>
      <c r="G978" s="82" t="s">
        <v>1492</v>
      </c>
      <c r="H978" s="82">
        <v>1.83</v>
      </c>
      <c r="I978" s="82" t="s">
        <v>843</v>
      </c>
      <c r="J978" s="82">
        <v>34</v>
      </c>
      <c r="K978" s="82" t="s">
        <v>3699</v>
      </c>
      <c r="L978" s="82" t="s">
        <v>3714</v>
      </c>
      <c r="M978" s="82" t="s">
        <v>3715</v>
      </c>
      <c r="N978" s="82" t="s">
        <v>2352</v>
      </c>
      <c r="O978" s="82" t="s">
        <v>3700</v>
      </c>
      <c r="P978" s="82" t="s">
        <v>4031</v>
      </c>
      <c r="Q978" s="82" t="s">
        <v>231</v>
      </c>
      <c r="R978" s="82">
        <v>5</v>
      </c>
      <c r="S978" s="83">
        <v>44934</v>
      </c>
      <c r="T978" s="83">
        <v>43473</v>
      </c>
      <c r="U978" s="82">
        <v>61890034</v>
      </c>
      <c r="V978" s="82" t="s">
        <v>3702</v>
      </c>
      <c r="W978" s="100" t="s">
        <v>2080</v>
      </c>
      <c r="X978" s="82" t="s">
        <v>4618</v>
      </c>
      <c r="Y978" s="82" t="s">
        <v>5905</v>
      </c>
      <c r="Z978" s="82" t="s">
        <v>784</v>
      </c>
      <c r="AA978" s="82" t="s">
        <v>3712</v>
      </c>
      <c r="AB978" s="83">
        <v>31873</v>
      </c>
      <c r="AC978" s="82" t="s">
        <v>3705</v>
      </c>
      <c r="AD978" s="82" t="s">
        <v>3706</v>
      </c>
      <c r="AE978" s="82">
        <v>200019601985134</v>
      </c>
      <c r="AF978" s="82">
        <v>1</v>
      </c>
      <c r="AG978" s="82" t="s">
        <v>3707</v>
      </c>
      <c r="AH978" s="82">
        <v>1</v>
      </c>
      <c r="AI978" s="82" t="s">
        <v>3708</v>
      </c>
      <c r="AJ978" s="82">
        <v>315645</v>
      </c>
      <c r="AK978" s="82" t="s">
        <v>6663</v>
      </c>
      <c r="AL978" s="82">
        <v>579</v>
      </c>
      <c r="AM978" s="84">
        <v>60000</v>
      </c>
      <c r="AN978" s="84">
        <v>0</v>
      </c>
      <c r="AO978" s="84">
        <v>0</v>
      </c>
      <c r="AP978" s="84">
        <v>60000</v>
      </c>
      <c r="AQ978" s="84">
        <v>1722</v>
      </c>
      <c r="AR978" s="84">
        <v>3486.68</v>
      </c>
      <c r="AS978" s="84">
        <v>1824</v>
      </c>
      <c r="AT978" s="84">
        <v>0</v>
      </c>
      <c r="AU978" s="84">
        <v>25</v>
      </c>
      <c r="AV978" s="84">
        <v>0</v>
      </c>
      <c r="AW978" s="84">
        <v>0</v>
      </c>
      <c r="AX978" s="84">
        <v>7057.68</v>
      </c>
      <c r="AY978" s="84">
        <v>52942.32</v>
      </c>
      <c r="AZ978" s="84">
        <v>4260</v>
      </c>
      <c r="BA978" s="84">
        <v>660</v>
      </c>
      <c r="BB978" s="84">
        <v>4254</v>
      </c>
      <c r="BC978" s="91">
        <v>9174</v>
      </c>
    </row>
    <row r="979" spans="1:55" ht="25.5">
      <c r="A979" s="90" t="s">
        <v>843</v>
      </c>
      <c r="B979" s="82">
        <v>20231001</v>
      </c>
      <c r="C979" s="82">
        <v>2023</v>
      </c>
      <c r="D979" s="82" t="s">
        <v>6398</v>
      </c>
      <c r="E979" s="82">
        <v>10</v>
      </c>
      <c r="F979" s="82" t="s">
        <v>1262</v>
      </c>
      <c r="G979" s="82" t="s">
        <v>465</v>
      </c>
      <c r="H979" s="82">
        <v>1.83</v>
      </c>
      <c r="I979" s="82" t="s">
        <v>843</v>
      </c>
      <c r="J979" s="82">
        <v>34</v>
      </c>
      <c r="K979" s="82" t="s">
        <v>3699</v>
      </c>
      <c r="L979" s="82" t="s">
        <v>3754</v>
      </c>
      <c r="M979" s="82" t="s">
        <v>3755</v>
      </c>
      <c r="N979" s="82" t="s">
        <v>2352</v>
      </c>
      <c r="O979" s="82" t="s">
        <v>3700</v>
      </c>
      <c r="P979" s="82" t="s">
        <v>3756</v>
      </c>
      <c r="Q979" s="82" t="s">
        <v>883</v>
      </c>
      <c r="R979" s="82">
        <v>1</v>
      </c>
      <c r="S979" s="83">
        <v>44573</v>
      </c>
      <c r="T979" s="83">
        <v>44573</v>
      </c>
      <c r="U979" s="82">
        <v>61935135</v>
      </c>
      <c r="V979" s="82" t="s">
        <v>3702</v>
      </c>
      <c r="W979" s="100" t="s">
        <v>2792</v>
      </c>
      <c r="X979" s="82" t="s">
        <v>3757</v>
      </c>
      <c r="Y979" s="82" t="s">
        <v>5147</v>
      </c>
      <c r="Z979" s="82" t="s">
        <v>2791</v>
      </c>
      <c r="AA979" s="82" t="s">
        <v>3704</v>
      </c>
      <c r="AB979" s="83">
        <v>25548</v>
      </c>
      <c r="AC979" s="82" t="s">
        <v>3705</v>
      </c>
      <c r="AD979" s="82" t="s">
        <v>3706</v>
      </c>
      <c r="AE979" s="82">
        <v>200019603253175</v>
      </c>
      <c r="AF979" s="82">
        <v>1</v>
      </c>
      <c r="AG979" s="82" t="s">
        <v>3707</v>
      </c>
      <c r="AH979" s="82">
        <v>1</v>
      </c>
      <c r="AI979" s="82" t="s">
        <v>3708</v>
      </c>
      <c r="AJ979" s="82">
        <v>315645</v>
      </c>
      <c r="AK979" s="82" t="s">
        <v>6663</v>
      </c>
      <c r="AL979" s="82">
        <v>580</v>
      </c>
      <c r="AM979" s="84">
        <v>31500</v>
      </c>
      <c r="AN979" s="84">
        <v>0</v>
      </c>
      <c r="AO979" s="84">
        <v>0</v>
      </c>
      <c r="AP979" s="84">
        <v>31500</v>
      </c>
      <c r="AQ979" s="84">
        <v>904.05</v>
      </c>
      <c r="AR979" s="84">
        <v>0</v>
      </c>
      <c r="AS979" s="84">
        <v>957.6</v>
      </c>
      <c r="AT979" s="84">
        <v>0</v>
      </c>
      <c r="AU979" s="84">
        <v>25</v>
      </c>
      <c r="AV979" s="84">
        <v>0</v>
      </c>
      <c r="AW979" s="84">
        <v>0</v>
      </c>
      <c r="AX979" s="84">
        <v>1886.65</v>
      </c>
      <c r="AY979" s="84">
        <v>29613.35</v>
      </c>
      <c r="AZ979" s="84">
        <v>2236.5</v>
      </c>
      <c r="BA979" s="84">
        <v>346.5</v>
      </c>
      <c r="BB979" s="84">
        <v>2233.35</v>
      </c>
      <c r="BC979" s="91">
        <v>4816.3500000000004</v>
      </c>
    </row>
    <row r="980" spans="1:55" ht="25.5">
      <c r="A980" s="90" t="s">
        <v>843</v>
      </c>
      <c r="B980" s="82">
        <v>20231001</v>
      </c>
      <c r="C980" s="82">
        <v>2023</v>
      </c>
      <c r="D980" s="82" t="s">
        <v>6398</v>
      </c>
      <c r="E980" s="82">
        <v>10</v>
      </c>
      <c r="F980" s="82" t="s">
        <v>1251</v>
      </c>
      <c r="G980" s="82" t="s">
        <v>302</v>
      </c>
      <c r="H980" s="82">
        <v>1.83</v>
      </c>
      <c r="I980" s="82" t="s">
        <v>843</v>
      </c>
      <c r="J980" s="82">
        <v>34</v>
      </c>
      <c r="K980" s="82" t="s">
        <v>3699</v>
      </c>
      <c r="L980" s="82" t="s">
        <v>3714</v>
      </c>
      <c r="M980" s="82" t="s">
        <v>3715</v>
      </c>
      <c r="N980" s="82" t="s">
        <v>2352</v>
      </c>
      <c r="O980" s="82" t="s">
        <v>3700</v>
      </c>
      <c r="P980" s="82" t="s">
        <v>3836</v>
      </c>
      <c r="Q980" s="82" t="s">
        <v>2420</v>
      </c>
      <c r="R980" s="82">
        <v>3</v>
      </c>
      <c r="S980" s="83">
        <v>44927</v>
      </c>
      <c r="T980" s="83">
        <v>44205</v>
      </c>
      <c r="U980" s="82">
        <v>61635020</v>
      </c>
      <c r="V980" s="82" t="s">
        <v>3702</v>
      </c>
      <c r="W980" s="100" t="s">
        <v>2861</v>
      </c>
      <c r="X980" s="82" t="s">
        <v>4564</v>
      </c>
      <c r="Y980" s="82" t="s">
        <v>5847</v>
      </c>
      <c r="Z980" s="82" t="s">
        <v>2880</v>
      </c>
      <c r="AA980" s="82" t="s">
        <v>3704</v>
      </c>
      <c r="AB980" s="82" t="s">
        <v>7042</v>
      </c>
      <c r="AC980" s="82" t="s">
        <v>3705</v>
      </c>
      <c r="AD980" s="82" t="s">
        <v>3706</v>
      </c>
      <c r="AE980" s="82">
        <v>200019601484111</v>
      </c>
      <c r="AF980" s="82">
        <v>1</v>
      </c>
      <c r="AG980" s="82" t="s">
        <v>3707</v>
      </c>
      <c r="AH980" s="82">
        <v>1</v>
      </c>
      <c r="AI980" s="82" t="s">
        <v>3708</v>
      </c>
      <c r="AJ980" s="82">
        <v>315645</v>
      </c>
      <c r="AK980" s="82" t="s">
        <v>6663</v>
      </c>
      <c r="AL980" s="82">
        <v>581</v>
      </c>
      <c r="AM980" s="84">
        <v>70000</v>
      </c>
      <c r="AN980" s="84">
        <v>0</v>
      </c>
      <c r="AO980" s="84">
        <v>0</v>
      </c>
      <c r="AP980" s="84">
        <v>70000</v>
      </c>
      <c r="AQ980" s="84">
        <v>2009</v>
      </c>
      <c r="AR980" s="84">
        <v>5368.48</v>
      </c>
      <c r="AS980" s="84">
        <v>2128</v>
      </c>
      <c r="AT980" s="84">
        <v>0</v>
      </c>
      <c r="AU980" s="84">
        <v>25</v>
      </c>
      <c r="AV980" s="84">
        <v>0</v>
      </c>
      <c r="AW980" s="84">
        <v>0</v>
      </c>
      <c r="AX980" s="84">
        <v>9530.48</v>
      </c>
      <c r="AY980" s="84">
        <v>60469.52</v>
      </c>
      <c r="AZ980" s="84">
        <v>4970</v>
      </c>
      <c r="BA980" s="84">
        <v>770</v>
      </c>
      <c r="BB980" s="84">
        <v>4963</v>
      </c>
      <c r="BC980" s="91">
        <v>10703</v>
      </c>
    </row>
    <row r="981" spans="1:55" ht="25.5">
      <c r="A981" s="90" t="s">
        <v>843</v>
      </c>
      <c r="B981" s="82">
        <v>20231001</v>
      </c>
      <c r="C981" s="82">
        <v>2023</v>
      </c>
      <c r="D981" s="82" t="s">
        <v>6398</v>
      </c>
      <c r="E981" s="82">
        <v>10</v>
      </c>
      <c r="F981" s="82" t="s">
        <v>1242</v>
      </c>
      <c r="G981" s="82" t="s">
        <v>1486</v>
      </c>
      <c r="H981" s="82" t="s">
        <v>1242</v>
      </c>
      <c r="I981" s="82" t="s">
        <v>1486</v>
      </c>
      <c r="J981" s="82">
        <v>1</v>
      </c>
      <c r="K981" s="82" t="s">
        <v>11</v>
      </c>
      <c r="L981" s="82"/>
      <c r="M981" s="82"/>
      <c r="N981" s="82" t="s">
        <v>2352</v>
      </c>
      <c r="O981" s="82" t="s">
        <v>3700</v>
      </c>
      <c r="P981" s="82" t="s">
        <v>3738</v>
      </c>
      <c r="Q981" s="82" t="s">
        <v>59</v>
      </c>
      <c r="R981" s="82">
        <v>7</v>
      </c>
      <c r="S981" s="83">
        <v>43466</v>
      </c>
      <c r="T981" s="83">
        <v>40912</v>
      </c>
      <c r="U981" s="82">
        <v>62475046</v>
      </c>
      <c r="V981" s="82" t="s">
        <v>3702</v>
      </c>
      <c r="W981" s="100" t="s">
        <v>1712</v>
      </c>
      <c r="X981" s="82" t="s">
        <v>4423</v>
      </c>
      <c r="Y981" s="82" t="s">
        <v>5703</v>
      </c>
      <c r="Z981" s="82" t="s">
        <v>712</v>
      </c>
      <c r="AA981" s="82" t="s">
        <v>3712</v>
      </c>
      <c r="AB981" s="83">
        <v>32572</v>
      </c>
      <c r="AC981" s="82" t="s">
        <v>3713</v>
      </c>
      <c r="AD981" s="82" t="s">
        <v>4236</v>
      </c>
      <c r="AE981" s="82">
        <v>200010901117798</v>
      </c>
      <c r="AF981" s="82">
        <v>1</v>
      </c>
      <c r="AG981" s="82" t="s">
        <v>3707</v>
      </c>
      <c r="AH981" s="82">
        <v>1</v>
      </c>
      <c r="AI981" s="82" t="s">
        <v>3708</v>
      </c>
      <c r="AJ981" s="82">
        <v>315645</v>
      </c>
      <c r="AK981" s="82" t="s">
        <v>6663</v>
      </c>
      <c r="AL981" s="82">
        <v>582</v>
      </c>
      <c r="AM981" s="84">
        <v>75000</v>
      </c>
      <c r="AN981" s="84">
        <v>0</v>
      </c>
      <c r="AO981" s="84">
        <v>0</v>
      </c>
      <c r="AP981" s="84">
        <v>75000</v>
      </c>
      <c r="AQ981" s="84">
        <v>2152.5</v>
      </c>
      <c r="AR981" s="84">
        <v>6309.38</v>
      </c>
      <c r="AS981" s="84">
        <v>2280</v>
      </c>
      <c r="AT981" s="84">
        <v>0</v>
      </c>
      <c r="AU981" s="84">
        <v>25</v>
      </c>
      <c r="AV981" s="84">
        <v>0</v>
      </c>
      <c r="AW981" s="84">
        <v>0</v>
      </c>
      <c r="AX981" s="84">
        <v>10766.88</v>
      </c>
      <c r="AY981" s="84">
        <v>64233.120000000003</v>
      </c>
      <c r="AZ981" s="84">
        <v>5325</v>
      </c>
      <c r="BA981" s="84">
        <v>822.89</v>
      </c>
      <c r="BB981" s="84">
        <v>5317.5</v>
      </c>
      <c r="BC981" s="91">
        <v>11465.39</v>
      </c>
    </row>
    <row r="982" spans="1:55" ht="25.5">
      <c r="A982" s="90" t="s">
        <v>843</v>
      </c>
      <c r="B982" s="82">
        <v>20231001</v>
      </c>
      <c r="C982" s="82">
        <v>2023</v>
      </c>
      <c r="D982" s="82" t="s">
        <v>6398</v>
      </c>
      <c r="E982" s="82">
        <v>10</v>
      </c>
      <c r="F982" s="82" t="s">
        <v>1242</v>
      </c>
      <c r="G982" s="82" t="s">
        <v>1486</v>
      </c>
      <c r="H982" s="82" t="s">
        <v>1242</v>
      </c>
      <c r="I982" s="82" t="s">
        <v>1486</v>
      </c>
      <c r="J982" s="82">
        <v>1</v>
      </c>
      <c r="K982" s="82" t="s">
        <v>11</v>
      </c>
      <c r="L982" s="82" t="s">
        <v>3754</v>
      </c>
      <c r="M982" s="82" t="s">
        <v>3755</v>
      </c>
      <c r="N982" s="82" t="s">
        <v>2352</v>
      </c>
      <c r="O982" s="82" t="s">
        <v>3700</v>
      </c>
      <c r="P982" s="82" t="s">
        <v>3980</v>
      </c>
      <c r="Q982" s="82" t="s">
        <v>292</v>
      </c>
      <c r="R982" s="82">
        <v>6</v>
      </c>
      <c r="S982" s="83">
        <v>44199</v>
      </c>
      <c r="T982" s="83">
        <v>38355</v>
      </c>
      <c r="U982" s="82">
        <v>62475085</v>
      </c>
      <c r="V982" s="82" t="s">
        <v>3702</v>
      </c>
      <c r="W982" s="100" t="s">
        <v>1054</v>
      </c>
      <c r="X982" s="82" t="s">
        <v>3981</v>
      </c>
      <c r="Y982" s="82" t="s">
        <v>5310</v>
      </c>
      <c r="Z982" s="82" t="s">
        <v>2372</v>
      </c>
      <c r="AA982" s="82" t="s">
        <v>3704</v>
      </c>
      <c r="AB982" s="83">
        <v>24023</v>
      </c>
      <c r="AC982" s="82" t="s">
        <v>3713</v>
      </c>
      <c r="AD982" s="82" t="s">
        <v>3705</v>
      </c>
      <c r="AE982" s="82">
        <v>200013300042204</v>
      </c>
      <c r="AF982" s="82">
        <v>1</v>
      </c>
      <c r="AG982" s="82" t="s">
        <v>3707</v>
      </c>
      <c r="AH982" s="82">
        <v>1</v>
      </c>
      <c r="AI982" s="82" t="s">
        <v>3708</v>
      </c>
      <c r="AJ982" s="82">
        <v>315645</v>
      </c>
      <c r="AK982" s="82" t="s">
        <v>6663</v>
      </c>
      <c r="AL982" s="82">
        <v>583</v>
      </c>
      <c r="AM982" s="84">
        <v>115000</v>
      </c>
      <c r="AN982" s="84">
        <v>0</v>
      </c>
      <c r="AO982" s="84">
        <v>0</v>
      </c>
      <c r="AP982" s="84">
        <v>115000</v>
      </c>
      <c r="AQ982" s="84">
        <v>3300.5</v>
      </c>
      <c r="AR982" s="84">
        <v>15633.74</v>
      </c>
      <c r="AS982" s="84">
        <v>3496</v>
      </c>
      <c r="AT982" s="84">
        <v>0</v>
      </c>
      <c r="AU982" s="84">
        <v>25</v>
      </c>
      <c r="AV982" s="84">
        <v>50</v>
      </c>
      <c r="AW982" s="84">
        <v>0</v>
      </c>
      <c r="AX982" s="84">
        <v>22505.24</v>
      </c>
      <c r="AY982" s="84">
        <v>92494.76</v>
      </c>
      <c r="AZ982" s="84">
        <v>8165</v>
      </c>
      <c r="BA982" s="84">
        <v>822.89</v>
      </c>
      <c r="BB982" s="84">
        <v>8153.5</v>
      </c>
      <c r="BC982" s="91">
        <v>17141.39</v>
      </c>
    </row>
    <row r="983" spans="1:55" ht="25.5">
      <c r="A983" s="90" t="s">
        <v>843</v>
      </c>
      <c r="B983" s="82">
        <v>20231001</v>
      </c>
      <c r="C983" s="82">
        <v>2023</v>
      </c>
      <c r="D983" s="82" t="s">
        <v>6398</v>
      </c>
      <c r="E983" s="82">
        <v>10</v>
      </c>
      <c r="F983" s="82" t="s">
        <v>1258</v>
      </c>
      <c r="G983" s="82" t="s">
        <v>1488</v>
      </c>
      <c r="H983" s="82" t="s">
        <v>1258</v>
      </c>
      <c r="I983" s="82" t="s">
        <v>1488</v>
      </c>
      <c r="J983" s="82">
        <v>1</v>
      </c>
      <c r="K983" s="82" t="s">
        <v>11</v>
      </c>
      <c r="L983" s="82"/>
      <c r="M983" s="82"/>
      <c r="N983" s="82" t="s">
        <v>2352</v>
      </c>
      <c r="O983" s="82" t="s">
        <v>3700</v>
      </c>
      <c r="P983" s="82" t="s">
        <v>4221</v>
      </c>
      <c r="Q983" s="82" t="s">
        <v>807</v>
      </c>
      <c r="R983" s="82">
        <v>1</v>
      </c>
      <c r="S983" s="83">
        <v>43840</v>
      </c>
      <c r="T983" s="83">
        <v>43840</v>
      </c>
      <c r="U983" s="82">
        <v>62085009</v>
      </c>
      <c r="V983" s="82" t="s">
        <v>3702</v>
      </c>
      <c r="W983" s="100" t="s">
        <v>1636</v>
      </c>
      <c r="X983" s="82" t="s">
        <v>4222</v>
      </c>
      <c r="Y983" s="82" t="s">
        <v>5519</v>
      </c>
      <c r="Z983" s="82" t="s">
        <v>806</v>
      </c>
      <c r="AA983" s="82" t="s">
        <v>3712</v>
      </c>
      <c r="AB983" s="83">
        <v>33060</v>
      </c>
      <c r="AC983" s="82" t="s">
        <v>3705</v>
      </c>
      <c r="AD983" s="82" t="s">
        <v>3706</v>
      </c>
      <c r="AE983" s="82">
        <v>200019603032890</v>
      </c>
      <c r="AF983" s="82">
        <v>1</v>
      </c>
      <c r="AG983" s="82" t="s">
        <v>3707</v>
      </c>
      <c r="AH983" s="82">
        <v>1</v>
      </c>
      <c r="AI983" s="82" t="s">
        <v>3708</v>
      </c>
      <c r="AJ983" s="82">
        <v>315645</v>
      </c>
      <c r="AK983" s="82" t="s">
        <v>6663</v>
      </c>
      <c r="AL983" s="82">
        <v>584</v>
      </c>
      <c r="AM983" s="84">
        <v>180000</v>
      </c>
      <c r="AN983" s="84">
        <v>0</v>
      </c>
      <c r="AO983" s="84">
        <v>0</v>
      </c>
      <c r="AP983" s="84">
        <v>180000</v>
      </c>
      <c r="AQ983" s="84">
        <v>5166</v>
      </c>
      <c r="AR983" s="84">
        <v>30923.37</v>
      </c>
      <c r="AS983" s="84">
        <v>5472</v>
      </c>
      <c r="AT983" s="84">
        <v>0</v>
      </c>
      <c r="AU983" s="84">
        <v>25</v>
      </c>
      <c r="AV983" s="84">
        <v>0</v>
      </c>
      <c r="AW983" s="84">
        <v>0</v>
      </c>
      <c r="AX983" s="84">
        <v>41586.370000000003</v>
      </c>
      <c r="AY983" s="84">
        <v>138413.63</v>
      </c>
      <c r="AZ983" s="84">
        <v>12780</v>
      </c>
      <c r="BA983" s="84">
        <v>822.89</v>
      </c>
      <c r="BB983" s="84">
        <v>12762</v>
      </c>
      <c r="BC983" s="91">
        <v>26364.89</v>
      </c>
    </row>
    <row r="984" spans="1:55" ht="25.5">
      <c r="A984" s="90" t="s">
        <v>843</v>
      </c>
      <c r="B984" s="82">
        <v>20231001</v>
      </c>
      <c r="C984" s="82">
        <v>2023</v>
      </c>
      <c r="D984" s="82" t="s">
        <v>6398</v>
      </c>
      <c r="E984" s="82">
        <v>10</v>
      </c>
      <c r="F984" s="82" t="s">
        <v>1294</v>
      </c>
      <c r="G984" s="82" t="s">
        <v>271</v>
      </c>
      <c r="H984" s="82" t="s">
        <v>1294</v>
      </c>
      <c r="I984" s="82" t="s">
        <v>271</v>
      </c>
      <c r="J984" s="82">
        <v>1</v>
      </c>
      <c r="K984" s="82" t="s">
        <v>11</v>
      </c>
      <c r="L984" s="82" t="s">
        <v>3714</v>
      </c>
      <c r="M984" s="82" t="s">
        <v>3715</v>
      </c>
      <c r="N984" s="82" t="s">
        <v>2352</v>
      </c>
      <c r="O984" s="82" t="s">
        <v>3700</v>
      </c>
      <c r="P984" s="82" t="s">
        <v>3769</v>
      </c>
      <c r="Q984" s="82" t="s">
        <v>273</v>
      </c>
      <c r="R984" s="82">
        <v>8</v>
      </c>
      <c r="S984" s="83">
        <v>43834</v>
      </c>
      <c r="T984" s="83">
        <v>35441</v>
      </c>
      <c r="U984" s="82">
        <v>62175001</v>
      </c>
      <c r="V984" s="82" t="s">
        <v>3702</v>
      </c>
      <c r="W984" s="100" t="s">
        <v>1024</v>
      </c>
      <c r="X984" s="82" t="s">
        <v>3820</v>
      </c>
      <c r="Y984" s="82" t="s">
        <v>5191</v>
      </c>
      <c r="Z984" s="82" t="s">
        <v>274</v>
      </c>
      <c r="AA984" s="82" t="s">
        <v>3704</v>
      </c>
      <c r="AB984" s="83">
        <v>26543</v>
      </c>
      <c r="AC984" s="82" t="s">
        <v>3713</v>
      </c>
      <c r="AD984" s="82" t="s">
        <v>3705</v>
      </c>
      <c r="AE984" s="82">
        <v>200013300048059</v>
      </c>
      <c r="AF984" s="82">
        <v>1</v>
      </c>
      <c r="AG984" s="82" t="s">
        <v>3707</v>
      </c>
      <c r="AH984" s="82">
        <v>1</v>
      </c>
      <c r="AI984" s="82" t="s">
        <v>3708</v>
      </c>
      <c r="AJ984" s="82">
        <v>315645</v>
      </c>
      <c r="AK984" s="82" t="s">
        <v>6663</v>
      </c>
      <c r="AL984" s="82">
        <v>585</v>
      </c>
      <c r="AM984" s="84">
        <v>65000</v>
      </c>
      <c r="AN984" s="84">
        <v>0</v>
      </c>
      <c r="AO984" s="84">
        <v>0</v>
      </c>
      <c r="AP984" s="84">
        <v>65000</v>
      </c>
      <c r="AQ984" s="84">
        <v>1865.5</v>
      </c>
      <c r="AR984" s="84">
        <v>4427.58</v>
      </c>
      <c r="AS984" s="84">
        <v>1976</v>
      </c>
      <c r="AT984" s="84">
        <v>0</v>
      </c>
      <c r="AU984" s="84">
        <v>25</v>
      </c>
      <c r="AV984" s="84">
        <v>50</v>
      </c>
      <c r="AW984" s="84">
        <v>31802.57</v>
      </c>
      <c r="AX984" s="84">
        <v>71949.22</v>
      </c>
      <c r="AY984" s="84">
        <v>24853.35</v>
      </c>
      <c r="AZ984" s="84">
        <v>4615</v>
      </c>
      <c r="BA984" s="84">
        <v>715</v>
      </c>
      <c r="BB984" s="84">
        <v>4608.5</v>
      </c>
      <c r="BC984" s="91">
        <v>9938.5</v>
      </c>
    </row>
    <row r="985" spans="1:55" ht="25.5">
      <c r="A985" s="90" t="s">
        <v>843</v>
      </c>
      <c r="B985" s="82">
        <v>20231001</v>
      </c>
      <c r="C985" s="82">
        <v>2023</v>
      </c>
      <c r="D985" s="82" t="s">
        <v>6398</v>
      </c>
      <c r="E985" s="82">
        <v>10</v>
      </c>
      <c r="F985" s="82" t="s">
        <v>1262</v>
      </c>
      <c r="G985" s="82" t="s">
        <v>465</v>
      </c>
      <c r="H985" s="82">
        <v>1.83</v>
      </c>
      <c r="I985" s="82" t="s">
        <v>843</v>
      </c>
      <c r="J985" s="82">
        <v>34</v>
      </c>
      <c r="K985" s="82" t="s">
        <v>3699</v>
      </c>
      <c r="L985" s="82"/>
      <c r="M985" s="82"/>
      <c r="N985" s="82" t="s">
        <v>2352</v>
      </c>
      <c r="O985" s="82" t="s">
        <v>3700</v>
      </c>
      <c r="P985" s="82" t="s">
        <v>3701</v>
      </c>
      <c r="Q985" s="82" t="s">
        <v>190</v>
      </c>
      <c r="R985" s="82">
        <v>1</v>
      </c>
      <c r="S985" s="83">
        <v>44208</v>
      </c>
      <c r="T985" s="83">
        <v>44208</v>
      </c>
      <c r="U985" s="82">
        <v>61935116</v>
      </c>
      <c r="V985" s="82" t="s">
        <v>3702</v>
      </c>
      <c r="W985" s="100" t="s">
        <v>2155</v>
      </c>
      <c r="X985" s="82" t="s">
        <v>4013</v>
      </c>
      <c r="Y985" s="82" t="s">
        <v>5336</v>
      </c>
      <c r="Z985" s="82" t="s">
        <v>1435</v>
      </c>
      <c r="AA985" s="82" t="s">
        <v>3712</v>
      </c>
      <c r="AB985" s="82" t="s">
        <v>6407</v>
      </c>
      <c r="AC985" s="82" t="s">
        <v>3705</v>
      </c>
      <c r="AD985" s="82" t="s">
        <v>3706</v>
      </c>
      <c r="AE985" s="82">
        <v>200019604295125</v>
      </c>
      <c r="AF985" s="82">
        <v>1</v>
      </c>
      <c r="AG985" s="82" t="s">
        <v>3707</v>
      </c>
      <c r="AH985" s="82">
        <v>1</v>
      </c>
      <c r="AI985" s="82" t="s">
        <v>3708</v>
      </c>
      <c r="AJ985" s="82">
        <v>315645</v>
      </c>
      <c r="AK985" s="82" t="s">
        <v>6663</v>
      </c>
      <c r="AL985" s="82">
        <v>586</v>
      </c>
      <c r="AM985" s="84">
        <v>35000</v>
      </c>
      <c r="AN985" s="84">
        <v>0</v>
      </c>
      <c r="AO985" s="84">
        <v>0</v>
      </c>
      <c r="AP985" s="84">
        <v>35000</v>
      </c>
      <c r="AQ985" s="84">
        <v>1004.5</v>
      </c>
      <c r="AR985" s="84">
        <v>0</v>
      </c>
      <c r="AS985" s="84">
        <v>1064</v>
      </c>
      <c r="AT985" s="84">
        <v>0</v>
      </c>
      <c r="AU985" s="84">
        <v>25</v>
      </c>
      <c r="AV985" s="84">
        <v>0</v>
      </c>
      <c r="AW985" s="84">
        <v>0</v>
      </c>
      <c r="AX985" s="84">
        <v>2093.5</v>
      </c>
      <c r="AY985" s="84">
        <v>32906.5</v>
      </c>
      <c r="AZ985" s="84">
        <v>2485</v>
      </c>
      <c r="BA985" s="84">
        <v>385</v>
      </c>
      <c r="BB985" s="84">
        <v>2481.5</v>
      </c>
      <c r="BC985" s="91">
        <v>5351.5</v>
      </c>
    </row>
    <row r="986" spans="1:55" ht="25.5">
      <c r="A986" s="90" t="s">
        <v>843</v>
      </c>
      <c r="B986" s="82">
        <v>20231001</v>
      </c>
      <c r="C986" s="82">
        <v>2023</v>
      </c>
      <c r="D986" s="82" t="s">
        <v>6398</v>
      </c>
      <c r="E986" s="82">
        <v>10</v>
      </c>
      <c r="F986" s="82" t="s">
        <v>1261</v>
      </c>
      <c r="G986" s="82" t="s">
        <v>296</v>
      </c>
      <c r="H986" s="82">
        <v>1.83</v>
      </c>
      <c r="I986" s="82" t="s">
        <v>843</v>
      </c>
      <c r="J986" s="82">
        <v>34</v>
      </c>
      <c r="K986" s="82" t="s">
        <v>3699</v>
      </c>
      <c r="L986" s="82"/>
      <c r="M986" s="82"/>
      <c r="N986" s="82" t="s">
        <v>2352</v>
      </c>
      <c r="O986" s="82" t="s">
        <v>3700</v>
      </c>
      <c r="P986" s="82" t="s">
        <v>3701</v>
      </c>
      <c r="Q986" s="82" t="s">
        <v>190</v>
      </c>
      <c r="R986" s="82">
        <v>4</v>
      </c>
      <c r="S986" s="83">
        <v>44573</v>
      </c>
      <c r="T986" s="83">
        <v>43101</v>
      </c>
      <c r="U986" s="82">
        <v>62100027</v>
      </c>
      <c r="V986" s="82" t="s">
        <v>3702</v>
      </c>
      <c r="W986" s="100" t="s">
        <v>2608</v>
      </c>
      <c r="X986" s="82" t="s">
        <v>4376</v>
      </c>
      <c r="Y986" s="82" t="s">
        <v>5656</v>
      </c>
      <c r="Z986" s="82" t="s">
        <v>2607</v>
      </c>
      <c r="AA986" s="82" t="s">
        <v>3704</v>
      </c>
      <c r="AB986" s="83">
        <v>29289</v>
      </c>
      <c r="AC986" s="82" t="s">
        <v>3713</v>
      </c>
      <c r="AD986" s="82" t="s">
        <v>3706</v>
      </c>
      <c r="AE986" s="82">
        <v>200019600409684</v>
      </c>
      <c r="AF986" s="82">
        <v>1</v>
      </c>
      <c r="AG986" s="82" t="s">
        <v>3707</v>
      </c>
      <c r="AH986" s="82">
        <v>1</v>
      </c>
      <c r="AI986" s="82" t="s">
        <v>3708</v>
      </c>
      <c r="AJ986" s="82">
        <v>315645</v>
      </c>
      <c r="AK986" s="82" t="s">
        <v>6663</v>
      </c>
      <c r="AL986" s="82">
        <v>587</v>
      </c>
      <c r="AM986" s="84">
        <v>50000</v>
      </c>
      <c r="AN986" s="84">
        <v>0</v>
      </c>
      <c r="AO986" s="84">
        <v>0</v>
      </c>
      <c r="AP986" s="84">
        <v>50000</v>
      </c>
      <c r="AQ986" s="84">
        <v>1435</v>
      </c>
      <c r="AR986" s="84">
        <v>1854</v>
      </c>
      <c r="AS986" s="84">
        <v>1520</v>
      </c>
      <c r="AT986" s="84">
        <v>0</v>
      </c>
      <c r="AU986" s="84">
        <v>25</v>
      </c>
      <c r="AV986" s="84">
        <v>0</v>
      </c>
      <c r="AW986" s="84">
        <v>0</v>
      </c>
      <c r="AX986" s="84">
        <v>4834</v>
      </c>
      <c r="AY986" s="84">
        <v>45166</v>
      </c>
      <c r="AZ986" s="84">
        <v>3550</v>
      </c>
      <c r="BA986" s="84">
        <v>550</v>
      </c>
      <c r="BB986" s="84">
        <v>3545</v>
      </c>
      <c r="BC986" s="91">
        <v>7645</v>
      </c>
    </row>
    <row r="987" spans="1:55" ht="25.5">
      <c r="A987" s="90" t="s">
        <v>843</v>
      </c>
      <c r="B987" s="82">
        <v>20231001</v>
      </c>
      <c r="C987" s="82">
        <v>2023</v>
      </c>
      <c r="D987" s="82" t="s">
        <v>6398</v>
      </c>
      <c r="E987" s="82">
        <v>10</v>
      </c>
      <c r="F987" s="82" t="s">
        <v>1283</v>
      </c>
      <c r="G987" s="82" t="s">
        <v>727</v>
      </c>
      <c r="H987" s="82" t="s">
        <v>1283</v>
      </c>
      <c r="I987" s="82" t="s">
        <v>727</v>
      </c>
      <c r="J987" s="82">
        <v>1</v>
      </c>
      <c r="K987" s="82" t="s">
        <v>11</v>
      </c>
      <c r="L987" s="82" t="s">
        <v>3714</v>
      </c>
      <c r="M987" s="82" t="s">
        <v>3715</v>
      </c>
      <c r="N987" s="82" t="s">
        <v>2352</v>
      </c>
      <c r="O987" s="82" t="s">
        <v>3700</v>
      </c>
      <c r="P987" s="82" t="s">
        <v>4194</v>
      </c>
      <c r="Q987" s="82" t="s">
        <v>356</v>
      </c>
      <c r="R987" s="82">
        <v>6</v>
      </c>
      <c r="S987" s="83">
        <v>43470</v>
      </c>
      <c r="T987" s="83">
        <v>32143</v>
      </c>
      <c r="U987" s="82">
        <v>62115033</v>
      </c>
      <c r="V987" s="82" t="s">
        <v>3702</v>
      </c>
      <c r="W987" s="100" t="s">
        <v>1687</v>
      </c>
      <c r="X987" s="82" t="s">
        <v>3966</v>
      </c>
      <c r="Y987" s="82" t="s">
        <v>5583</v>
      </c>
      <c r="Z987" s="82" t="s">
        <v>745</v>
      </c>
      <c r="AA987" s="82" t="s">
        <v>3712</v>
      </c>
      <c r="AB987" s="82" t="s">
        <v>7043</v>
      </c>
      <c r="AC987" s="82" t="s">
        <v>3713</v>
      </c>
      <c r="AD987" s="82" t="s">
        <v>3705</v>
      </c>
      <c r="AE987" s="82">
        <v>200013300035127</v>
      </c>
      <c r="AF987" s="82">
        <v>1</v>
      </c>
      <c r="AG987" s="82" t="s">
        <v>3707</v>
      </c>
      <c r="AH987" s="82">
        <v>1</v>
      </c>
      <c r="AI987" s="82" t="s">
        <v>3708</v>
      </c>
      <c r="AJ987" s="82">
        <v>315645</v>
      </c>
      <c r="AK987" s="82" t="s">
        <v>6663</v>
      </c>
      <c r="AL987" s="82">
        <v>588</v>
      </c>
      <c r="AM987" s="84">
        <v>45000</v>
      </c>
      <c r="AN987" s="84">
        <v>0</v>
      </c>
      <c r="AO987" s="84">
        <v>0</v>
      </c>
      <c r="AP987" s="84">
        <v>45000</v>
      </c>
      <c r="AQ987" s="84">
        <v>1291.5</v>
      </c>
      <c r="AR987" s="84">
        <v>1148.33</v>
      </c>
      <c r="AS987" s="84">
        <v>1368</v>
      </c>
      <c r="AT987" s="84">
        <v>0</v>
      </c>
      <c r="AU987" s="84">
        <v>25</v>
      </c>
      <c r="AV987" s="84">
        <v>100</v>
      </c>
      <c r="AW987" s="84">
        <v>17065.55</v>
      </c>
      <c r="AX987" s="84">
        <v>38063.93</v>
      </c>
      <c r="AY987" s="84">
        <v>24001.62</v>
      </c>
      <c r="AZ987" s="84">
        <v>3195</v>
      </c>
      <c r="BA987" s="84">
        <v>495</v>
      </c>
      <c r="BB987" s="84">
        <v>3190.5</v>
      </c>
      <c r="BC987" s="91">
        <v>6880.5</v>
      </c>
    </row>
    <row r="988" spans="1:55" ht="25.5">
      <c r="A988" s="90" t="s">
        <v>843</v>
      </c>
      <c r="B988" s="82">
        <v>20231001</v>
      </c>
      <c r="C988" s="82">
        <v>2023</v>
      </c>
      <c r="D988" s="82" t="s">
        <v>6398</v>
      </c>
      <c r="E988" s="82">
        <v>10</v>
      </c>
      <c r="F988" s="82">
        <v>1.83</v>
      </c>
      <c r="G988" s="82" t="s">
        <v>843</v>
      </c>
      <c r="H988" s="82">
        <v>1.83</v>
      </c>
      <c r="I988" s="82" t="s">
        <v>843</v>
      </c>
      <c r="J988" s="82">
        <v>7</v>
      </c>
      <c r="K988" s="82" t="s">
        <v>3709</v>
      </c>
      <c r="L988" s="82"/>
      <c r="M988" s="82"/>
      <c r="N988" s="82" t="s">
        <v>2352</v>
      </c>
      <c r="O988" s="82" t="s">
        <v>3700</v>
      </c>
      <c r="P988" s="82" t="s">
        <v>3710</v>
      </c>
      <c r="Q988" s="82" t="s">
        <v>795</v>
      </c>
      <c r="R988" s="82">
        <v>1</v>
      </c>
      <c r="S988" s="83">
        <v>44570</v>
      </c>
      <c r="T988" s="83">
        <v>44570</v>
      </c>
      <c r="U988" s="82">
        <v>62461665</v>
      </c>
      <c r="V988" s="82" t="s">
        <v>3702</v>
      </c>
      <c r="W988" s="100" t="s">
        <v>2410</v>
      </c>
      <c r="X988" s="82" t="s">
        <v>3796</v>
      </c>
      <c r="Y988" s="82" t="s">
        <v>5172</v>
      </c>
      <c r="Z988" s="82" t="s">
        <v>2396</v>
      </c>
      <c r="AA988" s="82" t="s">
        <v>3712</v>
      </c>
      <c r="AB988" s="82" t="s">
        <v>7044</v>
      </c>
      <c r="AC988" s="82" t="s">
        <v>3705</v>
      </c>
      <c r="AD988" s="82" t="s">
        <v>3706</v>
      </c>
      <c r="AE988" s="82">
        <v>200012320615437</v>
      </c>
      <c r="AF988" s="82">
        <v>1</v>
      </c>
      <c r="AG988" s="82" t="s">
        <v>3707</v>
      </c>
      <c r="AH988" s="82">
        <v>1</v>
      </c>
      <c r="AI988" s="82" t="s">
        <v>3708</v>
      </c>
      <c r="AJ988" s="82">
        <v>315645</v>
      </c>
      <c r="AK988" s="82" t="s">
        <v>6663</v>
      </c>
      <c r="AL988" s="82">
        <v>589</v>
      </c>
      <c r="AM988" s="84">
        <v>10000</v>
      </c>
      <c r="AN988" s="84">
        <v>0</v>
      </c>
      <c r="AO988" s="84">
        <v>0</v>
      </c>
      <c r="AP988" s="84">
        <v>10000</v>
      </c>
      <c r="AQ988" s="84">
        <v>0</v>
      </c>
      <c r="AR988" s="84">
        <v>0</v>
      </c>
      <c r="AS988" s="84">
        <v>0</v>
      </c>
      <c r="AT988" s="84">
        <v>0</v>
      </c>
      <c r="AU988" s="84">
        <v>0</v>
      </c>
      <c r="AV988" s="84">
        <v>0</v>
      </c>
      <c r="AW988" s="84">
        <v>0</v>
      </c>
      <c r="AX988" s="84">
        <v>0</v>
      </c>
      <c r="AY988" s="84">
        <v>10000</v>
      </c>
      <c r="AZ988" s="84">
        <v>0</v>
      </c>
      <c r="BA988" s="84">
        <v>0</v>
      </c>
      <c r="BB988" s="84">
        <v>0</v>
      </c>
      <c r="BC988" s="91">
        <v>0</v>
      </c>
    </row>
    <row r="989" spans="1:55" ht="25.5">
      <c r="A989" s="90" t="s">
        <v>843</v>
      </c>
      <c r="B989" s="82">
        <v>20231001</v>
      </c>
      <c r="C989" s="82">
        <v>2023</v>
      </c>
      <c r="D989" s="82" t="s">
        <v>6398</v>
      </c>
      <c r="E989" s="82">
        <v>10</v>
      </c>
      <c r="F989" s="82">
        <v>1.83</v>
      </c>
      <c r="G989" s="82" t="s">
        <v>843</v>
      </c>
      <c r="H989" s="82">
        <v>1.83</v>
      </c>
      <c r="I989" s="82" t="s">
        <v>843</v>
      </c>
      <c r="J989" s="82">
        <v>7</v>
      </c>
      <c r="K989" s="82" t="s">
        <v>3709</v>
      </c>
      <c r="L989" s="82"/>
      <c r="M989" s="82"/>
      <c r="N989" s="82" t="s">
        <v>2352</v>
      </c>
      <c r="O989" s="82" t="s">
        <v>3700</v>
      </c>
      <c r="P989" s="82" t="s">
        <v>3710</v>
      </c>
      <c r="Q989" s="82" t="s">
        <v>795</v>
      </c>
      <c r="R989" s="82">
        <v>4</v>
      </c>
      <c r="S989" s="83">
        <v>44571</v>
      </c>
      <c r="T989" s="83">
        <v>43836</v>
      </c>
      <c r="U989" s="82">
        <v>62460999</v>
      </c>
      <c r="V989" s="82" t="s">
        <v>3702</v>
      </c>
      <c r="W989" s="100" t="s">
        <v>2195</v>
      </c>
      <c r="X989" s="82" t="s">
        <v>3838</v>
      </c>
      <c r="Y989" s="82" t="s">
        <v>5839</v>
      </c>
      <c r="Z989" s="82" t="s">
        <v>947</v>
      </c>
      <c r="AA989" s="82" t="s">
        <v>3712</v>
      </c>
      <c r="AB989" s="82" t="s">
        <v>7045</v>
      </c>
      <c r="AC989" s="82" t="s">
        <v>3705</v>
      </c>
      <c r="AD989" s="82" t="s">
        <v>3706</v>
      </c>
      <c r="AE989" s="82">
        <v>200012320233149</v>
      </c>
      <c r="AF989" s="82">
        <v>1</v>
      </c>
      <c r="AG989" s="82" t="s">
        <v>3707</v>
      </c>
      <c r="AH989" s="82">
        <v>1</v>
      </c>
      <c r="AI989" s="82" t="s">
        <v>3708</v>
      </c>
      <c r="AJ989" s="82">
        <v>315645</v>
      </c>
      <c r="AK989" s="82" t="s">
        <v>6663</v>
      </c>
      <c r="AL989" s="82">
        <v>590</v>
      </c>
      <c r="AM989" s="84">
        <v>10000</v>
      </c>
      <c r="AN989" s="84">
        <v>0</v>
      </c>
      <c r="AO989" s="84">
        <v>0</v>
      </c>
      <c r="AP989" s="84">
        <v>10000</v>
      </c>
      <c r="AQ989" s="84">
        <v>0</v>
      </c>
      <c r="AR989" s="84">
        <v>0</v>
      </c>
      <c r="AS989" s="84">
        <v>0</v>
      </c>
      <c r="AT989" s="84">
        <v>0</v>
      </c>
      <c r="AU989" s="84">
        <v>0</v>
      </c>
      <c r="AV989" s="84">
        <v>0</v>
      </c>
      <c r="AW989" s="84">
        <v>0</v>
      </c>
      <c r="AX989" s="84">
        <v>0</v>
      </c>
      <c r="AY989" s="84">
        <v>10000</v>
      </c>
      <c r="AZ989" s="84">
        <v>0</v>
      </c>
      <c r="BA989" s="84">
        <v>0</v>
      </c>
      <c r="BB989" s="84">
        <v>0</v>
      </c>
      <c r="BC989" s="91">
        <v>0</v>
      </c>
    </row>
    <row r="990" spans="1:55" ht="25.5">
      <c r="A990" s="90" t="s">
        <v>843</v>
      </c>
      <c r="B990" s="82">
        <v>20231001</v>
      </c>
      <c r="C990" s="82">
        <v>2023</v>
      </c>
      <c r="D990" s="82" t="s">
        <v>6398</v>
      </c>
      <c r="E990" s="82">
        <v>10</v>
      </c>
      <c r="F990" s="82" t="s">
        <v>1241</v>
      </c>
      <c r="G990" s="82" t="s">
        <v>276</v>
      </c>
      <c r="H990" s="82">
        <v>1.83</v>
      </c>
      <c r="I990" s="82" t="s">
        <v>843</v>
      </c>
      <c r="J990" s="82">
        <v>34</v>
      </c>
      <c r="K990" s="82" t="s">
        <v>3699</v>
      </c>
      <c r="L990" s="82" t="s">
        <v>3714</v>
      </c>
      <c r="M990" s="82" t="s">
        <v>3715</v>
      </c>
      <c r="N990" s="82" t="s">
        <v>2352</v>
      </c>
      <c r="O990" s="82" t="s">
        <v>3700</v>
      </c>
      <c r="P990" s="82" t="s">
        <v>3727</v>
      </c>
      <c r="Q990" s="82" t="s">
        <v>1315</v>
      </c>
      <c r="R990" s="82">
        <v>1</v>
      </c>
      <c r="S990" s="83">
        <v>44565</v>
      </c>
      <c r="T990" s="83">
        <v>44565</v>
      </c>
      <c r="U990" s="82">
        <v>62160097</v>
      </c>
      <c r="V990" s="82" t="s">
        <v>3702</v>
      </c>
      <c r="W990" s="100" t="s">
        <v>2091</v>
      </c>
      <c r="X990" s="82" t="s">
        <v>3728</v>
      </c>
      <c r="Y990" s="82" t="s">
        <v>5133</v>
      </c>
      <c r="Z990" s="82" t="s">
        <v>1524</v>
      </c>
      <c r="AA990" s="82" t="s">
        <v>3704</v>
      </c>
      <c r="AB990" s="83">
        <v>31873</v>
      </c>
      <c r="AC990" s="82" t="s">
        <v>3705</v>
      </c>
      <c r="AD990" s="82" t="s">
        <v>3706</v>
      </c>
      <c r="AE990" s="82">
        <v>200019604672584</v>
      </c>
      <c r="AF990" s="82">
        <v>1</v>
      </c>
      <c r="AG990" s="82" t="s">
        <v>3707</v>
      </c>
      <c r="AH990" s="82">
        <v>1</v>
      </c>
      <c r="AI990" s="82" t="s">
        <v>3708</v>
      </c>
      <c r="AJ990" s="82">
        <v>315645</v>
      </c>
      <c r="AK990" s="82" t="s">
        <v>6663</v>
      </c>
      <c r="AL990" s="82">
        <v>591</v>
      </c>
      <c r="AM990" s="84">
        <v>50000</v>
      </c>
      <c r="AN990" s="84">
        <v>0</v>
      </c>
      <c r="AO990" s="84">
        <v>0</v>
      </c>
      <c r="AP990" s="84">
        <v>50000</v>
      </c>
      <c r="AQ990" s="84">
        <v>1435</v>
      </c>
      <c r="AR990" s="84">
        <v>1854</v>
      </c>
      <c r="AS990" s="84">
        <v>1520</v>
      </c>
      <c r="AT990" s="84">
        <v>0</v>
      </c>
      <c r="AU990" s="84">
        <v>25</v>
      </c>
      <c r="AV990" s="84">
        <v>0</v>
      </c>
      <c r="AW990" s="84">
        <v>8196</v>
      </c>
      <c r="AX990" s="84">
        <v>21226</v>
      </c>
      <c r="AY990" s="84">
        <v>36970</v>
      </c>
      <c r="AZ990" s="84">
        <v>3550</v>
      </c>
      <c r="BA990" s="84">
        <v>550</v>
      </c>
      <c r="BB990" s="84">
        <v>3545</v>
      </c>
      <c r="BC990" s="91">
        <v>7645</v>
      </c>
    </row>
    <row r="991" spans="1:55" ht="25.5">
      <c r="A991" s="90" t="s">
        <v>843</v>
      </c>
      <c r="B991" s="82">
        <v>20231001</v>
      </c>
      <c r="C991" s="82">
        <v>2023</v>
      </c>
      <c r="D991" s="82" t="s">
        <v>6398</v>
      </c>
      <c r="E991" s="82">
        <v>10</v>
      </c>
      <c r="F991" s="82">
        <v>1.83</v>
      </c>
      <c r="G991" s="82" t="s">
        <v>843</v>
      </c>
      <c r="H991" s="82">
        <v>1.83</v>
      </c>
      <c r="I991" s="82" t="s">
        <v>843</v>
      </c>
      <c r="J991" s="82">
        <v>7</v>
      </c>
      <c r="K991" s="82" t="s">
        <v>3709</v>
      </c>
      <c r="L991" s="82"/>
      <c r="M991" s="82"/>
      <c r="N991" s="82" t="s">
        <v>2352</v>
      </c>
      <c r="O991" s="82" t="s">
        <v>3700</v>
      </c>
      <c r="P991" s="82" t="s">
        <v>3710</v>
      </c>
      <c r="Q991" s="82" t="s">
        <v>795</v>
      </c>
      <c r="R991" s="82">
        <v>1</v>
      </c>
      <c r="S991" s="83">
        <v>44208</v>
      </c>
      <c r="T991" s="83">
        <v>44208</v>
      </c>
      <c r="U991" s="82">
        <v>62461447</v>
      </c>
      <c r="V991" s="82" t="s">
        <v>3702</v>
      </c>
      <c r="W991" s="100" t="s">
        <v>2262</v>
      </c>
      <c r="X991" s="82" t="s">
        <v>4395</v>
      </c>
      <c r="Y991" s="82" t="s">
        <v>5678</v>
      </c>
      <c r="Z991" s="82" t="s">
        <v>1369</v>
      </c>
      <c r="AA991" s="82" t="s">
        <v>3712</v>
      </c>
      <c r="AB991" s="82" t="s">
        <v>7046</v>
      </c>
      <c r="AC991" s="82" t="s">
        <v>3705</v>
      </c>
      <c r="AD991" s="82" t="s">
        <v>3706</v>
      </c>
      <c r="AE991" s="82">
        <v>200012401004283</v>
      </c>
      <c r="AF991" s="82">
        <v>1</v>
      </c>
      <c r="AG991" s="82" t="s">
        <v>3707</v>
      </c>
      <c r="AH991" s="82">
        <v>1</v>
      </c>
      <c r="AI991" s="82" t="s">
        <v>3708</v>
      </c>
      <c r="AJ991" s="82">
        <v>315645</v>
      </c>
      <c r="AK991" s="82" t="s">
        <v>6663</v>
      </c>
      <c r="AL991" s="82">
        <v>592</v>
      </c>
      <c r="AM991" s="84">
        <v>10000</v>
      </c>
      <c r="AN991" s="84">
        <v>0</v>
      </c>
      <c r="AO991" s="84">
        <v>0</v>
      </c>
      <c r="AP991" s="84">
        <v>10000</v>
      </c>
      <c r="AQ991" s="84">
        <v>0</v>
      </c>
      <c r="AR991" s="84">
        <v>0</v>
      </c>
      <c r="AS991" s="84">
        <v>0</v>
      </c>
      <c r="AT991" s="84">
        <v>0</v>
      </c>
      <c r="AU991" s="84">
        <v>0</v>
      </c>
      <c r="AV991" s="84">
        <v>0</v>
      </c>
      <c r="AW991" s="84">
        <v>0</v>
      </c>
      <c r="AX991" s="84">
        <v>0</v>
      </c>
      <c r="AY991" s="84">
        <v>10000</v>
      </c>
      <c r="AZ991" s="84">
        <v>0</v>
      </c>
      <c r="BA991" s="84">
        <v>0</v>
      </c>
      <c r="BB991" s="84">
        <v>0</v>
      </c>
      <c r="BC991" s="91">
        <v>0</v>
      </c>
    </row>
    <row r="992" spans="1:55" ht="25.5">
      <c r="A992" s="90" t="s">
        <v>843</v>
      </c>
      <c r="B992" s="82">
        <v>20231001</v>
      </c>
      <c r="C992" s="82">
        <v>2023</v>
      </c>
      <c r="D992" s="82" t="s">
        <v>6398</v>
      </c>
      <c r="E992" s="82">
        <v>10</v>
      </c>
      <c r="F992" s="82" t="s">
        <v>1294</v>
      </c>
      <c r="G992" s="82" t="s">
        <v>271</v>
      </c>
      <c r="H992" s="82">
        <v>1.83</v>
      </c>
      <c r="I992" s="82" t="s">
        <v>843</v>
      </c>
      <c r="J992" s="82">
        <v>34</v>
      </c>
      <c r="K992" s="82" t="s">
        <v>3699</v>
      </c>
      <c r="L992" s="82"/>
      <c r="M992" s="82"/>
      <c r="N992" s="82" t="s">
        <v>2352</v>
      </c>
      <c r="O992" s="82" t="s">
        <v>3700</v>
      </c>
      <c r="P992" s="82" t="s">
        <v>3738</v>
      </c>
      <c r="Q992" s="82" t="s">
        <v>59</v>
      </c>
      <c r="R992" s="82">
        <v>2</v>
      </c>
      <c r="S992" s="83">
        <v>44929</v>
      </c>
      <c r="T992" s="83">
        <v>44625</v>
      </c>
      <c r="U992" s="82">
        <v>61575192</v>
      </c>
      <c r="V992" s="82" t="s">
        <v>3702</v>
      </c>
      <c r="W992" s="100" t="s">
        <v>2301</v>
      </c>
      <c r="X992" s="82" t="s">
        <v>3739</v>
      </c>
      <c r="Y992" s="82" t="s">
        <v>5139</v>
      </c>
      <c r="Z992" s="82" t="s">
        <v>2312</v>
      </c>
      <c r="AA992" s="82" t="s">
        <v>3712</v>
      </c>
      <c r="AB992" s="83">
        <v>27334</v>
      </c>
      <c r="AC992" s="82" t="s">
        <v>3705</v>
      </c>
      <c r="AD992" s="82" t="s">
        <v>3706</v>
      </c>
      <c r="AE992" s="82">
        <v>200019604743254</v>
      </c>
      <c r="AF992" s="82">
        <v>1</v>
      </c>
      <c r="AG992" s="82" t="s">
        <v>3707</v>
      </c>
      <c r="AH992" s="82">
        <v>1</v>
      </c>
      <c r="AI992" s="82" t="s">
        <v>3708</v>
      </c>
      <c r="AJ992" s="82">
        <v>315645</v>
      </c>
      <c r="AK992" s="82" t="s">
        <v>6663</v>
      </c>
      <c r="AL992" s="82">
        <v>593</v>
      </c>
      <c r="AM992" s="84">
        <v>175000</v>
      </c>
      <c r="AN992" s="84">
        <v>0</v>
      </c>
      <c r="AO992" s="84">
        <v>0</v>
      </c>
      <c r="AP992" s="84">
        <v>175000</v>
      </c>
      <c r="AQ992" s="84">
        <v>5022.5</v>
      </c>
      <c r="AR992" s="84">
        <v>29747.24</v>
      </c>
      <c r="AS992" s="84">
        <v>5320</v>
      </c>
      <c r="AT992" s="84">
        <v>0</v>
      </c>
      <c r="AU992" s="84">
        <v>25</v>
      </c>
      <c r="AV992" s="84">
        <v>0</v>
      </c>
      <c r="AW992" s="84">
        <v>0</v>
      </c>
      <c r="AX992" s="84">
        <v>40114.74</v>
      </c>
      <c r="AY992" s="84">
        <v>134885.26</v>
      </c>
      <c r="AZ992" s="84">
        <v>12425</v>
      </c>
      <c r="BA992" s="84">
        <v>822.89</v>
      </c>
      <c r="BB992" s="84">
        <v>12407.5</v>
      </c>
      <c r="BC992" s="91">
        <v>25655.39</v>
      </c>
    </row>
    <row r="993" spans="1:55" ht="25.5">
      <c r="A993" s="90" t="s">
        <v>843</v>
      </c>
      <c r="B993" s="82">
        <v>20231001</v>
      </c>
      <c r="C993" s="82">
        <v>2023</v>
      </c>
      <c r="D993" s="82" t="s">
        <v>6398</v>
      </c>
      <c r="E993" s="82">
        <v>10</v>
      </c>
      <c r="F993" s="82" t="s">
        <v>1244</v>
      </c>
      <c r="G993" s="82" t="s">
        <v>503</v>
      </c>
      <c r="H993" s="82" t="s">
        <v>1244</v>
      </c>
      <c r="I993" s="82" t="s">
        <v>503</v>
      </c>
      <c r="J993" s="82">
        <v>1</v>
      </c>
      <c r="K993" s="82" t="s">
        <v>11</v>
      </c>
      <c r="L993" s="82" t="s">
        <v>3749</v>
      </c>
      <c r="M993" s="82" t="s">
        <v>3750</v>
      </c>
      <c r="N993" s="82" t="s">
        <v>2352</v>
      </c>
      <c r="O993" s="82" t="s">
        <v>3700</v>
      </c>
      <c r="P993" s="82" t="s">
        <v>3751</v>
      </c>
      <c r="Q993" s="82" t="s">
        <v>10</v>
      </c>
      <c r="R993" s="82">
        <v>1</v>
      </c>
      <c r="S993" s="83">
        <v>44929</v>
      </c>
      <c r="T993" s="83">
        <v>44929</v>
      </c>
      <c r="U993" s="82">
        <v>62040064</v>
      </c>
      <c r="V993" s="82" t="s">
        <v>3702</v>
      </c>
      <c r="W993" s="100" t="s">
        <v>2942</v>
      </c>
      <c r="X993" s="82" t="s">
        <v>4417</v>
      </c>
      <c r="Y993" s="82" t="s">
        <v>5698</v>
      </c>
      <c r="Z993" s="82" t="s">
        <v>2941</v>
      </c>
      <c r="AA993" s="82" t="s">
        <v>3704</v>
      </c>
      <c r="AB993" s="83">
        <v>35835</v>
      </c>
      <c r="AC993" s="82" t="s">
        <v>3705</v>
      </c>
      <c r="AD993" s="82" t="s">
        <v>3706</v>
      </c>
      <c r="AE993" s="82">
        <v>200019605628361</v>
      </c>
      <c r="AF993" s="82">
        <v>1</v>
      </c>
      <c r="AG993" s="82" t="s">
        <v>3707</v>
      </c>
      <c r="AH993" s="82">
        <v>1</v>
      </c>
      <c r="AI993" s="82" t="s">
        <v>3708</v>
      </c>
      <c r="AJ993" s="82">
        <v>315645</v>
      </c>
      <c r="AK993" s="82" t="s">
        <v>6663</v>
      </c>
      <c r="AL993" s="82">
        <v>594</v>
      </c>
      <c r="AM993" s="84">
        <v>35000</v>
      </c>
      <c r="AN993" s="84">
        <v>0</v>
      </c>
      <c r="AO993" s="84">
        <v>0</v>
      </c>
      <c r="AP993" s="84">
        <v>35000</v>
      </c>
      <c r="AQ993" s="84">
        <v>1004.5</v>
      </c>
      <c r="AR993" s="84">
        <v>0</v>
      </c>
      <c r="AS993" s="84">
        <v>1064</v>
      </c>
      <c r="AT993" s="84">
        <v>0</v>
      </c>
      <c r="AU993" s="84">
        <v>25</v>
      </c>
      <c r="AV993" s="84">
        <v>0</v>
      </c>
      <c r="AW993" s="84">
        <v>2046</v>
      </c>
      <c r="AX993" s="84">
        <v>6185.5</v>
      </c>
      <c r="AY993" s="84">
        <v>30860.5</v>
      </c>
      <c r="AZ993" s="84">
        <v>2485</v>
      </c>
      <c r="BA993" s="84">
        <v>385</v>
      </c>
      <c r="BB993" s="84">
        <v>2481.5</v>
      </c>
      <c r="BC993" s="91">
        <v>5351.5</v>
      </c>
    </row>
    <row r="994" spans="1:55" ht="25.5">
      <c r="A994" s="90" t="s">
        <v>843</v>
      </c>
      <c r="B994" s="82">
        <v>20231001</v>
      </c>
      <c r="C994" s="82">
        <v>2023</v>
      </c>
      <c r="D994" s="82" t="s">
        <v>6398</v>
      </c>
      <c r="E994" s="82">
        <v>10</v>
      </c>
      <c r="F994" s="82" t="s">
        <v>1285</v>
      </c>
      <c r="G994" s="82" t="s">
        <v>187</v>
      </c>
      <c r="H994" s="82" t="s">
        <v>1285</v>
      </c>
      <c r="I994" s="82" t="s">
        <v>187</v>
      </c>
      <c r="J994" s="82">
        <v>1</v>
      </c>
      <c r="K994" s="82" t="s">
        <v>11</v>
      </c>
      <c r="L994" s="82"/>
      <c r="M994" s="82"/>
      <c r="N994" s="82" t="s">
        <v>2352</v>
      </c>
      <c r="O994" s="82" t="s">
        <v>3700</v>
      </c>
      <c r="P994" s="82" t="s">
        <v>4476</v>
      </c>
      <c r="Q994" s="82" t="s">
        <v>468</v>
      </c>
      <c r="R994" s="82">
        <v>4</v>
      </c>
      <c r="S994" s="83">
        <v>44206</v>
      </c>
      <c r="T994" s="83">
        <v>37996</v>
      </c>
      <c r="U994" s="82">
        <v>62370021</v>
      </c>
      <c r="V994" s="82" t="s">
        <v>3702</v>
      </c>
      <c r="W994" s="100" t="s">
        <v>1587</v>
      </c>
      <c r="X994" s="82" t="s">
        <v>4477</v>
      </c>
      <c r="Y994" s="82" t="s">
        <v>5753</v>
      </c>
      <c r="Z994" s="82" t="s">
        <v>467</v>
      </c>
      <c r="AA994" s="82" t="s">
        <v>3712</v>
      </c>
      <c r="AB994" s="83">
        <v>23227</v>
      </c>
      <c r="AC994" s="82" t="s">
        <v>3713</v>
      </c>
      <c r="AD994" s="82" t="s">
        <v>3705</v>
      </c>
      <c r="AE994" s="82">
        <v>200013300036757</v>
      </c>
      <c r="AF994" s="82">
        <v>1</v>
      </c>
      <c r="AG994" s="82" t="s">
        <v>3707</v>
      </c>
      <c r="AH994" s="82">
        <v>1</v>
      </c>
      <c r="AI994" s="82" t="s">
        <v>3708</v>
      </c>
      <c r="AJ994" s="82">
        <v>315645</v>
      </c>
      <c r="AK994" s="82" t="s">
        <v>6663</v>
      </c>
      <c r="AL994" s="82">
        <v>595</v>
      </c>
      <c r="AM994" s="84">
        <v>29337</v>
      </c>
      <c r="AN994" s="84">
        <v>0</v>
      </c>
      <c r="AO994" s="84">
        <v>0</v>
      </c>
      <c r="AP994" s="84">
        <v>29337</v>
      </c>
      <c r="AQ994" s="84">
        <v>841.97</v>
      </c>
      <c r="AR994" s="84">
        <v>0</v>
      </c>
      <c r="AS994" s="84">
        <v>891.84</v>
      </c>
      <c r="AT994" s="84">
        <v>0</v>
      </c>
      <c r="AU994" s="84">
        <v>25</v>
      </c>
      <c r="AV994" s="84">
        <v>50</v>
      </c>
      <c r="AW994" s="84">
        <v>21015.26</v>
      </c>
      <c r="AX994" s="84">
        <v>43839.33</v>
      </c>
      <c r="AY994" s="84">
        <v>6512.93</v>
      </c>
      <c r="AZ994" s="84">
        <v>2082.9299999999998</v>
      </c>
      <c r="BA994" s="84">
        <v>322.70999999999998</v>
      </c>
      <c r="BB994" s="84">
        <v>2079.9899999999998</v>
      </c>
      <c r="BC994" s="91">
        <v>4485.63</v>
      </c>
    </row>
    <row r="995" spans="1:55" ht="25.5">
      <c r="A995" s="90" t="s">
        <v>843</v>
      </c>
      <c r="B995" s="82">
        <v>20231001</v>
      </c>
      <c r="C995" s="82">
        <v>2023</v>
      </c>
      <c r="D995" s="82" t="s">
        <v>6398</v>
      </c>
      <c r="E995" s="82">
        <v>10</v>
      </c>
      <c r="F995" s="82" t="s">
        <v>1283</v>
      </c>
      <c r="G995" s="82" t="s">
        <v>727</v>
      </c>
      <c r="H995" s="82" t="s">
        <v>1283</v>
      </c>
      <c r="I995" s="82" t="s">
        <v>727</v>
      </c>
      <c r="J995" s="82">
        <v>1</v>
      </c>
      <c r="K995" s="82" t="s">
        <v>11</v>
      </c>
      <c r="L995" s="82" t="s">
        <v>3749</v>
      </c>
      <c r="M995" s="82" t="s">
        <v>3750</v>
      </c>
      <c r="N995" s="82" t="s">
        <v>2352</v>
      </c>
      <c r="O995" s="82" t="s">
        <v>3700</v>
      </c>
      <c r="P995" s="82" t="s">
        <v>3751</v>
      </c>
      <c r="Q995" s="82" t="s">
        <v>10</v>
      </c>
      <c r="R995" s="82">
        <v>1</v>
      </c>
      <c r="S995" s="83">
        <v>44573</v>
      </c>
      <c r="T995" s="83">
        <v>44573</v>
      </c>
      <c r="U995" s="82">
        <v>62115066</v>
      </c>
      <c r="V995" s="82" t="s">
        <v>3702</v>
      </c>
      <c r="W995" s="100" t="s">
        <v>2555</v>
      </c>
      <c r="X995" s="82" t="s">
        <v>3874</v>
      </c>
      <c r="Y995" s="82" t="s">
        <v>5227</v>
      </c>
      <c r="Z995" s="82" t="s">
        <v>2554</v>
      </c>
      <c r="AA995" s="82" t="s">
        <v>3704</v>
      </c>
      <c r="AB995" s="83">
        <v>28193</v>
      </c>
      <c r="AC995" s="82" t="s">
        <v>3705</v>
      </c>
      <c r="AD995" s="82" t="s">
        <v>3706</v>
      </c>
      <c r="AE995" s="82">
        <v>200019605388563</v>
      </c>
      <c r="AF995" s="82">
        <v>1</v>
      </c>
      <c r="AG995" s="82" t="s">
        <v>3707</v>
      </c>
      <c r="AH995" s="82">
        <v>1</v>
      </c>
      <c r="AI995" s="82" t="s">
        <v>3708</v>
      </c>
      <c r="AJ995" s="82">
        <v>315645</v>
      </c>
      <c r="AK995" s="82" t="s">
        <v>6663</v>
      </c>
      <c r="AL995" s="82">
        <v>596</v>
      </c>
      <c r="AM995" s="84">
        <v>30000</v>
      </c>
      <c r="AN995" s="84">
        <v>0</v>
      </c>
      <c r="AO995" s="84">
        <v>0</v>
      </c>
      <c r="AP995" s="84">
        <v>30000</v>
      </c>
      <c r="AQ995" s="84">
        <v>861</v>
      </c>
      <c r="AR995" s="84">
        <v>0</v>
      </c>
      <c r="AS995" s="84">
        <v>912</v>
      </c>
      <c r="AT995" s="84">
        <v>0</v>
      </c>
      <c r="AU995" s="84">
        <v>25</v>
      </c>
      <c r="AV995" s="84">
        <v>0</v>
      </c>
      <c r="AW995" s="84">
        <v>9363.5</v>
      </c>
      <c r="AX995" s="84">
        <v>20525</v>
      </c>
      <c r="AY995" s="84">
        <v>18838.5</v>
      </c>
      <c r="AZ995" s="84">
        <v>2130</v>
      </c>
      <c r="BA995" s="84">
        <v>330</v>
      </c>
      <c r="BB995" s="84">
        <v>2127</v>
      </c>
      <c r="BC995" s="91">
        <v>4587</v>
      </c>
    </row>
    <row r="996" spans="1:55" ht="25.5">
      <c r="A996" s="90" t="s">
        <v>843</v>
      </c>
      <c r="B996" s="82">
        <v>20231001</v>
      </c>
      <c r="C996" s="82">
        <v>2023</v>
      </c>
      <c r="D996" s="82" t="s">
        <v>6398</v>
      </c>
      <c r="E996" s="82">
        <v>10</v>
      </c>
      <c r="F996" s="82" t="s">
        <v>1262</v>
      </c>
      <c r="G996" s="82" t="s">
        <v>465</v>
      </c>
      <c r="H996" s="82">
        <v>1.83</v>
      </c>
      <c r="I996" s="82" t="s">
        <v>843</v>
      </c>
      <c r="J996" s="82">
        <v>34</v>
      </c>
      <c r="K996" s="82" t="s">
        <v>3699</v>
      </c>
      <c r="L996" s="82"/>
      <c r="M996" s="82"/>
      <c r="N996" s="82" t="s">
        <v>2352</v>
      </c>
      <c r="O996" s="82" t="s">
        <v>3700</v>
      </c>
      <c r="P996" s="82" t="s">
        <v>3701</v>
      </c>
      <c r="Q996" s="82" t="s">
        <v>190</v>
      </c>
      <c r="R996" s="82">
        <v>1</v>
      </c>
      <c r="S996" s="83">
        <v>44573</v>
      </c>
      <c r="T996" s="83">
        <v>44573</v>
      </c>
      <c r="U996" s="82">
        <v>61935132</v>
      </c>
      <c r="V996" s="82" t="s">
        <v>3702</v>
      </c>
      <c r="W996" s="100" t="s">
        <v>2767</v>
      </c>
      <c r="X996" s="82" t="s">
        <v>3784</v>
      </c>
      <c r="Y996" s="82" t="s">
        <v>5163</v>
      </c>
      <c r="Z996" s="82" t="s">
        <v>2766</v>
      </c>
      <c r="AA996" s="82" t="s">
        <v>3712</v>
      </c>
      <c r="AB996" s="82" t="s">
        <v>7047</v>
      </c>
      <c r="AC996" s="82" t="s">
        <v>3705</v>
      </c>
      <c r="AD996" s="82" t="s">
        <v>3706</v>
      </c>
      <c r="AE996" s="82">
        <v>200019603465512</v>
      </c>
      <c r="AF996" s="82">
        <v>1</v>
      </c>
      <c r="AG996" s="82" t="s">
        <v>3707</v>
      </c>
      <c r="AH996" s="82">
        <v>1</v>
      </c>
      <c r="AI996" s="82" t="s">
        <v>3708</v>
      </c>
      <c r="AJ996" s="82">
        <v>315645</v>
      </c>
      <c r="AK996" s="82" t="s">
        <v>6663</v>
      </c>
      <c r="AL996" s="82">
        <v>597</v>
      </c>
      <c r="AM996" s="84">
        <v>30000</v>
      </c>
      <c r="AN996" s="84">
        <v>0</v>
      </c>
      <c r="AO996" s="84">
        <v>0</v>
      </c>
      <c r="AP996" s="84">
        <v>30000</v>
      </c>
      <c r="AQ996" s="84">
        <v>861</v>
      </c>
      <c r="AR996" s="84">
        <v>0</v>
      </c>
      <c r="AS996" s="84">
        <v>912</v>
      </c>
      <c r="AT996" s="84">
        <v>0</v>
      </c>
      <c r="AU996" s="84">
        <v>25</v>
      </c>
      <c r="AV996" s="84">
        <v>0</v>
      </c>
      <c r="AW996" s="84">
        <v>0</v>
      </c>
      <c r="AX996" s="84">
        <v>1798</v>
      </c>
      <c r="AY996" s="84">
        <v>28202</v>
      </c>
      <c r="AZ996" s="84">
        <v>2130</v>
      </c>
      <c r="BA996" s="84">
        <v>330</v>
      </c>
      <c r="BB996" s="84">
        <v>2127</v>
      </c>
      <c r="BC996" s="91">
        <v>4587</v>
      </c>
    </row>
    <row r="997" spans="1:55" ht="25.5">
      <c r="A997" s="90" t="s">
        <v>843</v>
      </c>
      <c r="B997" s="82">
        <v>20231001</v>
      </c>
      <c r="C997" s="82">
        <v>2023</v>
      </c>
      <c r="D997" s="82" t="s">
        <v>6398</v>
      </c>
      <c r="E997" s="82">
        <v>10</v>
      </c>
      <c r="F997" s="82" t="s">
        <v>1242</v>
      </c>
      <c r="G997" s="82" t="s">
        <v>1486</v>
      </c>
      <c r="H997" s="82" t="s">
        <v>1242</v>
      </c>
      <c r="I997" s="82" t="s">
        <v>1486</v>
      </c>
      <c r="J997" s="82">
        <v>1</v>
      </c>
      <c r="K997" s="82" t="s">
        <v>11</v>
      </c>
      <c r="L997" s="82" t="s">
        <v>3714</v>
      </c>
      <c r="M997" s="82" t="s">
        <v>3715</v>
      </c>
      <c r="N997" s="82" t="s">
        <v>2352</v>
      </c>
      <c r="O997" s="82" t="s">
        <v>3700</v>
      </c>
      <c r="P997" s="82" t="s">
        <v>3782</v>
      </c>
      <c r="Q997" s="82" t="s">
        <v>109</v>
      </c>
      <c r="R997" s="82">
        <v>11</v>
      </c>
      <c r="S997" s="83">
        <v>43470</v>
      </c>
      <c r="T997" s="83">
        <v>40547</v>
      </c>
      <c r="U997" s="82">
        <v>62475038</v>
      </c>
      <c r="V997" s="82" t="s">
        <v>3702</v>
      </c>
      <c r="W997" s="100" t="s">
        <v>1670</v>
      </c>
      <c r="X997" s="82" t="s">
        <v>3783</v>
      </c>
      <c r="Y997" s="82" t="s">
        <v>5162</v>
      </c>
      <c r="Z997" s="82" t="s">
        <v>703</v>
      </c>
      <c r="AA997" s="82" t="s">
        <v>3712</v>
      </c>
      <c r="AB997" s="82" t="s">
        <v>7048</v>
      </c>
      <c r="AC997" s="82" t="s">
        <v>3713</v>
      </c>
      <c r="AD997" s="82" t="s">
        <v>3705</v>
      </c>
      <c r="AE997" s="82">
        <v>200013300191197</v>
      </c>
      <c r="AF997" s="82">
        <v>1</v>
      </c>
      <c r="AG997" s="82" t="s">
        <v>3707</v>
      </c>
      <c r="AH997" s="82">
        <v>1</v>
      </c>
      <c r="AI997" s="82" t="s">
        <v>3708</v>
      </c>
      <c r="AJ997" s="82">
        <v>315645</v>
      </c>
      <c r="AK997" s="82" t="s">
        <v>6663</v>
      </c>
      <c r="AL997" s="82">
        <v>598</v>
      </c>
      <c r="AM997" s="84">
        <v>10000</v>
      </c>
      <c r="AN997" s="84">
        <v>0</v>
      </c>
      <c r="AO997" s="84">
        <v>0</v>
      </c>
      <c r="AP997" s="84">
        <v>10000</v>
      </c>
      <c r="AQ997" s="84">
        <v>287</v>
      </c>
      <c r="AR997" s="84">
        <v>0</v>
      </c>
      <c r="AS997" s="84">
        <v>304</v>
      </c>
      <c r="AT997" s="84">
        <v>0</v>
      </c>
      <c r="AU997" s="84">
        <v>25</v>
      </c>
      <c r="AV997" s="84">
        <v>0</v>
      </c>
      <c r="AW997" s="84">
        <v>0</v>
      </c>
      <c r="AX997" s="84">
        <v>616</v>
      </c>
      <c r="AY997" s="84">
        <v>9384</v>
      </c>
      <c r="AZ997" s="84">
        <v>710</v>
      </c>
      <c r="BA997" s="84">
        <v>110</v>
      </c>
      <c r="BB997" s="84">
        <v>709</v>
      </c>
      <c r="BC997" s="91">
        <v>1529</v>
      </c>
    </row>
    <row r="998" spans="1:55" ht="25.5">
      <c r="A998" s="90" t="s">
        <v>843</v>
      </c>
      <c r="B998" s="82">
        <v>20231001</v>
      </c>
      <c r="C998" s="82">
        <v>2023</v>
      </c>
      <c r="D998" s="82" t="s">
        <v>6398</v>
      </c>
      <c r="E998" s="82">
        <v>10</v>
      </c>
      <c r="F998" s="82">
        <v>1.83</v>
      </c>
      <c r="G998" s="82" t="s">
        <v>843</v>
      </c>
      <c r="H998" s="82">
        <v>1.83</v>
      </c>
      <c r="I998" s="82" t="s">
        <v>843</v>
      </c>
      <c r="J998" s="82">
        <v>1</v>
      </c>
      <c r="K998" s="82" t="s">
        <v>11</v>
      </c>
      <c r="L998" s="82"/>
      <c r="M998" s="82"/>
      <c r="N998" s="82" t="s">
        <v>2352</v>
      </c>
      <c r="O998" s="82" t="s">
        <v>3700</v>
      </c>
      <c r="P998" s="82" t="s">
        <v>4048</v>
      </c>
      <c r="Q998" s="82" t="s">
        <v>557</v>
      </c>
      <c r="R998" s="82">
        <v>2</v>
      </c>
      <c r="S998" s="83">
        <v>43466</v>
      </c>
      <c r="T998" s="83">
        <v>38357</v>
      </c>
      <c r="U998" s="82">
        <v>62460094</v>
      </c>
      <c r="V998" s="82" t="s">
        <v>3702</v>
      </c>
      <c r="W998" s="100" t="s">
        <v>1556</v>
      </c>
      <c r="X998" s="82" t="s">
        <v>4049</v>
      </c>
      <c r="Y998" s="82" t="s">
        <v>5366</v>
      </c>
      <c r="Z998" s="82" t="s">
        <v>556</v>
      </c>
      <c r="AA998" s="82" t="s">
        <v>3712</v>
      </c>
      <c r="AB998" s="83">
        <v>22744</v>
      </c>
      <c r="AC998" s="82" t="s">
        <v>3713</v>
      </c>
      <c r="AD998" s="82" t="s">
        <v>3705</v>
      </c>
      <c r="AE998" s="82">
        <v>200013300037374</v>
      </c>
      <c r="AF998" s="82">
        <v>1</v>
      </c>
      <c r="AG998" s="82" t="s">
        <v>3707</v>
      </c>
      <c r="AH998" s="82">
        <v>1</v>
      </c>
      <c r="AI998" s="82" t="s">
        <v>3708</v>
      </c>
      <c r="AJ998" s="82">
        <v>315645</v>
      </c>
      <c r="AK998" s="82" t="s">
        <v>6663</v>
      </c>
      <c r="AL998" s="82">
        <v>599</v>
      </c>
      <c r="AM998" s="84">
        <v>10000</v>
      </c>
      <c r="AN998" s="84">
        <v>0</v>
      </c>
      <c r="AO998" s="84">
        <v>0</v>
      </c>
      <c r="AP998" s="84">
        <v>10000</v>
      </c>
      <c r="AQ998" s="84">
        <v>287</v>
      </c>
      <c r="AR998" s="84">
        <v>0</v>
      </c>
      <c r="AS998" s="84">
        <v>304</v>
      </c>
      <c r="AT998" s="84">
        <v>0</v>
      </c>
      <c r="AU998" s="84">
        <v>25</v>
      </c>
      <c r="AV998" s="84">
        <v>0</v>
      </c>
      <c r="AW998" s="84">
        <v>0</v>
      </c>
      <c r="AX998" s="84">
        <v>616</v>
      </c>
      <c r="AY998" s="84">
        <v>9384</v>
      </c>
      <c r="AZ998" s="84">
        <v>710</v>
      </c>
      <c r="BA998" s="84">
        <v>110</v>
      </c>
      <c r="BB998" s="84">
        <v>709</v>
      </c>
      <c r="BC998" s="91">
        <v>1529</v>
      </c>
    </row>
    <row r="999" spans="1:55" ht="25.5">
      <c r="A999" s="90" t="s">
        <v>843</v>
      </c>
      <c r="B999" s="82">
        <v>20231001</v>
      </c>
      <c r="C999" s="82">
        <v>2023</v>
      </c>
      <c r="D999" s="82" t="s">
        <v>6398</v>
      </c>
      <c r="E999" s="82">
        <v>10</v>
      </c>
      <c r="F999" s="82">
        <v>1.83</v>
      </c>
      <c r="G999" s="82" t="s">
        <v>843</v>
      </c>
      <c r="H999" s="82">
        <v>1.83</v>
      </c>
      <c r="I999" s="82" t="s">
        <v>843</v>
      </c>
      <c r="J999" s="82">
        <v>1</v>
      </c>
      <c r="K999" s="82" t="s">
        <v>11</v>
      </c>
      <c r="L999" s="82" t="s">
        <v>3720</v>
      </c>
      <c r="M999" s="82" t="s">
        <v>3721</v>
      </c>
      <c r="N999" s="82" t="s">
        <v>2352</v>
      </c>
      <c r="O999" s="82" t="s">
        <v>3700</v>
      </c>
      <c r="P999" s="82" t="s">
        <v>3963</v>
      </c>
      <c r="Q999" s="82" t="s">
        <v>345</v>
      </c>
      <c r="R999" s="82">
        <v>2</v>
      </c>
      <c r="S999" s="83">
        <v>44936</v>
      </c>
      <c r="T999" s="83">
        <v>44932</v>
      </c>
      <c r="U999" s="82">
        <v>62461976</v>
      </c>
      <c r="V999" s="82" t="s">
        <v>3702</v>
      </c>
      <c r="W999" s="100" t="s">
        <v>3343</v>
      </c>
      <c r="X999" s="82" t="s">
        <v>4141</v>
      </c>
      <c r="Y999" s="82" t="s">
        <v>5450</v>
      </c>
      <c r="Z999" s="82" t="s">
        <v>3344</v>
      </c>
      <c r="AA999" s="82" t="s">
        <v>3712</v>
      </c>
      <c r="AB999" s="83">
        <v>27186</v>
      </c>
      <c r="AC999" s="82" t="s">
        <v>3705</v>
      </c>
      <c r="AD999" s="82" t="s">
        <v>3706</v>
      </c>
      <c r="AE999" s="82">
        <v>200019603253169</v>
      </c>
      <c r="AF999" s="82">
        <v>1</v>
      </c>
      <c r="AG999" s="82" t="s">
        <v>3707</v>
      </c>
      <c r="AH999" s="82">
        <v>1</v>
      </c>
      <c r="AI999" s="82" t="s">
        <v>3708</v>
      </c>
      <c r="AJ999" s="82">
        <v>315645</v>
      </c>
      <c r="AK999" s="82" t="s">
        <v>6663</v>
      </c>
      <c r="AL999" s="82">
        <v>600</v>
      </c>
      <c r="AM999" s="84">
        <v>15000</v>
      </c>
      <c r="AN999" s="84">
        <v>0</v>
      </c>
      <c r="AO999" s="84">
        <v>0</v>
      </c>
      <c r="AP999" s="84">
        <v>15000</v>
      </c>
      <c r="AQ999" s="84">
        <v>430.5</v>
      </c>
      <c r="AR999" s="84">
        <v>0</v>
      </c>
      <c r="AS999" s="84">
        <v>456</v>
      </c>
      <c r="AT999" s="84">
        <v>0</v>
      </c>
      <c r="AU999" s="84">
        <v>25</v>
      </c>
      <c r="AV999" s="84">
        <v>0</v>
      </c>
      <c r="AW999" s="84">
        <v>0</v>
      </c>
      <c r="AX999" s="84">
        <v>911.5</v>
      </c>
      <c r="AY999" s="84">
        <v>14088.5</v>
      </c>
      <c r="AZ999" s="84">
        <v>1065</v>
      </c>
      <c r="BA999" s="84">
        <v>165</v>
      </c>
      <c r="BB999" s="84">
        <v>1063.5</v>
      </c>
      <c r="BC999" s="91">
        <v>2293.5</v>
      </c>
    </row>
    <row r="1000" spans="1:55" ht="25.5">
      <c r="A1000" s="90" t="s">
        <v>843</v>
      </c>
      <c r="B1000" s="82">
        <v>20231001</v>
      </c>
      <c r="C1000" s="82">
        <v>2023</v>
      </c>
      <c r="D1000" s="82" t="s">
        <v>6398</v>
      </c>
      <c r="E1000" s="82">
        <v>10</v>
      </c>
      <c r="F1000" s="82">
        <v>1.83</v>
      </c>
      <c r="G1000" s="82" t="s">
        <v>843</v>
      </c>
      <c r="H1000" s="82">
        <v>1.83</v>
      </c>
      <c r="I1000" s="82" t="s">
        <v>843</v>
      </c>
      <c r="J1000" s="82">
        <v>7</v>
      </c>
      <c r="K1000" s="82" t="s">
        <v>3709</v>
      </c>
      <c r="L1000" s="82"/>
      <c r="M1000" s="82"/>
      <c r="N1000" s="82" t="s">
        <v>2352</v>
      </c>
      <c r="O1000" s="82" t="s">
        <v>3700</v>
      </c>
      <c r="P1000" s="82" t="s">
        <v>3710</v>
      </c>
      <c r="Q1000" s="82" t="s">
        <v>795</v>
      </c>
      <c r="R1000" s="82">
        <v>1</v>
      </c>
      <c r="S1000" s="83">
        <v>44564</v>
      </c>
      <c r="T1000" s="83">
        <v>44564</v>
      </c>
      <c r="U1000" s="82">
        <v>62461573</v>
      </c>
      <c r="V1000" s="82" t="s">
        <v>3702</v>
      </c>
      <c r="W1000" s="100" t="s">
        <v>2236</v>
      </c>
      <c r="X1000" s="82" t="s">
        <v>4308</v>
      </c>
      <c r="Y1000" s="82" t="s">
        <v>5597</v>
      </c>
      <c r="Z1000" s="82" t="s">
        <v>1476</v>
      </c>
      <c r="AA1000" s="82" t="s">
        <v>3712</v>
      </c>
      <c r="AB1000" s="82" t="s">
        <v>7049</v>
      </c>
      <c r="AC1000" s="82" t="s">
        <v>3705</v>
      </c>
      <c r="AD1000" s="82" t="s">
        <v>3706</v>
      </c>
      <c r="AE1000" s="82">
        <v>200012320703585</v>
      </c>
      <c r="AF1000" s="82">
        <v>1</v>
      </c>
      <c r="AG1000" s="82" t="s">
        <v>3707</v>
      </c>
      <c r="AH1000" s="82">
        <v>1</v>
      </c>
      <c r="AI1000" s="82" t="s">
        <v>3708</v>
      </c>
      <c r="AJ1000" s="82">
        <v>315645</v>
      </c>
      <c r="AK1000" s="82" t="s">
        <v>6663</v>
      </c>
      <c r="AL1000" s="82">
        <v>601</v>
      </c>
      <c r="AM1000" s="84">
        <v>18000</v>
      </c>
      <c r="AN1000" s="84">
        <v>0</v>
      </c>
      <c r="AO1000" s="84">
        <v>0</v>
      </c>
      <c r="AP1000" s="84">
        <v>18000</v>
      </c>
      <c r="AQ1000" s="84">
        <v>0</v>
      </c>
      <c r="AR1000" s="84">
        <v>0</v>
      </c>
      <c r="AS1000" s="84">
        <v>0</v>
      </c>
      <c r="AT1000" s="84">
        <v>0</v>
      </c>
      <c r="AU1000" s="84">
        <v>0</v>
      </c>
      <c r="AV1000" s="84">
        <v>0</v>
      </c>
      <c r="AW1000" s="84">
        <v>0</v>
      </c>
      <c r="AX1000" s="84">
        <v>0</v>
      </c>
      <c r="AY1000" s="84">
        <v>18000</v>
      </c>
      <c r="AZ1000" s="84">
        <v>0</v>
      </c>
      <c r="BA1000" s="84">
        <v>0</v>
      </c>
      <c r="BB1000" s="84">
        <v>0</v>
      </c>
      <c r="BC1000" s="91">
        <v>0</v>
      </c>
    </row>
    <row r="1001" spans="1:55" ht="25.5">
      <c r="A1001" s="90" t="s">
        <v>843</v>
      </c>
      <c r="B1001" s="82">
        <v>20231001</v>
      </c>
      <c r="C1001" s="82">
        <v>2023</v>
      </c>
      <c r="D1001" s="82" t="s">
        <v>6398</v>
      </c>
      <c r="E1001" s="82">
        <v>10</v>
      </c>
      <c r="F1001" s="82" t="s">
        <v>1260</v>
      </c>
      <c r="G1001" s="82" t="s">
        <v>256</v>
      </c>
      <c r="H1001" s="82" t="s">
        <v>1260</v>
      </c>
      <c r="I1001" s="82" t="s">
        <v>256</v>
      </c>
      <c r="J1001" s="82">
        <v>1</v>
      </c>
      <c r="K1001" s="82" t="s">
        <v>11</v>
      </c>
      <c r="L1001" s="82" t="s">
        <v>3749</v>
      </c>
      <c r="M1001" s="82" t="s">
        <v>3750</v>
      </c>
      <c r="N1001" s="82" t="s">
        <v>2352</v>
      </c>
      <c r="O1001" s="82" t="s">
        <v>3700</v>
      </c>
      <c r="P1001" s="82" t="s">
        <v>4169</v>
      </c>
      <c r="Q1001" s="82" t="s">
        <v>167</v>
      </c>
      <c r="R1001" s="82">
        <v>2</v>
      </c>
      <c r="S1001" s="83">
        <v>44933</v>
      </c>
      <c r="T1001" s="83">
        <v>43842</v>
      </c>
      <c r="U1001" s="82">
        <v>62250015</v>
      </c>
      <c r="V1001" s="82" t="s">
        <v>3702</v>
      </c>
      <c r="W1001" s="100" t="s">
        <v>1690</v>
      </c>
      <c r="X1001" s="82" t="s">
        <v>4170</v>
      </c>
      <c r="Y1001" s="82" t="s">
        <v>5474</v>
      </c>
      <c r="Z1001" s="82" t="s">
        <v>914</v>
      </c>
      <c r="AA1001" s="82" t="s">
        <v>3704</v>
      </c>
      <c r="AB1001" s="83">
        <v>32366</v>
      </c>
      <c r="AC1001" s="82" t="s">
        <v>3705</v>
      </c>
      <c r="AD1001" s="82" t="s">
        <v>3706</v>
      </c>
      <c r="AE1001" s="82">
        <v>200019603292593</v>
      </c>
      <c r="AF1001" s="82">
        <v>1</v>
      </c>
      <c r="AG1001" s="82" t="s">
        <v>3707</v>
      </c>
      <c r="AH1001" s="82">
        <v>1</v>
      </c>
      <c r="AI1001" s="82" t="s">
        <v>3708</v>
      </c>
      <c r="AJ1001" s="82">
        <v>315645</v>
      </c>
      <c r="AK1001" s="82" t="s">
        <v>6663</v>
      </c>
      <c r="AL1001" s="82">
        <v>602</v>
      </c>
      <c r="AM1001" s="84">
        <v>35000</v>
      </c>
      <c r="AN1001" s="84">
        <v>0</v>
      </c>
      <c r="AO1001" s="84">
        <v>0</v>
      </c>
      <c r="AP1001" s="84">
        <v>35000</v>
      </c>
      <c r="AQ1001" s="84">
        <v>1004.5</v>
      </c>
      <c r="AR1001" s="84">
        <v>0</v>
      </c>
      <c r="AS1001" s="84">
        <v>1064</v>
      </c>
      <c r="AT1001" s="84">
        <v>0</v>
      </c>
      <c r="AU1001" s="84">
        <v>25</v>
      </c>
      <c r="AV1001" s="84">
        <v>0</v>
      </c>
      <c r="AW1001" s="84">
        <v>0</v>
      </c>
      <c r="AX1001" s="84">
        <v>2093.5</v>
      </c>
      <c r="AY1001" s="84">
        <v>32906.5</v>
      </c>
      <c r="AZ1001" s="84">
        <v>2485</v>
      </c>
      <c r="BA1001" s="84">
        <v>385</v>
      </c>
      <c r="BB1001" s="84">
        <v>2481.5</v>
      </c>
      <c r="BC1001" s="91">
        <v>5351.5</v>
      </c>
    </row>
    <row r="1002" spans="1:55" ht="25.5">
      <c r="A1002" s="90" t="s">
        <v>843</v>
      </c>
      <c r="B1002" s="82">
        <v>20231001</v>
      </c>
      <c r="C1002" s="82">
        <v>2023</v>
      </c>
      <c r="D1002" s="82" t="s">
        <v>6398</v>
      </c>
      <c r="E1002" s="82">
        <v>10</v>
      </c>
      <c r="F1002" s="82" t="s">
        <v>1242</v>
      </c>
      <c r="G1002" s="82" t="s">
        <v>1486</v>
      </c>
      <c r="H1002" s="82" t="s">
        <v>1242</v>
      </c>
      <c r="I1002" s="82" t="s">
        <v>1486</v>
      </c>
      <c r="J1002" s="82">
        <v>1</v>
      </c>
      <c r="K1002" s="82" t="s">
        <v>11</v>
      </c>
      <c r="L1002" s="82" t="s">
        <v>3720</v>
      </c>
      <c r="M1002" s="82" t="s">
        <v>3721</v>
      </c>
      <c r="N1002" s="82" t="s">
        <v>2352</v>
      </c>
      <c r="O1002" s="82" t="s">
        <v>3700</v>
      </c>
      <c r="P1002" s="82" t="s">
        <v>3722</v>
      </c>
      <c r="Q1002" s="82" t="s">
        <v>8</v>
      </c>
      <c r="R1002" s="82">
        <v>1</v>
      </c>
      <c r="S1002" s="83">
        <v>44933</v>
      </c>
      <c r="T1002" s="83">
        <v>44933</v>
      </c>
      <c r="U1002" s="82">
        <v>62475204</v>
      </c>
      <c r="V1002" s="82" t="s">
        <v>3702</v>
      </c>
      <c r="W1002" s="100" t="s">
        <v>3422</v>
      </c>
      <c r="X1002" s="82" t="s">
        <v>4579</v>
      </c>
      <c r="Y1002" s="82" t="s">
        <v>5863</v>
      </c>
      <c r="Z1002" s="82" t="s">
        <v>3421</v>
      </c>
      <c r="AA1002" s="82" t="s">
        <v>3704</v>
      </c>
      <c r="AB1002" s="82" t="s">
        <v>7050</v>
      </c>
      <c r="AC1002" s="82" t="s">
        <v>3705</v>
      </c>
      <c r="AD1002" s="82" t="s">
        <v>3706</v>
      </c>
      <c r="AE1002" s="82">
        <v>200019606020835</v>
      </c>
      <c r="AF1002" s="82">
        <v>1</v>
      </c>
      <c r="AG1002" s="82" t="s">
        <v>3707</v>
      </c>
      <c r="AH1002" s="82">
        <v>1</v>
      </c>
      <c r="AI1002" s="82" t="s">
        <v>3708</v>
      </c>
      <c r="AJ1002" s="82">
        <v>315645</v>
      </c>
      <c r="AK1002" s="82" t="s">
        <v>6663</v>
      </c>
      <c r="AL1002" s="82">
        <v>603</v>
      </c>
      <c r="AM1002" s="84">
        <v>17000</v>
      </c>
      <c r="AN1002" s="84">
        <v>0</v>
      </c>
      <c r="AO1002" s="84">
        <v>0</v>
      </c>
      <c r="AP1002" s="84">
        <v>17000</v>
      </c>
      <c r="AQ1002" s="84">
        <v>487.9</v>
      </c>
      <c r="AR1002" s="84">
        <v>0</v>
      </c>
      <c r="AS1002" s="84">
        <v>516.79999999999995</v>
      </c>
      <c r="AT1002" s="84">
        <v>0</v>
      </c>
      <c r="AU1002" s="84">
        <v>25</v>
      </c>
      <c r="AV1002" s="84">
        <v>0</v>
      </c>
      <c r="AW1002" s="84">
        <v>0</v>
      </c>
      <c r="AX1002" s="84">
        <v>1029.7</v>
      </c>
      <c r="AY1002" s="84">
        <v>15970.3</v>
      </c>
      <c r="AZ1002" s="84">
        <v>1207</v>
      </c>
      <c r="BA1002" s="84">
        <v>187</v>
      </c>
      <c r="BB1002" s="84">
        <v>1205.3</v>
      </c>
      <c r="BC1002" s="91">
        <v>2599.3000000000002</v>
      </c>
    </row>
    <row r="1003" spans="1:55" ht="25.5">
      <c r="A1003" s="90" t="s">
        <v>843</v>
      </c>
      <c r="B1003" s="82">
        <v>20231001</v>
      </c>
      <c r="C1003" s="82">
        <v>2023</v>
      </c>
      <c r="D1003" s="82" t="s">
        <v>6398</v>
      </c>
      <c r="E1003" s="82">
        <v>10</v>
      </c>
      <c r="F1003" s="82" t="s">
        <v>1302</v>
      </c>
      <c r="G1003" s="82" t="s">
        <v>18</v>
      </c>
      <c r="H1003" s="82">
        <v>1.83</v>
      </c>
      <c r="I1003" s="82" t="s">
        <v>843</v>
      </c>
      <c r="J1003" s="82">
        <v>34</v>
      </c>
      <c r="K1003" s="82" t="s">
        <v>3699</v>
      </c>
      <c r="L1003" s="82"/>
      <c r="M1003" s="82"/>
      <c r="N1003" s="82" t="s">
        <v>2352</v>
      </c>
      <c r="O1003" s="82" t="s">
        <v>3700</v>
      </c>
      <c r="P1003" s="82" t="s">
        <v>3735</v>
      </c>
      <c r="Q1003" s="82" t="s">
        <v>127</v>
      </c>
      <c r="R1003" s="82">
        <v>7</v>
      </c>
      <c r="S1003" s="83">
        <v>44207</v>
      </c>
      <c r="T1003" s="83">
        <v>367</v>
      </c>
      <c r="U1003" s="82">
        <v>62340085</v>
      </c>
      <c r="V1003" s="82" t="s">
        <v>3702</v>
      </c>
      <c r="W1003" s="100" t="s">
        <v>2146</v>
      </c>
      <c r="X1003" s="82" t="s">
        <v>4614</v>
      </c>
      <c r="Y1003" s="82" t="s">
        <v>5496</v>
      </c>
      <c r="Z1003" s="82" t="s">
        <v>1449</v>
      </c>
      <c r="AA1003" s="82" t="s">
        <v>3712</v>
      </c>
      <c r="AB1003" s="82" t="s">
        <v>7051</v>
      </c>
      <c r="AC1003" s="82" t="s">
        <v>3713</v>
      </c>
      <c r="AD1003" s="82" t="s">
        <v>3705</v>
      </c>
      <c r="AE1003" s="82">
        <v>200011250028529</v>
      </c>
      <c r="AF1003" s="82">
        <v>1</v>
      </c>
      <c r="AG1003" s="82" t="s">
        <v>3707</v>
      </c>
      <c r="AH1003" s="82">
        <v>1</v>
      </c>
      <c r="AI1003" s="82" t="s">
        <v>3708</v>
      </c>
      <c r="AJ1003" s="82">
        <v>315645</v>
      </c>
      <c r="AK1003" s="82" t="s">
        <v>6663</v>
      </c>
      <c r="AL1003" s="82">
        <v>604</v>
      </c>
      <c r="AM1003" s="84">
        <v>115000</v>
      </c>
      <c r="AN1003" s="84">
        <v>0</v>
      </c>
      <c r="AO1003" s="84">
        <v>0</v>
      </c>
      <c r="AP1003" s="84">
        <v>115000</v>
      </c>
      <c r="AQ1003" s="84">
        <v>3300.5</v>
      </c>
      <c r="AR1003" s="84">
        <v>15633.74</v>
      </c>
      <c r="AS1003" s="84">
        <v>3496</v>
      </c>
      <c r="AT1003" s="84">
        <v>0</v>
      </c>
      <c r="AU1003" s="84">
        <v>25</v>
      </c>
      <c r="AV1003" s="84">
        <v>0</v>
      </c>
      <c r="AW1003" s="84">
        <v>0</v>
      </c>
      <c r="AX1003" s="84">
        <v>22455.24</v>
      </c>
      <c r="AY1003" s="84">
        <v>92544.76</v>
      </c>
      <c r="AZ1003" s="84">
        <v>8165</v>
      </c>
      <c r="BA1003" s="84">
        <v>822.89</v>
      </c>
      <c r="BB1003" s="84">
        <v>8153.5</v>
      </c>
      <c r="BC1003" s="91">
        <v>17141.39</v>
      </c>
    </row>
    <row r="1004" spans="1:55" ht="25.5">
      <c r="A1004" s="90" t="s">
        <v>843</v>
      </c>
      <c r="B1004" s="82">
        <v>20231001</v>
      </c>
      <c r="C1004" s="82">
        <v>2023</v>
      </c>
      <c r="D1004" s="82" t="s">
        <v>6398</v>
      </c>
      <c r="E1004" s="82">
        <v>10</v>
      </c>
      <c r="F1004" s="82" t="s">
        <v>1242</v>
      </c>
      <c r="G1004" s="82" t="s">
        <v>1486</v>
      </c>
      <c r="H1004" s="82" t="s">
        <v>1242</v>
      </c>
      <c r="I1004" s="82" t="s">
        <v>1486</v>
      </c>
      <c r="J1004" s="82">
        <v>1</v>
      </c>
      <c r="K1004" s="82" t="s">
        <v>11</v>
      </c>
      <c r="L1004" s="82" t="s">
        <v>3720</v>
      </c>
      <c r="M1004" s="82" t="s">
        <v>3721</v>
      </c>
      <c r="N1004" s="82" t="s">
        <v>2352</v>
      </c>
      <c r="O1004" s="82" t="s">
        <v>3700</v>
      </c>
      <c r="P1004" s="82" t="s">
        <v>3722</v>
      </c>
      <c r="Q1004" s="82" t="s">
        <v>8</v>
      </c>
      <c r="R1004" s="82">
        <v>1</v>
      </c>
      <c r="S1004" s="83">
        <v>44205</v>
      </c>
      <c r="T1004" s="83">
        <v>44205</v>
      </c>
      <c r="U1004" s="82">
        <v>62475094</v>
      </c>
      <c r="V1004" s="82" t="s">
        <v>3702</v>
      </c>
      <c r="W1004" s="100" t="s">
        <v>1535</v>
      </c>
      <c r="X1004" s="82" t="s">
        <v>4460</v>
      </c>
      <c r="Y1004" s="82" t="s">
        <v>5736</v>
      </c>
      <c r="Z1004" s="82" t="s">
        <v>1190</v>
      </c>
      <c r="AA1004" s="82" t="s">
        <v>3704</v>
      </c>
      <c r="AB1004" s="82" t="s">
        <v>7052</v>
      </c>
      <c r="AC1004" s="82" t="s">
        <v>3705</v>
      </c>
      <c r="AD1004" s="82" t="s">
        <v>3706</v>
      </c>
      <c r="AE1004" s="82">
        <v>200010401488760</v>
      </c>
      <c r="AF1004" s="82">
        <v>1</v>
      </c>
      <c r="AG1004" s="82" t="s">
        <v>3707</v>
      </c>
      <c r="AH1004" s="82">
        <v>1</v>
      </c>
      <c r="AI1004" s="82" t="s">
        <v>3708</v>
      </c>
      <c r="AJ1004" s="82">
        <v>315645</v>
      </c>
      <c r="AK1004" s="82" t="s">
        <v>6663</v>
      </c>
      <c r="AL1004" s="82">
        <v>605</v>
      </c>
      <c r="AM1004" s="84">
        <v>15000</v>
      </c>
      <c r="AN1004" s="84">
        <v>0</v>
      </c>
      <c r="AO1004" s="84">
        <v>0</v>
      </c>
      <c r="AP1004" s="84">
        <v>15000</v>
      </c>
      <c r="AQ1004" s="84">
        <v>430.5</v>
      </c>
      <c r="AR1004" s="84">
        <v>0</v>
      </c>
      <c r="AS1004" s="84">
        <v>456</v>
      </c>
      <c r="AT1004" s="84">
        <v>0</v>
      </c>
      <c r="AU1004" s="84">
        <v>25</v>
      </c>
      <c r="AV1004" s="84">
        <v>0</v>
      </c>
      <c r="AW1004" s="84">
        <v>0</v>
      </c>
      <c r="AX1004" s="84">
        <v>911.5</v>
      </c>
      <c r="AY1004" s="84">
        <v>14088.5</v>
      </c>
      <c r="AZ1004" s="84">
        <v>1065</v>
      </c>
      <c r="BA1004" s="84">
        <v>165</v>
      </c>
      <c r="BB1004" s="84">
        <v>1063.5</v>
      </c>
      <c r="BC1004" s="91">
        <v>2293.5</v>
      </c>
    </row>
    <row r="1005" spans="1:55" ht="25.5">
      <c r="A1005" s="90" t="s">
        <v>843</v>
      </c>
      <c r="B1005" s="82">
        <v>20231001</v>
      </c>
      <c r="C1005" s="82">
        <v>2023</v>
      </c>
      <c r="D1005" s="82" t="s">
        <v>6398</v>
      </c>
      <c r="E1005" s="82">
        <v>10</v>
      </c>
      <c r="F1005" s="82" t="s">
        <v>1283</v>
      </c>
      <c r="G1005" s="82" t="s">
        <v>727</v>
      </c>
      <c r="H1005" s="82" t="s">
        <v>1283</v>
      </c>
      <c r="I1005" s="82" t="s">
        <v>727</v>
      </c>
      <c r="J1005" s="82">
        <v>1</v>
      </c>
      <c r="K1005" s="82" t="s">
        <v>11</v>
      </c>
      <c r="L1005" s="82"/>
      <c r="M1005" s="82"/>
      <c r="N1005" s="82" t="s">
        <v>2352</v>
      </c>
      <c r="O1005" s="82" t="s">
        <v>3700</v>
      </c>
      <c r="P1005" s="82" t="s">
        <v>3738</v>
      </c>
      <c r="Q1005" s="82" t="s">
        <v>59</v>
      </c>
      <c r="R1005" s="82">
        <v>6</v>
      </c>
      <c r="S1005" s="83">
        <v>43466</v>
      </c>
      <c r="T1005" s="83">
        <v>37996</v>
      </c>
      <c r="U1005" s="82">
        <v>62115022</v>
      </c>
      <c r="V1005" s="82" t="s">
        <v>3702</v>
      </c>
      <c r="W1005" s="100" t="s">
        <v>1557</v>
      </c>
      <c r="X1005" s="82" t="s">
        <v>4414</v>
      </c>
      <c r="Y1005" s="82" t="s">
        <v>5695</v>
      </c>
      <c r="Z1005" s="82" t="s">
        <v>732</v>
      </c>
      <c r="AA1005" s="82" t="s">
        <v>3712</v>
      </c>
      <c r="AB1005" s="82" t="s">
        <v>7053</v>
      </c>
      <c r="AC1005" s="82" t="s">
        <v>3713</v>
      </c>
      <c r="AD1005" s="82" t="s">
        <v>3705</v>
      </c>
      <c r="AE1005" s="82">
        <v>200013300032638</v>
      </c>
      <c r="AF1005" s="82">
        <v>1</v>
      </c>
      <c r="AG1005" s="82" t="s">
        <v>3707</v>
      </c>
      <c r="AH1005" s="82">
        <v>1</v>
      </c>
      <c r="AI1005" s="82" t="s">
        <v>3708</v>
      </c>
      <c r="AJ1005" s="82">
        <v>315645</v>
      </c>
      <c r="AK1005" s="82" t="s">
        <v>6663</v>
      </c>
      <c r="AL1005" s="82">
        <v>606</v>
      </c>
      <c r="AM1005" s="84">
        <v>130000</v>
      </c>
      <c r="AN1005" s="84">
        <v>0</v>
      </c>
      <c r="AO1005" s="84">
        <v>0</v>
      </c>
      <c r="AP1005" s="84">
        <v>130000</v>
      </c>
      <c r="AQ1005" s="84">
        <v>3731</v>
      </c>
      <c r="AR1005" s="84">
        <v>19162.12</v>
      </c>
      <c r="AS1005" s="84">
        <v>3952</v>
      </c>
      <c r="AT1005" s="84">
        <v>0</v>
      </c>
      <c r="AU1005" s="84">
        <v>25</v>
      </c>
      <c r="AV1005" s="84">
        <v>50</v>
      </c>
      <c r="AW1005" s="84">
        <v>11007.02</v>
      </c>
      <c r="AX1005" s="84">
        <v>48934.16</v>
      </c>
      <c r="AY1005" s="84">
        <v>92072.86</v>
      </c>
      <c r="AZ1005" s="84">
        <v>9230</v>
      </c>
      <c r="BA1005" s="84">
        <v>822.89</v>
      </c>
      <c r="BB1005" s="84">
        <v>9217</v>
      </c>
      <c r="BC1005" s="91">
        <v>19269.89</v>
      </c>
    </row>
    <row r="1006" spans="1:55" ht="25.5">
      <c r="A1006" s="90" t="s">
        <v>843</v>
      </c>
      <c r="B1006" s="82">
        <v>20231001</v>
      </c>
      <c r="C1006" s="82">
        <v>2023</v>
      </c>
      <c r="D1006" s="82" t="s">
        <v>6398</v>
      </c>
      <c r="E1006" s="82">
        <v>10</v>
      </c>
      <c r="F1006" s="82">
        <v>1.83</v>
      </c>
      <c r="G1006" s="82" t="s">
        <v>843</v>
      </c>
      <c r="H1006" s="82">
        <v>1.83</v>
      </c>
      <c r="I1006" s="82" t="s">
        <v>843</v>
      </c>
      <c r="J1006" s="82">
        <v>7</v>
      </c>
      <c r="K1006" s="82" t="s">
        <v>3709</v>
      </c>
      <c r="L1006" s="82"/>
      <c r="M1006" s="82"/>
      <c r="N1006" s="82" t="s">
        <v>2352</v>
      </c>
      <c r="O1006" s="82" t="s">
        <v>3700</v>
      </c>
      <c r="P1006" s="82" t="s">
        <v>3710</v>
      </c>
      <c r="Q1006" s="82" t="s">
        <v>795</v>
      </c>
      <c r="R1006" s="82">
        <v>2</v>
      </c>
      <c r="S1006" s="83">
        <v>44931</v>
      </c>
      <c r="T1006" s="83">
        <v>44208</v>
      </c>
      <c r="U1006" s="82">
        <v>62461329</v>
      </c>
      <c r="V1006" s="82" t="s">
        <v>3702</v>
      </c>
      <c r="W1006" s="100" t="s">
        <v>2219</v>
      </c>
      <c r="X1006" s="82" t="s">
        <v>4471</v>
      </c>
      <c r="Y1006" s="82" t="s">
        <v>5748</v>
      </c>
      <c r="Z1006" s="82" t="s">
        <v>1381</v>
      </c>
      <c r="AA1006" s="82" t="s">
        <v>3712</v>
      </c>
      <c r="AB1006" s="83">
        <v>33918</v>
      </c>
      <c r="AC1006" s="82" t="s">
        <v>3705</v>
      </c>
      <c r="AD1006" s="82" t="s">
        <v>3706</v>
      </c>
      <c r="AE1006" s="82">
        <v>200011202111528</v>
      </c>
      <c r="AF1006" s="82">
        <v>1</v>
      </c>
      <c r="AG1006" s="82" t="s">
        <v>3707</v>
      </c>
      <c r="AH1006" s="82">
        <v>1</v>
      </c>
      <c r="AI1006" s="82" t="s">
        <v>3708</v>
      </c>
      <c r="AJ1006" s="82">
        <v>315645</v>
      </c>
      <c r="AK1006" s="82" t="s">
        <v>6663</v>
      </c>
      <c r="AL1006" s="82">
        <v>607</v>
      </c>
      <c r="AM1006" s="84">
        <v>30000</v>
      </c>
      <c r="AN1006" s="84">
        <v>0</v>
      </c>
      <c r="AO1006" s="84">
        <v>0</v>
      </c>
      <c r="AP1006" s="84">
        <v>30000</v>
      </c>
      <c r="AQ1006" s="84">
        <v>0</v>
      </c>
      <c r="AR1006" s="84">
        <v>0</v>
      </c>
      <c r="AS1006" s="84">
        <v>0</v>
      </c>
      <c r="AT1006" s="84">
        <v>0</v>
      </c>
      <c r="AU1006" s="84">
        <v>0</v>
      </c>
      <c r="AV1006" s="84">
        <v>0</v>
      </c>
      <c r="AW1006" s="84">
        <v>0</v>
      </c>
      <c r="AX1006" s="84">
        <v>0</v>
      </c>
      <c r="AY1006" s="84">
        <v>30000</v>
      </c>
      <c r="AZ1006" s="84">
        <v>0</v>
      </c>
      <c r="BA1006" s="84">
        <v>0</v>
      </c>
      <c r="BB1006" s="84">
        <v>0</v>
      </c>
      <c r="BC1006" s="91">
        <v>0</v>
      </c>
    </row>
    <row r="1007" spans="1:55" ht="25.5">
      <c r="A1007" s="90" t="s">
        <v>843</v>
      </c>
      <c r="B1007" s="82">
        <v>20231001</v>
      </c>
      <c r="C1007" s="82">
        <v>2023</v>
      </c>
      <c r="D1007" s="82" t="s">
        <v>6398</v>
      </c>
      <c r="E1007" s="82">
        <v>10</v>
      </c>
      <c r="F1007" s="82" t="s">
        <v>1264</v>
      </c>
      <c r="G1007" s="82" t="s">
        <v>198</v>
      </c>
      <c r="H1007" s="82" t="s">
        <v>1264</v>
      </c>
      <c r="I1007" s="82" t="s">
        <v>198</v>
      </c>
      <c r="J1007" s="82">
        <v>1</v>
      </c>
      <c r="K1007" s="82" t="s">
        <v>11</v>
      </c>
      <c r="L1007" s="82" t="s">
        <v>3720</v>
      </c>
      <c r="M1007" s="82" t="s">
        <v>3721</v>
      </c>
      <c r="N1007" s="82" t="s">
        <v>2352</v>
      </c>
      <c r="O1007" s="82" t="s">
        <v>3700</v>
      </c>
      <c r="P1007" s="82" t="s">
        <v>3722</v>
      </c>
      <c r="Q1007" s="82" t="s">
        <v>8</v>
      </c>
      <c r="R1007" s="82">
        <v>3</v>
      </c>
      <c r="S1007" s="83">
        <v>43476</v>
      </c>
      <c r="T1007" s="83">
        <v>42371</v>
      </c>
      <c r="U1007" s="82">
        <v>61980007</v>
      </c>
      <c r="V1007" s="82" t="s">
        <v>3702</v>
      </c>
      <c r="W1007" s="100" t="s">
        <v>1695</v>
      </c>
      <c r="X1007" s="82" t="s">
        <v>3789</v>
      </c>
      <c r="Y1007" s="82" t="s">
        <v>5167</v>
      </c>
      <c r="Z1007" s="82" t="s">
        <v>197</v>
      </c>
      <c r="AA1007" s="82" t="s">
        <v>3704</v>
      </c>
      <c r="AB1007" s="83">
        <v>23256</v>
      </c>
      <c r="AC1007" s="82" t="s">
        <v>3713</v>
      </c>
      <c r="AD1007" s="82" t="s">
        <v>3706</v>
      </c>
      <c r="AE1007" s="82">
        <v>200018300281133</v>
      </c>
      <c r="AF1007" s="82">
        <v>1</v>
      </c>
      <c r="AG1007" s="82" t="s">
        <v>3707</v>
      </c>
      <c r="AH1007" s="82">
        <v>1</v>
      </c>
      <c r="AI1007" s="82" t="s">
        <v>3708</v>
      </c>
      <c r="AJ1007" s="82">
        <v>315645</v>
      </c>
      <c r="AK1007" s="82" t="s">
        <v>6663</v>
      </c>
      <c r="AL1007" s="82">
        <v>608</v>
      </c>
      <c r="AM1007" s="84">
        <v>20000</v>
      </c>
      <c r="AN1007" s="84">
        <v>0</v>
      </c>
      <c r="AO1007" s="84">
        <v>0</v>
      </c>
      <c r="AP1007" s="84">
        <v>20000</v>
      </c>
      <c r="AQ1007" s="84">
        <v>574</v>
      </c>
      <c r="AR1007" s="84">
        <v>0</v>
      </c>
      <c r="AS1007" s="84">
        <v>608</v>
      </c>
      <c r="AT1007" s="84">
        <v>0</v>
      </c>
      <c r="AU1007" s="84">
        <v>25</v>
      </c>
      <c r="AV1007" s="84">
        <v>220</v>
      </c>
      <c r="AW1007" s="84">
        <v>4860.07</v>
      </c>
      <c r="AX1007" s="84">
        <v>11147.14</v>
      </c>
      <c r="AY1007" s="84">
        <v>13712.93</v>
      </c>
      <c r="AZ1007" s="84">
        <v>1420</v>
      </c>
      <c r="BA1007" s="84">
        <v>220</v>
      </c>
      <c r="BB1007" s="84">
        <v>1418</v>
      </c>
      <c r="BC1007" s="91">
        <v>3058</v>
      </c>
    </row>
    <row r="1008" spans="1:55" ht="25.5">
      <c r="A1008" s="90" t="s">
        <v>843</v>
      </c>
      <c r="B1008" s="82">
        <v>20231001</v>
      </c>
      <c r="C1008" s="82">
        <v>2023</v>
      </c>
      <c r="D1008" s="82" t="s">
        <v>6398</v>
      </c>
      <c r="E1008" s="82">
        <v>10</v>
      </c>
      <c r="F1008" s="82">
        <v>1.83</v>
      </c>
      <c r="G1008" s="82" t="s">
        <v>843</v>
      </c>
      <c r="H1008" s="82">
        <v>1.83</v>
      </c>
      <c r="I1008" s="82" t="s">
        <v>843</v>
      </c>
      <c r="J1008" s="82">
        <v>7</v>
      </c>
      <c r="K1008" s="82" t="s">
        <v>3709</v>
      </c>
      <c r="L1008" s="82"/>
      <c r="M1008" s="82"/>
      <c r="N1008" s="82" t="s">
        <v>2352</v>
      </c>
      <c r="O1008" s="82" t="s">
        <v>3700</v>
      </c>
      <c r="P1008" s="82" t="s">
        <v>3710</v>
      </c>
      <c r="Q1008" s="82" t="s">
        <v>795</v>
      </c>
      <c r="R1008" s="82">
        <v>1</v>
      </c>
      <c r="S1008" s="83">
        <v>44570</v>
      </c>
      <c r="T1008" s="83">
        <v>44570</v>
      </c>
      <c r="U1008" s="82">
        <v>62461659</v>
      </c>
      <c r="V1008" s="82" t="s">
        <v>3702</v>
      </c>
      <c r="W1008" s="100" t="s">
        <v>2409</v>
      </c>
      <c r="X1008" s="82" t="s">
        <v>3891</v>
      </c>
      <c r="Y1008" s="82" t="s">
        <v>5240</v>
      </c>
      <c r="Z1008" s="82" t="s">
        <v>2395</v>
      </c>
      <c r="AA1008" s="82" t="s">
        <v>3712</v>
      </c>
      <c r="AB1008" s="82" t="s">
        <v>7054</v>
      </c>
      <c r="AC1008" s="82" t="s">
        <v>3705</v>
      </c>
      <c r="AD1008" s="82" t="s">
        <v>3706</v>
      </c>
      <c r="AE1008" s="82">
        <v>200012800177292</v>
      </c>
      <c r="AF1008" s="82">
        <v>1</v>
      </c>
      <c r="AG1008" s="82" t="s">
        <v>3707</v>
      </c>
      <c r="AH1008" s="82">
        <v>1</v>
      </c>
      <c r="AI1008" s="82" t="s">
        <v>3708</v>
      </c>
      <c r="AJ1008" s="82">
        <v>315645</v>
      </c>
      <c r="AK1008" s="82" t="s">
        <v>6663</v>
      </c>
      <c r="AL1008" s="82">
        <v>609</v>
      </c>
      <c r="AM1008" s="84">
        <v>10000</v>
      </c>
      <c r="AN1008" s="84">
        <v>0</v>
      </c>
      <c r="AO1008" s="84">
        <v>0</v>
      </c>
      <c r="AP1008" s="84">
        <v>10000</v>
      </c>
      <c r="AQ1008" s="84">
        <v>0</v>
      </c>
      <c r="AR1008" s="84">
        <v>0</v>
      </c>
      <c r="AS1008" s="84">
        <v>0</v>
      </c>
      <c r="AT1008" s="84">
        <v>0</v>
      </c>
      <c r="AU1008" s="84">
        <v>0</v>
      </c>
      <c r="AV1008" s="84">
        <v>0</v>
      </c>
      <c r="AW1008" s="84">
        <v>0</v>
      </c>
      <c r="AX1008" s="84">
        <v>0</v>
      </c>
      <c r="AY1008" s="84">
        <v>10000</v>
      </c>
      <c r="AZ1008" s="84">
        <v>0</v>
      </c>
      <c r="BA1008" s="84">
        <v>0</v>
      </c>
      <c r="BB1008" s="84">
        <v>0</v>
      </c>
      <c r="BC1008" s="91">
        <v>0</v>
      </c>
    </row>
    <row r="1009" spans="1:55" ht="25.5">
      <c r="A1009" s="90" t="s">
        <v>843</v>
      </c>
      <c r="B1009" s="82">
        <v>20231001</v>
      </c>
      <c r="C1009" s="82">
        <v>2023</v>
      </c>
      <c r="D1009" s="82" t="s">
        <v>6398</v>
      </c>
      <c r="E1009" s="82">
        <v>10</v>
      </c>
      <c r="F1009" s="82" t="s">
        <v>1241</v>
      </c>
      <c r="G1009" s="82" t="s">
        <v>276</v>
      </c>
      <c r="H1009" s="82" t="s">
        <v>1241</v>
      </c>
      <c r="I1009" s="82" t="s">
        <v>276</v>
      </c>
      <c r="J1009" s="82">
        <v>1</v>
      </c>
      <c r="K1009" s="82" t="s">
        <v>11</v>
      </c>
      <c r="L1009" s="82" t="s">
        <v>3714</v>
      </c>
      <c r="M1009" s="82" t="s">
        <v>3715</v>
      </c>
      <c r="N1009" s="82" t="s">
        <v>2352</v>
      </c>
      <c r="O1009" s="82" t="s">
        <v>3700</v>
      </c>
      <c r="P1009" s="82" t="s">
        <v>3826</v>
      </c>
      <c r="Q1009" s="82" t="s">
        <v>98</v>
      </c>
      <c r="R1009" s="82">
        <v>6</v>
      </c>
      <c r="S1009" s="83">
        <v>43466</v>
      </c>
      <c r="T1009" s="83">
        <v>39451</v>
      </c>
      <c r="U1009" s="82">
        <v>62160005</v>
      </c>
      <c r="V1009" s="82" t="s">
        <v>3702</v>
      </c>
      <c r="W1009" s="100" t="s">
        <v>1043</v>
      </c>
      <c r="X1009" s="82" t="s">
        <v>3921</v>
      </c>
      <c r="Y1009" s="82" t="s">
        <v>5265</v>
      </c>
      <c r="Z1009" s="82" t="s">
        <v>286</v>
      </c>
      <c r="AA1009" s="82" t="s">
        <v>3704</v>
      </c>
      <c r="AB1009" s="82" t="s">
        <v>7055</v>
      </c>
      <c r="AC1009" s="82" t="s">
        <v>3713</v>
      </c>
      <c r="AD1009" s="82" t="s">
        <v>3705</v>
      </c>
      <c r="AE1009" s="82">
        <v>200013300092283</v>
      </c>
      <c r="AF1009" s="82">
        <v>1</v>
      </c>
      <c r="AG1009" s="82" t="s">
        <v>3707</v>
      </c>
      <c r="AH1009" s="82">
        <v>1</v>
      </c>
      <c r="AI1009" s="82" t="s">
        <v>3708</v>
      </c>
      <c r="AJ1009" s="82">
        <v>315645</v>
      </c>
      <c r="AK1009" s="82" t="s">
        <v>6663</v>
      </c>
      <c r="AL1009" s="82">
        <v>610</v>
      </c>
      <c r="AM1009" s="84">
        <v>60000</v>
      </c>
      <c r="AN1009" s="84">
        <v>0</v>
      </c>
      <c r="AO1009" s="84">
        <v>0</v>
      </c>
      <c r="AP1009" s="84">
        <v>60000</v>
      </c>
      <c r="AQ1009" s="84">
        <v>1722</v>
      </c>
      <c r="AR1009" s="84">
        <v>3486.68</v>
      </c>
      <c r="AS1009" s="84">
        <v>1824</v>
      </c>
      <c r="AT1009" s="84">
        <v>0</v>
      </c>
      <c r="AU1009" s="84">
        <v>25</v>
      </c>
      <c r="AV1009" s="84">
        <v>180</v>
      </c>
      <c r="AW1009" s="84">
        <v>0</v>
      </c>
      <c r="AX1009" s="84">
        <v>7237.68</v>
      </c>
      <c r="AY1009" s="84">
        <v>52762.32</v>
      </c>
      <c r="AZ1009" s="84">
        <v>4260</v>
      </c>
      <c r="BA1009" s="84">
        <v>660</v>
      </c>
      <c r="BB1009" s="84">
        <v>4254</v>
      </c>
      <c r="BC1009" s="91">
        <v>9174</v>
      </c>
    </row>
    <row r="1010" spans="1:55" ht="25.5">
      <c r="A1010" s="90" t="s">
        <v>843</v>
      </c>
      <c r="B1010" s="82">
        <v>20231001</v>
      </c>
      <c r="C1010" s="82">
        <v>2023</v>
      </c>
      <c r="D1010" s="82" t="s">
        <v>6398</v>
      </c>
      <c r="E1010" s="82">
        <v>10</v>
      </c>
      <c r="F1010" s="82" t="s">
        <v>1253</v>
      </c>
      <c r="G1010" s="82" t="s">
        <v>323</v>
      </c>
      <c r="H1010" s="82" t="s">
        <v>1253</v>
      </c>
      <c r="I1010" s="82" t="s">
        <v>323</v>
      </c>
      <c r="J1010" s="82">
        <v>1</v>
      </c>
      <c r="K1010" s="82" t="s">
        <v>11</v>
      </c>
      <c r="L1010" s="82" t="s">
        <v>3720</v>
      </c>
      <c r="M1010" s="82" t="s">
        <v>3721</v>
      </c>
      <c r="N1010" s="82" t="s">
        <v>2352</v>
      </c>
      <c r="O1010" s="82" t="s">
        <v>3700</v>
      </c>
      <c r="P1010" s="82" t="s">
        <v>3987</v>
      </c>
      <c r="Q1010" s="82" t="s">
        <v>510</v>
      </c>
      <c r="R1010" s="82">
        <v>1</v>
      </c>
      <c r="S1010" s="83">
        <v>44573</v>
      </c>
      <c r="T1010" s="83">
        <v>44573</v>
      </c>
      <c r="U1010" s="82">
        <v>62010022</v>
      </c>
      <c r="V1010" s="82" t="s">
        <v>3702</v>
      </c>
      <c r="W1010" s="100" t="s">
        <v>2535</v>
      </c>
      <c r="X1010" s="82" t="s">
        <v>4322</v>
      </c>
      <c r="Y1010" s="82" t="s">
        <v>5609</v>
      </c>
      <c r="Z1010" s="82" t="s">
        <v>2534</v>
      </c>
      <c r="AA1010" s="82" t="s">
        <v>3712</v>
      </c>
      <c r="AB1010" s="83">
        <v>24960</v>
      </c>
      <c r="AC1010" s="82" t="s">
        <v>3705</v>
      </c>
      <c r="AD1010" s="82" t="s">
        <v>3718</v>
      </c>
      <c r="AE1010" s="82">
        <v>200019605388565</v>
      </c>
      <c r="AF1010" s="82">
        <v>1</v>
      </c>
      <c r="AG1010" s="82" t="s">
        <v>3707</v>
      </c>
      <c r="AH1010" s="82">
        <v>1</v>
      </c>
      <c r="AI1010" s="82" t="s">
        <v>3708</v>
      </c>
      <c r="AJ1010" s="82">
        <v>315645</v>
      </c>
      <c r="AK1010" s="82" t="s">
        <v>6663</v>
      </c>
      <c r="AL1010" s="82">
        <v>611</v>
      </c>
      <c r="AM1010" s="84">
        <v>24000</v>
      </c>
      <c r="AN1010" s="84">
        <v>0</v>
      </c>
      <c r="AO1010" s="84">
        <v>0</v>
      </c>
      <c r="AP1010" s="84">
        <v>24000</v>
      </c>
      <c r="AQ1010" s="84">
        <v>688.8</v>
      </c>
      <c r="AR1010" s="84">
        <v>0</v>
      </c>
      <c r="AS1010" s="84">
        <v>729.6</v>
      </c>
      <c r="AT1010" s="84">
        <v>0</v>
      </c>
      <c r="AU1010" s="84">
        <v>25</v>
      </c>
      <c r="AV1010" s="84">
        <v>0</v>
      </c>
      <c r="AW1010" s="84">
        <v>2206</v>
      </c>
      <c r="AX1010" s="84">
        <v>5855.4</v>
      </c>
      <c r="AY1010" s="84">
        <v>20350.599999999999</v>
      </c>
      <c r="AZ1010" s="84">
        <v>1704</v>
      </c>
      <c r="BA1010" s="84">
        <v>264</v>
      </c>
      <c r="BB1010" s="84">
        <v>1701.6</v>
      </c>
      <c r="BC1010" s="91">
        <v>3669.6</v>
      </c>
    </row>
    <row r="1011" spans="1:55" ht="25.5">
      <c r="A1011" s="90" t="s">
        <v>843</v>
      </c>
      <c r="B1011" s="82">
        <v>20231001</v>
      </c>
      <c r="C1011" s="82">
        <v>2023</v>
      </c>
      <c r="D1011" s="82" t="s">
        <v>6398</v>
      </c>
      <c r="E1011" s="82">
        <v>10</v>
      </c>
      <c r="F1011" s="82" t="s">
        <v>1293</v>
      </c>
      <c r="G1011" s="82" t="s">
        <v>484</v>
      </c>
      <c r="H1011" s="82">
        <v>1.83</v>
      </c>
      <c r="I1011" s="82" t="s">
        <v>843</v>
      </c>
      <c r="J1011" s="82">
        <v>34</v>
      </c>
      <c r="K1011" s="82" t="s">
        <v>3699</v>
      </c>
      <c r="L1011" s="82"/>
      <c r="M1011" s="82"/>
      <c r="N1011" s="82" t="s">
        <v>2352</v>
      </c>
      <c r="O1011" s="82" t="s">
        <v>3700</v>
      </c>
      <c r="P1011" s="82" t="s">
        <v>3735</v>
      </c>
      <c r="Q1011" s="82" t="s">
        <v>127</v>
      </c>
      <c r="R1011" s="82">
        <v>1</v>
      </c>
      <c r="S1011" s="82" t="s">
        <v>4584</v>
      </c>
      <c r="T1011" s="82" t="s">
        <v>4584</v>
      </c>
      <c r="U1011" s="82">
        <v>61515014</v>
      </c>
      <c r="V1011" s="82" t="s">
        <v>3702</v>
      </c>
      <c r="W1011" s="100" t="s">
        <v>2500</v>
      </c>
      <c r="X1011" s="82" t="s">
        <v>4585</v>
      </c>
      <c r="Y1011" s="82" t="s">
        <v>5869</v>
      </c>
      <c r="Z1011" s="82" t="s">
        <v>2499</v>
      </c>
      <c r="AA1011" s="82" t="s">
        <v>3712</v>
      </c>
      <c r="AB1011" s="83">
        <v>32275</v>
      </c>
      <c r="AC1011" s="82" t="s">
        <v>3705</v>
      </c>
      <c r="AD1011" s="82" t="s">
        <v>3706</v>
      </c>
      <c r="AE1011" s="82">
        <v>200019605218881</v>
      </c>
      <c r="AF1011" s="82">
        <v>1</v>
      </c>
      <c r="AG1011" s="82" t="s">
        <v>3707</v>
      </c>
      <c r="AH1011" s="82">
        <v>1</v>
      </c>
      <c r="AI1011" s="82" t="s">
        <v>3708</v>
      </c>
      <c r="AJ1011" s="82">
        <v>315645</v>
      </c>
      <c r="AK1011" s="82" t="s">
        <v>6663</v>
      </c>
      <c r="AL1011" s="82">
        <v>612</v>
      </c>
      <c r="AM1011" s="84">
        <v>75000</v>
      </c>
      <c r="AN1011" s="84">
        <v>0</v>
      </c>
      <c r="AO1011" s="84">
        <v>0</v>
      </c>
      <c r="AP1011" s="84">
        <v>75000</v>
      </c>
      <c r="AQ1011" s="84">
        <v>2152.5</v>
      </c>
      <c r="AR1011" s="84">
        <v>5991.9</v>
      </c>
      <c r="AS1011" s="84">
        <v>2280</v>
      </c>
      <c r="AT1011" s="84">
        <v>1587.38</v>
      </c>
      <c r="AU1011" s="84">
        <v>25</v>
      </c>
      <c r="AV1011" s="84">
        <v>0</v>
      </c>
      <c r="AW1011" s="84">
        <v>2546</v>
      </c>
      <c r="AX1011" s="84">
        <v>17128.78</v>
      </c>
      <c r="AY1011" s="84">
        <v>60417.22</v>
      </c>
      <c r="AZ1011" s="84">
        <v>5325</v>
      </c>
      <c r="BA1011" s="84">
        <v>822.89</v>
      </c>
      <c r="BB1011" s="84">
        <v>5317.5</v>
      </c>
      <c r="BC1011" s="91">
        <v>11465.39</v>
      </c>
    </row>
    <row r="1012" spans="1:55" ht="25.5">
      <c r="A1012" s="90" t="s">
        <v>843</v>
      </c>
      <c r="B1012" s="82">
        <v>20231001</v>
      </c>
      <c r="C1012" s="82">
        <v>2023</v>
      </c>
      <c r="D1012" s="82" t="s">
        <v>6398</v>
      </c>
      <c r="E1012" s="82">
        <v>10</v>
      </c>
      <c r="F1012" s="82">
        <v>1.83</v>
      </c>
      <c r="G1012" s="82" t="s">
        <v>843</v>
      </c>
      <c r="H1012" s="82">
        <v>1.83</v>
      </c>
      <c r="I1012" s="82" t="s">
        <v>843</v>
      </c>
      <c r="J1012" s="82">
        <v>7</v>
      </c>
      <c r="K1012" s="82" t="s">
        <v>3709</v>
      </c>
      <c r="L1012" s="82"/>
      <c r="M1012" s="82"/>
      <c r="N1012" s="82" t="s">
        <v>2352</v>
      </c>
      <c r="O1012" s="82" t="s">
        <v>3700</v>
      </c>
      <c r="P1012" s="82" t="s">
        <v>3710</v>
      </c>
      <c r="Q1012" s="82" t="s">
        <v>795</v>
      </c>
      <c r="R1012" s="82">
        <v>4</v>
      </c>
      <c r="S1012" s="83">
        <v>44931</v>
      </c>
      <c r="T1012" s="83">
        <v>42377</v>
      </c>
      <c r="U1012" s="82">
        <v>62461946</v>
      </c>
      <c r="V1012" s="82" t="s">
        <v>3702</v>
      </c>
      <c r="W1012" s="100" t="s">
        <v>3236</v>
      </c>
      <c r="X1012" s="82" t="s">
        <v>4026</v>
      </c>
      <c r="Y1012" s="82" t="s">
        <v>5346</v>
      </c>
      <c r="Z1012" s="82" t="s">
        <v>3235</v>
      </c>
      <c r="AA1012" s="82" t="s">
        <v>3712</v>
      </c>
      <c r="AB1012" s="83">
        <v>32057</v>
      </c>
      <c r="AC1012" s="82" t="s">
        <v>3713</v>
      </c>
      <c r="AD1012" s="82" t="s">
        <v>3706</v>
      </c>
      <c r="AE1012" s="82">
        <v>200012800221669</v>
      </c>
      <c r="AF1012" s="82">
        <v>1</v>
      </c>
      <c r="AG1012" s="82" t="s">
        <v>3707</v>
      </c>
      <c r="AH1012" s="82">
        <v>1</v>
      </c>
      <c r="AI1012" s="82" t="s">
        <v>3708</v>
      </c>
      <c r="AJ1012" s="82">
        <v>315645</v>
      </c>
      <c r="AK1012" s="82" t="s">
        <v>6663</v>
      </c>
      <c r="AL1012" s="82">
        <v>613</v>
      </c>
      <c r="AM1012" s="84">
        <v>10000</v>
      </c>
      <c r="AN1012" s="84">
        <v>0</v>
      </c>
      <c r="AO1012" s="84">
        <v>0</v>
      </c>
      <c r="AP1012" s="84">
        <v>10000</v>
      </c>
      <c r="AQ1012" s="84">
        <v>0</v>
      </c>
      <c r="AR1012" s="84">
        <v>0</v>
      </c>
      <c r="AS1012" s="84">
        <v>0</v>
      </c>
      <c r="AT1012" s="84">
        <v>0</v>
      </c>
      <c r="AU1012" s="84">
        <v>0</v>
      </c>
      <c r="AV1012" s="84">
        <v>0</v>
      </c>
      <c r="AW1012" s="84">
        <v>0</v>
      </c>
      <c r="AX1012" s="84">
        <v>0</v>
      </c>
      <c r="AY1012" s="84">
        <v>10000</v>
      </c>
      <c r="AZ1012" s="84">
        <v>0</v>
      </c>
      <c r="BA1012" s="84">
        <v>0</v>
      </c>
      <c r="BB1012" s="84">
        <v>0</v>
      </c>
      <c r="BC1012" s="91">
        <v>0</v>
      </c>
    </row>
    <row r="1013" spans="1:55" ht="25.5">
      <c r="A1013" s="90" t="s">
        <v>843</v>
      </c>
      <c r="B1013" s="82">
        <v>20231001</v>
      </c>
      <c r="C1013" s="82">
        <v>2023</v>
      </c>
      <c r="D1013" s="82" t="s">
        <v>6398</v>
      </c>
      <c r="E1013" s="82">
        <v>10</v>
      </c>
      <c r="F1013" s="82">
        <v>1.83</v>
      </c>
      <c r="G1013" s="82" t="s">
        <v>843</v>
      </c>
      <c r="H1013" s="82">
        <v>1.83</v>
      </c>
      <c r="I1013" s="82" t="s">
        <v>843</v>
      </c>
      <c r="J1013" s="82">
        <v>1</v>
      </c>
      <c r="K1013" s="82" t="s">
        <v>11</v>
      </c>
      <c r="L1013" s="82"/>
      <c r="M1013" s="82"/>
      <c r="N1013" s="82" t="s">
        <v>2352</v>
      </c>
      <c r="O1013" s="82" t="s">
        <v>3700</v>
      </c>
      <c r="P1013" s="82" t="s">
        <v>3863</v>
      </c>
      <c r="Q1013" s="82" t="s">
        <v>125</v>
      </c>
      <c r="R1013" s="82">
        <v>2</v>
      </c>
      <c r="S1013" s="83">
        <v>44932</v>
      </c>
      <c r="T1013" s="83">
        <v>44201</v>
      </c>
      <c r="U1013" s="82">
        <v>62461033</v>
      </c>
      <c r="V1013" s="82" t="s">
        <v>3702</v>
      </c>
      <c r="W1013" s="100" t="s">
        <v>1590</v>
      </c>
      <c r="X1013" s="82" t="s">
        <v>4381</v>
      </c>
      <c r="Y1013" s="82" t="s">
        <v>5659</v>
      </c>
      <c r="Z1013" s="82" t="s">
        <v>952</v>
      </c>
      <c r="AA1013" s="82" t="s">
        <v>3712</v>
      </c>
      <c r="AB1013" s="82" t="s">
        <v>7056</v>
      </c>
      <c r="AC1013" s="82" t="s">
        <v>3705</v>
      </c>
      <c r="AD1013" s="82" t="s">
        <v>3706</v>
      </c>
      <c r="AE1013" s="82">
        <v>200019603683958</v>
      </c>
      <c r="AF1013" s="82">
        <v>1</v>
      </c>
      <c r="AG1013" s="82" t="s">
        <v>3707</v>
      </c>
      <c r="AH1013" s="82">
        <v>1</v>
      </c>
      <c r="AI1013" s="82" t="s">
        <v>3708</v>
      </c>
      <c r="AJ1013" s="82">
        <v>315645</v>
      </c>
      <c r="AK1013" s="82" t="s">
        <v>6663</v>
      </c>
      <c r="AL1013" s="82">
        <v>614</v>
      </c>
      <c r="AM1013" s="84">
        <v>18000</v>
      </c>
      <c r="AN1013" s="84">
        <v>0</v>
      </c>
      <c r="AO1013" s="84">
        <v>0</v>
      </c>
      <c r="AP1013" s="84">
        <v>18000</v>
      </c>
      <c r="AQ1013" s="84">
        <v>516.6</v>
      </c>
      <c r="AR1013" s="84">
        <v>0</v>
      </c>
      <c r="AS1013" s="84">
        <v>547.20000000000005</v>
      </c>
      <c r="AT1013" s="84">
        <v>0</v>
      </c>
      <c r="AU1013" s="84">
        <v>25</v>
      </c>
      <c r="AV1013" s="84">
        <v>0</v>
      </c>
      <c r="AW1013" s="84">
        <v>3891.84</v>
      </c>
      <c r="AX1013" s="84">
        <v>8872.48</v>
      </c>
      <c r="AY1013" s="84">
        <v>13019.36</v>
      </c>
      <c r="AZ1013" s="84">
        <v>1278</v>
      </c>
      <c r="BA1013" s="84">
        <v>198</v>
      </c>
      <c r="BB1013" s="84">
        <v>1276.2</v>
      </c>
      <c r="BC1013" s="91">
        <v>2752.2</v>
      </c>
    </row>
    <row r="1014" spans="1:55" ht="25.5">
      <c r="A1014" s="90" t="s">
        <v>843</v>
      </c>
      <c r="B1014" s="82">
        <v>20231001</v>
      </c>
      <c r="C1014" s="82">
        <v>2023</v>
      </c>
      <c r="D1014" s="82" t="s">
        <v>6398</v>
      </c>
      <c r="E1014" s="82">
        <v>10</v>
      </c>
      <c r="F1014" s="82" t="s">
        <v>1279</v>
      </c>
      <c r="G1014" s="82" t="s">
        <v>217</v>
      </c>
      <c r="H1014" s="82">
        <v>1.83</v>
      </c>
      <c r="I1014" s="82" t="s">
        <v>843</v>
      </c>
      <c r="J1014" s="82">
        <v>34</v>
      </c>
      <c r="K1014" s="82" t="s">
        <v>3699</v>
      </c>
      <c r="L1014" s="82"/>
      <c r="M1014" s="82"/>
      <c r="N1014" s="82" t="s">
        <v>2352</v>
      </c>
      <c r="O1014" s="82" t="s">
        <v>3700</v>
      </c>
      <c r="P1014" s="82" t="s">
        <v>3701</v>
      </c>
      <c r="Q1014" s="82" t="s">
        <v>190</v>
      </c>
      <c r="R1014" s="82">
        <v>1</v>
      </c>
      <c r="S1014" s="83">
        <v>44573</v>
      </c>
      <c r="T1014" s="83">
        <v>44573</v>
      </c>
      <c r="U1014" s="82">
        <v>61995013</v>
      </c>
      <c r="V1014" s="82" t="s">
        <v>3702</v>
      </c>
      <c r="W1014" s="100" t="s">
        <v>2719</v>
      </c>
      <c r="X1014" s="82" t="s">
        <v>4178</v>
      </c>
      <c r="Y1014" s="82" t="s">
        <v>5480</v>
      </c>
      <c r="Z1014" s="82" t="s">
        <v>2718</v>
      </c>
      <c r="AA1014" s="82" t="s">
        <v>3704</v>
      </c>
      <c r="AB1014" s="83">
        <v>37054</v>
      </c>
      <c r="AC1014" s="82" t="s">
        <v>3705</v>
      </c>
      <c r="AD1014" s="82" t="s">
        <v>3706</v>
      </c>
      <c r="AE1014" s="82">
        <v>200019603292611</v>
      </c>
      <c r="AF1014" s="82">
        <v>1</v>
      </c>
      <c r="AG1014" s="82" t="s">
        <v>3707</v>
      </c>
      <c r="AH1014" s="82">
        <v>1</v>
      </c>
      <c r="AI1014" s="82" t="s">
        <v>3708</v>
      </c>
      <c r="AJ1014" s="82">
        <v>315645</v>
      </c>
      <c r="AK1014" s="82" t="s">
        <v>6663</v>
      </c>
      <c r="AL1014" s="82">
        <v>615</v>
      </c>
      <c r="AM1014" s="84">
        <v>16500</v>
      </c>
      <c r="AN1014" s="84">
        <v>0</v>
      </c>
      <c r="AO1014" s="84">
        <v>0</v>
      </c>
      <c r="AP1014" s="84">
        <v>16500</v>
      </c>
      <c r="AQ1014" s="84">
        <v>473.55</v>
      </c>
      <c r="AR1014" s="84">
        <v>0</v>
      </c>
      <c r="AS1014" s="84">
        <v>501.6</v>
      </c>
      <c r="AT1014" s="84">
        <v>0</v>
      </c>
      <c r="AU1014" s="84">
        <v>25</v>
      </c>
      <c r="AV1014" s="84">
        <v>0</v>
      </c>
      <c r="AW1014" s="84">
        <v>0</v>
      </c>
      <c r="AX1014" s="84">
        <v>1000.15</v>
      </c>
      <c r="AY1014" s="84">
        <v>15499.85</v>
      </c>
      <c r="AZ1014" s="84">
        <v>1171.5</v>
      </c>
      <c r="BA1014" s="84">
        <v>181.5</v>
      </c>
      <c r="BB1014" s="84">
        <v>1169.8499999999999</v>
      </c>
      <c r="BC1014" s="91">
        <v>2522.85</v>
      </c>
    </row>
    <row r="1015" spans="1:55" ht="25.5">
      <c r="A1015" s="90" t="s">
        <v>843</v>
      </c>
      <c r="B1015" s="82">
        <v>20231001</v>
      </c>
      <c r="C1015" s="82">
        <v>2023</v>
      </c>
      <c r="D1015" s="82" t="s">
        <v>6398</v>
      </c>
      <c r="E1015" s="82">
        <v>10</v>
      </c>
      <c r="F1015" s="82">
        <v>1.83</v>
      </c>
      <c r="G1015" s="82" t="s">
        <v>843</v>
      </c>
      <c r="H1015" s="82">
        <v>1.83</v>
      </c>
      <c r="I1015" s="82" t="s">
        <v>843</v>
      </c>
      <c r="J1015" s="82">
        <v>7</v>
      </c>
      <c r="K1015" s="82" t="s">
        <v>3709</v>
      </c>
      <c r="L1015" s="82"/>
      <c r="M1015" s="82"/>
      <c r="N1015" s="82" t="s">
        <v>2352</v>
      </c>
      <c r="O1015" s="82" t="s">
        <v>3700</v>
      </c>
      <c r="P1015" s="82" t="s">
        <v>3710</v>
      </c>
      <c r="Q1015" s="82" t="s">
        <v>795</v>
      </c>
      <c r="R1015" s="82">
        <v>3</v>
      </c>
      <c r="S1015" s="83">
        <v>44571</v>
      </c>
      <c r="T1015" s="83">
        <v>41284</v>
      </c>
      <c r="U1015" s="82">
        <v>62460933</v>
      </c>
      <c r="V1015" s="82" t="s">
        <v>3702</v>
      </c>
      <c r="W1015" s="100" t="s">
        <v>2224</v>
      </c>
      <c r="X1015" s="82" t="s">
        <v>4135</v>
      </c>
      <c r="Y1015" s="82" t="s">
        <v>5934</v>
      </c>
      <c r="Z1015" s="82" t="s">
        <v>879</v>
      </c>
      <c r="AA1015" s="82" t="s">
        <v>3704</v>
      </c>
      <c r="AB1015" s="82" t="s">
        <v>7057</v>
      </c>
      <c r="AC1015" s="82" t="s">
        <v>3713</v>
      </c>
      <c r="AD1015" s="82" t="s">
        <v>3718</v>
      </c>
      <c r="AE1015" s="82">
        <v>200012320413930</v>
      </c>
      <c r="AF1015" s="82">
        <v>1</v>
      </c>
      <c r="AG1015" s="82" t="s">
        <v>3707</v>
      </c>
      <c r="AH1015" s="82">
        <v>1</v>
      </c>
      <c r="AI1015" s="82" t="s">
        <v>3708</v>
      </c>
      <c r="AJ1015" s="82">
        <v>315645</v>
      </c>
      <c r="AK1015" s="82" t="s">
        <v>6663</v>
      </c>
      <c r="AL1015" s="82">
        <v>616</v>
      </c>
      <c r="AM1015" s="84">
        <v>9000</v>
      </c>
      <c r="AN1015" s="84">
        <v>0</v>
      </c>
      <c r="AO1015" s="84">
        <v>0</v>
      </c>
      <c r="AP1015" s="84">
        <v>9000</v>
      </c>
      <c r="AQ1015" s="84">
        <v>0</v>
      </c>
      <c r="AR1015" s="84">
        <v>0</v>
      </c>
      <c r="AS1015" s="84">
        <v>0</v>
      </c>
      <c r="AT1015" s="84">
        <v>0</v>
      </c>
      <c r="AU1015" s="84">
        <v>0</v>
      </c>
      <c r="AV1015" s="84">
        <v>0</v>
      </c>
      <c r="AW1015" s="84">
        <v>0</v>
      </c>
      <c r="AX1015" s="84">
        <v>0</v>
      </c>
      <c r="AY1015" s="84">
        <v>9000</v>
      </c>
      <c r="AZ1015" s="84">
        <v>0</v>
      </c>
      <c r="BA1015" s="84">
        <v>0</v>
      </c>
      <c r="BB1015" s="84">
        <v>0</v>
      </c>
      <c r="BC1015" s="91">
        <v>0</v>
      </c>
    </row>
    <row r="1016" spans="1:55" ht="25.5">
      <c r="A1016" s="90" t="s">
        <v>843</v>
      </c>
      <c r="B1016" s="82">
        <v>20231001</v>
      </c>
      <c r="C1016" s="82">
        <v>2023</v>
      </c>
      <c r="D1016" s="82" t="s">
        <v>6398</v>
      </c>
      <c r="E1016" s="82">
        <v>10</v>
      </c>
      <c r="F1016" s="82" t="s">
        <v>1250</v>
      </c>
      <c r="G1016" s="82" t="s">
        <v>1485</v>
      </c>
      <c r="H1016" s="82">
        <v>1.83</v>
      </c>
      <c r="I1016" s="82" t="s">
        <v>843</v>
      </c>
      <c r="J1016" s="82">
        <v>34</v>
      </c>
      <c r="K1016" s="82" t="s">
        <v>3699</v>
      </c>
      <c r="L1016" s="82"/>
      <c r="M1016" s="82"/>
      <c r="N1016" s="82" t="s">
        <v>2352</v>
      </c>
      <c r="O1016" s="82" t="s">
        <v>3700</v>
      </c>
      <c r="P1016" s="82" t="s">
        <v>3781</v>
      </c>
      <c r="Q1016" s="82" t="s">
        <v>1334</v>
      </c>
      <c r="R1016" s="82">
        <v>1</v>
      </c>
      <c r="S1016" s="83">
        <v>44573</v>
      </c>
      <c r="T1016" s="83">
        <v>44573</v>
      </c>
      <c r="U1016" s="82">
        <v>61575203</v>
      </c>
      <c r="V1016" s="82" t="s">
        <v>3702</v>
      </c>
      <c r="W1016" s="100" t="s">
        <v>2682</v>
      </c>
      <c r="X1016" s="82" t="s">
        <v>3937</v>
      </c>
      <c r="Y1016" s="82" t="s">
        <v>5277</v>
      </c>
      <c r="Z1016" s="82" t="s">
        <v>2681</v>
      </c>
      <c r="AA1016" s="82" t="s">
        <v>3704</v>
      </c>
      <c r="AB1016" s="82" t="s">
        <v>7058</v>
      </c>
      <c r="AC1016" s="82" t="s">
        <v>3705</v>
      </c>
      <c r="AD1016" s="82" t="s">
        <v>3706</v>
      </c>
      <c r="AE1016" s="82">
        <v>200016400020970</v>
      </c>
      <c r="AF1016" s="82">
        <v>1</v>
      </c>
      <c r="AG1016" s="82" t="s">
        <v>3707</v>
      </c>
      <c r="AH1016" s="82">
        <v>1</v>
      </c>
      <c r="AI1016" s="82" t="s">
        <v>3708</v>
      </c>
      <c r="AJ1016" s="82">
        <v>315645</v>
      </c>
      <c r="AK1016" s="82" t="s">
        <v>6663</v>
      </c>
      <c r="AL1016" s="82">
        <v>617</v>
      </c>
      <c r="AM1016" s="84">
        <v>45000</v>
      </c>
      <c r="AN1016" s="84">
        <v>0</v>
      </c>
      <c r="AO1016" s="84">
        <v>0</v>
      </c>
      <c r="AP1016" s="84">
        <v>45000</v>
      </c>
      <c r="AQ1016" s="84">
        <v>1291.5</v>
      </c>
      <c r="AR1016" s="84">
        <v>1148.33</v>
      </c>
      <c r="AS1016" s="84">
        <v>1368</v>
      </c>
      <c r="AT1016" s="84">
        <v>0</v>
      </c>
      <c r="AU1016" s="84">
        <v>25</v>
      </c>
      <c r="AV1016" s="84">
        <v>0</v>
      </c>
      <c r="AW1016" s="84">
        <v>0</v>
      </c>
      <c r="AX1016" s="84">
        <v>3832.83</v>
      </c>
      <c r="AY1016" s="84">
        <v>41167.17</v>
      </c>
      <c r="AZ1016" s="84">
        <v>3195</v>
      </c>
      <c r="BA1016" s="84">
        <v>495</v>
      </c>
      <c r="BB1016" s="84">
        <v>3190.5</v>
      </c>
      <c r="BC1016" s="91">
        <v>6880.5</v>
      </c>
    </row>
    <row r="1017" spans="1:55" ht="25.5">
      <c r="A1017" s="90" t="s">
        <v>843</v>
      </c>
      <c r="B1017" s="82">
        <v>20231001</v>
      </c>
      <c r="C1017" s="82">
        <v>2023</v>
      </c>
      <c r="D1017" s="82" t="s">
        <v>6398</v>
      </c>
      <c r="E1017" s="82">
        <v>10</v>
      </c>
      <c r="F1017" s="82" t="s">
        <v>1251</v>
      </c>
      <c r="G1017" s="82" t="s">
        <v>302</v>
      </c>
      <c r="H1017" s="82" t="s">
        <v>1251</v>
      </c>
      <c r="I1017" s="82" t="s">
        <v>302</v>
      </c>
      <c r="J1017" s="82">
        <v>1</v>
      </c>
      <c r="K1017" s="82" t="s">
        <v>11</v>
      </c>
      <c r="L1017" s="82" t="s">
        <v>3714</v>
      </c>
      <c r="M1017" s="82" t="s">
        <v>3715</v>
      </c>
      <c r="N1017" s="82" t="s">
        <v>2352</v>
      </c>
      <c r="O1017" s="82" t="s">
        <v>3700</v>
      </c>
      <c r="P1017" s="82" t="s">
        <v>4522</v>
      </c>
      <c r="Q1017" s="82" t="s">
        <v>3164</v>
      </c>
      <c r="R1017" s="82">
        <v>2</v>
      </c>
      <c r="S1017" s="83">
        <v>44933</v>
      </c>
      <c r="T1017" s="83">
        <v>44931</v>
      </c>
      <c r="U1017" s="82">
        <v>61635023</v>
      </c>
      <c r="V1017" s="82" t="s">
        <v>3702</v>
      </c>
      <c r="W1017" s="100" t="s">
        <v>3163</v>
      </c>
      <c r="X1017" s="82" t="s">
        <v>4523</v>
      </c>
      <c r="Y1017" s="82" t="s">
        <v>5801</v>
      </c>
      <c r="Z1017" s="82" t="s">
        <v>3162</v>
      </c>
      <c r="AA1017" s="82" t="s">
        <v>3712</v>
      </c>
      <c r="AB1017" s="82" t="s">
        <v>7059</v>
      </c>
      <c r="AC1017" s="82" t="s">
        <v>3705</v>
      </c>
      <c r="AD1017" s="82" t="s">
        <v>3706</v>
      </c>
      <c r="AE1017" s="82">
        <v>200019601865277</v>
      </c>
      <c r="AF1017" s="82">
        <v>1</v>
      </c>
      <c r="AG1017" s="82" t="s">
        <v>3707</v>
      </c>
      <c r="AH1017" s="82">
        <v>1</v>
      </c>
      <c r="AI1017" s="82" t="s">
        <v>3708</v>
      </c>
      <c r="AJ1017" s="82">
        <v>315645</v>
      </c>
      <c r="AK1017" s="82" t="s">
        <v>6663</v>
      </c>
      <c r="AL1017" s="82">
        <v>618</v>
      </c>
      <c r="AM1017" s="84">
        <v>70000</v>
      </c>
      <c r="AN1017" s="84">
        <v>0</v>
      </c>
      <c r="AO1017" s="84">
        <v>0</v>
      </c>
      <c r="AP1017" s="84">
        <v>70000</v>
      </c>
      <c r="AQ1017" s="84">
        <v>2009</v>
      </c>
      <c r="AR1017" s="84">
        <v>5368.48</v>
      </c>
      <c r="AS1017" s="84">
        <v>2128</v>
      </c>
      <c r="AT1017" s="84">
        <v>0</v>
      </c>
      <c r="AU1017" s="84">
        <v>25</v>
      </c>
      <c r="AV1017" s="84">
        <v>0</v>
      </c>
      <c r="AW1017" s="84">
        <v>0</v>
      </c>
      <c r="AX1017" s="84">
        <v>9530.48</v>
      </c>
      <c r="AY1017" s="84">
        <v>60469.52</v>
      </c>
      <c r="AZ1017" s="84">
        <v>4970</v>
      </c>
      <c r="BA1017" s="84">
        <v>770</v>
      </c>
      <c r="BB1017" s="84">
        <v>4963</v>
      </c>
      <c r="BC1017" s="91">
        <v>10703</v>
      </c>
    </row>
    <row r="1018" spans="1:55" ht="38.25">
      <c r="A1018" s="90" t="s">
        <v>843</v>
      </c>
      <c r="B1018" s="82">
        <v>20231001</v>
      </c>
      <c r="C1018" s="82">
        <v>2023</v>
      </c>
      <c r="D1018" s="82" t="s">
        <v>6398</v>
      </c>
      <c r="E1018" s="82">
        <v>10</v>
      </c>
      <c r="F1018" s="82" t="s">
        <v>1256</v>
      </c>
      <c r="G1018" s="82" t="s">
        <v>1484</v>
      </c>
      <c r="H1018" s="82">
        <v>1.83</v>
      </c>
      <c r="I1018" s="82" t="s">
        <v>843</v>
      </c>
      <c r="J1018" s="82">
        <v>34</v>
      </c>
      <c r="K1018" s="82" t="s">
        <v>3699</v>
      </c>
      <c r="L1018" s="82"/>
      <c r="M1018" s="82"/>
      <c r="N1018" s="82" t="s">
        <v>2352</v>
      </c>
      <c r="O1018" s="82" t="s">
        <v>3700</v>
      </c>
      <c r="P1018" s="82" t="s">
        <v>3764</v>
      </c>
      <c r="Q1018" s="82" t="s">
        <v>1176</v>
      </c>
      <c r="R1018" s="82">
        <v>2</v>
      </c>
      <c r="S1018" s="83">
        <v>44562</v>
      </c>
      <c r="T1018" s="83">
        <v>44205</v>
      </c>
      <c r="U1018" s="82">
        <v>62461120</v>
      </c>
      <c r="V1018" s="82" t="s">
        <v>3702</v>
      </c>
      <c r="W1018" s="100" t="s">
        <v>2060</v>
      </c>
      <c r="X1018" s="82" t="s">
        <v>3956</v>
      </c>
      <c r="Y1018" s="82" t="s">
        <v>5292</v>
      </c>
      <c r="Z1018" s="82" t="s">
        <v>1202</v>
      </c>
      <c r="AA1018" s="82" t="s">
        <v>3712</v>
      </c>
      <c r="AB1018" s="82" t="s">
        <v>7060</v>
      </c>
      <c r="AC1018" s="82" t="s">
        <v>3705</v>
      </c>
      <c r="AD1018" s="82" t="s">
        <v>3706</v>
      </c>
      <c r="AE1018" s="82">
        <v>200019604037876</v>
      </c>
      <c r="AF1018" s="82">
        <v>1</v>
      </c>
      <c r="AG1018" s="82" t="s">
        <v>3707</v>
      </c>
      <c r="AH1018" s="82">
        <v>1</v>
      </c>
      <c r="AI1018" s="82" t="s">
        <v>3708</v>
      </c>
      <c r="AJ1018" s="82">
        <v>315645</v>
      </c>
      <c r="AK1018" s="82" t="s">
        <v>6663</v>
      </c>
      <c r="AL1018" s="82">
        <v>619</v>
      </c>
      <c r="AM1018" s="84">
        <v>10000</v>
      </c>
      <c r="AN1018" s="84">
        <v>0</v>
      </c>
      <c r="AO1018" s="84">
        <v>0</v>
      </c>
      <c r="AP1018" s="84">
        <v>10000</v>
      </c>
      <c r="AQ1018" s="84">
        <v>287</v>
      </c>
      <c r="AR1018" s="84">
        <v>0</v>
      </c>
      <c r="AS1018" s="84">
        <v>304</v>
      </c>
      <c r="AT1018" s="84">
        <v>0</v>
      </c>
      <c r="AU1018" s="84">
        <v>25</v>
      </c>
      <c r="AV1018" s="84">
        <v>0</v>
      </c>
      <c r="AW1018" s="84">
        <v>0</v>
      </c>
      <c r="AX1018" s="84">
        <v>616</v>
      </c>
      <c r="AY1018" s="84">
        <v>9384</v>
      </c>
      <c r="AZ1018" s="84">
        <v>710</v>
      </c>
      <c r="BA1018" s="84">
        <v>110</v>
      </c>
      <c r="BB1018" s="84">
        <v>709</v>
      </c>
      <c r="BC1018" s="91">
        <v>1529</v>
      </c>
    </row>
    <row r="1019" spans="1:55" ht="25.5">
      <c r="A1019" s="90" t="s">
        <v>843</v>
      </c>
      <c r="B1019" s="82">
        <v>20231001</v>
      </c>
      <c r="C1019" s="82">
        <v>2023</v>
      </c>
      <c r="D1019" s="82" t="s">
        <v>6398</v>
      </c>
      <c r="E1019" s="82">
        <v>10</v>
      </c>
      <c r="F1019" s="82" t="s">
        <v>1267</v>
      </c>
      <c r="G1019" s="82" t="s">
        <v>305</v>
      </c>
      <c r="H1019" s="82">
        <v>1.83</v>
      </c>
      <c r="I1019" s="82" t="s">
        <v>843</v>
      </c>
      <c r="J1019" s="82">
        <v>34</v>
      </c>
      <c r="K1019" s="82" t="s">
        <v>3699</v>
      </c>
      <c r="L1019" s="82" t="s">
        <v>3714</v>
      </c>
      <c r="M1019" s="82" t="s">
        <v>3715</v>
      </c>
      <c r="N1019" s="82" t="s">
        <v>2352</v>
      </c>
      <c r="O1019" s="82" t="s">
        <v>3700</v>
      </c>
      <c r="P1019" s="82" t="s">
        <v>3844</v>
      </c>
      <c r="Q1019" s="82" t="s">
        <v>1200</v>
      </c>
      <c r="R1019" s="82">
        <v>3</v>
      </c>
      <c r="S1019" s="83">
        <v>44927</v>
      </c>
      <c r="T1019" s="83">
        <v>44866</v>
      </c>
      <c r="U1019" s="82">
        <v>62160094</v>
      </c>
      <c r="V1019" s="82" t="s">
        <v>3702</v>
      </c>
      <c r="W1019" s="100" t="s">
        <v>2109</v>
      </c>
      <c r="X1019" s="82" t="s">
        <v>3845</v>
      </c>
      <c r="Y1019" s="82" t="s">
        <v>5209</v>
      </c>
      <c r="Z1019" s="82" t="s">
        <v>1453</v>
      </c>
      <c r="AA1019" s="82" t="s">
        <v>3704</v>
      </c>
      <c r="AB1019" s="82" t="s">
        <v>7061</v>
      </c>
      <c r="AC1019" s="82" t="s">
        <v>3705</v>
      </c>
      <c r="AD1019" s="82" t="s">
        <v>3706</v>
      </c>
      <c r="AE1019" s="82">
        <v>200019604311327</v>
      </c>
      <c r="AF1019" s="82">
        <v>1</v>
      </c>
      <c r="AG1019" s="82" t="s">
        <v>3707</v>
      </c>
      <c r="AH1019" s="82">
        <v>1</v>
      </c>
      <c r="AI1019" s="82" t="s">
        <v>3708</v>
      </c>
      <c r="AJ1019" s="82">
        <v>315645</v>
      </c>
      <c r="AK1019" s="82" t="s">
        <v>6663</v>
      </c>
      <c r="AL1019" s="82">
        <v>620</v>
      </c>
      <c r="AM1019" s="84">
        <v>70000</v>
      </c>
      <c r="AN1019" s="84">
        <v>0</v>
      </c>
      <c r="AO1019" s="84">
        <v>0</v>
      </c>
      <c r="AP1019" s="84">
        <v>70000</v>
      </c>
      <c r="AQ1019" s="84">
        <v>2009</v>
      </c>
      <c r="AR1019" s="84">
        <v>5368.48</v>
      </c>
      <c r="AS1019" s="84">
        <v>2128</v>
      </c>
      <c r="AT1019" s="84">
        <v>0</v>
      </c>
      <c r="AU1019" s="84">
        <v>25</v>
      </c>
      <c r="AV1019" s="84">
        <v>0</v>
      </c>
      <c r="AW1019" s="84">
        <v>0</v>
      </c>
      <c r="AX1019" s="84">
        <v>9530.48</v>
      </c>
      <c r="AY1019" s="84">
        <v>60469.52</v>
      </c>
      <c r="AZ1019" s="84">
        <v>4970</v>
      </c>
      <c r="BA1019" s="84">
        <v>770</v>
      </c>
      <c r="BB1019" s="84">
        <v>4963</v>
      </c>
      <c r="BC1019" s="91">
        <v>10703</v>
      </c>
    </row>
    <row r="1020" spans="1:55" ht="25.5">
      <c r="A1020" s="90" t="s">
        <v>843</v>
      </c>
      <c r="B1020" s="82">
        <v>20231001</v>
      </c>
      <c r="C1020" s="82">
        <v>2023</v>
      </c>
      <c r="D1020" s="82" t="s">
        <v>6398</v>
      </c>
      <c r="E1020" s="82">
        <v>10</v>
      </c>
      <c r="F1020" s="82" t="s">
        <v>1242</v>
      </c>
      <c r="G1020" s="82" t="s">
        <v>1486</v>
      </c>
      <c r="H1020" s="82" t="s">
        <v>1242</v>
      </c>
      <c r="I1020" s="82" t="s">
        <v>1486</v>
      </c>
      <c r="J1020" s="82">
        <v>1</v>
      </c>
      <c r="K1020" s="82" t="s">
        <v>11</v>
      </c>
      <c r="L1020" s="82" t="s">
        <v>3720</v>
      </c>
      <c r="M1020" s="82" t="s">
        <v>3721</v>
      </c>
      <c r="N1020" s="82" t="s">
        <v>2352</v>
      </c>
      <c r="O1020" s="82" t="s">
        <v>3700</v>
      </c>
      <c r="P1020" s="82" t="s">
        <v>3857</v>
      </c>
      <c r="Q1020" s="82" t="s">
        <v>27</v>
      </c>
      <c r="R1020" s="82">
        <v>1</v>
      </c>
      <c r="S1020" s="83">
        <v>44933</v>
      </c>
      <c r="T1020" s="83">
        <v>44933</v>
      </c>
      <c r="U1020" s="82">
        <v>62475202</v>
      </c>
      <c r="V1020" s="82" t="s">
        <v>3702</v>
      </c>
      <c r="W1020" s="100" t="s">
        <v>3522</v>
      </c>
      <c r="X1020" s="82" t="s">
        <v>4534</v>
      </c>
      <c r="Y1020" s="82" t="s">
        <v>5813</v>
      </c>
      <c r="Z1020" s="82" t="s">
        <v>3521</v>
      </c>
      <c r="AA1020" s="82" t="s">
        <v>3712</v>
      </c>
      <c r="AB1020" s="83">
        <v>24330</v>
      </c>
      <c r="AC1020" s="82" t="s">
        <v>3705</v>
      </c>
      <c r="AD1020" s="82" t="s">
        <v>3718</v>
      </c>
      <c r="AE1020" s="82">
        <v>200019606020837</v>
      </c>
      <c r="AF1020" s="82">
        <v>1</v>
      </c>
      <c r="AG1020" s="82" t="s">
        <v>3707</v>
      </c>
      <c r="AH1020" s="82">
        <v>1</v>
      </c>
      <c r="AI1020" s="82" t="s">
        <v>3708</v>
      </c>
      <c r="AJ1020" s="82">
        <v>315645</v>
      </c>
      <c r="AK1020" s="82" t="s">
        <v>6663</v>
      </c>
      <c r="AL1020" s="82">
        <v>621</v>
      </c>
      <c r="AM1020" s="84">
        <v>17000</v>
      </c>
      <c r="AN1020" s="84">
        <v>0</v>
      </c>
      <c r="AO1020" s="84">
        <v>0</v>
      </c>
      <c r="AP1020" s="84">
        <v>17000</v>
      </c>
      <c r="AQ1020" s="84">
        <v>487.9</v>
      </c>
      <c r="AR1020" s="84">
        <v>0</v>
      </c>
      <c r="AS1020" s="84">
        <v>516.79999999999995</v>
      </c>
      <c r="AT1020" s="84">
        <v>0</v>
      </c>
      <c r="AU1020" s="84">
        <v>25</v>
      </c>
      <c r="AV1020" s="84">
        <v>0</v>
      </c>
      <c r="AW1020" s="84">
        <v>0</v>
      </c>
      <c r="AX1020" s="84">
        <v>1029.7</v>
      </c>
      <c r="AY1020" s="84">
        <v>15970.3</v>
      </c>
      <c r="AZ1020" s="84">
        <v>1207</v>
      </c>
      <c r="BA1020" s="84">
        <v>187</v>
      </c>
      <c r="BB1020" s="84">
        <v>1205.3</v>
      </c>
      <c r="BC1020" s="91">
        <v>2599.3000000000002</v>
      </c>
    </row>
    <row r="1021" spans="1:55" ht="25.5">
      <c r="A1021" s="90" t="s">
        <v>843</v>
      </c>
      <c r="B1021" s="82">
        <v>20231001</v>
      </c>
      <c r="C1021" s="82">
        <v>2023</v>
      </c>
      <c r="D1021" s="82" t="s">
        <v>6398</v>
      </c>
      <c r="E1021" s="82">
        <v>10</v>
      </c>
      <c r="F1021" s="82">
        <v>1.83</v>
      </c>
      <c r="G1021" s="82" t="s">
        <v>843</v>
      </c>
      <c r="H1021" s="82">
        <v>1.83</v>
      </c>
      <c r="I1021" s="82" t="s">
        <v>843</v>
      </c>
      <c r="J1021" s="82">
        <v>7</v>
      </c>
      <c r="K1021" s="82" t="s">
        <v>3709</v>
      </c>
      <c r="L1021" s="82"/>
      <c r="M1021" s="82"/>
      <c r="N1021" s="82" t="s">
        <v>2352</v>
      </c>
      <c r="O1021" s="82" t="s">
        <v>3700</v>
      </c>
      <c r="P1021" s="82" t="s">
        <v>3710</v>
      </c>
      <c r="Q1021" s="82" t="s">
        <v>795</v>
      </c>
      <c r="R1021" s="82">
        <v>2</v>
      </c>
      <c r="S1021" s="83">
        <v>44929</v>
      </c>
      <c r="T1021" s="83">
        <v>42736</v>
      </c>
      <c r="U1021" s="82">
        <v>62461853</v>
      </c>
      <c r="V1021" s="82" t="s">
        <v>3702</v>
      </c>
      <c r="W1021" s="100" t="s">
        <v>2980</v>
      </c>
      <c r="X1021" s="82" t="s">
        <v>4232</v>
      </c>
      <c r="Y1021" s="82" t="s">
        <v>5527</v>
      </c>
      <c r="Z1021" s="82" t="s">
        <v>2979</v>
      </c>
      <c r="AA1021" s="82" t="s">
        <v>3712</v>
      </c>
      <c r="AB1021" s="83">
        <v>29221</v>
      </c>
      <c r="AC1021" s="82" t="s">
        <v>3705</v>
      </c>
      <c r="AD1021" s="82" t="s">
        <v>3706</v>
      </c>
      <c r="AE1021" s="82">
        <v>200012320479288</v>
      </c>
      <c r="AF1021" s="82">
        <v>1</v>
      </c>
      <c r="AG1021" s="82" t="s">
        <v>3707</v>
      </c>
      <c r="AH1021" s="82">
        <v>1</v>
      </c>
      <c r="AI1021" s="82" t="s">
        <v>3708</v>
      </c>
      <c r="AJ1021" s="82">
        <v>315645</v>
      </c>
      <c r="AK1021" s="82" t="s">
        <v>6663</v>
      </c>
      <c r="AL1021" s="82">
        <v>622</v>
      </c>
      <c r="AM1021" s="84">
        <v>10000</v>
      </c>
      <c r="AN1021" s="84">
        <v>0</v>
      </c>
      <c r="AO1021" s="84">
        <v>0</v>
      </c>
      <c r="AP1021" s="84">
        <v>10000</v>
      </c>
      <c r="AQ1021" s="84">
        <v>0</v>
      </c>
      <c r="AR1021" s="84">
        <v>0</v>
      </c>
      <c r="AS1021" s="84">
        <v>0</v>
      </c>
      <c r="AT1021" s="84">
        <v>0</v>
      </c>
      <c r="AU1021" s="84">
        <v>0</v>
      </c>
      <c r="AV1021" s="84">
        <v>0</v>
      </c>
      <c r="AW1021" s="84">
        <v>0</v>
      </c>
      <c r="AX1021" s="84">
        <v>0</v>
      </c>
      <c r="AY1021" s="84">
        <v>10000</v>
      </c>
      <c r="AZ1021" s="84">
        <v>0</v>
      </c>
      <c r="BA1021" s="84">
        <v>0</v>
      </c>
      <c r="BB1021" s="84">
        <v>0</v>
      </c>
      <c r="BC1021" s="91">
        <v>0</v>
      </c>
    </row>
    <row r="1022" spans="1:55" ht="25.5">
      <c r="A1022" s="90" t="s">
        <v>843</v>
      </c>
      <c r="B1022" s="82">
        <v>20231001</v>
      </c>
      <c r="C1022" s="82">
        <v>2023</v>
      </c>
      <c r="D1022" s="82" t="s">
        <v>6398</v>
      </c>
      <c r="E1022" s="82">
        <v>10</v>
      </c>
      <c r="F1022" s="82" t="s">
        <v>1302</v>
      </c>
      <c r="G1022" s="82" t="s">
        <v>18</v>
      </c>
      <c r="H1022" s="82">
        <v>1.83</v>
      </c>
      <c r="I1022" s="82" t="s">
        <v>843</v>
      </c>
      <c r="J1022" s="82">
        <v>34</v>
      </c>
      <c r="K1022" s="82" t="s">
        <v>3699</v>
      </c>
      <c r="L1022" s="82" t="s">
        <v>3714</v>
      </c>
      <c r="M1022" s="82" t="s">
        <v>3715</v>
      </c>
      <c r="N1022" s="82" t="s">
        <v>2352</v>
      </c>
      <c r="O1022" s="82" t="s">
        <v>3700</v>
      </c>
      <c r="P1022" s="82" t="s">
        <v>3826</v>
      </c>
      <c r="Q1022" s="82" t="s">
        <v>98</v>
      </c>
      <c r="R1022" s="82">
        <v>2</v>
      </c>
      <c r="S1022" s="83">
        <v>44931</v>
      </c>
      <c r="T1022" s="83">
        <v>44569</v>
      </c>
      <c r="U1022" s="82">
        <v>61815110</v>
      </c>
      <c r="V1022" s="82" t="s">
        <v>3702</v>
      </c>
      <c r="W1022" s="100" t="s">
        <v>2339</v>
      </c>
      <c r="X1022" s="82" t="s">
        <v>4216</v>
      </c>
      <c r="Y1022" s="82" t="s">
        <v>5513</v>
      </c>
      <c r="Z1022" s="82" t="s">
        <v>2338</v>
      </c>
      <c r="AA1022" s="82" t="s">
        <v>3704</v>
      </c>
      <c r="AB1022" s="82" t="s">
        <v>7062</v>
      </c>
      <c r="AC1022" s="82" t="s">
        <v>3705</v>
      </c>
      <c r="AD1022" s="82" t="s">
        <v>3706</v>
      </c>
      <c r="AE1022" s="82">
        <v>200019605054289</v>
      </c>
      <c r="AF1022" s="82">
        <v>1</v>
      </c>
      <c r="AG1022" s="82" t="s">
        <v>3707</v>
      </c>
      <c r="AH1022" s="82">
        <v>1</v>
      </c>
      <c r="AI1022" s="82" t="s">
        <v>3708</v>
      </c>
      <c r="AJ1022" s="82">
        <v>315645</v>
      </c>
      <c r="AK1022" s="82" t="s">
        <v>6663</v>
      </c>
      <c r="AL1022" s="82">
        <v>623</v>
      </c>
      <c r="AM1022" s="84">
        <v>55000</v>
      </c>
      <c r="AN1022" s="84">
        <v>0</v>
      </c>
      <c r="AO1022" s="84">
        <v>0</v>
      </c>
      <c r="AP1022" s="84">
        <v>55000</v>
      </c>
      <c r="AQ1022" s="84">
        <v>1578.5</v>
      </c>
      <c r="AR1022" s="84">
        <v>2559.61</v>
      </c>
      <c r="AS1022" s="84">
        <v>1672</v>
      </c>
      <c r="AT1022" s="84">
        <v>0</v>
      </c>
      <c r="AU1022" s="84">
        <v>25</v>
      </c>
      <c r="AV1022" s="84">
        <v>0</v>
      </c>
      <c r="AW1022" s="84">
        <v>0</v>
      </c>
      <c r="AX1022" s="84">
        <v>5835.11</v>
      </c>
      <c r="AY1022" s="84">
        <v>49164.89</v>
      </c>
      <c r="AZ1022" s="84">
        <v>3905</v>
      </c>
      <c r="BA1022" s="84">
        <v>605</v>
      </c>
      <c r="BB1022" s="84">
        <v>3899.5</v>
      </c>
      <c r="BC1022" s="91">
        <v>8409.5</v>
      </c>
    </row>
    <row r="1023" spans="1:55" ht="25.5">
      <c r="A1023" s="90" t="s">
        <v>843</v>
      </c>
      <c r="B1023" s="82">
        <v>20231001</v>
      </c>
      <c r="C1023" s="82">
        <v>2023</v>
      </c>
      <c r="D1023" s="82" t="s">
        <v>6398</v>
      </c>
      <c r="E1023" s="82">
        <v>10</v>
      </c>
      <c r="F1023" s="82" t="s">
        <v>1261</v>
      </c>
      <c r="G1023" s="82" t="s">
        <v>296</v>
      </c>
      <c r="H1023" s="82" t="s">
        <v>1261</v>
      </c>
      <c r="I1023" s="82" t="s">
        <v>296</v>
      </c>
      <c r="J1023" s="82">
        <v>1</v>
      </c>
      <c r="K1023" s="82" t="s">
        <v>11</v>
      </c>
      <c r="L1023" s="82"/>
      <c r="M1023" s="82"/>
      <c r="N1023" s="82" t="s">
        <v>2352</v>
      </c>
      <c r="O1023" s="82" t="s">
        <v>3700</v>
      </c>
      <c r="P1023" s="82" t="s">
        <v>3701</v>
      </c>
      <c r="Q1023" s="82" t="s">
        <v>190</v>
      </c>
      <c r="R1023" s="82">
        <v>4</v>
      </c>
      <c r="S1023" s="83">
        <v>44573</v>
      </c>
      <c r="T1023" s="83">
        <v>367</v>
      </c>
      <c r="U1023" s="82">
        <v>62100004</v>
      </c>
      <c r="V1023" s="82" t="s">
        <v>3702</v>
      </c>
      <c r="W1023" s="100" t="s">
        <v>1651</v>
      </c>
      <c r="X1023" s="82" t="s">
        <v>3919</v>
      </c>
      <c r="Y1023" s="82" t="s">
        <v>5467</v>
      </c>
      <c r="Z1023" s="82" t="s">
        <v>300</v>
      </c>
      <c r="AA1023" s="82" t="s">
        <v>3712</v>
      </c>
      <c r="AB1023" s="82" t="s">
        <v>7063</v>
      </c>
      <c r="AC1023" s="82" t="s">
        <v>3713</v>
      </c>
      <c r="AD1023" s="82" t="s">
        <v>3705</v>
      </c>
      <c r="AE1023" s="82">
        <v>200013300038645</v>
      </c>
      <c r="AF1023" s="82">
        <v>1</v>
      </c>
      <c r="AG1023" s="82" t="s">
        <v>3707</v>
      </c>
      <c r="AH1023" s="82">
        <v>1</v>
      </c>
      <c r="AI1023" s="82" t="s">
        <v>3708</v>
      </c>
      <c r="AJ1023" s="82">
        <v>315645</v>
      </c>
      <c r="AK1023" s="82" t="s">
        <v>6663</v>
      </c>
      <c r="AL1023" s="82">
        <v>624</v>
      </c>
      <c r="AM1023" s="84">
        <v>35000</v>
      </c>
      <c r="AN1023" s="84">
        <v>0</v>
      </c>
      <c r="AO1023" s="84">
        <v>0</v>
      </c>
      <c r="AP1023" s="84">
        <v>35000</v>
      </c>
      <c r="AQ1023" s="84">
        <v>1004.5</v>
      </c>
      <c r="AR1023" s="84">
        <v>0</v>
      </c>
      <c r="AS1023" s="84">
        <v>1064</v>
      </c>
      <c r="AT1023" s="84">
        <v>0</v>
      </c>
      <c r="AU1023" s="84">
        <v>25</v>
      </c>
      <c r="AV1023" s="84">
        <v>50</v>
      </c>
      <c r="AW1023" s="84">
        <v>1096</v>
      </c>
      <c r="AX1023" s="84">
        <v>4335.5</v>
      </c>
      <c r="AY1023" s="84">
        <v>31760.5</v>
      </c>
      <c r="AZ1023" s="84">
        <v>2485</v>
      </c>
      <c r="BA1023" s="84">
        <v>385</v>
      </c>
      <c r="BB1023" s="84">
        <v>2481.5</v>
      </c>
      <c r="BC1023" s="91">
        <v>5351.5</v>
      </c>
    </row>
    <row r="1024" spans="1:55" ht="25.5">
      <c r="A1024" s="90" t="s">
        <v>843</v>
      </c>
      <c r="B1024" s="82">
        <v>20231001</v>
      </c>
      <c r="C1024" s="82">
        <v>2023</v>
      </c>
      <c r="D1024" s="82" t="s">
        <v>6398</v>
      </c>
      <c r="E1024" s="82">
        <v>10</v>
      </c>
      <c r="F1024" s="82" t="s">
        <v>1251</v>
      </c>
      <c r="G1024" s="82" t="s">
        <v>302</v>
      </c>
      <c r="H1024" s="82">
        <v>1.83</v>
      </c>
      <c r="I1024" s="82" t="s">
        <v>843</v>
      </c>
      <c r="J1024" s="82">
        <v>34</v>
      </c>
      <c r="K1024" s="82" t="s">
        <v>3699</v>
      </c>
      <c r="L1024" s="82"/>
      <c r="M1024" s="82"/>
      <c r="N1024" s="82" t="s">
        <v>2352</v>
      </c>
      <c r="O1024" s="82" t="s">
        <v>3700</v>
      </c>
      <c r="P1024" s="82" t="s">
        <v>3738</v>
      </c>
      <c r="Q1024" s="82" t="s">
        <v>59</v>
      </c>
      <c r="R1024" s="82">
        <v>6</v>
      </c>
      <c r="S1024" s="83">
        <v>44933</v>
      </c>
      <c r="T1024" s="83">
        <v>43872</v>
      </c>
      <c r="U1024" s="82">
        <v>61635017</v>
      </c>
      <c r="V1024" s="82" t="s">
        <v>3702</v>
      </c>
      <c r="W1024" s="100" t="s">
        <v>2302</v>
      </c>
      <c r="X1024" s="82" t="s">
        <v>4015</v>
      </c>
      <c r="Y1024" s="82" t="s">
        <v>5337</v>
      </c>
      <c r="Z1024" s="82" t="s">
        <v>2313</v>
      </c>
      <c r="AA1024" s="82" t="s">
        <v>3704</v>
      </c>
      <c r="AB1024" s="82" t="s">
        <v>7064</v>
      </c>
      <c r="AC1024" s="82" t="s">
        <v>3705</v>
      </c>
      <c r="AD1024" s="82" t="s">
        <v>3706</v>
      </c>
      <c r="AE1024" s="82">
        <v>200019604844037</v>
      </c>
      <c r="AF1024" s="82">
        <v>1</v>
      </c>
      <c r="AG1024" s="82" t="s">
        <v>3707</v>
      </c>
      <c r="AH1024" s="82">
        <v>1</v>
      </c>
      <c r="AI1024" s="82" t="s">
        <v>3708</v>
      </c>
      <c r="AJ1024" s="82">
        <v>315645</v>
      </c>
      <c r="AK1024" s="82" t="s">
        <v>6663</v>
      </c>
      <c r="AL1024" s="82">
        <v>625</v>
      </c>
      <c r="AM1024" s="84">
        <v>185000</v>
      </c>
      <c r="AN1024" s="84">
        <v>0</v>
      </c>
      <c r="AO1024" s="84">
        <v>0</v>
      </c>
      <c r="AP1024" s="84">
        <v>185000</v>
      </c>
      <c r="AQ1024" s="84">
        <v>5309.5</v>
      </c>
      <c r="AR1024" s="84">
        <v>31702.65</v>
      </c>
      <c r="AS1024" s="84">
        <v>5624</v>
      </c>
      <c r="AT1024" s="84">
        <v>1587.38</v>
      </c>
      <c r="AU1024" s="84">
        <v>25</v>
      </c>
      <c r="AV1024" s="84">
        <v>0</v>
      </c>
      <c r="AW1024" s="84">
        <v>0</v>
      </c>
      <c r="AX1024" s="84">
        <v>44248.53</v>
      </c>
      <c r="AY1024" s="84">
        <v>140751.47</v>
      </c>
      <c r="AZ1024" s="84">
        <v>13135</v>
      </c>
      <c r="BA1024" s="84">
        <v>822.89</v>
      </c>
      <c r="BB1024" s="84">
        <v>13116.5</v>
      </c>
      <c r="BC1024" s="91">
        <v>27074.39</v>
      </c>
    </row>
    <row r="1025" spans="1:55" ht="25.5">
      <c r="A1025" s="90" t="s">
        <v>843</v>
      </c>
      <c r="B1025" s="82">
        <v>20231001</v>
      </c>
      <c r="C1025" s="82">
        <v>2023</v>
      </c>
      <c r="D1025" s="82" t="s">
        <v>6398</v>
      </c>
      <c r="E1025" s="82">
        <v>10</v>
      </c>
      <c r="F1025" s="82" t="s">
        <v>1242</v>
      </c>
      <c r="G1025" s="82" t="s">
        <v>1486</v>
      </c>
      <c r="H1025" s="82">
        <v>1.83</v>
      </c>
      <c r="I1025" s="82" t="s">
        <v>843</v>
      </c>
      <c r="J1025" s="82">
        <v>34</v>
      </c>
      <c r="K1025" s="82" t="s">
        <v>3699</v>
      </c>
      <c r="L1025" s="82" t="s">
        <v>3714</v>
      </c>
      <c r="M1025" s="82" t="s">
        <v>3715</v>
      </c>
      <c r="N1025" s="82" t="s">
        <v>2352</v>
      </c>
      <c r="O1025" s="82" t="s">
        <v>3700</v>
      </c>
      <c r="P1025" s="82" t="s">
        <v>3743</v>
      </c>
      <c r="Q1025" s="82" t="s">
        <v>75</v>
      </c>
      <c r="R1025" s="82">
        <v>1</v>
      </c>
      <c r="S1025" s="83">
        <v>44573</v>
      </c>
      <c r="T1025" s="83">
        <v>44573</v>
      </c>
      <c r="U1025" s="82">
        <v>62475155</v>
      </c>
      <c r="V1025" s="82" t="s">
        <v>3702</v>
      </c>
      <c r="W1025" s="100" t="s">
        <v>2641</v>
      </c>
      <c r="X1025" s="82" t="s">
        <v>3771</v>
      </c>
      <c r="Y1025" s="82" t="s">
        <v>5154</v>
      </c>
      <c r="Z1025" s="82" t="s">
        <v>2640</v>
      </c>
      <c r="AA1025" s="82" t="s">
        <v>3712</v>
      </c>
      <c r="AB1025" s="82" t="s">
        <v>7065</v>
      </c>
      <c r="AC1025" s="82" t="s">
        <v>3705</v>
      </c>
      <c r="AD1025" s="82" t="s">
        <v>3706</v>
      </c>
      <c r="AE1025" s="82">
        <v>200018300279705</v>
      </c>
      <c r="AF1025" s="82">
        <v>1</v>
      </c>
      <c r="AG1025" s="82" t="s">
        <v>3707</v>
      </c>
      <c r="AH1025" s="82">
        <v>1</v>
      </c>
      <c r="AI1025" s="82" t="s">
        <v>3708</v>
      </c>
      <c r="AJ1025" s="82">
        <v>315645</v>
      </c>
      <c r="AK1025" s="82" t="s">
        <v>6663</v>
      </c>
      <c r="AL1025" s="82">
        <v>626</v>
      </c>
      <c r="AM1025" s="84">
        <v>15000</v>
      </c>
      <c r="AN1025" s="84">
        <v>0</v>
      </c>
      <c r="AO1025" s="84">
        <v>0</v>
      </c>
      <c r="AP1025" s="84">
        <v>15000</v>
      </c>
      <c r="AQ1025" s="84">
        <v>430.5</v>
      </c>
      <c r="AR1025" s="84">
        <v>0</v>
      </c>
      <c r="AS1025" s="84">
        <v>456</v>
      </c>
      <c r="AT1025" s="84">
        <v>0</v>
      </c>
      <c r="AU1025" s="84">
        <v>25</v>
      </c>
      <c r="AV1025" s="84">
        <v>0</v>
      </c>
      <c r="AW1025" s="84">
        <v>0</v>
      </c>
      <c r="AX1025" s="84">
        <v>911.5</v>
      </c>
      <c r="AY1025" s="84">
        <v>14088.5</v>
      </c>
      <c r="AZ1025" s="84">
        <v>1065</v>
      </c>
      <c r="BA1025" s="84">
        <v>165</v>
      </c>
      <c r="BB1025" s="84">
        <v>1063.5</v>
      </c>
      <c r="BC1025" s="91">
        <v>2293.5</v>
      </c>
    </row>
    <row r="1026" spans="1:55" ht="25.5">
      <c r="A1026" s="90" t="s">
        <v>843</v>
      </c>
      <c r="B1026" s="82">
        <v>20231001</v>
      </c>
      <c r="C1026" s="82">
        <v>2023</v>
      </c>
      <c r="D1026" s="82" t="s">
        <v>6398</v>
      </c>
      <c r="E1026" s="82">
        <v>10</v>
      </c>
      <c r="F1026" s="82" t="s">
        <v>1270</v>
      </c>
      <c r="G1026" s="82" t="s">
        <v>842</v>
      </c>
      <c r="H1026" s="82">
        <v>1.83</v>
      </c>
      <c r="I1026" s="82" t="s">
        <v>843</v>
      </c>
      <c r="J1026" s="82">
        <v>34</v>
      </c>
      <c r="K1026" s="82" t="s">
        <v>3699</v>
      </c>
      <c r="L1026" s="82" t="s">
        <v>3754</v>
      </c>
      <c r="M1026" s="82" t="s">
        <v>3755</v>
      </c>
      <c r="N1026" s="82" t="s">
        <v>2352</v>
      </c>
      <c r="O1026" s="82" t="s">
        <v>3700</v>
      </c>
      <c r="P1026" s="82" t="s">
        <v>3756</v>
      </c>
      <c r="Q1026" s="82" t="s">
        <v>883</v>
      </c>
      <c r="R1026" s="82">
        <v>3</v>
      </c>
      <c r="S1026" s="83">
        <v>44562</v>
      </c>
      <c r="T1026" s="83">
        <v>43841</v>
      </c>
      <c r="U1026" s="82">
        <v>61800065</v>
      </c>
      <c r="V1026" s="82" t="s">
        <v>3702</v>
      </c>
      <c r="W1026" s="100" t="s">
        <v>2051</v>
      </c>
      <c r="X1026" s="82" t="s">
        <v>4177</v>
      </c>
      <c r="Y1026" s="82" t="s">
        <v>5479</v>
      </c>
      <c r="Z1026" s="82" t="s">
        <v>892</v>
      </c>
      <c r="AA1026" s="82" t="s">
        <v>3712</v>
      </c>
      <c r="AB1026" s="82" t="s">
        <v>6535</v>
      </c>
      <c r="AC1026" s="82" t="s">
        <v>3705</v>
      </c>
      <c r="AD1026" s="82" t="s">
        <v>3706</v>
      </c>
      <c r="AE1026" s="82">
        <v>200019603107047</v>
      </c>
      <c r="AF1026" s="82">
        <v>1</v>
      </c>
      <c r="AG1026" s="82" t="s">
        <v>3707</v>
      </c>
      <c r="AH1026" s="82">
        <v>1</v>
      </c>
      <c r="AI1026" s="82" t="s">
        <v>3708</v>
      </c>
      <c r="AJ1026" s="82">
        <v>315645</v>
      </c>
      <c r="AK1026" s="82" t="s">
        <v>6663</v>
      </c>
      <c r="AL1026" s="82">
        <v>627</v>
      </c>
      <c r="AM1026" s="84">
        <v>40000</v>
      </c>
      <c r="AN1026" s="84">
        <v>0</v>
      </c>
      <c r="AO1026" s="84">
        <v>0</v>
      </c>
      <c r="AP1026" s="84">
        <v>40000</v>
      </c>
      <c r="AQ1026" s="84">
        <v>1148</v>
      </c>
      <c r="AR1026" s="84">
        <v>442.65</v>
      </c>
      <c r="AS1026" s="84">
        <v>1216</v>
      </c>
      <c r="AT1026" s="84">
        <v>0</v>
      </c>
      <c r="AU1026" s="84">
        <v>25</v>
      </c>
      <c r="AV1026" s="84">
        <v>0</v>
      </c>
      <c r="AW1026" s="84">
        <v>0</v>
      </c>
      <c r="AX1026" s="84">
        <v>2831.65</v>
      </c>
      <c r="AY1026" s="84">
        <v>37168.35</v>
      </c>
      <c r="AZ1026" s="84">
        <v>2840</v>
      </c>
      <c r="BA1026" s="84">
        <v>440</v>
      </c>
      <c r="BB1026" s="84">
        <v>2836</v>
      </c>
      <c r="BC1026" s="91">
        <v>6116</v>
      </c>
    </row>
    <row r="1027" spans="1:55" ht="25.5">
      <c r="A1027" s="90" t="s">
        <v>843</v>
      </c>
      <c r="B1027" s="82">
        <v>20231001</v>
      </c>
      <c r="C1027" s="82">
        <v>2023</v>
      </c>
      <c r="D1027" s="82" t="s">
        <v>6398</v>
      </c>
      <c r="E1027" s="82">
        <v>10</v>
      </c>
      <c r="F1027" s="82" t="s">
        <v>1261</v>
      </c>
      <c r="G1027" s="82" t="s">
        <v>296</v>
      </c>
      <c r="H1027" s="82">
        <v>1.83</v>
      </c>
      <c r="I1027" s="82" t="s">
        <v>843</v>
      </c>
      <c r="J1027" s="82">
        <v>34</v>
      </c>
      <c r="K1027" s="82" t="s">
        <v>3699</v>
      </c>
      <c r="L1027" s="82" t="s">
        <v>3714</v>
      </c>
      <c r="M1027" s="82" t="s">
        <v>3715</v>
      </c>
      <c r="N1027" s="82" t="s">
        <v>2352</v>
      </c>
      <c r="O1027" s="82" t="s">
        <v>3700</v>
      </c>
      <c r="P1027" s="82" t="s">
        <v>3912</v>
      </c>
      <c r="Q1027" s="82" t="s">
        <v>251</v>
      </c>
      <c r="R1027" s="82">
        <v>1</v>
      </c>
      <c r="S1027" s="83">
        <v>44573</v>
      </c>
      <c r="T1027" s="83">
        <v>44573</v>
      </c>
      <c r="U1027" s="82">
        <v>62100028</v>
      </c>
      <c r="V1027" s="82" t="s">
        <v>3702</v>
      </c>
      <c r="W1027" s="100" t="s">
        <v>2689</v>
      </c>
      <c r="X1027" s="82" t="s">
        <v>3903</v>
      </c>
      <c r="Y1027" s="82" t="s">
        <v>5263</v>
      </c>
      <c r="Z1027" s="82" t="s">
        <v>2688</v>
      </c>
      <c r="AA1027" s="82" t="s">
        <v>3712</v>
      </c>
      <c r="AB1027" s="82" t="s">
        <v>7066</v>
      </c>
      <c r="AC1027" s="82" t="s">
        <v>3705</v>
      </c>
      <c r="AD1027" s="82" t="s">
        <v>3706</v>
      </c>
      <c r="AE1027" s="82">
        <v>200019603465509</v>
      </c>
      <c r="AF1027" s="82">
        <v>1</v>
      </c>
      <c r="AG1027" s="82" t="s">
        <v>3707</v>
      </c>
      <c r="AH1027" s="82">
        <v>1</v>
      </c>
      <c r="AI1027" s="82" t="s">
        <v>3708</v>
      </c>
      <c r="AJ1027" s="82">
        <v>315645</v>
      </c>
      <c r="AK1027" s="82" t="s">
        <v>6663</v>
      </c>
      <c r="AL1027" s="82">
        <v>628</v>
      </c>
      <c r="AM1027" s="84">
        <v>70000</v>
      </c>
      <c r="AN1027" s="84">
        <v>0</v>
      </c>
      <c r="AO1027" s="84">
        <v>0</v>
      </c>
      <c r="AP1027" s="84">
        <v>70000</v>
      </c>
      <c r="AQ1027" s="84">
        <v>2009</v>
      </c>
      <c r="AR1027" s="84">
        <v>5368.48</v>
      </c>
      <c r="AS1027" s="84">
        <v>2128</v>
      </c>
      <c r="AT1027" s="84">
        <v>0</v>
      </c>
      <c r="AU1027" s="84">
        <v>25</v>
      </c>
      <c r="AV1027" s="84">
        <v>0</v>
      </c>
      <c r="AW1027" s="84">
        <v>0</v>
      </c>
      <c r="AX1027" s="84">
        <v>9530.48</v>
      </c>
      <c r="AY1027" s="84">
        <v>60469.52</v>
      </c>
      <c r="AZ1027" s="84">
        <v>4970</v>
      </c>
      <c r="BA1027" s="84">
        <v>770</v>
      </c>
      <c r="BB1027" s="84">
        <v>4963</v>
      </c>
      <c r="BC1027" s="91">
        <v>10703</v>
      </c>
    </row>
    <row r="1028" spans="1:55" ht="25.5">
      <c r="A1028" s="90" t="s">
        <v>843</v>
      </c>
      <c r="B1028" s="82">
        <v>20231001</v>
      </c>
      <c r="C1028" s="82">
        <v>2023</v>
      </c>
      <c r="D1028" s="82" t="s">
        <v>6398</v>
      </c>
      <c r="E1028" s="82">
        <v>10</v>
      </c>
      <c r="F1028" s="82">
        <v>1.83</v>
      </c>
      <c r="G1028" s="82" t="s">
        <v>843</v>
      </c>
      <c r="H1028" s="82">
        <v>1.83</v>
      </c>
      <c r="I1028" s="82" t="s">
        <v>843</v>
      </c>
      <c r="J1028" s="82">
        <v>1</v>
      </c>
      <c r="K1028" s="82" t="s">
        <v>11</v>
      </c>
      <c r="L1028" s="82" t="s">
        <v>3749</v>
      </c>
      <c r="M1028" s="82" t="s">
        <v>3750</v>
      </c>
      <c r="N1028" s="82" t="s">
        <v>2352</v>
      </c>
      <c r="O1028" s="82" t="s">
        <v>3700</v>
      </c>
      <c r="P1028" s="82" t="s">
        <v>4043</v>
      </c>
      <c r="Q1028" s="82" t="s">
        <v>290</v>
      </c>
      <c r="R1028" s="82">
        <v>7</v>
      </c>
      <c r="S1028" s="83">
        <v>44208</v>
      </c>
      <c r="T1028" s="83">
        <v>36534</v>
      </c>
      <c r="U1028" s="82">
        <v>62461205</v>
      </c>
      <c r="V1028" s="82" t="s">
        <v>3702</v>
      </c>
      <c r="W1028" s="100" t="s">
        <v>1012</v>
      </c>
      <c r="X1028" s="82" t="s">
        <v>4044</v>
      </c>
      <c r="Y1028" s="82" t="s">
        <v>5362</v>
      </c>
      <c r="Z1028" s="82" t="s">
        <v>735</v>
      </c>
      <c r="AA1028" s="82" t="s">
        <v>3704</v>
      </c>
      <c r="AB1028" s="83">
        <v>24207</v>
      </c>
      <c r="AC1028" s="82" t="s">
        <v>3713</v>
      </c>
      <c r="AD1028" s="82" t="s">
        <v>3705</v>
      </c>
      <c r="AE1028" s="82">
        <v>200013300040468</v>
      </c>
      <c r="AF1028" s="82">
        <v>1</v>
      </c>
      <c r="AG1028" s="82" t="s">
        <v>3707</v>
      </c>
      <c r="AH1028" s="82">
        <v>1</v>
      </c>
      <c r="AI1028" s="82" t="s">
        <v>3708</v>
      </c>
      <c r="AJ1028" s="82">
        <v>315645</v>
      </c>
      <c r="AK1028" s="82" t="s">
        <v>6663</v>
      </c>
      <c r="AL1028" s="82">
        <v>629</v>
      </c>
      <c r="AM1028" s="84">
        <v>55000</v>
      </c>
      <c r="AN1028" s="84">
        <v>0</v>
      </c>
      <c r="AO1028" s="84">
        <v>0</v>
      </c>
      <c r="AP1028" s="84">
        <v>55000</v>
      </c>
      <c r="AQ1028" s="84">
        <v>1578.5</v>
      </c>
      <c r="AR1028" s="84">
        <v>2559.6799999999998</v>
      </c>
      <c r="AS1028" s="84">
        <v>1672</v>
      </c>
      <c r="AT1028" s="84">
        <v>0</v>
      </c>
      <c r="AU1028" s="84">
        <v>25</v>
      </c>
      <c r="AV1028" s="84">
        <v>50</v>
      </c>
      <c r="AW1028" s="84">
        <v>35122.97</v>
      </c>
      <c r="AX1028" s="84">
        <v>76131.12</v>
      </c>
      <c r="AY1028" s="84">
        <v>13991.85</v>
      </c>
      <c r="AZ1028" s="84">
        <v>3905</v>
      </c>
      <c r="BA1028" s="84">
        <v>605</v>
      </c>
      <c r="BB1028" s="84">
        <v>3899.5</v>
      </c>
      <c r="BC1028" s="91">
        <v>8409.5</v>
      </c>
    </row>
    <row r="1029" spans="1:55" ht="25.5">
      <c r="A1029" s="90" t="s">
        <v>843</v>
      </c>
      <c r="B1029" s="82">
        <v>20231001</v>
      </c>
      <c r="C1029" s="82">
        <v>2023</v>
      </c>
      <c r="D1029" s="82" t="s">
        <v>6398</v>
      </c>
      <c r="E1029" s="82">
        <v>10</v>
      </c>
      <c r="F1029" s="82" t="s">
        <v>1259</v>
      </c>
      <c r="G1029" s="82" t="s">
        <v>1493</v>
      </c>
      <c r="H1029" s="82" t="s">
        <v>1259</v>
      </c>
      <c r="I1029" s="82" t="s">
        <v>1493</v>
      </c>
      <c r="J1029" s="82">
        <v>1</v>
      </c>
      <c r="K1029" s="82" t="s">
        <v>11</v>
      </c>
      <c r="L1029" s="82" t="s">
        <v>3720</v>
      </c>
      <c r="M1029" s="82" t="s">
        <v>3721</v>
      </c>
      <c r="N1029" s="82" t="s">
        <v>2352</v>
      </c>
      <c r="O1029" s="82" t="s">
        <v>3700</v>
      </c>
      <c r="P1029" s="82" t="s">
        <v>3817</v>
      </c>
      <c r="Q1029" s="82" t="s">
        <v>42</v>
      </c>
      <c r="R1029" s="82">
        <v>3</v>
      </c>
      <c r="S1029" s="83">
        <v>43466</v>
      </c>
      <c r="T1029" s="83">
        <v>39090</v>
      </c>
      <c r="U1029" s="82">
        <v>61485005</v>
      </c>
      <c r="V1029" s="82" t="s">
        <v>3702</v>
      </c>
      <c r="W1029" s="100" t="s">
        <v>1602</v>
      </c>
      <c r="X1029" s="82" t="s">
        <v>4204</v>
      </c>
      <c r="Y1029" s="82" t="s">
        <v>5807</v>
      </c>
      <c r="Z1029" s="82" t="s">
        <v>211</v>
      </c>
      <c r="AA1029" s="82" t="s">
        <v>3712</v>
      </c>
      <c r="AB1029" s="83">
        <v>30018</v>
      </c>
      <c r="AC1029" s="82" t="s">
        <v>3713</v>
      </c>
      <c r="AD1029" s="82" t="s">
        <v>3705</v>
      </c>
      <c r="AE1029" s="82">
        <v>200013300103499</v>
      </c>
      <c r="AF1029" s="82">
        <v>1</v>
      </c>
      <c r="AG1029" s="82" t="s">
        <v>3707</v>
      </c>
      <c r="AH1029" s="82">
        <v>1</v>
      </c>
      <c r="AI1029" s="82" t="s">
        <v>3708</v>
      </c>
      <c r="AJ1029" s="82">
        <v>315645</v>
      </c>
      <c r="AK1029" s="82" t="s">
        <v>6663</v>
      </c>
      <c r="AL1029" s="82">
        <v>630</v>
      </c>
      <c r="AM1029" s="84">
        <v>22050</v>
      </c>
      <c r="AN1029" s="84">
        <v>0</v>
      </c>
      <c r="AO1029" s="84">
        <v>0</v>
      </c>
      <c r="AP1029" s="84">
        <v>22050</v>
      </c>
      <c r="AQ1029" s="84">
        <v>632.84</v>
      </c>
      <c r="AR1029" s="84">
        <v>0</v>
      </c>
      <c r="AS1029" s="84">
        <v>670.32</v>
      </c>
      <c r="AT1029" s="84">
        <v>0</v>
      </c>
      <c r="AU1029" s="84">
        <v>25</v>
      </c>
      <c r="AV1029" s="84">
        <v>0</v>
      </c>
      <c r="AW1029" s="84">
        <v>14862.3</v>
      </c>
      <c r="AX1029" s="84">
        <v>31052.76</v>
      </c>
      <c r="AY1029" s="84">
        <v>5859.54</v>
      </c>
      <c r="AZ1029" s="84">
        <v>1565.55</v>
      </c>
      <c r="BA1029" s="84">
        <v>242.55</v>
      </c>
      <c r="BB1029" s="84">
        <v>1563.35</v>
      </c>
      <c r="BC1029" s="91">
        <v>3371.45</v>
      </c>
    </row>
    <row r="1030" spans="1:55" ht="25.5">
      <c r="A1030" s="90" t="s">
        <v>843</v>
      </c>
      <c r="B1030" s="82">
        <v>20231001</v>
      </c>
      <c r="C1030" s="82">
        <v>2023</v>
      </c>
      <c r="D1030" s="82" t="s">
        <v>6398</v>
      </c>
      <c r="E1030" s="82">
        <v>10</v>
      </c>
      <c r="F1030" s="82" t="s">
        <v>1259</v>
      </c>
      <c r="G1030" s="82" t="s">
        <v>1493</v>
      </c>
      <c r="H1030" s="82" t="s">
        <v>1259</v>
      </c>
      <c r="I1030" s="82" t="s">
        <v>1493</v>
      </c>
      <c r="J1030" s="82">
        <v>1</v>
      </c>
      <c r="K1030" s="82" t="s">
        <v>11</v>
      </c>
      <c r="L1030" s="82" t="s">
        <v>3720</v>
      </c>
      <c r="M1030" s="82" t="s">
        <v>3721</v>
      </c>
      <c r="N1030" s="82" t="s">
        <v>2352</v>
      </c>
      <c r="O1030" s="82" t="s">
        <v>3700</v>
      </c>
      <c r="P1030" s="82" t="s">
        <v>3798</v>
      </c>
      <c r="Q1030" s="82" t="s">
        <v>15</v>
      </c>
      <c r="R1030" s="82">
        <v>7</v>
      </c>
      <c r="S1030" s="83">
        <v>44932</v>
      </c>
      <c r="T1030" s="83">
        <v>36532</v>
      </c>
      <c r="U1030" s="82">
        <v>61485023</v>
      </c>
      <c r="V1030" s="82" t="s">
        <v>3702</v>
      </c>
      <c r="W1030" s="100" t="s">
        <v>1014</v>
      </c>
      <c r="X1030" s="82" t="s">
        <v>4676</v>
      </c>
      <c r="Y1030" s="82" t="s">
        <v>5965</v>
      </c>
      <c r="Z1030" s="82" t="s">
        <v>212</v>
      </c>
      <c r="AA1030" s="82" t="s">
        <v>3712</v>
      </c>
      <c r="AB1030" s="83">
        <v>27307</v>
      </c>
      <c r="AC1030" s="82" t="s">
        <v>3713</v>
      </c>
      <c r="AD1030" s="82" t="s">
        <v>3705</v>
      </c>
      <c r="AE1030" s="82">
        <v>200013300043944</v>
      </c>
      <c r="AF1030" s="82">
        <v>1</v>
      </c>
      <c r="AG1030" s="82" t="s">
        <v>3707</v>
      </c>
      <c r="AH1030" s="82">
        <v>1</v>
      </c>
      <c r="AI1030" s="82" t="s">
        <v>3708</v>
      </c>
      <c r="AJ1030" s="82">
        <v>315645</v>
      </c>
      <c r="AK1030" s="82" t="s">
        <v>6663</v>
      </c>
      <c r="AL1030" s="82">
        <v>631</v>
      </c>
      <c r="AM1030" s="84">
        <v>24000</v>
      </c>
      <c r="AN1030" s="84">
        <v>0</v>
      </c>
      <c r="AO1030" s="84">
        <v>0</v>
      </c>
      <c r="AP1030" s="84">
        <v>24000</v>
      </c>
      <c r="AQ1030" s="84">
        <v>688.8</v>
      </c>
      <c r="AR1030" s="84">
        <v>0</v>
      </c>
      <c r="AS1030" s="84">
        <v>729.6</v>
      </c>
      <c r="AT1030" s="84">
        <v>1587.38</v>
      </c>
      <c r="AU1030" s="84">
        <v>25</v>
      </c>
      <c r="AV1030" s="84">
        <v>50</v>
      </c>
      <c r="AW1030" s="84">
        <v>16268.73</v>
      </c>
      <c r="AX1030" s="84">
        <v>35618.239999999998</v>
      </c>
      <c r="AY1030" s="84">
        <v>4650.49</v>
      </c>
      <c r="AZ1030" s="84">
        <v>1704</v>
      </c>
      <c r="BA1030" s="84">
        <v>264</v>
      </c>
      <c r="BB1030" s="84">
        <v>1701.6</v>
      </c>
      <c r="BC1030" s="91">
        <v>3669.6</v>
      </c>
    </row>
    <row r="1031" spans="1:55" ht="25.5">
      <c r="A1031" s="90" t="s">
        <v>843</v>
      </c>
      <c r="B1031" s="82">
        <v>20231001</v>
      </c>
      <c r="C1031" s="82">
        <v>2023</v>
      </c>
      <c r="D1031" s="82" t="s">
        <v>6398</v>
      </c>
      <c r="E1031" s="82">
        <v>10</v>
      </c>
      <c r="F1031" s="82">
        <v>1.83</v>
      </c>
      <c r="G1031" s="82" t="s">
        <v>843</v>
      </c>
      <c r="H1031" s="82">
        <v>1.83</v>
      </c>
      <c r="I1031" s="82" t="s">
        <v>843</v>
      </c>
      <c r="J1031" s="82">
        <v>7</v>
      </c>
      <c r="K1031" s="82" t="s">
        <v>3709</v>
      </c>
      <c r="L1031" s="82"/>
      <c r="M1031" s="82"/>
      <c r="N1031" s="82" t="s">
        <v>2352</v>
      </c>
      <c r="O1031" s="82" t="s">
        <v>3700</v>
      </c>
      <c r="P1031" s="82" t="s">
        <v>3710</v>
      </c>
      <c r="Q1031" s="82" t="s">
        <v>795</v>
      </c>
      <c r="R1031" s="82">
        <v>2</v>
      </c>
      <c r="S1031" s="83">
        <v>44565</v>
      </c>
      <c r="T1031" s="83">
        <v>44208</v>
      </c>
      <c r="U1031" s="82">
        <v>62461391</v>
      </c>
      <c r="V1031" s="82" t="s">
        <v>3702</v>
      </c>
      <c r="W1031" s="100" t="s">
        <v>2270</v>
      </c>
      <c r="X1031" s="82" t="s">
        <v>3790</v>
      </c>
      <c r="Y1031" s="82" t="s">
        <v>5514</v>
      </c>
      <c r="Z1031" s="82" t="s">
        <v>1366</v>
      </c>
      <c r="AA1031" s="82" t="s">
        <v>3712</v>
      </c>
      <c r="AB1031" s="82" t="s">
        <v>7067</v>
      </c>
      <c r="AC1031" s="82" t="s">
        <v>3705</v>
      </c>
      <c r="AD1031" s="82" t="s">
        <v>3706</v>
      </c>
      <c r="AE1031" s="82">
        <v>200012800189594</v>
      </c>
      <c r="AF1031" s="82">
        <v>1</v>
      </c>
      <c r="AG1031" s="82" t="s">
        <v>3707</v>
      </c>
      <c r="AH1031" s="82">
        <v>1</v>
      </c>
      <c r="AI1031" s="82" t="s">
        <v>3708</v>
      </c>
      <c r="AJ1031" s="82">
        <v>315645</v>
      </c>
      <c r="AK1031" s="82" t="s">
        <v>6663</v>
      </c>
      <c r="AL1031" s="82">
        <v>632</v>
      </c>
      <c r="AM1031" s="84">
        <v>10000</v>
      </c>
      <c r="AN1031" s="84">
        <v>0</v>
      </c>
      <c r="AO1031" s="84">
        <v>0</v>
      </c>
      <c r="AP1031" s="84">
        <v>10000</v>
      </c>
      <c r="AQ1031" s="84">
        <v>0</v>
      </c>
      <c r="AR1031" s="84">
        <v>0</v>
      </c>
      <c r="AS1031" s="84">
        <v>0</v>
      </c>
      <c r="AT1031" s="84">
        <v>0</v>
      </c>
      <c r="AU1031" s="84">
        <v>0</v>
      </c>
      <c r="AV1031" s="84">
        <v>0</v>
      </c>
      <c r="AW1031" s="84">
        <v>0</v>
      </c>
      <c r="AX1031" s="84">
        <v>0</v>
      </c>
      <c r="AY1031" s="84">
        <v>10000</v>
      </c>
      <c r="AZ1031" s="84">
        <v>0</v>
      </c>
      <c r="BA1031" s="84">
        <v>0</v>
      </c>
      <c r="BB1031" s="84">
        <v>0</v>
      </c>
      <c r="BC1031" s="91">
        <v>0</v>
      </c>
    </row>
    <row r="1032" spans="1:55" ht="25.5">
      <c r="A1032" s="90" t="s">
        <v>843</v>
      </c>
      <c r="B1032" s="82">
        <v>20231001</v>
      </c>
      <c r="C1032" s="82">
        <v>2023</v>
      </c>
      <c r="D1032" s="82" t="s">
        <v>6398</v>
      </c>
      <c r="E1032" s="82">
        <v>10</v>
      </c>
      <c r="F1032" s="82">
        <v>1.83</v>
      </c>
      <c r="G1032" s="82" t="s">
        <v>843</v>
      </c>
      <c r="H1032" s="82">
        <v>1.83</v>
      </c>
      <c r="I1032" s="82" t="s">
        <v>843</v>
      </c>
      <c r="J1032" s="82">
        <v>7</v>
      </c>
      <c r="K1032" s="82" t="s">
        <v>3709</v>
      </c>
      <c r="L1032" s="82"/>
      <c r="M1032" s="82"/>
      <c r="N1032" s="82" t="s">
        <v>2352</v>
      </c>
      <c r="O1032" s="82" t="s">
        <v>3700</v>
      </c>
      <c r="P1032" s="82" t="s">
        <v>3710</v>
      </c>
      <c r="Q1032" s="82" t="s">
        <v>795</v>
      </c>
      <c r="R1032" s="82">
        <v>3</v>
      </c>
      <c r="S1032" s="83">
        <v>44936</v>
      </c>
      <c r="T1032" s="83">
        <v>43841</v>
      </c>
      <c r="U1032" s="82">
        <v>62462065</v>
      </c>
      <c r="V1032" s="82" t="s">
        <v>3702</v>
      </c>
      <c r="W1032" s="100" t="s">
        <v>6381</v>
      </c>
      <c r="X1032" s="82" t="s">
        <v>7068</v>
      </c>
      <c r="Y1032" s="82" t="s">
        <v>7069</v>
      </c>
      <c r="Z1032" s="82" t="s">
        <v>7070</v>
      </c>
      <c r="AA1032" s="82" t="s">
        <v>3704</v>
      </c>
      <c r="AB1032" s="82" t="s">
        <v>7071</v>
      </c>
      <c r="AC1032" s="82" t="s">
        <v>3705</v>
      </c>
      <c r="AD1032" s="82" t="s">
        <v>3718</v>
      </c>
      <c r="AE1032" s="82">
        <v>200019602106962</v>
      </c>
      <c r="AF1032" s="82">
        <v>1</v>
      </c>
      <c r="AG1032" s="82" t="s">
        <v>3707</v>
      </c>
      <c r="AH1032" s="82">
        <v>1</v>
      </c>
      <c r="AI1032" s="82" t="s">
        <v>3708</v>
      </c>
      <c r="AJ1032" s="82">
        <v>315645</v>
      </c>
      <c r="AK1032" s="82" t="s">
        <v>6663</v>
      </c>
      <c r="AL1032" s="82">
        <v>633</v>
      </c>
      <c r="AM1032" s="84">
        <v>5000</v>
      </c>
      <c r="AN1032" s="84">
        <v>0</v>
      </c>
      <c r="AO1032" s="84">
        <v>0</v>
      </c>
      <c r="AP1032" s="84">
        <v>5000</v>
      </c>
      <c r="AQ1032" s="84">
        <v>0</v>
      </c>
      <c r="AR1032" s="84">
        <v>0</v>
      </c>
      <c r="AS1032" s="84">
        <v>0</v>
      </c>
      <c r="AT1032" s="84">
        <v>0</v>
      </c>
      <c r="AU1032" s="84">
        <v>0</v>
      </c>
      <c r="AV1032" s="84">
        <v>0</v>
      </c>
      <c r="AW1032" s="84">
        <v>0</v>
      </c>
      <c r="AX1032" s="84">
        <v>0</v>
      </c>
      <c r="AY1032" s="84">
        <v>5000</v>
      </c>
      <c r="AZ1032" s="84">
        <v>0</v>
      </c>
      <c r="BA1032" s="84">
        <v>0</v>
      </c>
      <c r="BB1032" s="84">
        <v>0</v>
      </c>
      <c r="BC1032" s="91">
        <v>0</v>
      </c>
    </row>
    <row r="1033" spans="1:55" ht="25.5">
      <c r="A1033" s="90" t="s">
        <v>843</v>
      </c>
      <c r="B1033" s="82">
        <v>20231001</v>
      </c>
      <c r="C1033" s="82">
        <v>2023</v>
      </c>
      <c r="D1033" s="82" t="s">
        <v>6398</v>
      </c>
      <c r="E1033" s="82">
        <v>10</v>
      </c>
      <c r="F1033" s="82" t="s">
        <v>1271</v>
      </c>
      <c r="G1033" s="82" t="s">
        <v>390</v>
      </c>
      <c r="H1033" s="82">
        <v>1.83</v>
      </c>
      <c r="I1033" s="82" t="s">
        <v>843</v>
      </c>
      <c r="J1033" s="82">
        <v>34</v>
      </c>
      <c r="K1033" s="82" t="s">
        <v>3699</v>
      </c>
      <c r="L1033" s="82" t="s">
        <v>3714</v>
      </c>
      <c r="M1033" s="82" t="s">
        <v>3715</v>
      </c>
      <c r="N1033" s="82" t="s">
        <v>2352</v>
      </c>
      <c r="O1033" s="82" t="s">
        <v>3700</v>
      </c>
      <c r="P1033" s="82" t="s">
        <v>4080</v>
      </c>
      <c r="Q1033" s="82" t="s">
        <v>1309</v>
      </c>
      <c r="R1033" s="82">
        <v>1</v>
      </c>
      <c r="S1033" s="83">
        <v>44573</v>
      </c>
      <c r="T1033" s="83">
        <v>44573</v>
      </c>
      <c r="U1033" s="82">
        <v>61425020</v>
      </c>
      <c r="V1033" s="82" t="s">
        <v>3702</v>
      </c>
      <c r="W1033" s="100" t="s">
        <v>2645</v>
      </c>
      <c r="X1033" s="82" t="s">
        <v>4155</v>
      </c>
      <c r="Y1033" s="82" t="s">
        <v>5462</v>
      </c>
      <c r="Z1033" s="82" t="s">
        <v>2829</v>
      </c>
      <c r="AA1033" s="82" t="s">
        <v>3712</v>
      </c>
      <c r="AB1033" s="82" t="s">
        <v>7072</v>
      </c>
      <c r="AC1033" s="82" t="s">
        <v>3705</v>
      </c>
      <c r="AD1033" s="82" t="s">
        <v>3706</v>
      </c>
      <c r="AE1033" s="82">
        <v>200019604848795</v>
      </c>
      <c r="AF1033" s="82">
        <v>1</v>
      </c>
      <c r="AG1033" s="82" t="s">
        <v>3707</v>
      </c>
      <c r="AH1033" s="82">
        <v>1</v>
      </c>
      <c r="AI1033" s="82" t="s">
        <v>3708</v>
      </c>
      <c r="AJ1033" s="82">
        <v>315645</v>
      </c>
      <c r="AK1033" s="82" t="s">
        <v>6663</v>
      </c>
      <c r="AL1033" s="82">
        <v>634</v>
      </c>
      <c r="AM1033" s="84">
        <v>60000</v>
      </c>
      <c r="AN1033" s="84">
        <v>0</v>
      </c>
      <c r="AO1033" s="84">
        <v>0</v>
      </c>
      <c r="AP1033" s="84">
        <v>60000</v>
      </c>
      <c r="AQ1033" s="84">
        <v>1722</v>
      </c>
      <c r="AR1033" s="84">
        <v>3486.68</v>
      </c>
      <c r="AS1033" s="84">
        <v>1824</v>
      </c>
      <c r="AT1033" s="84">
        <v>0</v>
      </c>
      <c r="AU1033" s="84">
        <v>25</v>
      </c>
      <c r="AV1033" s="84">
        <v>0</v>
      </c>
      <c r="AW1033" s="84">
        <v>2546</v>
      </c>
      <c r="AX1033" s="84">
        <v>12149.68</v>
      </c>
      <c r="AY1033" s="84">
        <v>50396.32</v>
      </c>
      <c r="AZ1033" s="84">
        <v>4260</v>
      </c>
      <c r="BA1033" s="84">
        <v>660</v>
      </c>
      <c r="BB1033" s="84">
        <v>4254</v>
      </c>
      <c r="BC1033" s="91">
        <v>9174</v>
      </c>
    </row>
    <row r="1034" spans="1:55" ht="25.5">
      <c r="A1034" s="90" t="s">
        <v>843</v>
      </c>
      <c r="B1034" s="82">
        <v>20231001</v>
      </c>
      <c r="C1034" s="82">
        <v>2023</v>
      </c>
      <c r="D1034" s="82" t="s">
        <v>6398</v>
      </c>
      <c r="E1034" s="82">
        <v>10</v>
      </c>
      <c r="F1034" s="82" t="s">
        <v>1281</v>
      </c>
      <c r="G1034" s="82" t="s">
        <v>488</v>
      </c>
      <c r="H1034" s="82" t="s">
        <v>1281</v>
      </c>
      <c r="I1034" s="82" t="s">
        <v>488</v>
      </c>
      <c r="J1034" s="82">
        <v>1</v>
      </c>
      <c r="K1034" s="82" t="s">
        <v>11</v>
      </c>
      <c r="L1034" s="82" t="s">
        <v>3720</v>
      </c>
      <c r="M1034" s="82" t="s">
        <v>3721</v>
      </c>
      <c r="N1034" s="82" t="s">
        <v>2352</v>
      </c>
      <c r="O1034" s="82" t="s">
        <v>3700</v>
      </c>
      <c r="P1034" s="82" t="s">
        <v>3722</v>
      </c>
      <c r="Q1034" s="82" t="s">
        <v>8</v>
      </c>
      <c r="R1034" s="82">
        <v>2</v>
      </c>
      <c r="S1034" s="83">
        <v>43466</v>
      </c>
      <c r="T1034" s="83">
        <v>35439</v>
      </c>
      <c r="U1034" s="82">
        <v>61710018</v>
      </c>
      <c r="V1034" s="82" t="s">
        <v>3702</v>
      </c>
      <c r="W1034" s="100" t="s">
        <v>1673</v>
      </c>
      <c r="X1034" s="82" t="s">
        <v>4179</v>
      </c>
      <c r="Y1034" s="82" t="s">
        <v>5481</v>
      </c>
      <c r="Z1034" s="82" t="s">
        <v>494</v>
      </c>
      <c r="AA1034" s="82" t="s">
        <v>3704</v>
      </c>
      <c r="AB1034" s="83">
        <v>15773</v>
      </c>
      <c r="AC1034" s="82" t="s">
        <v>3713</v>
      </c>
      <c r="AD1034" s="82" t="s">
        <v>3705</v>
      </c>
      <c r="AE1034" s="82">
        <v>200013300036582</v>
      </c>
      <c r="AF1034" s="82">
        <v>1</v>
      </c>
      <c r="AG1034" s="82" t="s">
        <v>3707</v>
      </c>
      <c r="AH1034" s="82">
        <v>1</v>
      </c>
      <c r="AI1034" s="82" t="s">
        <v>3708</v>
      </c>
      <c r="AJ1034" s="82">
        <v>315645</v>
      </c>
      <c r="AK1034" s="82" t="s">
        <v>6663</v>
      </c>
      <c r="AL1034" s="82">
        <v>635</v>
      </c>
      <c r="AM1034" s="84">
        <v>10000</v>
      </c>
      <c r="AN1034" s="84">
        <v>0</v>
      </c>
      <c r="AO1034" s="84">
        <v>0</v>
      </c>
      <c r="AP1034" s="84">
        <v>10000</v>
      </c>
      <c r="AQ1034" s="84">
        <v>287</v>
      </c>
      <c r="AR1034" s="84">
        <v>0</v>
      </c>
      <c r="AS1034" s="84">
        <v>304</v>
      </c>
      <c r="AT1034" s="84">
        <v>0</v>
      </c>
      <c r="AU1034" s="84">
        <v>25</v>
      </c>
      <c r="AV1034" s="84">
        <v>50</v>
      </c>
      <c r="AW1034" s="84">
        <v>0</v>
      </c>
      <c r="AX1034" s="84">
        <v>666</v>
      </c>
      <c r="AY1034" s="84">
        <v>9334</v>
      </c>
      <c r="AZ1034" s="84">
        <v>710</v>
      </c>
      <c r="BA1034" s="84">
        <v>110</v>
      </c>
      <c r="BB1034" s="84">
        <v>709</v>
      </c>
      <c r="BC1034" s="91">
        <v>1529</v>
      </c>
    </row>
    <row r="1035" spans="1:55" ht="25.5">
      <c r="A1035" s="90" t="s">
        <v>843</v>
      </c>
      <c r="B1035" s="82">
        <v>20231001</v>
      </c>
      <c r="C1035" s="82">
        <v>2023</v>
      </c>
      <c r="D1035" s="82" t="s">
        <v>6398</v>
      </c>
      <c r="E1035" s="82">
        <v>10</v>
      </c>
      <c r="F1035" s="82">
        <v>1.83</v>
      </c>
      <c r="G1035" s="82" t="s">
        <v>843</v>
      </c>
      <c r="H1035" s="82">
        <v>1.83</v>
      </c>
      <c r="I1035" s="82" t="s">
        <v>843</v>
      </c>
      <c r="J1035" s="82">
        <v>7</v>
      </c>
      <c r="K1035" s="82" t="s">
        <v>3709</v>
      </c>
      <c r="L1035" s="82"/>
      <c r="M1035" s="82"/>
      <c r="N1035" s="82" t="s">
        <v>2352</v>
      </c>
      <c r="O1035" s="82" t="s">
        <v>3700</v>
      </c>
      <c r="P1035" s="82" t="s">
        <v>3710</v>
      </c>
      <c r="Q1035" s="82" t="s">
        <v>795</v>
      </c>
      <c r="R1035" s="82">
        <v>1</v>
      </c>
      <c r="S1035" s="83">
        <v>44930</v>
      </c>
      <c r="T1035" s="83">
        <v>44930</v>
      </c>
      <c r="U1035" s="82">
        <v>62461903</v>
      </c>
      <c r="V1035" s="82" t="s">
        <v>3702</v>
      </c>
      <c r="W1035" s="100" t="s">
        <v>3127</v>
      </c>
      <c r="X1035" s="82" t="s">
        <v>4218</v>
      </c>
      <c r="Y1035" s="82" t="s">
        <v>5738</v>
      </c>
      <c r="Z1035" s="82" t="s">
        <v>3126</v>
      </c>
      <c r="AA1035" s="82" t="s">
        <v>3712</v>
      </c>
      <c r="AB1035" s="83">
        <v>36347</v>
      </c>
      <c r="AC1035" s="82" t="s">
        <v>3705</v>
      </c>
      <c r="AD1035" s="82" t="s">
        <v>3706</v>
      </c>
      <c r="AE1035" s="82">
        <v>200019602252390</v>
      </c>
      <c r="AF1035" s="82">
        <v>1</v>
      </c>
      <c r="AG1035" s="82" t="s">
        <v>3707</v>
      </c>
      <c r="AH1035" s="82">
        <v>1</v>
      </c>
      <c r="AI1035" s="82" t="s">
        <v>3708</v>
      </c>
      <c r="AJ1035" s="82">
        <v>315645</v>
      </c>
      <c r="AK1035" s="82" t="s">
        <v>6663</v>
      </c>
      <c r="AL1035" s="82">
        <v>636</v>
      </c>
      <c r="AM1035" s="84">
        <v>10000</v>
      </c>
      <c r="AN1035" s="84">
        <v>0</v>
      </c>
      <c r="AO1035" s="84">
        <v>0</v>
      </c>
      <c r="AP1035" s="84">
        <v>10000</v>
      </c>
      <c r="AQ1035" s="84">
        <v>0</v>
      </c>
      <c r="AR1035" s="84">
        <v>0</v>
      </c>
      <c r="AS1035" s="84">
        <v>0</v>
      </c>
      <c r="AT1035" s="84">
        <v>0</v>
      </c>
      <c r="AU1035" s="84">
        <v>0</v>
      </c>
      <c r="AV1035" s="84">
        <v>0</v>
      </c>
      <c r="AW1035" s="84">
        <v>0</v>
      </c>
      <c r="AX1035" s="84">
        <v>0</v>
      </c>
      <c r="AY1035" s="84">
        <v>10000</v>
      </c>
      <c r="AZ1035" s="84">
        <v>0</v>
      </c>
      <c r="BA1035" s="84">
        <v>0</v>
      </c>
      <c r="BB1035" s="84">
        <v>0</v>
      </c>
      <c r="BC1035" s="91">
        <v>0</v>
      </c>
    </row>
    <row r="1036" spans="1:55" ht="25.5">
      <c r="A1036" s="90" t="s">
        <v>843</v>
      </c>
      <c r="B1036" s="82">
        <v>20231001</v>
      </c>
      <c r="C1036" s="82">
        <v>2023</v>
      </c>
      <c r="D1036" s="82" t="s">
        <v>6398</v>
      </c>
      <c r="E1036" s="82">
        <v>10</v>
      </c>
      <c r="F1036" s="82" t="s">
        <v>1242</v>
      </c>
      <c r="G1036" s="82" t="s">
        <v>1486</v>
      </c>
      <c r="H1036" s="82">
        <v>1.83</v>
      </c>
      <c r="I1036" s="82" t="s">
        <v>843</v>
      </c>
      <c r="J1036" s="82">
        <v>34</v>
      </c>
      <c r="K1036" s="82" t="s">
        <v>3699</v>
      </c>
      <c r="L1036" s="82" t="s">
        <v>3758</v>
      </c>
      <c r="M1036" s="82" t="s">
        <v>3759</v>
      </c>
      <c r="N1036" s="82" t="s">
        <v>2352</v>
      </c>
      <c r="O1036" s="82" t="s">
        <v>3700</v>
      </c>
      <c r="P1036" s="82" t="s">
        <v>3958</v>
      </c>
      <c r="Q1036" s="82" t="s">
        <v>108</v>
      </c>
      <c r="R1036" s="82">
        <v>2</v>
      </c>
      <c r="S1036" s="83">
        <v>44562</v>
      </c>
      <c r="T1036" s="83">
        <v>44205</v>
      </c>
      <c r="U1036" s="82">
        <v>62475097</v>
      </c>
      <c r="V1036" s="82" t="s">
        <v>3702</v>
      </c>
      <c r="W1036" s="100" t="s">
        <v>2159</v>
      </c>
      <c r="X1036" s="82" t="s">
        <v>3959</v>
      </c>
      <c r="Y1036" s="82" t="s">
        <v>5293</v>
      </c>
      <c r="Z1036" s="82" t="s">
        <v>1222</v>
      </c>
      <c r="AA1036" s="82" t="s">
        <v>3712</v>
      </c>
      <c r="AB1036" s="83">
        <v>36108</v>
      </c>
      <c r="AC1036" s="82" t="s">
        <v>3705</v>
      </c>
      <c r="AD1036" s="82" t="s">
        <v>3706</v>
      </c>
      <c r="AE1036" s="82">
        <v>200019604037880</v>
      </c>
      <c r="AF1036" s="82">
        <v>1</v>
      </c>
      <c r="AG1036" s="82" t="s">
        <v>3707</v>
      </c>
      <c r="AH1036" s="82">
        <v>1</v>
      </c>
      <c r="AI1036" s="82" t="s">
        <v>3708</v>
      </c>
      <c r="AJ1036" s="82">
        <v>315645</v>
      </c>
      <c r="AK1036" s="82" t="s">
        <v>6663</v>
      </c>
      <c r="AL1036" s="82">
        <v>637</v>
      </c>
      <c r="AM1036" s="84">
        <v>10000</v>
      </c>
      <c r="AN1036" s="84">
        <v>0</v>
      </c>
      <c r="AO1036" s="84">
        <v>0</v>
      </c>
      <c r="AP1036" s="84">
        <v>10000</v>
      </c>
      <c r="AQ1036" s="84">
        <v>287</v>
      </c>
      <c r="AR1036" s="84">
        <v>0</v>
      </c>
      <c r="AS1036" s="84">
        <v>304</v>
      </c>
      <c r="AT1036" s="84">
        <v>0</v>
      </c>
      <c r="AU1036" s="84">
        <v>25</v>
      </c>
      <c r="AV1036" s="84">
        <v>0</v>
      </c>
      <c r="AW1036" s="84">
        <v>0</v>
      </c>
      <c r="AX1036" s="84">
        <v>616</v>
      </c>
      <c r="AY1036" s="84">
        <v>9384</v>
      </c>
      <c r="AZ1036" s="84">
        <v>710</v>
      </c>
      <c r="BA1036" s="84">
        <v>110</v>
      </c>
      <c r="BB1036" s="84">
        <v>709</v>
      </c>
      <c r="BC1036" s="91">
        <v>1529</v>
      </c>
    </row>
    <row r="1037" spans="1:55" ht="25.5">
      <c r="A1037" s="90" t="s">
        <v>843</v>
      </c>
      <c r="B1037" s="82">
        <v>20231001</v>
      </c>
      <c r="C1037" s="82">
        <v>2023</v>
      </c>
      <c r="D1037" s="82" t="s">
        <v>6398</v>
      </c>
      <c r="E1037" s="82">
        <v>10</v>
      </c>
      <c r="F1037" s="82" t="s">
        <v>1276</v>
      </c>
      <c r="G1037" s="82" t="s">
        <v>584</v>
      </c>
      <c r="H1037" s="82">
        <v>1.83</v>
      </c>
      <c r="I1037" s="82" t="s">
        <v>843</v>
      </c>
      <c r="J1037" s="82">
        <v>34</v>
      </c>
      <c r="K1037" s="82" t="s">
        <v>3699</v>
      </c>
      <c r="L1037" s="82" t="s">
        <v>3758</v>
      </c>
      <c r="M1037" s="82" t="s">
        <v>3759</v>
      </c>
      <c r="N1037" s="82" t="s">
        <v>2352</v>
      </c>
      <c r="O1037" s="82" t="s">
        <v>3700</v>
      </c>
      <c r="P1037" s="82" t="s">
        <v>3948</v>
      </c>
      <c r="Q1037" s="82" t="s">
        <v>3949</v>
      </c>
      <c r="R1037" s="82">
        <v>1</v>
      </c>
      <c r="S1037" s="83">
        <v>44573</v>
      </c>
      <c r="T1037" s="83">
        <v>44573</v>
      </c>
      <c r="U1037" s="82">
        <v>61440010</v>
      </c>
      <c r="V1037" s="82" t="s">
        <v>3702</v>
      </c>
      <c r="W1037" s="100" t="s">
        <v>2723</v>
      </c>
      <c r="X1037" s="82" t="s">
        <v>3950</v>
      </c>
      <c r="Y1037" s="82" t="s">
        <v>5287</v>
      </c>
      <c r="Z1037" s="82" t="s">
        <v>2722</v>
      </c>
      <c r="AA1037" s="82" t="s">
        <v>3704</v>
      </c>
      <c r="AB1037" s="82" t="s">
        <v>7073</v>
      </c>
      <c r="AC1037" s="82" t="s">
        <v>3705</v>
      </c>
      <c r="AD1037" s="82" t="s">
        <v>3706</v>
      </c>
      <c r="AE1037" s="82">
        <v>200019605388570</v>
      </c>
      <c r="AF1037" s="82">
        <v>1</v>
      </c>
      <c r="AG1037" s="82" t="s">
        <v>3707</v>
      </c>
      <c r="AH1037" s="82">
        <v>1</v>
      </c>
      <c r="AI1037" s="82" t="s">
        <v>3708</v>
      </c>
      <c r="AJ1037" s="82">
        <v>315645</v>
      </c>
      <c r="AK1037" s="82" t="s">
        <v>6663</v>
      </c>
      <c r="AL1037" s="82">
        <v>638</v>
      </c>
      <c r="AM1037" s="84">
        <v>45000</v>
      </c>
      <c r="AN1037" s="84">
        <v>0</v>
      </c>
      <c r="AO1037" s="84">
        <v>0</v>
      </c>
      <c r="AP1037" s="84">
        <v>45000</v>
      </c>
      <c r="AQ1037" s="84">
        <v>1291.5</v>
      </c>
      <c r="AR1037" s="84">
        <v>1148.33</v>
      </c>
      <c r="AS1037" s="84">
        <v>1368</v>
      </c>
      <c r="AT1037" s="84">
        <v>0</v>
      </c>
      <c r="AU1037" s="84">
        <v>25</v>
      </c>
      <c r="AV1037" s="84">
        <v>0</v>
      </c>
      <c r="AW1037" s="84">
        <v>0</v>
      </c>
      <c r="AX1037" s="84">
        <v>3832.83</v>
      </c>
      <c r="AY1037" s="84">
        <v>41167.17</v>
      </c>
      <c r="AZ1037" s="84">
        <v>3195</v>
      </c>
      <c r="BA1037" s="84">
        <v>495</v>
      </c>
      <c r="BB1037" s="84">
        <v>3190.5</v>
      </c>
      <c r="BC1037" s="91">
        <v>6880.5</v>
      </c>
    </row>
    <row r="1038" spans="1:55" ht="25.5">
      <c r="A1038" s="90" t="s">
        <v>843</v>
      </c>
      <c r="B1038" s="82">
        <v>20231001</v>
      </c>
      <c r="C1038" s="82">
        <v>2023</v>
      </c>
      <c r="D1038" s="82" t="s">
        <v>6398</v>
      </c>
      <c r="E1038" s="82">
        <v>10</v>
      </c>
      <c r="F1038" s="82" t="s">
        <v>1283</v>
      </c>
      <c r="G1038" s="82" t="s">
        <v>727</v>
      </c>
      <c r="H1038" s="82" t="s">
        <v>1283</v>
      </c>
      <c r="I1038" s="82" t="s">
        <v>727</v>
      </c>
      <c r="J1038" s="82">
        <v>1</v>
      </c>
      <c r="K1038" s="82" t="s">
        <v>11</v>
      </c>
      <c r="L1038" s="82"/>
      <c r="M1038" s="82"/>
      <c r="N1038" s="82" t="s">
        <v>2352</v>
      </c>
      <c r="O1038" s="82" t="s">
        <v>3700</v>
      </c>
      <c r="P1038" s="82" t="s">
        <v>3875</v>
      </c>
      <c r="Q1038" s="82" t="s">
        <v>700</v>
      </c>
      <c r="R1038" s="82">
        <v>2</v>
      </c>
      <c r="S1038" s="83">
        <v>44931</v>
      </c>
      <c r="T1038" s="83">
        <v>43839</v>
      </c>
      <c r="U1038" s="82">
        <v>62115043</v>
      </c>
      <c r="V1038" s="82" t="s">
        <v>3702</v>
      </c>
      <c r="W1038" s="100" t="s">
        <v>1778</v>
      </c>
      <c r="X1038" s="82" t="s">
        <v>4068</v>
      </c>
      <c r="Y1038" s="82" t="s">
        <v>5384</v>
      </c>
      <c r="Z1038" s="82" t="s">
        <v>759</v>
      </c>
      <c r="AA1038" s="82" t="s">
        <v>3712</v>
      </c>
      <c r="AB1038" s="82" t="s">
        <v>7074</v>
      </c>
      <c r="AC1038" s="82" t="s">
        <v>3705</v>
      </c>
      <c r="AD1038" s="82" t="s">
        <v>3718</v>
      </c>
      <c r="AE1038" s="82">
        <v>200019603018353</v>
      </c>
      <c r="AF1038" s="82">
        <v>1</v>
      </c>
      <c r="AG1038" s="82" t="s">
        <v>3707</v>
      </c>
      <c r="AH1038" s="82">
        <v>1</v>
      </c>
      <c r="AI1038" s="82" t="s">
        <v>3708</v>
      </c>
      <c r="AJ1038" s="82">
        <v>315645</v>
      </c>
      <c r="AK1038" s="82" t="s">
        <v>6663</v>
      </c>
      <c r="AL1038" s="82">
        <v>639</v>
      </c>
      <c r="AM1038" s="84">
        <v>260000</v>
      </c>
      <c r="AN1038" s="84">
        <v>0</v>
      </c>
      <c r="AO1038" s="84">
        <v>0</v>
      </c>
      <c r="AP1038" s="84">
        <v>260000</v>
      </c>
      <c r="AQ1038" s="84">
        <v>7462</v>
      </c>
      <c r="AR1038" s="84">
        <v>50296.02</v>
      </c>
      <c r="AS1038" s="84">
        <v>5685.41</v>
      </c>
      <c r="AT1038" s="84">
        <v>0</v>
      </c>
      <c r="AU1038" s="84">
        <v>25</v>
      </c>
      <c r="AV1038" s="84">
        <v>0</v>
      </c>
      <c r="AW1038" s="84">
        <v>0</v>
      </c>
      <c r="AX1038" s="84">
        <v>63468.43</v>
      </c>
      <c r="AY1038" s="84">
        <v>196531.57</v>
      </c>
      <c r="AZ1038" s="84">
        <v>18460</v>
      </c>
      <c r="BA1038" s="84">
        <v>822.89</v>
      </c>
      <c r="BB1038" s="84">
        <v>13259.72</v>
      </c>
      <c r="BC1038" s="91">
        <v>32542.61</v>
      </c>
    </row>
    <row r="1039" spans="1:55" ht="25.5">
      <c r="A1039" s="90" t="s">
        <v>843</v>
      </c>
      <c r="B1039" s="82">
        <v>20231001</v>
      </c>
      <c r="C1039" s="82">
        <v>2023</v>
      </c>
      <c r="D1039" s="82" t="s">
        <v>6398</v>
      </c>
      <c r="E1039" s="82">
        <v>10</v>
      </c>
      <c r="F1039" s="82" t="s">
        <v>1241</v>
      </c>
      <c r="G1039" s="82" t="s">
        <v>276</v>
      </c>
      <c r="H1039" s="82" t="s">
        <v>1241</v>
      </c>
      <c r="I1039" s="82" t="s">
        <v>276</v>
      </c>
      <c r="J1039" s="82">
        <v>1</v>
      </c>
      <c r="K1039" s="82" t="s">
        <v>11</v>
      </c>
      <c r="L1039" s="82" t="s">
        <v>3758</v>
      </c>
      <c r="M1039" s="82" t="s">
        <v>3759</v>
      </c>
      <c r="N1039" s="82" t="s">
        <v>2352</v>
      </c>
      <c r="O1039" s="82" t="s">
        <v>3700</v>
      </c>
      <c r="P1039" s="82" t="s">
        <v>3973</v>
      </c>
      <c r="Q1039" s="82" t="s">
        <v>3159</v>
      </c>
      <c r="R1039" s="82">
        <v>2</v>
      </c>
      <c r="S1039" s="83">
        <v>44931</v>
      </c>
      <c r="T1039" s="82" t="s">
        <v>7075</v>
      </c>
      <c r="U1039" s="82">
        <v>62160090</v>
      </c>
      <c r="V1039" s="82" t="s">
        <v>3702</v>
      </c>
      <c r="W1039" s="100" t="s">
        <v>2052</v>
      </c>
      <c r="X1039" s="82" t="s">
        <v>3974</v>
      </c>
      <c r="Y1039" s="82" t="s">
        <v>5305</v>
      </c>
      <c r="Z1039" s="82" t="s">
        <v>1416</v>
      </c>
      <c r="AA1039" s="82" t="s">
        <v>3712</v>
      </c>
      <c r="AB1039" s="83">
        <v>35157</v>
      </c>
      <c r="AC1039" s="82" t="s">
        <v>3705</v>
      </c>
      <c r="AD1039" s="82" t="s">
        <v>3706</v>
      </c>
      <c r="AE1039" s="82">
        <v>200019603104806</v>
      </c>
      <c r="AF1039" s="82">
        <v>1</v>
      </c>
      <c r="AG1039" s="82" t="s">
        <v>3707</v>
      </c>
      <c r="AH1039" s="82">
        <v>1</v>
      </c>
      <c r="AI1039" s="82" t="s">
        <v>3708</v>
      </c>
      <c r="AJ1039" s="82">
        <v>315645</v>
      </c>
      <c r="AK1039" s="82" t="s">
        <v>6663</v>
      </c>
      <c r="AL1039" s="82">
        <v>640</v>
      </c>
      <c r="AM1039" s="84">
        <v>55000</v>
      </c>
      <c r="AN1039" s="84">
        <v>0</v>
      </c>
      <c r="AO1039" s="84">
        <v>0</v>
      </c>
      <c r="AP1039" s="84">
        <v>55000</v>
      </c>
      <c r="AQ1039" s="84">
        <v>1578.5</v>
      </c>
      <c r="AR1039" s="84">
        <v>2559.6799999999998</v>
      </c>
      <c r="AS1039" s="84">
        <v>1672</v>
      </c>
      <c r="AT1039" s="84">
        <v>0</v>
      </c>
      <c r="AU1039" s="84">
        <v>25</v>
      </c>
      <c r="AV1039" s="84">
        <v>0</v>
      </c>
      <c r="AW1039" s="84">
        <v>0</v>
      </c>
      <c r="AX1039" s="84">
        <v>5835.18</v>
      </c>
      <c r="AY1039" s="84">
        <v>49164.82</v>
      </c>
      <c r="AZ1039" s="84">
        <v>3905</v>
      </c>
      <c r="BA1039" s="84">
        <v>605</v>
      </c>
      <c r="BB1039" s="84">
        <v>3899.5</v>
      </c>
      <c r="BC1039" s="91">
        <v>8409.5</v>
      </c>
    </row>
    <row r="1040" spans="1:55" ht="25.5">
      <c r="A1040" s="90" t="s">
        <v>843</v>
      </c>
      <c r="B1040" s="82">
        <v>20231001</v>
      </c>
      <c r="C1040" s="82">
        <v>2023</v>
      </c>
      <c r="D1040" s="82" t="s">
        <v>6398</v>
      </c>
      <c r="E1040" s="82">
        <v>10</v>
      </c>
      <c r="F1040" s="82" t="s">
        <v>1283</v>
      </c>
      <c r="G1040" s="82" t="s">
        <v>727</v>
      </c>
      <c r="H1040" s="82" t="s">
        <v>1283</v>
      </c>
      <c r="I1040" s="82" t="s">
        <v>727</v>
      </c>
      <c r="J1040" s="82">
        <v>1</v>
      </c>
      <c r="K1040" s="82" t="s">
        <v>11</v>
      </c>
      <c r="L1040" s="82"/>
      <c r="M1040" s="82"/>
      <c r="N1040" s="82" t="s">
        <v>2352</v>
      </c>
      <c r="O1040" s="82" t="s">
        <v>3700</v>
      </c>
      <c r="P1040" s="82" t="s">
        <v>3879</v>
      </c>
      <c r="Q1040" s="82" t="s">
        <v>730</v>
      </c>
      <c r="R1040" s="82">
        <v>5</v>
      </c>
      <c r="S1040" s="83">
        <v>43470</v>
      </c>
      <c r="T1040" s="83">
        <v>33148</v>
      </c>
      <c r="U1040" s="82">
        <v>62115018</v>
      </c>
      <c r="V1040" s="82" t="s">
        <v>3702</v>
      </c>
      <c r="W1040" s="100" t="s">
        <v>1035</v>
      </c>
      <c r="X1040" s="82" t="s">
        <v>4294</v>
      </c>
      <c r="Y1040" s="82" t="s">
        <v>4385</v>
      </c>
      <c r="Z1040" s="82" t="s">
        <v>746</v>
      </c>
      <c r="AA1040" s="82" t="s">
        <v>3704</v>
      </c>
      <c r="AB1040" s="83">
        <v>24382</v>
      </c>
      <c r="AC1040" s="82" t="s">
        <v>3713</v>
      </c>
      <c r="AD1040" s="82" t="s">
        <v>3705</v>
      </c>
      <c r="AE1040" s="82">
        <v>200013300031532</v>
      </c>
      <c r="AF1040" s="82">
        <v>1</v>
      </c>
      <c r="AG1040" s="82" t="s">
        <v>3707</v>
      </c>
      <c r="AH1040" s="82">
        <v>1</v>
      </c>
      <c r="AI1040" s="82" t="s">
        <v>3708</v>
      </c>
      <c r="AJ1040" s="82">
        <v>315645</v>
      </c>
      <c r="AK1040" s="82" t="s">
        <v>6663</v>
      </c>
      <c r="AL1040" s="82">
        <v>641</v>
      </c>
      <c r="AM1040" s="84">
        <v>45000</v>
      </c>
      <c r="AN1040" s="84">
        <v>0</v>
      </c>
      <c r="AO1040" s="84">
        <v>0</v>
      </c>
      <c r="AP1040" s="84">
        <v>45000</v>
      </c>
      <c r="AQ1040" s="84">
        <v>1291.5</v>
      </c>
      <c r="AR1040" s="84">
        <v>1148.33</v>
      </c>
      <c r="AS1040" s="84">
        <v>1368</v>
      </c>
      <c r="AT1040" s="84">
        <v>0</v>
      </c>
      <c r="AU1040" s="84">
        <v>25</v>
      </c>
      <c r="AV1040" s="84">
        <v>100</v>
      </c>
      <c r="AW1040" s="84">
        <v>25285.38</v>
      </c>
      <c r="AX1040" s="84">
        <v>54503.59</v>
      </c>
      <c r="AY1040" s="84">
        <v>15781.79</v>
      </c>
      <c r="AZ1040" s="84">
        <v>3195</v>
      </c>
      <c r="BA1040" s="84">
        <v>495</v>
      </c>
      <c r="BB1040" s="84">
        <v>3190.5</v>
      </c>
      <c r="BC1040" s="91">
        <v>6880.5</v>
      </c>
    </row>
    <row r="1041" spans="1:55" ht="25.5">
      <c r="A1041" s="90" t="s">
        <v>843</v>
      </c>
      <c r="B1041" s="82">
        <v>20231001</v>
      </c>
      <c r="C1041" s="82">
        <v>2023</v>
      </c>
      <c r="D1041" s="82" t="s">
        <v>6398</v>
      </c>
      <c r="E1041" s="82">
        <v>10</v>
      </c>
      <c r="F1041" s="82" t="s">
        <v>1250</v>
      </c>
      <c r="G1041" s="82" t="s">
        <v>1485</v>
      </c>
      <c r="H1041" s="82">
        <v>1.83</v>
      </c>
      <c r="I1041" s="82" t="s">
        <v>843</v>
      </c>
      <c r="J1041" s="82">
        <v>34</v>
      </c>
      <c r="K1041" s="82" t="s">
        <v>3699</v>
      </c>
      <c r="L1041" s="82"/>
      <c r="M1041" s="82"/>
      <c r="N1041" s="82" t="s">
        <v>2352</v>
      </c>
      <c r="O1041" s="82" t="s">
        <v>3700</v>
      </c>
      <c r="P1041" s="82" t="s">
        <v>3781</v>
      </c>
      <c r="Q1041" s="82" t="s">
        <v>1334</v>
      </c>
      <c r="R1041" s="82">
        <v>2</v>
      </c>
      <c r="S1041" s="83">
        <v>44932</v>
      </c>
      <c r="T1041" s="83">
        <v>44573</v>
      </c>
      <c r="U1041" s="82">
        <v>61575210</v>
      </c>
      <c r="V1041" s="82" t="s">
        <v>3702</v>
      </c>
      <c r="W1041" s="100" t="s">
        <v>2612</v>
      </c>
      <c r="X1041" s="82" t="s">
        <v>3877</v>
      </c>
      <c r="Y1041" s="82" t="s">
        <v>5229</v>
      </c>
      <c r="Z1041" s="82" t="s">
        <v>2611</v>
      </c>
      <c r="AA1041" s="82" t="s">
        <v>3712</v>
      </c>
      <c r="AB1041" s="83">
        <v>34190</v>
      </c>
      <c r="AC1041" s="82" t="s">
        <v>3705</v>
      </c>
      <c r="AD1041" s="82" t="s">
        <v>3706</v>
      </c>
      <c r="AE1041" s="82">
        <v>200019605322551</v>
      </c>
      <c r="AF1041" s="82">
        <v>1</v>
      </c>
      <c r="AG1041" s="82" t="s">
        <v>3707</v>
      </c>
      <c r="AH1041" s="82">
        <v>1</v>
      </c>
      <c r="AI1041" s="82" t="s">
        <v>3708</v>
      </c>
      <c r="AJ1041" s="82">
        <v>315645</v>
      </c>
      <c r="AK1041" s="82" t="s">
        <v>6663</v>
      </c>
      <c r="AL1041" s="82">
        <v>642</v>
      </c>
      <c r="AM1041" s="84">
        <v>42000</v>
      </c>
      <c r="AN1041" s="84">
        <v>0</v>
      </c>
      <c r="AO1041" s="84">
        <v>0</v>
      </c>
      <c r="AP1041" s="84">
        <v>42000</v>
      </c>
      <c r="AQ1041" s="84">
        <v>1205.4000000000001</v>
      </c>
      <c r="AR1041" s="84">
        <v>724.92</v>
      </c>
      <c r="AS1041" s="84">
        <v>1276.8</v>
      </c>
      <c r="AT1041" s="84">
        <v>0</v>
      </c>
      <c r="AU1041" s="84">
        <v>25</v>
      </c>
      <c r="AV1041" s="84">
        <v>0</v>
      </c>
      <c r="AW1041" s="84">
        <v>0</v>
      </c>
      <c r="AX1041" s="84">
        <v>3232.12</v>
      </c>
      <c r="AY1041" s="84">
        <v>38767.879999999997</v>
      </c>
      <c r="AZ1041" s="84">
        <v>2982</v>
      </c>
      <c r="BA1041" s="84">
        <v>462</v>
      </c>
      <c r="BB1041" s="84">
        <v>2977.8</v>
      </c>
      <c r="BC1041" s="91">
        <v>6421.8</v>
      </c>
    </row>
    <row r="1042" spans="1:55" ht="25.5">
      <c r="A1042" s="90" t="s">
        <v>843</v>
      </c>
      <c r="B1042" s="82">
        <v>20231001</v>
      </c>
      <c r="C1042" s="82">
        <v>2023</v>
      </c>
      <c r="D1042" s="82" t="s">
        <v>6398</v>
      </c>
      <c r="E1042" s="82">
        <v>10</v>
      </c>
      <c r="F1042" s="82" t="s">
        <v>1270</v>
      </c>
      <c r="G1042" s="82" t="s">
        <v>842</v>
      </c>
      <c r="H1042" s="82">
        <v>1.83</v>
      </c>
      <c r="I1042" s="82" t="s">
        <v>843</v>
      </c>
      <c r="J1042" s="82">
        <v>34</v>
      </c>
      <c r="K1042" s="82" t="s">
        <v>3699</v>
      </c>
      <c r="L1042" s="82" t="s">
        <v>3754</v>
      </c>
      <c r="M1042" s="82" t="s">
        <v>3755</v>
      </c>
      <c r="N1042" s="82" t="s">
        <v>2352</v>
      </c>
      <c r="O1042" s="82" t="s">
        <v>3700</v>
      </c>
      <c r="P1042" s="82" t="s">
        <v>3756</v>
      </c>
      <c r="Q1042" s="82" t="s">
        <v>883</v>
      </c>
      <c r="R1042" s="82">
        <v>1</v>
      </c>
      <c r="S1042" s="83">
        <v>44573</v>
      </c>
      <c r="T1042" s="83">
        <v>44573</v>
      </c>
      <c r="U1042" s="82">
        <v>61800077</v>
      </c>
      <c r="V1042" s="82" t="s">
        <v>3702</v>
      </c>
      <c r="W1042" s="100" t="s">
        <v>2749</v>
      </c>
      <c r="X1042" s="82" t="s">
        <v>3811</v>
      </c>
      <c r="Y1042" s="82" t="s">
        <v>5183</v>
      </c>
      <c r="Z1042" s="82" t="s">
        <v>2748</v>
      </c>
      <c r="AA1042" s="82" t="s">
        <v>3712</v>
      </c>
      <c r="AB1042" s="82" t="s">
        <v>7076</v>
      </c>
      <c r="AC1042" s="82" t="s">
        <v>3705</v>
      </c>
      <c r="AD1042" s="82" t="s">
        <v>3706</v>
      </c>
      <c r="AE1042" s="82">
        <v>200019603361862</v>
      </c>
      <c r="AF1042" s="82">
        <v>1</v>
      </c>
      <c r="AG1042" s="82" t="s">
        <v>3707</v>
      </c>
      <c r="AH1042" s="82">
        <v>1</v>
      </c>
      <c r="AI1042" s="82" t="s">
        <v>3708</v>
      </c>
      <c r="AJ1042" s="82">
        <v>315645</v>
      </c>
      <c r="AK1042" s="82" t="s">
        <v>6663</v>
      </c>
      <c r="AL1042" s="82">
        <v>643</v>
      </c>
      <c r="AM1042" s="84">
        <v>31500</v>
      </c>
      <c r="AN1042" s="84">
        <v>0</v>
      </c>
      <c r="AO1042" s="84">
        <v>0</v>
      </c>
      <c r="AP1042" s="84">
        <v>31500</v>
      </c>
      <c r="AQ1042" s="84">
        <v>904.05</v>
      </c>
      <c r="AR1042" s="84">
        <v>0</v>
      </c>
      <c r="AS1042" s="84">
        <v>957.6</v>
      </c>
      <c r="AT1042" s="84">
        <v>0</v>
      </c>
      <c r="AU1042" s="84">
        <v>25</v>
      </c>
      <c r="AV1042" s="84">
        <v>0</v>
      </c>
      <c r="AW1042" s="84">
        <v>0</v>
      </c>
      <c r="AX1042" s="84">
        <v>1886.65</v>
      </c>
      <c r="AY1042" s="84">
        <v>29613.35</v>
      </c>
      <c r="AZ1042" s="84">
        <v>2236.5</v>
      </c>
      <c r="BA1042" s="84">
        <v>346.5</v>
      </c>
      <c r="BB1042" s="84">
        <v>2233.35</v>
      </c>
      <c r="BC1042" s="91">
        <v>4816.3500000000004</v>
      </c>
    </row>
    <row r="1043" spans="1:55" ht="25.5">
      <c r="A1043" s="90" t="s">
        <v>843</v>
      </c>
      <c r="B1043" s="82">
        <v>20231001</v>
      </c>
      <c r="C1043" s="82">
        <v>2023</v>
      </c>
      <c r="D1043" s="82" t="s">
        <v>6398</v>
      </c>
      <c r="E1043" s="82">
        <v>10</v>
      </c>
      <c r="F1043" s="82" t="s">
        <v>1292</v>
      </c>
      <c r="G1043" s="82" t="s">
        <v>184</v>
      </c>
      <c r="H1043" s="82">
        <v>1.83</v>
      </c>
      <c r="I1043" s="82" t="s">
        <v>843</v>
      </c>
      <c r="J1043" s="82">
        <v>34</v>
      </c>
      <c r="K1043" s="82" t="s">
        <v>3699</v>
      </c>
      <c r="L1043" s="82"/>
      <c r="M1043" s="82"/>
      <c r="N1043" s="82" t="s">
        <v>2352</v>
      </c>
      <c r="O1043" s="82" t="s">
        <v>3700</v>
      </c>
      <c r="P1043" s="82" t="s">
        <v>3735</v>
      </c>
      <c r="Q1043" s="82" t="s">
        <v>127</v>
      </c>
      <c r="R1043" s="82">
        <v>2</v>
      </c>
      <c r="S1043" s="83">
        <v>44927</v>
      </c>
      <c r="T1043" s="83">
        <v>44652</v>
      </c>
      <c r="U1043" s="82">
        <v>62205006</v>
      </c>
      <c r="V1043" s="82" t="s">
        <v>3702</v>
      </c>
      <c r="W1043" s="100" t="s">
        <v>2092</v>
      </c>
      <c r="X1043" s="82" t="s">
        <v>3989</v>
      </c>
      <c r="Y1043" s="82" t="s">
        <v>5318</v>
      </c>
      <c r="Z1043" s="82" t="s">
        <v>1455</v>
      </c>
      <c r="AA1043" s="82" t="s">
        <v>3712</v>
      </c>
      <c r="AB1043" s="82" t="s">
        <v>7077</v>
      </c>
      <c r="AC1043" s="82" t="s">
        <v>3705</v>
      </c>
      <c r="AD1043" s="82" t="s">
        <v>3706</v>
      </c>
      <c r="AE1043" s="82">
        <v>200019604435069</v>
      </c>
      <c r="AF1043" s="82">
        <v>1</v>
      </c>
      <c r="AG1043" s="82" t="s">
        <v>3707</v>
      </c>
      <c r="AH1043" s="82">
        <v>1</v>
      </c>
      <c r="AI1043" s="82" t="s">
        <v>3708</v>
      </c>
      <c r="AJ1043" s="82">
        <v>315645</v>
      </c>
      <c r="AK1043" s="82" t="s">
        <v>6663</v>
      </c>
      <c r="AL1043" s="82">
        <v>644</v>
      </c>
      <c r="AM1043" s="84">
        <v>100000</v>
      </c>
      <c r="AN1043" s="84">
        <v>0</v>
      </c>
      <c r="AO1043" s="84">
        <v>0</v>
      </c>
      <c r="AP1043" s="84">
        <v>100000</v>
      </c>
      <c r="AQ1043" s="84">
        <v>2870</v>
      </c>
      <c r="AR1043" s="84">
        <v>12105.37</v>
      </c>
      <c r="AS1043" s="84">
        <v>3040</v>
      </c>
      <c r="AT1043" s="84">
        <v>0</v>
      </c>
      <c r="AU1043" s="84">
        <v>25</v>
      </c>
      <c r="AV1043" s="84">
        <v>0</v>
      </c>
      <c r="AW1043" s="84">
        <v>0</v>
      </c>
      <c r="AX1043" s="84">
        <v>18040.37</v>
      </c>
      <c r="AY1043" s="84">
        <v>81959.63</v>
      </c>
      <c r="AZ1043" s="84">
        <v>7100</v>
      </c>
      <c r="BA1043" s="84">
        <v>822.89</v>
      </c>
      <c r="BB1043" s="84">
        <v>7090</v>
      </c>
      <c r="BC1043" s="91">
        <v>15012.89</v>
      </c>
    </row>
    <row r="1044" spans="1:55" ht="25.5">
      <c r="A1044" s="90" t="s">
        <v>843</v>
      </c>
      <c r="B1044" s="82">
        <v>20231001</v>
      </c>
      <c r="C1044" s="82">
        <v>2023</v>
      </c>
      <c r="D1044" s="82" t="s">
        <v>6398</v>
      </c>
      <c r="E1044" s="82">
        <v>10</v>
      </c>
      <c r="F1044" s="82" t="s">
        <v>1257</v>
      </c>
      <c r="G1044" s="82" t="s">
        <v>73</v>
      </c>
      <c r="H1044" s="82">
        <v>1.83</v>
      </c>
      <c r="I1044" s="82" t="s">
        <v>843</v>
      </c>
      <c r="J1044" s="82">
        <v>34</v>
      </c>
      <c r="K1044" s="82" t="s">
        <v>3699</v>
      </c>
      <c r="L1044" s="82" t="s">
        <v>3714</v>
      </c>
      <c r="M1044" s="82" t="s">
        <v>3715</v>
      </c>
      <c r="N1044" s="82" t="s">
        <v>2352</v>
      </c>
      <c r="O1044" s="82" t="s">
        <v>3700</v>
      </c>
      <c r="P1044" s="82" t="s">
        <v>3743</v>
      </c>
      <c r="Q1044" s="82" t="s">
        <v>75</v>
      </c>
      <c r="R1044" s="82">
        <v>1</v>
      </c>
      <c r="S1044" s="83">
        <v>44573</v>
      </c>
      <c r="T1044" s="83">
        <v>44573</v>
      </c>
      <c r="U1044" s="82">
        <v>61950091</v>
      </c>
      <c r="V1044" s="82" t="s">
        <v>3702</v>
      </c>
      <c r="W1044" s="100" t="s">
        <v>2715</v>
      </c>
      <c r="X1044" s="82" t="s">
        <v>4429</v>
      </c>
      <c r="Y1044" s="82" t="s">
        <v>5709</v>
      </c>
      <c r="Z1044" s="82" t="s">
        <v>2714</v>
      </c>
      <c r="AA1044" s="82" t="s">
        <v>3712</v>
      </c>
      <c r="AB1044" s="82" t="s">
        <v>7078</v>
      </c>
      <c r="AC1044" s="82" t="s">
        <v>3705</v>
      </c>
      <c r="AD1044" s="82" t="s">
        <v>3706</v>
      </c>
      <c r="AE1044" s="82">
        <v>200019602327738</v>
      </c>
      <c r="AF1044" s="82">
        <v>1</v>
      </c>
      <c r="AG1044" s="82" t="s">
        <v>3707</v>
      </c>
      <c r="AH1044" s="82">
        <v>1</v>
      </c>
      <c r="AI1044" s="82" t="s">
        <v>3708</v>
      </c>
      <c r="AJ1044" s="82">
        <v>315645</v>
      </c>
      <c r="AK1044" s="82" t="s">
        <v>6663</v>
      </c>
      <c r="AL1044" s="82">
        <v>645</v>
      </c>
      <c r="AM1044" s="84">
        <v>20000</v>
      </c>
      <c r="AN1044" s="84">
        <v>0</v>
      </c>
      <c r="AO1044" s="84">
        <v>0</v>
      </c>
      <c r="AP1044" s="84">
        <v>20000</v>
      </c>
      <c r="AQ1044" s="84">
        <v>574</v>
      </c>
      <c r="AR1044" s="84">
        <v>0</v>
      </c>
      <c r="AS1044" s="84">
        <v>608</v>
      </c>
      <c r="AT1044" s="84">
        <v>0</v>
      </c>
      <c r="AU1044" s="84">
        <v>25</v>
      </c>
      <c r="AV1044" s="84">
        <v>0</v>
      </c>
      <c r="AW1044" s="84">
        <v>0</v>
      </c>
      <c r="AX1044" s="84">
        <v>1207</v>
      </c>
      <c r="AY1044" s="84">
        <v>18793</v>
      </c>
      <c r="AZ1044" s="84">
        <v>1420</v>
      </c>
      <c r="BA1044" s="84">
        <v>220</v>
      </c>
      <c r="BB1044" s="84">
        <v>1418</v>
      </c>
      <c r="BC1044" s="91">
        <v>3058</v>
      </c>
    </row>
    <row r="1045" spans="1:55" ht="25.5">
      <c r="A1045" s="90" t="s">
        <v>843</v>
      </c>
      <c r="B1045" s="82">
        <v>20231001</v>
      </c>
      <c r="C1045" s="82">
        <v>2023</v>
      </c>
      <c r="D1045" s="82" t="s">
        <v>6398</v>
      </c>
      <c r="E1045" s="82">
        <v>10</v>
      </c>
      <c r="F1045" s="82" t="s">
        <v>2884</v>
      </c>
      <c r="G1045" s="82" t="s">
        <v>2883</v>
      </c>
      <c r="H1045" s="82">
        <v>1.83</v>
      </c>
      <c r="I1045" s="82" t="s">
        <v>843</v>
      </c>
      <c r="J1045" s="82">
        <v>34</v>
      </c>
      <c r="K1045" s="82" t="s">
        <v>3699</v>
      </c>
      <c r="L1045" s="82"/>
      <c r="M1045" s="82"/>
      <c r="N1045" s="82" t="s">
        <v>2352</v>
      </c>
      <c r="O1045" s="82" t="s">
        <v>3700</v>
      </c>
      <c r="P1045" s="82" t="s">
        <v>3735</v>
      </c>
      <c r="Q1045" s="82" t="s">
        <v>127</v>
      </c>
      <c r="R1045" s="82">
        <v>4</v>
      </c>
      <c r="S1045" s="83">
        <v>44573</v>
      </c>
      <c r="T1045" s="83">
        <v>43842</v>
      </c>
      <c r="U1045" s="82">
        <v>62415018</v>
      </c>
      <c r="V1045" s="82" t="s">
        <v>3702</v>
      </c>
      <c r="W1045" s="100" t="s">
        <v>2650</v>
      </c>
      <c r="X1045" s="82" t="s">
        <v>3891</v>
      </c>
      <c r="Y1045" s="82" t="s">
        <v>5468</v>
      </c>
      <c r="Z1045" s="82" t="s">
        <v>2649</v>
      </c>
      <c r="AA1045" s="82" t="s">
        <v>3712</v>
      </c>
      <c r="AB1045" s="83">
        <v>23810</v>
      </c>
      <c r="AC1045" s="82" t="s">
        <v>3705</v>
      </c>
      <c r="AD1045" s="82" t="s">
        <v>3706</v>
      </c>
      <c r="AE1045" s="82">
        <v>200019605918590</v>
      </c>
      <c r="AF1045" s="82">
        <v>1</v>
      </c>
      <c r="AG1045" s="82" t="s">
        <v>3707</v>
      </c>
      <c r="AH1045" s="82">
        <v>1</v>
      </c>
      <c r="AI1045" s="82" t="s">
        <v>3708</v>
      </c>
      <c r="AJ1045" s="82">
        <v>315645</v>
      </c>
      <c r="AK1045" s="82" t="s">
        <v>6663</v>
      </c>
      <c r="AL1045" s="82">
        <v>646</v>
      </c>
      <c r="AM1045" s="84">
        <v>130000</v>
      </c>
      <c r="AN1045" s="84">
        <v>0</v>
      </c>
      <c r="AO1045" s="84">
        <v>0</v>
      </c>
      <c r="AP1045" s="84">
        <v>130000</v>
      </c>
      <c r="AQ1045" s="84">
        <v>3731</v>
      </c>
      <c r="AR1045" s="84">
        <v>19162.12</v>
      </c>
      <c r="AS1045" s="84">
        <v>3952</v>
      </c>
      <c r="AT1045" s="84">
        <v>0</v>
      </c>
      <c r="AU1045" s="84">
        <v>25</v>
      </c>
      <c r="AV1045" s="84">
        <v>0</v>
      </c>
      <c r="AW1045" s="84">
        <v>0</v>
      </c>
      <c r="AX1045" s="84">
        <v>26870.12</v>
      </c>
      <c r="AY1045" s="84">
        <v>103129.88</v>
      </c>
      <c r="AZ1045" s="84">
        <v>9230</v>
      </c>
      <c r="BA1045" s="84">
        <v>822.89</v>
      </c>
      <c r="BB1045" s="84">
        <v>9217</v>
      </c>
      <c r="BC1045" s="91">
        <v>19269.89</v>
      </c>
    </row>
    <row r="1046" spans="1:55" ht="25.5">
      <c r="A1046" s="90" t="s">
        <v>843</v>
      </c>
      <c r="B1046" s="82">
        <v>20231001</v>
      </c>
      <c r="C1046" s="82">
        <v>2023</v>
      </c>
      <c r="D1046" s="82" t="s">
        <v>6398</v>
      </c>
      <c r="E1046" s="82">
        <v>10</v>
      </c>
      <c r="F1046" s="82" t="s">
        <v>1260</v>
      </c>
      <c r="G1046" s="82" t="s">
        <v>256</v>
      </c>
      <c r="H1046" s="82" t="s">
        <v>1260</v>
      </c>
      <c r="I1046" s="82" t="s">
        <v>256</v>
      </c>
      <c r="J1046" s="82">
        <v>1</v>
      </c>
      <c r="K1046" s="82" t="s">
        <v>11</v>
      </c>
      <c r="L1046" s="82" t="s">
        <v>3720</v>
      </c>
      <c r="M1046" s="82" t="s">
        <v>3721</v>
      </c>
      <c r="N1046" s="82" t="s">
        <v>2352</v>
      </c>
      <c r="O1046" s="82" t="s">
        <v>3700</v>
      </c>
      <c r="P1046" s="82" t="s">
        <v>3821</v>
      </c>
      <c r="Q1046" s="82" t="s">
        <v>359</v>
      </c>
      <c r="R1046" s="82">
        <v>1</v>
      </c>
      <c r="S1046" s="83">
        <v>44933</v>
      </c>
      <c r="T1046" s="83">
        <v>44933</v>
      </c>
      <c r="U1046" s="82">
        <v>62250076</v>
      </c>
      <c r="V1046" s="82" t="s">
        <v>3702</v>
      </c>
      <c r="W1046" s="100" t="s">
        <v>3419</v>
      </c>
      <c r="X1046" s="82" t="s">
        <v>3855</v>
      </c>
      <c r="Y1046" s="82" t="s">
        <v>5215</v>
      </c>
      <c r="Z1046" s="82" t="s">
        <v>3418</v>
      </c>
      <c r="AA1046" s="82" t="s">
        <v>3712</v>
      </c>
      <c r="AB1046" s="83">
        <v>36772</v>
      </c>
      <c r="AC1046" s="82" t="s">
        <v>3705</v>
      </c>
      <c r="AD1046" s="82" t="s">
        <v>3706</v>
      </c>
      <c r="AE1046" s="82">
        <v>200019606032415</v>
      </c>
      <c r="AF1046" s="82">
        <v>1</v>
      </c>
      <c r="AG1046" s="82" t="s">
        <v>3707</v>
      </c>
      <c r="AH1046" s="82">
        <v>1</v>
      </c>
      <c r="AI1046" s="82" t="s">
        <v>3708</v>
      </c>
      <c r="AJ1046" s="82">
        <v>315645</v>
      </c>
      <c r="AK1046" s="82" t="s">
        <v>6663</v>
      </c>
      <c r="AL1046" s="82">
        <v>647</v>
      </c>
      <c r="AM1046" s="84">
        <v>22000</v>
      </c>
      <c r="AN1046" s="84">
        <v>0</v>
      </c>
      <c r="AO1046" s="84">
        <v>0</v>
      </c>
      <c r="AP1046" s="84">
        <v>22000</v>
      </c>
      <c r="AQ1046" s="84">
        <v>631.4</v>
      </c>
      <c r="AR1046" s="84">
        <v>0</v>
      </c>
      <c r="AS1046" s="84">
        <v>668.8</v>
      </c>
      <c r="AT1046" s="84">
        <v>0</v>
      </c>
      <c r="AU1046" s="84">
        <v>25</v>
      </c>
      <c r="AV1046" s="84">
        <v>0</v>
      </c>
      <c r="AW1046" s="84">
        <v>1046</v>
      </c>
      <c r="AX1046" s="84">
        <v>3417.2</v>
      </c>
      <c r="AY1046" s="84">
        <v>19628.8</v>
      </c>
      <c r="AZ1046" s="84">
        <v>1562</v>
      </c>
      <c r="BA1046" s="84">
        <v>242</v>
      </c>
      <c r="BB1046" s="84">
        <v>1559.8</v>
      </c>
      <c r="BC1046" s="91">
        <v>3363.8</v>
      </c>
    </row>
    <row r="1047" spans="1:55" ht="25.5">
      <c r="A1047" s="90" t="s">
        <v>843</v>
      </c>
      <c r="B1047" s="82">
        <v>20231001</v>
      </c>
      <c r="C1047" s="82">
        <v>2023</v>
      </c>
      <c r="D1047" s="82" t="s">
        <v>6398</v>
      </c>
      <c r="E1047" s="82">
        <v>10</v>
      </c>
      <c r="F1047" s="82" t="s">
        <v>1259</v>
      </c>
      <c r="G1047" s="82" t="s">
        <v>1493</v>
      </c>
      <c r="H1047" s="82" t="s">
        <v>1259</v>
      </c>
      <c r="I1047" s="82" t="s">
        <v>1493</v>
      </c>
      <c r="J1047" s="82">
        <v>1</v>
      </c>
      <c r="K1047" s="82" t="s">
        <v>11</v>
      </c>
      <c r="L1047" s="82" t="s">
        <v>3720</v>
      </c>
      <c r="M1047" s="82" t="s">
        <v>3721</v>
      </c>
      <c r="N1047" s="82" t="s">
        <v>2352</v>
      </c>
      <c r="O1047" s="82" t="s">
        <v>3700</v>
      </c>
      <c r="P1047" s="82" t="s">
        <v>3851</v>
      </c>
      <c r="Q1047" s="82" t="s">
        <v>210</v>
      </c>
      <c r="R1047" s="82">
        <v>2</v>
      </c>
      <c r="S1047" s="83">
        <v>44929</v>
      </c>
      <c r="T1047" s="83">
        <v>42739</v>
      </c>
      <c r="U1047" s="82">
        <v>61485020</v>
      </c>
      <c r="V1047" s="82" t="s">
        <v>3702</v>
      </c>
      <c r="W1047" s="100" t="s">
        <v>2940</v>
      </c>
      <c r="X1047" s="82" t="s">
        <v>4251</v>
      </c>
      <c r="Y1047" s="82" t="s">
        <v>5545</v>
      </c>
      <c r="Z1047" s="82" t="s">
        <v>2939</v>
      </c>
      <c r="AA1047" s="82" t="s">
        <v>3712</v>
      </c>
      <c r="AB1047" s="82" t="s">
        <v>7079</v>
      </c>
      <c r="AC1047" s="82" t="s">
        <v>3713</v>
      </c>
      <c r="AD1047" s="82" t="s">
        <v>3706</v>
      </c>
      <c r="AE1047" s="82">
        <v>200019605628352</v>
      </c>
      <c r="AF1047" s="82">
        <v>1</v>
      </c>
      <c r="AG1047" s="82" t="s">
        <v>3707</v>
      </c>
      <c r="AH1047" s="82">
        <v>1</v>
      </c>
      <c r="AI1047" s="82" t="s">
        <v>3708</v>
      </c>
      <c r="AJ1047" s="82">
        <v>315645</v>
      </c>
      <c r="AK1047" s="82" t="s">
        <v>6663</v>
      </c>
      <c r="AL1047" s="82">
        <v>648</v>
      </c>
      <c r="AM1047" s="84">
        <v>22000</v>
      </c>
      <c r="AN1047" s="84">
        <v>0</v>
      </c>
      <c r="AO1047" s="84">
        <v>0</v>
      </c>
      <c r="AP1047" s="84">
        <v>22000</v>
      </c>
      <c r="AQ1047" s="84">
        <v>631.4</v>
      </c>
      <c r="AR1047" s="84">
        <v>0</v>
      </c>
      <c r="AS1047" s="84">
        <v>668.8</v>
      </c>
      <c r="AT1047" s="84">
        <v>1587.38</v>
      </c>
      <c r="AU1047" s="84">
        <v>25</v>
      </c>
      <c r="AV1047" s="84">
        <v>0</v>
      </c>
      <c r="AW1047" s="84">
        <v>0</v>
      </c>
      <c r="AX1047" s="84">
        <v>2912.58</v>
      </c>
      <c r="AY1047" s="84">
        <v>19087.419999999998</v>
      </c>
      <c r="AZ1047" s="84">
        <v>1562</v>
      </c>
      <c r="BA1047" s="84">
        <v>242</v>
      </c>
      <c r="BB1047" s="84">
        <v>1559.8</v>
      </c>
      <c r="BC1047" s="91">
        <v>3363.8</v>
      </c>
    </row>
    <row r="1048" spans="1:55" ht="25.5">
      <c r="A1048" s="90" t="s">
        <v>843</v>
      </c>
      <c r="B1048" s="82">
        <v>20231001</v>
      </c>
      <c r="C1048" s="82">
        <v>2023</v>
      </c>
      <c r="D1048" s="82" t="s">
        <v>6398</v>
      </c>
      <c r="E1048" s="82">
        <v>10</v>
      </c>
      <c r="F1048" s="82" t="s">
        <v>1285</v>
      </c>
      <c r="G1048" s="82" t="s">
        <v>187</v>
      </c>
      <c r="H1048" s="82" t="s">
        <v>1285</v>
      </c>
      <c r="I1048" s="82" t="s">
        <v>187</v>
      </c>
      <c r="J1048" s="82">
        <v>1</v>
      </c>
      <c r="K1048" s="82" t="s">
        <v>11</v>
      </c>
      <c r="L1048" s="82"/>
      <c r="M1048" s="82"/>
      <c r="N1048" s="82" t="s">
        <v>2352</v>
      </c>
      <c r="O1048" s="82" t="s">
        <v>3700</v>
      </c>
      <c r="P1048" s="82" t="s">
        <v>3733</v>
      </c>
      <c r="Q1048" s="82" t="s">
        <v>196</v>
      </c>
      <c r="R1048" s="82">
        <v>8</v>
      </c>
      <c r="S1048" s="83">
        <v>44935</v>
      </c>
      <c r="T1048" s="83">
        <v>37996</v>
      </c>
      <c r="U1048" s="82">
        <v>62370031</v>
      </c>
      <c r="V1048" s="82" t="s">
        <v>3702</v>
      </c>
      <c r="W1048" s="100" t="s">
        <v>2048</v>
      </c>
      <c r="X1048" s="82" t="s">
        <v>3734</v>
      </c>
      <c r="Y1048" s="82" t="s">
        <v>5136</v>
      </c>
      <c r="Z1048" s="82" t="s">
        <v>195</v>
      </c>
      <c r="AA1048" s="82" t="s">
        <v>3704</v>
      </c>
      <c r="AB1048" s="83">
        <v>24086</v>
      </c>
      <c r="AC1048" s="82" t="s">
        <v>3713</v>
      </c>
      <c r="AD1048" s="82" t="s">
        <v>3705</v>
      </c>
      <c r="AE1048" s="82">
        <v>200013300048318</v>
      </c>
      <c r="AF1048" s="82">
        <v>1</v>
      </c>
      <c r="AG1048" s="82" t="s">
        <v>3707</v>
      </c>
      <c r="AH1048" s="82">
        <v>1</v>
      </c>
      <c r="AI1048" s="82" t="s">
        <v>3708</v>
      </c>
      <c r="AJ1048" s="82">
        <v>315645</v>
      </c>
      <c r="AK1048" s="82" t="s">
        <v>6663</v>
      </c>
      <c r="AL1048" s="82">
        <v>649</v>
      </c>
      <c r="AM1048" s="84">
        <v>40000</v>
      </c>
      <c r="AN1048" s="84">
        <v>0</v>
      </c>
      <c r="AO1048" s="84">
        <v>0</v>
      </c>
      <c r="AP1048" s="84">
        <v>40000</v>
      </c>
      <c r="AQ1048" s="84">
        <v>1148</v>
      </c>
      <c r="AR1048" s="84">
        <v>442.65</v>
      </c>
      <c r="AS1048" s="84">
        <v>1216</v>
      </c>
      <c r="AT1048" s="84">
        <v>0</v>
      </c>
      <c r="AU1048" s="84">
        <v>25</v>
      </c>
      <c r="AV1048" s="84">
        <v>50</v>
      </c>
      <c r="AW1048" s="84">
        <v>9576.73</v>
      </c>
      <c r="AX1048" s="84">
        <v>22035.11</v>
      </c>
      <c r="AY1048" s="84">
        <v>27541.62</v>
      </c>
      <c r="AZ1048" s="84">
        <v>2840</v>
      </c>
      <c r="BA1048" s="84">
        <v>440</v>
      </c>
      <c r="BB1048" s="84">
        <v>2836</v>
      </c>
      <c r="BC1048" s="91">
        <v>6116</v>
      </c>
    </row>
    <row r="1049" spans="1:55" ht="25.5">
      <c r="A1049" s="90" t="s">
        <v>843</v>
      </c>
      <c r="B1049" s="82">
        <v>20231001</v>
      </c>
      <c r="C1049" s="82">
        <v>2023</v>
      </c>
      <c r="D1049" s="82" t="s">
        <v>6398</v>
      </c>
      <c r="E1049" s="82">
        <v>10</v>
      </c>
      <c r="F1049" s="82">
        <v>1.83</v>
      </c>
      <c r="G1049" s="82" t="s">
        <v>843</v>
      </c>
      <c r="H1049" s="82">
        <v>1.83</v>
      </c>
      <c r="I1049" s="82" t="s">
        <v>843</v>
      </c>
      <c r="J1049" s="82">
        <v>1</v>
      </c>
      <c r="K1049" s="82" t="s">
        <v>11</v>
      </c>
      <c r="L1049" s="82" t="s">
        <v>3720</v>
      </c>
      <c r="M1049" s="82" t="s">
        <v>3721</v>
      </c>
      <c r="N1049" s="82" t="s">
        <v>2352</v>
      </c>
      <c r="O1049" s="82" t="s">
        <v>3700</v>
      </c>
      <c r="P1049" s="82" t="s">
        <v>3798</v>
      </c>
      <c r="Q1049" s="82" t="s">
        <v>15</v>
      </c>
      <c r="R1049" s="82">
        <v>4</v>
      </c>
      <c r="S1049" s="83">
        <v>43466</v>
      </c>
      <c r="T1049" s="83">
        <v>39822</v>
      </c>
      <c r="U1049" s="82">
        <v>62460102</v>
      </c>
      <c r="V1049" s="82" t="s">
        <v>3702</v>
      </c>
      <c r="W1049" s="100" t="s">
        <v>1654</v>
      </c>
      <c r="X1049" s="82" t="s">
        <v>4323</v>
      </c>
      <c r="Y1049" s="82" t="s">
        <v>5611</v>
      </c>
      <c r="Z1049" s="82" t="s">
        <v>568</v>
      </c>
      <c r="AA1049" s="82" t="s">
        <v>3712</v>
      </c>
      <c r="AB1049" s="82" t="s">
        <v>7080</v>
      </c>
      <c r="AC1049" s="82" t="s">
        <v>4324</v>
      </c>
      <c r="AD1049" s="82" t="s">
        <v>4236</v>
      </c>
      <c r="AE1049" s="82">
        <v>200013300158444</v>
      </c>
      <c r="AF1049" s="82">
        <v>1</v>
      </c>
      <c r="AG1049" s="82" t="s">
        <v>3707</v>
      </c>
      <c r="AH1049" s="82">
        <v>1</v>
      </c>
      <c r="AI1049" s="82" t="s">
        <v>3708</v>
      </c>
      <c r="AJ1049" s="82">
        <v>315645</v>
      </c>
      <c r="AK1049" s="82" t="s">
        <v>6663</v>
      </c>
      <c r="AL1049" s="82">
        <v>650</v>
      </c>
      <c r="AM1049" s="84">
        <v>16500</v>
      </c>
      <c r="AN1049" s="84">
        <v>0</v>
      </c>
      <c r="AO1049" s="84">
        <v>0</v>
      </c>
      <c r="AP1049" s="84">
        <v>16500</v>
      </c>
      <c r="AQ1049" s="84">
        <v>473.55</v>
      </c>
      <c r="AR1049" s="84">
        <v>0</v>
      </c>
      <c r="AS1049" s="84">
        <v>501.6</v>
      </c>
      <c r="AT1049" s="84">
        <v>3174.76</v>
      </c>
      <c r="AU1049" s="84">
        <v>25</v>
      </c>
      <c r="AV1049" s="84">
        <v>0</v>
      </c>
      <c r="AW1049" s="84">
        <v>2546</v>
      </c>
      <c r="AX1049" s="84">
        <v>9266.91</v>
      </c>
      <c r="AY1049" s="84">
        <v>9779.09</v>
      </c>
      <c r="AZ1049" s="84">
        <v>1171.5</v>
      </c>
      <c r="BA1049" s="84">
        <v>181.5</v>
      </c>
      <c r="BB1049" s="84">
        <v>1169.8499999999999</v>
      </c>
      <c r="BC1049" s="91">
        <v>2522.85</v>
      </c>
    </row>
    <row r="1050" spans="1:55" ht="25.5">
      <c r="A1050" s="90" t="s">
        <v>843</v>
      </c>
      <c r="B1050" s="82">
        <v>20231001</v>
      </c>
      <c r="C1050" s="82">
        <v>2023</v>
      </c>
      <c r="D1050" s="82" t="s">
        <v>6398</v>
      </c>
      <c r="E1050" s="82">
        <v>10</v>
      </c>
      <c r="F1050" s="82" t="s">
        <v>1275</v>
      </c>
      <c r="G1050" s="82" t="s">
        <v>1490</v>
      </c>
      <c r="H1050" s="82">
        <v>1.83</v>
      </c>
      <c r="I1050" s="82" t="s">
        <v>843</v>
      </c>
      <c r="J1050" s="82">
        <v>34</v>
      </c>
      <c r="K1050" s="82" t="s">
        <v>3699</v>
      </c>
      <c r="L1050" s="82"/>
      <c r="M1050" s="82"/>
      <c r="N1050" s="82" t="s">
        <v>2352</v>
      </c>
      <c r="O1050" s="82" t="s">
        <v>3700</v>
      </c>
      <c r="P1050" s="82" t="s">
        <v>3738</v>
      </c>
      <c r="Q1050" s="82" t="s">
        <v>59</v>
      </c>
      <c r="R1050" s="82">
        <v>3</v>
      </c>
      <c r="S1050" s="83">
        <v>44562</v>
      </c>
      <c r="T1050" s="83">
        <v>43841</v>
      </c>
      <c r="U1050" s="82">
        <v>62325011</v>
      </c>
      <c r="V1050" s="82" t="s">
        <v>3702</v>
      </c>
      <c r="W1050" s="100" t="s">
        <v>2110</v>
      </c>
      <c r="X1050" s="82" t="s">
        <v>4302</v>
      </c>
      <c r="Y1050" s="82" t="s">
        <v>5592</v>
      </c>
      <c r="Z1050" s="82" t="s">
        <v>887</v>
      </c>
      <c r="AA1050" s="82" t="s">
        <v>3704</v>
      </c>
      <c r="AB1050" s="82" t="s">
        <v>7081</v>
      </c>
      <c r="AC1050" s="82" t="s">
        <v>3705</v>
      </c>
      <c r="AD1050" s="82" t="s">
        <v>4236</v>
      </c>
      <c r="AE1050" s="82">
        <v>200019603137813</v>
      </c>
      <c r="AF1050" s="82">
        <v>1</v>
      </c>
      <c r="AG1050" s="82" t="s">
        <v>3707</v>
      </c>
      <c r="AH1050" s="82">
        <v>1</v>
      </c>
      <c r="AI1050" s="82" t="s">
        <v>3708</v>
      </c>
      <c r="AJ1050" s="82">
        <v>315645</v>
      </c>
      <c r="AK1050" s="82" t="s">
        <v>6663</v>
      </c>
      <c r="AL1050" s="82">
        <v>651</v>
      </c>
      <c r="AM1050" s="84">
        <v>115000</v>
      </c>
      <c r="AN1050" s="84">
        <v>0</v>
      </c>
      <c r="AO1050" s="84">
        <v>0</v>
      </c>
      <c r="AP1050" s="84">
        <v>115000</v>
      </c>
      <c r="AQ1050" s="84">
        <v>3300.5</v>
      </c>
      <c r="AR1050" s="84">
        <v>15633.74</v>
      </c>
      <c r="AS1050" s="84">
        <v>3496</v>
      </c>
      <c r="AT1050" s="84">
        <v>0</v>
      </c>
      <c r="AU1050" s="84">
        <v>25</v>
      </c>
      <c r="AV1050" s="84">
        <v>0</v>
      </c>
      <c r="AW1050" s="84">
        <v>0</v>
      </c>
      <c r="AX1050" s="84">
        <v>22455.24</v>
      </c>
      <c r="AY1050" s="84">
        <v>92544.76</v>
      </c>
      <c r="AZ1050" s="84">
        <v>8165</v>
      </c>
      <c r="BA1050" s="84">
        <v>822.89</v>
      </c>
      <c r="BB1050" s="84">
        <v>8153.5</v>
      </c>
      <c r="BC1050" s="91">
        <v>17141.39</v>
      </c>
    </row>
    <row r="1051" spans="1:55" ht="25.5">
      <c r="A1051" s="90" t="s">
        <v>843</v>
      </c>
      <c r="B1051" s="82">
        <v>20231001</v>
      </c>
      <c r="C1051" s="82">
        <v>2023</v>
      </c>
      <c r="D1051" s="82" t="s">
        <v>6398</v>
      </c>
      <c r="E1051" s="82">
        <v>10</v>
      </c>
      <c r="F1051" s="82" t="s">
        <v>1244</v>
      </c>
      <c r="G1051" s="82" t="s">
        <v>503</v>
      </c>
      <c r="H1051" s="82" t="s">
        <v>1244</v>
      </c>
      <c r="I1051" s="82" t="s">
        <v>503</v>
      </c>
      <c r="J1051" s="82">
        <v>1</v>
      </c>
      <c r="K1051" s="82" t="s">
        <v>11</v>
      </c>
      <c r="L1051" s="82" t="s">
        <v>3720</v>
      </c>
      <c r="M1051" s="82" t="s">
        <v>3721</v>
      </c>
      <c r="N1051" s="82" t="s">
        <v>2352</v>
      </c>
      <c r="O1051" s="82" t="s">
        <v>3700</v>
      </c>
      <c r="P1051" s="82" t="s">
        <v>3987</v>
      </c>
      <c r="Q1051" s="82" t="s">
        <v>510</v>
      </c>
      <c r="R1051" s="82">
        <v>2</v>
      </c>
      <c r="S1051" s="83">
        <v>44930</v>
      </c>
      <c r="T1051" s="83">
        <v>44206</v>
      </c>
      <c r="U1051" s="82">
        <v>62040068</v>
      </c>
      <c r="V1051" s="82" t="s">
        <v>3702</v>
      </c>
      <c r="W1051" s="100" t="s">
        <v>3037</v>
      </c>
      <c r="X1051" s="82" t="s">
        <v>4399</v>
      </c>
      <c r="Y1051" s="82" t="s">
        <v>5682</v>
      </c>
      <c r="Z1051" s="82" t="s">
        <v>3036</v>
      </c>
      <c r="AA1051" s="82" t="s">
        <v>3712</v>
      </c>
      <c r="AB1051" s="82" t="s">
        <v>7082</v>
      </c>
      <c r="AC1051" s="82" t="s">
        <v>3705</v>
      </c>
      <c r="AD1051" s="82" t="s">
        <v>3706</v>
      </c>
      <c r="AE1051" s="82">
        <v>200019605722239</v>
      </c>
      <c r="AF1051" s="82">
        <v>1</v>
      </c>
      <c r="AG1051" s="82" t="s">
        <v>3707</v>
      </c>
      <c r="AH1051" s="82">
        <v>1</v>
      </c>
      <c r="AI1051" s="82" t="s">
        <v>3708</v>
      </c>
      <c r="AJ1051" s="82">
        <v>315645</v>
      </c>
      <c r="AK1051" s="82" t="s">
        <v>6663</v>
      </c>
      <c r="AL1051" s="82">
        <v>652</v>
      </c>
      <c r="AM1051" s="84">
        <v>24000</v>
      </c>
      <c r="AN1051" s="84">
        <v>0</v>
      </c>
      <c r="AO1051" s="84">
        <v>0</v>
      </c>
      <c r="AP1051" s="84">
        <v>24000</v>
      </c>
      <c r="AQ1051" s="84">
        <v>688.8</v>
      </c>
      <c r="AR1051" s="84">
        <v>0</v>
      </c>
      <c r="AS1051" s="84">
        <v>729.6</v>
      </c>
      <c r="AT1051" s="84">
        <v>0</v>
      </c>
      <c r="AU1051" s="84">
        <v>25</v>
      </c>
      <c r="AV1051" s="84">
        <v>0</v>
      </c>
      <c r="AW1051" s="84">
        <v>0</v>
      </c>
      <c r="AX1051" s="84">
        <v>1443.4</v>
      </c>
      <c r="AY1051" s="84">
        <v>22556.6</v>
      </c>
      <c r="AZ1051" s="84">
        <v>1704</v>
      </c>
      <c r="BA1051" s="84">
        <v>264</v>
      </c>
      <c r="BB1051" s="84">
        <v>1701.6</v>
      </c>
      <c r="BC1051" s="91">
        <v>3669.6</v>
      </c>
    </row>
    <row r="1052" spans="1:55" ht="25.5">
      <c r="A1052" s="90" t="s">
        <v>843</v>
      </c>
      <c r="B1052" s="82">
        <v>20231001</v>
      </c>
      <c r="C1052" s="82">
        <v>2023</v>
      </c>
      <c r="D1052" s="82" t="s">
        <v>6398</v>
      </c>
      <c r="E1052" s="82">
        <v>10</v>
      </c>
      <c r="F1052" s="82">
        <v>1.83</v>
      </c>
      <c r="G1052" s="82" t="s">
        <v>843</v>
      </c>
      <c r="H1052" s="82">
        <v>1.83</v>
      </c>
      <c r="I1052" s="82" t="s">
        <v>843</v>
      </c>
      <c r="J1052" s="82">
        <v>1</v>
      </c>
      <c r="K1052" s="82" t="s">
        <v>11</v>
      </c>
      <c r="L1052" s="82"/>
      <c r="M1052" s="82"/>
      <c r="N1052" s="82" t="s">
        <v>2352</v>
      </c>
      <c r="O1052" s="82" t="s">
        <v>3700</v>
      </c>
      <c r="P1052" s="82" t="s">
        <v>3863</v>
      </c>
      <c r="Q1052" s="82" t="s">
        <v>125</v>
      </c>
      <c r="R1052" s="82">
        <v>2</v>
      </c>
      <c r="S1052" s="83">
        <v>44932</v>
      </c>
      <c r="T1052" s="83">
        <v>44201</v>
      </c>
      <c r="U1052" s="82">
        <v>62461029</v>
      </c>
      <c r="V1052" s="82" t="s">
        <v>3702</v>
      </c>
      <c r="W1052" s="100" t="s">
        <v>1574</v>
      </c>
      <c r="X1052" s="82" t="s">
        <v>4389</v>
      </c>
      <c r="Y1052" s="82" t="s">
        <v>5672</v>
      </c>
      <c r="Z1052" s="82" t="s">
        <v>951</v>
      </c>
      <c r="AA1052" s="82" t="s">
        <v>3712</v>
      </c>
      <c r="AB1052" s="82" t="s">
        <v>7083</v>
      </c>
      <c r="AC1052" s="82" t="s">
        <v>3705</v>
      </c>
      <c r="AD1052" s="82" t="s">
        <v>3718</v>
      </c>
      <c r="AE1052" s="82">
        <v>200019603683953</v>
      </c>
      <c r="AF1052" s="82">
        <v>1</v>
      </c>
      <c r="AG1052" s="82" t="s">
        <v>3707</v>
      </c>
      <c r="AH1052" s="82">
        <v>1</v>
      </c>
      <c r="AI1052" s="82" t="s">
        <v>3708</v>
      </c>
      <c r="AJ1052" s="82">
        <v>315645</v>
      </c>
      <c r="AK1052" s="82" t="s">
        <v>6663</v>
      </c>
      <c r="AL1052" s="82">
        <v>653</v>
      </c>
      <c r="AM1052" s="84">
        <v>18000</v>
      </c>
      <c r="AN1052" s="84">
        <v>0</v>
      </c>
      <c r="AO1052" s="84">
        <v>0</v>
      </c>
      <c r="AP1052" s="84">
        <v>18000</v>
      </c>
      <c r="AQ1052" s="84">
        <v>516.6</v>
      </c>
      <c r="AR1052" s="84">
        <v>0</v>
      </c>
      <c r="AS1052" s="84">
        <v>547.20000000000005</v>
      </c>
      <c r="AT1052" s="84">
        <v>0</v>
      </c>
      <c r="AU1052" s="84">
        <v>25</v>
      </c>
      <c r="AV1052" s="84">
        <v>0</v>
      </c>
      <c r="AW1052" s="84">
        <v>0</v>
      </c>
      <c r="AX1052" s="84">
        <v>1088.8</v>
      </c>
      <c r="AY1052" s="84">
        <v>16911.2</v>
      </c>
      <c r="AZ1052" s="84">
        <v>1278</v>
      </c>
      <c r="BA1052" s="84">
        <v>198</v>
      </c>
      <c r="BB1052" s="84">
        <v>1276.2</v>
      </c>
      <c r="BC1052" s="91">
        <v>2752.2</v>
      </c>
    </row>
    <row r="1053" spans="1:55" ht="25.5">
      <c r="A1053" s="90" t="s">
        <v>843</v>
      </c>
      <c r="B1053" s="82">
        <v>20231001</v>
      </c>
      <c r="C1053" s="82">
        <v>2023</v>
      </c>
      <c r="D1053" s="82" t="s">
        <v>6398</v>
      </c>
      <c r="E1053" s="82">
        <v>10</v>
      </c>
      <c r="F1053" s="82" t="s">
        <v>1267</v>
      </c>
      <c r="G1053" s="82" t="s">
        <v>305</v>
      </c>
      <c r="H1053" s="82" t="s">
        <v>1267</v>
      </c>
      <c r="I1053" s="82" t="s">
        <v>305</v>
      </c>
      <c r="J1053" s="82">
        <v>1</v>
      </c>
      <c r="K1053" s="82" t="s">
        <v>11</v>
      </c>
      <c r="L1053" s="82" t="s">
        <v>3714</v>
      </c>
      <c r="M1053" s="82" t="s">
        <v>3715</v>
      </c>
      <c r="N1053" s="82" t="s">
        <v>2352</v>
      </c>
      <c r="O1053" s="82" t="s">
        <v>3700</v>
      </c>
      <c r="P1053" s="82" t="s">
        <v>3853</v>
      </c>
      <c r="Q1053" s="82" t="s">
        <v>249</v>
      </c>
      <c r="R1053" s="82">
        <v>3</v>
      </c>
      <c r="S1053" s="83">
        <v>44932</v>
      </c>
      <c r="T1053" s="83">
        <v>43470</v>
      </c>
      <c r="U1053" s="82">
        <v>61650024</v>
      </c>
      <c r="V1053" s="82" t="s">
        <v>3702</v>
      </c>
      <c r="W1053" s="100" t="s">
        <v>1642</v>
      </c>
      <c r="X1053" s="82" t="s">
        <v>4103</v>
      </c>
      <c r="Y1053" s="82" t="s">
        <v>5416</v>
      </c>
      <c r="Z1053" s="82" t="s">
        <v>311</v>
      </c>
      <c r="AA1053" s="82" t="s">
        <v>3712</v>
      </c>
      <c r="AB1053" s="83">
        <v>32909</v>
      </c>
      <c r="AC1053" s="82" t="s">
        <v>3705</v>
      </c>
      <c r="AD1053" s="82" t="s">
        <v>3706</v>
      </c>
      <c r="AE1053" s="82">
        <v>200018300329189</v>
      </c>
      <c r="AF1053" s="82">
        <v>1</v>
      </c>
      <c r="AG1053" s="82" t="s">
        <v>3707</v>
      </c>
      <c r="AH1053" s="82">
        <v>1</v>
      </c>
      <c r="AI1053" s="82" t="s">
        <v>3708</v>
      </c>
      <c r="AJ1053" s="82">
        <v>315645</v>
      </c>
      <c r="AK1053" s="82" t="s">
        <v>6663</v>
      </c>
      <c r="AL1053" s="82">
        <v>654</v>
      </c>
      <c r="AM1053" s="84">
        <v>70000</v>
      </c>
      <c r="AN1053" s="84">
        <v>0</v>
      </c>
      <c r="AO1053" s="84">
        <v>0</v>
      </c>
      <c r="AP1053" s="84">
        <v>70000</v>
      </c>
      <c r="AQ1053" s="84">
        <v>2009</v>
      </c>
      <c r="AR1053" s="84">
        <v>5368.48</v>
      </c>
      <c r="AS1053" s="84">
        <v>2128</v>
      </c>
      <c r="AT1053" s="84">
        <v>0</v>
      </c>
      <c r="AU1053" s="84">
        <v>25</v>
      </c>
      <c r="AV1053" s="84">
        <v>0</v>
      </c>
      <c r="AW1053" s="84">
        <v>0</v>
      </c>
      <c r="AX1053" s="84">
        <v>9530.48</v>
      </c>
      <c r="AY1053" s="84">
        <v>60469.52</v>
      </c>
      <c r="AZ1053" s="84">
        <v>4970</v>
      </c>
      <c r="BA1053" s="84">
        <v>770</v>
      </c>
      <c r="BB1053" s="84">
        <v>4963</v>
      </c>
      <c r="BC1053" s="91">
        <v>10703</v>
      </c>
    </row>
    <row r="1054" spans="1:55" ht="25.5">
      <c r="A1054" s="90" t="s">
        <v>843</v>
      </c>
      <c r="B1054" s="82">
        <v>20231001</v>
      </c>
      <c r="C1054" s="82">
        <v>2023</v>
      </c>
      <c r="D1054" s="82" t="s">
        <v>6398</v>
      </c>
      <c r="E1054" s="82">
        <v>10</v>
      </c>
      <c r="F1054" s="82" t="s">
        <v>1255</v>
      </c>
      <c r="G1054" s="82" t="s">
        <v>1483</v>
      </c>
      <c r="H1054" s="82">
        <v>1.83</v>
      </c>
      <c r="I1054" s="82" t="s">
        <v>843</v>
      </c>
      <c r="J1054" s="82">
        <v>34</v>
      </c>
      <c r="K1054" s="82" t="s">
        <v>3699</v>
      </c>
      <c r="L1054" s="82"/>
      <c r="M1054" s="82"/>
      <c r="N1054" s="82" t="s">
        <v>2352</v>
      </c>
      <c r="O1054" s="82" t="s">
        <v>3700</v>
      </c>
      <c r="P1054" s="82" t="s">
        <v>3926</v>
      </c>
      <c r="Q1054" s="82" t="s">
        <v>1431</v>
      </c>
      <c r="R1054" s="82">
        <v>2</v>
      </c>
      <c r="S1054" s="83">
        <v>44936</v>
      </c>
      <c r="T1054" s="83">
        <v>44419</v>
      </c>
      <c r="U1054" s="82">
        <v>62461509</v>
      </c>
      <c r="V1054" s="82" t="s">
        <v>3702</v>
      </c>
      <c r="W1054" s="100" t="s">
        <v>2126</v>
      </c>
      <c r="X1054" s="82" t="s">
        <v>3927</v>
      </c>
      <c r="Y1054" s="82" t="s">
        <v>5269</v>
      </c>
      <c r="Z1054" s="82" t="s">
        <v>1430</v>
      </c>
      <c r="AA1054" s="82" t="s">
        <v>3712</v>
      </c>
      <c r="AB1054" s="83">
        <v>19758</v>
      </c>
      <c r="AC1054" s="82" t="s">
        <v>3705</v>
      </c>
      <c r="AD1054" s="82" t="s">
        <v>3718</v>
      </c>
      <c r="AE1054" s="82">
        <v>200019604313571</v>
      </c>
      <c r="AF1054" s="82">
        <v>1</v>
      </c>
      <c r="AG1054" s="82" t="s">
        <v>3707</v>
      </c>
      <c r="AH1054" s="82">
        <v>1</v>
      </c>
      <c r="AI1054" s="82" t="s">
        <v>3708</v>
      </c>
      <c r="AJ1054" s="82">
        <v>315645</v>
      </c>
      <c r="AK1054" s="82" t="s">
        <v>6663</v>
      </c>
      <c r="AL1054" s="82">
        <v>655</v>
      </c>
      <c r="AM1054" s="84">
        <v>115000</v>
      </c>
      <c r="AN1054" s="84">
        <v>0</v>
      </c>
      <c r="AO1054" s="84">
        <v>0</v>
      </c>
      <c r="AP1054" s="84">
        <v>115000</v>
      </c>
      <c r="AQ1054" s="84">
        <v>3300.5</v>
      </c>
      <c r="AR1054" s="84">
        <v>15633.74</v>
      </c>
      <c r="AS1054" s="84">
        <v>3496</v>
      </c>
      <c r="AT1054" s="84">
        <v>0</v>
      </c>
      <c r="AU1054" s="84">
        <v>25</v>
      </c>
      <c r="AV1054" s="84">
        <v>0</v>
      </c>
      <c r="AW1054" s="84">
        <v>0</v>
      </c>
      <c r="AX1054" s="84">
        <v>22455.24</v>
      </c>
      <c r="AY1054" s="84">
        <v>92544.76</v>
      </c>
      <c r="AZ1054" s="84">
        <v>8165</v>
      </c>
      <c r="BA1054" s="84">
        <v>822.89</v>
      </c>
      <c r="BB1054" s="84">
        <v>8153.5</v>
      </c>
      <c r="BC1054" s="91">
        <v>17141.39</v>
      </c>
    </row>
    <row r="1055" spans="1:55" ht="25.5">
      <c r="A1055" s="90" t="s">
        <v>843</v>
      </c>
      <c r="B1055" s="82">
        <v>20231001</v>
      </c>
      <c r="C1055" s="82">
        <v>2023</v>
      </c>
      <c r="D1055" s="82" t="s">
        <v>6398</v>
      </c>
      <c r="E1055" s="82">
        <v>10</v>
      </c>
      <c r="F1055" s="82" t="s">
        <v>1244</v>
      </c>
      <c r="G1055" s="82" t="s">
        <v>503</v>
      </c>
      <c r="H1055" s="82" t="s">
        <v>1244</v>
      </c>
      <c r="I1055" s="82" t="s">
        <v>503</v>
      </c>
      <c r="J1055" s="82">
        <v>1</v>
      </c>
      <c r="K1055" s="82" t="s">
        <v>11</v>
      </c>
      <c r="L1055" s="82" t="s">
        <v>3720</v>
      </c>
      <c r="M1055" s="82" t="s">
        <v>3721</v>
      </c>
      <c r="N1055" s="82" t="s">
        <v>2352</v>
      </c>
      <c r="O1055" s="82" t="s">
        <v>3700</v>
      </c>
      <c r="P1055" s="82" t="s">
        <v>3998</v>
      </c>
      <c r="Q1055" s="82" t="s">
        <v>130</v>
      </c>
      <c r="R1055" s="82">
        <v>3</v>
      </c>
      <c r="S1055" s="83">
        <v>43476</v>
      </c>
      <c r="T1055" s="83">
        <v>42380</v>
      </c>
      <c r="U1055" s="82">
        <v>62040010</v>
      </c>
      <c r="V1055" s="82" t="s">
        <v>3702</v>
      </c>
      <c r="W1055" s="100" t="s">
        <v>1709</v>
      </c>
      <c r="X1055" s="82" t="s">
        <v>4235</v>
      </c>
      <c r="Y1055" s="82" t="s">
        <v>5530</v>
      </c>
      <c r="Z1055" s="82" t="s">
        <v>511</v>
      </c>
      <c r="AA1055" s="82" t="s">
        <v>3712</v>
      </c>
      <c r="AB1055" s="82" t="s">
        <v>7084</v>
      </c>
      <c r="AC1055" s="82" t="s">
        <v>3713</v>
      </c>
      <c r="AD1055" s="82" t="s">
        <v>4236</v>
      </c>
      <c r="AE1055" s="82">
        <v>200018300329590</v>
      </c>
      <c r="AF1055" s="82">
        <v>1</v>
      </c>
      <c r="AG1055" s="82" t="s">
        <v>3707</v>
      </c>
      <c r="AH1055" s="82">
        <v>1</v>
      </c>
      <c r="AI1055" s="82" t="s">
        <v>3708</v>
      </c>
      <c r="AJ1055" s="82">
        <v>315645</v>
      </c>
      <c r="AK1055" s="82" t="s">
        <v>6663</v>
      </c>
      <c r="AL1055" s="82">
        <v>656</v>
      </c>
      <c r="AM1055" s="84">
        <v>30000</v>
      </c>
      <c r="AN1055" s="84">
        <v>0</v>
      </c>
      <c r="AO1055" s="84">
        <v>0</v>
      </c>
      <c r="AP1055" s="84">
        <v>30000</v>
      </c>
      <c r="AQ1055" s="84">
        <v>861</v>
      </c>
      <c r="AR1055" s="84">
        <v>0</v>
      </c>
      <c r="AS1055" s="84">
        <v>912</v>
      </c>
      <c r="AT1055" s="84">
        <v>0</v>
      </c>
      <c r="AU1055" s="84">
        <v>25</v>
      </c>
      <c r="AV1055" s="84">
        <v>0</v>
      </c>
      <c r="AW1055" s="84">
        <v>19835.060000000001</v>
      </c>
      <c r="AX1055" s="84">
        <v>41468.120000000003</v>
      </c>
      <c r="AY1055" s="84">
        <v>8366.94</v>
      </c>
      <c r="AZ1055" s="84">
        <v>2130</v>
      </c>
      <c r="BA1055" s="84">
        <v>330</v>
      </c>
      <c r="BB1055" s="84">
        <v>2127</v>
      </c>
      <c r="BC1055" s="91">
        <v>4587</v>
      </c>
    </row>
    <row r="1056" spans="1:55" ht="25.5">
      <c r="A1056" s="90" t="s">
        <v>843</v>
      </c>
      <c r="B1056" s="82">
        <v>20231001</v>
      </c>
      <c r="C1056" s="82">
        <v>2023</v>
      </c>
      <c r="D1056" s="82" t="s">
        <v>6398</v>
      </c>
      <c r="E1056" s="82">
        <v>10</v>
      </c>
      <c r="F1056" s="82" t="s">
        <v>1255</v>
      </c>
      <c r="G1056" s="82" t="s">
        <v>1483</v>
      </c>
      <c r="H1056" s="82">
        <v>1.83</v>
      </c>
      <c r="I1056" s="82" t="s">
        <v>843</v>
      </c>
      <c r="J1056" s="82">
        <v>34</v>
      </c>
      <c r="K1056" s="82" t="s">
        <v>3699</v>
      </c>
      <c r="L1056" s="82" t="s">
        <v>3714</v>
      </c>
      <c r="M1056" s="82" t="s">
        <v>3715</v>
      </c>
      <c r="N1056" s="82" t="s">
        <v>2352</v>
      </c>
      <c r="O1056" s="82" t="s">
        <v>3700</v>
      </c>
      <c r="P1056" s="82" t="s">
        <v>3826</v>
      </c>
      <c r="Q1056" s="82" t="s">
        <v>98</v>
      </c>
      <c r="R1056" s="82">
        <v>5</v>
      </c>
      <c r="S1056" s="83">
        <v>44562</v>
      </c>
      <c r="T1056" s="83">
        <v>40549</v>
      </c>
      <c r="U1056" s="82">
        <v>61905015</v>
      </c>
      <c r="V1056" s="82" t="s">
        <v>3702</v>
      </c>
      <c r="W1056" s="100" t="s">
        <v>2098</v>
      </c>
      <c r="X1056" s="82" t="s">
        <v>3827</v>
      </c>
      <c r="Y1056" s="82" t="s">
        <v>5195</v>
      </c>
      <c r="Z1056" s="82" t="s">
        <v>1212</v>
      </c>
      <c r="AA1056" s="82" t="s">
        <v>3712</v>
      </c>
      <c r="AB1056" s="82" t="s">
        <v>7085</v>
      </c>
      <c r="AC1056" s="82" t="s">
        <v>3713</v>
      </c>
      <c r="AD1056" s="82" t="s">
        <v>3706</v>
      </c>
      <c r="AE1056" s="82">
        <v>200010301661037</v>
      </c>
      <c r="AF1056" s="82">
        <v>1</v>
      </c>
      <c r="AG1056" s="82" t="s">
        <v>3707</v>
      </c>
      <c r="AH1056" s="82">
        <v>1</v>
      </c>
      <c r="AI1056" s="82" t="s">
        <v>3708</v>
      </c>
      <c r="AJ1056" s="82">
        <v>315645</v>
      </c>
      <c r="AK1056" s="82" t="s">
        <v>6663</v>
      </c>
      <c r="AL1056" s="82">
        <v>657</v>
      </c>
      <c r="AM1056" s="84">
        <v>65000</v>
      </c>
      <c r="AN1056" s="84">
        <v>0</v>
      </c>
      <c r="AO1056" s="84">
        <v>0</v>
      </c>
      <c r="AP1056" s="84">
        <v>65000</v>
      </c>
      <c r="AQ1056" s="84">
        <v>1865.5</v>
      </c>
      <c r="AR1056" s="84">
        <v>4427.58</v>
      </c>
      <c r="AS1056" s="84">
        <v>1976</v>
      </c>
      <c r="AT1056" s="84">
        <v>0</v>
      </c>
      <c r="AU1056" s="84">
        <v>25</v>
      </c>
      <c r="AV1056" s="84">
        <v>0</v>
      </c>
      <c r="AW1056" s="84">
        <v>0</v>
      </c>
      <c r="AX1056" s="84">
        <v>8294.08</v>
      </c>
      <c r="AY1056" s="84">
        <v>56705.919999999998</v>
      </c>
      <c r="AZ1056" s="84">
        <v>4615</v>
      </c>
      <c r="BA1056" s="84">
        <v>715</v>
      </c>
      <c r="BB1056" s="84">
        <v>4608.5</v>
      </c>
      <c r="BC1056" s="91">
        <v>9938.5</v>
      </c>
    </row>
    <row r="1057" spans="1:55" ht="25.5">
      <c r="A1057" s="90" t="s">
        <v>843</v>
      </c>
      <c r="B1057" s="82">
        <v>20231001</v>
      </c>
      <c r="C1057" s="82">
        <v>2023</v>
      </c>
      <c r="D1057" s="82" t="s">
        <v>6398</v>
      </c>
      <c r="E1057" s="82">
        <v>10</v>
      </c>
      <c r="F1057" s="82" t="s">
        <v>1270</v>
      </c>
      <c r="G1057" s="82" t="s">
        <v>842</v>
      </c>
      <c r="H1057" s="82">
        <v>1.83</v>
      </c>
      <c r="I1057" s="82" t="s">
        <v>843</v>
      </c>
      <c r="J1057" s="82">
        <v>34</v>
      </c>
      <c r="K1057" s="82" t="s">
        <v>3699</v>
      </c>
      <c r="L1057" s="82" t="s">
        <v>3754</v>
      </c>
      <c r="M1057" s="82" t="s">
        <v>3755</v>
      </c>
      <c r="N1057" s="82" t="s">
        <v>2352</v>
      </c>
      <c r="O1057" s="82" t="s">
        <v>3700</v>
      </c>
      <c r="P1057" s="82" t="s">
        <v>3756</v>
      </c>
      <c r="Q1057" s="82" t="s">
        <v>883</v>
      </c>
      <c r="R1057" s="82">
        <v>1</v>
      </c>
      <c r="S1057" s="83">
        <v>44573</v>
      </c>
      <c r="T1057" s="83">
        <v>44573</v>
      </c>
      <c r="U1057" s="82">
        <v>61800076</v>
      </c>
      <c r="V1057" s="82" t="s">
        <v>3702</v>
      </c>
      <c r="W1057" s="100" t="s">
        <v>2634</v>
      </c>
      <c r="X1057" s="82" t="s">
        <v>4648</v>
      </c>
      <c r="Y1057" s="82" t="s">
        <v>5936</v>
      </c>
      <c r="Z1057" s="82" t="s">
        <v>2633</v>
      </c>
      <c r="AA1057" s="82" t="s">
        <v>3704</v>
      </c>
      <c r="AB1057" s="82" t="s">
        <v>7086</v>
      </c>
      <c r="AC1057" s="82" t="s">
        <v>3705</v>
      </c>
      <c r="AD1057" s="82" t="s">
        <v>3706</v>
      </c>
      <c r="AE1057" s="82">
        <v>200019603157106</v>
      </c>
      <c r="AF1057" s="82">
        <v>1</v>
      </c>
      <c r="AG1057" s="82" t="s">
        <v>3707</v>
      </c>
      <c r="AH1057" s="82">
        <v>1</v>
      </c>
      <c r="AI1057" s="82" t="s">
        <v>3708</v>
      </c>
      <c r="AJ1057" s="82">
        <v>315645</v>
      </c>
      <c r="AK1057" s="82" t="s">
        <v>6663</v>
      </c>
      <c r="AL1057" s="82">
        <v>658</v>
      </c>
      <c r="AM1057" s="84">
        <v>35000</v>
      </c>
      <c r="AN1057" s="84">
        <v>0</v>
      </c>
      <c r="AO1057" s="84">
        <v>0</v>
      </c>
      <c r="AP1057" s="84">
        <v>35000</v>
      </c>
      <c r="AQ1057" s="84">
        <v>1004.5</v>
      </c>
      <c r="AR1057" s="84">
        <v>0</v>
      </c>
      <c r="AS1057" s="84">
        <v>1064</v>
      </c>
      <c r="AT1057" s="84">
        <v>0</v>
      </c>
      <c r="AU1057" s="84">
        <v>25</v>
      </c>
      <c r="AV1057" s="84">
        <v>0</v>
      </c>
      <c r="AW1057" s="84">
        <v>0</v>
      </c>
      <c r="AX1057" s="84">
        <v>2093.5</v>
      </c>
      <c r="AY1057" s="84">
        <v>32906.5</v>
      </c>
      <c r="AZ1057" s="84">
        <v>2485</v>
      </c>
      <c r="BA1057" s="84">
        <v>385</v>
      </c>
      <c r="BB1057" s="84">
        <v>2481.5</v>
      </c>
      <c r="BC1057" s="91">
        <v>5351.5</v>
      </c>
    </row>
    <row r="1058" spans="1:55" ht="25.5">
      <c r="A1058" s="90" t="s">
        <v>843</v>
      </c>
      <c r="B1058" s="82">
        <v>20231001</v>
      </c>
      <c r="C1058" s="82">
        <v>2023</v>
      </c>
      <c r="D1058" s="82" t="s">
        <v>6398</v>
      </c>
      <c r="E1058" s="82">
        <v>10</v>
      </c>
      <c r="F1058" s="82" t="s">
        <v>1250</v>
      </c>
      <c r="G1058" s="82" t="s">
        <v>1485</v>
      </c>
      <c r="H1058" s="82">
        <v>1.83</v>
      </c>
      <c r="I1058" s="82" t="s">
        <v>843</v>
      </c>
      <c r="J1058" s="82">
        <v>34</v>
      </c>
      <c r="K1058" s="82" t="s">
        <v>3699</v>
      </c>
      <c r="L1058" s="82"/>
      <c r="M1058" s="82"/>
      <c r="N1058" s="82" t="s">
        <v>2352</v>
      </c>
      <c r="O1058" s="82" t="s">
        <v>3700</v>
      </c>
      <c r="P1058" s="82" t="s">
        <v>3781</v>
      </c>
      <c r="Q1058" s="82" t="s">
        <v>1334</v>
      </c>
      <c r="R1058" s="82">
        <v>2</v>
      </c>
      <c r="S1058" s="83">
        <v>44562</v>
      </c>
      <c r="T1058" s="83">
        <v>44208</v>
      </c>
      <c r="U1058" s="82">
        <v>61575184</v>
      </c>
      <c r="V1058" s="82" t="s">
        <v>3702</v>
      </c>
      <c r="W1058" s="100" t="s">
        <v>2143</v>
      </c>
      <c r="X1058" s="82" t="s">
        <v>4375</v>
      </c>
      <c r="Y1058" s="82" t="s">
        <v>5655</v>
      </c>
      <c r="Z1058" s="82" t="s">
        <v>1379</v>
      </c>
      <c r="AA1058" s="82" t="s">
        <v>3712</v>
      </c>
      <c r="AB1058" s="82" t="s">
        <v>6766</v>
      </c>
      <c r="AC1058" s="82" t="s">
        <v>3705</v>
      </c>
      <c r="AD1058" s="82" t="s">
        <v>3706</v>
      </c>
      <c r="AE1058" s="82">
        <v>200019603363226</v>
      </c>
      <c r="AF1058" s="82">
        <v>1</v>
      </c>
      <c r="AG1058" s="82" t="s">
        <v>3707</v>
      </c>
      <c r="AH1058" s="82">
        <v>1</v>
      </c>
      <c r="AI1058" s="82" t="s">
        <v>3708</v>
      </c>
      <c r="AJ1058" s="82">
        <v>315645</v>
      </c>
      <c r="AK1058" s="82" t="s">
        <v>6663</v>
      </c>
      <c r="AL1058" s="82">
        <v>659</v>
      </c>
      <c r="AM1058" s="84">
        <v>45000</v>
      </c>
      <c r="AN1058" s="84">
        <v>0</v>
      </c>
      <c r="AO1058" s="84">
        <v>0</v>
      </c>
      <c r="AP1058" s="84">
        <v>45000</v>
      </c>
      <c r="AQ1058" s="84">
        <v>1291.5</v>
      </c>
      <c r="AR1058" s="84">
        <v>1148.33</v>
      </c>
      <c r="AS1058" s="84">
        <v>1368</v>
      </c>
      <c r="AT1058" s="84">
        <v>0</v>
      </c>
      <c r="AU1058" s="84">
        <v>25</v>
      </c>
      <c r="AV1058" s="84">
        <v>0</v>
      </c>
      <c r="AW1058" s="84">
        <v>0</v>
      </c>
      <c r="AX1058" s="84">
        <v>3832.83</v>
      </c>
      <c r="AY1058" s="84">
        <v>41167.17</v>
      </c>
      <c r="AZ1058" s="84">
        <v>3195</v>
      </c>
      <c r="BA1058" s="84">
        <v>495</v>
      </c>
      <c r="BB1058" s="84">
        <v>3190.5</v>
      </c>
      <c r="BC1058" s="91">
        <v>6880.5</v>
      </c>
    </row>
    <row r="1059" spans="1:55" ht="25.5">
      <c r="A1059" s="90" t="s">
        <v>843</v>
      </c>
      <c r="B1059" s="82">
        <v>20231001</v>
      </c>
      <c r="C1059" s="82">
        <v>2023</v>
      </c>
      <c r="D1059" s="82" t="s">
        <v>6398</v>
      </c>
      <c r="E1059" s="82">
        <v>10</v>
      </c>
      <c r="F1059" s="82" t="s">
        <v>1260</v>
      </c>
      <c r="G1059" s="82" t="s">
        <v>256</v>
      </c>
      <c r="H1059" s="82" t="s">
        <v>1260</v>
      </c>
      <c r="I1059" s="82" t="s">
        <v>256</v>
      </c>
      <c r="J1059" s="82">
        <v>1</v>
      </c>
      <c r="K1059" s="82" t="s">
        <v>11</v>
      </c>
      <c r="L1059" s="82" t="s">
        <v>3720</v>
      </c>
      <c r="M1059" s="82" t="s">
        <v>3721</v>
      </c>
      <c r="N1059" s="82" t="s">
        <v>2352</v>
      </c>
      <c r="O1059" s="82" t="s">
        <v>3700</v>
      </c>
      <c r="P1059" s="82" t="s">
        <v>3778</v>
      </c>
      <c r="Q1059" s="82" t="s">
        <v>2426</v>
      </c>
      <c r="R1059" s="82">
        <v>1</v>
      </c>
      <c r="S1059" s="83">
        <v>44931</v>
      </c>
      <c r="T1059" s="83">
        <v>44931</v>
      </c>
      <c r="U1059" s="82">
        <v>62250068</v>
      </c>
      <c r="V1059" s="82" t="s">
        <v>3702</v>
      </c>
      <c r="W1059" s="100" t="s">
        <v>3171</v>
      </c>
      <c r="X1059" s="82" t="s">
        <v>3779</v>
      </c>
      <c r="Y1059" s="82" t="s">
        <v>5160</v>
      </c>
      <c r="Z1059" s="82" t="s">
        <v>3170</v>
      </c>
      <c r="AA1059" s="82" t="s">
        <v>3712</v>
      </c>
      <c r="AB1059" s="82" t="s">
        <v>7087</v>
      </c>
      <c r="AC1059" s="82" t="s">
        <v>3705</v>
      </c>
      <c r="AD1059" s="82" t="s">
        <v>3706</v>
      </c>
      <c r="AE1059" s="82">
        <v>200019603335639</v>
      </c>
      <c r="AF1059" s="82">
        <v>1</v>
      </c>
      <c r="AG1059" s="82" t="s">
        <v>3707</v>
      </c>
      <c r="AH1059" s="82">
        <v>1</v>
      </c>
      <c r="AI1059" s="82" t="s">
        <v>3708</v>
      </c>
      <c r="AJ1059" s="82">
        <v>315645</v>
      </c>
      <c r="AK1059" s="82" t="s">
        <v>6663</v>
      </c>
      <c r="AL1059" s="82">
        <v>660</v>
      </c>
      <c r="AM1059" s="84">
        <v>30000</v>
      </c>
      <c r="AN1059" s="84">
        <v>0</v>
      </c>
      <c r="AO1059" s="84">
        <v>0</v>
      </c>
      <c r="AP1059" s="84">
        <v>30000</v>
      </c>
      <c r="AQ1059" s="84">
        <v>861</v>
      </c>
      <c r="AR1059" s="84">
        <v>0</v>
      </c>
      <c r="AS1059" s="84">
        <v>912</v>
      </c>
      <c r="AT1059" s="84">
        <v>0</v>
      </c>
      <c r="AU1059" s="84">
        <v>25</v>
      </c>
      <c r="AV1059" s="84">
        <v>0</v>
      </c>
      <c r="AW1059" s="84">
        <v>3046</v>
      </c>
      <c r="AX1059" s="84">
        <v>7890</v>
      </c>
      <c r="AY1059" s="84">
        <v>25156</v>
      </c>
      <c r="AZ1059" s="84">
        <v>2130</v>
      </c>
      <c r="BA1059" s="84">
        <v>330</v>
      </c>
      <c r="BB1059" s="84">
        <v>2127</v>
      </c>
      <c r="BC1059" s="91">
        <v>4587</v>
      </c>
    </row>
    <row r="1060" spans="1:55" ht="25.5">
      <c r="A1060" s="90" t="s">
        <v>843</v>
      </c>
      <c r="B1060" s="82">
        <v>20231001</v>
      </c>
      <c r="C1060" s="82">
        <v>2023</v>
      </c>
      <c r="D1060" s="82" t="s">
        <v>6398</v>
      </c>
      <c r="E1060" s="82">
        <v>10</v>
      </c>
      <c r="F1060" s="82" t="s">
        <v>1281</v>
      </c>
      <c r="G1060" s="82" t="s">
        <v>488</v>
      </c>
      <c r="H1060" s="82" t="s">
        <v>1281</v>
      </c>
      <c r="I1060" s="82" t="s">
        <v>488</v>
      </c>
      <c r="J1060" s="82">
        <v>1</v>
      </c>
      <c r="K1060" s="82" t="s">
        <v>11</v>
      </c>
      <c r="L1060" s="82" t="s">
        <v>3720</v>
      </c>
      <c r="M1060" s="82" t="s">
        <v>3721</v>
      </c>
      <c r="N1060" s="82" t="s">
        <v>2352</v>
      </c>
      <c r="O1060" s="82" t="s">
        <v>3700</v>
      </c>
      <c r="P1060" s="82" t="s">
        <v>3722</v>
      </c>
      <c r="Q1060" s="82" t="s">
        <v>8</v>
      </c>
      <c r="R1060" s="82">
        <v>1</v>
      </c>
      <c r="S1060" s="83">
        <v>44201</v>
      </c>
      <c r="T1060" s="83">
        <v>44201</v>
      </c>
      <c r="U1060" s="82">
        <v>61710044</v>
      </c>
      <c r="V1060" s="82" t="s">
        <v>3702</v>
      </c>
      <c r="W1060" s="100" t="s">
        <v>1572</v>
      </c>
      <c r="X1060" s="82" t="s">
        <v>4034</v>
      </c>
      <c r="Y1060" s="82" t="s">
        <v>5354</v>
      </c>
      <c r="Z1060" s="82" t="s">
        <v>950</v>
      </c>
      <c r="AA1060" s="82" t="s">
        <v>3704</v>
      </c>
      <c r="AB1060" s="82" t="s">
        <v>7088</v>
      </c>
      <c r="AC1060" s="82" t="s">
        <v>3705</v>
      </c>
      <c r="AD1060" s="82" t="s">
        <v>3706</v>
      </c>
      <c r="AE1060" s="82">
        <v>200019603683967</v>
      </c>
      <c r="AF1060" s="82">
        <v>1</v>
      </c>
      <c r="AG1060" s="82" t="s">
        <v>3707</v>
      </c>
      <c r="AH1060" s="82">
        <v>1</v>
      </c>
      <c r="AI1060" s="82" t="s">
        <v>3708</v>
      </c>
      <c r="AJ1060" s="82">
        <v>315645</v>
      </c>
      <c r="AK1060" s="82" t="s">
        <v>6663</v>
      </c>
      <c r="AL1060" s="82">
        <v>661</v>
      </c>
      <c r="AM1060" s="84">
        <v>16000</v>
      </c>
      <c r="AN1060" s="84">
        <v>0</v>
      </c>
      <c r="AO1060" s="84">
        <v>0</v>
      </c>
      <c r="AP1060" s="84">
        <v>16000</v>
      </c>
      <c r="AQ1060" s="84">
        <v>459.2</v>
      </c>
      <c r="AR1060" s="84">
        <v>0</v>
      </c>
      <c r="AS1060" s="84">
        <v>486.4</v>
      </c>
      <c r="AT1060" s="84">
        <v>0</v>
      </c>
      <c r="AU1060" s="84">
        <v>25</v>
      </c>
      <c r="AV1060" s="84">
        <v>0</v>
      </c>
      <c r="AW1060" s="84">
        <v>2806.01</v>
      </c>
      <c r="AX1060" s="84">
        <v>6582.62</v>
      </c>
      <c r="AY1060" s="84">
        <v>12223.39</v>
      </c>
      <c r="AZ1060" s="84">
        <v>1136</v>
      </c>
      <c r="BA1060" s="84">
        <v>176</v>
      </c>
      <c r="BB1060" s="84">
        <v>1134.4000000000001</v>
      </c>
      <c r="BC1060" s="91">
        <v>2446.4</v>
      </c>
    </row>
    <row r="1061" spans="1:55" ht="25.5">
      <c r="A1061" s="90" t="s">
        <v>843</v>
      </c>
      <c r="B1061" s="82">
        <v>20231001</v>
      </c>
      <c r="C1061" s="82">
        <v>2023</v>
      </c>
      <c r="D1061" s="82" t="s">
        <v>6398</v>
      </c>
      <c r="E1061" s="82">
        <v>10</v>
      </c>
      <c r="F1061" s="82">
        <v>1.83</v>
      </c>
      <c r="G1061" s="82" t="s">
        <v>843</v>
      </c>
      <c r="H1061" s="82">
        <v>1.83</v>
      </c>
      <c r="I1061" s="82" t="s">
        <v>843</v>
      </c>
      <c r="J1061" s="82">
        <v>7</v>
      </c>
      <c r="K1061" s="82" t="s">
        <v>3709</v>
      </c>
      <c r="L1061" s="82"/>
      <c r="M1061" s="82"/>
      <c r="N1061" s="82" t="s">
        <v>2352</v>
      </c>
      <c r="O1061" s="82" t="s">
        <v>3700</v>
      </c>
      <c r="P1061" s="82" t="s">
        <v>3710</v>
      </c>
      <c r="Q1061" s="82" t="s">
        <v>795</v>
      </c>
      <c r="R1061" s="82">
        <v>2</v>
      </c>
      <c r="S1061" s="83">
        <v>44929</v>
      </c>
      <c r="T1061" s="83">
        <v>44207</v>
      </c>
      <c r="U1061" s="82">
        <v>62461861</v>
      </c>
      <c r="V1061" s="82" t="s">
        <v>3702</v>
      </c>
      <c r="W1061" s="100" t="s">
        <v>2982</v>
      </c>
      <c r="X1061" s="82" t="s">
        <v>4119</v>
      </c>
      <c r="Y1061" s="82" t="s">
        <v>5428</v>
      </c>
      <c r="Z1061" s="82" t="s">
        <v>2981</v>
      </c>
      <c r="AA1061" s="82" t="s">
        <v>3712</v>
      </c>
      <c r="AB1061" s="82" t="s">
        <v>7089</v>
      </c>
      <c r="AC1061" s="82" t="s">
        <v>3705</v>
      </c>
      <c r="AD1061" s="82" t="s">
        <v>3706</v>
      </c>
      <c r="AE1061" s="82">
        <v>200012800317887</v>
      </c>
      <c r="AF1061" s="82">
        <v>1</v>
      </c>
      <c r="AG1061" s="82" t="s">
        <v>3707</v>
      </c>
      <c r="AH1061" s="82">
        <v>1</v>
      </c>
      <c r="AI1061" s="82" t="s">
        <v>3708</v>
      </c>
      <c r="AJ1061" s="82">
        <v>315645</v>
      </c>
      <c r="AK1061" s="82" t="s">
        <v>6663</v>
      </c>
      <c r="AL1061" s="82">
        <v>662</v>
      </c>
      <c r="AM1061" s="84">
        <v>10000</v>
      </c>
      <c r="AN1061" s="84">
        <v>0</v>
      </c>
      <c r="AO1061" s="84">
        <v>0</v>
      </c>
      <c r="AP1061" s="84">
        <v>10000</v>
      </c>
      <c r="AQ1061" s="84">
        <v>0</v>
      </c>
      <c r="AR1061" s="84">
        <v>0</v>
      </c>
      <c r="AS1061" s="84">
        <v>0</v>
      </c>
      <c r="AT1061" s="84">
        <v>0</v>
      </c>
      <c r="AU1061" s="84">
        <v>0</v>
      </c>
      <c r="AV1061" s="84">
        <v>0</v>
      </c>
      <c r="AW1061" s="84">
        <v>0</v>
      </c>
      <c r="AX1061" s="84">
        <v>0</v>
      </c>
      <c r="AY1061" s="84">
        <v>10000</v>
      </c>
      <c r="AZ1061" s="84">
        <v>0</v>
      </c>
      <c r="BA1061" s="84">
        <v>0</v>
      </c>
      <c r="BB1061" s="84">
        <v>0</v>
      </c>
      <c r="BC1061" s="91">
        <v>0</v>
      </c>
    </row>
    <row r="1062" spans="1:55" ht="25.5">
      <c r="A1062" s="90" t="s">
        <v>843</v>
      </c>
      <c r="B1062" s="82">
        <v>20231001</v>
      </c>
      <c r="C1062" s="82">
        <v>2023</v>
      </c>
      <c r="D1062" s="82" t="s">
        <v>6398</v>
      </c>
      <c r="E1062" s="82">
        <v>10</v>
      </c>
      <c r="F1062" s="82">
        <v>1.83</v>
      </c>
      <c r="G1062" s="82" t="s">
        <v>843</v>
      </c>
      <c r="H1062" s="82">
        <v>1.83</v>
      </c>
      <c r="I1062" s="82" t="s">
        <v>843</v>
      </c>
      <c r="J1062" s="82">
        <v>7</v>
      </c>
      <c r="K1062" s="82" t="s">
        <v>3709</v>
      </c>
      <c r="L1062" s="82"/>
      <c r="M1062" s="82"/>
      <c r="N1062" s="82" t="s">
        <v>2352</v>
      </c>
      <c r="O1062" s="82" t="s">
        <v>3700</v>
      </c>
      <c r="P1062" s="82" t="s">
        <v>3710</v>
      </c>
      <c r="Q1062" s="82" t="s">
        <v>795</v>
      </c>
      <c r="R1062" s="82">
        <v>4</v>
      </c>
      <c r="S1062" s="83">
        <v>44204</v>
      </c>
      <c r="T1062" s="83">
        <v>40919</v>
      </c>
      <c r="U1062" s="82">
        <v>62461089</v>
      </c>
      <c r="V1062" s="82" t="s">
        <v>3702</v>
      </c>
      <c r="W1062" s="100" t="s">
        <v>2248</v>
      </c>
      <c r="X1062" s="82" t="s">
        <v>4040</v>
      </c>
      <c r="Y1062" s="82" t="s">
        <v>5360</v>
      </c>
      <c r="Z1062" s="82" t="s">
        <v>988</v>
      </c>
      <c r="AA1062" s="82" t="s">
        <v>3712</v>
      </c>
      <c r="AB1062" s="82" t="s">
        <v>7090</v>
      </c>
      <c r="AC1062" s="82" t="s">
        <v>3713</v>
      </c>
      <c r="AD1062" s="82" t="s">
        <v>3706</v>
      </c>
      <c r="AE1062" s="82">
        <v>200012320285210</v>
      </c>
      <c r="AF1062" s="82">
        <v>1</v>
      </c>
      <c r="AG1062" s="82" t="s">
        <v>3707</v>
      </c>
      <c r="AH1062" s="82">
        <v>1</v>
      </c>
      <c r="AI1062" s="82" t="s">
        <v>3708</v>
      </c>
      <c r="AJ1062" s="82">
        <v>315645</v>
      </c>
      <c r="AK1062" s="82" t="s">
        <v>6663</v>
      </c>
      <c r="AL1062" s="82">
        <v>663</v>
      </c>
      <c r="AM1062" s="84">
        <v>12000</v>
      </c>
      <c r="AN1062" s="84">
        <v>0</v>
      </c>
      <c r="AO1062" s="84">
        <v>0</v>
      </c>
      <c r="AP1062" s="84">
        <v>12000</v>
      </c>
      <c r="AQ1062" s="84">
        <v>0</v>
      </c>
      <c r="AR1062" s="84">
        <v>0</v>
      </c>
      <c r="AS1062" s="84">
        <v>0</v>
      </c>
      <c r="AT1062" s="84">
        <v>0</v>
      </c>
      <c r="AU1062" s="84">
        <v>0</v>
      </c>
      <c r="AV1062" s="84">
        <v>0</v>
      </c>
      <c r="AW1062" s="84">
        <v>0</v>
      </c>
      <c r="AX1062" s="84">
        <v>0</v>
      </c>
      <c r="AY1062" s="84">
        <v>12000</v>
      </c>
      <c r="AZ1062" s="84">
        <v>0</v>
      </c>
      <c r="BA1062" s="84">
        <v>0</v>
      </c>
      <c r="BB1062" s="84">
        <v>0</v>
      </c>
      <c r="BC1062" s="91">
        <v>0</v>
      </c>
    </row>
    <row r="1063" spans="1:55" ht="25.5">
      <c r="A1063" s="90" t="s">
        <v>843</v>
      </c>
      <c r="B1063" s="82">
        <v>20231001</v>
      </c>
      <c r="C1063" s="82">
        <v>2023</v>
      </c>
      <c r="D1063" s="82" t="s">
        <v>6398</v>
      </c>
      <c r="E1063" s="82">
        <v>10</v>
      </c>
      <c r="F1063" s="82">
        <v>1.83</v>
      </c>
      <c r="G1063" s="82" t="s">
        <v>843</v>
      </c>
      <c r="H1063" s="82">
        <v>1.83</v>
      </c>
      <c r="I1063" s="82" t="s">
        <v>843</v>
      </c>
      <c r="J1063" s="82">
        <v>7</v>
      </c>
      <c r="K1063" s="82" t="s">
        <v>3709</v>
      </c>
      <c r="L1063" s="82"/>
      <c r="M1063" s="82"/>
      <c r="N1063" s="82" t="s">
        <v>2352</v>
      </c>
      <c r="O1063" s="82" t="s">
        <v>3700</v>
      </c>
      <c r="P1063" s="82" t="s">
        <v>3710</v>
      </c>
      <c r="Q1063" s="82" t="s">
        <v>795</v>
      </c>
      <c r="R1063" s="82">
        <v>2</v>
      </c>
      <c r="S1063" s="83">
        <v>44930</v>
      </c>
      <c r="T1063" s="83">
        <v>43839</v>
      </c>
      <c r="U1063" s="82">
        <v>62461895</v>
      </c>
      <c r="V1063" s="82" t="s">
        <v>3702</v>
      </c>
      <c r="W1063" s="100" t="s">
        <v>3134</v>
      </c>
      <c r="X1063" s="82" t="s">
        <v>4613</v>
      </c>
      <c r="Y1063" s="82" t="s">
        <v>5901</v>
      </c>
      <c r="Z1063" s="82" t="s">
        <v>3133</v>
      </c>
      <c r="AA1063" s="82" t="s">
        <v>3712</v>
      </c>
      <c r="AB1063" s="83">
        <v>35953</v>
      </c>
      <c r="AC1063" s="82" t="s">
        <v>3705</v>
      </c>
      <c r="AD1063" s="82" t="s">
        <v>3706</v>
      </c>
      <c r="AE1063" s="82">
        <v>200019601919387</v>
      </c>
      <c r="AF1063" s="82">
        <v>1</v>
      </c>
      <c r="AG1063" s="82" t="s">
        <v>3707</v>
      </c>
      <c r="AH1063" s="82">
        <v>1</v>
      </c>
      <c r="AI1063" s="82" t="s">
        <v>3708</v>
      </c>
      <c r="AJ1063" s="82">
        <v>315645</v>
      </c>
      <c r="AK1063" s="82" t="s">
        <v>6663</v>
      </c>
      <c r="AL1063" s="82">
        <v>664</v>
      </c>
      <c r="AM1063" s="84">
        <v>10000</v>
      </c>
      <c r="AN1063" s="84">
        <v>0</v>
      </c>
      <c r="AO1063" s="84">
        <v>0</v>
      </c>
      <c r="AP1063" s="84">
        <v>10000</v>
      </c>
      <c r="AQ1063" s="84">
        <v>0</v>
      </c>
      <c r="AR1063" s="84">
        <v>0</v>
      </c>
      <c r="AS1063" s="84">
        <v>0</v>
      </c>
      <c r="AT1063" s="84">
        <v>0</v>
      </c>
      <c r="AU1063" s="84">
        <v>0</v>
      </c>
      <c r="AV1063" s="84">
        <v>0</v>
      </c>
      <c r="AW1063" s="84">
        <v>0</v>
      </c>
      <c r="AX1063" s="84">
        <v>0</v>
      </c>
      <c r="AY1063" s="84">
        <v>10000</v>
      </c>
      <c r="AZ1063" s="84">
        <v>0</v>
      </c>
      <c r="BA1063" s="84">
        <v>0</v>
      </c>
      <c r="BB1063" s="84">
        <v>0</v>
      </c>
      <c r="BC1063" s="91">
        <v>0</v>
      </c>
    </row>
    <row r="1064" spans="1:55" ht="25.5">
      <c r="A1064" s="90" t="s">
        <v>843</v>
      </c>
      <c r="B1064" s="82">
        <v>20231001</v>
      </c>
      <c r="C1064" s="82">
        <v>2023</v>
      </c>
      <c r="D1064" s="82" t="s">
        <v>6398</v>
      </c>
      <c r="E1064" s="82">
        <v>10</v>
      </c>
      <c r="F1064" s="82" t="s">
        <v>1284</v>
      </c>
      <c r="G1064" s="82" t="s">
        <v>263</v>
      </c>
      <c r="H1064" s="82" t="s">
        <v>1284</v>
      </c>
      <c r="I1064" s="82" t="s">
        <v>263</v>
      </c>
      <c r="J1064" s="82">
        <v>1</v>
      </c>
      <c r="K1064" s="82" t="s">
        <v>11</v>
      </c>
      <c r="L1064" s="82" t="s">
        <v>3714</v>
      </c>
      <c r="M1064" s="82" t="s">
        <v>3715</v>
      </c>
      <c r="N1064" s="82" t="s">
        <v>2352</v>
      </c>
      <c r="O1064" s="82" t="s">
        <v>3700</v>
      </c>
      <c r="P1064" s="82" t="s">
        <v>3853</v>
      </c>
      <c r="Q1064" s="82" t="s">
        <v>249</v>
      </c>
      <c r="R1064" s="82">
        <v>9</v>
      </c>
      <c r="S1064" s="83">
        <v>43837</v>
      </c>
      <c r="T1064" s="83">
        <v>35643</v>
      </c>
      <c r="U1064" s="82">
        <v>61785002</v>
      </c>
      <c r="V1064" s="82" t="s">
        <v>3702</v>
      </c>
      <c r="W1064" s="100" t="s">
        <v>1542</v>
      </c>
      <c r="X1064" s="82" t="s">
        <v>4567</v>
      </c>
      <c r="Y1064" s="82" t="s">
        <v>5850</v>
      </c>
      <c r="Z1064" s="82" t="s">
        <v>262</v>
      </c>
      <c r="AA1064" s="82" t="s">
        <v>3704</v>
      </c>
      <c r="AB1064" s="83">
        <v>24412</v>
      </c>
      <c r="AC1064" s="82" t="s">
        <v>3713</v>
      </c>
      <c r="AD1064" s="82" t="s">
        <v>3705</v>
      </c>
      <c r="AE1064" s="82">
        <v>200013300037219</v>
      </c>
      <c r="AF1064" s="82">
        <v>1</v>
      </c>
      <c r="AG1064" s="82" t="s">
        <v>3707</v>
      </c>
      <c r="AH1064" s="82">
        <v>1</v>
      </c>
      <c r="AI1064" s="82" t="s">
        <v>3708</v>
      </c>
      <c r="AJ1064" s="82">
        <v>315645</v>
      </c>
      <c r="AK1064" s="82" t="s">
        <v>6663</v>
      </c>
      <c r="AL1064" s="82">
        <v>665</v>
      </c>
      <c r="AM1064" s="84">
        <v>65000</v>
      </c>
      <c r="AN1064" s="84">
        <v>0</v>
      </c>
      <c r="AO1064" s="84">
        <v>0</v>
      </c>
      <c r="AP1064" s="84">
        <v>65000</v>
      </c>
      <c r="AQ1064" s="84">
        <v>1865.5</v>
      </c>
      <c r="AR1064" s="84">
        <v>4427.58</v>
      </c>
      <c r="AS1064" s="84">
        <v>1976</v>
      </c>
      <c r="AT1064" s="84">
        <v>0</v>
      </c>
      <c r="AU1064" s="84">
        <v>25</v>
      </c>
      <c r="AV1064" s="84">
        <v>50</v>
      </c>
      <c r="AW1064" s="84">
        <v>10097.01</v>
      </c>
      <c r="AX1064" s="84">
        <v>28538.1</v>
      </c>
      <c r="AY1064" s="84">
        <v>46558.91</v>
      </c>
      <c r="AZ1064" s="84">
        <v>4615</v>
      </c>
      <c r="BA1064" s="84">
        <v>715</v>
      </c>
      <c r="BB1064" s="84">
        <v>4608.5</v>
      </c>
      <c r="BC1064" s="91">
        <v>9938.5</v>
      </c>
    </row>
    <row r="1065" spans="1:55" ht="25.5">
      <c r="A1065" s="90" t="s">
        <v>843</v>
      </c>
      <c r="B1065" s="82">
        <v>20231001</v>
      </c>
      <c r="C1065" s="82">
        <v>2023</v>
      </c>
      <c r="D1065" s="82" t="s">
        <v>6398</v>
      </c>
      <c r="E1065" s="82">
        <v>10</v>
      </c>
      <c r="F1065" s="82" t="s">
        <v>1267</v>
      </c>
      <c r="G1065" s="82" t="s">
        <v>305</v>
      </c>
      <c r="H1065" s="82" t="s">
        <v>1267</v>
      </c>
      <c r="I1065" s="82" t="s">
        <v>305</v>
      </c>
      <c r="J1065" s="82">
        <v>1</v>
      </c>
      <c r="K1065" s="82" t="s">
        <v>11</v>
      </c>
      <c r="L1065" s="82"/>
      <c r="M1065" s="82"/>
      <c r="N1065" s="82" t="s">
        <v>2352</v>
      </c>
      <c r="O1065" s="82" t="s">
        <v>3700</v>
      </c>
      <c r="P1065" s="82" t="s">
        <v>3738</v>
      </c>
      <c r="Q1065" s="82" t="s">
        <v>59</v>
      </c>
      <c r="R1065" s="82">
        <v>1</v>
      </c>
      <c r="S1065" s="83">
        <v>43839</v>
      </c>
      <c r="T1065" s="83">
        <v>43839</v>
      </c>
      <c r="U1065" s="82">
        <v>61650028</v>
      </c>
      <c r="V1065" s="82" t="s">
        <v>3702</v>
      </c>
      <c r="W1065" s="100" t="s">
        <v>1624</v>
      </c>
      <c r="X1065" s="82" t="s">
        <v>3819</v>
      </c>
      <c r="Y1065" s="82" t="s">
        <v>5190</v>
      </c>
      <c r="Z1065" s="82" t="s">
        <v>309</v>
      </c>
      <c r="AA1065" s="82" t="s">
        <v>3704</v>
      </c>
      <c r="AB1065" s="83">
        <v>23868</v>
      </c>
      <c r="AC1065" s="82" t="s">
        <v>3705</v>
      </c>
      <c r="AD1065" s="82" t="s">
        <v>3718</v>
      </c>
      <c r="AE1065" s="82">
        <v>200019603035352</v>
      </c>
      <c r="AF1065" s="82">
        <v>1</v>
      </c>
      <c r="AG1065" s="82" t="s">
        <v>3707</v>
      </c>
      <c r="AH1065" s="82">
        <v>1</v>
      </c>
      <c r="AI1065" s="82" t="s">
        <v>3708</v>
      </c>
      <c r="AJ1065" s="82">
        <v>315645</v>
      </c>
      <c r="AK1065" s="82" t="s">
        <v>6663</v>
      </c>
      <c r="AL1065" s="82">
        <v>666</v>
      </c>
      <c r="AM1065" s="84">
        <v>180000</v>
      </c>
      <c r="AN1065" s="84">
        <v>0</v>
      </c>
      <c r="AO1065" s="84">
        <v>0</v>
      </c>
      <c r="AP1065" s="84">
        <v>180000</v>
      </c>
      <c r="AQ1065" s="84">
        <v>5166</v>
      </c>
      <c r="AR1065" s="84">
        <v>30923.37</v>
      </c>
      <c r="AS1065" s="84">
        <v>5472</v>
      </c>
      <c r="AT1065" s="84">
        <v>0</v>
      </c>
      <c r="AU1065" s="84">
        <v>25</v>
      </c>
      <c r="AV1065" s="84">
        <v>0</v>
      </c>
      <c r="AW1065" s="84">
        <v>0</v>
      </c>
      <c r="AX1065" s="84">
        <v>41586.370000000003</v>
      </c>
      <c r="AY1065" s="84">
        <v>138413.63</v>
      </c>
      <c r="AZ1065" s="84">
        <v>12780</v>
      </c>
      <c r="BA1065" s="84">
        <v>822.89</v>
      </c>
      <c r="BB1065" s="84">
        <v>12762</v>
      </c>
      <c r="BC1065" s="91">
        <v>26364.89</v>
      </c>
    </row>
    <row r="1066" spans="1:55" ht="25.5">
      <c r="A1066" s="90" t="s">
        <v>843</v>
      </c>
      <c r="B1066" s="82">
        <v>20231001</v>
      </c>
      <c r="C1066" s="82">
        <v>2023</v>
      </c>
      <c r="D1066" s="82" t="s">
        <v>6398</v>
      </c>
      <c r="E1066" s="82">
        <v>10</v>
      </c>
      <c r="F1066" s="82" t="s">
        <v>1271</v>
      </c>
      <c r="G1066" s="82" t="s">
        <v>390</v>
      </c>
      <c r="H1066" s="82" t="s">
        <v>1271</v>
      </c>
      <c r="I1066" s="82" t="s">
        <v>390</v>
      </c>
      <c r="J1066" s="82">
        <v>1</v>
      </c>
      <c r="K1066" s="82" t="s">
        <v>11</v>
      </c>
      <c r="L1066" s="82" t="s">
        <v>3714</v>
      </c>
      <c r="M1066" s="82" t="s">
        <v>3715</v>
      </c>
      <c r="N1066" s="82" t="s">
        <v>2352</v>
      </c>
      <c r="O1066" s="82" t="s">
        <v>3700</v>
      </c>
      <c r="P1066" s="82" t="s">
        <v>3910</v>
      </c>
      <c r="Q1066" s="82" t="s">
        <v>106</v>
      </c>
      <c r="R1066" s="82">
        <v>5</v>
      </c>
      <c r="S1066" s="83">
        <v>43477</v>
      </c>
      <c r="T1066" s="83">
        <v>39093</v>
      </c>
      <c r="U1066" s="82">
        <v>61425002</v>
      </c>
      <c r="V1066" s="82" t="s">
        <v>3702</v>
      </c>
      <c r="W1066" s="100" t="s">
        <v>999</v>
      </c>
      <c r="X1066" s="82" t="s">
        <v>3911</v>
      </c>
      <c r="Y1066" s="82" t="s">
        <v>5255</v>
      </c>
      <c r="Z1066" s="82" t="s">
        <v>389</v>
      </c>
      <c r="AA1066" s="82" t="s">
        <v>3712</v>
      </c>
      <c r="AB1066" s="82" t="s">
        <v>7091</v>
      </c>
      <c r="AC1066" s="82" t="s">
        <v>3713</v>
      </c>
      <c r="AD1066" s="82" t="s">
        <v>3705</v>
      </c>
      <c r="AE1066" s="82">
        <v>200013300112053</v>
      </c>
      <c r="AF1066" s="82">
        <v>1</v>
      </c>
      <c r="AG1066" s="82" t="s">
        <v>3707</v>
      </c>
      <c r="AH1066" s="82">
        <v>1</v>
      </c>
      <c r="AI1066" s="82" t="s">
        <v>3708</v>
      </c>
      <c r="AJ1066" s="82">
        <v>315645</v>
      </c>
      <c r="AK1066" s="82" t="s">
        <v>6663</v>
      </c>
      <c r="AL1066" s="82">
        <v>667</v>
      </c>
      <c r="AM1066" s="84">
        <v>65000</v>
      </c>
      <c r="AN1066" s="84">
        <v>0</v>
      </c>
      <c r="AO1066" s="84">
        <v>0</v>
      </c>
      <c r="AP1066" s="84">
        <v>65000</v>
      </c>
      <c r="AQ1066" s="84">
        <v>1865.5</v>
      </c>
      <c r="AR1066" s="84">
        <v>3792.62</v>
      </c>
      <c r="AS1066" s="84">
        <v>1976</v>
      </c>
      <c r="AT1066" s="84">
        <v>3174.76</v>
      </c>
      <c r="AU1066" s="84">
        <v>25</v>
      </c>
      <c r="AV1066" s="84">
        <v>0</v>
      </c>
      <c r="AW1066" s="84">
        <v>22923.41</v>
      </c>
      <c r="AX1066" s="84">
        <v>56680.7</v>
      </c>
      <c r="AY1066" s="84">
        <v>31242.71</v>
      </c>
      <c r="AZ1066" s="84">
        <v>4615</v>
      </c>
      <c r="BA1066" s="84">
        <v>715</v>
      </c>
      <c r="BB1066" s="84">
        <v>4608.5</v>
      </c>
      <c r="BC1066" s="91">
        <v>9938.5</v>
      </c>
    </row>
    <row r="1067" spans="1:55" ht="25.5">
      <c r="A1067" s="90" t="s">
        <v>843</v>
      </c>
      <c r="B1067" s="82">
        <v>20231001</v>
      </c>
      <c r="C1067" s="82">
        <v>2023</v>
      </c>
      <c r="D1067" s="82" t="s">
        <v>6398</v>
      </c>
      <c r="E1067" s="82">
        <v>10</v>
      </c>
      <c r="F1067" s="82">
        <v>1.83</v>
      </c>
      <c r="G1067" s="82" t="s">
        <v>843</v>
      </c>
      <c r="H1067" s="82">
        <v>1.83</v>
      </c>
      <c r="I1067" s="82" t="s">
        <v>843</v>
      </c>
      <c r="J1067" s="82">
        <v>7</v>
      </c>
      <c r="K1067" s="82" t="s">
        <v>3709</v>
      </c>
      <c r="L1067" s="82"/>
      <c r="M1067" s="82"/>
      <c r="N1067" s="82" t="s">
        <v>2352</v>
      </c>
      <c r="O1067" s="82" t="s">
        <v>3700</v>
      </c>
      <c r="P1067" s="82" t="s">
        <v>3710</v>
      </c>
      <c r="Q1067" s="82" t="s">
        <v>795</v>
      </c>
      <c r="R1067" s="82">
        <v>3</v>
      </c>
      <c r="S1067" s="83">
        <v>44930</v>
      </c>
      <c r="T1067" s="83">
        <v>44200</v>
      </c>
      <c r="U1067" s="82">
        <v>62461897</v>
      </c>
      <c r="V1067" s="82" t="s">
        <v>3702</v>
      </c>
      <c r="W1067" s="100" t="s">
        <v>3124</v>
      </c>
      <c r="X1067" s="82" t="s">
        <v>4384</v>
      </c>
      <c r="Y1067" s="82" t="s">
        <v>5662</v>
      </c>
      <c r="Z1067" s="82" t="s">
        <v>3123</v>
      </c>
      <c r="AA1067" s="82" t="s">
        <v>3712</v>
      </c>
      <c r="AB1067" s="83">
        <v>33612</v>
      </c>
      <c r="AC1067" s="82" t="s">
        <v>3705</v>
      </c>
      <c r="AD1067" s="82" t="s">
        <v>3706</v>
      </c>
      <c r="AE1067" s="82">
        <v>200012320597979</v>
      </c>
      <c r="AF1067" s="82">
        <v>1</v>
      </c>
      <c r="AG1067" s="82" t="s">
        <v>3707</v>
      </c>
      <c r="AH1067" s="82">
        <v>1</v>
      </c>
      <c r="AI1067" s="82" t="s">
        <v>3708</v>
      </c>
      <c r="AJ1067" s="82">
        <v>315645</v>
      </c>
      <c r="AK1067" s="82" t="s">
        <v>6663</v>
      </c>
      <c r="AL1067" s="82">
        <v>668</v>
      </c>
      <c r="AM1067" s="84">
        <v>10000</v>
      </c>
      <c r="AN1067" s="84">
        <v>0</v>
      </c>
      <c r="AO1067" s="84">
        <v>0</v>
      </c>
      <c r="AP1067" s="84">
        <v>10000</v>
      </c>
      <c r="AQ1067" s="84">
        <v>0</v>
      </c>
      <c r="AR1067" s="84">
        <v>0</v>
      </c>
      <c r="AS1067" s="84">
        <v>0</v>
      </c>
      <c r="AT1067" s="84">
        <v>0</v>
      </c>
      <c r="AU1067" s="84">
        <v>0</v>
      </c>
      <c r="AV1067" s="84">
        <v>0</v>
      </c>
      <c r="AW1067" s="84">
        <v>0</v>
      </c>
      <c r="AX1067" s="84">
        <v>0</v>
      </c>
      <c r="AY1067" s="84">
        <v>10000</v>
      </c>
      <c r="AZ1067" s="84">
        <v>0</v>
      </c>
      <c r="BA1067" s="84">
        <v>0</v>
      </c>
      <c r="BB1067" s="84">
        <v>0</v>
      </c>
      <c r="BC1067" s="91">
        <v>0</v>
      </c>
    </row>
    <row r="1068" spans="1:55" ht="25.5">
      <c r="A1068" s="90" t="s">
        <v>843</v>
      </c>
      <c r="B1068" s="82">
        <v>20231001</v>
      </c>
      <c r="C1068" s="82">
        <v>2023</v>
      </c>
      <c r="D1068" s="82" t="s">
        <v>6398</v>
      </c>
      <c r="E1068" s="82">
        <v>10</v>
      </c>
      <c r="F1068" s="82" t="s">
        <v>1288</v>
      </c>
      <c r="G1068" s="82" t="s">
        <v>384</v>
      </c>
      <c r="H1068" s="82">
        <v>1.83</v>
      </c>
      <c r="I1068" s="82" t="s">
        <v>843</v>
      </c>
      <c r="J1068" s="82">
        <v>34</v>
      </c>
      <c r="K1068" s="82" t="s">
        <v>3699</v>
      </c>
      <c r="L1068" s="82"/>
      <c r="M1068" s="82"/>
      <c r="N1068" s="82" t="s">
        <v>2352</v>
      </c>
      <c r="O1068" s="82" t="s">
        <v>3700</v>
      </c>
      <c r="P1068" s="82" t="s">
        <v>3738</v>
      </c>
      <c r="Q1068" s="82" t="s">
        <v>59</v>
      </c>
      <c r="R1068" s="82">
        <v>3</v>
      </c>
      <c r="S1068" s="82" t="s">
        <v>4390</v>
      </c>
      <c r="T1068" s="83">
        <v>39816</v>
      </c>
      <c r="U1068" s="82">
        <v>61845019</v>
      </c>
      <c r="V1068" s="82" t="s">
        <v>3702</v>
      </c>
      <c r="W1068" s="100" t="s">
        <v>2106</v>
      </c>
      <c r="X1068" s="82" t="s">
        <v>4391</v>
      </c>
      <c r="Y1068" s="82" t="s">
        <v>5674</v>
      </c>
      <c r="Z1068" s="82" t="s">
        <v>2105</v>
      </c>
      <c r="AA1068" s="82" t="s">
        <v>3704</v>
      </c>
      <c r="AB1068" s="82" t="s">
        <v>7092</v>
      </c>
      <c r="AC1068" s="82" t="s">
        <v>3713</v>
      </c>
      <c r="AD1068" s="82" t="s">
        <v>3706</v>
      </c>
      <c r="AE1068" s="82">
        <v>200019604777165</v>
      </c>
      <c r="AF1068" s="82">
        <v>1</v>
      </c>
      <c r="AG1068" s="82" t="s">
        <v>3707</v>
      </c>
      <c r="AH1068" s="82">
        <v>1</v>
      </c>
      <c r="AI1068" s="82" t="s">
        <v>3708</v>
      </c>
      <c r="AJ1068" s="82">
        <v>315645</v>
      </c>
      <c r="AK1068" s="82" t="s">
        <v>6663</v>
      </c>
      <c r="AL1068" s="82">
        <v>669</v>
      </c>
      <c r="AM1068" s="84">
        <v>160000</v>
      </c>
      <c r="AN1068" s="84">
        <v>0</v>
      </c>
      <c r="AO1068" s="84">
        <v>0</v>
      </c>
      <c r="AP1068" s="84">
        <v>160000</v>
      </c>
      <c r="AQ1068" s="84">
        <v>4592</v>
      </c>
      <c r="AR1068" s="84">
        <v>26218.87</v>
      </c>
      <c r="AS1068" s="84">
        <v>4864</v>
      </c>
      <c r="AT1068" s="84">
        <v>0</v>
      </c>
      <c r="AU1068" s="84">
        <v>25</v>
      </c>
      <c r="AV1068" s="84">
        <v>0</v>
      </c>
      <c r="AW1068" s="84">
        <v>0</v>
      </c>
      <c r="AX1068" s="84">
        <v>35699.870000000003</v>
      </c>
      <c r="AY1068" s="84">
        <v>124300.13</v>
      </c>
      <c r="AZ1068" s="84">
        <v>11360</v>
      </c>
      <c r="BA1068" s="84">
        <v>822.89</v>
      </c>
      <c r="BB1068" s="84">
        <v>11344</v>
      </c>
      <c r="BC1068" s="91">
        <v>23526.89</v>
      </c>
    </row>
    <row r="1069" spans="1:55" ht="25.5">
      <c r="A1069" s="90" t="s">
        <v>843</v>
      </c>
      <c r="B1069" s="82">
        <v>20231001</v>
      </c>
      <c r="C1069" s="82">
        <v>2023</v>
      </c>
      <c r="D1069" s="82" t="s">
        <v>6398</v>
      </c>
      <c r="E1069" s="82">
        <v>10</v>
      </c>
      <c r="F1069" s="82" t="s">
        <v>1286</v>
      </c>
      <c r="G1069" s="82" t="s">
        <v>227</v>
      </c>
      <c r="H1069" s="82">
        <v>1.83</v>
      </c>
      <c r="I1069" s="82" t="s">
        <v>843</v>
      </c>
      <c r="J1069" s="82">
        <v>34</v>
      </c>
      <c r="K1069" s="82" t="s">
        <v>3699</v>
      </c>
      <c r="L1069" s="82" t="s">
        <v>3758</v>
      </c>
      <c r="M1069" s="82" t="s">
        <v>3759</v>
      </c>
      <c r="N1069" s="82" t="s">
        <v>2352</v>
      </c>
      <c r="O1069" s="82" t="s">
        <v>3700</v>
      </c>
      <c r="P1069" s="82" t="s">
        <v>4434</v>
      </c>
      <c r="Q1069" s="82" t="s">
        <v>383</v>
      </c>
      <c r="R1069" s="82">
        <v>2</v>
      </c>
      <c r="S1069" s="83">
        <v>44573</v>
      </c>
      <c r="T1069" s="83">
        <v>41650</v>
      </c>
      <c r="U1069" s="82">
        <v>62430029</v>
      </c>
      <c r="V1069" s="82" t="s">
        <v>3702</v>
      </c>
      <c r="W1069" s="100" t="s">
        <v>2626</v>
      </c>
      <c r="X1069" s="82" t="s">
        <v>4665</v>
      </c>
      <c r="Y1069" s="82" t="s">
        <v>5954</v>
      </c>
      <c r="Z1069" s="82" t="s">
        <v>2625</v>
      </c>
      <c r="AA1069" s="82" t="s">
        <v>3704</v>
      </c>
      <c r="AB1069" s="82" t="s">
        <v>7093</v>
      </c>
      <c r="AC1069" s="82" t="s">
        <v>3713</v>
      </c>
      <c r="AD1069" s="82" t="s">
        <v>3706</v>
      </c>
      <c r="AE1069" s="82">
        <v>200019605388581</v>
      </c>
      <c r="AF1069" s="82">
        <v>1</v>
      </c>
      <c r="AG1069" s="82" t="s">
        <v>3707</v>
      </c>
      <c r="AH1069" s="82">
        <v>1</v>
      </c>
      <c r="AI1069" s="82" t="s">
        <v>3708</v>
      </c>
      <c r="AJ1069" s="82">
        <v>315645</v>
      </c>
      <c r="AK1069" s="82" t="s">
        <v>6663</v>
      </c>
      <c r="AL1069" s="82">
        <v>670</v>
      </c>
      <c r="AM1069" s="84">
        <v>31500</v>
      </c>
      <c r="AN1069" s="84">
        <v>0</v>
      </c>
      <c r="AO1069" s="84">
        <v>0</v>
      </c>
      <c r="AP1069" s="84">
        <v>31500</v>
      </c>
      <c r="AQ1069" s="84">
        <v>904.05</v>
      </c>
      <c r="AR1069" s="84">
        <v>0</v>
      </c>
      <c r="AS1069" s="84">
        <v>957.6</v>
      </c>
      <c r="AT1069" s="84">
        <v>0</v>
      </c>
      <c r="AU1069" s="84">
        <v>25</v>
      </c>
      <c r="AV1069" s="84">
        <v>0</v>
      </c>
      <c r="AW1069" s="84">
        <v>0</v>
      </c>
      <c r="AX1069" s="84">
        <v>1886.65</v>
      </c>
      <c r="AY1069" s="84">
        <v>29613.35</v>
      </c>
      <c r="AZ1069" s="84">
        <v>2236.5</v>
      </c>
      <c r="BA1069" s="84">
        <v>346.5</v>
      </c>
      <c r="BB1069" s="84">
        <v>2233.35</v>
      </c>
      <c r="BC1069" s="91">
        <v>4816.3500000000004</v>
      </c>
    </row>
    <row r="1070" spans="1:55" ht="25.5">
      <c r="A1070" s="90" t="s">
        <v>843</v>
      </c>
      <c r="B1070" s="82">
        <v>20231001</v>
      </c>
      <c r="C1070" s="82">
        <v>2023</v>
      </c>
      <c r="D1070" s="82" t="s">
        <v>6398</v>
      </c>
      <c r="E1070" s="82">
        <v>10</v>
      </c>
      <c r="F1070" s="82">
        <v>1.83</v>
      </c>
      <c r="G1070" s="82" t="s">
        <v>843</v>
      </c>
      <c r="H1070" s="82">
        <v>1.83</v>
      </c>
      <c r="I1070" s="82" t="s">
        <v>843</v>
      </c>
      <c r="J1070" s="82">
        <v>1</v>
      </c>
      <c r="K1070" s="82" t="s">
        <v>11</v>
      </c>
      <c r="L1070" s="82" t="s">
        <v>3714</v>
      </c>
      <c r="M1070" s="82" t="s">
        <v>3715</v>
      </c>
      <c r="N1070" s="82" t="s">
        <v>2352</v>
      </c>
      <c r="O1070" s="82" t="s">
        <v>3700</v>
      </c>
      <c r="P1070" s="82" t="s">
        <v>3716</v>
      </c>
      <c r="Q1070" s="82" t="s">
        <v>559</v>
      </c>
      <c r="R1070" s="82">
        <v>2</v>
      </c>
      <c r="S1070" s="83">
        <v>44928</v>
      </c>
      <c r="T1070" s="83">
        <v>43840</v>
      </c>
      <c r="U1070" s="82">
        <v>62461812</v>
      </c>
      <c r="V1070" s="82" t="s">
        <v>3702</v>
      </c>
      <c r="W1070" s="100" t="s">
        <v>1982</v>
      </c>
      <c r="X1070" s="82" t="s">
        <v>3915</v>
      </c>
      <c r="Y1070" s="82" t="s">
        <v>5259</v>
      </c>
      <c r="Z1070" s="82" t="s">
        <v>831</v>
      </c>
      <c r="AA1070" s="82" t="s">
        <v>3712</v>
      </c>
      <c r="AB1070" s="82" t="s">
        <v>7094</v>
      </c>
      <c r="AC1070" s="82" t="s">
        <v>3705</v>
      </c>
      <c r="AD1070" s="82" t="s">
        <v>3706</v>
      </c>
      <c r="AE1070" s="82">
        <v>200019603074845</v>
      </c>
      <c r="AF1070" s="82">
        <v>1</v>
      </c>
      <c r="AG1070" s="82" t="s">
        <v>3707</v>
      </c>
      <c r="AH1070" s="82">
        <v>1</v>
      </c>
      <c r="AI1070" s="82" t="s">
        <v>3708</v>
      </c>
      <c r="AJ1070" s="82">
        <v>315645</v>
      </c>
      <c r="AK1070" s="82" t="s">
        <v>6663</v>
      </c>
      <c r="AL1070" s="82">
        <v>671</v>
      </c>
      <c r="AM1070" s="84">
        <v>180000</v>
      </c>
      <c r="AN1070" s="84">
        <v>0</v>
      </c>
      <c r="AO1070" s="84">
        <v>0</v>
      </c>
      <c r="AP1070" s="84">
        <v>180000</v>
      </c>
      <c r="AQ1070" s="84">
        <v>5166</v>
      </c>
      <c r="AR1070" s="84">
        <v>30923.37</v>
      </c>
      <c r="AS1070" s="84">
        <v>5472</v>
      </c>
      <c r="AT1070" s="84">
        <v>0</v>
      </c>
      <c r="AU1070" s="84">
        <v>25</v>
      </c>
      <c r="AV1070" s="84">
        <v>0</v>
      </c>
      <c r="AW1070" s="84">
        <v>0</v>
      </c>
      <c r="AX1070" s="84">
        <v>41586.370000000003</v>
      </c>
      <c r="AY1070" s="84">
        <v>138413.63</v>
      </c>
      <c r="AZ1070" s="84">
        <v>12780</v>
      </c>
      <c r="BA1070" s="84">
        <v>822.89</v>
      </c>
      <c r="BB1070" s="84">
        <v>12762</v>
      </c>
      <c r="BC1070" s="91">
        <v>26364.89</v>
      </c>
    </row>
    <row r="1071" spans="1:55" ht="25.5">
      <c r="A1071" s="90" t="s">
        <v>843</v>
      </c>
      <c r="B1071" s="82">
        <v>20231001</v>
      </c>
      <c r="C1071" s="82">
        <v>2023</v>
      </c>
      <c r="D1071" s="82" t="s">
        <v>6398</v>
      </c>
      <c r="E1071" s="82">
        <v>10</v>
      </c>
      <c r="F1071" s="82" t="s">
        <v>1270</v>
      </c>
      <c r="G1071" s="82" t="s">
        <v>842</v>
      </c>
      <c r="H1071" s="82" t="s">
        <v>1270</v>
      </c>
      <c r="I1071" s="82" t="s">
        <v>842</v>
      </c>
      <c r="J1071" s="82">
        <v>1</v>
      </c>
      <c r="K1071" s="82" t="s">
        <v>11</v>
      </c>
      <c r="L1071" s="82"/>
      <c r="M1071" s="82"/>
      <c r="N1071" s="82" t="s">
        <v>2352</v>
      </c>
      <c r="O1071" s="82" t="s">
        <v>3700</v>
      </c>
      <c r="P1071" s="82" t="s">
        <v>3701</v>
      </c>
      <c r="Q1071" s="82" t="s">
        <v>190</v>
      </c>
      <c r="R1071" s="82">
        <v>1</v>
      </c>
      <c r="S1071" s="83">
        <v>43841</v>
      </c>
      <c r="T1071" s="83">
        <v>43841</v>
      </c>
      <c r="U1071" s="82">
        <v>61800012</v>
      </c>
      <c r="V1071" s="82" t="s">
        <v>3702</v>
      </c>
      <c r="W1071" s="100" t="s">
        <v>1627</v>
      </c>
      <c r="X1071" s="82" t="s">
        <v>4014</v>
      </c>
      <c r="Y1071" s="82" t="s">
        <v>5294</v>
      </c>
      <c r="Z1071" s="82" t="s">
        <v>848</v>
      </c>
      <c r="AA1071" s="82" t="s">
        <v>3712</v>
      </c>
      <c r="AB1071" s="82" t="s">
        <v>7095</v>
      </c>
      <c r="AC1071" s="82" t="s">
        <v>3705</v>
      </c>
      <c r="AD1071" s="82" t="s">
        <v>3718</v>
      </c>
      <c r="AE1071" s="82">
        <v>200019603107038</v>
      </c>
      <c r="AF1071" s="82">
        <v>1</v>
      </c>
      <c r="AG1071" s="82" t="s">
        <v>3707</v>
      </c>
      <c r="AH1071" s="82">
        <v>1</v>
      </c>
      <c r="AI1071" s="82" t="s">
        <v>3708</v>
      </c>
      <c r="AJ1071" s="82">
        <v>315645</v>
      </c>
      <c r="AK1071" s="82" t="s">
        <v>6663</v>
      </c>
      <c r="AL1071" s="82">
        <v>672</v>
      </c>
      <c r="AM1071" s="84">
        <v>35000</v>
      </c>
      <c r="AN1071" s="84">
        <v>0</v>
      </c>
      <c r="AO1071" s="84">
        <v>0</v>
      </c>
      <c r="AP1071" s="84">
        <v>35000</v>
      </c>
      <c r="AQ1071" s="84">
        <v>1004.5</v>
      </c>
      <c r="AR1071" s="84">
        <v>0</v>
      </c>
      <c r="AS1071" s="84">
        <v>1064</v>
      </c>
      <c r="AT1071" s="84">
        <v>0</v>
      </c>
      <c r="AU1071" s="84">
        <v>25</v>
      </c>
      <c r="AV1071" s="84">
        <v>0</v>
      </c>
      <c r="AW1071" s="84">
        <v>0</v>
      </c>
      <c r="AX1071" s="84">
        <v>2093.5</v>
      </c>
      <c r="AY1071" s="84">
        <v>32906.5</v>
      </c>
      <c r="AZ1071" s="84">
        <v>2485</v>
      </c>
      <c r="BA1071" s="84">
        <v>385</v>
      </c>
      <c r="BB1071" s="84">
        <v>2481.5</v>
      </c>
      <c r="BC1071" s="91">
        <v>5351.5</v>
      </c>
    </row>
    <row r="1072" spans="1:55" ht="25.5">
      <c r="A1072" s="90" t="s">
        <v>843</v>
      </c>
      <c r="B1072" s="82">
        <v>20231001</v>
      </c>
      <c r="C1072" s="82">
        <v>2023</v>
      </c>
      <c r="D1072" s="82" t="s">
        <v>6398</v>
      </c>
      <c r="E1072" s="82">
        <v>10</v>
      </c>
      <c r="F1072" s="82">
        <v>1.83</v>
      </c>
      <c r="G1072" s="82" t="s">
        <v>843</v>
      </c>
      <c r="H1072" s="82">
        <v>1.83</v>
      </c>
      <c r="I1072" s="82" t="s">
        <v>843</v>
      </c>
      <c r="J1072" s="82">
        <v>7</v>
      </c>
      <c r="K1072" s="82" t="s">
        <v>3709</v>
      </c>
      <c r="L1072" s="82"/>
      <c r="M1072" s="82"/>
      <c r="N1072" s="82" t="s">
        <v>2352</v>
      </c>
      <c r="O1072" s="82" t="s">
        <v>3700</v>
      </c>
      <c r="P1072" s="82" t="s">
        <v>3710</v>
      </c>
      <c r="Q1072" s="82" t="s">
        <v>795</v>
      </c>
      <c r="R1072" s="82">
        <v>7</v>
      </c>
      <c r="S1072" s="83">
        <v>44931</v>
      </c>
      <c r="T1072" s="83">
        <v>42007</v>
      </c>
      <c r="U1072" s="82">
        <v>62461930</v>
      </c>
      <c r="V1072" s="82" t="s">
        <v>3702</v>
      </c>
      <c r="W1072" s="100" t="s">
        <v>3218</v>
      </c>
      <c r="X1072" s="82" t="s">
        <v>3829</v>
      </c>
      <c r="Y1072" s="82" t="s">
        <v>5197</v>
      </c>
      <c r="Z1072" s="82" t="s">
        <v>3217</v>
      </c>
      <c r="AA1072" s="82" t="s">
        <v>3712</v>
      </c>
      <c r="AB1072" s="82" t="s">
        <v>7096</v>
      </c>
      <c r="AC1072" s="82" t="s">
        <v>3713</v>
      </c>
      <c r="AD1072" s="82" t="s">
        <v>3706</v>
      </c>
      <c r="AE1072" s="82">
        <v>200012400984838</v>
      </c>
      <c r="AF1072" s="82">
        <v>1</v>
      </c>
      <c r="AG1072" s="82" t="s">
        <v>3707</v>
      </c>
      <c r="AH1072" s="82">
        <v>1</v>
      </c>
      <c r="AI1072" s="82" t="s">
        <v>3708</v>
      </c>
      <c r="AJ1072" s="82">
        <v>315645</v>
      </c>
      <c r="AK1072" s="82" t="s">
        <v>6663</v>
      </c>
      <c r="AL1072" s="82">
        <v>673</v>
      </c>
      <c r="AM1072" s="84">
        <v>10000</v>
      </c>
      <c r="AN1072" s="84">
        <v>0</v>
      </c>
      <c r="AO1072" s="84">
        <v>0</v>
      </c>
      <c r="AP1072" s="84">
        <v>10000</v>
      </c>
      <c r="AQ1072" s="84">
        <v>0</v>
      </c>
      <c r="AR1072" s="84">
        <v>0</v>
      </c>
      <c r="AS1072" s="84">
        <v>0</v>
      </c>
      <c r="AT1072" s="84">
        <v>0</v>
      </c>
      <c r="AU1072" s="84">
        <v>0</v>
      </c>
      <c r="AV1072" s="84">
        <v>0</v>
      </c>
      <c r="AW1072" s="84">
        <v>0</v>
      </c>
      <c r="AX1072" s="84">
        <v>0</v>
      </c>
      <c r="AY1072" s="84">
        <v>10000</v>
      </c>
      <c r="AZ1072" s="84">
        <v>0</v>
      </c>
      <c r="BA1072" s="84">
        <v>0</v>
      </c>
      <c r="BB1072" s="84">
        <v>0</v>
      </c>
      <c r="BC1072" s="91">
        <v>0</v>
      </c>
    </row>
    <row r="1073" spans="1:55" ht="25.5">
      <c r="A1073" s="90" t="s">
        <v>843</v>
      </c>
      <c r="B1073" s="82">
        <v>20231001</v>
      </c>
      <c r="C1073" s="82">
        <v>2023</v>
      </c>
      <c r="D1073" s="82" t="s">
        <v>6398</v>
      </c>
      <c r="E1073" s="82">
        <v>10</v>
      </c>
      <c r="F1073" s="82">
        <v>1.83</v>
      </c>
      <c r="G1073" s="82" t="s">
        <v>843</v>
      </c>
      <c r="H1073" s="82">
        <v>1.83</v>
      </c>
      <c r="I1073" s="82" t="s">
        <v>843</v>
      </c>
      <c r="J1073" s="82">
        <v>7</v>
      </c>
      <c r="K1073" s="82" t="s">
        <v>3709</v>
      </c>
      <c r="L1073" s="82"/>
      <c r="M1073" s="82"/>
      <c r="N1073" s="82" t="s">
        <v>2352</v>
      </c>
      <c r="O1073" s="82" t="s">
        <v>3700</v>
      </c>
      <c r="P1073" s="82" t="s">
        <v>3710</v>
      </c>
      <c r="Q1073" s="82" t="s">
        <v>795</v>
      </c>
      <c r="R1073" s="82">
        <v>1</v>
      </c>
      <c r="S1073" s="83">
        <v>44935</v>
      </c>
      <c r="T1073" s="83">
        <v>44935</v>
      </c>
      <c r="U1073" s="82">
        <v>62462027</v>
      </c>
      <c r="V1073" s="82" t="s">
        <v>3702</v>
      </c>
      <c r="W1073" s="100" t="s">
        <v>3586</v>
      </c>
      <c r="X1073" s="82" t="s">
        <v>4507</v>
      </c>
      <c r="Y1073" s="82" t="s">
        <v>5784</v>
      </c>
      <c r="Z1073" s="82" t="s">
        <v>3619</v>
      </c>
      <c r="AA1073" s="82" t="s">
        <v>3704</v>
      </c>
      <c r="AB1073" s="82" t="s">
        <v>7097</v>
      </c>
      <c r="AC1073" s="82" t="s">
        <v>3705</v>
      </c>
      <c r="AD1073" s="82" t="s">
        <v>3706</v>
      </c>
      <c r="AE1073" s="82">
        <v>200019603769864</v>
      </c>
      <c r="AF1073" s="82">
        <v>1</v>
      </c>
      <c r="AG1073" s="82" t="s">
        <v>3707</v>
      </c>
      <c r="AH1073" s="82">
        <v>1</v>
      </c>
      <c r="AI1073" s="82" t="s">
        <v>3708</v>
      </c>
      <c r="AJ1073" s="82">
        <v>315645</v>
      </c>
      <c r="AK1073" s="82" t="s">
        <v>6663</v>
      </c>
      <c r="AL1073" s="82">
        <v>674</v>
      </c>
      <c r="AM1073" s="84">
        <v>10000</v>
      </c>
      <c r="AN1073" s="84">
        <v>0</v>
      </c>
      <c r="AO1073" s="84">
        <v>0</v>
      </c>
      <c r="AP1073" s="84">
        <v>10000</v>
      </c>
      <c r="AQ1073" s="84">
        <v>0</v>
      </c>
      <c r="AR1073" s="84">
        <v>0</v>
      </c>
      <c r="AS1073" s="84">
        <v>0</v>
      </c>
      <c r="AT1073" s="84">
        <v>0</v>
      </c>
      <c r="AU1073" s="84">
        <v>0</v>
      </c>
      <c r="AV1073" s="84">
        <v>0</v>
      </c>
      <c r="AW1073" s="84">
        <v>0</v>
      </c>
      <c r="AX1073" s="84">
        <v>0</v>
      </c>
      <c r="AY1073" s="84">
        <v>10000</v>
      </c>
      <c r="AZ1073" s="84">
        <v>0</v>
      </c>
      <c r="BA1073" s="84">
        <v>0</v>
      </c>
      <c r="BB1073" s="84">
        <v>0</v>
      </c>
      <c r="BC1073" s="91">
        <v>0</v>
      </c>
    </row>
    <row r="1074" spans="1:55" ht="25.5">
      <c r="A1074" s="90" t="s">
        <v>843</v>
      </c>
      <c r="B1074" s="82">
        <v>20231001</v>
      </c>
      <c r="C1074" s="82">
        <v>2023</v>
      </c>
      <c r="D1074" s="82" t="s">
        <v>6398</v>
      </c>
      <c r="E1074" s="82">
        <v>10</v>
      </c>
      <c r="F1074" s="82">
        <v>1.83</v>
      </c>
      <c r="G1074" s="82" t="s">
        <v>843</v>
      </c>
      <c r="H1074" s="82">
        <v>1.83</v>
      </c>
      <c r="I1074" s="82" t="s">
        <v>843</v>
      </c>
      <c r="J1074" s="82">
        <v>1</v>
      </c>
      <c r="K1074" s="82" t="s">
        <v>11</v>
      </c>
      <c r="L1074" s="82" t="s">
        <v>3749</v>
      </c>
      <c r="M1074" s="82" t="s">
        <v>3750</v>
      </c>
      <c r="N1074" s="82" t="s">
        <v>2352</v>
      </c>
      <c r="O1074" s="82" t="s">
        <v>3700</v>
      </c>
      <c r="P1074" s="82" t="s">
        <v>4424</v>
      </c>
      <c r="Q1074" s="82" t="s">
        <v>366</v>
      </c>
      <c r="R1074" s="82">
        <v>3</v>
      </c>
      <c r="S1074" s="83">
        <v>43466</v>
      </c>
      <c r="T1074" s="83">
        <v>38355</v>
      </c>
      <c r="U1074" s="82">
        <v>62460042</v>
      </c>
      <c r="V1074" s="82" t="s">
        <v>3702</v>
      </c>
      <c r="W1074" s="100" t="s">
        <v>1023</v>
      </c>
      <c r="X1074" s="82" t="s">
        <v>4425</v>
      </c>
      <c r="Y1074" s="82" t="s">
        <v>5704</v>
      </c>
      <c r="Z1074" s="82" t="s">
        <v>571</v>
      </c>
      <c r="AA1074" s="82" t="s">
        <v>3704</v>
      </c>
      <c r="AB1074" s="83">
        <v>25580</v>
      </c>
      <c r="AC1074" s="82" t="s">
        <v>3713</v>
      </c>
      <c r="AD1074" s="82" t="s">
        <v>3705</v>
      </c>
      <c r="AE1074" s="82">
        <v>200013300037507</v>
      </c>
      <c r="AF1074" s="82">
        <v>1</v>
      </c>
      <c r="AG1074" s="82" t="s">
        <v>3707</v>
      </c>
      <c r="AH1074" s="82">
        <v>1</v>
      </c>
      <c r="AI1074" s="82" t="s">
        <v>3708</v>
      </c>
      <c r="AJ1074" s="82">
        <v>315645</v>
      </c>
      <c r="AK1074" s="82" t="s">
        <v>6663</v>
      </c>
      <c r="AL1074" s="82">
        <v>675</v>
      </c>
      <c r="AM1074" s="84">
        <v>22000</v>
      </c>
      <c r="AN1074" s="84">
        <v>0</v>
      </c>
      <c r="AO1074" s="84">
        <v>0</v>
      </c>
      <c r="AP1074" s="84">
        <v>22000</v>
      </c>
      <c r="AQ1074" s="84">
        <v>631.4</v>
      </c>
      <c r="AR1074" s="84">
        <v>0</v>
      </c>
      <c r="AS1074" s="84">
        <v>668.8</v>
      </c>
      <c r="AT1074" s="84">
        <v>0</v>
      </c>
      <c r="AU1074" s="84">
        <v>25</v>
      </c>
      <c r="AV1074" s="84">
        <v>100</v>
      </c>
      <c r="AW1074" s="84">
        <v>3046</v>
      </c>
      <c r="AX1074" s="84">
        <v>7517.2</v>
      </c>
      <c r="AY1074" s="84">
        <v>17528.8</v>
      </c>
      <c r="AZ1074" s="84">
        <v>1562</v>
      </c>
      <c r="BA1074" s="84">
        <v>242</v>
      </c>
      <c r="BB1074" s="84">
        <v>1559.8</v>
      </c>
      <c r="BC1074" s="91">
        <v>3363.8</v>
      </c>
    </row>
    <row r="1075" spans="1:55" ht="25.5">
      <c r="A1075" s="90" t="s">
        <v>843</v>
      </c>
      <c r="B1075" s="82">
        <v>20231001</v>
      </c>
      <c r="C1075" s="82">
        <v>2023</v>
      </c>
      <c r="D1075" s="82" t="s">
        <v>6398</v>
      </c>
      <c r="E1075" s="82">
        <v>10</v>
      </c>
      <c r="F1075" s="82" t="s">
        <v>1267</v>
      </c>
      <c r="G1075" s="82" t="s">
        <v>305</v>
      </c>
      <c r="H1075" s="82" t="s">
        <v>1267</v>
      </c>
      <c r="I1075" s="82" t="s">
        <v>305</v>
      </c>
      <c r="J1075" s="82">
        <v>1</v>
      </c>
      <c r="K1075" s="82" t="s">
        <v>11</v>
      </c>
      <c r="L1075" s="82" t="s">
        <v>3749</v>
      </c>
      <c r="M1075" s="82" t="s">
        <v>3750</v>
      </c>
      <c r="N1075" s="82" t="s">
        <v>2352</v>
      </c>
      <c r="O1075" s="82" t="s">
        <v>3700</v>
      </c>
      <c r="P1075" s="82" t="s">
        <v>4173</v>
      </c>
      <c r="Q1075" s="82" t="s">
        <v>55</v>
      </c>
      <c r="R1075" s="82">
        <v>2</v>
      </c>
      <c r="S1075" s="83">
        <v>44934</v>
      </c>
      <c r="T1075" s="83">
        <v>44782</v>
      </c>
      <c r="U1075" s="82">
        <v>61650054</v>
      </c>
      <c r="V1075" s="82" t="s">
        <v>3702</v>
      </c>
      <c r="W1075" s="100" t="s">
        <v>2406</v>
      </c>
      <c r="X1075" s="82" t="s">
        <v>4174</v>
      </c>
      <c r="Y1075" s="82" t="s">
        <v>5477</v>
      </c>
      <c r="Z1075" s="82" t="s">
        <v>2391</v>
      </c>
      <c r="AA1075" s="82" t="s">
        <v>3704</v>
      </c>
      <c r="AB1075" s="83">
        <v>32970</v>
      </c>
      <c r="AC1075" s="82" t="s">
        <v>3705</v>
      </c>
      <c r="AD1075" s="82" t="s">
        <v>3706</v>
      </c>
      <c r="AE1075" s="82">
        <v>200019605128265</v>
      </c>
      <c r="AF1075" s="82">
        <v>1</v>
      </c>
      <c r="AG1075" s="82" t="s">
        <v>3707</v>
      </c>
      <c r="AH1075" s="82">
        <v>1</v>
      </c>
      <c r="AI1075" s="82" t="s">
        <v>3708</v>
      </c>
      <c r="AJ1075" s="82">
        <v>315645</v>
      </c>
      <c r="AK1075" s="82" t="s">
        <v>6663</v>
      </c>
      <c r="AL1075" s="82">
        <v>676</v>
      </c>
      <c r="AM1075" s="84">
        <v>35000</v>
      </c>
      <c r="AN1075" s="84">
        <v>0</v>
      </c>
      <c r="AO1075" s="84">
        <v>0</v>
      </c>
      <c r="AP1075" s="84">
        <v>35000</v>
      </c>
      <c r="AQ1075" s="84">
        <v>1004.5</v>
      </c>
      <c r="AR1075" s="84">
        <v>0</v>
      </c>
      <c r="AS1075" s="84">
        <v>1064</v>
      </c>
      <c r="AT1075" s="84">
        <v>0</v>
      </c>
      <c r="AU1075" s="84">
        <v>25</v>
      </c>
      <c r="AV1075" s="84">
        <v>0</v>
      </c>
      <c r="AW1075" s="84">
        <v>0</v>
      </c>
      <c r="AX1075" s="84">
        <v>2093.5</v>
      </c>
      <c r="AY1075" s="84">
        <v>32906.5</v>
      </c>
      <c r="AZ1075" s="84">
        <v>2485</v>
      </c>
      <c r="BA1075" s="84">
        <v>385</v>
      </c>
      <c r="BB1075" s="84">
        <v>2481.5</v>
      </c>
      <c r="BC1075" s="91">
        <v>5351.5</v>
      </c>
    </row>
    <row r="1076" spans="1:55" ht="25.5">
      <c r="A1076" s="90" t="s">
        <v>843</v>
      </c>
      <c r="B1076" s="82">
        <v>20231001</v>
      </c>
      <c r="C1076" s="82">
        <v>2023</v>
      </c>
      <c r="D1076" s="82" t="s">
        <v>6398</v>
      </c>
      <c r="E1076" s="82">
        <v>10</v>
      </c>
      <c r="F1076" s="82" t="s">
        <v>1274</v>
      </c>
      <c r="G1076" s="82" t="s">
        <v>881</v>
      </c>
      <c r="H1076" s="82">
        <v>1.83</v>
      </c>
      <c r="I1076" s="82" t="s">
        <v>843</v>
      </c>
      <c r="J1076" s="82">
        <v>34</v>
      </c>
      <c r="K1076" s="82" t="s">
        <v>3699</v>
      </c>
      <c r="L1076" s="82"/>
      <c r="M1076" s="82"/>
      <c r="N1076" s="82" t="s">
        <v>2352</v>
      </c>
      <c r="O1076" s="82" t="s">
        <v>3700</v>
      </c>
      <c r="P1076" s="82" t="s">
        <v>3809</v>
      </c>
      <c r="Q1076" s="82" t="s">
        <v>882</v>
      </c>
      <c r="R1076" s="82">
        <v>3</v>
      </c>
      <c r="S1076" s="83">
        <v>44562</v>
      </c>
      <c r="T1076" s="83">
        <v>43841</v>
      </c>
      <c r="U1076" s="82">
        <v>62445009</v>
      </c>
      <c r="V1076" s="82" t="s">
        <v>3702</v>
      </c>
      <c r="W1076" s="100" t="s">
        <v>2067</v>
      </c>
      <c r="X1076" s="82" t="s">
        <v>3810</v>
      </c>
      <c r="Y1076" s="82" t="s">
        <v>5182</v>
      </c>
      <c r="Z1076" s="82" t="s">
        <v>889</v>
      </c>
      <c r="AA1076" s="82" t="s">
        <v>3704</v>
      </c>
      <c r="AB1076" s="83">
        <v>24514</v>
      </c>
      <c r="AC1076" s="82" t="s">
        <v>3705</v>
      </c>
      <c r="AD1076" s="82" t="s">
        <v>3706</v>
      </c>
      <c r="AE1076" s="82">
        <v>200019603157113</v>
      </c>
      <c r="AF1076" s="82">
        <v>1</v>
      </c>
      <c r="AG1076" s="82" t="s">
        <v>3707</v>
      </c>
      <c r="AH1076" s="82">
        <v>1</v>
      </c>
      <c r="AI1076" s="82" t="s">
        <v>3708</v>
      </c>
      <c r="AJ1076" s="82">
        <v>315645</v>
      </c>
      <c r="AK1076" s="82" t="s">
        <v>6663</v>
      </c>
      <c r="AL1076" s="82">
        <v>677</v>
      </c>
      <c r="AM1076" s="84">
        <v>40000</v>
      </c>
      <c r="AN1076" s="84">
        <v>0</v>
      </c>
      <c r="AO1076" s="84">
        <v>0</v>
      </c>
      <c r="AP1076" s="84">
        <v>40000</v>
      </c>
      <c r="AQ1076" s="84">
        <v>1148</v>
      </c>
      <c r="AR1076" s="84">
        <v>442.65</v>
      </c>
      <c r="AS1076" s="84">
        <v>1216</v>
      </c>
      <c r="AT1076" s="84">
        <v>0</v>
      </c>
      <c r="AU1076" s="84">
        <v>25</v>
      </c>
      <c r="AV1076" s="84">
        <v>0</v>
      </c>
      <c r="AW1076" s="84">
        <v>0</v>
      </c>
      <c r="AX1076" s="84">
        <v>2831.65</v>
      </c>
      <c r="AY1076" s="84">
        <v>37168.35</v>
      </c>
      <c r="AZ1076" s="84">
        <v>2840</v>
      </c>
      <c r="BA1076" s="84">
        <v>440</v>
      </c>
      <c r="BB1076" s="84">
        <v>2836</v>
      </c>
      <c r="BC1076" s="91">
        <v>6116</v>
      </c>
    </row>
    <row r="1077" spans="1:55" ht="25.5">
      <c r="A1077" s="90" t="s">
        <v>843</v>
      </c>
      <c r="B1077" s="82">
        <v>20231001</v>
      </c>
      <c r="C1077" s="82">
        <v>2023</v>
      </c>
      <c r="D1077" s="82" t="s">
        <v>6398</v>
      </c>
      <c r="E1077" s="82">
        <v>10</v>
      </c>
      <c r="F1077" s="82" t="s">
        <v>1257</v>
      </c>
      <c r="G1077" s="82" t="s">
        <v>73</v>
      </c>
      <c r="H1077" s="82">
        <v>1.83</v>
      </c>
      <c r="I1077" s="82" t="s">
        <v>843</v>
      </c>
      <c r="J1077" s="82">
        <v>34</v>
      </c>
      <c r="K1077" s="82" t="s">
        <v>3699</v>
      </c>
      <c r="L1077" s="82" t="s">
        <v>3714</v>
      </c>
      <c r="M1077" s="82" t="s">
        <v>3715</v>
      </c>
      <c r="N1077" s="82" t="s">
        <v>2352</v>
      </c>
      <c r="O1077" s="82" t="s">
        <v>3700</v>
      </c>
      <c r="P1077" s="82" t="s">
        <v>3826</v>
      </c>
      <c r="Q1077" s="82" t="s">
        <v>98</v>
      </c>
      <c r="R1077" s="82">
        <v>2</v>
      </c>
      <c r="S1077" s="83">
        <v>44573</v>
      </c>
      <c r="T1077" s="83">
        <v>41643</v>
      </c>
      <c r="U1077" s="82">
        <v>61950094</v>
      </c>
      <c r="V1077" s="82" t="s">
        <v>3702</v>
      </c>
      <c r="W1077" s="100" t="s">
        <v>2812</v>
      </c>
      <c r="X1077" s="82" t="s">
        <v>4086</v>
      </c>
      <c r="Y1077" s="82" t="s">
        <v>5400</v>
      </c>
      <c r="Z1077" s="82" t="s">
        <v>2811</v>
      </c>
      <c r="AA1077" s="82" t="s">
        <v>3712</v>
      </c>
      <c r="AB1077" s="82" t="s">
        <v>7098</v>
      </c>
      <c r="AC1077" s="82" t="s">
        <v>3713</v>
      </c>
      <c r="AD1077" s="82" t="s">
        <v>3706</v>
      </c>
      <c r="AE1077" s="82">
        <v>200019603282067</v>
      </c>
      <c r="AF1077" s="82">
        <v>1</v>
      </c>
      <c r="AG1077" s="82" t="s">
        <v>3707</v>
      </c>
      <c r="AH1077" s="82">
        <v>1</v>
      </c>
      <c r="AI1077" s="82" t="s">
        <v>3708</v>
      </c>
      <c r="AJ1077" s="82">
        <v>315645</v>
      </c>
      <c r="AK1077" s="82" t="s">
        <v>6663</v>
      </c>
      <c r="AL1077" s="82">
        <v>678</v>
      </c>
      <c r="AM1077" s="84">
        <v>55000</v>
      </c>
      <c r="AN1077" s="84">
        <v>0</v>
      </c>
      <c r="AO1077" s="84">
        <v>0</v>
      </c>
      <c r="AP1077" s="84">
        <v>55000</v>
      </c>
      <c r="AQ1077" s="84">
        <v>1578.5</v>
      </c>
      <c r="AR1077" s="84">
        <v>2559.6799999999998</v>
      </c>
      <c r="AS1077" s="84">
        <v>1672</v>
      </c>
      <c r="AT1077" s="84">
        <v>0</v>
      </c>
      <c r="AU1077" s="84">
        <v>25</v>
      </c>
      <c r="AV1077" s="84">
        <v>0</v>
      </c>
      <c r="AW1077" s="84">
        <v>0</v>
      </c>
      <c r="AX1077" s="84">
        <v>5835.18</v>
      </c>
      <c r="AY1077" s="84">
        <v>49164.82</v>
      </c>
      <c r="AZ1077" s="84">
        <v>3905</v>
      </c>
      <c r="BA1077" s="84">
        <v>605</v>
      </c>
      <c r="BB1077" s="84">
        <v>3899.5</v>
      </c>
      <c r="BC1077" s="91">
        <v>8409.5</v>
      </c>
    </row>
    <row r="1078" spans="1:55" ht="25.5">
      <c r="A1078" s="90" t="s">
        <v>843</v>
      </c>
      <c r="B1078" s="82">
        <v>20231001</v>
      </c>
      <c r="C1078" s="82">
        <v>2023</v>
      </c>
      <c r="D1078" s="82" t="s">
        <v>6398</v>
      </c>
      <c r="E1078" s="82">
        <v>10</v>
      </c>
      <c r="F1078" s="82" t="s">
        <v>1242</v>
      </c>
      <c r="G1078" s="82" t="s">
        <v>1486</v>
      </c>
      <c r="H1078" s="82" t="s">
        <v>1242</v>
      </c>
      <c r="I1078" s="82" t="s">
        <v>1486</v>
      </c>
      <c r="J1078" s="82">
        <v>1</v>
      </c>
      <c r="K1078" s="82" t="s">
        <v>11</v>
      </c>
      <c r="L1078" s="82" t="s">
        <v>3714</v>
      </c>
      <c r="M1078" s="82" t="s">
        <v>3715</v>
      </c>
      <c r="N1078" s="82" t="s">
        <v>2352</v>
      </c>
      <c r="O1078" s="82" t="s">
        <v>3700</v>
      </c>
      <c r="P1078" s="82" t="s">
        <v>3826</v>
      </c>
      <c r="Q1078" s="82" t="s">
        <v>98</v>
      </c>
      <c r="R1078" s="82">
        <v>10</v>
      </c>
      <c r="S1078" s="83">
        <v>43466</v>
      </c>
      <c r="T1078" s="83">
        <v>40547</v>
      </c>
      <c r="U1078" s="82">
        <v>62475048</v>
      </c>
      <c r="V1078" s="82" t="s">
        <v>3702</v>
      </c>
      <c r="W1078" s="100" t="s">
        <v>1564</v>
      </c>
      <c r="X1078" s="82" t="s">
        <v>3984</v>
      </c>
      <c r="Y1078" s="82" t="s">
        <v>5314</v>
      </c>
      <c r="Z1078" s="82" t="s">
        <v>685</v>
      </c>
      <c r="AA1078" s="82" t="s">
        <v>3712</v>
      </c>
      <c r="AB1078" s="83">
        <v>21561</v>
      </c>
      <c r="AC1078" s="82" t="s">
        <v>3713</v>
      </c>
      <c r="AD1078" s="82" t="s">
        <v>3705</v>
      </c>
      <c r="AE1078" s="82">
        <v>200013300190923</v>
      </c>
      <c r="AF1078" s="82">
        <v>1</v>
      </c>
      <c r="AG1078" s="82" t="s">
        <v>3707</v>
      </c>
      <c r="AH1078" s="82">
        <v>1</v>
      </c>
      <c r="AI1078" s="82" t="s">
        <v>3708</v>
      </c>
      <c r="AJ1078" s="82">
        <v>315645</v>
      </c>
      <c r="AK1078" s="82" t="s">
        <v>6663</v>
      </c>
      <c r="AL1078" s="82">
        <v>679</v>
      </c>
      <c r="AM1078" s="84">
        <v>10000</v>
      </c>
      <c r="AN1078" s="84">
        <v>0</v>
      </c>
      <c r="AO1078" s="84">
        <v>0</v>
      </c>
      <c r="AP1078" s="84">
        <v>10000</v>
      </c>
      <c r="AQ1078" s="84">
        <v>287</v>
      </c>
      <c r="AR1078" s="84">
        <v>0</v>
      </c>
      <c r="AS1078" s="84">
        <v>304</v>
      </c>
      <c r="AT1078" s="84">
        <v>0</v>
      </c>
      <c r="AU1078" s="84">
        <v>25</v>
      </c>
      <c r="AV1078" s="84">
        <v>0</v>
      </c>
      <c r="AW1078" s="84">
        <v>0</v>
      </c>
      <c r="AX1078" s="84">
        <v>616</v>
      </c>
      <c r="AY1078" s="84">
        <v>9384</v>
      </c>
      <c r="AZ1078" s="84">
        <v>710</v>
      </c>
      <c r="BA1078" s="84">
        <v>110</v>
      </c>
      <c r="BB1078" s="84">
        <v>709</v>
      </c>
      <c r="BC1078" s="91">
        <v>1529</v>
      </c>
    </row>
    <row r="1079" spans="1:55" ht="25.5">
      <c r="A1079" s="90" t="s">
        <v>843</v>
      </c>
      <c r="B1079" s="82">
        <v>20231001</v>
      </c>
      <c r="C1079" s="82">
        <v>2023</v>
      </c>
      <c r="D1079" s="82" t="s">
        <v>6398</v>
      </c>
      <c r="E1079" s="82">
        <v>10</v>
      </c>
      <c r="F1079" s="82" t="s">
        <v>1286</v>
      </c>
      <c r="G1079" s="82" t="s">
        <v>227</v>
      </c>
      <c r="H1079" s="82" t="s">
        <v>1286</v>
      </c>
      <c r="I1079" s="82" t="s">
        <v>227</v>
      </c>
      <c r="J1079" s="82">
        <v>1</v>
      </c>
      <c r="K1079" s="82" t="s">
        <v>11</v>
      </c>
      <c r="L1079" s="82"/>
      <c r="M1079" s="82"/>
      <c r="N1079" s="82" t="s">
        <v>2352</v>
      </c>
      <c r="O1079" s="82" t="s">
        <v>3700</v>
      </c>
      <c r="P1079" s="82" t="s">
        <v>3735</v>
      </c>
      <c r="Q1079" s="82" t="s">
        <v>127</v>
      </c>
      <c r="R1079" s="82">
        <v>1</v>
      </c>
      <c r="S1079" s="83">
        <v>43840</v>
      </c>
      <c r="T1079" s="83">
        <v>43840</v>
      </c>
      <c r="U1079" s="82">
        <v>62430020</v>
      </c>
      <c r="V1079" s="82" t="s">
        <v>3702</v>
      </c>
      <c r="W1079" s="100" t="s">
        <v>1666</v>
      </c>
      <c r="X1079" s="82" t="s">
        <v>4611</v>
      </c>
      <c r="Y1079" s="82" t="s">
        <v>5899</v>
      </c>
      <c r="Z1079" s="82" t="s">
        <v>811</v>
      </c>
      <c r="AA1079" s="82" t="s">
        <v>3704</v>
      </c>
      <c r="AB1079" s="83">
        <v>25239</v>
      </c>
      <c r="AC1079" s="82" t="s">
        <v>3705</v>
      </c>
      <c r="AD1079" s="82" t="s">
        <v>3706</v>
      </c>
      <c r="AE1079" s="82">
        <v>200019603095214</v>
      </c>
      <c r="AF1079" s="82">
        <v>1</v>
      </c>
      <c r="AG1079" s="82" t="s">
        <v>3707</v>
      </c>
      <c r="AH1079" s="82">
        <v>1</v>
      </c>
      <c r="AI1079" s="82" t="s">
        <v>3708</v>
      </c>
      <c r="AJ1079" s="82">
        <v>315645</v>
      </c>
      <c r="AK1079" s="82" t="s">
        <v>6663</v>
      </c>
      <c r="AL1079" s="82">
        <v>680</v>
      </c>
      <c r="AM1079" s="84">
        <v>115000</v>
      </c>
      <c r="AN1079" s="84">
        <v>0</v>
      </c>
      <c r="AO1079" s="84">
        <v>0</v>
      </c>
      <c r="AP1079" s="84">
        <v>115000</v>
      </c>
      <c r="AQ1079" s="84">
        <v>3300.5</v>
      </c>
      <c r="AR1079" s="84">
        <v>15633.74</v>
      </c>
      <c r="AS1079" s="84">
        <v>3496</v>
      </c>
      <c r="AT1079" s="84">
        <v>0</v>
      </c>
      <c r="AU1079" s="84">
        <v>25</v>
      </c>
      <c r="AV1079" s="84">
        <v>0</v>
      </c>
      <c r="AW1079" s="84">
        <v>0</v>
      </c>
      <c r="AX1079" s="84">
        <v>22455.24</v>
      </c>
      <c r="AY1079" s="84">
        <v>92544.76</v>
      </c>
      <c r="AZ1079" s="84">
        <v>8165</v>
      </c>
      <c r="BA1079" s="84">
        <v>822.89</v>
      </c>
      <c r="BB1079" s="84">
        <v>8153.5</v>
      </c>
      <c r="BC1079" s="91">
        <v>17141.39</v>
      </c>
    </row>
    <row r="1080" spans="1:55" ht="25.5">
      <c r="A1080" s="90" t="s">
        <v>843</v>
      </c>
      <c r="B1080" s="82">
        <v>20231001</v>
      </c>
      <c r="C1080" s="82">
        <v>2023</v>
      </c>
      <c r="D1080" s="82" t="s">
        <v>6398</v>
      </c>
      <c r="E1080" s="82">
        <v>10</v>
      </c>
      <c r="F1080" s="82" t="s">
        <v>1262</v>
      </c>
      <c r="G1080" s="82" t="s">
        <v>465</v>
      </c>
      <c r="H1080" s="82">
        <v>1.83</v>
      </c>
      <c r="I1080" s="82" t="s">
        <v>843</v>
      </c>
      <c r="J1080" s="82">
        <v>34</v>
      </c>
      <c r="K1080" s="82" t="s">
        <v>3699</v>
      </c>
      <c r="L1080" s="82" t="s">
        <v>3754</v>
      </c>
      <c r="M1080" s="82" t="s">
        <v>3755</v>
      </c>
      <c r="N1080" s="82" t="s">
        <v>2352</v>
      </c>
      <c r="O1080" s="82" t="s">
        <v>3700</v>
      </c>
      <c r="P1080" s="82" t="s">
        <v>3756</v>
      </c>
      <c r="Q1080" s="82" t="s">
        <v>883</v>
      </c>
      <c r="R1080" s="82">
        <v>1</v>
      </c>
      <c r="S1080" s="83">
        <v>44573</v>
      </c>
      <c r="T1080" s="83">
        <v>43841</v>
      </c>
      <c r="U1080" s="82">
        <v>61935138</v>
      </c>
      <c r="V1080" s="82" t="s">
        <v>3702</v>
      </c>
      <c r="W1080" s="100" t="s">
        <v>2618</v>
      </c>
      <c r="X1080" s="82" t="s">
        <v>4064</v>
      </c>
      <c r="Y1080" s="82" t="s">
        <v>5380</v>
      </c>
      <c r="Z1080" s="82" t="s">
        <v>2617</v>
      </c>
      <c r="AA1080" s="82" t="s">
        <v>3704</v>
      </c>
      <c r="AB1080" s="83">
        <v>26676</v>
      </c>
      <c r="AC1080" s="82" t="s">
        <v>3705</v>
      </c>
      <c r="AD1080" s="82" t="s">
        <v>3706</v>
      </c>
      <c r="AE1080" s="82">
        <v>200019603107040</v>
      </c>
      <c r="AF1080" s="82">
        <v>1</v>
      </c>
      <c r="AG1080" s="82" t="s">
        <v>3707</v>
      </c>
      <c r="AH1080" s="82">
        <v>1</v>
      </c>
      <c r="AI1080" s="82" t="s">
        <v>3708</v>
      </c>
      <c r="AJ1080" s="82">
        <v>315645</v>
      </c>
      <c r="AK1080" s="82" t="s">
        <v>6663</v>
      </c>
      <c r="AL1080" s="82">
        <v>681</v>
      </c>
      <c r="AM1080" s="84">
        <v>40000</v>
      </c>
      <c r="AN1080" s="84">
        <v>0</v>
      </c>
      <c r="AO1080" s="84">
        <v>0</v>
      </c>
      <c r="AP1080" s="84">
        <v>40000</v>
      </c>
      <c r="AQ1080" s="84">
        <v>1148</v>
      </c>
      <c r="AR1080" s="84">
        <v>442.65</v>
      </c>
      <c r="AS1080" s="84">
        <v>1216</v>
      </c>
      <c r="AT1080" s="84">
        <v>0</v>
      </c>
      <c r="AU1080" s="84">
        <v>25</v>
      </c>
      <c r="AV1080" s="84">
        <v>0</v>
      </c>
      <c r="AW1080" s="84">
        <v>0</v>
      </c>
      <c r="AX1080" s="84">
        <v>2831.65</v>
      </c>
      <c r="AY1080" s="84">
        <v>37168.35</v>
      </c>
      <c r="AZ1080" s="84">
        <v>2840</v>
      </c>
      <c r="BA1080" s="84">
        <v>440</v>
      </c>
      <c r="BB1080" s="84">
        <v>2836</v>
      </c>
      <c r="BC1080" s="91">
        <v>6116</v>
      </c>
    </row>
    <row r="1081" spans="1:55" ht="25.5">
      <c r="A1081" s="90" t="s">
        <v>843</v>
      </c>
      <c r="B1081" s="82">
        <v>20231001</v>
      </c>
      <c r="C1081" s="82">
        <v>2023</v>
      </c>
      <c r="D1081" s="82" t="s">
        <v>6398</v>
      </c>
      <c r="E1081" s="82">
        <v>10</v>
      </c>
      <c r="F1081" s="82" t="s">
        <v>1257</v>
      </c>
      <c r="G1081" s="82" t="s">
        <v>73</v>
      </c>
      <c r="H1081" s="82">
        <v>1.83</v>
      </c>
      <c r="I1081" s="82" t="s">
        <v>843</v>
      </c>
      <c r="J1081" s="82">
        <v>34</v>
      </c>
      <c r="K1081" s="82" t="s">
        <v>3699</v>
      </c>
      <c r="L1081" s="82" t="s">
        <v>3714</v>
      </c>
      <c r="M1081" s="82" t="s">
        <v>3715</v>
      </c>
      <c r="N1081" s="82" t="s">
        <v>2352</v>
      </c>
      <c r="O1081" s="82" t="s">
        <v>3700</v>
      </c>
      <c r="P1081" s="82" t="s">
        <v>3743</v>
      </c>
      <c r="Q1081" s="82" t="s">
        <v>75</v>
      </c>
      <c r="R1081" s="82">
        <v>7</v>
      </c>
      <c r="S1081" s="83">
        <v>44933</v>
      </c>
      <c r="T1081" s="82" t="s">
        <v>7099</v>
      </c>
      <c r="U1081" s="82">
        <v>61950100</v>
      </c>
      <c r="V1081" s="82" t="s">
        <v>3702</v>
      </c>
      <c r="W1081" s="100" t="s">
        <v>3488</v>
      </c>
      <c r="X1081" s="82" t="s">
        <v>4597</v>
      </c>
      <c r="Y1081" s="82" t="s">
        <v>5883</v>
      </c>
      <c r="Z1081" s="82" t="s">
        <v>3487</v>
      </c>
      <c r="AA1081" s="82" t="s">
        <v>3712</v>
      </c>
      <c r="AB1081" s="82" t="s">
        <v>7100</v>
      </c>
      <c r="AC1081" s="82" t="s">
        <v>3713</v>
      </c>
      <c r="AD1081" s="82" t="s">
        <v>3705</v>
      </c>
      <c r="AE1081" s="82">
        <v>200013300036825</v>
      </c>
      <c r="AF1081" s="82">
        <v>1</v>
      </c>
      <c r="AG1081" s="82" t="s">
        <v>3707</v>
      </c>
      <c r="AH1081" s="82">
        <v>1</v>
      </c>
      <c r="AI1081" s="82" t="s">
        <v>3708</v>
      </c>
      <c r="AJ1081" s="82">
        <v>315645</v>
      </c>
      <c r="AK1081" s="82" t="s">
        <v>6663</v>
      </c>
      <c r="AL1081" s="82">
        <v>682</v>
      </c>
      <c r="AM1081" s="84">
        <v>20000</v>
      </c>
      <c r="AN1081" s="84">
        <v>0</v>
      </c>
      <c r="AO1081" s="84">
        <v>0</v>
      </c>
      <c r="AP1081" s="84">
        <v>20000</v>
      </c>
      <c r="AQ1081" s="84">
        <v>574</v>
      </c>
      <c r="AR1081" s="84">
        <v>0</v>
      </c>
      <c r="AS1081" s="84">
        <v>608</v>
      </c>
      <c r="AT1081" s="84">
        <v>0</v>
      </c>
      <c r="AU1081" s="84">
        <v>25</v>
      </c>
      <c r="AV1081" s="84">
        <v>0</v>
      </c>
      <c r="AW1081" s="84">
        <v>0</v>
      </c>
      <c r="AX1081" s="84">
        <v>1207</v>
      </c>
      <c r="AY1081" s="84">
        <v>18793</v>
      </c>
      <c r="AZ1081" s="84">
        <v>1420</v>
      </c>
      <c r="BA1081" s="84">
        <v>220</v>
      </c>
      <c r="BB1081" s="84">
        <v>1418</v>
      </c>
      <c r="BC1081" s="91">
        <v>3058</v>
      </c>
    </row>
    <row r="1082" spans="1:55" ht="38.25">
      <c r="A1082" s="90" t="s">
        <v>843</v>
      </c>
      <c r="B1082" s="82">
        <v>20231001</v>
      </c>
      <c r="C1082" s="82">
        <v>2023</v>
      </c>
      <c r="D1082" s="82" t="s">
        <v>6398</v>
      </c>
      <c r="E1082" s="82">
        <v>10</v>
      </c>
      <c r="F1082" s="82" t="s">
        <v>1272</v>
      </c>
      <c r="G1082" s="82" t="s">
        <v>1489</v>
      </c>
      <c r="H1082" s="82" t="s">
        <v>1272</v>
      </c>
      <c r="I1082" s="82" t="s">
        <v>1489</v>
      </c>
      <c r="J1082" s="82">
        <v>1</v>
      </c>
      <c r="K1082" s="82" t="s">
        <v>11</v>
      </c>
      <c r="L1082" s="82" t="s">
        <v>3714</v>
      </c>
      <c r="M1082" s="82" t="s">
        <v>3715</v>
      </c>
      <c r="N1082" s="82" t="s">
        <v>2352</v>
      </c>
      <c r="O1082" s="82" t="s">
        <v>3700</v>
      </c>
      <c r="P1082" s="82" t="s">
        <v>3912</v>
      </c>
      <c r="Q1082" s="82" t="s">
        <v>251</v>
      </c>
      <c r="R1082" s="82">
        <v>1</v>
      </c>
      <c r="S1082" s="83">
        <v>44933</v>
      </c>
      <c r="T1082" s="83">
        <v>44933</v>
      </c>
      <c r="U1082" s="82">
        <v>62145039</v>
      </c>
      <c r="V1082" s="82" t="s">
        <v>3702</v>
      </c>
      <c r="W1082" s="100" t="s">
        <v>3415</v>
      </c>
      <c r="X1082" s="82" t="s">
        <v>4392</v>
      </c>
      <c r="Y1082" s="82" t="s">
        <v>5675</v>
      </c>
      <c r="Z1082" s="82" t="s">
        <v>3414</v>
      </c>
      <c r="AA1082" s="82" t="s">
        <v>3712</v>
      </c>
      <c r="AB1082" s="82" t="s">
        <v>7101</v>
      </c>
      <c r="AC1082" s="82" t="s">
        <v>3705</v>
      </c>
      <c r="AD1082" s="82" t="s">
        <v>3706</v>
      </c>
      <c r="AE1082" s="82">
        <v>200013300609029</v>
      </c>
      <c r="AF1082" s="82">
        <v>1</v>
      </c>
      <c r="AG1082" s="82" t="s">
        <v>3707</v>
      </c>
      <c r="AH1082" s="82">
        <v>1</v>
      </c>
      <c r="AI1082" s="82" t="s">
        <v>3708</v>
      </c>
      <c r="AJ1082" s="82">
        <v>315645</v>
      </c>
      <c r="AK1082" s="82" t="s">
        <v>6663</v>
      </c>
      <c r="AL1082" s="82">
        <v>683</v>
      </c>
      <c r="AM1082" s="84">
        <v>55000</v>
      </c>
      <c r="AN1082" s="84">
        <v>0</v>
      </c>
      <c r="AO1082" s="84">
        <v>0</v>
      </c>
      <c r="AP1082" s="84">
        <v>55000</v>
      </c>
      <c r="AQ1082" s="84">
        <v>1578.5</v>
      </c>
      <c r="AR1082" s="84">
        <v>2559.6799999999998</v>
      </c>
      <c r="AS1082" s="84">
        <v>1672</v>
      </c>
      <c r="AT1082" s="84">
        <v>0</v>
      </c>
      <c r="AU1082" s="84">
        <v>25</v>
      </c>
      <c r="AV1082" s="84">
        <v>0</v>
      </c>
      <c r="AW1082" s="84">
        <v>0</v>
      </c>
      <c r="AX1082" s="84">
        <v>5835.18</v>
      </c>
      <c r="AY1082" s="84">
        <v>49164.82</v>
      </c>
      <c r="AZ1082" s="84">
        <v>3905</v>
      </c>
      <c r="BA1082" s="84">
        <v>605</v>
      </c>
      <c r="BB1082" s="84">
        <v>3899.5</v>
      </c>
      <c r="BC1082" s="91">
        <v>8409.5</v>
      </c>
    </row>
    <row r="1083" spans="1:55" ht="25.5">
      <c r="A1083" s="90" t="s">
        <v>843</v>
      </c>
      <c r="B1083" s="82">
        <v>20231001</v>
      </c>
      <c r="C1083" s="82">
        <v>2023</v>
      </c>
      <c r="D1083" s="82" t="s">
        <v>6398</v>
      </c>
      <c r="E1083" s="82">
        <v>10</v>
      </c>
      <c r="F1083" s="82">
        <v>1.83</v>
      </c>
      <c r="G1083" s="82" t="s">
        <v>843</v>
      </c>
      <c r="H1083" s="82">
        <v>1.83</v>
      </c>
      <c r="I1083" s="82" t="s">
        <v>843</v>
      </c>
      <c r="J1083" s="82">
        <v>7</v>
      </c>
      <c r="K1083" s="82" t="s">
        <v>3709</v>
      </c>
      <c r="L1083" s="82"/>
      <c r="M1083" s="82"/>
      <c r="N1083" s="82" t="s">
        <v>2352</v>
      </c>
      <c r="O1083" s="82" t="s">
        <v>3700</v>
      </c>
      <c r="P1083" s="82" t="s">
        <v>3710</v>
      </c>
      <c r="Q1083" s="82" t="s">
        <v>795</v>
      </c>
      <c r="R1083" s="82">
        <v>3</v>
      </c>
      <c r="S1083" s="83">
        <v>44565</v>
      </c>
      <c r="T1083" s="83">
        <v>43102</v>
      </c>
      <c r="U1083" s="82">
        <v>62460931</v>
      </c>
      <c r="V1083" s="82" t="s">
        <v>3702</v>
      </c>
      <c r="W1083" s="100" t="s">
        <v>2282</v>
      </c>
      <c r="X1083" s="82" t="s">
        <v>4538</v>
      </c>
      <c r="Y1083" s="82" t="s">
        <v>5772</v>
      </c>
      <c r="Z1083" s="82" t="s">
        <v>875</v>
      </c>
      <c r="AA1083" s="82" t="s">
        <v>3712</v>
      </c>
      <c r="AB1083" s="82" t="s">
        <v>7102</v>
      </c>
      <c r="AC1083" s="82" t="s">
        <v>3713</v>
      </c>
      <c r="AD1083" s="82" t="s">
        <v>3706</v>
      </c>
      <c r="AE1083" s="82">
        <v>200012320495330</v>
      </c>
      <c r="AF1083" s="82">
        <v>1</v>
      </c>
      <c r="AG1083" s="82" t="s">
        <v>3707</v>
      </c>
      <c r="AH1083" s="82">
        <v>1</v>
      </c>
      <c r="AI1083" s="82" t="s">
        <v>3708</v>
      </c>
      <c r="AJ1083" s="82">
        <v>315645</v>
      </c>
      <c r="AK1083" s="82" t="s">
        <v>6663</v>
      </c>
      <c r="AL1083" s="82">
        <v>684</v>
      </c>
      <c r="AM1083" s="84">
        <v>10000</v>
      </c>
      <c r="AN1083" s="84">
        <v>0</v>
      </c>
      <c r="AO1083" s="84">
        <v>0</v>
      </c>
      <c r="AP1083" s="84">
        <v>10000</v>
      </c>
      <c r="AQ1083" s="84">
        <v>0</v>
      </c>
      <c r="AR1083" s="84">
        <v>0</v>
      </c>
      <c r="AS1083" s="84">
        <v>0</v>
      </c>
      <c r="AT1083" s="84">
        <v>0</v>
      </c>
      <c r="AU1083" s="84">
        <v>0</v>
      </c>
      <c r="AV1083" s="84">
        <v>0</v>
      </c>
      <c r="AW1083" s="84">
        <v>0</v>
      </c>
      <c r="AX1083" s="84">
        <v>0</v>
      </c>
      <c r="AY1083" s="84">
        <v>10000</v>
      </c>
      <c r="AZ1083" s="84">
        <v>0</v>
      </c>
      <c r="BA1083" s="84">
        <v>0</v>
      </c>
      <c r="BB1083" s="84">
        <v>0</v>
      </c>
      <c r="BC1083" s="91">
        <v>0</v>
      </c>
    </row>
    <row r="1084" spans="1:55" ht="25.5">
      <c r="A1084" s="90" t="s">
        <v>843</v>
      </c>
      <c r="B1084" s="82">
        <v>20231001</v>
      </c>
      <c r="C1084" s="82">
        <v>2023</v>
      </c>
      <c r="D1084" s="82" t="s">
        <v>6398</v>
      </c>
      <c r="E1084" s="82">
        <v>10</v>
      </c>
      <c r="F1084" s="82" t="s">
        <v>2893</v>
      </c>
      <c r="G1084" s="82" t="s">
        <v>2163</v>
      </c>
      <c r="H1084" s="82">
        <v>1.83</v>
      </c>
      <c r="I1084" s="82" t="s">
        <v>843</v>
      </c>
      <c r="J1084" s="82">
        <v>34</v>
      </c>
      <c r="K1084" s="82" t="s">
        <v>3699</v>
      </c>
      <c r="L1084" s="82"/>
      <c r="M1084" s="82"/>
      <c r="N1084" s="82" t="s">
        <v>2352</v>
      </c>
      <c r="O1084" s="82" t="s">
        <v>3700</v>
      </c>
      <c r="P1084" s="82" t="s">
        <v>3781</v>
      </c>
      <c r="Q1084" s="82" t="s">
        <v>1334</v>
      </c>
      <c r="R1084" s="82">
        <v>2</v>
      </c>
      <c r="S1084" s="83">
        <v>44932</v>
      </c>
      <c r="T1084" s="83">
        <v>44573</v>
      </c>
      <c r="U1084" s="82">
        <v>61590007</v>
      </c>
      <c r="V1084" s="82" t="s">
        <v>3702</v>
      </c>
      <c r="W1084" s="100" t="s">
        <v>2654</v>
      </c>
      <c r="X1084" s="82" t="s">
        <v>4484</v>
      </c>
      <c r="Y1084" s="82" t="s">
        <v>5759</v>
      </c>
      <c r="Z1084" s="82" t="s">
        <v>2653</v>
      </c>
      <c r="AA1084" s="82" t="s">
        <v>3704</v>
      </c>
      <c r="AB1084" s="83">
        <v>25325</v>
      </c>
      <c r="AC1084" s="82" t="s">
        <v>3705</v>
      </c>
      <c r="AD1084" s="82" t="s">
        <v>3706</v>
      </c>
      <c r="AE1084" s="82">
        <v>200019605322546</v>
      </c>
      <c r="AF1084" s="82">
        <v>1</v>
      </c>
      <c r="AG1084" s="82" t="s">
        <v>3707</v>
      </c>
      <c r="AH1084" s="82">
        <v>1</v>
      </c>
      <c r="AI1084" s="82" t="s">
        <v>3708</v>
      </c>
      <c r="AJ1084" s="82">
        <v>315645</v>
      </c>
      <c r="AK1084" s="82" t="s">
        <v>6663</v>
      </c>
      <c r="AL1084" s="82">
        <v>685</v>
      </c>
      <c r="AM1084" s="84">
        <v>42000</v>
      </c>
      <c r="AN1084" s="84">
        <v>0</v>
      </c>
      <c r="AO1084" s="84">
        <v>0</v>
      </c>
      <c r="AP1084" s="84">
        <v>42000</v>
      </c>
      <c r="AQ1084" s="84">
        <v>1205.4000000000001</v>
      </c>
      <c r="AR1084" s="84">
        <v>724.92</v>
      </c>
      <c r="AS1084" s="84">
        <v>1276.8</v>
      </c>
      <c r="AT1084" s="84">
        <v>0</v>
      </c>
      <c r="AU1084" s="84">
        <v>25</v>
      </c>
      <c r="AV1084" s="84">
        <v>0</v>
      </c>
      <c r="AW1084" s="84">
        <v>0</v>
      </c>
      <c r="AX1084" s="84">
        <v>3232.12</v>
      </c>
      <c r="AY1084" s="84">
        <v>38767.879999999997</v>
      </c>
      <c r="AZ1084" s="84">
        <v>2982</v>
      </c>
      <c r="BA1084" s="84">
        <v>462</v>
      </c>
      <c r="BB1084" s="84">
        <v>2977.8</v>
      </c>
      <c r="BC1084" s="91">
        <v>6421.8</v>
      </c>
    </row>
    <row r="1085" spans="1:55" ht="25.5">
      <c r="A1085" s="90" t="s">
        <v>843</v>
      </c>
      <c r="B1085" s="82">
        <v>20231001</v>
      </c>
      <c r="C1085" s="82">
        <v>2023</v>
      </c>
      <c r="D1085" s="82" t="s">
        <v>6398</v>
      </c>
      <c r="E1085" s="82">
        <v>10</v>
      </c>
      <c r="F1085" s="82" t="s">
        <v>1262</v>
      </c>
      <c r="G1085" s="82" t="s">
        <v>465</v>
      </c>
      <c r="H1085" s="82">
        <v>1.83</v>
      </c>
      <c r="I1085" s="82" t="s">
        <v>843</v>
      </c>
      <c r="J1085" s="82">
        <v>34</v>
      </c>
      <c r="K1085" s="82" t="s">
        <v>3699</v>
      </c>
      <c r="L1085" s="82"/>
      <c r="M1085" s="82"/>
      <c r="N1085" s="82" t="s">
        <v>2352</v>
      </c>
      <c r="O1085" s="82" t="s">
        <v>3700</v>
      </c>
      <c r="P1085" s="82" t="s">
        <v>3701</v>
      </c>
      <c r="Q1085" s="82" t="s">
        <v>190</v>
      </c>
      <c r="R1085" s="82">
        <v>1</v>
      </c>
      <c r="S1085" s="83">
        <v>44573</v>
      </c>
      <c r="T1085" s="83">
        <v>44573</v>
      </c>
      <c r="U1085" s="82">
        <v>61935136</v>
      </c>
      <c r="V1085" s="82" t="s">
        <v>3702</v>
      </c>
      <c r="W1085" s="100" t="s">
        <v>2814</v>
      </c>
      <c r="X1085" s="82" t="s">
        <v>4279</v>
      </c>
      <c r="Y1085" s="82" t="s">
        <v>5571</v>
      </c>
      <c r="Z1085" s="82" t="s">
        <v>2813</v>
      </c>
      <c r="AA1085" s="82" t="s">
        <v>3712</v>
      </c>
      <c r="AB1085" s="82" t="s">
        <v>7103</v>
      </c>
      <c r="AC1085" s="82" t="s">
        <v>3705</v>
      </c>
      <c r="AD1085" s="82" t="s">
        <v>3706</v>
      </c>
      <c r="AE1085" s="82">
        <v>200019603292613</v>
      </c>
      <c r="AF1085" s="82">
        <v>1</v>
      </c>
      <c r="AG1085" s="82" t="s">
        <v>3707</v>
      </c>
      <c r="AH1085" s="82">
        <v>1</v>
      </c>
      <c r="AI1085" s="82" t="s">
        <v>3708</v>
      </c>
      <c r="AJ1085" s="82">
        <v>315645</v>
      </c>
      <c r="AK1085" s="82" t="s">
        <v>6663</v>
      </c>
      <c r="AL1085" s="82">
        <v>686</v>
      </c>
      <c r="AM1085" s="84">
        <v>26250</v>
      </c>
      <c r="AN1085" s="84">
        <v>0</v>
      </c>
      <c r="AO1085" s="84">
        <v>0</v>
      </c>
      <c r="AP1085" s="84">
        <v>26250</v>
      </c>
      <c r="AQ1085" s="84">
        <v>753.38</v>
      </c>
      <c r="AR1085" s="84">
        <v>0</v>
      </c>
      <c r="AS1085" s="84">
        <v>798</v>
      </c>
      <c r="AT1085" s="84">
        <v>0</v>
      </c>
      <c r="AU1085" s="84">
        <v>25</v>
      </c>
      <c r="AV1085" s="84">
        <v>0</v>
      </c>
      <c r="AW1085" s="84">
        <v>0</v>
      </c>
      <c r="AX1085" s="84">
        <v>1576.38</v>
      </c>
      <c r="AY1085" s="84">
        <v>24673.62</v>
      </c>
      <c r="AZ1085" s="84">
        <v>1863.75</v>
      </c>
      <c r="BA1085" s="84">
        <v>288.75</v>
      </c>
      <c r="BB1085" s="84">
        <v>1861.13</v>
      </c>
      <c r="BC1085" s="91">
        <v>4013.63</v>
      </c>
    </row>
    <row r="1086" spans="1:55" ht="25.5">
      <c r="A1086" s="90" t="s">
        <v>843</v>
      </c>
      <c r="B1086" s="82">
        <v>20231001</v>
      </c>
      <c r="C1086" s="82">
        <v>2023</v>
      </c>
      <c r="D1086" s="82" t="s">
        <v>6398</v>
      </c>
      <c r="E1086" s="82">
        <v>10</v>
      </c>
      <c r="F1086" s="82" t="s">
        <v>1281</v>
      </c>
      <c r="G1086" s="82" t="s">
        <v>488</v>
      </c>
      <c r="H1086" s="82" t="s">
        <v>1281</v>
      </c>
      <c r="I1086" s="82" t="s">
        <v>488</v>
      </c>
      <c r="J1086" s="82">
        <v>1</v>
      </c>
      <c r="K1086" s="82" t="s">
        <v>11</v>
      </c>
      <c r="L1086" s="82" t="s">
        <v>3720</v>
      </c>
      <c r="M1086" s="82" t="s">
        <v>3721</v>
      </c>
      <c r="N1086" s="82" t="s">
        <v>2352</v>
      </c>
      <c r="O1086" s="82" t="s">
        <v>3700</v>
      </c>
      <c r="P1086" s="82" t="s">
        <v>3722</v>
      </c>
      <c r="Q1086" s="82" t="s">
        <v>8</v>
      </c>
      <c r="R1086" s="82">
        <v>4</v>
      </c>
      <c r="S1086" s="83">
        <v>43466</v>
      </c>
      <c r="T1086" s="83">
        <v>37996</v>
      </c>
      <c r="U1086" s="82">
        <v>61710012</v>
      </c>
      <c r="V1086" s="82" t="s">
        <v>3702</v>
      </c>
      <c r="W1086" s="100" t="s">
        <v>1061</v>
      </c>
      <c r="X1086" s="82" t="s">
        <v>4104</v>
      </c>
      <c r="Y1086" s="82" t="s">
        <v>5355</v>
      </c>
      <c r="Z1086" s="82" t="s">
        <v>502</v>
      </c>
      <c r="AA1086" s="82" t="s">
        <v>3712</v>
      </c>
      <c r="AB1086" s="82" t="s">
        <v>7104</v>
      </c>
      <c r="AC1086" s="82" t="s">
        <v>3713</v>
      </c>
      <c r="AD1086" s="82" t="s">
        <v>3705</v>
      </c>
      <c r="AE1086" s="82">
        <v>200013300029722</v>
      </c>
      <c r="AF1086" s="82">
        <v>1</v>
      </c>
      <c r="AG1086" s="82" t="s">
        <v>3707</v>
      </c>
      <c r="AH1086" s="82">
        <v>1</v>
      </c>
      <c r="AI1086" s="82" t="s">
        <v>3708</v>
      </c>
      <c r="AJ1086" s="82">
        <v>315645</v>
      </c>
      <c r="AK1086" s="82" t="s">
        <v>6663</v>
      </c>
      <c r="AL1086" s="82">
        <v>687</v>
      </c>
      <c r="AM1086" s="84">
        <v>22000</v>
      </c>
      <c r="AN1086" s="84">
        <v>0</v>
      </c>
      <c r="AO1086" s="84">
        <v>0</v>
      </c>
      <c r="AP1086" s="84">
        <v>22000</v>
      </c>
      <c r="AQ1086" s="84">
        <v>631.4</v>
      </c>
      <c r="AR1086" s="84">
        <v>0</v>
      </c>
      <c r="AS1086" s="84">
        <v>668.8</v>
      </c>
      <c r="AT1086" s="84">
        <v>0</v>
      </c>
      <c r="AU1086" s="84">
        <v>25</v>
      </c>
      <c r="AV1086" s="84">
        <v>50</v>
      </c>
      <c r="AW1086" s="84">
        <v>16264.7</v>
      </c>
      <c r="AX1086" s="84">
        <v>33904.6</v>
      </c>
      <c r="AY1086" s="84">
        <v>4360.1000000000004</v>
      </c>
      <c r="AZ1086" s="84">
        <v>1562</v>
      </c>
      <c r="BA1086" s="84">
        <v>242</v>
      </c>
      <c r="BB1086" s="84">
        <v>1559.8</v>
      </c>
      <c r="BC1086" s="91">
        <v>3363.8</v>
      </c>
    </row>
    <row r="1087" spans="1:55" ht="25.5">
      <c r="A1087" s="90" t="s">
        <v>843</v>
      </c>
      <c r="B1087" s="82">
        <v>20231001</v>
      </c>
      <c r="C1087" s="82">
        <v>2023</v>
      </c>
      <c r="D1087" s="82" t="s">
        <v>6398</v>
      </c>
      <c r="E1087" s="82">
        <v>10</v>
      </c>
      <c r="F1087" s="82">
        <v>1.83</v>
      </c>
      <c r="G1087" s="82" t="s">
        <v>843</v>
      </c>
      <c r="H1087" s="82">
        <v>1.83</v>
      </c>
      <c r="I1087" s="82" t="s">
        <v>843</v>
      </c>
      <c r="J1087" s="82">
        <v>7</v>
      </c>
      <c r="K1087" s="82" t="s">
        <v>3709</v>
      </c>
      <c r="L1087" s="82"/>
      <c r="M1087" s="82"/>
      <c r="N1087" s="82" t="s">
        <v>2352</v>
      </c>
      <c r="O1087" s="82" t="s">
        <v>3700</v>
      </c>
      <c r="P1087" s="82" t="s">
        <v>3710</v>
      </c>
      <c r="Q1087" s="82" t="s">
        <v>795</v>
      </c>
      <c r="R1087" s="82">
        <v>2</v>
      </c>
      <c r="S1087" s="83">
        <v>44927</v>
      </c>
      <c r="T1087" s="83">
        <v>43836</v>
      </c>
      <c r="U1087" s="82">
        <v>62461790</v>
      </c>
      <c r="V1087" s="82" t="s">
        <v>3702</v>
      </c>
      <c r="W1087" s="100" t="s">
        <v>2854</v>
      </c>
      <c r="X1087" s="82" t="s">
        <v>4677</v>
      </c>
      <c r="Y1087" s="82" t="s">
        <v>5967</v>
      </c>
      <c r="Z1087" s="82" t="s">
        <v>2874</v>
      </c>
      <c r="AA1087" s="82" t="s">
        <v>3712</v>
      </c>
      <c r="AB1087" s="83">
        <v>33329</v>
      </c>
      <c r="AC1087" s="82" t="s">
        <v>3705</v>
      </c>
      <c r="AD1087" s="82" t="s">
        <v>3706</v>
      </c>
      <c r="AE1087" s="82">
        <v>200012800458254</v>
      </c>
      <c r="AF1087" s="82">
        <v>1</v>
      </c>
      <c r="AG1087" s="82" t="s">
        <v>3707</v>
      </c>
      <c r="AH1087" s="82">
        <v>1</v>
      </c>
      <c r="AI1087" s="82" t="s">
        <v>3708</v>
      </c>
      <c r="AJ1087" s="82">
        <v>315645</v>
      </c>
      <c r="AK1087" s="82" t="s">
        <v>6663</v>
      </c>
      <c r="AL1087" s="82">
        <v>688</v>
      </c>
      <c r="AM1087" s="84">
        <v>10000</v>
      </c>
      <c r="AN1087" s="84">
        <v>0</v>
      </c>
      <c r="AO1087" s="84">
        <v>0</v>
      </c>
      <c r="AP1087" s="84">
        <v>10000</v>
      </c>
      <c r="AQ1087" s="84">
        <v>0</v>
      </c>
      <c r="AR1087" s="84">
        <v>0</v>
      </c>
      <c r="AS1087" s="84">
        <v>0</v>
      </c>
      <c r="AT1087" s="84">
        <v>0</v>
      </c>
      <c r="AU1087" s="84">
        <v>0</v>
      </c>
      <c r="AV1087" s="84">
        <v>0</v>
      </c>
      <c r="AW1087" s="84">
        <v>0</v>
      </c>
      <c r="AX1087" s="84">
        <v>0</v>
      </c>
      <c r="AY1087" s="84">
        <v>10000</v>
      </c>
      <c r="AZ1087" s="84">
        <v>0</v>
      </c>
      <c r="BA1087" s="84">
        <v>0</v>
      </c>
      <c r="BB1087" s="84">
        <v>0</v>
      </c>
      <c r="BC1087" s="91">
        <v>0</v>
      </c>
    </row>
    <row r="1088" spans="1:55" ht="25.5">
      <c r="A1088" s="90" t="s">
        <v>843</v>
      </c>
      <c r="B1088" s="82">
        <v>20231001</v>
      </c>
      <c r="C1088" s="82">
        <v>2023</v>
      </c>
      <c r="D1088" s="82" t="s">
        <v>6398</v>
      </c>
      <c r="E1088" s="82">
        <v>10</v>
      </c>
      <c r="F1088" s="82">
        <v>1.83</v>
      </c>
      <c r="G1088" s="82" t="s">
        <v>843</v>
      </c>
      <c r="H1088" s="82">
        <v>1.83</v>
      </c>
      <c r="I1088" s="82" t="s">
        <v>843</v>
      </c>
      <c r="J1088" s="82">
        <v>7</v>
      </c>
      <c r="K1088" s="82" t="s">
        <v>3709</v>
      </c>
      <c r="L1088" s="82"/>
      <c r="M1088" s="82"/>
      <c r="N1088" s="82" t="s">
        <v>2352</v>
      </c>
      <c r="O1088" s="82" t="s">
        <v>3700</v>
      </c>
      <c r="P1088" s="82" t="s">
        <v>3710</v>
      </c>
      <c r="Q1088" s="82" t="s">
        <v>795</v>
      </c>
      <c r="R1088" s="82">
        <v>1</v>
      </c>
      <c r="S1088" s="83">
        <v>44571</v>
      </c>
      <c r="T1088" s="83">
        <v>44571</v>
      </c>
      <c r="U1088" s="82">
        <v>62461711</v>
      </c>
      <c r="V1088" s="82" t="s">
        <v>3702</v>
      </c>
      <c r="W1088" s="100" t="s">
        <v>2471</v>
      </c>
      <c r="X1088" s="82" t="s">
        <v>3776</v>
      </c>
      <c r="Y1088" s="82" t="s">
        <v>5158</v>
      </c>
      <c r="Z1088" s="82" t="s">
        <v>2443</v>
      </c>
      <c r="AA1088" s="82" t="s">
        <v>3712</v>
      </c>
      <c r="AB1088" s="83">
        <v>37383</v>
      </c>
      <c r="AC1088" s="82" t="s">
        <v>3705</v>
      </c>
      <c r="AD1088" s="82" t="s">
        <v>3706</v>
      </c>
      <c r="AE1088" s="82">
        <v>200019603252447</v>
      </c>
      <c r="AF1088" s="82">
        <v>1</v>
      </c>
      <c r="AG1088" s="82" t="s">
        <v>3707</v>
      </c>
      <c r="AH1088" s="82">
        <v>1</v>
      </c>
      <c r="AI1088" s="82" t="s">
        <v>3708</v>
      </c>
      <c r="AJ1088" s="82">
        <v>315645</v>
      </c>
      <c r="AK1088" s="82" t="s">
        <v>6663</v>
      </c>
      <c r="AL1088" s="82">
        <v>689</v>
      </c>
      <c r="AM1088" s="84">
        <v>10000</v>
      </c>
      <c r="AN1088" s="84">
        <v>0</v>
      </c>
      <c r="AO1088" s="84">
        <v>0</v>
      </c>
      <c r="AP1088" s="84">
        <v>10000</v>
      </c>
      <c r="AQ1088" s="84">
        <v>0</v>
      </c>
      <c r="AR1088" s="84">
        <v>0</v>
      </c>
      <c r="AS1088" s="84">
        <v>0</v>
      </c>
      <c r="AT1088" s="84">
        <v>0</v>
      </c>
      <c r="AU1088" s="84">
        <v>0</v>
      </c>
      <c r="AV1088" s="84">
        <v>0</v>
      </c>
      <c r="AW1088" s="84">
        <v>0</v>
      </c>
      <c r="AX1088" s="84">
        <v>0</v>
      </c>
      <c r="AY1088" s="84">
        <v>10000</v>
      </c>
      <c r="AZ1088" s="84">
        <v>0</v>
      </c>
      <c r="BA1088" s="84">
        <v>0</v>
      </c>
      <c r="BB1088" s="84">
        <v>0</v>
      </c>
      <c r="BC1088" s="91">
        <v>0</v>
      </c>
    </row>
    <row r="1089" spans="1:55" ht="25.5">
      <c r="A1089" s="90" t="s">
        <v>843</v>
      </c>
      <c r="B1089" s="82">
        <v>20231001</v>
      </c>
      <c r="C1089" s="82">
        <v>2023</v>
      </c>
      <c r="D1089" s="82" t="s">
        <v>6398</v>
      </c>
      <c r="E1089" s="82">
        <v>10</v>
      </c>
      <c r="F1089" s="82" t="s">
        <v>1244</v>
      </c>
      <c r="G1089" s="82" t="s">
        <v>503</v>
      </c>
      <c r="H1089" s="82" t="s">
        <v>1244</v>
      </c>
      <c r="I1089" s="82" t="s">
        <v>503</v>
      </c>
      <c r="J1089" s="82">
        <v>1</v>
      </c>
      <c r="K1089" s="82" t="s">
        <v>11</v>
      </c>
      <c r="L1089" s="82" t="s">
        <v>3720</v>
      </c>
      <c r="M1089" s="82" t="s">
        <v>3721</v>
      </c>
      <c r="N1089" s="82" t="s">
        <v>2352</v>
      </c>
      <c r="O1089" s="82" t="s">
        <v>3700</v>
      </c>
      <c r="P1089" s="82" t="s">
        <v>3998</v>
      </c>
      <c r="Q1089" s="82" t="s">
        <v>130</v>
      </c>
      <c r="R1089" s="82">
        <v>2</v>
      </c>
      <c r="S1089" s="83">
        <v>44932</v>
      </c>
      <c r="T1089" s="83">
        <v>44208</v>
      </c>
      <c r="U1089" s="82">
        <v>62040069</v>
      </c>
      <c r="V1089" s="82" t="s">
        <v>3702</v>
      </c>
      <c r="W1089" s="100" t="s">
        <v>1965</v>
      </c>
      <c r="X1089" s="82" t="s">
        <v>4296</v>
      </c>
      <c r="Y1089" s="82" t="s">
        <v>5587</v>
      </c>
      <c r="Z1089" s="82" t="s">
        <v>1353</v>
      </c>
      <c r="AA1089" s="82" t="s">
        <v>3712</v>
      </c>
      <c r="AB1089" s="82" t="s">
        <v>7105</v>
      </c>
      <c r="AC1089" s="82" t="s">
        <v>3705</v>
      </c>
      <c r="AD1089" s="82" t="s">
        <v>3706</v>
      </c>
      <c r="AE1089" s="82">
        <v>200019600935820</v>
      </c>
      <c r="AF1089" s="82">
        <v>1</v>
      </c>
      <c r="AG1089" s="82" t="s">
        <v>3707</v>
      </c>
      <c r="AH1089" s="82">
        <v>1</v>
      </c>
      <c r="AI1089" s="82" t="s">
        <v>3708</v>
      </c>
      <c r="AJ1089" s="82">
        <v>315645</v>
      </c>
      <c r="AK1089" s="82" t="s">
        <v>6663</v>
      </c>
      <c r="AL1089" s="82">
        <v>690</v>
      </c>
      <c r="AM1089" s="84">
        <v>24000</v>
      </c>
      <c r="AN1089" s="84">
        <v>0</v>
      </c>
      <c r="AO1089" s="84">
        <v>0</v>
      </c>
      <c r="AP1089" s="84">
        <v>24000</v>
      </c>
      <c r="AQ1089" s="84">
        <v>688.8</v>
      </c>
      <c r="AR1089" s="84">
        <v>0</v>
      </c>
      <c r="AS1089" s="84">
        <v>729.6</v>
      </c>
      <c r="AT1089" s="84">
        <v>0</v>
      </c>
      <c r="AU1089" s="84">
        <v>25</v>
      </c>
      <c r="AV1089" s="84">
        <v>0</v>
      </c>
      <c r="AW1089" s="84">
        <v>0</v>
      </c>
      <c r="AX1089" s="84">
        <v>1443.4</v>
      </c>
      <c r="AY1089" s="84">
        <v>22556.6</v>
      </c>
      <c r="AZ1089" s="84">
        <v>1704</v>
      </c>
      <c r="BA1089" s="84">
        <v>264</v>
      </c>
      <c r="BB1089" s="84">
        <v>1701.6</v>
      </c>
      <c r="BC1089" s="91">
        <v>3669.6</v>
      </c>
    </row>
    <row r="1090" spans="1:55" ht="25.5">
      <c r="A1090" s="90" t="s">
        <v>843</v>
      </c>
      <c r="B1090" s="82">
        <v>20231001</v>
      </c>
      <c r="C1090" s="82">
        <v>2023</v>
      </c>
      <c r="D1090" s="82" t="s">
        <v>6398</v>
      </c>
      <c r="E1090" s="82">
        <v>10</v>
      </c>
      <c r="F1090" s="82">
        <v>1.83</v>
      </c>
      <c r="G1090" s="82" t="s">
        <v>843</v>
      </c>
      <c r="H1090" s="82">
        <v>1.83</v>
      </c>
      <c r="I1090" s="82" t="s">
        <v>843</v>
      </c>
      <c r="J1090" s="82">
        <v>1</v>
      </c>
      <c r="K1090" s="82" t="s">
        <v>11</v>
      </c>
      <c r="L1090" s="82" t="s">
        <v>3720</v>
      </c>
      <c r="M1090" s="82" t="s">
        <v>3721</v>
      </c>
      <c r="N1090" s="82" t="s">
        <v>2352</v>
      </c>
      <c r="O1090" s="82" t="s">
        <v>3700</v>
      </c>
      <c r="P1090" s="82" t="s">
        <v>4332</v>
      </c>
      <c r="Q1090" s="82" t="s">
        <v>1187</v>
      </c>
      <c r="R1090" s="82">
        <v>2</v>
      </c>
      <c r="S1090" s="83">
        <v>44932</v>
      </c>
      <c r="T1090" s="83">
        <v>44205</v>
      </c>
      <c r="U1090" s="82">
        <v>62461113</v>
      </c>
      <c r="V1090" s="82" t="s">
        <v>3702</v>
      </c>
      <c r="W1090" s="100" t="s">
        <v>1561</v>
      </c>
      <c r="X1090" s="82" t="s">
        <v>4604</v>
      </c>
      <c r="Y1090" s="82" t="s">
        <v>5892</v>
      </c>
      <c r="Z1090" s="82" t="s">
        <v>1186</v>
      </c>
      <c r="AA1090" s="82" t="s">
        <v>3712</v>
      </c>
      <c r="AB1090" s="83">
        <v>35491</v>
      </c>
      <c r="AC1090" s="82" t="s">
        <v>3705</v>
      </c>
      <c r="AD1090" s="82" t="s">
        <v>3706</v>
      </c>
      <c r="AE1090" s="82">
        <v>200019600880115</v>
      </c>
      <c r="AF1090" s="82">
        <v>1</v>
      </c>
      <c r="AG1090" s="82" t="s">
        <v>3707</v>
      </c>
      <c r="AH1090" s="82">
        <v>1</v>
      </c>
      <c r="AI1090" s="82" t="s">
        <v>3708</v>
      </c>
      <c r="AJ1090" s="82">
        <v>315645</v>
      </c>
      <c r="AK1090" s="82" t="s">
        <v>6663</v>
      </c>
      <c r="AL1090" s="82">
        <v>691</v>
      </c>
      <c r="AM1090" s="84">
        <v>25000</v>
      </c>
      <c r="AN1090" s="84">
        <v>0</v>
      </c>
      <c r="AO1090" s="84">
        <v>0</v>
      </c>
      <c r="AP1090" s="84">
        <v>25000</v>
      </c>
      <c r="AQ1090" s="84">
        <v>717.5</v>
      </c>
      <c r="AR1090" s="84">
        <v>0</v>
      </c>
      <c r="AS1090" s="84">
        <v>760</v>
      </c>
      <c r="AT1090" s="84">
        <v>0</v>
      </c>
      <c r="AU1090" s="84">
        <v>25</v>
      </c>
      <c r="AV1090" s="84">
        <v>0</v>
      </c>
      <c r="AW1090" s="84">
        <v>11826.76</v>
      </c>
      <c r="AX1090" s="84">
        <v>25156.02</v>
      </c>
      <c r="AY1090" s="84">
        <v>11670.74</v>
      </c>
      <c r="AZ1090" s="84">
        <v>1775</v>
      </c>
      <c r="BA1090" s="84">
        <v>275</v>
      </c>
      <c r="BB1090" s="84">
        <v>1772.5</v>
      </c>
      <c r="BC1090" s="91">
        <v>3822.5</v>
      </c>
    </row>
    <row r="1091" spans="1:55" ht="25.5">
      <c r="A1091" s="90" t="s">
        <v>843</v>
      </c>
      <c r="B1091" s="82">
        <v>20231001</v>
      </c>
      <c r="C1091" s="82">
        <v>2023</v>
      </c>
      <c r="D1091" s="82" t="s">
        <v>6398</v>
      </c>
      <c r="E1091" s="82">
        <v>10</v>
      </c>
      <c r="F1091" s="82" t="s">
        <v>1268</v>
      </c>
      <c r="G1091" s="82" t="s">
        <v>245</v>
      </c>
      <c r="H1091" s="82" t="s">
        <v>1268</v>
      </c>
      <c r="I1091" s="82" t="s">
        <v>245</v>
      </c>
      <c r="J1091" s="82">
        <v>1</v>
      </c>
      <c r="K1091" s="82" t="s">
        <v>11</v>
      </c>
      <c r="L1091" s="82" t="s">
        <v>3758</v>
      </c>
      <c r="M1091" s="82" t="s">
        <v>3759</v>
      </c>
      <c r="N1091" s="82" t="s">
        <v>2352</v>
      </c>
      <c r="O1091" s="82" t="s">
        <v>3700</v>
      </c>
      <c r="P1091" s="82" t="s">
        <v>4108</v>
      </c>
      <c r="Q1091" s="82" t="s">
        <v>802</v>
      </c>
      <c r="R1091" s="82">
        <v>5</v>
      </c>
      <c r="S1091" s="83">
        <v>44934</v>
      </c>
      <c r="T1091" s="83">
        <v>43470</v>
      </c>
      <c r="U1091" s="82">
        <v>62490057</v>
      </c>
      <c r="V1091" s="82" t="s">
        <v>3702</v>
      </c>
      <c r="W1091" s="100" t="s">
        <v>3524</v>
      </c>
      <c r="X1091" s="82" t="s">
        <v>4199</v>
      </c>
      <c r="Y1091" s="82" t="s">
        <v>5498</v>
      </c>
      <c r="Z1091" s="82" t="s">
        <v>3523</v>
      </c>
      <c r="AA1091" s="82" t="s">
        <v>3704</v>
      </c>
      <c r="AB1091" s="82" t="s">
        <v>7106</v>
      </c>
      <c r="AC1091" s="82" t="s">
        <v>3705</v>
      </c>
      <c r="AD1091" s="82" t="s">
        <v>3706</v>
      </c>
      <c r="AE1091" s="82">
        <v>200019601193747</v>
      </c>
      <c r="AF1091" s="82">
        <v>1</v>
      </c>
      <c r="AG1091" s="82" t="s">
        <v>3707</v>
      </c>
      <c r="AH1091" s="82">
        <v>1</v>
      </c>
      <c r="AI1091" s="82" t="s">
        <v>3708</v>
      </c>
      <c r="AJ1091" s="82">
        <v>315645</v>
      </c>
      <c r="AK1091" s="82" t="s">
        <v>6663</v>
      </c>
      <c r="AL1091" s="82">
        <v>692</v>
      </c>
      <c r="AM1091" s="84">
        <v>48000</v>
      </c>
      <c r="AN1091" s="84">
        <v>0</v>
      </c>
      <c r="AO1091" s="84">
        <v>0</v>
      </c>
      <c r="AP1091" s="84">
        <v>48000</v>
      </c>
      <c r="AQ1091" s="84">
        <v>1377.6</v>
      </c>
      <c r="AR1091" s="84">
        <v>1571.73</v>
      </c>
      <c r="AS1091" s="84">
        <v>1459.2</v>
      </c>
      <c r="AT1091" s="84">
        <v>0</v>
      </c>
      <c r="AU1091" s="84">
        <v>25</v>
      </c>
      <c r="AV1091" s="84">
        <v>0</v>
      </c>
      <c r="AW1091" s="84">
        <v>0</v>
      </c>
      <c r="AX1091" s="84">
        <v>4433.53</v>
      </c>
      <c r="AY1091" s="84">
        <v>43566.47</v>
      </c>
      <c r="AZ1091" s="84">
        <v>3408</v>
      </c>
      <c r="BA1091" s="84">
        <v>528</v>
      </c>
      <c r="BB1091" s="84">
        <v>3403.2</v>
      </c>
      <c r="BC1091" s="91">
        <v>7339.2</v>
      </c>
    </row>
    <row r="1092" spans="1:55" ht="25.5">
      <c r="A1092" s="90" t="s">
        <v>843</v>
      </c>
      <c r="B1092" s="82">
        <v>20231001</v>
      </c>
      <c r="C1092" s="82">
        <v>2023</v>
      </c>
      <c r="D1092" s="82" t="s">
        <v>6398</v>
      </c>
      <c r="E1092" s="82">
        <v>10</v>
      </c>
      <c r="F1092" s="82" t="s">
        <v>1284</v>
      </c>
      <c r="G1092" s="82" t="s">
        <v>263</v>
      </c>
      <c r="H1092" s="82" t="s">
        <v>1284</v>
      </c>
      <c r="I1092" s="82" t="s">
        <v>263</v>
      </c>
      <c r="J1092" s="82">
        <v>1</v>
      </c>
      <c r="K1092" s="82" t="s">
        <v>11</v>
      </c>
      <c r="L1092" s="82" t="s">
        <v>3749</v>
      </c>
      <c r="M1092" s="82" t="s">
        <v>3750</v>
      </c>
      <c r="N1092" s="82" t="s">
        <v>2352</v>
      </c>
      <c r="O1092" s="82" t="s">
        <v>3700</v>
      </c>
      <c r="P1092" s="82" t="s">
        <v>3871</v>
      </c>
      <c r="Q1092" s="82" t="s">
        <v>335</v>
      </c>
      <c r="R1092" s="82">
        <v>3</v>
      </c>
      <c r="S1092" s="83">
        <v>44573</v>
      </c>
      <c r="T1092" s="83">
        <v>42380</v>
      </c>
      <c r="U1092" s="82">
        <v>61785007</v>
      </c>
      <c r="V1092" s="82" t="s">
        <v>3702</v>
      </c>
      <c r="W1092" s="100" t="s">
        <v>2523</v>
      </c>
      <c r="X1092" s="82" t="s">
        <v>4468</v>
      </c>
      <c r="Y1092" s="82" t="s">
        <v>5743</v>
      </c>
      <c r="Z1092" s="82" t="s">
        <v>2522</v>
      </c>
      <c r="AA1092" s="82" t="s">
        <v>3704</v>
      </c>
      <c r="AB1092" s="82" t="s">
        <v>7107</v>
      </c>
      <c r="AC1092" s="82" t="s">
        <v>3713</v>
      </c>
      <c r="AD1092" s="82" t="s">
        <v>3706</v>
      </c>
      <c r="AE1092" s="82">
        <v>200010330930361</v>
      </c>
      <c r="AF1092" s="82">
        <v>1</v>
      </c>
      <c r="AG1092" s="82" t="s">
        <v>3707</v>
      </c>
      <c r="AH1092" s="82">
        <v>1</v>
      </c>
      <c r="AI1092" s="82" t="s">
        <v>3708</v>
      </c>
      <c r="AJ1092" s="82">
        <v>315645</v>
      </c>
      <c r="AK1092" s="82" t="s">
        <v>6663</v>
      </c>
      <c r="AL1092" s="82">
        <v>693</v>
      </c>
      <c r="AM1092" s="84">
        <v>35000</v>
      </c>
      <c r="AN1092" s="84">
        <v>0</v>
      </c>
      <c r="AO1092" s="84">
        <v>0</v>
      </c>
      <c r="AP1092" s="84">
        <v>35000</v>
      </c>
      <c r="AQ1092" s="84">
        <v>1004.5</v>
      </c>
      <c r="AR1092" s="84">
        <v>0</v>
      </c>
      <c r="AS1092" s="84">
        <v>1064</v>
      </c>
      <c r="AT1092" s="84">
        <v>0</v>
      </c>
      <c r="AU1092" s="84">
        <v>25</v>
      </c>
      <c r="AV1092" s="84">
        <v>0</v>
      </c>
      <c r="AW1092" s="84">
        <v>0</v>
      </c>
      <c r="AX1092" s="84">
        <v>2093.5</v>
      </c>
      <c r="AY1092" s="84">
        <v>32906.5</v>
      </c>
      <c r="AZ1092" s="84">
        <v>2485</v>
      </c>
      <c r="BA1092" s="84">
        <v>385</v>
      </c>
      <c r="BB1092" s="84">
        <v>2481.5</v>
      </c>
      <c r="BC1092" s="91">
        <v>5351.5</v>
      </c>
    </row>
    <row r="1093" spans="1:55" ht="25.5">
      <c r="A1093" s="90" t="s">
        <v>843</v>
      </c>
      <c r="B1093" s="82">
        <v>20231001</v>
      </c>
      <c r="C1093" s="82">
        <v>2023</v>
      </c>
      <c r="D1093" s="82" t="s">
        <v>6398</v>
      </c>
      <c r="E1093" s="82">
        <v>10</v>
      </c>
      <c r="F1093" s="82" t="s">
        <v>1298</v>
      </c>
      <c r="G1093" s="82" t="s">
        <v>1481</v>
      </c>
      <c r="H1093" s="82" t="s">
        <v>1298</v>
      </c>
      <c r="I1093" s="82" t="s">
        <v>1481</v>
      </c>
      <c r="J1093" s="82">
        <v>1</v>
      </c>
      <c r="K1093" s="82" t="s">
        <v>11</v>
      </c>
      <c r="L1093" s="82" t="s">
        <v>3749</v>
      </c>
      <c r="M1093" s="82" t="s">
        <v>3750</v>
      </c>
      <c r="N1093" s="82" t="s">
        <v>2352</v>
      </c>
      <c r="O1093" s="82" t="s">
        <v>3700</v>
      </c>
      <c r="P1093" s="82" t="s">
        <v>3871</v>
      </c>
      <c r="Q1093" s="82" t="s">
        <v>335</v>
      </c>
      <c r="R1093" s="82">
        <v>4</v>
      </c>
      <c r="S1093" s="83">
        <v>44936</v>
      </c>
      <c r="T1093" s="83">
        <v>44205</v>
      </c>
      <c r="U1093" s="82">
        <v>62160064</v>
      </c>
      <c r="V1093" s="82" t="s">
        <v>3702</v>
      </c>
      <c r="W1093" s="100" t="s">
        <v>2118</v>
      </c>
      <c r="X1093" s="82" t="s">
        <v>4212</v>
      </c>
      <c r="Y1093" s="82" t="s">
        <v>5510</v>
      </c>
      <c r="Z1093" s="82" t="s">
        <v>2353</v>
      </c>
      <c r="AA1093" s="82" t="s">
        <v>3704</v>
      </c>
      <c r="AB1093" s="82" t="s">
        <v>7108</v>
      </c>
      <c r="AC1093" s="82" t="s">
        <v>3705</v>
      </c>
      <c r="AD1093" s="82" t="s">
        <v>3718</v>
      </c>
      <c r="AE1093" s="82">
        <v>200019603335635</v>
      </c>
      <c r="AF1093" s="82">
        <v>1</v>
      </c>
      <c r="AG1093" s="82" t="s">
        <v>3707</v>
      </c>
      <c r="AH1093" s="82">
        <v>1</v>
      </c>
      <c r="AI1093" s="82" t="s">
        <v>3708</v>
      </c>
      <c r="AJ1093" s="82">
        <v>315645</v>
      </c>
      <c r="AK1093" s="82" t="s">
        <v>6663</v>
      </c>
      <c r="AL1093" s="82">
        <v>694</v>
      </c>
      <c r="AM1093" s="84">
        <v>30000</v>
      </c>
      <c r="AN1093" s="84">
        <v>0</v>
      </c>
      <c r="AO1093" s="84">
        <v>0</v>
      </c>
      <c r="AP1093" s="84">
        <v>30000</v>
      </c>
      <c r="AQ1093" s="84">
        <v>861</v>
      </c>
      <c r="AR1093" s="84">
        <v>0</v>
      </c>
      <c r="AS1093" s="84">
        <v>912</v>
      </c>
      <c r="AT1093" s="84">
        <v>0</v>
      </c>
      <c r="AU1093" s="84">
        <v>25</v>
      </c>
      <c r="AV1093" s="84">
        <v>0</v>
      </c>
      <c r="AW1093" s="84">
        <v>2970.75</v>
      </c>
      <c r="AX1093" s="84">
        <v>7739.5</v>
      </c>
      <c r="AY1093" s="84">
        <v>25231.25</v>
      </c>
      <c r="AZ1093" s="84">
        <v>2130</v>
      </c>
      <c r="BA1093" s="84">
        <v>330</v>
      </c>
      <c r="BB1093" s="84">
        <v>2127</v>
      </c>
      <c r="BC1093" s="91">
        <v>4587</v>
      </c>
    </row>
    <row r="1094" spans="1:55" ht="25.5">
      <c r="A1094" s="90" t="s">
        <v>843</v>
      </c>
      <c r="B1094" s="82">
        <v>20231001</v>
      </c>
      <c r="C1094" s="82">
        <v>2023</v>
      </c>
      <c r="D1094" s="82" t="s">
        <v>6398</v>
      </c>
      <c r="E1094" s="82">
        <v>10</v>
      </c>
      <c r="F1094" s="82" t="s">
        <v>1303</v>
      </c>
      <c r="G1094" s="82" t="s">
        <v>1497</v>
      </c>
      <c r="H1094" s="82" t="s">
        <v>1303</v>
      </c>
      <c r="I1094" s="82" t="s">
        <v>1497</v>
      </c>
      <c r="J1094" s="82">
        <v>1</v>
      </c>
      <c r="K1094" s="82" t="s">
        <v>11</v>
      </c>
      <c r="L1094" s="82" t="s">
        <v>3749</v>
      </c>
      <c r="M1094" s="82" t="s">
        <v>3750</v>
      </c>
      <c r="N1094" s="82" t="s">
        <v>2352</v>
      </c>
      <c r="O1094" s="82" t="s">
        <v>3700</v>
      </c>
      <c r="P1094" s="82" t="s">
        <v>3751</v>
      </c>
      <c r="Q1094" s="82" t="s">
        <v>10</v>
      </c>
      <c r="R1094" s="82">
        <v>7</v>
      </c>
      <c r="S1094" s="83">
        <v>44199</v>
      </c>
      <c r="T1094" s="83">
        <v>39089</v>
      </c>
      <c r="U1094" s="82">
        <v>61680004</v>
      </c>
      <c r="V1094" s="82" t="s">
        <v>3702</v>
      </c>
      <c r="W1094" s="100" t="s">
        <v>1047</v>
      </c>
      <c r="X1094" s="82" t="s">
        <v>4002</v>
      </c>
      <c r="Y1094" s="82" t="s">
        <v>5328</v>
      </c>
      <c r="Z1094" s="82" t="s">
        <v>2354</v>
      </c>
      <c r="AA1094" s="82" t="s">
        <v>3704</v>
      </c>
      <c r="AB1094" s="82" t="s">
        <v>7109</v>
      </c>
      <c r="AC1094" s="82" t="s">
        <v>3713</v>
      </c>
      <c r="AD1094" s="82" t="s">
        <v>3705</v>
      </c>
      <c r="AE1094" s="82">
        <v>200013300101310</v>
      </c>
      <c r="AF1094" s="82">
        <v>1</v>
      </c>
      <c r="AG1094" s="82" t="s">
        <v>3707</v>
      </c>
      <c r="AH1094" s="82">
        <v>1</v>
      </c>
      <c r="AI1094" s="82" t="s">
        <v>3708</v>
      </c>
      <c r="AJ1094" s="82">
        <v>315645</v>
      </c>
      <c r="AK1094" s="82" t="s">
        <v>6663</v>
      </c>
      <c r="AL1094" s="82">
        <v>695</v>
      </c>
      <c r="AM1094" s="84">
        <v>45000</v>
      </c>
      <c r="AN1094" s="84">
        <v>0</v>
      </c>
      <c r="AO1094" s="84">
        <v>0</v>
      </c>
      <c r="AP1094" s="84">
        <v>45000</v>
      </c>
      <c r="AQ1094" s="84">
        <v>1291.5</v>
      </c>
      <c r="AR1094" s="84">
        <v>910.22</v>
      </c>
      <c r="AS1094" s="84">
        <v>1368</v>
      </c>
      <c r="AT1094" s="84">
        <v>1587.38</v>
      </c>
      <c r="AU1094" s="84">
        <v>25</v>
      </c>
      <c r="AV1094" s="84">
        <v>0</v>
      </c>
      <c r="AW1094" s="84">
        <v>0</v>
      </c>
      <c r="AX1094" s="84">
        <v>5182.1000000000004</v>
      </c>
      <c r="AY1094" s="84">
        <v>39817.9</v>
      </c>
      <c r="AZ1094" s="84">
        <v>3195</v>
      </c>
      <c r="BA1094" s="84">
        <v>495</v>
      </c>
      <c r="BB1094" s="84">
        <v>3190.5</v>
      </c>
      <c r="BC1094" s="91">
        <v>6880.5</v>
      </c>
    </row>
    <row r="1095" spans="1:55" ht="25.5">
      <c r="A1095" s="90" t="s">
        <v>843</v>
      </c>
      <c r="B1095" s="82">
        <v>20231001</v>
      </c>
      <c r="C1095" s="82">
        <v>2023</v>
      </c>
      <c r="D1095" s="82" t="s">
        <v>6398</v>
      </c>
      <c r="E1095" s="82">
        <v>10</v>
      </c>
      <c r="F1095" s="82" t="s">
        <v>1244</v>
      </c>
      <c r="G1095" s="82" t="s">
        <v>503</v>
      </c>
      <c r="H1095" s="82" t="s">
        <v>1244</v>
      </c>
      <c r="I1095" s="82" t="s">
        <v>503</v>
      </c>
      <c r="J1095" s="82">
        <v>1</v>
      </c>
      <c r="K1095" s="82" t="s">
        <v>11</v>
      </c>
      <c r="L1095" s="82" t="s">
        <v>3749</v>
      </c>
      <c r="M1095" s="82" t="s">
        <v>3750</v>
      </c>
      <c r="N1095" s="82" t="s">
        <v>2352</v>
      </c>
      <c r="O1095" s="82" t="s">
        <v>3700</v>
      </c>
      <c r="P1095" s="82" t="s">
        <v>3976</v>
      </c>
      <c r="Q1095" s="82" t="s">
        <v>873</v>
      </c>
      <c r="R1095" s="82">
        <v>1</v>
      </c>
      <c r="S1095" s="83">
        <v>44932</v>
      </c>
      <c r="T1095" s="83">
        <v>44932</v>
      </c>
      <c r="U1095" s="82">
        <v>62040073</v>
      </c>
      <c r="V1095" s="82" t="s">
        <v>3702</v>
      </c>
      <c r="W1095" s="100" t="s">
        <v>3349</v>
      </c>
      <c r="X1095" s="82" t="s">
        <v>4489</v>
      </c>
      <c r="Y1095" s="82" t="s">
        <v>5766</v>
      </c>
      <c r="Z1095" s="82" t="s">
        <v>3350</v>
      </c>
      <c r="AA1095" s="82" t="s">
        <v>3712</v>
      </c>
      <c r="AB1095" s="82" t="s">
        <v>7110</v>
      </c>
      <c r="AC1095" s="82" t="s">
        <v>3705</v>
      </c>
      <c r="AD1095" s="82" t="s">
        <v>3706</v>
      </c>
      <c r="AE1095" s="82">
        <v>200019600708243</v>
      </c>
      <c r="AF1095" s="82">
        <v>1</v>
      </c>
      <c r="AG1095" s="82" t="s">
        <v>3707</v>
      </c>
      <c r="AH1095" s="82">
        <v>1</v>
      </c>
      <c r="AI1095" s="82" t="s">
        <v>3708</v>
      </c>
      <c r="AJ1095" s="82">
        <v>315645</v>
      </c>
      <c r="AK1095" s="82" t="s">
        <v>6663</v>
      </c>
      <c r="AL1095" s="82">
        <v>696</v>
      </c>
      <c r="AM1095" s="84">
        <v>30000</v>
      </c>
      <c r="AN1095" s="84">
        <v>0</v>
      </c>
      <c r="AO1095" s="84">
        <v>0</v>
      </c>
      <c r="AP1095" s="84">
        <v>30000</v>
      </c>
      <c r="AQ1095" s="84">
        <v>861</v>
      </c>
      <c r="AR1095" s="84">
        <v>0</v>
      </c>
      <c r="AS1095" s="84">
        <v>912</v>
      </c>
      <c r="AT1095" s="84">
        <v>0</v>
      </c>
      <c r="AU1095" s="84">
        <v>25</v>
      </c>
      <c r="AV1095" s="84">
        <v>0</v>
      </c>
      <c r="AW1095" s="84">
        <v>9046</v>
      </c>
      <c r="AX1095" s="84">
        <v>19890</v>
      </c>
      <c r="AY1095" s="84">
        <v>19156</v>
      </c>
      <c r="AZ1095" s="84">
        <v>2130</v>
      </c>
      <c r="BA1095" s="84">
        <v>330</v>
      </c>
      <c r="BB1095" s="84">
        <v>2127</v>
      </c>
      <c r="BC1095" s="91">
        <v>4587</v>
      </c>
    </row>
    <row r="1096" spans="1:55" ht="25.5">
      <c r="A1096" s="90" t="s">
        <v>843</v>
      </c>
      <c r="B1096" s="82">
        <v>20231001</v>
      </c>
      <c r="C1096" s="82">
        <v>2023</v>
      </c>
      <c r="D1096" s="82" t="s">
        <v>6398</v>
      </c>
      <c r="E1096" s="82">
        <v>10</v>
      </c>
      <c r="F1096" s="82">
        <v>1.83</v>
      </c>
      <c r="G1096" s="82" t="s">
        <v>843</v>
      </c>
      <c r="H1096" s="82">
        <v>1.83</v>
      </c>
      <c r="I1096" s="82" t="s">
        <v>843</v>
      </c>
      <c r="J1096" s="82">
        <v>1</v>
      </c>
      <c r="K1096" s="82" t="s">
        <v>11</v>
      </c>
      <c r="L1096" s="82" t="s">
        <v>3720</v>
      </c>
      <c r="M1096" s="82" t="s">
        <v>3721</v>
      </c>
      <c r="N1096" s="82" t="s">
        <v>2352</v>
      </c>
      <c r="O1096" s="82" t="s">
        <v>3700</v>
      </c>
      <c r="P1096" s="82" t="s">
        <v>3722</v>
      </c>
      <c r="Q1096" s="82" t="s">
        <v>8</v>
      </c>
      <c r="R1096" s="82">
        <v>2</v>
      </c>
      <c r="S1096" s="83">
        <v>44206</v>
      </c>
      <c r="T1096" s="83">
        <v>43840</v>
      </c>
      <c r="U1096" s="82">
        <v>62460642</v>
      </c>
      <c r="V1096" s="82" t="s">
        <v>3702</v>
      </c>
      <c r="W1096" s="100" t="s">
        <v>1777</v>
      </c>
      <c r="X1096" s="82" t="s">
        <v>4039</v>
      </c>
      <c r="Y1096" s="82" t="s">
        <v>5359</v>
      </c>
      <c r="Z1096" s="82" t="s">
        <v>824</v>
      </c>
      <c r="AA1096" s="82" t="s">
        <v>3712</v>
      </c>
      <c r="AB1096" s="83">
        <v>31264</v>
      </c>
      <c r="AC1096" s="82" t="s">
        <v>3705</v>
      </c>
      <c r="AD1096" s="82" t="s">
        <v>3706</v>
      </c>
      <c r="AE1096" s="82">
        <v>200019603087432</v>
      </c>
      <c r="AF1096" s="82">
        <v>1</v>
      </c>
      <c r="AG1096" s="82" t="s">
        <v>3707</v>
      </c>
      <c r="AH1096" s="82">
        <v>1</v>
      </c>
      <c r="AI1096" s="82" t="s">
        <v>3708</v>
      </c>
      <c r="AJ1096" s="82">
        <v>315645</v>
      </c>
      <c r="AK1096" s="82" t="s">
        <v>6663</v>
      </c>
      <c r="AL1096" s="82">
        <v>697</v>
      </c>
      <c r="AM1096" s="84">
        <v>15000</v>
      </c>
      <c r="AN1096" s="84">
        <v>0</v>
      </c>
      <c r="AO1096" s="84">
        <v>0</v>
      </c>
      <c r="AP1096" s="84">
        <v>15000</v>
      </c>
      <c r="AQ1096" s="84">
        <v>430.5</v>
      </c>
      <c r="AR1096" s="84">
        <v>0</v>
      </c>
      <c r="AS1096" s="84">
        <v>456</v>
      </c>
      <c r="AT1096" s="84">
        <v>0</v>
      </c>
      <c r="AU1096" s="84">
        <v>25</v>
      </c>
      <c r="AV1096" s="84">
        <v>0</v>
      </c>
      <c r="AW1096" s="84">
        <v>3546</v>
      </c>
      <c r="AX1096" s="84">
        <v>8003.5</v>
      </c>
      <c r="AY1096" s="84">
        <v>10542.5</v>
      </c>
      <c r="AZ1096" s="84">
        <v>1065</v>
      </c>
      <c r="BA1096" s="84">
        <v>165</v>
      </c>
      <c r="BB1096" s="84">
        <v>1063.5</v>
      </c>
      <c r="BC1096" s="91">
        <v>2293.5</v>
      </c>
    </row>
    <row r="1097" spans="1:55" ht="25.5">
      <c r="A1097" s="90" t="s">
        <v>843</v>
      </c>
      <c r="B1097" s="82">
        <v>20231001</v>
      </c>
      <c r="C1097" s="82">
        <v>2023</v>
      </c>
      <c r="D1097" s="82" t="s">
        <v>6398</v>
      </c>
      <c r="E1097" s="82">
        <v>10</v>
      </c>
      <c r="F1097" s="82" t="s">
        <v>1244</v>
      </c>
      <c r="G1097" s="82" t="s">
        <v>503</v>
      </c>
      <c r="H1097" s="82" t="s">
        <v>1244</v>
      </c>
      <c r="I1097" s="82" t="s">
        <v>503</v>
      </c>
      <c r="J1097" s="82">
        <v>1</v>
      </c>
      <c r="K1097" s="82" t="s">
        <v>11</v>
      </c>
      <c r="L1097" s="82" t="s">
        <v>3749</v>
      </c>
      <c r="M1097" s="82" t="s">
        <v>3750</v>
      </c>
      <c r="N1097" s="82" t="s">
        <v>2352</v>
      </c>
      <c r="O1097" s="82" t="s">
        <v>3700</v>
      </c>
      <c r="P1097" s="82" t="s">
        <v>3751</v>
      </c>
      <c r="Q1097" s="82" t="s">
        <v>10</v>
      </c>
      <c r="R1097" s="82">
        <v>12</v>
      </c>
      <c r="S1097" s="83">
        <v>44936</v>
      </c>
      <c r="T1097" s="83">
        <v>40551</v>
      </c>
      <c r="U1097" s="82">
        <v>62040077</v>
      </c>
      <c r="V1097" s="82" t="s">
        <v>3702</v>
      </c>
      <c r="W1097" s="100" t="s">
        <v>1745</v>
      </c>
      <c r="X1097" s="82" t="s">
        <v>5102</v>
      </c>
      <c r="Y1097" s="82" t="s">
        <v>6333</v>
      </c>
      <c r="Z1097" s="82" t="s">
        <v>512</v>
      </c>
      <c r="AA1097" s="82" t="s">
        <v>3704</v>
      </c>
      <c r="AB1097" s="83">
        <v>33975</v>
      </c>
      <c r="AC1097" s="82" t="s">
        <v>3713</v>
      </c>
      <c r="AD1097" s="82" t="s">
        <v>3706</v>
      </c>
      <c r="AE1097" s="82">
        <v>200013300201197</v>
      </c>
      <c r="AF1097" s="82">
        <v>1</v>
      </c>
      <c r="AG1097" s="82" t="s">
        <v>3707</v>
      </c>
      <c r="AH1097" s="82">
        <v>1</v>
      </c>
      <c r="AI1097" s="82" t="s">
        <v>3708</v>
      </c>
      <c r="AJ1097" s="82">
        <v>315645</v>
      </c>
      <c r="AK1097" s="82" t="s">
        <v>6663</v>
      </c>
      <c r="AL1097" s="82">
        <v>698</v>
      </c>
      <c r="AM1097" s="84">
        <v>35000</v>
      </c>
      <c r="AN1097" s="84">
        <v>0</v>
      </c>
      <c r="AO1097" s="84">
        <v>0</v>
      </c>
      <c r="AP1097" s="84">
        <v>35000</v>
      </c>
      <c r="AQ1097" s="84">
        <v>1004.5</v>
      </c>
      <c r="AR1097" s="84">
        <v>0</v>
      </c>
      <c r="AS1097" s="84">
        <v>1064</v>
      </c>
      <c r="AT1097" s="84">
        <v>0</v>
      </c>
      <c r="AU1097" s="84">
        <v>25</v>
      </c>
      <c r="AV1097" s="84">
        <v>100</v>
      </c>
      <c r="AW1097" s="84">
        <v>22381.47</v>
      </c>
      <c r="AX1097" s="84">
        <v>46956.44</v>
      </c>
      <c r="AY1097" s="84">
        <v>10425.030000000001</v>
      </c>
      <c r="AZ1097" s="84">
        <v>2485</v>
      </c>
      <c r="BA1097" s="84">
        <v>385</v>
      </c>
      <c r="BB1097" s="84">
        <v>2481.5</v>
      </c>
      <c r="BC1097" s="91">
        <v>5351.5</v>
      </c>
    </row>
    <row r="1098" spans="1:55" ht="25.5">
      <c r="A1098" s="90" t="s">
        <v>843</v>
      </c>
      <c r="B1098" s="82">
        <v>20231001</v>
      </c>
      <c r="C1098" s="82">
        <v>2023</v>
      </c>
      <c r="D1098" s="82" t="s">
        <v>6398</v>
      </c>
      <c r="E1098" s="82">
        <v>10</v>
      </c>
      <c r="F1098" s="82">
        <v>1.83</v>
      </c>
      <c r="G1098" s="82" t="s">
        <v>843</v>
      </c>
      <c r="H1098" s="82">
        <v>1.83</v>
      </c>
      <c r="I1098" s="82" t="s">
        <v>843</v>
      </c>
      <c r="J1098" s="82">
        <v>34</v>
      </c>
      <c r="K1098" s="82" t="s">
        <v>3699</v>
      </c>
      <c r="L1098" s="82" t="s">
        <v>3714</v>
      </c>
      <c r="M1098" s="82" t="s">
        <v>3715</v>
      </c>
      <c r="N1098" s="82" t="s">
        <v>2352</v>
      </c>
      <c r="O1098" s="82" t="s">
        <v>3700</v>
      </c>
      <c r="P1098" s="82" t="s">
        <v>3826</v>
      </c>
      <c r="Q1098" s="82" t="s">
        <v>98</v>
      </c>
      <c r="R1098" s="82">
        <v>2</v>
      </c>
      <c r="S1098" s="83">
        <v>44931</v>
      </c>
      <c r="T1098" s="83">
        <v>44208</v>
      </c>
      <c r="U1098" s="82">
        <v>62235015</v>
      </c>
      <c r="V1098" s="82" t="s">
        <v>3702</v>
      </c>
      <c r="W1098" s="100" t="s">
        <v>2089</v>
      </c>
      <c r="X1098" s="82" t="s">
        <v>3930</v>
      </c>
      <c r="Y1098" s="82" t="s">
        <v>5271</v>
      </c>
      <c r="Z1098" s="82" t="s">
        <v>2292</v>
      </c>
      <c r="AA1098" s="82" t="s">
        <v>3704</v>
      </c>
      <c r="AB1098" s="82" t="s">
        <v>7111</v>
      </c>
      <c r="AC1098" s="82" t="s">
        <v>3705</v>
      </c>
      <c r="AD1098" s="82" t="s">
        <v>3706</v>
      </c>
      <c r="AE1098" s="82">
        <v>200019604295126</v>
      </c>
      <c r="AF1098" s="82">
        <v>1</v>
      </c>
      <c r="AG1098" s="82" t="s">
        <v>3707</v>
      </c>
      <c r="AH1098" s="82">
        <v>1</v>
      </c>
      <c r="AI1098" s="82" t="s">
        <v>3708</v>
      </c>
      <c r="AJ1098" s="82">
        <v>315645</v>
      </c>
      <c r="AK1098" s="82" t="s">
        <v>6663</v>
      </c>
      <c r="AL1098" s="82">
        <v>699</v>
      </c>
      <c r="AM1098" s="84">
        <v>90000</v>
      </c>
      <c r="AN1098" s="84">
        <v>0</v>
      </c>
      <c r="AO1098" s="84">
        <v>0</v>
      </c>
      <c r="AP1098" s="84">
        <v>90000</v>
      </c>
      <c r="AQ1098" s="84">
        <v>2583</v>
      </c>
      <c r="AR1098" s="84">
        <v>9356.27</v>
      </c>
      <c r="AS1098" s="84">
        <v>2736</v>
      </c>
      <c r="AT1098" s="84">
        <v>1587.38</v>
      </c>
      <c r="AU1098" s="84">
        <v>25</v>
      </c>
      <c r="AV1098" s="84">
        <v>0</v>
      </c>
      <c r="AW1098" s="84">
        <v>0</v>
      </c>
      <c r="AX1098" s="84">
        <v>16287.65</v>
      </c>
      <c r="AY1098" s="84">
        <v>73712.350000000006</v>
      </c>
      <c r="AZ1098" s="84">
        <v>6390</v>
      </c>
      <c r="BA1098" s="84">
        <v>822.89</v>
      </c>
      <c r="BB1098" s="84">
        <v>6381</v>
      </c>
      <c r="BC1098" s="91">
        <v>13593.89</v>
      </c>
    </row>
    <row r="1099" spans="1:55" ht="25.5">
      <c r="A1099" s="90" t="s">
        <v>843</v>
      </c>
      <c r="B1099" s="82">
        <v>20231001</v>
      </c>
      <c r="C1099" s="82">
        <v>2023</v>
      </c>
      <c r="D1099" s="82" t="s">
        <v>6398</v>
      </c>
      <c r="E1099" s="82">
        <v>10</v>
      </c>
      <c r="F1099" s="82">
        <v>1.83</v>
      </c>
      <c r="G1099" s="82" t="s">
        <v>843</v>
      </c>
      <c r="H1099" s="82">
        <v>1.83</v>
      </c>
      <c r="I1099" s="82" t="s">
        <v>843</v>
      </c>
      <c r="J1099" s="82">
        <v>1</v>
      </c>
      <c r="K1099" s="82" t="s">
        <v>11</v>
      </c>
      <c r="L1099" s="82"/>
      <c r="M1099" s="82"/>
      <c r="N1099" s="82" t="s">
        <v>2352</v>
      </c>
      <c r="O1099" s="82" t="s">
        <v>3700</v>
      </c>
      <c r="P1099" s="82" t="s">
        <v>4441</v>
      </c>
      <c r="Q1099" s="82" t="s">
        <v>1194</v>
      </c>
      <c r="R1099" s="82">
        <v>2</v>
      </c>
      <c r="S1099" s="83">
        <v>44479</v>
      </c>
      <c r="T1099" s="82" t="s">
        <v>6882</v>
      </c>
      <c r="U1099" s="82">
        <v>62461126</v>
      </c>
      <c r="V1099" s="82" t="s">
        <v>3702</v>
      </c>
      <c r="W1099" s="100" t="s">
        <v>1702</v>
      </c>
      <c r="X1099" s="82" t="s">
        <v>4442</v>
      </c>
      <c r="Y1099" s="82" t="s">
        <v>5717</v>
      </c>
      <c r="Z1099" s="82" t="s">
        <v>2368</v>
      </c>
      <c r="AA1099" s="82" t="s">
        <v>3704</v>
      </c>
      <c r="AB1099" s="82" t="s">
        <v>7112</v>
      </c>
      <c r="AC1099" s="82" t="s">
        <v>3705</v>
      </c>
      <c r="AD1099" s="82" t="s">
        <v>3705</v>
      </c>
      <c r="AE1099" s="82">
        <v>200019603069016</v>
      </c>
      <c r="AF1099" s="82">
        <v>1</v>
      </c>
      <c r="AG1099" s="82" t="s">
        <v>3707</v>
      </c>
      <c r="AH1099" s="82">
        <v>1</v>
      </c>
      <c r="AI1099" s="82" t="s">
        <v>3708</v>
      </c>
      <c r="AJ1099" s="82">
        <v>315645</v>
      </c>
      <c r="AK1099" s="82" t="s">
        <v>6663</v>
      </c>
      <c r="AL1099" s="82">
        <v>700</v>
      </c>
      <c r="AM1099" s="84">
        <v>300000</v>
      </c>
      <c r="AN1099" s="84">
        <v>0</v>
      </c>
      <c r="AO1099" s="84">
        <v>0</v>
      </c>
      <c r="AP1099" s="84">
        <v>300000</v>
      </c>
      <c r="AQ1099" s="84">
        <v>8610</v>
      </c>
      <c r="AR1099" s="84">
        <v>60009.02</v>
      </c>
      <c r="AS1099" s="84">
        <v>5685.41</v>
      </c>
      <c r="AT1099" s="84">
        <v>0</v>
      </c>
      <c r="AU1099" s="84">
        <v>25</v>
      </c>
      <c r="AV1099" s="84">
        <v>0</v>
      </c>
      <c r="AW1099" s="84">
        <v>0</v>
      </c>
      <c r="AX1099" s="84">
        <v>74329.429999999993</v>
      </c>
      <c r="AY1099" s="84">
        <v>225670.57</v>
      </c>
      <c r="AZ1099" s="84">
        <v>21300</v>
      </c>
      <c r="BA1099" s="84">
        <v>822.89</v>
      </c>
      <c r="BB1099" s="84">
        <v>13259.72</v>
      </c>
      <c r="BC1099" s="91">
        <v>35382.61</v>
      </c>
    </row>
    <row r="1100" spans="1:55" ht="25.5">
      <c r="A1100" s="90" t="s">
        <v>843</v>
      </c>
      <c r="B1100" s="82">
        <v>20231001</v>
      </c>
      <c r="C1100" s="82">
        <v>2023</v>
      </c>
      <c r="D1100" s="82" t="s">
        <v>6398</v>
      </c>
      <c r="E1100" s="82">
        <v>10</v>
      </c>
      <c r="F1100" s="82" t="s">
        <v>1267</v>
      </c>
      <c r="G1100" s="82" t="s">
        <v>305</v>
      </c>
      <c r="H1100" s="82">
        <v>1.83</v>
      </c>
      <c r="I1100" s="82" t="s">
        <v>843</v>
      </c>
      <c r="J1100" s="82">
        <v>34</v>
      </c>
      <c r="K1100" s="82" t="s">
        <v>3699</v>
      </c>
      <c r="L1100" s="82"/>
      <c r="M1100" s="82"/>
      <c r="N1100" s="82" t="s">
        <v>2352</v>
      </c>
      <c r="O1100" s="82" t="s">
        <v>3700</v>
      </c>
      <c r="P1100" s="82" t="s">
        <v>3738</v>
      </c>
      <c r="Q1100" s="82" t="s">
        <v>59</v>
      </c>
      <c r="R1100" s="82">
        <v>8</v>
      </c>
      <c r="S1100" s="83">
        <v>44933</v>
      </c>
      <c r="T1100" s="83">
        <v>42491</v>
      </c>
      <c r="U1100" s="82">
        <v>62461786</v>
      </c>
      <c r="V1100" s="82" t="s">
        <v>3702</v>
      </c>
      <c r="W1100" s="100" t="s">
        <v>2856</v>
      </c>
      <c r="X1100" s="82" t="s">
        <v>4631</v>
      </c>
      <c r="Y1100" s="82" t="s">
        <v>5918</v>
      </c>
      <c r="Z1100" s="82" t="s">
        <v>2876</v>
      </c>
      <c r="AA1100" s="82" t="s">
        <v>3704</v>
      </c>
      <c r="AB1100" s="83">
        <v>32299</v>
      </c>
      <c r="AC1100" s="82" t="s">
        <v>3713</v>
      </c>
      <c r="AD1100" s="82" t="s">
        <v>3706</v>
      </c>
      <c r="AE1100" s="82">
        <v>200012402964759</v>
      </c>
      <c r="AF1100" s="82">
        <v>1</v>
      </c>
      <c r="AG1100" s="82" t="s">
        <v>3707</v>
      </c>
      <c r="AH1100" s="82">
        <v>1</v>
      </c>
      <c r="AI1100" s="82" t="s">
        <v>3708</v>
      </c>
      <c r="AJ1100" s="82">
        <v>315645</v>
      </c>
      <c r="AK1100" s="82" t="s">
        <v>6663</v>
      </c>
      <c r="AL1100" s="82">
        <v>701</v>
      </c>
      <c r="AM1100" s="84">
        <v>185000</v>
      </c>
      <c r="AN1100" s="84">
        <v>0</v>
      </c>
      <c r="AO1100" s="84">
        <v>0</v>
      </c>
      <c r="AP1100" s="84">
        <v>185000</v>
      </c>
      <c r="AQ1100" s="84">
        <v>5309.5</v>
      </c>
      <c r="AR1100" s="84">
        <v>32099.49</v>
      </c>
      <c r="AS1100" s="84">
        <v>5624</v>
      </c>
      <c r="AT1100" s="84">
        <v>0</v>
      </c>
      <c r="AU1100" s="84">
        <v>25</v>
      </c>
      <c r="AV1100" s="84">
        <v>0</v>
      </c>
      <c r="AW1100" s="84">
        <v>0</v>
      </c>
      <c r="AX1100" s="84">
        <v>43057.99</v>
      </c>
      <c r="AY1100" s="84">
        <v>141942.01</v>
      </c>
      <c r="AZ1100" s="84">
        <v>13135</v>
      </c>
      <c r="BA1100" s="84">
        <v>822.89</v>
      </c>
      <c r="BB1100" s="84">
        <v>13116.5</v>
      </c>
      <c r="BC1100" s="91">
        <v>27074.39</v>
      </c>
    </row>
    <row r="1101" spans="1:55" ht="25.5">
      <c r="A1101" s="90" t="s">
        <v>843</v>
      </c>
      <c r="B1101" s="82">
        <v>20231001</v>
      </c>
      <c r="C1101" s="82">
        <v>2023</v>
      </c>
      <c r="D1101" s="82" t="s">
        <v>6398</v>
      </c>
      <c r="E1101" s="82">
        <v>10</v>
      </c>
      <c r="F1101" s="82" t="s">
        <v>1247</v>
      </c>
      <c r="G1101" s="82" t="s">
        <v>513</v>
      </c>
      <c r="H1101" s="82">
        <v>1.83</v>
      </c>
      <c r="I1101" s="82" t="s">
        <v>843</v>
      </c>
      <c r="J1101" s="82">
        <v>34</v>
      </c>
      <c r="K1101" s="82" t="s">
        <v>3699</v>
      </c>
      <c r="L1101" s="82" t="s">
        <v>3714</v>
      </c>
      <c r="M1101" s="82" t="s">
        <v>3715</v>
      </c>
      <c r="N1101" s="82" t="s">
        <v>2352</v>
      </c>
      <c r="O1101" s="82" t="s">
        <v>3700</v>
      </c>
      <c r="P1101" s="82" t="s">
        <v>3846</v>
      </c>
      <c r="Q1101" s="82" t="s">
        <v>3847</v>
      </c>
      <c r="R1101" s="82">
        <v>4</v>
      </c>
      <c r="S1101" s="83">
        <v>44563</v>
      </c>
      <c r="T1101" s="83">
        <v>43836</v>
      </c>
      <c r="U1101" s="82">
        <v>61815108</v>
      </c>
      <c r="V1101" s="82" t="s">
        <v>3702</v>
      </c>
      <c r="W1101" s="100" t="s">
        <v>2076</v>
      </c>
      <c r="X1101" s="82" t="s">
        <v>4655</v>
      </c>
      <c r="Y1101" s="82" t="s">
        <v>5945</v>
      </c>
      <c r="Z1101" s="82" t="s">
        <v>791</v>
      </c>
      <c r="AA1101" s="82" t="s">
        <v>3704</v>
      </c>
      <c r="AB1101" s="83">
        <v>26787</v>
      </c>
      <c r="AC1101" s="82" t="s">
        <v>3705</v>
      </c>
      <c r="AD1101" s="82" t="s">
        <v>3718</v>
      </c>
      <c r="AE1101" s="82">
        <v>200019601876312</v>
      </c>
      <c r="AF1101" s="82">
        <v>1</v>
      </c>
      <c r="AG1101" s="82" t="s">
        <v>3707</v>
      </c>
      <c r="AH1101" s="82">
        <v>1</v>
      </c>
      <c r="AI1101" s="82" t="s">
        <v>3708</v>
      </c>
      <c r="AJ1101" s="82">
        <v>315645</v>
      </c>
      <c r="AK1101" s="82" t="s">
        <v>6663</v>
      </c>
      <c r="AL1101" s="82">
        <v>702</v>
      </c>
      <c r="AM1101" s="84">
        <v>45000</v>
      </c>
      <c r="AN1101" s="84">
        <v>0</v>
      </c>
      <c r="AO1101" s="84">
        <v>0</v>
      </c>
      <c r="AP1101" s="84">
        <v>45000</v>
      </c>
      <c r="AQ1101" s="84">
        <v>1291.5</v>
      </c>
      <c r="AR1101" s="84">
        <v>910.22</v>
      </c>
      <c r="AS1101" s="84">
        <v>1368</v>
      </c>
      <c r="AT1101" s="84">
        <v>1587.38</v>
      </c>
      <c r="AU1101" s="84">
        <v>25</v>
      </c>
      <c r="AV1101" s="84">
        <v>0</v>
      </c>
      <c r="AW1101" s="84">
        <v>0</v>
      </c>
      <c r="AX1101" s="84">
        <v>5182.1000000000004</v>
      </c>
      <c r="AY1101" s="84">
        <v>39817.9</v>
      </c>
      <c r="AZ1101" s="84">
        <v>3195</v>
      </c>
      <c r="BA1101" s="84">
        <v>495</v>
      </c>
      <c r="BB1101" s="84">
        <v>3190.5</v>
      </c>
      <c r="BC1101" s="91">
        <v>6880.5</v>
      </c>
    </row>
    <row r="1102" spans="1:55" ht="25.5">
      <c r="A1102" s="90" t="s">
        <v>843</v>
      </c>
      <c r="B1102" s="82">
        <v>20231001</v>
      </c>
      <c r="C1102" s="82">
        <v>2023</v>
      </c>
      <c r="D1102" s="82" t="s">
        <v>6398</v>
      </c>
      <c r="E1102" s="82">
        <v>10</v>
      </c>
      <c r="F1102" s="82" t="s">
        <v>1292</v>
      </c>
      <c r="G1102" s="82" t="s">
        <v>184</v>
      </c>
      <c r="H1102" s="82">
        <v>1.83</v>
      </c>
      <c r="I1102" s="82" t="s">
        <v>843</v>
      </c>
      <c r="J1102" s="82">
        <v>36</v>
      </c>
      <c r="K1102" s="82" t="s">
        <v>3730</v>
      </c>
      <c r="L1102" s="82" t="s">
        <v>3749</v>
      </c>
      <c r="M1102" s="82" t="s">
        <v>3750</v>
      </c>
      <c r="N1102" s="82" t="s">
        <v>2352</v>
      </c>
      <c r="O1102" s="82" t="s">
        <v>3700</v>
      </c>
      <c r="P1102" s="82" t="s">
        <v>3805</v>
      </c>
      <c r="Q1102" s="82" t="s">
        <v>82</v>
      </c>
      <c r="R1102" s="82">
        <v>1</v>
      </c>
      <c r="S1102" s="83">
        <v>44933</v>
      </c>
      <c r="T1102" s="83">
        <v>44933</v>
      </c>
      <c r="U1102" s="82">
        <v>62205009</v>
      </c>
      <c r="V1102" s="82" t="s">
        <v>3702</v>
      </c>
      <c r="W1102" s="100" t="s">
        <v>3500</v>
      </c>
      <c r="X1102" s="82" t="s">
        <v>4548</v>
      </c>
      <c r="Y1102" s="82" t="s">
        <v>5827</v>
      </c>
      <c r="Z1102" s="82" t="s">
        <v>3499</v>
      </c>
      <c r="AA1102" s="82" t="s">
        <v>3712</v>
      </c>
      <c r="AB1102" s="82" t="s">
        <v>7113</v>
      </c>
      <c r="AC1102" s="82" t="s">
        <v>3705</v>
      </c>
      <c r="AD1102" s="82" t="s">
        <v>3706</v>
      </c>
      <c r="AE1102" s="82">
        <v>200019606013051</v>
      </c>
      <c r="AF1102" s="82">
        <v>1</v>
      </c>
      <c r="AG1102" s="82" t="s">
        <v>3707</v>
      </c>
      <c r="AH1102" s="82">
        <v>1</v>
      </c>
      <c r="AI1102" s="82" t="s">
        <v>3708</v>
      </c>
      <c r="AJ1102" s="82">
        <v>315645</v>
      </c>
      <c r="AK1102" s="82" t="s">
        <v>6663</v>
      </c>
      <c r="AL1102" s="82">
        <v>703</v>
      </c>
      <c r="AM1102" s="84">
        <v>30000</v>
      </c>
      <c r="AN1102" s="84">
        <v>0</v>
      </c>
      <c r="AO1102" s="84">
        <v>0</v>
      </c>
      <c r="AP1102" s="84">
        <v>30000</v>
      </c>
      <c r="AQ1102" s="84">
        <v>861</v>
      </c>
      <c r="AR1102" s="84">
        <v>0</v>
      </c>
      <c r="AS1102" s="84">
        <v>912</v>
      </c>
      <c r="AT1102" s="84">
        <v>0</v>
      </c>
      <c r="AU1102" s="84">
        <v>25</v>
      </c>
      <c r="AV1102" s="84">
        <v>0</v>
      </c>
      <c r="AW1102" s="84">
        <v>3046</v>
      </c>
      <c r="AX1102" s="84">
        <v>7890</v>
      </c>
      <c r="AY1102" s="84">
        <v>25156</v>
      </c>
      <c r="AZ1102" s="84">
        <v>2130</v>
      </c>
      <c r="BA1102" s="84">
        <v>330</v>
      </c>
      <c r="BB1102" s="84">
        <v>2127</v>
      </c>
      <c r="BC1102" s="91">
        <v>4587</v>
      </c>
    </row>
    <row r="1103" spans="1:55" ht="25.5">
      <c r="A1103" s="90" t="s">
        <v>843</v>
      </c>
      <c r="B1103" s="82">
        <v>20231001</v>
      </c>
      <c r="C1103" s="82">
        <v>2023</v>
      </c>
      <c r="D1103" s="82" t="s">
        <v>6398</v>
      </c>
      <c r="E1103" s="82">
        <v>10</v>
      </c>
      <c r="F1103" s="82" t="s">
        <v>1249</v>
      </c>
      <c r="G1103" s="82" t="s">
        <v>1491</v>
      </c>
      <c r="H1103" s="82" t="s">
        <v>1249</v>
      </c>
      <c r="I1103" s="82" t="s">
        <v>1491</v>
      </c>
      <c r="J1103" s="82">
        <v>1</v>
      </c>
      <c r="K1103" s="82" t="s">
        <v>11</v>
      </c>
      <c r="L1103" s="82" t="s">
        <v>3758</v>
      </c>
      <c r="M1103" s="82" t="s">
        <v>3759</v>
      </c>
      <c r="N1103" s="82" t="s">
        <v>2352</v>
      </c>
      <c r="O1103" s="82" t="s">
        <v>3700</v>
      </c>
      <c r="P1103" s="82" t="s">
        <v>3856</v>
      </c>
      <c r="Q1103" s="82" t="s">
        <v>280</v>
      </c>
      <c r="R1103" s="82">
        <v>2</v>
      </c>
      <c r="S1103" s="83">
        <v>44932</v>
      </c>
      <c r="T1103" s="83">
        <v>44208</v>
      </c>
      <c r="U1103" s="82">
        <v>61395032</v>
      </c>
      <c r="V1103" s="82" t="s">
        <v>3702</v>
      </c>
      <c r="W1103" s="100" t="s">
        <v>1901</v>
      </c>
      <c r="X1103" s="82" t="s">
        <v>4432</v>
      </c>
      <c r="Y1103" s="82" t="s">
        <v>5712</v>
      </c>
      <c r="Z1103" s="82" t="s">
        <v>1335</v>
      </c>
      <c r="AA1103" s="82" t="s">
        <v>3704</v>
      </c>
      <c r="AB1103" s="82" t="s">
        <v>7114</v>
      </c>
      <c r="AC1103" s="82" t="s">
        <v>3705</v>
      </c>
      <c r="AD1103" s="82" t="s">
        <v>3706</v>
      </c>
      <c r="AE1103" s="82">
        <v>200019600708244</v>
      </c>
      <c r="AF1103" s="82">
        <v>1</v>
      </c>
      <c r="AG1103" s="82" t="s">
        <v>3707</v>
      </c>
      <c r="AH1103" s="82">
        <v>1</v>
      </c>
      <c r="AI1103" s="82" t="s">
        <v>3708</v>
      </c>
      <c r="AJ1103" s="82">
        <v>315645</v>
      </c>
      <c r="AK1103" s="82" t="s">
        <v>6663</v>
      </c>
      <c r="AL1103" s="82">
        <v>704</v>
      </c>
      <c r="AM1103" s="84">
        <v>36000</v>
      </c>
      <c r="AN1103" s="84">
        <v>0</v>
      </c>
      <c r="AO1103" s="84">
        <v>0</v>
      </c>
      <c r="AP1103" s="84">
        <v>36000</v>
      </c>
      <c r="AQ1103" s="84">
        <v>1033.2</v>
      </c>
      <c r="AR1103" s="84">
        <v>0</v>
      </c>
      <c r="AS1103" s="84">
        <v>1094.4000000000001</v>
      </c>
      <c r="AT1103" s="84">
        <v>0</v>
      </c>
      <c r="AU1103" s="84">
        <v>25</v>
      </c>
      <c r="AV1103" s="84">
        <v>0</v>
      </c>
      <c r="AW1103" s="84">
        <v>0</v>
      </c>
      <c r="AX1103" s="84">
        <v>2152.6</v>
      </c>
      <c r="AY1103" s="84">
        <v>33847.4</v>
      </c>
      <c r="AZ1103" s="84">
        <v>2556</v>
      </c>
      <c r="BA1103" s="84">
        <v>396</v>
      </c>
      <c r="BB1103" s="84">
        <v>2552.4</v>
      </c>
      <c r="BC1103" s="91">
        <v>5504.4</v>
      </c>
    </row>
    <row r="1104" spans="1:55" ht="25.5">
      <c r="A1104" s="90" t="s">
        <v>843</v>
      </c>
      <c r="B1104" s="82">
        <v>20231001</v>
      </c>
      <c r="C1104" s="82">
        <v>2023</v>
      </c>
      <c r="D1104" s="82" t="s">
        <v>6398</v>
      </c>
      <c r="E1104" s="82">
        <v>10</v>
      </c>
      <c r="F1104" s="82" t="s">
        <v>1281</v>
      </c>
      <c r="G1104" s="82" t="s">
        <v>488</v>
      </c>
      <c r="H1104" s="82" t="s">
        <v>1281</v>
      </c>
      <c r="I1104" s="82" t="s">
        <v>488</v>
      </c>
      <c r="J1104" s="82">
        <v>1</v>
      </c>
      <c r="K1104" s="82" t="s">
        <v>11</v>
      </c>
      <c r="L1104" s="82" t="s">
        <v>3720</v>
      </c>
      <c r="M1104" s="82" t="s">
        <v>3721</v>
      </c>
      <c r="N1104" s="82" t="s">
        <v>2352</v>
      </c>
      <c r="O1104" s="82" t="s">
        <v>3700</v>
      </c>
      <c r="P1104" s="82" t="s">
        <v>3722</v>
      </c>
      <c r="Q1104" s="82" t="s">
        <v>8</v>
      </c>
      <c r="R1104" s="82">
        <v>3</v>
      </c>
      <c r="S1104" s="83">
        <v>43466</v>
      </c>
      <c r="T1104" s="83">
        <v>37997</v>
      </c>
      <c r="U1104" s="82">
        <v>61710009</v>
      </c>
      <c r="V1104" s="82" t="s">
        <v>3702</v>
      </c>
      <c r="W1104" s="100" t="s">
        <v>1570</v>
      </c>
      <c r="X1104" s="82" t="s">
        <v>4555</v>
      </c>
      <c r="Y1104" s="82" t="s">
        <v>5837</v>
      </c>
      <c r="Z1104" s="82" t="s">
        <v>490</v>
      </c>
      <c r="AA1104" s="82" t="s">
        <v>3704</v>
      </c>
      <c r="AB1104" s="82" t="s">
        <v>7115</v>
      </c>
      <c r="AC1104" s="82" t="s">
        <v>3713</v>
      </c>
      <c r="AD1104" s="82" t="s">
        <v>3705</v>
      </c>
      <c r="AE1104" s="82">
        <v>200013300038836</v>
      </c>
      <c r="AF1104" s="82">
        <v>1</v>
      </c>
      <c r="AG1104" s="82" t="s">
        <v>3707</v>
      </c>
      <c r="AH1104" s="82">
        <v>1</v>
      </c>
      <c r="AI1104" s="82" t="s">
        <v>3708</v>
      </c>
      <c r="AJ1104" s="82">
        <v>315645</v>
      </c>
      <c r="AK1104" s="82" t="s">
        <v>6663</v>
      </c>
      <c r="AL1104" s="82">
        <v>705</v>
      </c>
      <c r="AM1104" s="84">
        <v>11000</v>
      </c>
      <c r="AN1104" s="84">
        <v>0</v>
      </c>
      <c r="AO1104" s="84">
        <v>0</v>
      </c>
      <c r="AP1104" s="84">
        <v>11000</v>
      </c>
      <c r="AQ1104" s="84">
        <v>315.7</v>
      </c>
      <c r="AR1104" s="84">
        <v>0</v>
      </c>
      <c r="AS1104" s="84">
        <v>334.4</v>
      </c>
      <c r="AT1104" s="84">
        <v>0</v>
      </c>
      <c r="AU1104" s="84">
        <v>25</v>
      </c>
      <c r="AV1104" s="84">
        <v>50</v>
      </c>
      <c r="AW1104" s="84">
        <v>376</v>
      </c>
      <c r="AX1104" s="84">
        <v>1477.1</v>
      </c>
      <c r="AY1104" s="84">
        <v>9898.9</v>
      </c>
      <c r="AZ1104" s="84">
        <v>781</v>
      </c>
      <c r="BA1104" s="84">
        <v>121</v>
      </c>
      <c r="BB1104" s="84">
        <v>779.9</v>
      </c>
      <c r="BC1104" s="91">
        <v>1681.9</v>
      </c>
    </row>
    <row r="1105" spans="1:55" ht="25.5">
      <c r="A1105" s="90" t="s">
        <v>843</v>
      </c>
      <c r="B1105" s="82">
        <v>20231001</v>
      </c>
      <c r="C1105" s="82">
        <v>2023</v>
      </c>
      <c r="D1105" s="82" t="s">
        <v>6398</v>
      </c>
      <c r="E1105" s="82">
        <v>10</v>
      </c>
      <c r="F1105" s="82" t="s">
        <v>1267</v>
      </c>
      <c r="G1105" s="82" t="s">
        <v>305</v>
      </c>
      <c r="H1105" s="82">
        <v>1.83</v>
      </c>
      <c r="I1105" s="82" t="s">
        <v>843</v>
      </c>
      <c r="J1105" s="82">
        <v>34</v>
      </c>
      <c r="K1105" s="82" t="s">
        <v>3699</v>
      </c>
      <c r="L1105" s="82" t="s">
        <v>3714</v>
      </c>
      <c r="M1105" s="82" t="s">
        <v>3715</v>
      </c>
      <c r="N1105" s="82" t="s">
        <v>2352</v>
      </c>
      <c r="O1105" s="82" t="s">
        <v>3700</v>
      </c>
      <c r="P1105" s="82" t="s">
        <v>3844</v>
      </c>
      <c r="Q1105" s="82" t="s">
        <v>1200</v>
      </c>
      <c r="R1105" s="82">
        <v>4</v>
      </c>
      <c r="S1105" s="83">
        <v>44932</v>
      </c>
      <c r="T1105" s="83">
        <v>44567</v>
      </c>
      <c r="U1105" s="82">
        <v>61650047</v>
      </c>
      <c r="V1105" s="82" t="s">
        <v>3702</v>
      </c>
      <c r="W1105" s="100" t="s">
        <v>2070</v>
      </c>
      <c r="X1105" s="82" t="s">
        <v>3935</v>
      </c>
      <c r="Y1105" s="82" t="s">
        <v>5275</v>
      </c>
      <c r="Z1105" s="82" t="s">
        <v>2069</v>
      </c>
      <c r="AA1105" s="82" t="s">
        <v>3704</v>
      </c>
      <c r="AB1105" s="83">
        <v>33335</v>
      </c>
      <c r="AC1105" s="82" t="s">
        <v>3705</v>
      </c>
      <c r="AD1105" s="82" t="s">
        <v>3706</v>
      </c>
      <c r="AE1105" s="82">
        <v>200019604844040</v>
      </c>
      <c r="AF1105" s="82">
        <v>1</v>
      </c>
      <c r="AG1105" s="82" t="s">
        <v>3707</v>
      </c>
      <c r="AH1105" s="82">
        <v>1</v>
      </c>
      <c r="AI1105" s="82" t="s">
        <v>3708</v>
      </c>
      <c r="AJ1105" s="82">
        <v>315645</v>
      </c>
      <c r="AK1105" s="82" t="s">
        <v>6663</v>
      </c>
      <c r="AL1105" s="82">
        <v>706</v>
      </c>
      <c r="AM1105" s="84">
        <v>70000</v>
      </c>
      <c r="AN1105" s="84">
        <v>0</v>
      </c>
      <c r="AO1105" s="84">
        <v>0</v>
      </c>
      <c r="AP1105" s="84">
        <v>70000</v>
      </c>
      <c r="AQ1105" s="84">
        <v>2009</v>
      </c>
      <c r="AR1105" s="84">
        <v>5368.48</v>
      </c>
      <c r="AS1105" s="84">
        <v>2128</v>
      </c>
      <c r="AT1105" s="84">
        <v>0</v>
      </c>
      <c r="AU1105" s="84">
        <v>25</v>
      </c>
      <c r="AV1105" s="84">
        <v>0</v>
      </c>
      <c r="AW1105" s="84">
        <v>0</v>
      </c>
      <c r="AX1105" s="84">
        <v>9530.48</v>
      </c>
      <c r="AY1105" s="84">
        <v>60469.52</v>
      </c>
      <c r="AZ1105" s="84">
        <v>4970</v>
      </c>
      <c r="BA1105" s="84">
        <v>770</v>
      </c>
      <c r="BB1105" s="84">
        <v>4963</v>
      </c>
      <c r="BC1105" s="91">
        <v>10703</v>
      </c>
    </row>
    <row r="1106" spans="1:55" ht="25.5">
      <c r="A1106" s="90" t="s">
        <v>843</v>
      </c>
      <c r="B1106" s="82">
        <v>20231001</v>
      </c>
      <c r="C1106" s="82">
        <v>2023</v>
      </c>
      <c r="D1106" s="82" t="s">
        <v>6398</v>
      </c>
      <c r="E1106" s="82">
        <v>10</v>
      </c>
      <c r="F1106" s="82" t="s">
        <v>1262</v>
      </c>
      <c r="G1106" s="82" t="s">
        <v>465</v>
      </c>
      <c r="H1106" s="82" t="s">
        <v>1262</v>
      </c>
      <c r="I1106" s="82" t="s">
        <v>465</v>
      </c>
      <c r="J1106" s="82">
        <v>1</v>
      </c>
      <c r="K1106" s="82" t="s">
        <v>11</v>
      </c>
      <c r="L1106" s="82"/>
      <c r="M1106" s="82"/>
      <c r="N1106" s="82" t="s">
        <v>2352</v>
      </c>
      <c r="O1106" s="82" t="s">
        <v>3700</v>
      </c>
      <c r="P1106" s="82" t="s">
        <v>3701</v>
      </c>
      <c r="Q1106" s="82" t="s">
        <v>190</v>
      </c>
      <c r="R1106" s="82">
        <v>3</v>
      </c>
      <c r="S1106" s="83">
        <v>43466</v>
      </c>
      <c r="T1106" s="83">
        <v>39084</v>
      </c>
      <c r="U1106" s="82">
        <v>61935010</v>
      </c>
      <c r="V1106" s="82" t="s">
        <v>3702</v>
      </c>
      <c r="W1106" s="100" t="s">
        <v>1774</v>
      </c>
      <c r="X1106" s="82" t="s">
        <v>3995</v>
      </c>
      <c r="Y1106" s="82" t="s">
        <v>5323</v>
      </c>
      <c r="Z1106" s="82" t="s">
        <v>479</v>
      </c>
      <c r="AA1106" s="82" t="s">
        <v>3712</v>
      </c>
      <c r="AB1106" s="83">
        <v>24331</v>
      </c>
      <c r="AC1106" s="82" t="s">
        <v>3713</v>
      </c>
      <c r="AD1106" s="82" t="s">
        <v>3705</v>
      </c>
      <c r="AE1106" s="82">
        <v>200013300092610</v>
      </c>
      <c r="AF1106" s="82">
        <v>1</v>
      </c>
      <c r="AG1106" s="82" t="s">
        <v>3707</v>
      </c>
      <c r="AH1106" s="82">
        <v>1</v>
      </c>
      <c r="AI1106" s="82" t="s">
        <v>3708</v>
      </c>
      <c r="AJ1106" s="82">
        <v>315645</v>
      </c>
      <c r="AK1106" s="82" t="s">
        <v>6663</v>
      </c>
      <c r="AL1106" s="82">
        <v>707</v>
      </c>
      <c r="AM1106" s="84">
        <v>15400</v>
      </c>
      <c r="AN1106" s="84">
        <v>0</v>
      </c>
      <c r="AO1106" s="84">
        <v>0</v>
      </c>
      <c r="AP1106" s="84">
        <v>15400</v>
      </c>
      <c r="AQ1106" s="84">
        <v>441.98</v>
      </c>
      <c r="AR1106" s="84">
        <v>0</v>
      </c>
      <c r="AS1106" s="84">
        <v>468.16</v>
      </c>
      <c r="AT1106" s="84">
        <v>0</v>
      </c>
      <c r="AU1106" s="84">
        <v>25</v>
      </c>
      <c r="AV1106" s="84">
        <v>0</v>
      </c>
      <c r="AW1106" s="84">
        <v>0</v>
      </c>
      <c r="AX1106" s="84">
        <v>935.14</v>
      </c>
      <c r="AY1106" s="84">
        <v>14464.86</v>
      </c>
      <c r="AZ1106" s="84">
        <v>1093.4000000000001</v>
      </c>
      <c r="BA1106" s="84">
        <v>169.4</v>
      </c>
      <c r="BB1106" s="84">
        <v>1091.8599999999999</v>
      </c>
      <c r="BC1106" s="91">
        <v>2354.66</v>
      </c>
    </row>
    <row r="1107" spans="1:55" ht="25.5">
      <c r="A1107" s="90" t="s">
        <v>843</v>
      </c>
      <c r="B1107" s="82">
        <v>20231001</v>
      </c>
      <c r="C1107" s="82">
        <v>2023</v>
      </c>
      <c r="D1107" s="82" t="s">
        <v>6398</v>
      </c>
      <c r="E1107" s="82">
        <v>10</v>
      </c>
      <c r="F1107" s="82" t="s">
        <v>1242</v>
      </c>
      <c r="G1107" s="82" t="s">
        <v>1486</v>
      </c>
      <c r="H1107" s="82" t="s">
        <v>1242</v>
      </c>
      <c r="I1107" s="82" t="s">
        <v>1486</v>
      </c>
      <c r="J1107" s="82">
        <v>1</v>
      </c>
      <c r="K1107" s="82" t="s">
        <v>11</v>
      </c>
      <c r="L1107" s="82" t="s">
        <v>3720</v>
      </c>
      <c r="M1107" s="82" t="s">
        <v>3721</v>
      </c>
      <c r="N1107" s="82" t="s">
        <v>2352</v>
      </c>
      <c r="O1107" s="82" t="s">
        <v>3700</v>
      </c>
      <c r="P1107" s="82" t="s">
        <v>3722</v>
      </c>
      <c r="Q1107" s="82" t="s">
        <v>8</v>
      </c>
      <c r="R1107" s="82">
        <v>1</v>
      </c>
      <c r="S1107" s="83">
        <v>44929</v>
      </c>
      <c r="T1107" s="83">
        <v>44929</v>
      </c>
      <c r="U1107" s="82">
        <v>62475183</v>
      </c>
      <c r="V1107" s="82" t="s">
        <v>3702</v>
      </c>
      <c r="W1107" s="100" t="s">
        <v>2948</v>
      </c>
      <c r="X1107" s="82" t="s">
        <v>4590</v>
      </c>
      <c r="Y1107" s="82" t="s">
        <v>5875</v>
      </c>
      <c r="Z1107" s="82" t="s">
        <v>2947</v>
      </c>
      <c r="AA1107" s="82" t="s">
        <v>3704</v>
      </c>
      <c r="AB1107" s="82" t="s">
        <v>7116</v>
      </c>
      <c r="AC1107" s="82" t="s">
        <v>3705</v>
      </c>
      <c r="AD1107" s="82" t="s">
        <v>3706</v>
      </c>
      <c r="AE1107" s="82">
        <v>200019605628356</v>
      </c>
      <c r="AF1107" s="82">
        <v>1</v>
      </c>
      <c r="AG1107" s="82" t="s">
        <v>3707</v>
      </c>
      <c r="AH1107" s="82">
        <v>1</v>
      </c>
      <c r="AI1107" s="82" t="s">
        <v>3708</v>
      </c>
      <c r="AJ1107" s="82">
        <v>315645</v>
      </c>
      <c r="AK1107" s="82" t="s">
        <v>6663</v>
      </c>
      <c r="AL1107" s="82">
        <v>708</v>
      </c>
      <c r="AM1107" s="84">
        <v>17000</v>
      </c>
      <c r="AN1107" s="84">
        <v>0</v>
      </c>
      <c r="AO1107" s="84">
        <v>0</v>
      </c>
      <c r="AP1107" s="84">
        <v>17000</v>
      </c>
      <c r="AQ1107" s="84">
        <v>487.9</v>
      </c>
      <c r="AR1107" s="84">
        <v>0</v>
      </c>
      <c r="AS1107" s="84">
        <v>516.79999999999995</v>
      </c>
      <c r="AT1107" s="84">
        <v>0</v>
      </c>
      <c r="AU1107" s="84">
        <v>25</v>
      </c>
      <c r="AV1107" s="84">
        <v>0</v>
      </c>
      <c r="AW1107" s="84">
        <v>0</v>
      </c>
      <c r="AX1107" s="84">
        <v>1029.7</v>
      </c>
      <c r="AY1107" s="84">
        <v>15970.3</v>
      </c>
      <c r="AZ1107" s="84">
        <v>1207</v>
      </c>
      <c r="BA1107" s="84">
        <v>187</v>
      </c>
      <c r="BB1107" s="84">
        <v>1205.3</v>
      </c>
      <c r="BC1107" s="91">
        <v>2599.3000000000002</v>
      </c>
    </row>
    <row r="1108" spans="1:55" ht="25.5">
      <c r="A1108" s="90" t="s">
        <v>843</v>
      </c>
      <c r="B1108" s="82">
        <v>20231001</v>
      </c>
      <c r="C1108" s="82">
        <v>2023</v>
      </c>
      <c r="D1108" s="82" t="s">
        <v>6398</v>
      </c>
      <c r="E1108" s="82">
        <v>10</v>
      </c>
      <c r="F1108" s="82" t="s">
        <v>1250</v>
      </c>
      <c r="G1108" s="82" t="s">
        <v>1485</v>
      </c>
      <c r="H1108" s="82">
        <v>1.83</v>
      </c>
      <c r="I1108" s="82" t="s">
        <v>843</v>
      </c>
      <c r="J1108" s="82">
        <v>34</v>
      </c>
      <c r="K1108" s="82" t="s">
        <v>3699</v>
      </c>
      <c r="L1108" s="82" t="s">
        <v>3714</v>
      </c>
      <c r="M1108" s="82" t="s">
        <v>3715</v>
      </c>
      <c r="N1108" s="82" t="s">
        <v>2352</v>
      </c>
      <c r="O1108" s="82" t="s">
        <v>3700</v>
      </c>
      <c r="P1108" s="82" t="s">
        <v>3741</v>
      </c>
      <c r="Q1108" s="82" t="s">
        <v>904</v>
      </c>
      <c r="R1108" s="82">
        <v>1</v>
      </c>
      <c r="S1108" s="83">
        <v>44573</v>
      </c>
      <c r="T1108" s="83">
        <v>44573</v>
      </c>
      <c r="U1108" s="82">
        <v>61575204</v>
      </c>
      <c r="V1108" s="82" t="s">
        <v>3702</v>
      </c>
      <c r="W1108" s="100" t="s">
        <v>2763</v>
      </c>
      <c r="X1108" s="82" t="s">
        <v>4241</v>
      </c>
      <c r="Y1108" s="82" t="s">
        <v>5818</v>
      </c>
      <c r="Z1108" s="82" t="s">
        <v>2762</v>
      </c>
      <c r="AA1108" s="82" t="s">
        <v>3704</v>
      </c>
      <c r="AB1108" s="83">
        <v>32915</v>
      </c>
      <c r="AC1108" s="82" t="s">
        <v>3705</v>
      </c>
      <c r="AD1108" s="82" t="s">
        <v>3706</v>
      </c>
      <c r="AE1108" s="82">
        <v>200019603102452</v>
      </c>
      <c r="AF1108" s="82">
        <v>1</v>
      </c>
      <c r="AG1108" s="82" t="s">
        <v>3707</v>
      </c>
      <c r="AH1108" s="82">
        <v>1</v>
      </c>
      <c r="AI1108" s="82" t="s">
        <v>3708</v>
      </c>
      <c r="AJ1108" s="82">
        <v>315645</v>
      </c>
      <c r="AK1108" s="82" t="s">
        <v>6663</v>
      </c>
      <c r="AL1108" s="82">
        <v>709</v>
      </c>
      <c r="AM1108" s="84">
        <v>65000</v>
      </c>
      <c r="AN1108" s="84">
        <v>0</v>
      </c>
      <c r="AO1108" s="84">
        <v>0</v>
      </c>
      <c r="AP1108" s="84">
        <v>65000</v>
      </c>
      <c r="AQ1108" s="84">
        <v>1865.5</v>
      </c>
      <c r="AR1108" s="84">
        <v>4427.58</v>
      </c>
      <c r="AS1108" s="84">
        <v>1976</v>
      </c>
      <c r="AT1108" s="84">
        <v>0</v>
      </c>
      <c r="AU1108" s="84">
        <v>25</v>
      </c>
      <c r="AV1108" s="84">
        <v>0</v>
      </c>
      <c r="AW1108" s="84">
        <v>0</v>
      </c>
      <c r="AX1108" s="84">
        <v>8294.08</v>
      </c>
      <c r="AY1108" s="84">
        <v>56705.919999999998</v>
      </c>
      <c r="AZ1108" s="84">
        <v>4615</v>
      </c>
      <c r="BA1108" s="84">
        <v>715</v>
      </c>
      <c r="BB1108" s="84">
        <v>4608.5</v>
      </c>
      <c r="BC1108" s="91">
        <v>9938.5</v>
      </c>
    </row>
    <row r="1109" spans="1:55" ht="25.5">
      <c r="A1109" s="90" t="s">
        <v>843</v>
      </c>
      <c r="B1109" s="82">
        <v>20231001</v>
      </c>
      <c r="C1109" s="82">
        <v>2023</v>
      </c>
      <c r="D1109" s="82" t="s">
        <v>6398</v>
      </c>
      <c r="E1109" s="82">
        <v>10</v>
      </c>
      <c r="F1109" s="82" t="s">
        <v>1242</v>
      </c>
      <c r="G1109" s="82" t="s">
        <v>1486</v>
      </c>
      <c r="H1109" s="82" t="s">
        <v>1242</v>
      </c>
      <c r="I1109" s="82" t="s">
        <v>1486</v>
      </c>
      <c r="J1109" s="82">
        <v>1</v>
      </c>
      <c r="K1109" s="82" t="s">
        <v>11</v>
      </c>
      <c r="L1109" s="82" t="s">
        <v>3720</v>
      </c>
      <c r="M1109" s="82" t="s">
        <v>3721</v>
      </c>
      <c r="N1109" s="82" t="s">
        <v>2352</v>
      </c>
      <c r="O1109" s="82" t="s">
        <v>3700</v>
      </c>
      <c r="P1109" s="82" t="s">
        <v>4282</v>
      </c>
      <c r="Q1109" s="82" t="s">
        <v>595</v>
      </c>
      <c r="R1109" s="82">
        <v>1</v>
      </c>
      <c r="S1109" s="83">
        <v>44573</v>
      </c>
      <c r="T1109" s="83">
        <v>44573</v>
      </c>
      <c r="U1109" s="82">
        <v>62475171</v>
      </c>
      <c r="V1109" s="82" t="s">
        <v>3702</v>
      </c>
      <c r="W1109" s="100" t="s">
        <v>2533</v>
      </c>
      <c r="X1109" s="82" t="s">
        <v>4558</v>
      </c>
      <c r="Y1109" s="82" t="s">
        <v>5841</v>
      </c>
      <c r="Z1109" s="82" t="s">
        <v>2532</v>
      </c>
      <c r="AA1109" s="82" t="s">
        <v>3712</v>
      </c>
      <c r="AB1109" s="82" t="s">
        <v>7117</v>
      </c>
      <c r="AC1109" s="82" t="s">
        <v>3705</v>
      </c>
      <c r="AD1109" s="82" t="s">
        <v>3706</v>
      </c>
      <c r="AE1109" s="82">
        <v>200019605392288</v>
      </c>
      <c r="AF1109" s="82">
        <v>1</v>
      </c>
      <c r="AG1109" s="82" t="s">
        <v>3707</v>
      </c>
      <c r="AH1109" s="82">
        <v>1</v>
      </c>
      <c r="AI1109" s="82" t="s">
        <v>3708</v>
      </c>
      <c r="AJ1109" s="82">
        <v>315645</v>
      </c>
      <c r="AK1109" s="82" t="s">
        <v>6663</v>
      </c>
      <c r="AL1109" s="82">
        <v>710</v>
      </c>
      <c r="AM1109" s="84">
        <v>36000</v>
      </c>
      <c r="AN1109" s="84">
        <v>0</v>
      </c>
      <c r="AO1109" s="84">
        <v>0</v>
      </c>
      <c r="AP1109" s="84">
        <v>36000</v>
      </c>
      <c r="AQ1109" s="84">
        <v>1033.2</v>
      </c>
      <c r="AR1109" s="84">
        <v>0</v>
      </c>
      <c r="AS1109" s="84">
        <v>1094.4000000000001</v>
      </c>
      <c r="AT1109" s="84">
        <v>0</v>
      </c>
      <c r="AU1109" s="84">
        <v>25</v>
      </c>
      <c r="AV1109" s="84">
        <v>0</v>
      </c>
      <c r="AW1109" s="84">
        <v>0</v>
      </c>
      <c r="AX1109" s="84">
        <v>2152.6</v>
      </c>
      <c r="AY1109" s="84">
        <v>33847.4</v>
      </c>
      <c r="AZ1109" s="84">
        <v>2556</v>
      </c>
      <c r="BA1109" s="84">
        <v>396</v>
      </c>
      <c r="BB1109" s="84">
        <v>2552.4</v>
      </c>
      <c r="BC1109" s="91">
        <v>5504.4</v>
      </c>
    </row>
    <row r="1110" spans="1:55" ht="25.5">
      <c r="A1110" s="90" t="s">
        <v>843</v>
      </c>
      <c r="B1110" s="82">
        <v>20231001</v>
      </c>
      <c r="C1110" s="82">
        <v>2023</v>
      </c>
      <c r="D1110" s="82" t="s">
        <v>6398</v>
      </c>
      <c r="E1110" s="82">
        <v>10</v>
      </c>
      <c r="F1110" s="82" t="s">
        <v>1262</v>
      </c>
      <c r="G1110" s="82" t="s">
        <v>465</v>
      </c>
      <c r="H1110" s="82" t="s">
        <v>1262</v>
      </c>
      <c r="I1110" s="82" t="s">
        <v>465</v>
      </c>
      <c r="J1110" s="82">
        <v>1</v>
      </c>
      <c r="K1110" s="82" t="s">
        <v>11</v>
      </c>
      <c r="L1110" s="82" t="s">
        <v>3749</v>
      </c>
      <c r="M1110" s="82" t="s">
        <v>3750</v>
      </c>
      <c r="N1110" s="82" t="s">
        <v>2352</v>
      </c>
      <c r="O1110" s="82" t="s">
        <v>3700</v>
      </c>
      <c r="P1110" s="82" t="s">
        <v>3751</v>
      </c>
      <c r="Q1110" s="82" t="s">
        <v>10</v>
      </c>
      <c r="R1110" s="82">
        <v>3</v>
      </c>
      <c r="S1110" s="83">
        <v>44563</v>
      </c>
      <c r="T1110" s="83">
        <v>37997</v>
      </c>
      <c r="U1110" s="82">
        <v>61935120</v>
      </c>
      <c r="V1110" s="82" t="s">
        <v>3702</v>
      </c>
      <c r="W1110" s="100" t="s">
        <v>1763</v>
      </c>
      <c r="X1110" s="82" t="s">
        <v>4660</v>
      </c>
      <c r="Y1110" s="82" t="s">
        <v>5949</v>
      </c>
      <c r="Z1110" s="82" t="s">
        <v>478</v>
      </c>
      <c r="AA1110" s="82" t="s">
        <v>3704</v>
      </c>
      <c r="AB1110" s="83">
        <v>23843</v>
      </c>
      <c r="AC1110" s="82" t="s">
        <v>3713</v>
      </c>
      <c r="AD1110" s="82" t="s">
        <v>3705</v>
      </c>
      <c r="AE1110" s="82">
        <v>200010700628408</v>
      </c>
      <c r="AF1110" s="82">
        <v>1</v>
      </c>
      <c r="AG1110" s="82" t="s">
        <v>3707</v>
      </c>
      <c r="AH1110" s="82">
        <v>1</v>
      </c>
      <c r="AI1110" s="82" t="s">
        <v>3708</v>
      </c>
      <c r="AJ1110" s="82">
        <v>315645</v>
      </c>
      <c r="AK1110" s="82" t="s">
        <v>6663</v>
      </c>
      <c r="AL1110" s="82">
        <v>711</v>
      </c>
      <c r="AM1110" s="84">
        <v>16992.62</v>
      </c>
      <c r="AN1110" s="84">
        <v>0</v>
      </c>
      <c r="AO1110" s="84">
        <v>0</v>
      </c>
      <c r="AP1110" s="84">
        <v>16992.62</v>
      </c>
      <c r="AQ1110" s="84">
        <v>487.69</v>
      </c>
      <c r="AR1110" s="84">
        <v>0</v>
      </c>
      <c r="AS1110" s="84">
        <v>516.58000000000004</v>
      </c>
      <c r="AT1110" s="84">
        <v>0</v>
      </c>
      <c r="AU1110" s="84">
        <v>25</v>
      </c>
      <c r="AV1110" s="84">
        <v>0</v>
      </c>
      <c r="AW1110" s="84">
        <v>0</v>
      </c>
      <c r="AX1110" s="84">
        <v>1029.27</v>
      </c>
      <c r="AY1110" s="84">
        <v>15963.35</v>
      </c>
      <c r="AZ1110" s="84">
        <v>1206.48</v>
      </c>
      <c r="BA1110" s="84">
        <v>186.92</v>
      </c>
      <c r="BB1110" s="84">
        <v>1204.78</v>
      </c>
      <c r="BC1110" s="91">
        <v>2598.1799999999998</v>
      </c>
    </row>
    <row r="1111" spans="1:55" ht="25.5">
      <c r="A1111" s="90" t="s">
        <v>843</v>
      </c>
      <c r="B1111" s="82">
        <v>20231001</v>
      </c>
      <c r="C1111" s="82">
        <v>2023</v>
      </c>
      <c r="D1111" s="82" t="s">
        <v>6398</v>
      </c>
      <c r="E1111" s="82">
        <v>10</v>
      </c>
      <c r="F1111" s="82" t="s">
        <v>1281</v>
      </c>
      <c r="G1111" s="82" t="s">
        <v>488</v>
      </c>
      <c r="H1111" s="82" t="s">
        <v>1281</v>
      </c>
      <c r="I1111" s="82" t="s">
        <v>488</v>
      </c>
      <c r="J1111" s="82">
        <v>1</v>
      </c>
      <c r="K1111" s="82" t="s">
        <v>11</v>
      </c>
      <c r="L1111" s="82" t="s">
        <v>3720</v>
      </c>
      <c r="M1111" s="82" t="s">
        <v>3721</v>
      </c>
      <c r="N1111" s="82" t="s">
        <v>2352</v>
      </c>
      <c r="O1111" s="82" t="s">
        <v>3700</v>
      </c>
      <c r="P1111" s="82" t="s">
        <v>3722</v>
      </c>
      <c r="Q1111" s="82" t="s">
        <v>8</v>
      </c>
      <c r="R1111" s="82">
        <v>2</v>
      </c>
      <c r="S1111" s="83">
        <v>44573</v>
      </c>
      <c r="T1111" s="83">
        <v>44206</v>
      </c>
      <c r="U1111" s="82">
        <v>61710062</v>
      </c>
      <c r="V1111" s="82" t="s">
        <v>3702</v>
      </c>
      <c r="W1111" s="100" t="s">
        <v>2541</v>
      </c>
      <c r="X1111" s="82" t="s">
        <v>4397</v>
      </c>
      <c r="Y1111" s="82" t="s">
        <v>5680</v>
      </c>
      <c r="Z1111" s="82" t="s">
        <v>2540</v>
      </c>
      <c r="AA1111" s="82" t="s">
        <v>3704</v>
      </c>
      <c r="AB1111" s="82" t="s">
        <v>7118</v>
      </c>
      <c r="AC1111" s="82" t="s">
        <v>3705</v>
      </c>
      <c r="AD1111" s="82" t="s">
        <v>3706</v>
      </c>
      <c r="AE1111" s="82">
        <v>200019605388568</v>
      </c>
      <c r="AF1111" s="82">
        <v>1</v>
      </c>
      <c r="AG1111" s="82" t="s">
        <v>3707</v>
      </c>
      <c r="AH1111" s="82">
        <v>1</v>
      </c>
      <c r="AI1111" s="82" t="s">
        <v>3708</v>
      </c>
      <c r="AJ1111" s="82">
        <v>315645</v>
      </c>
      <c r="AK1111" s="82" t="s">
        <v>6663</v>
      </c>
      <c r="AL1111" s="82">
        <v>712</v>
      </c>
      <c r="AM1111" s="84">
        <v>17000</v>
      </c>
      <c r="AN1111" s="84">
        <v>0</v>
      </c>
      <c r="AO1111" s="84">
        <v>0</v>
      </c>
      <c r="AP1111" s="84">
        <v>17000</v>
      </c>
      <c r="AQ1111" s="84">
        <v>487.9</v>
      </c>
      <c r="AR1111" s="84">
        <v>0</v>
      </c>
      <c r="AS1111" s="84">
        <v>516.79999999999995</v>
      </c>
      <c r="AT1111" s="84">
        <v>0</v>
      </c>
      <c r="AU1111" s="84">
        <v>25</v>
      </c>
      <c r="AV1111" s="84">
        <v>0</v>
      </c>
      <c r="AW1111" s="84">
        <v>1546</v>
      </c>
      <c r="AX1111" s="84">
        <v>4121.7</v>
      </c>
      <c r="AY1111" s="84">
        <v>14424.3</v>
      </c>
      <c r="AZ1111" s="84">
        <v>1207</v>
      </c>
      <c r="BA1111" s="84">
        <v>187</v>
      </c>
      <c r="BB1111" s="84">
        <v>1205.3</v>
      </c>
      <c r="BC1111" s="91">
        <v>2599.3000000000002</v>
      </c>
    </row>
    <row r="1112" spans="1:55" ht="25.5">
      <c r="A1112" s="90" t="s">
        <v>843</v>
      </c>
      <c r="B1112" s="82">
        <v>20231001</v>
      </c>
      <c r="C1112" s="82">
        <v>2023</v>
      </c>
      <c r="D1112" s="82" t="s">
        <v>6398</v>
      </c>
      <c r="E1112" s="82">
        <v>10</v>
      </c>
      <c r="F1112" s="82" t="s">
        <v>1241</v>
      </c>
      <c r="G1112" s="82" t="s">
        <v>276</v>
      </c>
      <c r="H1112" s="82" t="s">
        <v>1241</v>
      </c>
      <c r="I1112" s="82" t="s">
        <v>276</v>
      </c>
      <c r="J1112" s="82">
        <v>1</v>
      </c>
      <c r="K1112" s="82" t="s">
        <v>11</v>
      </c>
      <c r="L1112" s="82" t="s">
        <v>3758</v>
      </c>
      <c r="M1112" s="82" t="s">
        <v>3759</v>
      </c>
      <c r="N1112" s="82" t="s">
        <v>2352</v>
      </c>
      <c r="O1112" s="82" t="s">
        <v>3700</v>
      </c>
      <c r="P1112" s="82" t="s">
        <v>3996</v>
      </c>
      <c r="Q1112" s="82" t="s">
        <v>282</v>
      </c>
      <c r="R1112" s="82">
        <v>1</v>
      </c>
      <c r="S1112" s="83">
        <v>44297</v>
      </c>
      <c r="T1112" s="83">
        <v>44297</v>
      </c>
      <c r="U1112" s="82">
        <v>62160083</v>
      </c>
      <c r="V1112" s="82" t="s">
        <v>3702</v>
      </c>
      <c r="W1112" s="100" t="s">
        <v>1678</v>
      </c>
      <c r="X1112" s="82" t="s">
        <v>4167</v>
      </c>
      <c r="Y1112" s="82" t="s">
        <v>5472</v>
      </c>
      <c r="Z1112" s="82" t="s">
        <v>1404</v>
      </c>
      <c r="AA1112" s="82" t="s">
        <v>3712</v>
      </c>
      <c r="AB1112" s="83">
        <v>34340</v>
      </c>
      <c r="AC1112" s="82" t="s">
        <v>3705</v>
      </c>
      <c r="AD1112" s="82" t="s">
        <v>3706</v>
      </c>
      <c r="AE1112" s="82">
        <v>200019604313568</v>
      </c>
      <c r="AF1112" s="82">
        <v>1</v>
      </c>
      <c r="AG1112" s="82" t="s">
        <v>3707</v>
      </c>
      <c r="AH1112" s="82">
        <v>1</v>
      </c>
      <c r="AI1112" s="82" t="s">
        <v>3708</v>
      </c>
      <c r="AJ1112" s="82">
        <v>315645</v>
      </c>
      <c r="AK1112" s="82" t="s">
        <v>6663</v>
      </c>
      <c r="AL1112" s="82">
        <v>713</v>
      </c>
      <c r="AM1112" s="84">
        <v>40000</v>
      </c>
      <c r="AN1112" s="84">
        <v>0</v>
      </c>
      <c r="AO1112" s="84">
        <v>0</v>
      </c>
      <c r="AP1112" s="84">
        <v>40000</v>
      </c>
      <c r="AQ1112" s="84">
        <v>1148</v>
      </c>
      <c r="AR1112" s="84">
        <v>442.65</v>
      </c>
      <c r="AS1112" s="84">
        <v>1216</v>
      </c>
      <c r="AT1112" s="84">
        <v>0</v>
      </c>
      <c r="AU1112" s="84">
        <v>25</v>
      </c>
      <c r="AV1112" s="84">
        <v>0</v>
      </c>
      <c r="AW1112" s="84">
        <v>0</v>
      </c>
      <c r="AX1112" s="84">
        <v>2831.65</v>
      </c>
      <c r="AY1112" s="84">
        <v>37168.35</v>
      </c>
      <c r="AZ1112" s="84">
        <v>2840</v>
      </c>
      <c r="BA1112" s="84">
        <v>440</v>
      </c>
      <c r="BB1112" s="84">
        <v>2836</v>
      </c>
      <c r="BC1112" s="91">
        <v>6116</v>
      </c>
    </row>
    <row r="1113" spans="1:55" ht="25.5">
      <c r="A1113" s="90" t="s">
        <v>843</v>
      </c>
      <c r="B1113" s="82">
        <v>20231001</v>
      </c>
      <c r="C1113" s="82">
        <v>2023</v>
      </c>
      <c r="D1113" s="82" t="s">
        <v>6398</v>
      </c>
      <c r="E1113" s="82">
        <v>10</v>
      </c>
      <c r="F1113" s="82" t="s">
        <v>1267</v>
      </c>
      <c r="G1113" s="82" t="s">
        <v>305</v>
      </c>
      <c r="H1113" s="82" t="s">
        <v>1267</v>
      </c>
      <c r="I1113" s="82" t="s">
        <v>305</v>
      </c>
      <c r="J1113" s="82">
        <v>1</v>
      </c>
      <c r="K1113" s="82" t="s">
        <v>11</v>
      </c>
      <c r="L1113" s="82" t="s">
        <v>3749</v>
      </c>
      <c r="M1113" s="82" t="s">
        <v>3750</v>
      </c>
      <c r="N1113" s="82" t="s">
        <v>2352</v>
      </c>
      <c r="O1113" s="82" t="s">
        <v>3700</v>
      </c>
      <c r="P1113" s="82" t="s">
        <v>3751</v>
      </c>
      <c r="Q1113" s="82" t="s">
        <v>10</v>
      </c>
      <c r="R1113" s="82">
        <v>7</v>
      </c>
      <c r="S1113" s="83">
        <v>44205</v>
      </c>
      <c r="T1113" s="83">
        <v>38725</v>
      </c>
      <c r="U1113" s="82">
        <v>61650035</v>
      </c>
      <c r="V1113" s="82" t="s">
        <v>3702</v>
      </c>
      <c r="W1113" s="100" t="s">
        <v>1003</v>
      </c>
      <c r="X1113" s="82" t="s">
        <v>4398</v>
      </c>
      <c r="Y1113" s="82" t="s">
        <v>5681</v>
      </c>
      <c r="Z1113" s="82" t="s">
        <v>148</v>
      </c>
      <c r="AA1113" s="82" t="s">
        <v>3704</v>
      </c>
      <c r="AB1113" s="82" t="s">
        <v>7119</v>
      </c>
      <c r="AC1113" s="82" t="s">
        <v>3713</v>
      </c>
      <c r="AD1113" s="82" t="s">
        <v>3705</v>
      </c>
      <c r="AE1113" s="82">
        <v>200013300062462</v>
      </c>
      <c r="AF1113" s="82">
        <v>1</v>
      </c>
      <c r="AG1113" s="82" t="s">
        <v>3707</v>
      </c>
      <c r="AH1113" s="82">
        <v>1</v>
      </c>
      <c r="AI1113" s="82" t="s">
        <v>3708</v>
      </c>
      <c r="AJ1113" s="82">
        <v>315645</v>
      </c>
      <c r="AK1113" s="82" t="s">
        <v>6663</v>
      </c>
      <c r="AL1113" s="82">
        <v>714</v>
      </c>
      <c r="AM1113" s="84">
        <v>35000</v>
      </c>
      <c r="AN1113" s="84">
        <v>0</v>
      </c>
      <c r="AO1113" s="84">
        <v>0</v>
      </c>
      <c r="AP1113" s="84">
        <v>35000</v>
      </c>
      <c r="AQ1113" s="84">
        <v>1004.5</v>
      </c>
      <c r="AR1113" s="84">
        <v>0</v>
      </c>
      <c r="AS1113" s="84">
        <v>1064</v>
      </c>
      <c r="AT1113" s="84">
        <v>0</v>
      </c>
      <c r="AU1113" s="84">
        <v>25</v>
      </c>
      <c r="AV1113" s="84">
        <v>100</v>
      </c>
      <c r="AW1113" s="84">
        <v>1096</v>
      </c>
      <c r="AX1113" s="84">
        <v>4385.5</v>
      </c>
      <c r="AY1113" s="84">
        <v>31710.5</v>
      </c>
      <c r="AZ1113" s="84">
        <v>2485</v>
      </c>
      <c r="BA1113" s="84">
        <v>385</v>
      </c>
      <c r="BB1113" s="84">
        <v>2481.5</v>
      </c>
      <c r="BC1113" s="91">
        <v>5351.5</v>
      </c>
    </row>
    <row r="1114" spans="1:55" ht="25.5">
      <c r="A1114" s="90" t="s">
        <v>843</v>
      </c>
      <c r="B1114" s="82">
        <v>20231001</v>
      </c>
      <c r="C1114" s="82">
        <v>2023</v>
      </c>
      <c r="D1114" s="82" t="s">
        <v>6398</v>
      </c>
      <c r="E1114" s="82">
        <v>10</v>
      </c>
      <c r="F1114" s="82">
        <v>1.83</v>
      </c>
      <c r="G1114" s="82" t="s">
        <v>843</v>
      </c>
      <c r="H1114" s="82">
        <v>1.83</v>
      </c>
      <c r="I1114" s="82" t="s">
        <v>843</v>
      </c>
      <c r="J1114" s="82">
        <v>1</v>
      </c>
      <c r="K1114" s="82" t="s">
        <v>11</v>
      </c>
      <c r="L1114" s="82" t="s">
        <v>3749</v>
      </c>
      <c r="M1114" s="82" t="s">
        <v>3750</v>
      </c>
      <c r="N1114" s="82" t="s">
        <v>2352</v>
      </c>
      <c r="O1114" s="82" t="s">
        <v>3700</v>
      </c>
      <c r="P1114" s="82" t="s">
        <v>3751</v>
      </c>
      <c r="Q1114" s="82" t="s">
        <v>10</v>
      </c>
      <c r="R1114" s="82">
        <v>2</v>
      </c>
      <c r="S1114" s="83">
        <v>44573</v>
      </c>
      <c r="T1114" s="83">
        <v>44205</v>
      </c>
      <c r="U1114" s="82">
        <v>62461111</v>
      </c>
      <c r="V1114" s="82" t="s">
        <v>3702</v>
      </c>
      <c r="W1114" s="100" t="s">
        <v>1536</v>
      </c>
      <c r="X1114" s="82" t="s">
        <v>4596</v>
      </c>
      <c r="Y1114" s="82" t="s">
        <v>5882</v>
      </c>
      <c r="Z1114" s="82" t="s">
        <v>1191</v>
      </c>
      <c r="AA1114" s="82" t="s">
        <v>3704</v>
      </c>
      <c r="AB1114" s="83">
        <v>35623</v>
      </c>
      <c r="AC1114" s="82" t="s">
        <v>3705</v>
      </c>
      <c r="AD1114" s="82" t="s">
        <v>3706</v>
      </c>
      <c r="AE1114" s="82">
        <v>200019602445859</v>
      </c>
      <c r="AF1114" s="82">
        <v>1</v>
      </c>
      <c r="AG1114" s="82" t="s">
        <v>3707</v>
      </c>
      <c r="AH1114" s="82">
        <v>1</v>
      </c>
      <c r="AI1114" s="82" t="s">
        <v>3708</v>
      </c>
      <c r="AJ1114" s="82">
        <v>315645</v>
      </c>
      <c r="AK1114" s="82" t="s">
        <v>6663</v>
      </c>
      <c r="AL1114" s="82">
        <v>715</v>
      </c>
      <c r="AM1114" s="84">
        <v>90000</v>
      </c>
      <c r="AN1114" s="84">
        <v>0</v>
      </c>
      <c r="AO1114" s="84">
        <v>0</v>
      </c>
      <c r="AP1114" s="84">
        <v>90000</v>
      </c>
      <c r="AQ1114" s="84">
        <v>2583</v>
      </c>
      <c r="AR1114" s="84">
        <v>9753.1200000000008</v>
      </c>
      <c r="AS1114" s="84">
        <v>2736</v>
      </c>
      <c r="AT1114" s="84">
        <v>0</v>
      </c>
      <c r="AU1114" s="84">
        <v>25</v>
      </c>
      <c r="AV1114" s="84">
        <v>0</v>
      </c>
      <c r="AW1114" s="84">
        <v>0</v>
      </c>
      <c r="AX1114" s="84">
        <v>15097.12</v>
      </c>
      <c r="AY1114" s="84">
        <v>74902.880000000005</v>
      </c>
      <c r="AZ1114" s="84">
        <v>6390</v>
      </c>
      <c r="BA1114" s="84">
        <v>822.89</v>
      </c>
      <c r="BB1114" s="84">
        <v>6381</v>
      </c>
      <c r="BC1114" s="91">
        <v>13593.89</v>
      </c>
    </row>
    <row r="1115" spans="1:55" ht="25.5">
      <c r="A1115" s="90" t="s">
        <v>843</v>
      </c>
      <c r="B1115" s="82">
        <v>20231001</v>
      </c>
      <c r="C1115" s="82">
        <v>2023</v>
      </c>
      <c r="D1115" s="82" t="s">
        <v>6398</v>
      </c>
      <c r="E1115" s="82">
        <v>10</v>
      </c>
      <c r="F1115" s="82" t="s">
        <v>1242</v>
      </c>
      <c r="G1115" s="82" t="s">
        <v>1486</v>
      </c>
      <c r="H1115" s="82" t="s">
        <v>1242</v>
      </c>
      <c r="I1115" s="82" t="s">
        <v>1486</v>
      </c>
      <c r="J1115" s="82">
        <v>1</v>
      </c>
      <c r="K1115" s="82" t="s">
        <v>11</v>
      </c>
      <c r="L1115" s="82" t="s">
        <v>3758</v>
      </c>
      <c r="M1115" s="82" t="s">
        <v>3759</v>
      </c>
      <c r="N1115" s="82" t="s">
        <v>2352</v>
      </c>
      <c r="O1115" s="82" t="s">
        <v>3700</v>
      </c>
      <c r="P1115" s="82" t="s">
        <v>3906</v>
      </c>
      <c r="Q1115" s="82" t="s">
        <v>705</v>
      </c>
      <c r="R1115" s="82">
        <v>9</v>
      </c>
      <c r="S1115" s="83">
        <v>43470</v>
      </c>
      <c r="T1115" s="83">
        <v>41276</v>
      </c>
      <c r="U1115" s="82">
        <v>62475026</v>
      </c>
      <c r="V1115" s="82" t="s">
        <v>3702</v>
      </c>
      <c r="W1115" s="100" t="s">
        <v>1720</v>
      </c>
      <c r="X1115" s="82" t="s">
        <v>3907</v>
      </c>
      <c r="Y1115" s="82" t="s">
        <v>5252</v>
      </c>
      <c r="Z1115" s="82" t="s">
        <v>714</v>
      </c>
      <c r="AA1115" s="82" t="s">
        <v>3712</v>
      </c>
      <c r="AB1115" s="83">
        <v>24847</v>
      </c>
      <c r="AC1115" s="82" t="s">
        <v>3713</v>
      </c>
      <c r="AD1115" s="82" t="s">
        <v>3706</v>
      </c>
      <c r="AE1115" s="82">
        <v>200011101496668</v>
      </c>
      <c r="AF1115" s="82">
        <v>1</v>
      </c>
      <c r="AG1115" s="82" t="s">
        <v>3707</v>
      </c>
      <c r="AH1115" s="82">
        <v>1</v>
      </c>
      <c r="AI1115" s="82" t="s">
        <v>3708</v>
      </c>
      <c r="AJ1115" s="82">
        <v>315645</v>
      </c>
      <c r="AK1115" s="82" t="s">
        <v>6663</v>
      </c>
      <c r="AL1115" s="82">
        <v>716</v>
      </c>
      <c r="AM1115" s="84">
        <v>10000</v>
      </c>
      <c r="AN1115" s="84">
        <v>0</v>
      </c>
      <c r="AO1115" s="84">
        <v>0</v>
      </c>
      <c r="AP1115" s="84">
        <v>10000</v>
      </c>
      <c r="AQ1115" s="84">
        <v>287</v>
      </c>
      <c r="AR1115" s="84">
        <v>0</v>
      </c>
      <c r="AS1115" s="84">
        <v>304</v>
      </c>
      <c r="AT1115" s="84">
        <v>0</v>
      </c>
      <c r="AU1115" s="84">
        <v>25</v>
      </c>
      <c r="AV1115" s="84">
        <v>0</v>
      </c>
      <c r="AW1115" s="84">
        <v>0</v>
      </c>
      <c r="AX1115" s="84">
        <v>616</v>
      </c>
      <c r="AY1115" s="84">
        <v>9384</v>
      </c>
      <c r="AZ1115" s="84">
        <v>710</v>
      </c>
      <c r="BA1115" s="84">
        <v>110</v>
      </c>
      <c r="BB1115" s="84">
        <v>709</v>
      </c>
      <c r="BC1115" s="91">
        <v>1529</v>
      </c>
    </row>
    <row r="1116" spans="1:55" ht="25.5">
      <c r="A1116" s="90" t="s">
        <v>843</v>
      </c>
      <c r="B1116" s="82">
        <v>20231001</v>
      </c>
      <c r="C1116" s="82">
        <v>2023</v>
      </c>
      <c r="D1116" s="82" t="s">
        <v>6398</v>
      </c>
      <c r="E1116" s="82">
        <v>10</v>
      </c>
      <c r="F1116" s="82" t="s">
        <v>1271</v>
      </c>
      <c r="G1116" s="82" t="s">
        <v>390</v>
      </c>
      <c r="H1116" s="82">
        <v>1.83</v>
      </c>
      <c r="I1116" s="82" t="s">
        <v>843</v>
      </c>
      <c r="J1116" s="82">
        <v>34</v>
      </c>
      <c r="K1116" s="82" t="s">
        <v>3699</v>
      </c>
      <c r="L1116" s="82"/>
      <c r="M1116" s="82"/>
      <c r="N1116" s="82" t="s">
        <v>2352</v>
      </c>
      <c r="O1116" s="82" t="s">
        <v>3700</v>
      </c>
      <c r="P1116" s="82" t="s">
        <v>3735</v>
      </c>
      <c r="Q1116" s="82" t="s">
        <v>127</v>
      </c>
      <c r="R1116" s="82">
        <v>9</v>
      </c>
      <c r="S1116" s="83">
        <v>44935</v>
      </c>
      <c r="T1116" s="83">
        <v>41219</v>
      </c>
      <c r="U1116" s="82">
        <v>61425021</v>
      </c>
      <c r="V1116" s="82" t="s">
        <v>3702</v>
      </c>
      <c r="W1116" s="100" t="s">
        <v>2970</v>
      </c>
      <c r="X1116" s="82" t="s">
        <v>4393</v>
      </c>
      <c r="Y1116" s="82" t="s">
        <v>5676</v>
      </c>
      <c r="Z1116" s="82" t="s">
        <v>2969</v>
      </c>
      <c r="AA1116" s="82" t="s">
        <v>3704</v>
      </c>
      <c r="AB1116" s="82" t="s">
        <v>7120</v>
      </c>
      <c r="AC1116" s="82" t="s">
        <v>3713</v>
      </c>
      <c r="AD1116" s="82" t="s">
        <v>3706</v>
      </c>
      <c r="AE1116" s="82">
        <v>200019605628359</v>
      </c>
      <c r="AF1116" s="82">
        <v>1</v>
      </c>
      <c r="AG1116" s="82" t="s">
        <v>3707</v>
      </c>
      <c r="AH1116" s="82">
        <v>1</v>
      </c>
      <c r="AI1116" s="82" t="s">
        <v>3708</v>
      </c>
      <c r="AJ1116" s="82">
        <v>315645</v>
      </c>
      <c r="AK1116" s="82" t="s">
        <v>6663</v>
      </c>
      <c r="AL1116" s="82">
        <v>717</v>
      </c>
      <c r="AM1116" s="84">
        <v>115000</v>
      </c>
      <c r="AN1116" s="84">
        <v>0</v>
      </c>
      <c r="AO1116" s="84">
        <v>0</v>
      </c>
      <c r="AP1116" s="84">
        <v>115000</v>
      </c>
      <c r="AQ1116" s="84">
        <v>3300.5</v>
      </c>
      <c r="AR1116" s="84">
        <v>15633.74</v>
      </c>
      <c r="AS1116" s="84">
        <v>3496</v>
      </c>
      <c r="AT1116" s="84">
        <v>0</v>
      </c>
      <c r="AU1116" s="84">
        <v>25</v>
      </c>
      <c r="AV1116" s="84">
        <v>0</v>
      </c>
      <c r="AW1116" s="84">
        <v>0</v>
      </c>
      <c r="AX1116" s="84">
        <v>22455.24</v>
      </c>
      <c r="AY1116" s="84">
        <v>92544.76</v>
      </c>
      <c r="AZ1116" s="84">
        <v>8165</v>
      </c>
      <c r="BA1116" s="84">
        <v>822.89</v>
      </c>
      <c r="BB1116" s="84">
        <v>8153.5</v>
      </c>
      <c r="BC1116" s="91">
        <v>17141.39</v>
      </c>
    </row>
    <row r="1117" spans="1:55" ht="25.5">
      <c r="A1117" s="90" t="s">
        <v>843</v>
      </c>
      <c r="B1117" s="82">
        <v>20231001</v>
      </c>
      <c r="C1117" s="82">
        <v>2023</v>
      </c>
      <c r="D1117" s="82" t="s">
        <v>6398</v>
      </c>
      <c r="E1117" s="82">
        <v>10</v>
      </c>
      <c r="F1117" s="82" t="s">
        <v>1282</v>
      </c>
      <c r="G1117" s="82" t="s">
        <v>267</v>
      </c>
      <c r="H1117" s="82" t="s">
        <v>1282</v>
      </c>
      <c r="I1117" s="82" t="s">
        <v>267</v>
      </c>
      <c r="J1117" s="82">
        <v>1</v>
      </c>
      <c r="K1117" s="82" t="s">
        <v>11</v>
      </c>
      <c r="L1117" s="82" t="s">
        <v>3714</v>
      </c>
      <c r="M1117" s="82" t="s">
        <v>3715</v>
      </c>
      <c r="N1117" s="82" t="s">
        <v>2352</v>
      </c>
      <c r="O1117" s="82" t="s">
        <v>3700</v>
      </c>
      <c r="P1117" s="82" t="s">
        <v>3853</v>
      </c>
      <c r="Q1117" s="82" t="s">
        <v>249</v>
      </c>
      <c r="R1117" s="82">
        <v>7</v>
      </c>
      <c r="S1117" s="83">
        <v>43466</v>
      </c>
      <c r="T1117" s="83">
        <v>37259</v>
      </c>
      <c r="U1117" s="82">
        <v>62055003</v>
      </c>
      <c r="V1117" s="82" t="s">
        <v>3702</v>
      </c>
      <c r="W1117" s="100" t="s">
        <v>1032</v>
      </c>
      <c r="X1117" s="82" t="s">
        <v>4382</v>
      </c>
      <c r="Y1117" s="82" t="s">
        <v>5660</v>
      </c>
      <c r="Z1117" s="82" t="s">
        <v>268</v>
      </c>
      <c r="AA1117" s="82" t="s">
        <v>3704</v>
      </c>
      <c r="AB1117" s="82" t="s">
        <v>7121</v>
      </c>
      <c r="AC1117" s="82" t="s">
        <v>3713</v>
      </c>
      <c r="AD1117" s="82" t="s">
        <v>3705</v>
      </c>
      <c r="AE1117" s="82">
        <v>200013300032065</v>
      </c>
      <c r="AF1117" s="82">
        <v>1</v>
      </c>
      <c r="AG1117" s="82" t="s">
        <v>3707</v>
      </c>
      <c r="AH1117" s="82">
        <v>1</v>
      </c>
      <c r="AI1117" s="82" t="s">
        <v>3708</v>
      </c>
      <c r="AJ1117" s="82">
        <v>315645</v>
      </c>
      <c r="AK1117" s="82" t="s">
        <v>6663</v>
      </c>
      <c r="AL1117" s="82">
        <v>718</v>
      </c>
      <c r="AM1117" s="84">
        <v>65000</v>
      </c>
      <c r="AN1117" s="84">
        <v>0</v>
      </c>
      <c r="AO1117" s="84">
        <v>0</v>
      </c>
      <c r="AP1117" s="84">
        <v>65000</v>
      </c>
      <c r="AQ1117" s="84">
        <v>1865.5</v>
      </c>
      <c r="AR1117" s="84">
        <v>3465.13</v>
      </c>
      <c r="AS1117" s="84">
        <v>1976</v>
      </c>
      <c r="AT1117" s="84">
        <v>0</v>
      </c>
      <c r="AU1117" s="84">
        <v>25</v>
      </c>
      <c r="AV1117" s="84">
        <v>50</v>
      </c>
      <c r="AW1117" s="84">
        <v>28421.42</v>
      </c>
      <c r="AX1117" s="84">
        <v>64224.47</v>
      </c>
      <c r="AY1117" s="84">
        <v>29196.95</v>
      </c>
      <c r="AZ1117" s="84">
        <v>4615</v>
      </c>
      <c r="BA1117" s="84">
        <v>715</v>
      </c>
      <c r="BB1117" s="84">
        <v>4608.5</v>
      </c>
      <c r="BC1117" s="91">
        <v>9938.5</v>
      </c>
    </row>
    <row r="1118" spans="1:55" ht="25.5">
      <c r="A1118" s="90" t="s">
        <v>843</v>
      </c>
      <c r="B1118" s="82">
        <v>20231001</v>
      </c>
      <c r="C1118" s="82">
        <v>2023</v>
      </c>
      <c r="D1118" s="82" t="s">
        <v>6398</v>
      </c>
      <c r="E1118" s="82">
        <v>10</v>
      </c>
      <c r="F1118" s="82" t="s">
        <v>1281</v>
      </c>
      <c r="G1118" s="82" t="s">
        <v>488</v>
      </c>
      <c r="H1118" s="82" t="s">
        <v>1281</v>
      </c>
      <c r="I1118" s="82" t="s">
        <v>488</v>
      </c>
      <c r="J1118" s="82">
        <v>1</v>
      </c>
      <c r="K1118" s="82" t="s">
        <v>11</v>
      </c>
      <c r="L1118" s="82" t="s">
        <v>3720</v>
      </c>
      <c r="M1118" s="82" t="s">
        <v>3721</v>
      </c>
      <c r="N1118" s="82" t="s">
        <v>2352</v>
      </c>
      <c r="O1118" s="82" t="s">
        <v>3700</v>
      </c>
      <c r="P1118" s="82" t="s">
        <v>3798</v>
      </c>
      <c r="Q1118" s="82" t="s">
        <v>15</v>
      </c>
      <c r="R1118" s="82">
        <v>4</v>
      </c>
      <c r="S1118" s="83">
        <v>44206</v>
      </c>
      <c r="T1118" s="83">
        <v>37995</v>
      </c>
      <c r="U1118" s="82">
        <v>61710055</v>
      </c>
      <c r="V1118" s="82" t="s">
        <v>3702</v>
      </c>
      <c r="W1118" s="100" t="s">
        <v>1677</v>
      </c>
      <c r="X1118" s="82" t="s">
        <v>3799</v>
      </c>
      <c r="Y1118" s="82" t="s">
        <v>5174</v>
      </c>
      <c r="Z1118" s="82" t="s">
        <v>232</v>
      </c>
      <c r="AA1118" s="82" t="s">
        <v>3712</v>
      </c>
      <c r="AB1118" s="82" t="s">
        <v>7122</v>
      </c>
      <c r="AC1118" s="82" t="s">
        <v>3713</v>
      </c>
      <c r="AD1118" s="82" t="s">
        <v>3705</v>
      </c>
      <c r="AE1118" s="82">
        <v>200013300048965</v>
      </c>
      <c r="AF1118" s="82">
        <v>1</v>
      </c>
      <c r="AG1118" s="82" t="s">
        <v>3707</v>
      </c>
      <c r="AH1118" s="82">
        <v>1</v>
      </c>
      <c r="AI1118" s="82" t="s">
        <v>3708</v>
      </c>
      <c r="AJ1118" s="82">
        <v>315645</v>
      </c>
      <c r="AK1118" s="82" t="s">
        <v>6663</v>
      </c>
      <c r="AL1118" s="82">
        <v>719</v>
      </c>
      <c r="AM1118" s="84">
        <v>13200</v>
      </c>
      <c r="AN1118" s="84">
        <v>0</v>
      </c>
      <c r="AO1118" s="84">
        <v>0</v>
      </c>
      <c r="AP1118" s="84">
        <v>13200</v>
      </c>
      <c r="AQ1118" s="84">
        <v>378.84</v>
      </c>
      <c r="AR1118" s="84">
        <v>0</v>
      </c>
      <c r="AS1118" s="84">
        <v>401.28</v>
      </c>
      <c r="AT1118" s="84">
        <v>0</v>
      </c>
      <c r="AU1118" s="84">
        <v>25</v>
      </c>
      <c r="AV1118" s="84">
        <v>50</v>
      </c>
      <c r="AW1118" s="84">
        <v>1088</v>
      </c>
      <c r="AX1118" s="84">
        <v>3031.12</v>
      </c>
      <c r="AY1118" s="84">
        <v>11256.88</v>
      </c>
      <c r="AZ1118" s="84">
        <v>937.2</v>
      </c>
      <c r="BA1118" s="84">
        <v>145.19999999999999</v>
      </c>
      <c r="BB1118" s="84">
        <v>935.88</v>
      </c>
      <c r="BC1118" s="91">
        <v>2018.28</v>
      </c>
    </row>
    <row r="1119" spans="1:55" ht="25.5">
      <c r="A1119" s="90" t="s">
        <v>843</v>
      </c>
      <c r="B1119" s="82">
        <v>20231001</v>
      </c>
      <c r="C1119" s="82">
        <v>2023</v>
      </c>
      <c r="D1119" s="82" t="s">
        <v>6398</v>
      </c>
      <c r="E1119" s="82">
        <v>10</v>
      </c>
      <c r="F1119" s="82" t="s">
        <v>1283</v>
      </c>
      <c r="G1119" s="82" t="s">
        <v>727</v>
      </c>
      <c r="H1119" s="82" t="s">
        <v>1283</v>
      </c>
      <c r="I1119" s="82" t="s">
        <v>727</v>
      </c>
      <c r="J1119" s="82">
        <v>1</v>
      </c>
      <c r="K1119" s="82" t="s">
        <v>11</v>
      </c>
      <c r="L1119" s="82" t="s">
        <v>3720</v>
      </c>
      <c r="M1119" s="82" t="s">
        <v>3721</v>
      </c>
      <c r="N1119" s="82" t="s">
        <v>2352</v>
      </c>
      <c r="O1119" s="82" t="s">
        <v>3700</v>
      </c>
      <c r="P1119" s="82" t="s">
        <v>4426</v>
      </c>
      <c r="Q1119" s="82" t="s">
        <v>569</v>
      </c>
      <c r="R1119" s="82">
        <v>6</v>
      </c>
      <c r="S1119" s="83">
        <v>43470</v>
      </c>
      <c r="T1119" s="83">
        <v>41284</v>
      </c>
      <c r="U1119" s="82">
        <v>62115029</v>
      </c>
      <c r="V1119" s="82" t="s">
        <v>3702</v>
      </c>
      <c r="W1119" s="100" t="s">
        <v>1753</v>
      </c>
      <c r="X1119" s="82" t="s">
        <v>4427</v>
      </c>
      <c r="Y1119" s="82" t="s">
        <v>5236</v>
      </c>
      <c r="Z1119" s="82" t="s">
        <v>757</v>
      </c>
      <c r="AA1119" s="82" t="s">
        <v>3712</v>
      </c>
      <c r="AB1119" s="82" t="s">
        <v>7123</v>
      </c>
      <c r="AC1119" s="82" t="s">
        <v>3713</v>
      </c>
      <c r="AD1119" s="82" t="s">
        <v>3706</v>
      </c>
      <c r="AE1119" s="82">
        <v>200018300012315</v>
      </c>
      <c r="AF1119" s="82">
        <v>1</v>
      </c>
      <c r="AG1119" s="82" t="s">
        <v>3707</v>
      </c>
      <c r="AH1119" s="82">
        <v>1</v>
      </c>
      <c r="AI1119" s="82" t="s">
        <v>3708</v>
      </c>
      <c r="AJ1119" s="82">
        <v>315645</v>
      </c>
      <c r="AK1119" s="82" t="s">
        <v>6663</v>
      </c>
      <c r="AL1119" s="82">
        <v>720</v>
      </c>
      <c r="AM1119" s="84">
        <v>20000</v>
      </c>
      <c r="AN1119" s="84">
        <v>0</v>
      </c>
      <c r="AO1119" s="84">
        <v>0</v>
      </c>
      <c r="AP1119" s="84">
        <v>20000</v>
      </c>
      <c r="AQ1119" s="84">
        <v>574</v>
      </c>
      <c r="AR1119" s="84">
        <v>0</v>
      </c>
      <c r="AS1119" s="84">
        <v>608</v>
      </c>
      <c r="AT1119" s="84">
        <v>0</v>
      </c>
      <c r="AU1119" s="84">
        <v>25</v>
      </c>
      <c r="AV1119" s="84">
        <v>0</v>
      </c>
      <c r="AW1119" s="84">
        <v>0</v>
      </c>
      <c r="AX1119" s="84">
        <v>1207</v>
      </c>
      <c r="AY1119" s="84">
        <v>18793</v>
      </c>
      <c r="AZ1119" s="84">
        <v>1420</v>
      </c>
      <c r="BA1119" s="84">
        <v>220</v>
      </c>
      <c r="BB1119" s="84">
        <v>1418</v>
      </c>
      <c r="BC1119" s="91">
        <v>3058</v>
      </c>
    </row>
    <row r="1120" spans="1:55" ht="25.5">
      <c r="A1120" s="90" t="s">
        <v>843</v>
      </c>
      <c r="B1120" s="82">
        <v>20231001</v>
      </c>
      <c r="C1120" s="82">
        <v>2023</v>
      </c>
      <c r="D1120" s="82" t="s">
        <v>6398</v>
      </c>
      <c r="E1120" s="82">
        <v>10</v>
      </c>
      <c r="F1120" s="82" t="s">
        <v>1283</v>
      </c>
      <c r="G1120" s="82" t="s">
        <v>727</v>
      </c>
      <c r="H1120" s="82">
        <v>1.83</v>
      </c>
      <c r="I1120" s="82" t="s">
        <v>843</v>
      </c>
      <c r="J1120" s="82">
        <v>34</v>
      </c>
      <c r="K1120" s="82" t="s">
        <v>3699</v>
      </c>
      <c r="L1120" s="82" t="s">
        <v>3758</v>
      </c>
      <c r="M1120" s="82" t="s">
        <v>3759</v>
      </c>
      <c r="N1120" s="82" t="s">
        <v>2352</v>
      </c>
      <c r="O1120" s="82" t="s">
        <v>3700</v>
      </c>
      <c r="P1120" s="82" t="s">
        <v>3760</v>
      </c>
      <c r="Q1120" s="82" t="s">
        <v>2418</v>
      </c>
      <c r="R1120" s="82">
        <v>1</v>
      </c>
      <c r="S1120" s="83">
        <v>44927</v>
      </c>
      <c r="T1120" s="83">
        <v>44927</v>
      </c>
      <c r="U1120" s="82">
        <v>62115069</v>
      </c>
      <c r="V1120" s="82" t="s">
        <v>3702</v>
      </c>
      <c r="W1120" s="100" t="s">
        <v>2850</v>
      </c>
      <c r="X1120" s="82" t="s">
        <v>3888</v>
      </c>
      <c r="Y1120" s="82" t="s">
        <v>5237</v>
      </c>
      <c r="Z1120" s="82" t="s">
        <v>2870</v>
      </c>
      <c r="AA1120" s="82" t="s">
        <v>3712</v>
      </c>
      <c r="AB1120" s="82" t="s">
        <v>7124</v>
      </c>
      <c r="AC1120" s="82" t="s">
        <v>3705</v>
      </c>
      <c r="AD1120" s="82" t="s">
        <v>3706</v>
      </c>
      <c r="AE1120" s="82">
        <v>200019605388579</v>
      </c>
      <c r="AF1120" s="82">
        <v>1</v>
      </c>
      <c r="AG1120" s="82" t="s">
        <v>3707</v>
      </c>
      <c r="AH1120" s="82">
        <v>1</v>
      </c>
      <c r="AI1120" s="82" t="s">
        <v>3708</v>
      </c>
      <c r="AJ1120" s="82">
        <v>315645</v>
      </c>
      <c r="AK1120" s="82" t="s">
        <v>6663</v>
      </c>
      <c r="AL1120" s="82">
        <v>721</v>
      </c>
      <c r="AM1120" s="84">
        <v>36000</v>
      </c>
      <c r="AN1120" s="84">
        <v>0</v>
      </c>
      <c r="AO1120" s="84">
        <v>0</v>
      </c>
      <c r="AP1120" s="84">
        <v>36000</v>
      </c>
      <c r="AQ1120" s="84">
        <v>1033.2</v>
      </c>
      <c r="AR1120" s="84">
        <v>0</v>
      </c>
      <c r="AS1120" s="84">
        <v>1094.4000000000001</v>
      </c>
      <c r="AT1120" s="84">
        <v>0</v>
      </c>
      <c r="AU1120" s="84">
        <v>25</v>
      </c>
      <c r="AV1120" s="84">
        <v>0</v>
      </c>
      <c r="AW1120" s="84">
        <v>15336</v>
      </c>
      <c r="AX1120" s="84">
        <v>32824.6</v>
      </c>
      <c r="AY1120" s="84">
        <v>18511.400000000001</v>
      </c>
      <c r="AZ1120" s="84">
        <v>2556</v>
      </c>
      <c r="BA1120" s="84">
        <v>396</v>
      </c>
      <c r="BB1120" s="84">
        <v>2552.4</v>
      </c>
      <c r="BC1120" s="91">
        <v>5504.4</v>
      </c>
    </row>
    <row r="1121" spans="1:55" ht="25.5">
      <c r="A1121" s="90" t="s">
        <v>843</v>
      </c>
      <c r="B1121" s="82">
        <v>20231001</v>
      </c>
      <c r="C1121" s="82">
        <v>2023</v>
      </c>
      <c r="D1121" s="82" t="s">
        <v>6398</v>
      </c>
      <c r="E1121" s="82">
        <v>10</v>
      </c>
      <c r="F1121" s="82">
        <v>1.83</v>
      </c>
      <c r="G1121" s="82" t="s">
        <v>843</v>
      </c>
      <c r="H1121" s="82">
        <v>1.83</v>
      </c>
      <c r="I1121" s="82" t="s">
        <v>843</v>
      </c>
      <c r="J1121" s="82">
        <v>1</v>
      </c>
      <c r="K1121" s="82" t="s">
        <v>11</v>
      </c>
      <c r="L1121" s="82" t="s">
        <v>3714</v>
      </c>
      <c r="M1121" s="82" t="s">
        <v>3715</v>
      </c>
      <c r="N1121" s="82" t="s">
        <v>2352</v>
      </c>
      <c r="O1121" s="82" t="s">
        <v>3700</v>
      </c>
      <c r="P1121" s="82" t="s">
        <v>3716</v>
      </c>
      <c r="Q1121" s="82" t="s">
        <v>559</v>
      </c>
      <c r="R1121" s="82">
        <v>2</v>
      </c>
      <c r="S1121" s="83">
        <v>44198</v>
      </c>
      <c r="T1121" s="83">
        <v>367</v>
      </c>
      <c r="U1121" s="82">
        <v>62460965</v>
      </c>
      <c r="V1121" s="82" t="s">
        <v>3702</v>
      </c>
      <c r="W1121" s="100" t="s">
        <v>1662</v>
      </c>
      <c r="X1121" s="82" t="s">
        <v>4452</v>
      </c>
      <c r="Y1121" s="82" t="s">
        <v>5727</v>
      </c>
      <c r="Z1121" s="82" t="s">
        <v>921</v>
      </c>
      <c r="AA1121" s="82" t="s">
        <v>3712</v>
      </c>
      <c r="AB1121" s="82" t="s">
        <v>7125</v>
      </c>
      <c r="AC1121" s="82" t="s">
        <v>3713</v>
      </c>
      <c r="AD1121" s="82" t="s">
        <v>3705</v>
      </c>
      <c r="AE1121" s="82">
        <v>200010200883926</v>
      </c>
      <c r="AF1121" s="82">
        <v>1</v>
      </c>
      <c r="AG1121" s="82" t="s">
        <v>3707</v>
      </c>
      <c r="AH1121" s="82">
        <v>1</v>
      </c>
      <c r="AI1121" s="82" t="s">
        <v>3708</v>
      </c>
      <c r="AJ1121" s="82">
        <v>315645</v>
      </c>
      <c r="AK1121" s="82" t="s">
        <v>6663</v>
      </c>
      <c r="AL1121" s="82">
        <v>722</v>
      </c>
      <c r="AM1121" s="84">
        <v>80000</v>
      </c>
      <c r="AN1121" s="84">
        <v>0</v>
      </c>
      <c r="AO1121" s="84">
        <v>0</v>
      </c>
      <c r="AP1121" s="84">
        <v>80000</v>
      </c>
      <c r="AQ1121" s="84">
        <v>2296</v>
      </c>
      <c r="AR1121" s="84">
        <v>7400.87</v>
      </c>
      <c r="AS1121" s="84">
        <v>2432</v>
      </c>
      <c r="AT1121" s="84">
        <v>0</v>
      </c>
      <c r="AU1121" s="84">
        <v>25</v>
      </c>
      <c r="AV1121" s="84">
        <v>0</v>
      </c>
      <c r="AW1121" s="84">
        <v>0</v>
      </c>
      <c r="AX1121" s="84">
        <v>12153.87</v>
      </c>
      <c r="AY1121" s="84">
        <v>67846.13</v>
      </c>
      <c r="AZ1121" s="84">
        <v>5680</v>
      </c>
      <c r="BA1121" s="84">
        <v>822.89</v>
      </c>
      <c r="BB1121" s="84">
        <v>5672</v>
      </c>
      <c r="BC1121" s="91">
        <v>12174.89</v>
      </c>
    </row>
    <row r="1122" spans="1:55" ht="25.5">
      <c r="A1122" s="90" t="s">
        <v>843</v>
      </c>
      <c r="B1122" s="82">
        <v>20231001</v>
      </c>
      <c r="C1122" s="82">
        <v>2023</v>
      </c>
      <c r="D1122" s="82" t="s">
        <v>6398</v>
      </c>
      <c r="E1122" s="82">
        <v>10</v>
      </c>
      <c r="F1122" s="82" t="s">
        <v>1242</v>
      </c>
      <c r="G1122" s="82" t="s">
        <v>1486</v>
      </c>
      <c r="H1122" s="82">
        <v>1.83</v>
      </c>
      <c r="I1122" s="82" t="s">
        <v>843</v>
      </c>
      <c r="J1122" s="82">
        <v>34</v>
      </c>
      <c r="K1122" s="82" t="s">
        <v>3699</v>
      </c>
      <c r="L1122" s="82" t="s">
        <v>3714</v>
      </c>
      <c r="M1122" s="82" t="s">
        <v>3715</v>
      </c>
      <c r="N1122" s="82" t="s">
        <v>2352</v>
      </c>
      <c r="O1122" s="82" t="s">
        <v>3700</v>
      </c>
      <c r="P1122" s="82" t="s">
        <v>3912</v>
      </c>
      <c r="Q1122" s="82" t="s">
        <v>251</v>
      </c>
      <c r="R1122" s="82">
        <v>2</v>
      </c>
      <c r="S1122" s="83">
        <v>44573</v>
      </c>
      <c r="T1122" s="83">
        <v>44263</v>
      </c>
      <c r="U1122" s="82">
        <v>62475174</v>
      </c>
      <c r="V1122" s="82" t="s">
        <v>3702</v>
      </c>
      <c r="W1122" s="100" t="s">
        <v>2591</v>
      </c>
      <c r="X1122" s="82" t="s">
        <v>4136</v>
      </c>
      <c r="Y1122" s="82" t="s">
        <v>5444</v>
      </c>
      <c r="Z1122" s="82" t="s">
        <v>2590</v>
      </c>
      <c r="AA1122" s="82" t="s">
        <v>3712</v>
      </c>
      <c r="AB1122" s="82" t="s">
        <v>7126</v>
      </c>
      <c r="AC1122" s="82" t="s">
        <v>3705</v>
      </c>
      <c r="AD1122" s="82" t="s">
        <v>3706</v>
      </c>
      <c r="AE1122" s="82">
        <v>200019605392287</v>
      </c>
      <c r="AF1122" s="82">
        <v>1</v>
      </c>
      <c r="AG1122" s="82" t="s">
        <v>3707</v>
      </c>
      <c r="AH1122" s="82">
        <v>1</v>
      </c>
      <c r="AI1122" s="82" t="s">
        <v>3708</v>
      </c>
      <c r="AJ1122" s="82">
        <v>315645</v>
      </c>
      <c r="AK1122" s="82" t="s">
        <v>6663</v>
      </c>
      <c r="AL1122" s="82">
        <v>723</v>
      </c>
      <c r="AM1122" s="84">
        <v>70000</v>
      </c>
      <c r="AN1122" s="84">
        <v>0</v>
      </c>
      <c r="AO1122" s="84">
        <v>0</v>
      </c>
      <c r="AP1122" s="84">
        <v>70000</v>
      </c>
      <c r="AQ1122" s="84">
        <v>2009</v>
      </c>
      <c r="AR1122" s="84">
        <v>5368.48</v>
      </c>
      <c r="AS1122" s="84">
        <v>2128</v>
      </c>
      <c r="AT1122" s="84">
        <v>0</v>
      </c>
      <c r="AU1122" s="84">
        <v>25</v>
      </c>
      <c r="AV1122" s="84">
        <v>0</v>
      </c>
      <c r="AW1122" s="84">
        <v>0</v>
      </c>
      <c r="AX1122" s="84">
        <v>9530.48</v>
      </c>
      <c r="AY1122" s="84">
        <v>60469.52</v>
      </c>
      <c r="AZ1122" s="84">
        <v>4970</v>
      </c>
      <c r="BA1122" s="84">
        <v>770</v>
      </c>
      <c r="BB1122" s="84">
        <v>4963</v>
      </c>
      <c r="BC1122" s="91">
        <v>10703</v>
      </c>
    </row>
    <row r="1123" spans="1:55" ht="25.5">
      <c r="A1123" s="90" t="s">
        <v>843</v>
      </c>
      <c r="B1123" s="82">
        <v>20231001</v>
      </c>
      <c r="C1123" s="82">
        <v>2023</v>
      </c>
      <c r="D1123" s="82" t="s">
        <v>6398</v>
      </c>
      <c r="E1123" s="82">
        <v>10</v>
      </c>
      <c r="F1123" s="82">
        <v>1.83</v>
      </c>
      <c r="G1123" s="82" t="s">
        <v>843</v>
      </c>
      <c r="H1123" s="82">
        <v>1.83</v>
      </c>
      <c r="I1123" s="82" t="s">
        <v>843</v>
      </c>
      <c r="J1123" s="82">
        <v>1</v>
      </c>
      <c r="K1123" s="82" t="s">
        <v>11</v>
      </c>
      <c r="L1123" s="82"/>
      <c r="M1123" s="82"/>
      <c r="N1123" s="82" t="s">
        <v>2352</v>
      </c>
      <c r="O1123" s="82" t="s">
        <v>3700</v>
      </c>
      <c r="P1123" s="82" t="s">
        <v>3767</v>
      </c>
      <c r="Q1123" s="82" t="s">
        <v>32</v>
      </c>
      <c r="R1123" s="82">
        <v>3</v>
      </c>
      <c r="S1123" s="83">
        <v>44207</v>
      </c>
      <c r="T1123" s="82" t="s">
        <v>6882</v>
      </c>
      <c r="U1123" s="82">
        <v>62461209</v>
      </c>
      <c r="V1123" s="82" t="s">
        <v>3702</v>
      </c>
      <c r="W1123" s="100" t="s">
        <v>1669</v>
      </c>
      <c r="X1123" s="82" t="s">
        <v>3804</v>
      </c>
      <c r="Y1123" s="82" t="s">
        <v>5179</v>
      </c>
      <c r="Z1123" s="82" t="s">
        <v>1329</v>
      </c>
      <c r="AA1123" s="82" t="s">
        <v>3704</v>
      </c>
      <c r="AB1123" s="82" t="s">
        <v>7127</v>
      </c>
      <c r="AC1123" s="82" t="s">
        <v>3705</v>
      </c>
      <c r="AD1123" s="82" t="s">
        <v>3705</v>
      </c>
      <c r="AE1123" s="82">
        <v>200019603069019</v>
      </c>
      <c r="AF1123" s="82">
        <v>1</v>
      </c>
      <c r="AG1123" s="82" t="s">
        <v>3707</v>
      </c>
      <c r="AH1123" s="82">
        <v>1</v>
      </c>
      <c r="AI1123" s="82" t="s">
        <v>3708</v>
      </c>
      <c r="AJ1123" s="82">
        <v>315645</v>
      </c>
      <c r="AK1123" s="82" t="s">
        <v>6663</v>
      </c>
      <c r="AL1123" s="82">
        <v>724</v>
      </c>
      <c r="AM1123" s="84">
        <v>145000</v>
      </c>
      <c r="AN1123" s="84">
        <v>0</v>
      </c>
      <c r="AO1123" s="84">
        <v>0</v>
      </c>
      <c r="AP1123" s="84">
        <v>145000</v>
      </c>
      <c r="AQ1123" s="84">
        <v>4161.5</v>
      </c>
      <c r="AR1123" s="84">
        <v>22690.49</v>
      </c>
      <c r="AS1123" s="84">
        <v>4408</v>
      </c>
      <c r="AT1123" s="84">
        <v>0</v>
      </c>
      <c r="AU1123" s="84">
        <v>25</v>
      </c>
      <c r="AV1123" s="84">
        <v>0</v>
      </c>
      <c r="AW1123" s="84">
        <v>0</v>
      </c>
      <c r="AX1123" s="84">
        <v>31284.99</v>
      </c>
      <c r="AY1123" s="84">
        <v>113715.01</v>
      </c>
      <c r="AZ1123" s="84">
        <v>10295</v>
      </c>
      <c r="BA1123" s="84">
        <v>822.89</v>
      </c>
      <c r="BB1123" s="84">
        <v>10280.5</v>
      </c>
      <c r="BC1123" s="91">
        <v>21398.39</v>
      </c>
    </row>
    <row r="1124" spans="1:55" ht="25.5">
      <c r="A1124" s="90" t="s">
        <v>843</v>
      </c>
      <c r="B1124" s="82">
        <v>20231001</v>
      </c>
      <c r="C1124" s="82">
        <v>2023</v>
      </c>
      <c r="D1124" s="82" t="s">
        <v>6398</v>
      </c>
      <c r="E1124" s="82">
        <v>10</v>
      </c>
      <c r="F1124" s="82" t="s">
        <v>1292</v>
      </c>
      <c r="G1124" s="82" t="s">
        <v>184</v>
      </c>
      <c r="H1124" s="82" t="s">
        <v>1292</v>
      </c>
      <c r="I1124" s="82" t="s">
        <v>184</v>
      </c>
      <c r="J1124" s="82">
        <v>1</v>
      </c>
      <c r="K1124" s="82" t="s">
        <v>11</v>
      </c>
      <c r="L1124" s="82" t="s">
        <v>3758</v>
      </c>
      <c r="M1124" s="82" t="s">
        <v>3759</v>
      </c>
      <c r="N1124" s="82" t="s">
        <v>2352</v>
      </c>
      <c r="O1124" s="82" t="s">
        <v>3700</v>
      </c>
      <c r="P1124" s="82" t="s">
        <v>4303</v>
      </c>
      <c r="Q1124" s="82" t="s">
        <v>1479</v>
      </c>
      <c r="R1124" s="82">
        <v>6</v>
      </c>
      <c r="S1124" s="83">
        <v>44573</v>
      </c>
      <c r="T1124" s="83">
        <v>38360</v>
      </c>
      <c r="U1124" s="82">
        <v>62205001</v>
      </c>
      <c r="V1124" s="82" t="s">
        <v>3702</v>
      </c>
      <c r="W1124" s="100" t="s">
        <v>1010</v>
      </c>
      <c r="X1124" s="82" t="s">
        <v>4304</v>
      </c>
      <c r="Y1124" s="82" t="s">
        <v>5593</v>
      </c>
      <c r="Z1124" s="82" t="s">
        <v>183</v>
      </c>
      <c r="AA1124" s="82" t="s">
        <v>3704</v>
      </c>
      <c r="AB1124" s="82" t="s">
        <v>7128</v>
      </c>
      <c r="AC1124" s="82" t="s">
        <v>3713</v>
      </c>
      <c r="AD1124" s="82" t="s">
        <v>3705</v>
      </c>
      <c r="AE1124" s="82">
        <v>200013300036715</v>
      </c>
      <c r="AF1124" s="82">
        <v>1</v>
      </c>
      <c r="AG1124" s="82" t="s">
        <v>3707</v>
      </c>
      <c r="AH1124" s="82">
        <v>1</v>
      </c>
      <c r="AI1124" s="82" t="s">
        <v>3708</v>
      </c>
      <c r="AJ1124" s="82">
        <v>315645</v>
      </c>
      <c r="AK1124" s="82" t="s">
        <v>6663</v>
      </c>
      <c r="AL1124" s="82">
        <v>725</v>
      </c>
      <c r="AM1124" s="84">
        <v>60000</v>
      </c>
      <c r="AN1124" s="84">
        <v>0</v>
      </c>
      <c r="AO1124" s="84">
        <v>0</v>
      </c>
      <c r="AP1124" s="84">
        <v>60000</v>
      </c>
      <c r="AQ1124" s="84">
        <v>1722</v>
      </c>
      <c r="AR1124" s="84">
        <v>2851.72</v>
      </c>
      <c r="AS1124" s="84">
        <v>1824</v>
      </c>
      <c r="AT1124" s="84">
        <v>3174.76</v>
      </c>
      <c r="AU1124" s="84">
        <v>25</v>
      </c>
      <c r="AV1124" s="84">
        <v>0</v>
      </c>
      <c r="AW1124" s="84">
        <v>12794.99</v>
      </c>
      <c r="AX1124" s="84">
        <v>35187.46</v>
      </c>
      <c r="AY1124" s="84">
        <v>37607.53</v>
      </c>
      <c r="AZ1124" s="84">
        <v>4260</v>
      </c>
      <c r="BA1124" s="84">
        <v>660</v>
      </c>
      <c r="BB1124" s="84">
        <v>4254</v>
      </c>
      <c r="BC1124" s="91">
        <v>9174</v>
      </c>
    </row>
    <row r="1125" spans="1:55" ht="25.5">
      <c r="A1125" s="90" t="s">
        <v>843</v>
      </c>
      <c r="B1125" s="82">
        <v>20231001</v>
      </c>
      <c r="C1125" s="82">
        <v>2023</v>
      </c>
      <c r="D1125" s="82" t="s">
        <v>6398</v>
      </c>
      <c r="E1125" s="82">
        <v>10</v>
      </c>
      <c r="F1125" s="82">
        <v>1.83</v>
      </c>
      <c r="G1125" s="82" t="s">
        <v>843</v>
      </c>
      <c r="H1125" s="82">
        <v>1.83</v>
      </c>
      <c r="I1125" s="82" t="s">
        <v>843</v>
      </c>
      <c r="J1125" s="82">
        <v>34</v>
      </c>
      <c r="K1125" s="82" t="s">
        <v>3699</v>
      </c>
      <c r="L1125" s="82"/>
      <c r="M1125" s="82"/>
      <c r="N1125" s="82" t="s">
        <v>2352</v>
      </c>
      <c r="O1125" s="82" t="s">
        <v>3700</v>
      </c>
      <c r="P1125" s="82" t="s">
        <v>3735</v>
      </c>
      <c r="Q1125" s="82" t="s">
        <v>127</v>
      </c>
      <c r="R1125" s="82">
        <v>4</v>
      </c>
      <c r="S1125" s="83">
        <v>44936</v>
      </c>
      <c r="T1125" s="83">
        <v>43841</v>
      </c>
      <c r="U1125" s="82">
        <v>62490028</v>
      </c>
      <c r="V1125" s="82" t="s">
        <v>3702</v>
      </c>
      <c r="W1125" s="100" t="s">
        <v>2161</v>
      </c>
      <c r="X1125" s="82" t="s">
        <v>4359</v>
      </c>
      <c r="Y1125" s="82" t="s">
        <v>5640</v>
      </c>
      <c r="Z1125" s="82" t="s">
        <v>880</v>
      </c>
      <c r="AA1125" s="82" t="s">
        <v>3704</v>
      </c>
      <c r="AB1125" s="83">
        <v>30714</v>
      </c>
      <c r="AC1125" s="82" t="s">
        <v>3705</v>
      </c>
      <c r="AD1125" s="82" t="s">
        <v>3706</v>
      </c>
      <c r="AE1125" s="82">
        <v>200019603102654</v>
      </c>
      <c r="AF1125" s="82">
        <v>1</v>
      </c>
      <c r="AG1125" s="82" t="s">
        <v>3707</v>
      </c>
      <c r="AH1125" s="82">
        <v>1</v>
      </c>
      <c r="AI1125" s="82" t="s">
        <v>3708</v>
      </c>
      <c r="AJ1125" s="82">
        <v>315645</v>
      </c>
      <c r="AK1125" s="82" t="s">
        <v>6663</v>
      </c>
      <c r="AL1125" s="82">
        <v>726</v>
      </c>
      <c r="AM1125" s="84">
        <v>135000</v>
      </c>
      <c r="AN1125" s="84">
        <v>0</v>
      </c>
      <c r="AO1125" s="84">
        <v>0</v>
      </c>
      <c r="AP1125" s="84">
        <v>135000</v>
      </c>
      <c r="AQ1125" s="84">
        <v>3874.5</v>
      </c>
      <c r="AR1125" s="84">
        <v>20338.240000000002</v>
      </c>
      <c r="AS1125" s="84">
        <v>4104</v>
      </c>
      <c r="AT1125" s="84">
        <v>0</v>
      </c>
      <c r="AU1125" s="84">
        <v>25</v>
      </c>
      <c r="AV1125" s="84">
        <v>0</v>
      </c>
      <c r="AW1125" s="84">
        <v>0</v>
      </c>
      <c r="AX1125" s="84">
        <v>28341.74</v>
      </c>
      <c r="AY1125" s="84">
        <v>106658.26</v>
      </c>
      <c r="AZ1125" s="84">
        <v>9585</v>
      </c>
      <c r="BA1125" s="84">
        <v>822.89</v>
      </c>
      <c r="BB1125" s="84">
        <v>9571.5</v>
      </c>
      <c r="BC1125" s="91">
        <v>19979.39</v>
      </c>
    </row>
    <row r="1126" spans="1:55" ht="25.5">
      <c r="A1126" s="90" t="s">
        <v>843</v>
      </c>
      <c r="B1126" s="82">
        <v>20231001</v>
      </c>
      <c r="C1126" s="82">
        <v>2023</v>
      </c>
      <c r="D1126" s="82" t="s">
        <v>6398</v>
      </c>
      <c r="E1126" s="82">
        <v>10</v>
      </c>
      <c r="F1126" s="82" t="s">
        <v>2888</v>
      </c>
      <c r="G1126" s="82" t="s">
        <v>2887</v>
      </c>
      <c r="H1126" s="82">
        <v>1.83</v>
      </c>
      <c r="I1126" s="82" t="s">
        <v>843</v>
      </c>
      <c r="J1126" s="82">
        <v>34</v>
      </c>
      <c r="K1126" s="82" t="s">
        <v>3699</v>
      </c>
      <c r="L1126" s="82" t="s">
        <v>3754</v>
      </c>
      <c r="M1126" s="82" t="s">
        <v>3755</v>
      </c>
      <c r="N1126" s="82" t="s">
        <v>2352</v>
      </c>
      <c r="O1126" s="82" t="s">
        <v>3700</v>
      </c>
      <c r="P1126" s="82" t="s">
        <v>4453</v>
      </c>
      <c r="Q1126" s="82" t="s">
        <v>1419</v>
      </c>
      <c r="R1126" s="82">
        <v>3</v>
      </c>
      <c r="S1126" s="83">
        <v>44572</v>
      </c>
      <c r="T1126" s="83">
        <v>44320</v>
      </c>
      <c r="U1126" s="82">
        <v>61530015</v>
      </c>
      <c r="V1126" s="82" t="s">
        <v>3702</v>
      </c>
      <c r="W1126" s="100" t="s">
        <v>2147</v>
      </c>
      <c r="X1126" s="82" t="s">
        <v>4454</v>
      </c>
      <c r="Y1126" s="82" t="s">
        <v>5729</v>
      </c>
      <c r="Z1126" s="82" t="s">
        <v>1434</v>
      </c>
      <c r="AA1126" s="82" t="s">
        <v>3712</v>
      </c>
      <c r="AB1126" s="83">
        <v>30593</v>
      </c>
      <c r="AC1126" s="82" t="s">
        <v>3705</v>
      </c>
      <c r="AD1126" s="82" t="s">
        <v>3706</v>
      </c>
      <c r="AE1126" s="82">
        <v>200010131411449</v>
      </c>
      <c r="AF1126" s="82">
        <v>1</v>
      </c>
      <c r="AG1126" s="82" t="s">
        <v>3707</v>
      </c>
      <c r="AH1126" s="82">
        <v>1</v>
      </c>
      <c r="AI1126" s="82" t="s">
        <v>3708</v>
      </c>
      <c r="AJ1126" s="82">
        <v>315645</v>
      </c>
      <c r="AK1126" s="82" t="s">
        <v>6663</v>
      </c>
      <c r="AL1126" s="82">
        <v>727</v>
      </c>
      <c r="AM1126" s="84">
        <v>95000</v>
      </c>
      <c r="AN1126" s="84">
        <v>0</v>
      </c>
      <c r="AO1126" s="84">
        <v>0</v>
      </c>
      <c r="AP1126" s="84">
        <v>95000</v>
      </c>
      <c r="AQ1126" s="84">
        <v>2726.5</v>
      </c>
      <c r="AR1126" s="84">
        <v>10929.24</v>
      </c>
      <c r="AS1126" s="84">
        <v>2888</v>
      </c>
      <c r="AT1126" s="84">
        <v>0</v>
      </c>
      <c r="AU1126" s="84">
        <v>25</v>
      </c>
      <c r="AV1126" s="84">
        <v>0</v>
      </c>
      <c r="AW1126" s="84">
        <v>0</v>
      </c>
      <c r="AX1126" s="84">
        <v>16568.740000000002</v>
      </c>
      <c r="AY1126" s="84">
        <v>78431.259999999995</v>
      </c>
      <c r="AZ1126" s="84">
        <v>6745</v>
      </c>
      <c r="BA1126" s="84">
        <v>822.89</v>
      </c>
      <c r="BB1126" s="84">
        <v>6735.5</v>
      </c>
      <c r="BC1126" s="91">
        <v>14303.39</v>
      </c>
    </row>
    <row r="1127" spans="1:55" ht="25.5">
      <c r="A1127" s="90" t="s">
        <v>843</v>
      </c>
      <c r="B1127" s="82">
        <v>20231001</v>
      </c>
      <c r="C1127" s="82">
        <v>2023</v>
      </c>
      <c r="D1127" s="82" t="s">
        <v>6398</v>
      </c>
      <c r="E1127" s="82">
        <v>10</v>
      </c>
      <c r="F1127" s="82">
        <v>1.83</v>
      </c>
      <c r="G1127" s="82" t="s">
        <v>843</v>
      </c>
      <c r="H1127" s="82">
        <v>1.83</v>
      </c>
      <c r="I1127" s="82" t="s">
        <v>843</v>
      </c>
      <c r="J1127" s="82">
        <v>7</v>
      </c>
      <c r="K1127" s="82" t="s">
        <v>3709</v>
      </c>
      <c r="L1127" s="82"/>
      <c r="M1127" s="82"/>
      <c r="N1127" s="82" t="s">
        <v>2352</v>
      </c>
      <c r="O1127" s="82" t="s">
        <v>3700</v>
      </c>
      <c r="P1127" s="82" t="s">
        <v>3710</v>
      </c>
      <c r="Q1127" s="82" t="s">
        <v>795</v>
      </c>
      <c r="R1127" s="82">
        <v>1</v>
      </c>
      <c r="S1127" s="83">
        <v>44208</v>
      </c>
      <c r="T1127" s="83">
        <v>44208</v>
      </c>
      <c r="U1127" s="82">
        <v>62461211</v>
      </c>
      <c r="V1127" s="82" t="s">
        <v>3702</v>
      </c>
      <c r="W1127" s="100" t="s">
        <v>2258</v>
      </c>
      <c r="X1127" s="82" t="s">
        <v>4107</v>
      </c>
      <c r="Y1127" s="82" t="s">
        <v>5418</v>
      </c>
      <c r="Z1127" s="82" t="s">
        <v>1386</v>
      </c>
      <c r="AA1127" s="82" t="s">
        <v>3704</v>
      </c>
      <c r="AB1127" s="83">
        <v>35252</v>
      </c>
      <c r="AC1127" s="82" t="s">
        <v>3705</v>
      </c>
      <c r="AD1127" s="82" t="s">
        <v>3706</v>
      </c>
      <c r="AE1127" s="82">
        <v>200012800553793</v>
      </c>
      <c r="AF1127" s="82">
        <v>1</v>
      </c>
      <c r="AG1127" s="82" t="s">
        <v>3707</v>
      </c>
      <c r="AH1127" s="82">
        <v>1</v>
      </c>
      <c r="AI1127" s="82" t="s">
        <v>3708</v>
      </c>
      <c r="AJ1127" s="82">
        <v>315645</v>
      </c>
      <c r="AK1127" s="82" t="s">
        <v>6663</v>
      </c>
      <c r="AL1127" s="82">
        <v>728</v>
      </c>
      <c r="AM1127" s="84">
        <v>10000</v>
      </c>
      <c r="AN1127" s="84">
        <v>0</v>
      </c>
      <c r="AO1127" s="84">
        <v>0</v>
      </c>
      <c r="AP1127" s="84">
        <v>10000</v>
      </c>
      <c r="AQ1127" s="84">
        <v>0</v>
      </c>
      <c r="AR1127" s="84">
        <v>0</v>
      </c>
      <c r="AS1127" s="84">
        <v>0</v>
      </c>
      <c r="AT1127" s="84">
        <v>0</v>
      </c>
      <c r="AU1127" s="84">
        <v>0</v>
      </c>
      <c r="AV1127" s="84">
        <v>0</v>
      </c>
      <c r="AW1127" s="84">
        <v>0</v>
      </c>
      <c r="AX1127" s="84">
        <v>0</v>
      </c>
      <c r="AY1127" s="84">
        <v>10000</v>
      </c>
      <c r="AZ1127" s="84">
        <v>0</v>
      </c>
      <c r="BA1127" s="84">
        <v>0</v>
      </c>
      <c r="BB1127" s="84">
        <v>0</v>
      </c>
      <c r="BC1127" s="91">
        <v>0</v>
      </c>
    </row>
    <row r="1128" spans="1:55" ht="25.5">
      <c r="A1128" s="90" t="s">
        <v>843</v>
      </c>
      <c r="B1128" s="82">
        <v>20231001</v>
      </c>
      <c r="C1128" s="82">
        <v>2023</v>
      </c>
      <c r="D1128" s="82" t="s">
        <v>6398</v>
      </c>
      <c r="E1128" s="82">
        <v>10</v>
      </c>
      <c r="F1128" s="82" t="s">
        <v>1258</v>
      </c>
      <c r="G1128" s="82" t="s">
        <v>1488</v>
      </c>
      <c r="H1128" s="82" t="s">
        <v>1258</v>
      </c>
      <c r="I1128" s="82" t="s">
        <v>1488</v>
      </c>
      <c r="J1128" s="82">
        <v>1</v>
      </c>
      <c r="K1128" s="82" t="s">
        <v>11</v>
      </c>
      <c r="L1128" s="82" t="s">
        <v>3749</v>
      </c>
      <c r="M1128" s="82" t="s">
        <v>3750</v>
      </c>
      <c r="N1128" s="82" t="s">
        <v>2352</v>
      </c>
      <c r="O1128" s="82" t="s">
        <v>3700</v>
      </c>
      <c r="P1128" s="82" t="s">
        <v>4003</v>
      </c>
      <c r="Q1128" s="82" t="s">
        <v>180</v>
      </c>
      <c r="R1128" s="82">
        <v>12</v>
      </c>
      <c r="S1128" s="83">
        <v>44563</v>
      </c>
      <c r="T1128" s="83">
        <v>35439</v>
      </c>
      <c r="U1128" s="82">
        <v>62085002</v>
      </c>
      <c r="V1128" s="82" t="s">
        <v>3702</v>
      </c>
      <c r="W1128" s="100" t="s">
        <v>1015</v>
      </c>
      <c r="X1128" s="82" t="s">
        <v>4004</v>
      </c>
      <c r="Y1128" s="82" t="s">
        <v>5329</v>
      </c>
      <c r="Z1128" s="82" t="s">
        <v>178</v>
      </c>
      <c r="AA1128" s="82" t="s">
        <v>3704</v>
      </c>
      <c r="AB1128" s="82" t="s">
        <v>7129</v>
      </c>
      <c r="AC1128" s="82" t="s">
        <v>3713</v>
      </c>
      <c r="AD1128" s="82" t="s">
        <v>3705</v>
      </c>
      <c r="AE1128" s="82">
        <v>200013300048981</v>
      </c>
      <c r="AF1128" s="82">
        <v>1</v>
      </c>
      <c r="AG1128" s="82" t="s">
        <v>3707</v>
      </c>
      <c r="AH1128" s="82">
        <v>1</v>
      </c>
      <c r="AI1128" s="82" t="s">
        <v>3708</v>
      </c>
      <c r="AJ1128" s="82">
        <v>315645</v>
      </c>
      <c r="AK1128" s="82" t="s">
        <v>6663</v>
      </c>
      <c r="AL1128" s="82">
        <v>729</v>
      </c>
      <c r="AM1128" s="84">
        <v>65000</v>
      </c>
      <c r="AN1128" s="84">
        <v>0</v>
      </c>
      <c r="AO1128" s="84">
        <v>0</v>
      </c>
      <c r="AP1128" s="84">
        <v>65000</v>
      </c>
      <c r="AQ1128" s="84">
        <v>1865.5</v>
      </c>
      <c r="AR1128" s="84">
        <v>4427.58</v>
      </c>
      <c r="AS1128" s="84">
        <v>1976</v>
      </c>
      <c r="AT1128" s="84">
        <v>0</v>
      </c>
      <c r="AU1128" s="84">
        <v>25</v>
      </c>
      <c r="AV1128" s="84">
        <v>50</v>
      </c>
      <c r="AW1128" s="84">
        <v>0</v>
      </c>
      <c r="AX1128" s="84">
        <v>8344.08</v>
      </c>
      <c r="AY1128" s="84">
        <v>56655.92</v>
      </c>
      <c r="AZ1128" s="84">
        <v>4615</v>
      </c>
      <c r="BA1128" s="84">
        <v>715</v>
      </c>
      <c r="BB1128" s="84">
        <v>4608.5</v>
      </c>
      <c r="BC1128" s="91">
        <v>9938.5</v>
      </c>
    </row>
    <row r="1129" spans="1:55" ht="25.5">
      <c r="A1129" s="90" t="s">
        <v>843</v>
      </c>
      <c r="B1129" s="82">
        <v>20231001</v>
      </c>
      <c r="C1129" s="82">
        <v>2023</v>
      </c>
      <c r="D1129" s="82" t="s">
        <v>6398</v>
      </c>
      <c r="E1129" s="82">
        <v>10</v>
      </c>
      <c r="F1129" s="82">
        <v>1.83</v>
      </c>
      <c r="G1129" s="82" t="s">
        <v>843</v>
      </c>
      <c r="H1129" s="82">
        <v>1.83</v>
      </c>
      <c r="I1129" s="82" t="s">
        <v>843</v>
      </c>
      <c r="J1129" s="82">
        <v>7</v>
      </c>
      <c r="K1129" s="82" t="s">
        <v>3709</v>
      </c>
      <c r="L1129" s="82"/>
      <c r="M1129" s="82"/>
      <c r="N1129" s="82" t="s">
        <v>2352</v>
      </c>
      <c r="O1129" s="82" t="s">
        <v>3700</v>
      </c>
      <c r="P1129" s="82" t="s">
        <v>3710</v>
      </c>
      <c r="Q1129" s="82" t="s">
        <v>795</v>
      </c>
      <c r="R1129" s="82">
        <v>1</v>
      </c>
      <c r="S1129" s="82" t="s">
        <v>4142</v>
      </c>
      <c r="T1129" s="82" t="s">
        <v>4142</v>
      </c>
      <c r="U1129" s="82">
        <v>62461156</v>
      </c>
      <c r="V1129" s="82" t="s">
        <v>3702</v>
      </c>
      <c r="W1129" s="100" t="s">
        <v>2281</v>
      </c>
      <c r="X1129" s="82" t="s">
        <v>4143</v>
      </c>
      <c r="Y1129" s="82" t="s">
        <v>5451</v>
      </c>
      <c r="Z1129" s="82" t="s">
        <v>1226</v>
      </c>
      <c r="AA1129" s="82" t="s">
        <v>3712</v>
      </c>
      <c r="AB1129" s="83">
        <v>35101</v>
      </c>
      <c r="AC1129" s="82" t="s">
        <v>3705</v>
      </c>
      <c r="AD1129" s="82" t="s">
        <v>3718</v>
      </c>
      <c r="AE1129" s="82">
        <v>200012800449522</v>
      </c>
      <c r="AF1129" s="82">
        <v>1</v>
      </c>
      <c r="AG1129" s="82" t="s">
        <v>3707</v>
      </c>
      <c r="AH1129" s="82">
        <v>1</v>
      </c>
      <c r="AI1129" s="82" t="s">
        <v>3708</v>
      </c>
      <c r="AJ1129" s="82">
        <v>315645</v>
      </c>
      <c r="AK1129" s="82" t="s">
        <v>6663</v>
      </c>
      <c r="AL1129" s="82">
        <v>730</v>
      </c>
      <c r="AM1129" s="84">
        <v>25000</v>
      </c>
      <c r="AN1129" s="84">
        <v>0</v>
      </c>
      <c r="AO1129" s="84">
        <v>0</v>
      </c>
      <c r="AP1129" s="84">
        <v>25000</v>
      </c>
      <c r="AQ1129" s="84">
        <v>0</v>
      </c>
      <c r="AR1129" s="84">
        <v>0</v>
      </c>
      <c r="AS1129" s="84">
        <v>0</v>
      </c>
      <c r="AT1129" s="84">
        <v>0</v>
      </c>
      <c r="AU1129" s="84">
        <v>0</v>
      </c>
      <c r="AV1129" s="84">
        <v>0</v>
      </c>
      <c r="AW1129" s="84">
        <v>0</v>
      </c>
      <c r="AX1129" s="84">
        <v>0</v>
      </c>
      <c r="AY1129" s="84">
        <v>25000</v>
      </c>
      <c r="AZ1129" s="84">
        <v>0</v>
      </c>
      <c r="BA1129" s="84">
        <v>0</v>
      </c>
      <c r="BB1129" s="84">
        <v>0</v>
      </c>
      <c r="BC1129" s="91">
        <v>0</v>
      </c>
    </row>
    <row r="1130" spans="1:55" ht="25.5">
      <c r="A1130" s="90" t="s">
        <v>843</v>
      </c>
      <c r="B1130" s="82">
        <v>20231001</v>
      </c>
      <c r="C1130" s="82">
        <v>2023</v>
      </c>
      <c r="D1130" s="82" t="s">
        <v>6398</v>
      </c>
      <c r="E1130" s="82">
        <v>10</v>
      </c>
      <c r="F1130" s="82" t="s">
        <v>1242</v>
      </c>
      <c r="G1130" s="82" t="s">
        <v>1486</v>
      </c>
      <c r="H1130" s="82">
        <v>1.83</v>
      </c>
      <c r="I1130" s="82" t="s">
        <v>843</v>
      </c>
      <c r="J1130" s="82">
        <v>34</v>
      </c>
      <c r="K1130" s="82" t="s">
        <v>3699</v>
      </c>
      <c r="L1130" s="82"/>
      <c r="M1130" s="82"/>
      <c r="N1130" s="82" t="s">
        <v>2352</v>
      </c>
      <c r="O1130" s="82" t="s">
        <v>3700</v>
      </c>
      <c r="P1130" s="82" t="s">
        <v>3735</v>
      </c>
      <c r="Q1130" s="82" t="s">
        <v>127</v>
      </c>
      <c r="R1130" s="82">
        <v>1</v>
      </c>
      <c r="S1130" s="83">
        <v>44573</v>
      </c>
      <c r="T1130" s="83">
        <v>44573</v>
      </c>
      <c r="U1130" s="82">
        <v>62475169</v>
      </c>
      <c r="V1130" s="82" t="s">
        <v>3702</v>
      </c>
      <c r="W1130" s="100" t="s">
        <v>2698</v>
      </c>
      <c r="X1130" s="82" t="s">
        <v>3726</v>
      </c>
      <c r="Y1130" s="82" t="s">
        <v>5951</v>
      </c>
      <c r="Z1130" s="82" t="s">
        <v>2697</v>
      </c>
      <c r="AA1130" s="82" t="s">
        <v>3712</v>
      </c>
      <c r="AB1130" s="83">
        <v>32274</v>
      </c>
      <c r="AC1130" s="82" t="s">
        <v>3705</v>
      </c>
      <c r="AD1130" s="82" t="s">
        <v>3718</v>
      </c>
      <c r="AE1130" s="82">
        <v>200019602106552</v>
      </c>
      <c r="AF1130" s="82">
        <v>1</v>
      </c>
      <c r="AG1130" s="82" t="s">
        <v>3707</v>
      </c>
      <c r="AH1130" s="82">
        <v>1</v>
      </c>
      <c r="AI1130" s="82" t="s">
        <v>3708</v>
      </c>
      <c r="AJ1130" s="82">
        <v>315645</v>
      </c>
      <c r="AK1130" s="82" t="s">
        <v>6663</v>
      </c>
      <c r="AL1130" s="82">
        <v>731</v>
      </c>
      <c r="AM1130" s="84">
        <v>100000</v>
      </c>
      <c r="AN1130" s="84">
        <v>0</v>
      </c>
      <c r="AO1130" s="84">
        <v>0</v>
      </c>
      <c r="AP1130" s="84">
        <v>100000</v>
      </c>
      <c r="AQ1130" s="84">
        <v>2870</v>
      </c>
      <c r="AR1130" s="84">
        <v>12105.37</v>
      </c>
      <c r="AS1130" s="84">
        <v>3040</v>
      </c>
      <c r="AT1130" s="84">
        <v>0</v>
      </c>
      <c r="AU1130" s="84">
        <v>25</v>
      </c>
      <c r="AV1130" s="84">
        <v>0</v>
      </c>
      <c r="AW1130" s="84">
        <v>0</v>
      </c>
      <c r="AX1130" s="84">
        <v>18040.37</v>
      </c>
      <c r="AY1130" s="84">
        <v>81959.63</v>
      </c>
      <c r="AZ1130" s="84">
        <v>7100</v>
      </c>
      <c r="BA1130" s="84">
        <v>822.89</v>
      </c>
      <c r="BB1130" s="84">
        <v>7090</v>
      </c>
      <c r="BC1130" s="91">
        <v>15012.89</v>
      </c>
    </row>
    <row r="1131" spans="1:55" ht="25.5">
      <c r="A1131" s="90" t="s">
        <v>843</v>
      </c>
      <c r="B1131" s="82">
        <v>20231001</v>
      </c>
      <c r="C1131" s="82">
        <v>2023</v>
      </c>
      <c r="D1131" s="82" t="s">
        <v>6398</v>
      </c>
      <c r="E1131" s="82">
        <v>10</v>
      </c>
      <c r="F1131" s="82">
        <v>1.83</v>
      </c>
      <c r="G1131" s="82" t="s">
        <v>843</v>
      </c>
      <c r="H1131" s="82">
        <v>1.83</v>
      </c>
      <c r="I1131" s="82" t="s">
        <v>843</v>
      </c>
      <c r="J1131" s="82">
        <v>7</v>
      </c>
      <c r="K1131" s="82" t="s">
        <v>3709</v>
      </c>
      <c r="L1131" s="82"/>
      <c r="M1131" s="82"/>
      <c r="N1131" s="82" t="s">
        <v>2352</v>
      </c>
      <c r="O1131" s="82" t="s">
        <v>3700</v>
      </c>
      <c r="P1131" s="82" t="s">
        <v>3710</v>
      </c>
      <c r="Q1131" s="82" t="s">
        <v>795</v>
      </c>
      <c r="R1131" s="82">
        <v>1</v>
      </c>
      <c r="S1131" s="83">
        <v>44936</v>
      </c>
      <c r="T1131" s="83">
        <v>44936</v>
      </c>
      <c r="U1131" s="82">
        <v>62462053</v>
      </c>
      <c r="V1131" s="82" t="s">
        <v>3702</v>
      </c>
      <c r="W1131" s="100" t="s">
        <v>6383</v>
      </c>
      <c r="X1131" s="82" t="s">
        <v>4200</v>
      </c>
      <c r="Y1131" s="82" t="s">
        <v>7130</v>
      </c>
      <c r="Z1131" s="82" t="s">
        <v>6384</v>
      </c>
      <c r="AA1131" s="82" t="s">
        <v>3712</v>
      </c>
      <c r="AB1131" s="83">
        <v>37294</v>
      </c>
      <c r="AC1131" s="82" t="s">
        <v>3705</v>
      </c>
      <c r="AD1131" s="82" t="s">
        <v>3706</v>
      </c>
      <c r="AE1131" s="82">
        <v>200019603709844</v>
      </c>
      <c r="AF1131" s="82">
        <v>1</v>
      </c>
      <c r="AG1131" s="82" t="s">
        <v>3707</v>
      </c>
      <c r="AH1131" s="82">
        <v>1</v>
      </c>
      <c r="AI1131" s="82" t="s">
        <v>3708</v>
      </c>
      <c r="AJ1131" s="82">
        <v>315645</v>
      </c>
      <c r="AK1131" s="82" t="s">
        <v>6663</v>
      </c>
      <c r="AL1131" s="82">
        <v>732</v>
      </c>
      <c r="AM1131" s="84">
        <v>10000</v>
      </c>
      <c r="AN1131" s="84">
        <v>0</v>
      </c>
      <c r="AO1131" s="84">
        <v>0</v>
      </c>
      <c r="AP1131" s="84">
        <v>10000</v>
      </c>
      <c r="AQ1131" s="84">
        <v>0</v>
      </c>
      <c r="AR1131" s="84">
        <v>0</v>
      </c>
      <c r="AS1131" s="84">
        <v>0</v>
      </c>
      <c r="AT1131" s="84">
        <v>0</v>
      </c>
      <c r="AU1131" s="84">
        <v>0</v>
      </c>
      <c r="AV1131" s="84">
        <v>0</v>
      </c>
      <c r="AW1131" s="84">
        <v>0</v>
      </c>
      <c r="AX1131" s="84">
        <v>0</v>
      </c>
      <c r="AY1131" s="84">
        <v>10000</v>
      </c>
      <c r="AZ1131" s="84">
        <v>0</v>
      </c>
      <c r="BA1131" s="84">
        <v>0</v>
      </c>
      <c r="BB1131" s="84">
        <v>0</v>
      </c>
      <c r="BC1131" s="91">
        <v>0</v>
      </c>
    </row>
    <row r="1132" spans="1:55" ht="25.5">
      <c r="A1132" s="90" t="s">
        <v>843</v>
      </c>
      <c r="B1132" s="82">
        <v>20231001</v>
      </c>
      <c r="C1132" s="82">
        <v>2023</v>
      </c>
      <c r="D1132" s="82" t="s">
        <v>6398</v>
      </c>
      <c r="E1132" s="82">
        <v>10</v>
      </c>
      <c r="F1132" s="82">
        <v>1.83</v>
      </c>
      <c r="G1132" s="82" t="s">
        <v>843</v>
      </c>
      <c r="H1132" s="82">
        <v>1.83</v>
      </c>
      <c r="I1132" s="82" t="s">
        <v>843</v>
      </c>
      <c r="J1132" s="82">
        <v>7</v>
      </c>
      <c r="K1132" s="82" t="s">
        <v>3709</v>
      </c>
      <c r="L1132" s="82"/>
      <c r="M1132" s="82"/>
      <c r="N1132" s="82" t="s">
        <v>2352</v>
      </c>
      <c r="O1132" s="82" t="s">
        <v>3700</v>
      </c>
      <c r="P1132" s="82" t="s">
        <v>3710</v>
      </c>
      <c r="Q1132" s="82" t="s">
        <v>795</v>
      </c>
      <c r="R1132" s="82">
        <v>1</v>
      </c>
      <c r="S1132" s="83">
        <v>44935</v>
      </c>
      <c r="T1132" s="83">
        <v>44935</v>
      </c>
      <c r="U1132" s="82">
        <v>62462031</v>
      </c>
      <c r="V1132" s="82" t="s">
        <v>3702</v>
      </c>
      <c r="W1132" s="100" t="s">
        <v>3587</v>
      </c>
      <c r="X1132" s="82" t="s">
        <v>4045</v>
      </c>
      <c r="Y1132" s="82" t="s">
        <v>5363</v>
      </c>
      <c r="Z1132" s="82" t="s">
        <v>3620</v>
      </c>
      <c r="AA1132" s="82" t="s">
        <v>3712</v>
      </c>
      <c r="AB1132" s="83">
        <v>37478</v>
      </c>
      <c r="AC1132" s="82" t="s">
        <v>3705</v>
      </c>
      <c r="AD1132" s="82" t="s">
        <v>3706</v>
      </c>
      <c r="AE1132" s="82">
        <v>200019604327896</v>
      </c>
      <c r="AF1132" s="82">
        <v>1</v>
      </c>
      <c r="AG1132" s="82" t="s">
        <v>3707</v>
      </c>
      <c r="AH1132" s="82">
        <v>1</v>
      </c>
      <c r="AI1132" s="82" t="s">
        <v>3708</v>
      </c>
      <c r="AJ1132" s="82">
        <v>315645</v>
      </c>
      <c r="AK1132" s="82" t="s">
        <v>6663</v>
      </c>
      <c r="AL1132" s="82">
        <v>733</v>
      </c>
      <c r="AM1132" s="84">
        <v>10000</v>
      </c>
      <c r="AN1132" s="84">
        <v>0</v>
      </c>
      <c r="AO1132" s="84">
        <v>0</v>
      </c>
      <c r="AP1132" s="84">
        <v>10000</v>
      </c>
      <c r="AQ1132" s="84">
        <v>0</v>
      </c>
      <c r="AR1132" s="84">
        <v>0</v>
      </c>
      <c r="AS1132" s="84">
        <v>0</v>
      </c>
      <c r="AT1132" s="84">
        <v>0</v>
      </c>
      <c r="AU1132" s="84">
        <v>0</v>
      </c>
      <c r="AV1132" s="84">
        <v>0</v>
      </c>
      <c r="AW1132" s="84">
        <v>0</v>
      </c>
      <c r="AX1132" s="84">
        <v>0</v>
      </c>
      <c r="AY1132" s="84">
        <v>10000</v>
      </c>
      <c r="AZ1132" s="84">
        <v>0</v>
      </c>
      <c r="BA1132" s="84">
        <v>0</v>
      </c>
      <c r="BB1132" s="84">
        <v>0</v>
      </c>
      <c r="BC1132" s="91">
        <v>0</v>
      </c>
    </row>
    <row r="1133" spans="1:55" ht="25.5">
      <c r="A1133" s="90" t="s">
        <v>843</v>
      </c>
      <c r="B1133" s="82">
        <v>20231001</v>
      </c>
      <c r="C1133" s="82">
        <v>2023</v>
      </c>
      <c r="D1133" s="82" t="s">
        <v>6398</v>
      </c>
      <c r="E1133" s="82">
        <v>10</v>
      </c>
      <c r="F1133" s="82">
        <v>1.83</v>
      </c>
      <c r="G1133" s="82" t="s">
        <v>843</v>
      </c>
      <c r="H1133" s="82">
        <v>1.83</v>
      </c>
      <c r="I1133" s="82" t="s">
        <v>843</v>
      </c>
      <c r="J1133" s="82">
        <v>7</v>
      </c>
      <c r="K1133" s="82" t="s">
        <v>3709</v>
      </c>
      <c r="L1133" s="82"/>
      <c r="M1133" s="82"/>
      <c r="N1133" s="82" t="s">
        <v>2352</v>
      </c>
      <c r="O1133" s="82" t="s">
        <v>3700</v>
      </c>
      <c r="P1133" s="82" t="s">
        <v>3710</v>
      </c>
      <c r="Q1133" s="82" t="s">
        <v>795</v>
      </c>
      <c r="R1133" s="82">
        <v>1</v>
      </c>
      <c r="S1133" s="83">
        <v>44571</v>
      </c>
      <c r="T1133" s="83">
        <v>44571</v>
      </c>
      <c r="U1133" s="82">
        <v>62461695</v>
      </c>
      <c r="V1133" s="82" t="s">
        <v>3702</v>
      </c>
      <c r="W1133" s="100" t="s">
        <v>2475</v>
      </c>
      <c r="X1133" s="82" t="s">
        <v>3858</v>
      </c>
      <c r="Y1133" s="82" t="s">
        <v>5326</v>
      </c>
      <c r="Z1133" s="82" t="s">
        <v>2446</v>
      </c>
      <c r="AA1133" s="82" t="s">
        <v>3712</v>
      </c>
      <c r="AB1133" s="83">
        <v>36345</v>
      </c>
      <c r="AC1133" s="82" t="s">
        <v>3705</v>
      </c>
      <c r="AD1133" s="82" t="s">
        <v>3706</v>
      </c>
      <c r="AE1133" s="82">
        <v>200019603952800</v>
      </c>
      <c r="AF1133" s="82">
        <v>1</v>
      </c>
      <c r="AG1133" s="82" t="s">
        <v>3707</v>
      </c>
      <c r="AH1133" s="82">
        <v>1</v>
      </c>
      <c r="AI1133" s="82" t="s">
        <v>3708</v>
      </c>
      <c r="AJ1133" s="82">
        <v>315645</v>
      </c>
      <c r="AK1133" s="82" t="s">
        <v>6663</v>
      </c>
      <c r="AL1133" s="82">
        <v>734</v>
      </c>
      <c r="AM1133" s="84">
        <v>10000</v>
      </c>
      <c r="AN1133" s="84">
        <v>0</v>
      </c>
      <c r="AO1133" s="84">
        <v>0</v>
      </c>
      <c r="AP1133" s="84">
        <v>10000</v>
      </c>
      <c r="AQ1133" s="84">
        <v>0</v>
      </c>
      <c r="AR1133" s="84">
        <v>0</v>
      </c>
      <c r="AS1133" s="84">
        <v>0</v>
      </c>
      <c r="AT1133" s="84">
        <v>0</v>
      </c>
      <c r="AU1133" s="84">
        <v>0</v>
      </c>
      <c r="AV1133" s="84">
        <v>0</v>
      </c>
      <c r="AW1133" s="84">
        <v>0</v>
      </c>
      <c r="AX1133" s="84">
        <v>0</v>
      </c>
      <c r="AY1133" s="84">
        <v>10000</v>
      </c>
      <c r="AZ1133" s="84">
        <v>0</v>
      </c>
      <c r="BA1133" s="84">
        <v>0</v>
      </c>
      <c r="BB1133" s="84">
        <v>0</v>
      </c>
      <c r="BC1133" s="91">
        <v>0</v>
      </c>
    </row>
    <row r="1134" spans="1:55" ht="25.5">
      <c r="A1134" s="90" t="s">
        <v>843</v>
      </c>
      <c r="B1134" s="82">
        <v>20231001</v>
      </c>
      <c r="C1134" s="82">
        <v>2023</v>
      </c>
      <c r="D1134" s="82" t="s">
        <v>6398</v>
      </c>
      <c r="E1134" s="82">
        <v>10</v>
      </c>
      <c r="F1134" s="82">
        <v>1.83</v>
      </c>
      <c r="G1134" s="82" t="s">
        <v>843</v>
      </c>
      <c r="H1134" s="82">
        <v>1.83</v>
      </c>
      <c r="I1134" s="82" t="s">
        <v>843</v>
      </c>
      <c r="J1134" s="82">
        <v>1</v>
      </c>
      <c r="K1134" s="82" t="s">
        <v>11</v>
      </c>
      <c r="L1134" s="82"/>
      <c r="M1134" s="82"/>
      <c r="N1134" s="82" t="s">
        <v>2352</v>
      </c>
      <c r="O1134" s="82" t="s">
        <v>3700</v>
      </c>
      <c r="P1134" s="82" t="s">
        <v>4736</v>
      </c>
      <c r="Q1134" s="82" t="s">
        <v>591</v>
      </c>
      <c r="R1134" s="82">
        <v>3</v>
      </c>
      <c r="S1134" s="83">
        <v>44936</v>
      </c>
      <c r="T1134" s="83">
        <v>38727</v>
      </c>
      <c r="U1134" s="82">
        <v>62462038</v>
      </c>
      <c r="V1134" s="82" t="s">
        <v>3702</v>
      </c>
      <c r="W1134" s="100" t="s">
        <v>1795</v>
      </c>
      <c r="X1134" s="82" t="s">
        <v>4737</v>
      </c>
      <c r="Y1134" s="82" t="s">
        <v>6024</v>
      </c>
      <c r="Z1134" s="82" t="s">
        <v>2377</v>
      </c>
      <c r="AA1134" s="82" t="s">
        <v>3704</v>
      </c>
      <c r="AB1134" s="82" t="s">
        <v>7131</v>
      </c>
      <c r="AC1134" s="82" t="s">
        <v>3713</v>
      </c>
      <c r="AD1134" s="82" t="s">
        <v>3705</v>
      </c>
      <c r="AE1134" s="82">
        <v>200013300028532</v>
      </c>
      <c r="AF1134" s="82">
        <v>1</v>
      </c>
      <c r="AG1134" s="82" t="s">
        <v>3707</v>
      </c>
      <c r="AH1134" s="82">
        <v>1</v>
      </c>
      <c r="AI1134" s="82" t="s">
        <v>3708</v>
      </c>
      <c r="AJ1134" s="82">
        <v>315645</v>
      </c>
      <c r="AK1134" s="82" t="s">
        <v>6663</v>
      </c>
      <c r="AL1134" s="82">
        <v>735</v>
      </c>
      <c r="AM1134" s="84">
        <v>13300.39</v>
      </c>
      <c r="AN1134" s="84">
        <v>0</v>
      </c>
      <c r="AO1134" s="84">
        <v>0</v>
      </c>
      <c r="AP1134" s="84">
        <v>13300.39</v>
      </c>
      <c r="AQ1134" s="84">
        <v>381.72</v>
      </c>
      <c r="AR1134" s="84">
        <v>0</v>
      </c>
      <c r="AS1134" s="84">
        <v>404.33</v>
      </c>
      <c r="AT1134" s="84">
        <v>0</v>
      </c>
      <c r="AU1134" s="84">
        <v>25</v>
      </c>
      <c r="AV1134" s="84">
        <v>50</v>
      </c>
      <c r="AW1134" s="84">
        <v>2110.3000000000002</v>
      </c>
      <c r="AX1134" s="84">
        <v>5081.6499999999996</v>
      </c>
      <c r="AY1134" s="84">
        <v>10329.040000000001</v>
      </c>
      <c r="AZ1134" s="84">
        <v>944.33</v>
      </c>
      <c r="BA1134" s="84">
        <v>146.30000000000001</v>
      </c>
      <c r="BB1134" s="84">
        <v>943</v>
      </c>
      <c r="BC1134" s="91">
        <v>2033.63</v>
      </c>
    </row>
    <row r="1135" spans="1:55" ht="25.5">
      <c r="A1135" s="90" t="s">
        <v>843</v>
      </c>
      <c r="B1135" s="82">
        <v>20231001</v>
      </c>
      <c r="C1135" s="82">
        <v>2023</v>
      </c>
      <c r="D1135" s="82" t="s">
        <v>6398</v>
      </c>
      <c r="E1135" s="82">
        <v>10</v>
      </c>
      <c r="F1135" s="82">
        <v>1.83</v>
      </c>
      <c r="G1135" s="82" t="s">
        <v>843</v>
      </c>
      <c r="H1135" s="82">
        <v>1.83</v>
      </c>
      <c r="I1135" s="82" t="s">
        <v>843</v>
      </c>
      <c r="J1135" s="82">
        <v>7</v>
      </c>
      <c r="K1135" s="82" t="s">
        <v>3709</v>
      </c>
      <c r="L1135" s="82" t="s">
        <v>3754</v>
      </c>
      <c r="M1135" s="82" t="s">
        <v>3755</v>
      </c>
      <c r="N1135" s="82" t="s">
        <v>2352</v>
      </c>
      <c r="O1135" s="82" t="s">
        <v>3700</v>
      </c>
      <c r="P1135" s="82" t="s">
        <v>3807</v>
      </c>
      <c r="Q1135" s="82" t="s">
        <v>2825</v>
      </c>
      <c r="R1135" s="82">
        <v>4</v>
      </c>
      <c r="S1135" s="83">
        <v>44573</v>
      </c>
      <c r="T1135" s="83">
        <v>43840</v>
      </c>
      <c r="U1135" s="82">
        <v>62461148</v>
      </c>
      <c r="V1135" s="82" t="s">
        <v>3702</v>
      </c>
      <c r="W1135" s="100" t="s">
        <v>2226</v>
      </c>
      <c r="X1135" s="82" t="s">
        <v>3808</v>
      </c>
      <c r="Y1135" s="82" t="s">
        <v>5181</v>
      </c>
      <c r="Z1135" s="82" t="s">
        <v>1224</v>
      </c>
      <c r="AA1135" s="82" t="s">
        <v>3712</v>
      </c>
      <c r="AB1135" s="82" t="s">
        <v>7132</v>
      </c>
      <c r="AC1135" s="82" t="s">
        <v>3705</v>
      </c>
      <c r="AD1135" s="82" t="s">
        <v>3705</v>
      </c>
      <c r="AE1135" s="82">
        <v>200012401010413</v>
      </c>
      <c r="AF1135" s="82">
        <v>1</v>
      </c>
      <c r="AG1135" s="82" t="s">
        <v>3707</v>
      </c>
      <c r="AH1135" s="82">
        <v>1</v>
      </c>
      <c r="AI1135" s="82" t="s">
        <v>3708</v>
      </c>
      <c r="AJ1135" s="82">
        <v>315645</v>
      </c>
      <c r="AK1135" s="82" t="s">
        <v>6663</v>
      </c>
      <c r="AL1135" s="82">
        <v>736</v>
      </c>
      <c r="AM1135" s="84">
        <v>90000</v>
      </c>
      <c r="AN1135" s="84">
        <v>0</v>
      </c>
      <c r="AO1135" s="84">
        <v>0</v>
      </c>
      <c r="AP1135" s="84">
        <v>90000</v>
      </c>
      <c r="AQ1135" s="84">
        <v>0</v>
      </c>
      <c r="AR1135" s="84">
        <v>11082.87</v>
      </c>
      <c r="AS1135" s="84">
        <v>0</v>
      </c>
      <c r="AT1135" s="84">
        <v>0</v>
      </c>
      <c r="AU1135" s="84">
        <v>0</v>
      </c>
      <c r="AV1135" s="84">
        <v>0</v>
      </c>
      <c r="AW1135" s="84">
        <v>0</v>
      </c>
      <c r="AX1135" s="84">
        <v>11082.87</v>
      </c>
      <c r="AY1135" s="84">
        <v>78917.13</v>
      </c>
      <c r="AZ1135" s="84">
        <v>0</v>
      </c>
      <c r="BA1135" s="84">
        <v>0</v>
      </c>
      <c r="BB1135" s="84">
        <v>0</v>
      </c>
      <c r="BC1135" s="91">
        <v>0</v>
      </c>
    </row>
    <row r="1136" spans="1:55" ht="25.5">
      <c r="A1136" s="90" t="s">
        <v>843</v>
      </c>
      <c r="B1136" s="82">
        <v>20231001</v>
      </c>
      <c r="C1136" s="82">
        <v>2023</v>
      </c>
      <c r="D1136" s="82" t="s">
        <v>6398</v>
      </c>
      <c r="E1136" s="82">
        <v>10</v>
      </c>
      <c r="F1136" s="82" t="s">
        <v>1267</v>
      </c>
      <c r="G1136" s="82" t="s">
        <v>305</v>
      </c>
      <c r="H1136" s="82" t="s">
        <v>1267</v>
      </c>
      <c r="I1136" s="82" t="s">
        <v>305</v>
      </c>
      <c r="J1136" s="82">
        <v>1</v>
      </c>
      <c r="K1136" s="82" t="s">
        <v>11</v>
      </c>
      <c r="L1136" s="82" t="s">
        <v>3749</v>
      </c>
      <c r="M1136" s="82" t="s">
        <v>3750</v>
      </c>
      <c r="N1136" s="82" t="s">
        <v>2352</v>
      </c>
      <c r="O1136" s="82" t="s">
        <v>3700</v>
      </c>
      <c r="P1136" s="82" t="s">
        <v>3871</v>
      </c>
      <c r="Q1136" s="82" t="s">
        <v>335</v>
      </c>
      <c r="R1136" s="82">
        <v>5</v>
      </c>
      <c r="S1136" s="83">
        <v>44934</v>
      </c>
      <c r="T1136" s="83">
        <v>43101</v>
      </c>
      <c r="U1136" s="82">
        <v>61650057</v>
      </c>
      <c r="V1136" s="82" t="s">
        <v>3702</v>
      </c>
      <c r="W1136" s="100" t="s">
        <v>1726</v>
      </c>
      <c r="X1136" s="82" t="s">
        <v>4188</v>
      </c>
      <c r="Y1136" s="82" t="s">
        <v>5487</v>
      </c>
      <c r="Z1136" s="82" t="s">
        <v>275</v>
      </c>
      <c r="AA1136" s="82" t="s">
        <v>3712</v>
      </c>
      <c r="AB1136" s="82" t="s">
        <v>7133</v>
      </c>
      <c r="AC1136" s="82" t="s">
        <v>3713</v>
      </c>
      <c r="AD1136" s="82" t="s">
        <v>3706</v>
      </c>
      <c r="AE1136" s="82">
        <v>200019600409691</v>
      </c>
      <c r="AF1136" s="82">
        <v>1</v>
      </c>
      <c r="AG1136" s="82" t="s">
        <v>3707</v>
      </c>
      <c r="AH1136" s="82">
        <v>1</v>
      </c>
      <c r="AI1136" s="82" t="s">
        <v>3708</v>
      </c>
      <c r="AJ1136" s="82">
        <v>315645</v>
      </c>
      <c r="AK1136" s="82" t="s">
        <v>6663</v>
      </c>
      <c r="AL1136" s="82">
        <v>737</v>
      </c>
      <c r="AM1136" s="84">
        <v>35000</v>
      </c>
      <c r="AN1136" s="84">
        <v>0</v>
      </c>
      <c r="AO1136" s="84">
        <v>0</v>
      </c>
      <c r="AP1136" s="84">
        <v>35000</v>
      </c>
      <c r="AQ1136" s="84">
        <v>1004.5</v>
      </c>
      <c r="AR1136" s="84">
        <v>0</v>
      </c>
      <c r="AS1136" s="84">
        <v>1064</v>
      </c>
      <c r="AT1136" s="84">
        <v>0</v>
      </c>
      <c r="AU1136" s="84">
        <v>25</v>
      </c>
      <c r="AV1136" s="84">
        <v>0</v>
      </c>
      <c r="AW1136" s="84">
        <v>13316.08</v>
      </c>
      <c r="AX1136" s="84">
        <v>28725.66</v>
      </c>
      <c r="AY1136" s="84">
        <v>19590.419999999998</v>
      </c>
      <c r="AZ1136" s="84">
        <v>2485</v>
      </c>
      <c r="BA1136" s="84">
        <v>385</v>
      </c>
      <c r="BB1136" s="84">
        <v>2481.5</v>
      </c>
      <c r="BC1136" s="91">
        <v>5351.5</v>
      </c>
    </row>
    <row r="1137" spans="1:55" ht="25.5">
      <c r="A1137" s="90" t="s">
        <v>843</v>
      </c>
      <c r="B1137" s="82">
        <v>20231001</v>
      </c>
      <c r="C1137" s="82">
        <v>2023</v>
      </c>
      <c r="D1137" s="82" t="s">
        <v>6398</v>
      </c>
      <c r="E1137" s="82">
        <v>10</v>
      </c>
      <c r="F1137" s="82" t="s">
        <v>1298</v>
      </c>
      <c r="G1137" s="82" t="s">
        <v>1481</v>
      </c>
      <c r="H1137" s="82" t="s">
        <v>1298</v>
      </c>
      <c r="I1137" s="82" t="s">
        <v>1481</v>
      </c>
      <c r="J1137" s="82">
        <v>1</v>
      </c>
      <c r="K1137" s="82" t="s">
        <v>11</v>
      </c>
      <c r="L1137" s="82" t="s">
        <v>3758</v>
      </c>
      <c r="M1137" s="82" t="s">
        <v>3759</v>
      </c>
      <c r="N1137" s="82" t="s">
        <v>2352</v>
      </c>
      <c r="O1137" s="82" t="s">
        <v>3700</v>
      </c>
      <c r="P1137" s="82" t="s">
        <v>3841</v>
      </c>
      <c r="Q1137" s="82" t="s">
        <v>224</v>
      </c>
      <c r="R1137" s="82">
        <v>6</v>
      </c>
      <c r="S1137" s="83">
        <v>43473</v>
      </c>
      <c r="T1137" s="83">
        <v>40913</v>
      </c>
      <c r="U1137" s="82">
        <v>61530001</v>
      </c>
      <c r="V1137" s="82" t="s">
        <v>3702</v>
      </c>
      <c r="W1137" s="100" t="s">
        <v>1635</v>
      </c>
      <c r="X1137" s="82" t="s">
        <v>4069</v>
      </c>
      <c r="Y1137" s="82" t="s">
        <v>5385</v>
      </c>
      <c r="Z1137" s="82" t="s">
        <v>260</v>
      </c>
      <c r="AA1137" s="82" t="s">
        <v>3704</v>
      </c>
      <c r="AB1137" s="82" t="s">
        <v>7134</v>
      </c>
      <c r="AC1137" s="82" t="s">
        <v>3713</v>
      </c>
      <c r="AD1137" s="82" t="s">
        <v>3706</v>
      </c>
      <c r="AE1137" s="82">
        <v>200013300210308</v>
      </c>
      <c r="AF1137" s="82">
        <v>1</v>
      </c>
      <c r="AG1137" s="82" t="s">
        <v>3707</v>
      </c>
      <c r="AH1137" s="82">
        <v>1</v>
      </c>
      <c r="AI1137" s="82" t="s">
        <v>3708</v>
      </c>
      <c r="AJ1137" s="82">
        <v>315645</v>
      </c>
      <c r="AK1137" s="82" t="s">
        <v>6663</v>
      </c>
      <c r="AL1137" s="82">
        <v>738</v>
      </c>
      <c r="AM1137" s="84">
        <v>45000</v>
      </c>
      <c r="AN1137" s="84">
        <v>0</v>
      </c>
      <c r="AO1137" s="84">
        <v>0</v>
      </c>
      <c r="AP1137" s="84">
        <v>45000</v>
      </c>
      <c r="AQ1137" s="84">
        <v>1291.5</v>
      </c>
      <c r="AR1137" s="84">
        <v>1148.33</v>
      </c>
      <c r="AS1137" s="84">
        <v>1368</v>
      </c>
      <c r="AT1137" s="84">
        <v>0</v>
      </c>
      <c r="AU1137" s="84">
        <v>25</v>
      </c>
      <c r="AV1137" s="84">
        <v>0</v>
      </c>
      <c r="AW1137" s="84">
        <v>7968.63</v>
      </c>
      <c r="AX1137" s="84">
        <v>19770.09</v>
      </c>
      <c r="AY1137" s="84">
        <v>33198.54</v>
      </c>
      <c r="AZ1137" s="84">
        <v>3195</v>
      </c>
      <c r="BA1137" s="84">
        <v>495</v>
      </c>
      <c r="BB1137" s="84">
        <v>3190.5</v>
      </c>
      <c r="BC1137" s="91">
        <v>6880.5</v>
      </c>
    </row>
    <row r="1138" spans="1:55" ht="25.5">
      <c r="A1138" s="90" t="s">
        <v>843</v>
      </c>
      <c r="B1138" s="82">
        <v>20231001</v>
      </c>
      <c r="C1138" s="82">
        <v>2023</v>
      </c>
      <c r="D1138" s="82" t="s">
        <v>6398</v>
      </c>
      <c r="E1138" s="82">
        <v>10</v>
      </c>
      <c r="F1138" s="82" t="s">
        <v>2291</v>
      </c>
      <c r="G1138" s="82" t="s">
        <v>201</v>
      </c>
      <c r="H1138" s="82">
        <v>1.83</v>
      </c>
      <c r="I1138" s="82" t="s">
        <v>843</v>
      </c>
      <c r="J1138" s="82">
        <v>34</v>
      </c>
      <c r="K1138" s="82" t="s">
        <v>3699</v>
      </c>
      <c r="L1138" s="82" t="s">
        <v>3714</v>
      </c>
      <c r="M1138" s="82" t="s">
        <v>3715</v>
      </c>
      <c r="N1138" s="82" t="s">
        <v>2352</v>
      </c>
      <c r="O1138" s="82" t="s">
        <v>3700</v>
      </c>
      <c r="P1138" s="82" t="s">
        <v>3846</v>
      </c>
      <c r="Q1138" s="82" t="s">
        <v>3847</v>
      </c>
      <c r="R1138" s="82">
        <v>5</v>
      </c>
      <c r="S1138" s="83">
        <v>44562</v>
      </c>
      <c r="T1138" s="83">
        <v>42005</v>
      </c>
      <c r="U1138" s="82">
        <v>71105011</v>
      </c>
      <c r="V1138" s="82" t="s">
        <v>3702</v>
      </c>
      <c r="W1138" s="100" t="s">
        <v>2079</v>
      </c>
      <c r="X1138" s="82" t="s">
        <v>4627</v>
      </c>
      <c r="Y1138" s="82" t="s">
        <v>5914</v>
      </c>
      <c r="Z1138" s="82" t="s">
        <v>1207</v>
      </c>
      <c r="AA1138" s="82" t="s">
        <v>3704</v>
      </c>
      <c r="AB1138" s="83">
        <v>31991</v>
      </c>
      <c r="AC1138" s="82" t="s">
        <v>3713</v>
      </c>
      <c r="AD1138" s="82" t="s">
        <v>3705</v>
      </c>
      <c r="AE1138" s="82">
        <v>200019603841434</v>
      </c>
      <c r="AF1138" s="82">
        <v>1</v>
      </c>
      <c r="AG1138" s="82" t="s">
        <v>3707</v>
      </c>
      <c r="AH1138" s="82">
        <v>1</v>
      </c>
      <c r="AI1138" s="82" t="s">
        <v>3708</v>
      </c>
      <c r="AJ1138" s="82">
        <v>315645</v>
      </c>
      <c r="AK1138" s="82" t="s">
        <v>6663</v>
      </c>
      <c r="AL1138" s="82">
        <v>739</v>
      </c>
      <c r="AM1138" s="84">
        <v>65000</v>
      </c>
      <c r="AN1138" s="84">
        <v>0</v>
      </c>
      <c r="AO1138" s="84">
        <v>0</v>
      </c>
      <c r="AP1138" s="84">
        <v>65000</v>
      </c>
      <c r="AQ1138" s="84">
        <v>1865.5</v>
      </c>
      <c r="AR1138" s="84">
        <v>4110.1000000000004</v>
      </c>
      <c r="AS1138" s="84">
        <v>1976</v>
      </c>
      <c r="AT1138" s="84">
        <v>1587.38</v>
      </c>
      <c r="AU1138" s="84">
        <v>25</v>
      </c>
      <c r="AV1138" s="84">
        <v>0</v>
      </c>
      <c r="AW1138" s="84">
        <v>0</v>
      </c>
      <c r="AX1138" s="84">
        <v>9563.98</v>
      </c>
      <c r="AY1138" s="84">
        <v>55436.02</v>
      </c>
      <c r="AZ1138" s="84">
        <v>4615</v>
      </c>
      <c r="BA1138" s="84">
        <v>715</v>
      </c>
      <c r="BB1138" s="84">
        <v>4608.5</v>
      </c>
      <c r="BC1138" s="91">
        <v>9938.5</v>
      </c>
    </row>
    <row r="1139" spans="1:55" ht="25.5">
      <c r="A1139" s="90" t="s">
        <v>843</v>
      </c>
      <c r="B1139" s="82">
        <v>20231001</v>
      </c>
      <c r="C1139" s="82">
        <v>2023</v>
      </c>
      <c r="D1139" s="82" t="s">
        <v>6398</v>
      </c>
      <c r="E1139" s="82">
        <v>10</v>
      </c>
      <c r="F1139" s="82" t="s">
        <v>1300</v>
      </c>
      <c r="G1139" s="82" t="s">
        <v>976</v>
      </c>
      <c r="H1139" s="82">
        <v>1.83</v>
      </c>
      <c r="I1139" s="82" t="s">
        <v>843</v>
      </c>
      <c r="J1139" s="82">
        <v>34</v>
      </c>
      <c r="K1139" s="82" t="s">
        <v>3699</v>
      </c>
      <c r="L1139" s="82"/>
      <c r="M1139" s="82"/>
      <c r="N1139" s="82" t="s">
        <v>2352</v>
      </c>
      <c r="O1139" s="82" t="s">
        <v>3700</v>
      </c>
      <c r="P1139" s="82" t="s">
        <v>3735</v>
      </c>
      <c r="Q1139" s="82" t="s">
        <v>127</v>
      </c>
      <c r="R1139" s="82">
        <v>2</v>
      </c>
      <c r="S1139" s="83">
        <v>44565</v>
      </c>
      <c r="T1139" s="83">
        <v>44564</v>
      </c>
      <c r="U1139" s="82">
        <v>62355013</v>
      </c>
      <c r="V1139" s="82" t="s">
        <v>3702</v>
      </c>
      <c r="W1139" s="100" t="s">
        <v>2078</v>
      </c>
      <c r="X1139" s="82" t="s">
        <v>4617</v>
      </c>
      <c r="Y1139" s="82" t="s">
        <v>5904</v>
      </c>
      <c r="Z1139" s="82" t="s">
        <v>1523</v>
      </c>
      <c r="AA1139" s="82" t="s">
        <v>3712</v>
      </c>
      <c r="AB1139" s="82" t="s">
        <v>7135</v>
      </c>
      <c r="AC1139" s="82" t="s">
        <v>3705</v>
      </c>
      <c r="AD1139" s="82" t="s">
        <v>3706</v>
      </c>
      <c r="AE1139" s="82">
        <v>200019604548109</v>
      </c>
      <c r="AF1139" s="82">
        <v>1</v>
      </c>
      <c r="AG1139" s="82" t="s">
        <v>3707</v>
      </c>
      <c r="AH1139" s="82">
        <v>1</v>
      </c>
      <c r="AI1139" s="82" t="s">
        <v>3708</v>
      </c>
      <c r="AJ1139" s="82">
        <v>315645</v>
      </c>
      <c r="AK1139" s="82" t="s">
        <v>6663</v>
      </c>
      <c r="AL1139" s="82">
        <v>740</v>
      </c>
      <c r="AM1139" s="84">
        <v>100000</v>
      </c>
      <c r="AN1139" s="84">
        <v>0</v>
      </c>
      <c r="AO1139" s="84">
        <v>0</v>
      </c>
      <c r="AP1139" s="84">
        <v>100000</v>
      </c>
      <c r="AQ1139" s="84">
        <v>2870</v>
      </c>
      <c r="AR1139" s="84">
        <v>12105.37</v>
      </c>
      <c r="AS1139" s="84">
        <v>3040</v>
      </c>
      <c r="AT1139" s="84">
        <v>0</v>
      </c>
      <c r="AU1139" s="84">
        <v>25</v>
      </c>
      <c r="AV1139" s="84">
        <v>0</v>
      </c>
      <c r="AW1139" s="84">
        <v>0</v>
      </c>
      <c r="AX1139" s="84">
        <v>18040.37</v>
      </c>
      <c r="AY1139" s="84">
        <v>81959.63</v>
      </c>
      <c r="AZ1139" s="84">
        <v>7100</v>
      </c>
      <c r="BA1139" s="84">
        <v>822.89</v>
      </c>
      <c r="BB1139" s="84">
        <v>7090</v>
      </c>
      <c r="BC1139" s="91">
        <v>15012.89</v>
      </c>
    </row>
    <row r="1140" spans="1:55" ht="25.5">
      <c r="A1140" s="90" t="s">
        <v>843</v>
      </c>
      <c r="B1140" s="82">
        <v>20231001</v>
      </c>
      <c r="C1140" s="82">
        <v>2023</v>
      </c>
      <c r="D1140" s="82" t="s">
        <v>6398</v>
      </c>
      <c r="E1140" s="82">
        <v>10</v>
      </c>
      <c r="F1140" s="82" t="s">
        <v>1258</v>
      </c>
      <c r="G1140" s="82" t="s">
        <v>1488</v>
      </c>
      <c r="H1140" s="82" t="s">
        <v>1258</v>
      </c>
      <c r="I1140" s="82" t="s">
        <v>1488</v>
      </c>
      <c r="J1140" s="82">
        <v>1</v>
      </c>
      <c r="K1140" s="82" t="s">
        <v>11</v>
      </c>
      <c r="L1140" s="82" t="s">
        <v>3754</v>
      </c>
      <c r="M1140" s="82" t="s">
        <v>3755</v>
      </c>
      <c r="N1140" s="82" t="s">
        <v>2352</v>
      </c>
      <c r="O1140" s="82" t="s">
        <v>3700</v>
      </c>
      <c r="P1140" s="82" t="s">
        <v>4365</v>
      </c>
      <c r="Q1140" s="82" t="s">
        <v>182</v>
      </c>
      <c r="R1140" s="82">
        <v>2</v>
      </c>
      <c r="S1140" s="83">
        <v>43466</v>
      </c>
      <c r="T1140" s="83">
        <v>38354</v>
      </c>
      <c r="U1140" s="82">
        <v>62085003</v>
      </c>
      <c r="V1140" s="82" t="s">
        <v>3702</v>
      </c>
      <c r="W1140" s="100" t="s">
        <v>1672</v>
      </c>
      <c r="X1140" s="82" t="s">
        <v>4366</v>
      </c>
      <c r="Y1140" s="82" t="s">
        <v>5646</v>
      </c>
      <c r="Z1140" s="82" t="s">
        <v>181</v>
      </c>
      <c r="AA1140" s="82" t="s">
        <v>3704</v>
      </c>
      <c r="AB1140" s="82" t="s">
        <v>7136</v>
      </c>
      <c r="AC1140" s="82" t="s">
        <v>3713</v>
      </c>
      <c r="AD1140" s="82" t="s">
        <v>3705</v>
      </c>
      <c r="AE1140" s="82">
        <v>200013300043805</v>
      </c>
      <c r="AF1140" s="82">
        <v>1</v>
      </c>
      <c r="AG1140" s="82" t="s">
        <v>3707</v>
      </c>
      <c r="AH1140" s="82">
        <v>1</v>
      </c>
      <c r="AI1140" s="82" t="s">
        <v>3708</v>
      </c>
      <c r="AJ1140" s="82">
        <v>315645</v>
      </c>
      <c r="AK1140" s="82" t="s">
        <v>6663</v>
      </c>
      <c r="AL1140" s="82">
        <v>741</v>
      </c>
      <c r="AM1140" s="84">
        <v>10000</v>
      </c>
      <c r="AN1140" s="84">
        <v>0</v>
      </c>
      <c r="AO1140" s="84">
        <v>0</v>
      </c>
      <c r="AP1140" s="84">
        <v>10000</v>
      </c>
      <c r="AQ1140" s="84">
        <v>287</v>
      </c>
      <c r="AR1140" s="84">
        <v>0</v>
      </c>
      <c r="AS1140" s="84">
        <v>304</v>
      </c>
      <c r="AT1140" s="84">
        <v>0</v>
      </c>
      <c r="AU1140" s="84">
        <v>25</v>
      </c>
      <c r="AV1140" s="84">
        <v>50</v>
      </c>
      <c r="AW1140" s="84">
        <v>0</v>
      </c>
      <c r="AX1140" s="84">
        <v>666</v>
      </c>
      <c r="AY1140" s="84">
        <v>9334</v>
      </c>
      <c r="AZ1140" s="84">
        <v>710</v>
      </c>
      <c r="BA1140" s="84">
        <v>110</v>
      </c>
      <c r="BB1140" s="84">
        <v>709</v>
      </c>
      <c r="BC1140" s="91">
        <v>1529</v>
      </c>
    </row>
    <row r="1141" spans="1:55" ht="25.5">
      <c r="A1141" s="90" t="s">
        <v>843</v>
      </c>
      <c r="B1141" s="82">
        <v>20231001</v>
      </c>
      <c r="C1141" s="82">
        <v>2023</v>
      </c>
      <c r="D1141" s="82" t="s">
        <v>6398</v>
      </c>
      <c r="E1141" s="82">
        <v>10</v>
      </c>
      <c r="F1141" s="82">
        <v>1.83</v>
      </c>
      <c r="G1141" s="82" t="s">
        <v>843</v>
      </c>
      <c r="H1141" s="82">
        <v>1.83</v>
      </c>
      <c r="I1141" s="82" t="s">
        <v>843</v>
      </c>
      <c r="J1141" s="82">
        <v>7</v>
      </c>
      <c r="K1141" s="82" t="s">
        <v>3709</v>
      </c>
      <c r="L1141" s="82"/>
      <c r="M1141" s="82"/>
      <c r="N1141" s="82" t="s">
        <v>2352</v>
      </c>
      <c r="O1141" s="82" t="s">
        <v>3700</v>
      </c>
      <c r="P1141" s="82" t="s">
        <v>3710</v>
      </c>
      <c r="Q1141" s="82" t="s">
        <v>795</v>
      </c>
      <c r="R1141" s="82">
        <v>2</v>
      </c>
      <c r="S1141" s="83">
        <v>44935</v>
      </c>
      <c r="T1141" s="83">
        <v>43836</v>
      </c>
      <c r="U1141" s="82">
        <v>62462015</v>
      </c>
      <c r="V1141" s="82" t="s">
        <v>3702</v>
      </c>
      <c r="W1141" s="100" t="s">
        <v>3582</v>
      </c>
      <c r="X1141" s="82" t="s">
        <v>4065</v>
      </c>
      <c r="Y1141" s="82" t="s">
        <v>5381</v>
      </c>
      <c r="Z1141" s="82" t="s">
        <v>3615</v>
      </c>
      <c r="AA1141" s="82" t="s">
        <v>3712</v>
      </c>
      <c r="AB1141" s="83">
        <v>33972</v>
      </c>
      <c r="AC1141" s="82" t="s">
        <v>3705</v>
      </c>
      <c r="AD1141" s="82" t="s">
        <v>3706</v>
      </c>
      <c r="AE1141" s="82">
        <v>200012800397629</v>
      </c>
      <c r="AF1141" s="82">
        <v>1</v>
      </c>
      <c r="AG1141" s="82" t="s">
        <v>3707</v>
      </c>
      <c r="AH1141" s="82">
        <v>1</v>
      </c>
      <c r="AI1141" s="82" t="s">
        <v>3708</v>
      </c>
      <c r="AJ1141" s="82">
        <v>315645</v>
      </c>
      <c r="AK1141" s="82" t="s">
        <v>6663</v>
      </c>
      <c r="AL1141" s="82">
        <v>742</v>
      </c>
      <c r="AM1141" s="84">
        <v>10000</v>
      </c>
      <c r="AN1141" s="84">
        <v>0</v>
      </c>
      <c r="AO1141" s="84">
        <v>0</v>
      </c>
      <c r="AP1141" s="84">
        <v>10000</v>
      </c>
      <c r="AQ1141" s="84">
        <v>0</v>
      </c>
      <c r="AR1141" s="84">
        <v>0</v>
      </c>
      <c r="AS1141" s="84">
        <v>0</v>
      </c>
      <c r="AT1141" s="84">
        <v>0</v>
      </c>
      <c r="AU1141" s="84">
        <v>0</v>
      </c>
      <c r="AV1141" s="84">
        <v>0</v>
      </c>
      <c r="AW1141" s="84">
        <v>0</v>
      </c>
      <c r="AX1141" s="84">
        <v>0</v>
      </c>
      <c r="AY1141" s="84">
        <v>10000</v>
      </c>
      <c r="AZ1141" s="84">
        <v>0</v>
      </c>
      <c r="BA1141" s="84">
        <v>0</v>
      </c>
      <c r="BB1141" s="84">
        <v>0</v>
      </c>
      <c r="BC1141" s="91">
        <v>0</v>
      </c>
    </row>
    <row r="1142" spans="1:55" ht="25.5">
      <c r="A1142" s="90" t="s">
        <v>843</v>
      </c>
      <c r="B1142" s="82">
        <v>20231001</v>
      </c>
      <c r="C1142" s="82">
        <v>2023</v>
      </c>
      <c r="D1142" s="82" t="s">
        <v>6398</v>
      </c>
      <c r="E1142" s="82">
        <v>10</v>
      </c>
      <c r="F1142" s="82" t="s">
        <v>1244</v>
      </c>
      <c r="G1142" s="82" t="s">
        <v>503</v>
      </c>
      <c r="H1142" s="82" t="s">
        <v>1244</v>
      </c>
      <c r="I1142" s="82" t="s">
        <v>503</v>
      </c>
      <c r="J1142" s="82">
        <v>1</v>
      </c>
      <c r="K1142" s="82" t="s">
        <v>11</v>
      </c>
      <c r="L1142" s="82" t="s">
        <v>3720</v>
      </c>
      <c r="M1142" s="82" t="s">
        <v>3721</v>
      </c>
      <c r="N1142" s="82" t="s">
        <v>2352</v>
      </c>
      <c r="O1142" s="82" t="s">
        <v>3700</v>
      </c>
      <c r="P1142" s="82" t="s">
        <v>3987</v>
      </c>
      <c r="Q1142" s="82" t="s">
        <v>510</v>
      </c>
      <c r="R1142" s="82">
        <v>3</v>
      </c>
      <c r="S1142" s="83">
        <v>44566</v>
      </c>
      <c r="T1142" s="83">
        <v>43836</v>
      </c>
      <c r="U1142" s="82">
        <v>62040048</v>
      </c>
      <c r="V1142" s="82" t="s">
        <v>3702</v>
      </c>
      <c r="W1142" s="100" t="s">
        <v>1611</v>
      </c>
      <c r="X1142" s="82" t="s">
        <v>4497</v>
      </c>
      <c r="Y1142" s="82" t="s">
        <v>5775</v>
      </c>
      <c r="Z1142" s="82" t="s">
        <v>789</v>
      </c>
      <c r="AA1142" s="82" t="s">
        <v>3712</v>
      </c>
      <c r="AB1142" s="83">
        <v>28006</v>
      </c>
      <c r="AC1142" s="82" t="s">
        <v>3705</v>
      </c>
      <c r="AD1142" s="82" t="s">
        <v>3706</v>
      </c>
      <c r="AE1142" s="82">
        <v>200019601938348</v>
      </c>
      <c r="AF1142" s="82">
        <v>1</v>
      </c>
      <c r="AG1142" s="82" t="s">
        <v>3707</v>
      </c>
      <c r="AH1142" s="82">
        <v>1</v>
      </c>
      <c r="AI1142" s="82" t="s">
        <v>3708</v>
      </c>
      <c r="AJ1142" s="82">
        <v>315645</v>
      </c>
      <c r="AK1142" s="82" t="s">
        <v>6663</v>
      </c>
      <c r="AL1142" s="82">
        <v>743</v>
      </c>
      <c r="AM1142" s="84">
        <v>30000</v>
      </c>
      <c r="AN1142" s="84">
        <v>0</v>
      </c>
      <c r="AO1142" s="84">
        <v>0</v>
      </c>
      <c r="AP1142" s="84">
        <v>30000</v>
      </c>
      <c r="AQ1142" s="84">
        <v>861</v>
      </c>
      <c r="AR1142" s="84">
        <v>0</v>
      </c>
      <c r="AS1142" s="84">
        <v>912</v>
      </c>
      <c r="AT1142" s="84">
        <v>0</v>
      </c>
      <c r="AU1142" s="84">
        <v>25</v>
      </c>
      <c r="AV1142" s="84">
        <v>0</v>
      </c>
      <c r="AW1142" s="84">
        <v>0</v>
      </c>
      <c r="AX1142" s="84">
        <v>1798</v>
      </c>
      <c r="AY1142" s="84">
        <v>28202</v>
      </c>
      <c r="AZ1142" s="84">
        <v>2130</v>
      </c>
      <c r="BA1142" s="84">
        <v>330</v>
      </c>
      <c r="BB1142" s="84">
        <v>2127</v>
      </c>
      <c r="BC1142" s="91">
        <v>4587</v>
      </c>
    </row>
    <row r="1143" spans="1:55" ht="25.5">
      <c r="A1143" s="90" t="s">
        <v>843</v>
      </c>
      <c r="B1143" s="82">
        <v>20231001</v>
      </c>
      <c r="C1143" s="82">
        <v>2023</v>
      </c>
      <c r="D1143" s="82" t="s">
        <v>6398</v>
      </c>
      <c r="E1143" s="82">
        <v>10</v>
      </c>
      <c r="F1143" s="82" t="s">
        <v>1265</v>
      </c>
      <c r="G1143" s="82" t="s">
        <v>206</v>
      </c>
      <c r="H1143" s="82">
        <v>1.83</v>
      </c>
      <c r="I1143" s="82" t="s">
        <v>843</v>
      </c>
      <c r="J1143" s="82">
        <v>34</v>
      </c>
      <c r="K1143" s="82" t="s">
        <v>3699</v>
      </c>
      <c r="L1143" s="82" t="s">
        <v>3714</v>
      </c>
      <c r="M1143" s="82" t="s">
        <v>3715</v>
      </c>
      <c r="N1143" s="82" t="s">
        <v>2352</v>
      </c>
      <c r="O1143" s="82" t="s">
        <v>3700</v>
      </c>
      <c r="P1143" s="82" t="s">
        <v>3774</v>
      </c>
      <c r="Q1143" s="82" t="s">
        <v>1308</v>
      </c>
      <c r="R1143" s="82">
        <v>1</v>
      </c>
      <c r="S1143" s="83">
        <v>44573</v>
      </c>
      <c r="T1143" s="83">
        <v>44573</v>
      </c>
      <c r="U1143" s="82">
        <v>61725018</v>
      </c>
      <c r="V1143" s="82" t="s">
        <v>3702</v>
      </c>
      <c r="W1143" s="100" t="s">
        <v>2788</v>
      </c>
      <c r="X1143" s="82" t="s">
        <v>4675</v>
      </c>
      <c r="Y1143" s="82" t="s">
        <v>5964</v>
      </c>
      <c r="Z1143" s="82" t="s">
        <v>2787</v>
      </c>
      <c r="AA1143" s="82" t="s">
        <v>3704</v>
      </c>
      <c r="AB1143" s="83">
        <v>31878</v>
      </c>
      <c r="AC1143" s="82" t="s">
        <v>3705</v>
      </c>
      <c r="AD1143" s="82" t="s">
        <v>3706</v>
      </c>
      <c r="AE1143" s="82">
        <v>200010210400244</v>
      </c>
      <c r="AF1143" s="82">
        <v>1</v>
      </c>
      <c r="AG1143" s="82" t="s">
        <v>3707</v>
      </c>
      <c r="AH1143" s="82">
        <v>1</v>
      </c>
      <c r="AI1143" s="82" t="s">
        <v>3708</v>
      </c>
      <c r="AJ1143" s="82">
        <v>315645</v>
      </c>
      <c r="AK1143" s="82" t="s">
        <v>6663</v>
      </c>
      <c r="AL1143" s="82">
        <v>744</v>
      </c>
      <c r="AM1143" s="84">
        <v>65000</v>
      </c>
      <c r="AN1143" s="84">
        <v>0</v>
      </c>
      <c r="AO1143" s="84">
        <v>0</v>
      </c>
      <c r="AP1143" s="84">
        <v>65000</v>
      </c>
      <c r="AQ1143" s="84">
        <v>1865.5</v>
      </c>
      <c r="AR1143" s="84">
        <v>4427.58</v>
      </c>
      <c r="AS1143" s="84">
        <v>1976</v>
      </c>
      <c r="AT1143" s="84">
        <v>0</v>
      </c>
      <c r="AU1143" s="84">
        <v>25</v>
      </c>
      <c r="AV1143" s="84">
        <v>0</v>
      </c>
      <c r="AW1143" s="84">
        <v>5946</v>
      </c>
      <c r="AX1143" s="84">
        <v>20186.080000000002</v>
      </c>
      <c r="AY1143" s="84">
        <v>50759.92</v>
      </c>
      <c r="AZ1143" s="84">
        <v>4615</v>
      </c>
      <c r="BA1143" s="84">
        <v>715</v>
      </c>
      <c r="BB1143" s="84">
        <v>4608.5</v>
      </c>
      <c r="BC1143" s="91">
        <v>9938.5</v>
      </c>
    </row>
    <row r="1144" spans="1:55" ht="25.5">
      <c r="A1144" s="90" t="s">
        <v>843</v>
      </c>
      <c r="B1144" s="82">
        <v>20231001</v>
      </c>
      <c r="C1144" s="82">
        <v>2023</v>
      </c>
      <c r="D1144" s="82" t="s">
        <v>6398</v>
      </c>
      <c r="E1144" s="82">
        <v>10</v>
      </c>
      <c r="F1144" s="82" t="s">
        <v>1262</v>
      </c>
      <c r="G1144" s="82" t="s">
        <v>465</v>
      </c>
      <c r="H1144" s="82">
        <v>1.83</v>
      </c>
      <c r="I1144" s="82" t="s">
        <v>843</v>
      </c>
      <c r="J1144" s="82">
        <v>34</v>
      </c>
      <c r="K1144" s="82" t="s">
        <v>3699</v>
      </c>
      <c r="L1144" s="82" t="s">
        <v>3754</v>
      </c>
      <c r="M1144" s="82" t="s">
        <v>3755</v>
      </c>
      <c r="N1144" s="82" t="s">
        <v>2352</v>
      </c>
      <c r="O1144" s="82" t="s">
        <v>3700</v>
      </c>
      <c r="P1144" s="82" t="s">
        <v>3756</v>
      </c>
      <c r="Q1144" s="82" t="s">
        <v>883</v>
      </c>
      <c r="R1144" s="82">
        <v>1</v>
      </c>
      <c r="S1144" s="83">
        <v>44573</v>
      </c>
      <c r="T1144" s="83">
        <v>44573</v>
      </c>
      <c r="U1144" s="82">
        <v>61935123</v>
      </c>
      <c r="V1144" s="82" t="s">
        <v>3702</v>
      </c>
      <c r="W1144" s="100" t="s">
        <v>2666</v>
      </c>
      <c r="X1144" s="82" t="s">
        <v>4526</v>
      </c>
      <c r="Y1144" s="82" t="s">
        <v>5805</v>
      </c>
      <c r="Z1144" s="82" t="s">
        <v>2665</v>
      </c>
      <c r="AA1144" s="82" t="s">
        <v>3712</v>
      </c>
      <c r="AB1144" s="83">
        <v>35317</v>
      </c>
      <c r="AC1144" s="82" t="s">
        <v>3705</v>
      </c>
      <c r="AD1144" s="82" t="s">
        <v>3706</v>
      </c>
      <c r="AE1144" s="82">
        <v>200019603269788</v>
      </c>
      <c r="AF1144" s="82">
        <v>1</v>
      </c>
      <c r="AG1144" s="82" t="s">
        <v>3707</v>
      </c>
      <c r="AH1144" s="82">
        <v>1</v>
      </c>
      <c r="AI1144" s="82" t="s">
        <v>3708</v>
      </c>
      <c r="AJ1144" s="82">
        <v>315645</v>
      </c>
      <c r="AK1144" s="82" t="s">
        <v>6663</v>
      </c>
      <c r="AL1144" s="82">
        <v>745</v>
      </c>
      <c r="AM1144" s="84">
        <v>31500</v>
      </c>
      <c r="AN1144" s="84">
        <v>0</v>
      </c>
      <c r="AO1144" s="84">
        <v>0</v>
      </c>
      <c r="AP1144" s="84">
        <v>31500</v>
      </c>
      <c r="AQ1144" s="84">
        <v>904.05</v>
      </c>
      <c r="AR1144" s="84">
        <v>0</v>
      </c>
      <c r="AS1144" s="84">
        <v>957.6</v>
      </c>
      <c r="AT1144" s="84">
        <v>0</v>
      </c>
      <c r="AU1144" s="84">
        <v>25</v>
      </c>
      <c r="AV1144" s="84">
        <v>0</v>
      </c>
      <c r="AW1144" s="84">
        <v>0</v>
      </c>
      <c r="AX1144" s="84">
        <v>1886.65</v>
      </c>
      <c r="AY1144" s="84">
        <v>29613.35</v>
      </c>
      <c r="AZ1144" s="84">
        <v>2236.5</v>
      </c>
      <c r="BA1144" s="84">
        <v>346.5</v>
      </c>
      <c r="BB1144" s="84">
        <v>2233.35</v>
      </c>
      <c r="BC1144" s="91">
        <v>4816.3500000000004</v>
      </c>
    </row>
    <row r="1145" spans="1:55" ht="25.5">
      <c r="A1145" s="90" t="s">
        <v>843</v>
      </c>
      <c r="B1145" s="82">
        <v>20231001</v>
      </c>
      <c r="C1145" s="82">
        <v>2023</v>
      </c>
      <c r="D1145" s="82" t="s">
        <v>6398</v>
      </c>
      <c r="E1145" s="82">
        <v>10</v>
      </c>
      <c r="F1145" s="82">
        <v>1.83</v>
      </c>
      <c r="G1145" s="82" t="s">
        <v>843</v>
      </c>
      <c r="H1145" s="82">
        <v>1.83</v>
      </c>
      <c r="I1145" s="82" t="s">
        <v>843</v>
      </c>
      <c r="J1145" s="82">
        <v>1</v>
      </c>
      <c r="K1145" s="82" t="s">
        <v>11</v>
      </c>
      <c r="L1145" s="82" t="s">
        <v>3714</v>
      </c>
      <c r="M1145" s="82" t="s">
        <v>3715</v>
      </c>
      <c r="N1145" s="82" t="s">
        <v>2352</v>
      </c>
      <c r="O1145" s="82" t="s">
        <v>3700</v>
      </c>
      <c r="P1145" s="82" t="s">
        <v>3824</v>
      </c>
      <c r="Q1145" s="82" t="s">
        <v>1229</v>
      </c>
      <c r="R1145" s="82">
        <v>5</v>
      </c>
      <c r="S1145" s="83">
        <v>44936</v>
      </c>
      <c r="T1145" s="82" t="s">
        <v>7137</v>
      </c>
      <c r="U1145" s="82">
        <v>62461833</v>
      </c>
      <c r="V1145" s="82" t="s">
        <v>3702</v>
      </c>
      <c r="W1145" s="100" t="s">
        <v>2908</v>
      </c>
      <c r="X1145" s="82" t="s">
        <v>4267</v>
      </c>
      <c r="Y1145" s="82" t="s">
        <v>5559</v>
      </c>
      <c r="Z1145" s="82" t="s">
        <v>2907</v>
      </c>
      <c r="AA1145" s="82" t="s">
        <v>3704</v>
      </c>
      <c r="AB1145" s="83">
        <v>31112</v>
      </c>
      <c r="AC1145" s="82" t="s">
        <v>3713</v>
      </c>
      <c r="AD1145" s="82" t="s">
        <v>3718</v>
      </c>
      <c r="AE1145" s="82">
        <v>200010110698962</v>
      </c>
      <c r="AF1145" s="82">
        <v>1</v>
      </c>
      <c r="AG1145" s="82" t="s">
        <v>3707</v>
      </c>
      <c r="AH1145" s="82">
        <v>1</v>
      </c>
      <c r="AI1145" s="82" t="s">
        <v>3708</v>
      </c>
      <c r="AJ1145" s="82">
        <v>315645</v>
      </c>
      <c r="AK1145" s="82" t="s">
        <v>6663</v>
      </c>
      <c r="AL1145" s="82">
        <v>746</v>
      </c>
      <c r="AM1145" s="84">
        <v>135000</v>
      </c>
      <c r="AN1145" s="84">
        <v>0</v>
      </c>
      <c r="AO1145" s="84">
        <v>0</v>
      </c>
      <c r="AP1145" s="84">
        <v>135000</v>
      </c>
      <c r="AQ1145" s="84">
        <v>3874.5</v>
      </c>
      <c r="AR1145" s="84">
        <v>27395.06</v>
      </c>
      <c r="AS1145" s="84">
        <v>4104</v>
      </c>
      <c r="AT1145" s="84">
        <v>0</v>
      </c>
      <c r="AU1145" s="84">
        <v>25</v>
      </c>
      <c r="AV1145" s="84">
        <v>0</v>
      </c>
      <c r="AW1145" s="84">
        <v>0</v>
      </c>
      <c r="AX1145" s="84">
        <v>35398.559999999998</v>
      </c>
      <c r="AY1145" s="84">
        <v>99601.44</v>
      </c>
      <c r="AZ1145" s="84">
        <v>9585</v>
      </c>
      <c r="BA1145" s="84">
        <v>822.89</v>
      </c>
      <c r="BB1145" s="84">
        <v>9571.5</v>
      </c>
      <c r="BC1145" s="91">
        <v>19979.39</v>
      </c>
    </row>
    <row r="1146" spans="1:55" ht="25.5">
      <c r="A1146" s="90" t="s">
        <v>843</v>
      </c>
      <c r="B1146" s="82">
        <v>20231001</v>
      </c>
      <c r="C1146" s="82">
        <v>2023</v>
      </c>
      <c r="D1146" s="82" t="s">
        <v>6398</v>
      </c>
      <c r="E1146" s="82">
        <v>10</v>
      </c>
      <c r="F1146" s="82">
        <v>1.83</v>
      </c>
      <c r="G1146" s="82" t="s">
        <v>843</v>
      </c>
      <c r="H1146" s="82">
        <v>1.83</v>
      </c>
      <c r="I1146" s="82" t="s">
        <v>843</v>
      </c>
      <c r="J1146" s="82">
        <v>7</v>
      </c>
      <c r="K1146" s="82" t="s">
        <v>3709</v>
      </c>
      <c r="L1146" s="82"/>
      <c r="M1146" s="82"/>
      <c r="N1146" s="82" t="s">
        <v>2352</v>
      </c>
      <c r="O1146" s="82" t="s">
        <v>3700</v>
      </c>
      <c r="P1146" s="82" t="s">
        <v>3710</v>
      </c>
      <c r="Q1146" s="82" t="s">
        <v>795</v>
      </c>
      <c r="R1146" s="82">
        <v>1</v>
      </c>
      <c r="S1146" s="83">
        <v>44569</v>
      </c>
      <c r="T1146" s="83">
        <v>44569</v>
      </c>
      <c r="U1146" s="82">
        <v>62461640</v>
      </c>
      <c r="V1146" s="82" t="s">
        <v>3702</v>
      </c>
      <c r="W1146" s="100" t="s">
        <v>2343</v>
      </c>
      <c r="X1146" s="82" t="s">
        <v>3814</v>
      </c>
      <c r="Y1146" s="82" t="s">
        <v>5186</v>
      </c>
      <c r="Z1146" s="82" t="s">
        <v>2342</v>
      </c>
      <c r="AA1146" s="82" t="s">
        <v>3704</v>
      </c>
      <c r="AB1146" s="82" t="s">
        <v>7138</v>
      </c>
      <c r="AC1146" s="82" t="s">
        <v>3705</v>
      </c>
      <c r="AD1146" s="82" t="s">
        <v>3706</v>
      </c>
      <c r="AE1146" s="82">
        <v>200015800307156</v>
      </c>
      <c r="AF1146" s="82">
        <v>1</v>
      </c>
      <c r="AG1146" s="82" t="s">
        <v>3707</v>
      </c>
      <c r="AH1146" s="82">
        <v>1</v>
      </c>
      <c r="AI1146" s="82" t="s">
        <v>3708</v>
      </c>
      <c r="AJ1146" s="82">
        <v>315645</v>
      </c>
      <c r="AK1146" s="82" t="s">
        <v>6663</v>
      </c>
      <c r="AL1146" s="82">
        <v>747</v>
      </c>
      <c r="AM1146" s="84">
        <v>10000</v>
      </c>
      <c r="AN1146" s="84">
        <v>0</v>
      </c>
      <c r="AO1146" s="84">
        <v>0</v>
      </c>
      <c r="AP1146" s="84">
        <v>10000</v>
      </c>
      <c r="AQ1146" s="84">
        <v>0</v>
      </c>
      <c r="AR1146" s="84">
        <v>0</v>
      </c>
      <c r="AS1146" s="84">
        <v>0</v>
      </c>
      <c r="AT1146" s="84">
        <v>0</v>
      </c>
      <c r="AU1146" s="84">
        <v>0</v>
      </c>
      <c r="AV1146" s="84">
        <v>0</v>
      </c>
      <c r="AW1146" s="84">
        <v>0</v>
      </c>
      <c r="AX1146" s="84">
        <v>0</v>
      </c>
      <c r="AY1146" s="84">
        <v>10000</v>
      </c>
      <c r="AZ1146" s="84">
        <v>0</v>
      </c>
      <c r="BA1146" s="84">
        <v>0</v>
      </c>
      <c r="BB1146" s="84">
        <v>0</v>
      </c>
      <c r="BC1146" s="91">
        <v>0</v>
      </c>
    </row>
    <row r="1147" spans="1:55" ht="25.5">
      <c r="A1147" s="90" t="s">
        <v>843</v>
      </c>
      <c r="B1147" s="82">
        <v>20231001</v>
      </c>
      <c r="C1147" s="82">
        <v>2023</v>
      </c>
      <c r="D1147" s="82" t="s">
        <v>6398</v>
      </c>
      <c r="E1147" s="82">
        <v>10</v>
      </c>
      <c r="F1147" s="82">
        <v>1.83</v>
      </c>
      <c r="G1147" s="82" t="s">
        <v>843</v>
      </c>
      <c r="H1147" s="82">
        <v>1.83</v>
      </c>
      <c r="I1147" s="82" t="s">
        <v>843</v>
      </c>
      <c r="J1147" s="82">
        <v>7</v>
      </c>
      <c r="K1147" s="82" t="s">
        <v>3709</v>
      </c>
      <c r="L1147" s="82"/>
      <c r="M1147" s="82"/>
      <c r="N1147" s="82" t="s">
        <v>2352</v>
      </c>
      <c r="O1147" s="82" t="s">
        <v>3700</v>
      </c>
      <c r="P1147" s="82" t="s">
        <v>3710</v>
      </c>
      <c r="Q1147" s="82" t="s">
        <v>795</v>
      </c>
      <c r="R1147" s="82">
        <v>1</v>
      </c>
      <c r="S1147" s="83">
        <v>44932</v>
      </c>
      <c r="T1147" s="83">
        <v>44932</v>
      </c>
      <c r="U1147" s="82">
        <v>62461970</v>
      </c>
      <c r="V1147" s="82" t="s">
        <v>3702</v>
      </c>
      <c r="W1147" s="100" t="s">
        <v>3260</v>
      </c>
      <c r="X1147" s="82" t="s">
        <v>3862</v>
      </c>
      <c r="Y1147" s="82" t="s">
        <v>5219</v>
      </c>
      <c r="Z1147" s="82" t="s">
        <v>3259</v>
      </c>
      <c r="AA1147" s="82" t="s">
        <v>3712</v>
      </c>
      <c r="AB1147" s="83">
        <v>37316</v>
      </c>
      <c r="AC1147" s="82" t="s">
        <v>3705</v>
      </c>
      <c r="AD1147" s="82" t="s">
        <v>3706</v>
      </c>
      <c r="AE1147" s="82">
        <v>200019603709823</v>
      </c>
      <c r="AF1147" s="82">
        <v>1</v>
      </c>
      <c r="AG1147" s="82" t="s">
        <v>3707</v>
      </c>
      <c r="AH1147" s="82">
        <v>1</v>
      </c>
      <c r="AI1147" s="82" t="s">
        <v>3708</v>
      </c>
      <c r="AJ1147" s="82">
        <v>315645</v>
      </c>
      <c r="AK1147" s="82" t="s">
        <v>6663</v>
      </c>
      <c r="AL1147" s="82">
        <v>748</v>
      </c>
      <c r="AM1147" s="84">
        <v>10000</v>
      </c>
      <c r="AN1147" s="84">
        <v>0</v>
      </c>
      <c r="AO1147" s="84">
        <v>0</v>
      </c>
      <c r="AP1147" s="84">
        <v>10000</v>
      </c>
      <c r="AQ1147" s="84">
        <v>0</v>
      </c>
      <c r="AR1147" s="84">
        <v>0</v>
      </c>
      <c r="AS1147" s="84">
        <v>0</v>
      </c>
      <c r="AT1147" s="84">
        <v>0</v>
      </c>
      <c r="AU1147" s="84">
        <v>0</v>
      </c>
      <c r="AV1147" s="84">
        <v>0</v>
      </c>
      <c r="AW1147" s="84">
        <v>0</v>
      </c>
      <c r="AX1147" s="84">
        <v>0</v>
      </c>
      <c r="AY1147" s="84">
        <v>10000</v>
      </c>
      <c r="AZ1147" s="84">
        <v>0</v>
      </c>
      <c r="BA1147" s="84">
        <v>0</v>
      </c>
      <c r="BB1147" s="84">
        <v>0</v>
      </c>
      <c r="BC1147" s="91">
        <v>0</v>
      </c>
    </row>
    <row r="1148" spans="1:55" ht="25.5">
      <c r="A1148" s="90" t="s">
        <v>843</v>
      </c>
      <c r="B1148" s="82">
        <v>20231001</v>
      </c>
      <c r="C1148" s="82">
        <v>2023</v>
      </c>
      <c r="D1148" s="82" t="s">
        <v>6398</v>
      </c>
      <c r="E1148" s="82">
        <v>10</v>
      </c>
      <c r="F1148" s="82" t="s">
        <v>1262</v>
      </c>
      <c r="G1148" s="82" t="s">
        <v>465</v>
      </c>
      <c r="H1148" s="82">
        <v>1.83</v>
      </c>
      <c r="I1148" s="82" t="s">
        <v>843</v>
      </c>
      <c r="J1148" s="82">
        <v>34</v>
      </c>
      <c r="K1148" s="82" t="s">
        <v>3699</v>
      </c>
      <c r="L1148" s="82" t="s">
        <v>3754</v>
      </c>
      <c r="M1148" s="82" t="s">
        <v>3755</v>
      </c>
      <c r="N1148" s="82" t="s">
        <v>2352</v>
      </c>
      <c r="O1148" s="82" t="s">
        <v>3700</v>
      </c>
      <c r="P1148" s="82" t="s">
        <v>4600</v>
      </c>
      <c r="Q1148" s="82" t="s">
        <v>1221</v>
      </c>
      <c r="R1148" s="82">
        <v>3</v>
      </c>
      <c r="S1148" s="83">
        <v>44562</v>
      </c>
      <c r="T1148" s="83">
        <v>43841</v>
      </c>
      <c r="U1148" s="82">
        <v>61935112</v>
      </c>
      <c r="V1148" s="82" t="s">
        <v>3702</v>
      </c>
      <c r="W1148" s="100" t="s">
        <v>2160</v>
      </c>
      <c r="X1148" s="82" t="s">
        <v>4318</v>
      </c>
      <c r="Y1148" s="82" t="s">
        <v>5887</v>
      </c>
      <c r="Z1148" s="82" t="s">
        <v>861</v>
      </c>
      <c r="AA1148" s="82" t="s">
        <v>3712</v>
      </c>
      <c r="AB1148" s="82" t="s">
        <v>7139</v>
      </c>
      <c r="AC1148" s="82" t="s">
        <v>3705</v>
      </c>
      <c r="AD1148" s="82" t="s">
        <v>3706</v>
      </c>
      <c r="AE1148" s="82">
        <v>200019603074846</v>
      </c>
      <c r="AF1148" s="82">
        <v>1</v>
      </c>
      <c r="AG1148" s="82" t="s">
        <v>3707</v>
      </c>
      <c r="AH1148" s="82">
        <v>1</v>
      </c>
      <c r="AI1148" s="82" t="s">
        <v>3708</v>
      </c>
      <c r="AJ1148" s="82">
        <v>315645</v>
      </c>
      <c r="AK1148" s="82" t="s">
        <v>6663</v>
      </c>
      <c r="AL1148" s="82">
        <v>749</v>
      </c>
      <c r="AM1148" s="84">
        <v>110000</v>
      </c>
      <c r="AN1148" s="84">
        <v>0</v>
      </c>
      <c r="AO1148" s="84">
        <v>0</v>
      </c>
      <c r="AP1148" s="84">
        <v>110000</v>
      </c>
      <c r="AQ1148" s="84">
        <v>3157</v>
      </c>
      <c r="AR1148" s="84">
        <v>14457.62</v>
      </c>
      <c r="AS1148" s="84">
        <v>3344</v>
      </c>
      <c r="AT1148" s="84">
        <v>0</v>
      </c>
      <c r="AU1148" s="84">
        <v>25</v>
      </c>
      <c r="AV1148" s="84">
        <v>0</v>
      </c>
      <c r="AW1148" s="84">
        <v>0</v>
      </c>
      <c r="AX1148" s="84">
        <v>20983.62</v>
      </c>
      <c r="AY1148" s="84">
        <v>89016.38</v>
      </c>
      <c r="AZ1148" s="84">
        <v>7810</v>
      </c>
      <c r="BA1148" s="84">
        <v>822.89</v>
      </c>
      <c r="BB1148" s="84">
        <v>7799</v>
      </c>
      <c r="BC1148" s="91">
        <v>16431.89</v>
      </c>
    </row>
    <row r="1149" spans="1:55" ht="25.5">
      <c r="A1149" s="90" t="s">
        <v>843</v>
      </c>
      <c r="B1149" s="82">
        <v>20231001</v>
      </c>
      <c r="C1149" s="82">
        <v>2023</v>
      </c>
      <c r="D1149" s="82" t="s">
        <v>6398</v>
      </c>
      <c r="E1149" s="82">
        <v>10</v>
      </c>
      <c r="F1149" s="82" t="s">
        <v>1242</v>
      </c>
      <c r="G1149" s="82" t="s">
        <v>1486</v>
      </c>
      <c r="H1149" s="82" t="s">
        <v>1242</v>
      </c>
      <c r="I1149" s="82" t="s">
        <v>1486</v>
      </c>
      <c r="J1149" s="82">
        <v>1</v>
      </c>
      <c r="K1149" s="82" t="s">
        <v>11</v>
      </c>
      <c r="L1149" s="82" t="s">
        <v>3714</v>
      </c>
      <c r="M1149" s="82" t="s">
        <v>3715</v>
      </c>
      <c r="N1149" s="82" t="s">
        <v>2352</v>
      </c>
      <c r="O1149" s="82" t="s">
        <v>3700</v>
      </c>
      <c r="P1149" s="82" t="s">
        <v>3782</v>
      </c>
      <c r="Q1149" s="82" t="s">
        <v>109</v>
      </c>
      <c r="R1149" s="82">
        <v>12</v>
      </c>
      <c r="S1149" s="83">
        <v>43470</v>
      </c>
      <c r="T1149" s="83">
        <v>40547</v>
      </c>
      <c r="U1149" s="82">
        <v>62475022</v>
      </c>
      <c r="V1149" s="82" t="s">
        <v>3702</v>
      </c>
      <c r="W1149" s="100" t="s">
        <v>1600</v>
      </c>
      <c r="X1149" s="82" t="s">
        <v>4053</v>
      </c>
      <c r="Y1149" s="82" t="s">
        <v>5370</v>
      </c>
      <c r="Z1149" s="82" t="s">
        <v>691</v>
      </c>
      <c r="AA1149" s="82" t="s">
        <v>3712</v>
      </c>
      <c r="AB1149" s="82" t="s">
        <v>7140</v>
      </c>
      <c r="AC1149" s="82" t="s">
        <v>3713</v>
      </c>
      <c r="AD1149" s="82" t="s">
        <v>3705</v>
      </c>
      <c r="AE1149" s="82">
        <v>200011500682826</v>
      </c>
      <c r="AF1149" s="82">
        <v>1</v>
      </c>
      <c r="AG1149" s="82" t="s">
        <v>3707</v>
      </c>
      <c r="AH1149" s="82">
        <v>1</v>
      </c>
      <c r="AI1149" s="82" t="s">
        <v>3708</v>
      </c>
      <c r="AJ1149" s="82">
        <v>315645</v>
      </c>
      <c r="AK1149" s="82" t="s">
        <v>6663</v>
      </c>
      <c r="AL1149" s="82">
        <v>750</v>
      </c>
      <c r="AM1149" s="84">
        <v>14300</v>
      </c>
      <c r="AN1149" s="84">
        <v>0</v>
      </c>
      <c r="AO1149" s="84">
        <v>0</v>
      </c>
      <c r="AP1149" s="84">
        <v>14300</v>
      </c>
      <c r="AQ1149" s="84">
        <v>410.41</v>
      </c>
      <c r="AR1149" s="84">
        <v>0</v>
      </c>
      <c r="AS1149" s="84">
        <v>434.72</v>
      </c>
      <c r="AT1149" s="84">
        <v>0</v>
      </c>
      <c r="AU1149" s="84">
        <v>25</v>
      </c>
      <c r="AV1149" s="84">
        <v>0</v>
      </c>
      <c r="AW1149" s="84">
        <v>0</v>
      </c>
      <c r="AX1149" s="84">
        <v>870.13</v>
      </c>
      <c r="AY1149" s="84">
        <v>13429.87</v>
      </c>
      <c r="AZ1149" s="84">
        <v>1015.3</v>
      </c>
      <c r="BA1149" s="84">
        <v>157.30000000000001</v>
      </c>
      <c r="BB1149" s="84">
        <v>1013.87</v>
      </c>
      <c r="BC1149" s="91">
        <v>2186.4699999999998</v>
      </c>
    </row>
    <row r="1150" spans="1:55" ht="25.5">
      <c r="A1150" s="90" t="s">
        <v>843</v>
      </c>
      <c r="B1150" s="82">
        <v>20231001</v>
      </c>
      <c r="C1150" s="82">
        <v>2023</v>
      </c>
      <c r="D1150" s="82" t="s">
        <v>6398</v>
      </c>
      <c r="E1150" s="82">
        <v>10</v>
      </c>
      <c r="F1150" s="82" t="s">
        <v>1250</v>
      </c>
      <c r="G1150" s="82" t="s">
        <v>1485</v>
      </c>
      <c r="H1150" s="82">
        <v>1.83</v>
      </c>
      <c r="I1150" s="82" t="s">
        <v>843</v>
      </c>
      <c r="J1150" s="82">
        <v>34</v>
      </c>
      <c r="K1150" s="82" t="s">
        <v>3699</v>
      </c>
      <c r="L1150" s="82" t="s">
        <v>3714</v>
      </c>
      <c r="M1150" s="82" t="s">
        <v>3715</v>
      </c>
      <c r="N1150" s="82" t="s">
        <v>2352</v>
      </c>
      <c r="O1150" s="82" t="s">
        <v>3700</v>
      </c>
      <c r="P1150" s="82" t="s">
        <v>3826</v>
      </c>
      <c r="Q1150" s="82" t="s">
        <v>98</v>
      </c>
      <c r="R1150" s="82">
        <v>3</v>
      </c>
      <c r="S1150" s="83">
        <v>44563</v>
      </c>
      <c r="T1150" s="83">
        <v>43470</v>
      </c>
      <c r="U1150" s="82">
        <v>61575185</v>
      </c>
      <c r="V1150" s="82" t="s">
        <v>3702</v>
      </c>
      <c r="W1150" s="100" t="s">
        <v>2093</v>
      </c>
      <c r="X1150" s="82" t="s">
        <v>4514</v>
      </c>
      <c r="Y1150" s="82" t="s">
        <v>5794</v>
      </c>
      <c r="Z1150" s="82" t="s">
        <v>1447</v>
      </c>
      <c r="AA1150" s="82" t="s">
        <v>3704</v>
      </c>
      <c r="AB1150" s="83">
        <v>31961</v>
      </c>
      <c r="AC1150" s="82" t="s">
        <v>3705</v>
      </c>
      <c r="AD1150" s="82" t="s">
        <v>3706</v>
      </c>
      <c r="AE1150" s="82">
        <v>200019601740579</v>
      </c>
      <c r="AF1150" s="82">
        <v>1</v>
      </c>
      <c r="AG1150" s="82" t="s">
        <v>3707</v>
      </c>
      <c r="AH1150" s="82">
        <v>1</v>
      </c>
      <c r="AI1150" s="82" t="s">
        <v>3708</v>
      </c>
      <c r="AJ1150" s="82">
        <v>315645</v>
      </c>
      <c r="AK1150" s="82" t="s">
        <v>6663</v>
      </c>
      <c r="AL1150" s="82">
        <v>751</v>
      </c>
      <c r="AM1150" s="84">
        <v>60000</v>
      </c>
      <c r="AN1150" s="84">
        <v>0</v>
      </c>
      <c r="AO1150" s="84">
        <v>0</v>
      </c>
      <c r="AP1150" s="84">
        <v>60000</v>
      </c>
      <c r="AQ1150" s="84">
        <v>1722</v>
      </c>
      <c r="AR1150" s="84">
        <v>3486.68</v>
      </c>
      <c r="AS1150" s="84">
        <v>1824</v>
      </c>
      <c r="AT1150" s="84">
        <v>0</v>
      </c>
      <c r="AU1150" s="84">
        <v>25</v>
      </c>
      <c r="AV1150" s="84">
        <v>0</v>
      </c>
      <c r="AW1150" s="84">
        <v>0</v>
      </c>
      <c r="AX1150" s="84">
        <v>7057.68</v>
      </c>
      <c r="AY1150" s="84">
        <v>52942.32</v>
      </c>
      <c r="AZ1150" s="84">
        <v>4260</v>
      </c>
      <c r="BA1150" s="84">
        <v>660</v>
      </c>
      <c r="BB1150" s="84">
        <v>4254</v>
      </c>
      <c r="BC1150" s="91">
        <v>9174</v>
      </c>
    </row>
    <row r="1151" spans="1:55" ht="25.5">
      <c r="A1151" s="90" t="s">
        <v>843</v>
      </c>
      <c r="B1151" s="82">
        <v>20231001</v>
      </c>
      <c r="C1151" s="82">
        <v>2023</v>
      </c>
      <c r="D1151" s="82" t="s">
        <v>6398</v>
      </c>
      <c r="E1151" s="82">
        <v>10</v>
      </c>
      <c r="F1151" s="82">
        <v>1.83</v>
      </c>
      <c r="G1151" s="82" t="s">
        <v>843</v>
      </c>
      <c r="H1151" s="82">
        <v>1.83</v>
      </c>
      <c r="I1151" s="82" t="s">
        <v>843</v>
      </c>
      <c r="J1151" s="82">
        <v>7</v>
      </c>
      <c r="K1151" s="82" t="s">
        <v>3709</v>
      </c>
      <c r="L1151" s="82"/>
      <c r="M1151" s="82"/>
      <c r="N1151" s="82" t="s">
        <v>2352</v>
      </c>
      <c r="O1151" s="82" t="s">
        <v>3700</v>
      </c>
      <c r="P1151" s="82" t="s">
        <v>3710</v>
      </c>
      <c r="Q1151" s="82" t="s">
        <v>795</v>
      </c>
      <c r="R1151" s="82">
        <v>1</v>
      </c>
      <c r="S1151" s="83">
        <v>44928</v>
      </c>
      <c r="T1151" s="83">
        <v>44928</v>
      </c>
      <c r="U1151" s="82">
        <v>62461804</v>
      </c>
      <c r="V1151" s="82" t="s">
        <v>3702</v>
      </c>
      <c r="W1151" s="100" t="s">
        <v>2917</v>
      </c>
      <c r="X1151" s="82" t="s">
        <v>4097</v>
      </c>
      <c r="Y1151" s="82" t="s">
        <v>5664</v>
      </c>
      <c r="Z1151" s="82" t="s">
        <v>2931</v>
      </c>
      <c r="AA1151" s="82" t="s">
        <v>3712</v>
      </c>
      <c r="AB1151" s="82" t="s">
        <v>7141</v>
      </c>
      <c r="AC1151" s="82" t="s">
        <v>3705</v>
      </c>
      <c r="AD1151" s="82" t="s">
        <v>3706</v>
      </c>
      <c r="AE1151" s="82">
        <v>200019604624854</v>
      </c>
      <c r="AF1151" s="82">
        <v>1</v>
      </c>
      <c r="AG1151" s="82" t="s">
        <v>3707</v>
      </c>
      <c r="AH1151" s="82">
        <v>1</v>
      </c>
      <c r="AI1151" s="82" t="s">
        <v>3708</v>
      </c>
      <c r="AJ1151" s="82">
        <v>315645</v>
      </c>
      <c r="AK1151" s="82" t="s">
        <v>6663</v>
      </c>
      <c r="AL1151" s="82">
        <v>752</v>
      </c>
      <c r="AM1151" s="84">
        <v>5000</v>
      </c>
      <c r="AN1151" s="84">
        <v>0</v>
      </c>
      <c r="AO1151" s="84">
        <v>0</v>
      </c>
      <c r="AP1151" s="84">
        <v>5000</v>
      </c>
      <c r="AQ1151" s="84">
        <v>0</v>
      </c>
      <c r="AR1151" s="84">
        <v>0</v>
      </c>
      <c r="AS1151" s="84">
        <v>0</v>
      </c>
      <c r="AT1151" s="84">
        <v>0</v>
      </c>
      <c r="AU1151" s="84">
        <v>0</v>
      </c>
      <c r="AV1151" s="84">
        <v>0</v>
      </c>
      <c r="AW1151" s="84">
        <v>0</v>
      </c>
      <c r="AX1151" s="84">
        <v>0</v>
      </c>
      <c r="AY1151" s="84">
        <v>5000</v>
      </c>
      <c r="AZ1151" s="84">
        <v>0</v>
      </c>
      <c r="BA1151" s="84">
        <v>0</v>
      </c>
      <c r="BB1151" s="84">
        <v>0</v>
      </c>
      <c r="BC1151" s="91">
        <v>0</v>
      </c>
    </row>
    <row r="1152" spans="1:55" ht="25.5">
      <c r="A1152" s="90" t="s">
        <v>843</v>
      </c>
      <c r="B1152" s="82">
        <v>20231001</v>
      </c>
      <c r="C1152" s="82">
        <v>2023</v>
      </c>
      <c r="D1152" s="82" t="s">
        <v>6398</v>
      </c>
      <c r="E1152" s="82">
        <v>10</v>
      </c>
      <c r="F1152" s="82">
        <v>1.83</v>
      </c>
      <c r="G1152" s="82" t="s">
        <v>843</v>
      </c>
      <c r="H1152" s="82">
        <v>1.83</v>
      </c>
      <c r="I1152" s="82" t="s">
        <v>843</v>
      </c>
      <c r="J1152" s="82">
        <v>7</v>
      </c>
      <c r="K1152" s="82" t="s">
        <v>3709</v>
      </c>
      <c r="L1152" s="82"/>
      <c r="M1152" s="82"/>
      <c r="N1152" s="82" t="s">
        <v>2352</v>
      </c>
      <c r="O1152" s="82" t="s">
        <v>3700</v>
      </c>
      <c r="P1152" s="82" t="s">
        <v>3710</v>
      </c>
      <c r="Q1152" s="82" t="s">
        <v>795</v>
      </c>
      <c r="R1152" s="82">
        <v>2</v>
      </c>
      <c r="S1152" s="83">
        <v>44565</v>
      </c>
      <c r="T1152" s="83">
        <v>44208</v>
      </c>
      <c r="U1152" s="82">
        <v>62461377</v>
      </c>
      <c r="V1152" s="82" t="s">
        <v>3702</v>
      </c>
      <c r="W1152" s="100" t="s">
        <v>2230</v>
      </c>
      <c r="X1152" s="82" t="s">
        <v>4551</v>
      </c>
      <c r="Y1152" s="82" t="s">
        <v>5830</v>
      </c>
      <c r="Z1152" s="82" t="s">
        <v>1376</v>
      </c>
      <c r="AA1152" s="82" t="s">
        <v>3712</v>
      </c>
      <c r="AB1152" s="82" t="s">
        <v>7142</v>
      </c>
      <c r="AC1152" s="82" t="s">
        <v>3705</v>
      </c>
      <c r="AD1152" s="82" t="s">
        <v>3706</v>
      </c>
      <c r="AE1152" s="82">
        <v>200012320801461</v>
      </c>
      <c r="AF1152" s="82">
        <v>1</v>
      </c>
      <c r="AG1152" s="82" t="s">
        <v>3707</v>
      </c>
      <c r="AH1152" s="82">
        <v>1</v>
      </c>
      <c r="AI1152" s="82" t="s">
        <v>3708</v>
      </c>
      <c r="AJ1152" s="82">
        <v>315645</v>
      </c>
      <c r="AK1152" s="82" t="s">
        <v>6663</v>
      </c>
      <c r="AL1152" s="82">
        <v>753</v>
      </c>
      <c r="AM1152" s="84">
        <v>10000</v>
      </c>
      <c r="AN1152" s="84">
        <v>0</v>
      </c>
      <c r="AO1152" s="84">
        <v>0</v>
      </c>
      <c r="AP1152" s="84">
        <v>10000</v>
      </c>
      <c r="AQ1152" s="84">
        <v>0</v>
      </c>
      <c r="AR1152" s="84">
        <v>0</v>
      </c>
      <c r="AS1152" s="84">
        <v>0</v>
      </c>
      <c r="AT1152" s="84">
        <v>0</v>
      </c>
      <c r="AU1152" s="84">
        <v>0</v>
      </c>
      <c r="AV1152" s="84">
        <v>0</v>
      </c>
      <c r="AW1152" s="84">
        <v>0</v>
      </c>
      <c r="AX1152" s="84">
        <v>0</v>
      </c>
      <c r="AY1152" s="84">
        <v>10000</v>
      </c>
      <c r="AZ1152" s="84">
        <v>0</v>
      </c>
      <c r="BA1152" s="84">
        <v>0</v>
      </c>
      <c r="BB1152" s="84">
        <v>0</v>
      </c>
      <c r="BC1152" s="91">
        <v>0</v>
      </c>
    </row>
    <row r="1153" spans="1:55" ht="25.5">
      <c r="A1153" s="90" t="s">
        <v>843</v>
      </c>
      <c r="B1153" s="82">
        <v>20231001</v>
      </c>
      <c r="C1153" s="82">
        <v>2023</v>
      </c>
      <c r="D1153" s="82" t="s">
        <v>6398</v>
      </c>
      <c r="E1153" s="82">
        <v>10</v>
      </c>
      <c r="F1153" s="82" t="s">
        <v>1302</v>
      </c>
      <c r="G1153" s="82" t="s">
        <v>18</v>
      </c>
      <c r="H1153" s="82">
        <v>1.83</v>
      </c>
      <c r="I1153" s="82" t="s">
        <v>843</v>
      </c>
      <c r="J1153" s="82">
        <v>34</v>
      </c>
      <c r="K1153" s="82" t="s">
        <v>3699</v>
      </c>
      <c r="L1153" s="82" t="s">
        <v>3714</v>
      </c>
      <c r="M1153" s="82" t="s">
        <v>3715</v>
      </c>
      <c r="N1153" s="82" t="s">
        <v>2352</v>
      </c>
      <c r="O1153" s="82" t="s">
        <v>3700</v>
      </c>
      <c r="P1153" s="82" t="s">
        <v>3743</v>
      </c>
      <c r="Q1153" s="82" t="s">
        <v>75</v>
      </c>
      <c r="R1153" s="82">
        <v>2</v>
      </c>
      <c r="S1153" s="83">
        <v>44933</v>
      </c>
      <c r="T1153" s="83">
        <v>44568</v>
      </c>
      <c r="U1153" s="82">
        <v>62340103</v>
      </c>
      <c r="V1153" s="82" t="s">
        <v>3702</v>
      </c>
      <c r="W1153" s="100" t="s">
        <v>3490</v>
      </c>
      <c r="X1153" s="82" t="s">
        <v>4197</v>
      </c>
      <c r="Y1153" s="82" t="s">
        <v>5496</v>
      </c>
      <c r="Z1153" s="82" t="s">
        <v>3489</v>
      </c>
      <c r="AA1153" s="82" t="s">
        <v>3712</v>
      </c>
      <c r="AB1153" s="83">
        <v>24167</v>
      </c>
      <c r="AC1153" s="82" t="s">
        <v>3705</v>
      </c>
      <c r="AD1153" s="82" t="s">
        <v>3706</v>
      </c>
      <c r="AE1153" s="82">
        <v>200019604313583</v>
      </c>
      <c r="AF1153" s="82">
        <v>1</v>
      </c>
      <c r="AG1153" s="82" t="s">
        <v>3707</v>
      </c>
      <c r="AH1153" s="82">
        <v>1</v>
      </c>
      <c r="AI1153" s="82" t="s">
        <v>3708</v>
      </c>
      <c r="AJ1153" s="82">
        <v>315645</v>
      </c>
      <c r="AK1153" s="82" t="s">
        <v>6663</v>
      </c>
      <c r="AL1153" s="82">
        <v>754</v>
      </c>
      <c r="AM1153" s="84">
        <v>20000</v>
      </c>
      <c r="AN1153" s="84">
        <v>0</v>
      </c>
      <c r="AO1153" s="84">
        <v>0</v>
      </c>
      <c r="AP1153" s="84">
        <v>20000</v>
      </c>
      <c r="AQ1153" s="84">
        <v>574</v>
      </c>
      <c r="AR1153" s="84">
        <v>0</v>
      </c>
      <c r="AS1153" s="84">
        <v>608</v>
      </c>
      <c r="AT1153" s="84">
        <v>0</v>
      </c>
      <c r="AU1153" s="84">
        <v>25</v>
      </c>
      <c r="AV1153" s="84">
        <v>0</v>
      </c>
      <c r="AW1153" s="84">
        <v>0</v>
      </c>
      <c r="AX1153" s="84">
        <v>1207</v>
      </c>
      <c r="AY1153" s="84">
        <v>18793</v>
      </c>
      <c r="AZ1153" s="84">
        <v>1420</v>
      </c>
      <c r="BA1153" s="84">
        <v>220</v>
      </c>
      <c r="BB1153" s="84">
        <v>1418</v>
      </c>
      <c r="BC1153" s="91">
        <v>3058</v>
      </c>
    </row>
    <row r="1154" spans="1:55" ht="25.5">
      <c r="A1154" s="90" t="s">
        <v>843</v>
      </c>
      <c r="B1154" s="82">
        <v>20231001</v>
      </c>
      <c r="C1154" s="82">
        <v>2023</v>
      </c>
      <c r="D1154" s="82" t="s">
        <v>6398</v>
      </c>
      <c r="E1154" s="82">
        <v>10</v>
      </c>
      <c r="F1154" s="82">
        <v>1.83</v>
      </c>
      <c r="G1154" s="82" t="s">
        <v>843</v>
      </c>
      <c r="H1154" s="82">
        <v>1.83</v>
      </c>
      <c r="I1154" s="82" t="s">
        <v>843</v>
      </c>
      <c r="J1154" s="82">
        <v>1</v>
      </c>
      <c r="K1154" s="82" t="s">
        <v>11</v>
      </c>
      <c r="L1154" s="82" t="s">
        <v>3749</v>
      </c>
      <c r="M1154" s="82" t="s">
        <v>3750</v>
      </c>
      <c r="N1154" s="82" t="s">
        <v>2352</v>
      </c>
      <c r="O1154" s="82" t="s">
        <v>3700</v>
      </c>
      <c r="P1154" s="82" t="s">
        <v>3751</v>
      </c>
      <c r="Q1154" s="82" t="s">
        <v>10</v>
      </c>
      <c r="R1154" s="82">
        <v>3</v>
      </c>
      <c r="S1154" s="83">
        <v>43466</v>
      </c>
      <c r="T1154" s="83">
        <v>39094</v>
      </c>
      <c r="U1154" s="82">
        <v>62460106</v>
      </c>
      <c r="V1154" s="82" t="s">
        <v>3702</v>
      </c>
      <c r="W1154" s="100" t="s">
        <v>1691</v>
      </c>
      <c r="X1154" s="82" t="s">
        <v>4035</v>
      </c>
      <c r="Y1154" s="82" t="s">
        <v>5355</v>
      </c>
      <c r="Z1154" s="82" t="s">
        <v>575</v>
      </c>
      <c r="AA1154" s="82" t="s">
        <v>3704</v>
      </c>
      <c r="AB1154" s="82" t="s">
        <v>7143</v>
      </c>
      <c r="AC1154" s="82" t="s">
        <v>3713</v>
      </c>
      <c r="AD1154" s="82" t="s">
        <v>3705</v>
      </c>
      <c r="AE1154" s="82">
        <v>200013300113447</v>
      </c>
      <c r="AF1154" s="82">
        <v>1</v>
      </c>
      <c r="AG1154" s="82" t="s">
        <v>3707</v>
      </c>
      <c r="AH1154" s="82">
        <v>1</v>
      </c>
      <c r="AI1154" s="82" t="s">
        <v>3708</v>
      </c>
      <c r="AJ1154" s="82">
        <v>315645</v>
      </c>
      <c r="AK1154" s="82" t="s">
        <v>6663</v>
      </c>
      <c r="AL1154" s="82">
        <v>755</v>
      </c>
      <c r="AM1154" s="84">
        <v>22000</v>
      </c>
      <c r="AN1154" s="84">
        <v>0</v>
      </c>
      <c r="AO1154" s="84">
        <v>0</v>
      </c>
      <c r="AP1154" s="84">
        <v>22000</v>
      </c>
      <c r="AQ1154" s="84">
        <v>631.4</v>
      </c>
      <c r="AR1154" s="84">
        <v>0</v>
      </c>
      <c r="AS1154" s="84">
        <v>668.8</v>
      </c>
      <c r="AT1154" s="84">
        <v>1587.38</v>
      </c>
      <c r="AU1154" s="84">
        <v>25</v>
      </c>
      <c r="AV1154" s="84">
        <v>0</v>
      </c>
      <c r="AW1154" s="84">
        <v>0</v>
      </c>
      <c r="AX1154" s="84">
        <v>2912.58</v>
      </c>
      <c r="AY1154" s="84">
        <v>19087.419999999998</v>
      </c>
      <c r="AZ1154" s="84">
        <v>1562</v>
      </c>
      <c r="BA1154" s="84">
        <v>242</v>
      </c>
      <c r="BB1154" s="84">
        <v>1559.8</v>
      </c>
      <c r="BC1154" s="91">
        <v>3363.8</v>
      </c>
    </row>
    <row r="1155" spans="1:55" ht="25.5">
      <c r="A1155" s="90" t="s">
        <v>843</v>
      </c>
      <c r="B1155" s="82">
        <v>20231001</v>
      </c>
      <c r="C1155" s="82">
        <v>2023</v>
      </c>
      <c r="D1155" s="82" t="s">
        <v>6398</v>
      </c>
      <c r="E1155" s="82">
        <v>10</v>
      </c>
      <c r="F1155" s="82">
        <v>1.83</v>
      </c>
      <c r="G1155" s="82" t="s">
        <v>843</v>
      </c>
      <c r="H1155" s="82">
        <v>1.83</v>
      </c>
      <c r="I1155" s="82" t="s">
        <v>843</v>
      </c>
      <c r="J1155" s="82">
        <v>1</v>
      </c>
      <c r="K1155" s="82" t="s">
        <v>11</v>
      </c>
      <c r="L1155" s="82" t="s">
        <v>3749</v>
      </c>
      <c r="M1155" s="82" t="s">
        <v>3750</v>
      </c>
      <c r="N1155" s="82" t="s">
        <v>2352</v>
      </c>
      <c r="O1155" s="82" t="s">
        <v>3700</v>
      </c>
      <c r="P1155" s="82" t="s">
        <v>4349</v>
      </c>
      <c r="Q1155" s="82" t="s">
        <v>579</v>
      </c>
      <c r="R1155" s="82">
        <v>4</v>
      </c>
      <c r="S1155" s="83">
        <v>43466</v>
      </c>
      <c r="T1155" s="83">
        <v>38353</v>
      </c>
      <c r="U1155" s="82">
        <v>62460048</v>
      </c>
      <c r="V1155" s="82" t="s">
        <v>3702</v>
      </c>
      <c r="W1155" s="100" t="s">
        <v>1723</v>
      </c>
      <c r="X1155" s="82" t="s">
        <v>4350</v>
      </c>
      <c r="Y1155" s="82" t="s">
        <v>5633</v>
      </c>
      <c r="Z1155" s="82" t="s">
        <v>2369</v>
      </c>
      <c r="AA1155" s="82" t="s">
        <v>3704</v>
      </c>
      <c r="AB1155" s="82" t="s">
        <v>7144</v>
      </c>
      <c r="AC1155" s="82" t="s">
        <v>3713</v>
      </c>
      <c r="AD1155" s="82" t="s">
        <v>3705</v>
      </c>
      <c r="AE1155" s="82">
        <v>200013300033268</v>
      </c>
      <c r="AF1155" s="82">
        <v>1</v>
      </c>
      <c r="AG1155" s="82" t="s">
        <v>3707</v>
      </c>
      <c r="AH1155" s="82">
        <v>1</v>
      </c>
      <c r="AI1155" s="82" t="s">
        <v>3708</v>
      </c>
      <c r="AJ1155" s="82">
        <v>315645</v>
      </c>
      <c r="AK1155" s="82" t="s">
        <v>6663</v>
      </c>
      <c r="AL1155" s="82">
        <v>756</v>
      </c>
      <c r="AM1155" s="84">
        <v>27205.34</v>
      </c>
      <c r="AN1155" s="84">
        <v>0</v>
      </c>
      <c r="AO1155" s="84">
        <v>0</v>
      </c>
      <c r="AP1155" s="84">
        <v>27205.34</v>
      </c>
      <c r="AQ1155" s="84">
        <v>780.79</v>
      </c>
      <c r="AR1155" s="84">
        <v>0</v>
      </c>
      <c r="AS1155" s="84">
        <v>827.04</v>
      </c>
      <c r="AT1155" s="84">
        <v>0</v>
      </c>
      <c r="AU1155" s="84">
        <v>25</v>
      </c>
      <c r="AV1155" s="84">
        <v>0</v>
      </c>
      <c r="AW1155" s="84">
        <v>0</v>
      </c>
      <c r="AX1155" s="84">
        <v>1632.83</v>
      </c>
      <c r="AY1155" s="84">
        <v>25572.51</v>
      </c>
      <c r="AZ1155" s="84">
        <v>1931.58</v>
      </c>
      <c r="BA1155" s="84">
        <v>299.26</v>
      </c>
      <c r="BB1155" s="84">
        <v>1928.86</v>
      </c>
      <c r="BC1155" s="91">
        <v>4159.7</v>
      </c>
    </row>
    <row r="1156" spans="1:55" ht="25.5">
      <c r="A1156" s="90" t="s">
        <v>843</v>
      </c>
      <c r="B1156" s="82">
        <v>20231001</v>
      </c>
      <c r="C1156" s="82">
        <v>2023</v>
      </c>
      <c r="D1156" s="82" t="s">
        <v>6398</v>
      </c>
      <c r="E1156" s="82">
        <v>10</v>
      </c>
      <c r="F1156" s="82" t="s">
        <v>1242</v>
      </c>
      <c r="G1156" s="82" t="s">
        <v>1486</v>
      </c>
      <c r="H1156" s="82" t="s">
        <v>1242</v>
      </c>
      <c r="I1156" s="82" t="s">
        <v>1486</v>
      </c>
      <c r="J1156" s="82">
        <v>1</v>
      </c>
      <c r="K1156" s="82" t="s">
        <v>11</v>
      </c>
      <c r="L1156" s="82" t="s">
        <v>3749</v>
      </c>
      <c r="M1156" s="82" t="s">
        <v>3750</v>
      </c>
      <c r="N1156" s="82" t="s">
        <v>2352</v>
      </c>
      <c r="O1156" s="82" t="s">
        <v>3700</v>
      </c>
      <c r="P1156" s="82" t="s">
        <v>3751</v>
      </c>
      <c r="Q1156" s="82" t="s">
        <v>10</v>
      </c>
      <c r="R1156" s="82">
        <v>2</v>
      </c>
      <c r="S1156" s="83">
        <v>44933</v>
      </c>
      <c r="T1156" s="83">
        <v>44927</v>
      </c>
      <c r="U1156" s="82">
        <v>62475177</v>
      </c>
      <c r="V1156" s="82" t="s">
        <v>3702</v>
      </c>
      <c r="W1156" s="100" t="s">
        <v>2849</v>
      </c>
      <c r="X1156" s="82" t="s">
        <v>4521</v>
      </c>
      <c r="Y1156" s="82" t="s">
        <v>5800</v>
      </c>
      <c r="Z1156" s="82" t="s">
        <v>2869</v>
      </c>
      <c r="AA1156" s="82" t="s">
        <v>3704</v>
      </c>
      <c r="AB1156" s="83">
        <v>30744</v>
      </c>
      <c r="AC1156" s="82" t="s">
        <v>3705</v>
      </c>
      <c r="AD1156" s="82" t="s">
        <v>3706</v>
      </c>
      <c r="AE1156" s="82">
        <v>200019600716569</v>
      </c>
      <c r="AF1156" s="82">
        <v>1</v>
      </c>
      <c r="AG1156" s="82" t="s">
        <v>3707</v>
      </c>
      <c r="AH1156" s="82">
        <v>1</v>
      </c>
      <c r="AI1156" s="82" t="s">
        <v>3708</v>
      </c>
      <c r="AJ1156" s="82">
        <v>315645</v>
      </c>
      <c r="AK1156" s="82" t="s">
        <v>6663</v>
      </c>
      <c r="AL1156" s="82">
        <v>757</v>
      </c>
      <c r="AM1156" s="84">
        <v>35000</v>
      </c>
      <c r="AN1156" s="84">
        <v>0</v>
      </c>
      <c r="AO1156" s="84">
        <v>0</v>
      </c>
      <c r="AP1156" s="84">
        <v>35000</v>
      </c>
      <c r="AQ1156" s="84">
        <v>1004.5</v>
      </c>
      <c r="AR1156" s="84">
        <v>0</v>
      </c>
      <c r="AS1156" s="84">
        <v>1064</v>
      </c>
      <c r="AT1156" s="84">
        <v>0</v>
      </c>
      <c r="AU1156" s="84">
        <v>25</v>
      </c>
      <c r="AV1156" s="84">
        <v>0</v>
      </c>
      <c r="AW1156" s="84">
        <v>0</v>
      </c>
      <c r="AX1156" s="84">
        <v>2093.5</v>
      </c>
      <c r="AY1156" s="84">
        <v>32906.5</v>
      </c>
      <c r="AZ1156" s="84">
        <v>2485</v>
      </c>
      <c r="BA1156" s="84">
        <v>385</v>
      </c>
      <c r="BB1156" s="84">
        <v>2481.5</v>
      </c>
      <c r="BC1156" s="91">
        <v>5351.5</v>
      </c>
    </row>
    <row r="1157" spans="1:55" ht="25.5">
      <c r="A1157" s="90" t="s">
        <v>843</v>
      </c>
      <c r="B1157" s="82">
        <v>20231001</v>
      </c>
      <c r="C1157" s="82">
        <v>2023</v>
      </c>
      <c r="D1157" s="82" t="s">
        <v>6398</v>
      </c>
      <c r="E1157" s="82">
        <v>10</v>
      </c>
      <c r="F1157" s="82" t="s">
        <v>1242</v>
      </c>
      <c r="G1157" s="82" t="s">
        <v>1486</v>
      </c>
      <c r="H1157" s="82">
        <v>1.83</v>
      </c>
      <c r="I1157" s="82" t="s">
        <v>843</v>
      </c>
      <c r="J1157" s="82">
        <v>34</v>
      </c>
      <c r="K1157" s="82" t="s">
        <v>3699</v>
      </c>
      <c r="L1157" s="82" t="s">
        <v>3714</v>
      </c>
      <c r="M1157" s="82" t="s">
        <v>3715</v>
      </c>
      <c r="N1157" s="82" t="s">
        <v>2352</v>
      </c>
      <c r="O1157" s="82" t="s">
        <v>3700</v>
      </c>
      <c r="P1157" s="82" t="s">
        <v>3743</v>
      </c>
      <c r="Q1157" s="82" t="s">
        <v>75</v>
      </c>
      <c r="R1157" s="82">
        <v>1</v>
      </c>
      <c r="S1157" s="83">
        <v>44931</v>
      </c>
      <c r="T1157" s="83">
        <v>44931</v>
      </c>
      <c r="U1157" s="82">
        <v>62475188</v>
      </c>
      <c r="V1157" s="82" t="s">
        <v>3702</v>
      </c>
      <c r="W1157" s="100" t="s">
        <v>3195</v>
      </c>
      <c r="X1157" s="82" t="s">
        <v>4563</v>
      </c>
      <c r="Y1157" s="82" t="s">
        <v>5846</v>
      </c>
      <c r="Z1157" s="82" t="s">
        <v>3383</v>
      </c>
      <c r="AA1157" s="82" t="s">
        <v>3712</v>
      </c>
      <c r="AB1157" s="82" t="s">
        <v>7145</v>
      </c>
      <c r="AC1157" s="82" t="s">
        <v>3705</v>
      </c>
      <c r="AD1157" s="82" t="s">
        <v>3706</v>
      </c>
      <c r="AE1157" s="82">
        <v>200019605811301</v>
      </c>
      <c r="AF1157" s="82">
        <v>1</v>
      </c>
      <c r="AG1157" s="82" t="s">
        <v>3707</v>
      </c>
      <c r="AH1157" s="82">
        <v>1</v>
      </c>
      <c r="AI1157" s="82" t="s">
        <v>3708</v>
      </c>
      <c r="AJ1157" s="82">
        <v>315645</v>
      </c>
      <c r="AK1157" s="82" t="s">
        <v>6663</v>
      </c>
      <c r="AL1157" s="82">
        <v>758</v>
      </c>
      <c r="AM1157" s="84">
        <v>25000</v>
      </c>
      <c r="AN1157" s="84">
        <v>0</v>
      </c>
      <c r="AO1157" s="84">
        <v>0</v>
      </c>
      <c r="AP1157" s="84">
        <v>25000</v>
      </c>
      <c r="AQ1157" s="84">
        <v>717.5</v>
      </c>
      <c r="AR1157" s="84">
        <v>0</v>
      </c>
      <c r="AS1157" s="84">
        <v>760</v>
      </c>
      <c r="AT1157" s="84">
        <v>0</v>
      </c>
      <c r="AU1157" s="84">
        <v>25</v>
      </c>
      <c r="AV1157" s="84">
        <v>0</v>
      </c>
      <c r="AW1157" s="84">
        <v>0</v>
      </c>
      <c r="AX1157" s="84">
        <v>1502.5</v>
      </c>
      <c r="AY1157" s="84">
        <v>23497.5</v>
      </c>
      <c r="AZ1157" s="84">
        <v>1775</v>
      </c>
      <c r="BA1157" s="84">
        <v>275</v>
      </c>
      <c r="BB1157" s="84">
        <v>1772.5</v>
      </c>
      <c r="BC1157" s="91">
        <v>3822.5</v>
      </c>
    </row>
    <row r="1158" spans="1:55" ht="25.5">
      <c r="A1158" s="90" t="s">
        <v>843</v>
      </c>
      <c r="B1158" s="82">
        <v>20231001</v>
      </c>
      <c r="C1158" s="82">
        <v>2023</v>
      </c>
      <c r="D1158" s="82" t="s">
        <v>6398</v>
      </c>
      <c r="E1158" s="82">
        <v>10</v>
      </c>
      <c r="F1158" s="82">
        <v>1.83</v>
      </c>
      <c r="G1158" s="82" t="s">
        <v>843</v>
      </c>
      <c r="H1158" s="82">
        <v>1.83</v>
      </c>
      <c r="I1158" s="82" t="s">
        <v>843</v>
      </c>
      <c r="J1158" s="82">
        <v>5</v>
      </c>
      <c r="K1158" s="82" t="s">
        <v>2295</v>
      </c>
      <c r="L1158" s="82" t="s">
        <v>3720</v>
      </c>
      <c r="M1158" s="82" t="s">
        <v>3721</v>
      </c>
      <c r="N1158" s="82" t="s">
        <v>2352</v>
      </c>
      <c r="O1158" s="82" t="s">
        <v>3700</v>
      </c>
      <c r="P1158" s="82" t="s">
        <v>3722</v>
      </c>
      <c r="Q1158" s="82" t="s">
        <v>8</v>
      </c>
      <c r="R1158" s="82">
        <v>2</v>
      </c>
      <c r="S1158" s="83">
        <v>43466</v>
      </c>
      <c r="T1158" s="83">
        <v>33980</v>
      </c>
      <c r="U1158" s="82">
        <v>62460063</v>
      </c>
      <c r="V1158" s="82" t="s">
        <v>3702</v>
      </c>
      <c r="W1158" s="100" t="s">
        <v>1178</v>
      </c>
      <c r="X1158" s="82" t="s">
        <v>4633</v>
      </c>
      <c r="Y1158" s="82" t="s">
        <v>5920</v>
      </c>
      <c r="Z1158" s="82" t="s">
        <v>774</v>
      </c>
      <c r="AA1158" s="82" t="s">
        <v>3704</v>
      </c>
      <c r="AB1158" s="82" t="s">
        <v>7146</v>
      </c>
      <c r="AC1158" s="82" t="s">
        <v>3713</v>
      </c>
      <c r="AD1158" s="82" t="s">
        <v>3705</v>
      </c>
      <c r="AE1158" s="82">
        <v>200013300049883</v>
      </c>
      <c r="AF1158" s="82">
        <v>1</v>
      </c>
      <c r="AG1158" s="82" t="s">
        <v>3707</v>
      </c>
      <c r="AH1158" s="82">
        <v>1</v>
      </c>
      <c r="AI1158" s="82" t="s">
        <v>3708</v>
      </c>
      <c r="AJ1158" s="82">
        <v>315645</v>
      </c>
      <c r="AK1158" s="82" t="s">
        <v>6663</v>
      </c>
      <c r="AL1158" s="82">
        <v>759</v>
      </c>
      <c r="AM1158" s="84">
        <v>10000</v>
      </c>
      <c r="AN1158" s="84">
        <v>0</v>
      </c>
      <c r="AO1158" s="84">
        <v>0</v>
      </c>
      <c r="AP1158" s="84">
        <v>10000</v>
      </c>
      <c r="AQ1158" s="84">
        <v>287</v>
      </c>
      <c r="AR1158" s="84">
        <v>0</v>
      </c>
      <c r="AS1158" s="84">
        <v>304</v>
      </c>
      <c r="AT1158" s="84">
        <v>0</v>
      </c>
      <c r="AU1158" s="84">
        <v>25</v>
      </c>
      <c r="AV1158" s="84">
        <v>50</v>
      </c>
      <c r="AW1158" s="84">
        <v>0</v>
      </c>
      <c r="AX1158" s="84">
        <v>666</v>
      </c>
      <c r="AY1158" s="84">
        <v>9334</v>
      </c>
      <c r="AZ1158" s="84">
        <v>710</v>
      </c>
      <c r="BA1158" s="84">
        <v>110</v>
      </c>
      <c r="BB1158" s="84">
        <v>709</v>
      </c>
      <c r="BC1158" s="91">
        <v>1529</v>
      </c>
    </row>
    <row r="1159" spans="1:55" ht="25.5">
      <c r="A1159" s="90" t="s">
        <v>843</v>
      </c>
      <c r="B1159" s="82">
        <v>20231001</v>
      </c>
      <c r="C1159" s="82">
        <v>2023</v>
      </c>
      <c r="D1159" s="82" t="s">
        <v>6398</v>
      </c>
      <c r="E1159" s="82">
        <v>10</v>
      </c>
      <c r="F1159" s="82" t="s">
        <v>1269</v>
      </c>
      <c r="G1159" s="82" t="s">
        <v>230</v>
      </c>
      <c r="H1159" s="82">
        <v>1.83</v>
      </c>
      <c r="I1159" s="82" t="s">
        <v>843</v>
      </c>
      <c r="J1159" s="82">
        <v>34</v>
      </c>
      <c r="K1159" s="82" t="s">
        <v>3699</v>
      </c>
      <c r="L1159" s="82" t="s">
        <v>3714</v>
      </c>
      <c r="M1159" s="82" t="s">
        <v>3715</v>
      </c>
      <c r="N1159" s="82" t="s">
        <v>2352</v>
      </c>
      <c r="O1159" s="82" t="s">
        <v>3700</v>
      </c>
      <c r="P1159" s="82" t="s">
        <v>3912</v>
      </c>
      <c r="Q1159" s="82" t="s">
        <v>251</v>
      </c>
      <c r="R1159" s="82">
        <v>5</v>
      </c>
      <c r="S1159" s="83">
        <v>44930</v>
      </c>
      <c r="T1159" s="83">
        <v>43841</v>
      </c>
      <c r="U1159" s="82">
        <v>61500019</v>
      </c>
      <c r="V1159" s="82" t="s">
        <v>3702</v>
      </c>
      <c r="W1159" s="100" t="s">
        <v>2123</v>
      </c>
      <c r="X1159" s="82" t="s">
        <v>4047</v>
      </c>
      <c r="Y1159" s="82" t="s">
        <v>5365</v>
      </c>
      <c r="Z1159" s="82" t="s">
        <v>857</v>
      </c>
      <c r="AA1159" s="82" t="s">
        <v>3712</v>
      </c>
      <c r="AB1159" s="82" t="s">
        <v>7147</v>
      </c>
      <c r="AC1159" s="82" t="s">
        <v>3705</v>
      </c>
      <c r="AD1159" s="82" t="s">
        <v>3706</v>
      </c>
      <c r="AE1159" s="82">
        <v>200012440740056</v>
      </c>
      <c r="AF1159" s="82">
        <v>1</v>
      </c>
      <c r="AG1159" s="82" t="s">
        <v>3707</v>
      </c>
      <c r="AH1159" s="82">
        <v>1</v>
      </c>
      <c r="AI1159" s="82" t="s">
        <v>3708</v>
      </c>
      <c r="AJ1159" s="82">
        <v>315645</v>
      </c>
      <c r="AK1159" s="82" t="s">
        <v>6663</v>
      </c>
      <c r="AL1159" s="82">
        <v>760</v>
      </c>
      <c r="AM1159" s="84">
        <v>70000</v>
      </c>
      <c r="AN1159" s="84">
        <v>0</v>
      </c>
      <c r="AO1159" s="84">
        <v>0</v>
      </c>
      <c r="AP1159" s="84">
        <v>70000</v>
      </c>
      <c r="AQ1159" s="84">
        <v>2009</v>
      </c>
      <c r="AR1159" s="84">
        <v>5368.48</v>
      </c>
      <c r="AS1159" s="84">
        <v>2128</v>
      </c>
      <c r="AT1159" s="84">
        <v>0</v>
      </c>
      <c r="AU1159" s="84">
        <v>25</v>
      </c>
      <c r="AV1159" s="84">
        <v>0</v>
      </c>
      <c r="AW1159" s="84">
        <v>0</v>
      </c>
      <c r="AX1159" s="84">
        <v>9530.48</v>
      </c>
      <c r="AY1159" s="84">
        <v>60469.52</v>
      </c>
      <c r="AZ1159" s="84">
        <v>4970</v>
      </c>
      <c r="BA1159" s="84">
        <v>770</v>
      </c>
      <c r="BB1159" s="84">
        <v>4963</v>
      </c>
      <c r="BC1159" s="91">
        <v>10703</v>
      </c>
    </row>
    <row r="1160" spans="1:55" ht="25.5">
      <c r="A1160" s="90" t="s">
        <v>843</v>
      </c>
      <c r="B1160" s="82">
        <v>20231001</v>
      </c>
      <c r="C1160" s="82">
        <v>2023</v>
      </c>
      <c r="D1160" s="82" t="s">
        <v>6398</v>
      </c>
      <c r="E1160" s="82">
        <v>10</v>
      </c>
      <c r="F1160" s="82">
        <v>1.83</v>
      </c>
      <c r="G1160" s="82" t="s">
        <v>843</v>
      </c>
      <c r="H1160" s="82">
        <v>1.83</v>
      </c>
      <c r="I1160" s="82" t="s">
        <v>843</v>
      </c>
      <c r="J1160" s="82">
        <v>7</v>
      </c>
      <c r="K1160" s="82" t="s">
        <v>3709</v>
      </c>
      <c r="L1160" s="82"/>
      <c r="M1160" s="82"/>
      <c r="N1160" s="82" t="s">
        <v>2352</v>
      </c>
      <c r="O1160" s="82" t="s">
        <v>3700</v>
      </c>
      <c r="P1160" s="82" t="s">
        <v>3710</v>
      </c>
      <c r="Q1160" s="82" t="s">
        <v>795</v>
      </c>
      <c r="R1160" s="82">
        <v>1</v>
      </c>
      <c r="S1160" s="83">
        <v>44934</v>
      </c>
      <c r="T1160" s="83">
        <v>44934</v>
      </c>
      <c r="U1160" s="82">
        <v>62461997</v>
      </c>
      <c r="V1160" s="82" t="s">
        <v>3702</v>
      </c>
      <c r="W1160" s="100" t="s">
        <v>3542</v>
      </c>
      <c r="X1160" s="82" t="s">
        <v>4678</v>
      </c>
      <c r="Y1160" s="82" t="s">
        <v>5968</v>
      </c>
      <c r="Z1160" s="82" t="s">
        <v>3541</v>
      </c>
      <c r="AA1160" s="82" t="s">
        <v>3712</v>
      </c>
      <c r="AB1160" s="82" t="s">
        <v>7148</v>
      </c>
      <c r="AC1160" s="82" t="s">
        <v>3705</v>
      </c>
      <c r="AD1160" s="82" t="s">
        <v>3706</v>
      </c>
      <c r="AE1160" s="82">
        <v>200015800534220</v>
      </c>
      <c r="AF1160" s="82">
        <v>1</v>
      </c>
      <c r="AG1160" s="82" t="s">
        <v>3707</v>
      </c>
      <c r="AH1160" s="82">
        <v>1</v>
      </c>
      <c r="AI1160" s="82" t="s">
        <v>3708</v>
      </c>
      <c r="AJ1160" s="82">
        <v>315645</v>
      </c>
      <c r="AK1160" s="82" t="s">
        <v>6663</v>
      </c>
      <c r="AL1160" s="82">
        <v>761</v>
      </c>
      <c r="AM1160" s="84">
        <v>10000</v>
      </c>
      <c r="AN1160" s="84">
        <v>0</v>
      </c>
      <c r="AO1160" s="84">
        <v>0</v>
      </c>
      <c r="AP1160" s="84">
        <v>10000</v>
      </c>
      <c r="AQ1160" s="84">
        <v>0</v>
      </c>
      <c r="AR1160" s="84">
        <v>0</v>
      </c>
      <c r="AS1160" s="84">
        <v>0</v>
      </c>
      <c r="AT1160" s="84">
        <v>0</v>
      </c>
      <c r="AU1160" s="84">
        <v>0</v>
      </c>
      <c r="AV1160" s="84">
        <v>0</v>
      </c>
      <c r="AW1160" s="84">
        <v>0</v>
      </c>
      <c r="AX1160" s="84">
        <v>0</v>
      </c>
      <c r="AY1160" s="84">
        <v>10000</v>
      </c>
      <c r="AZ1160" s="84">
        <v>0</v>
      </c>
      <c r="BA1160" s="84">
        <v>0</v>
      </c>
      <c r="BB1160" s="84">
        <v>0</v>
      </c>
      <c r="BC1160" s="91">
        <v>0</v>
      </c>
    </row>
    <row r="1161" spans="1:55" ht="25.5">
      <c r="A1161" s="90" t="s">
        <v>843</v>
      </c>
      <c r="B1161" s="82">
        <v>20231001</v>
      </c>
      <c r="C1161" s="82">
        <v>2023</v>
      </c>
      <c r="D1161" s="82" t="s">
        <v>6398</v>
      </c>
      <c r="E1161" s="82">
        <v>10</v>
      </c>
      <c r="F1161" s="82" t="s">
        <v>1278</v>
      </c>
      <c r="G1161" s="82" t="s">
        <v>587</v>
      </c>
      <c r="H1161" s="82">
        <v>1.83</v>
      </c>
      <c r="I1161" s="82" t="s">
        <v>843</v>
      </c>
      <c r="J1161" s="82">
        <v>34</v>
      </c>
      <c r="K1161" s="82" t="s">
        <v>3699</v>
      </c>
      <c r="L1161" s="82" t="s">
        <v>3714</v>
      </c>
      <c r="M1161" s="82" t="s">
        <v>3715</v>
      </c>
      <c r="N1161" s="82" t="s">
        <v>2352</v>
      </c>
      <c r="O1161" s="82" t="s">
        <v>3700</v>
      </c>
      <c r="P1161" s="82" t="s">
        <v>3826</v>
      </c>
      <c r="Q1161" s="82" t="s">
        <v>98</v>
      </c>
      <c r="R1161" s="82">
        <v>2</v>
      </c>
      <c r="S1161" s="83">
        <v>44562</v>
      </c>
      <c r="T1161" s="83">
        <v>44205</v>
      </c>
      <c r="U1161" s="82">
        <v>62461116</v>
      </c>
      <c r="V1161" s="82" t="s">
        <v>3702</v>
      </c>
      <c r="W1161" s="100" t="s">
        <v>2084</v>
      </c>
      <c r="X1161" s="82" t="s">
        <v>4019</v>
      </c>
      <c r="Y1161" s="82" t="s">
        <v>5340</v>
      </c>
      <c r="Z1161" s="82" t="s">
        <v>1208</v>
      </c>
      <c r="AA1161" s="82" t="s">
        <v>3712</v>
      </c>
      <c r="AB1161" s="82" t="s">
        <v>7149</v>
      </c>
      <c r="AC1161" s="82" t="s">
        <v>3705</v>
      </c>
      <c r="AD1161" s="82" t="s">
        <v>3718</v>
      </c>
      <c r="AE1161" s="82">
        <v>200010100869775</v>
      </c>
      <c r="AF1161" s="82">
        <v>1</v>
      </c>
      <c r="AG1161" s="82" t="s">
        <v>3707</v>
      </c>
      <c r="AH1161" s="82">
        <v>1</v>
      </c>
      <c r="AI1161" s="82" t="s">
        <v>3708</v>
      </c>
      <c r="AJ1161" s="82">
        <v>315645</v>
      </c>
      <c r="AK1161" s="82" t="s">
        <v>6663</v>
      </c>
      <c r="AL1161" s="82">
        <v>762</v>
      </c>
      <c r="AM1161" s="84">
        <v>45000</v>
      </c>
      <c r="AN1161" s="84">
        <v>0</v>
      </c>
      <c r="AO1161" s="84">
        <v>0</v>
      </c>
      <c r="AP1161" s="84">
        <v>45000</v>
      </c>
      <c r="AQ1161" s="84">
        <v>1291.5</v>
      </c>
      <c r="AR1161" s="84">
        <v>1148.33</v>
      </c>
      <c r="AS1161" s="84">
        <v>1368</v>
      </c>
      <c r="AT1161" s="84">
        <v>0</v>
      </c>
      <c r="AU1161" s="84">
        <v>25</v>
      </c>
      <c r="AV1161" s="84">
        <v>0</v>
      </c>
      <c r="AW1161" s="84">
        <v>0</v>
      </c>
      <c r="AX1161" s="84">
        <v>3832.83</v>
      </c>
      <c r="AY1161" s="84">
        <v>41167.17</v>
      </c>
      <c r="AZ1161" s="84">
        <v>3195</v>
      </c>
      <c r="BA1161" s="84">
        <v>495</v>
      </c>
      <c r="BB1161" s="84">
        <v>3190.5</v>
      </c>
      <c r="BC1161" s="91">
        <v>6880.5</v>
      </c>
    </row>
    <row r="1162" spans="1:55" ht="25.5">
      <c r="A1162" s="90" t="s">
        <v>843</v>
      </c>
      <c r="B1162" s="82">
        <v>20231001</v>
      </c>
      <c r="C1162" s="82">
        <v>2023</v>
      </c>
      <c r="D1162" s="82" t="s">
        <v>6398</v>
      </c>
      <c r="E1162" s="82">
        <v>10</v>
      </c>
      <c r="F1162" s="82" t="s">
        <v>1244</v>
      </c>
      <c r="G1162" s="82" t="s">
        <v>503</v>
      </c>
      <c r="H1162" s="82" t="s">
        <v>1244</v>
      </c>
      <c r="I1162" s="82" t="s">
        <v>503</v>
      </c>
      <c r="J1162" s="82">
        <v>1</v>
      </c>
      <c r="K1162" s="82" t="s">
        <v>11</v>
      </c>
      <c r="L1162" s="82" t="s">
        <v>3720</v>
      </c>
      <c r="M1162" s="82" t="s">
        <v>3721</v>
      </c>
      <c r="N1162" s="82" t="s">
        <v>2352</v>
      </c>
      <c r="O1162" s="82" t="s">
        <v>3700</v>
      </c>
      <c r="P1162" s="82" t="s">
        <v>3928</v>
      </c>
      <c r="Q1162" s="82" t="s">
        <v>508</v>
      </c>
      <c r="R1162" s="82">
        <v>7</v>
      </c>
      <c r="S1162" s="83">
        <v>43466</v>
      </c>
      <c r="T1162" s="83">
        <v>28496</v>
      </c>
      <c r="U1162" s="82">
        <v>62040002</v>
      </c>
      <c r="V1162" s="82" t="s">
        <v>3702</v>
      </c>
      <c r="W1162" s="100" t="s">
        <v>1028</v>
      </c>
      <c r="X1162" s="82" t="s">
        <v>3929</v>
      </c>
      <c r="Y1162" s="82" t="s">
        <v>5270</v>
      </c>
      <c r="Z1162" s="82" t="s">
        <v>507</v>
      </c>
      <c r="AA1162" s="82" t="s">
        <v>3712</v>
      </c>
      <c r="AB1162" s="83">
        <v>18208</v>
      </c>
      <c r="AC1162" s="82" t="s">
        <v>3713</v>
      </c>
      <c r="AD1162" s="82" t="s">
        <v>3705</v>
      </c>
      <c r="AE1162" s="82">
        <v>200013300032641</v>
      </c>
      <c r="AF1162" s="82">
        <v>1</v>
      </c>
      <c r="AG1162" s="82" t="s">
        <v>3707</v>
      </c>
      <c r="AH1162" s="82">
        <v>1</v>
      </c>
      <c r="AI1162" s="82" t="s">
        <v>3708</v>
      </c>
      <c r="AJ1162" s="82">
        <v>315645</v>
      </c>
      <c r="AK1162" s="82" t="s">
        <v>6663</v>
      </c>
      <c r="AL1162" s="82">
        <v>763</v>
      </c>
      <c r="AM1162" s="84">
        <v>50000</v>
      </c>
      <c r="AN1162" s="84">
        <v>0</v>
      </c>
      <c r="AO1162" s="84">
        <v>0</v>
      </c>
      <c r="AP1162" s="84">
        <v>50000</v>
      </c>
      <c r="AQ1162" s="84">
        <v>1435</v>
      </c>
      <c r="AR1162" s="84">
        <v>1854</v>
      </c>
      <c r="AS1162" s="84">
        <v>1520</v>
      </c>
      <c r="AT1162" s="84">
        <v>0</v>
      </c>
      <c r="AU1162" s="84">
        <v>25</v>
      </c>
      <c r="AV1162" s="84">
        <v>50</v>
      </c>
      <c r="AW1162" s="84">
        <v>4730</v>
      </c>
      <c r="AX1162" s="84">
        <v>14344</v>
      </c>
      <c r="AY1162" s="84">
        <v>40386</v>
      </c>
      <c r="AZ1162" s="84">
        <v>3550</v>
      </c>
      <c r="BA1162" s="84">
        <v>550</v>
      </c>
      <c r="BB1162" s="84">
        <v>3545</v>
      </c>
      <c r="BC1162" s="91">
        <v>7645</v>
      </c>
    </row>
    <row r="1163" spans="1:55" ht="25.5">
      <c r="A1163" s="90" t="s">
        <v>843</v>
      </c>
      <c r="B1163" s="82">
        <v>20231001</v>
      </c>
      <c r="C1163" s="82">
        <v>2023</v>
      </c>
      <c r="D1163" s="82" t="s">
        <v>6398</v>
      </c>
      <c r="E1163" s="82">
        <v>10</v>
      </c>
      <c r="F1163" s="82" t="s">
        <v>1242</v>
      </c>
      <c r="G1163" s="82" t="s">
        <v>1486</v>
      </c>
      <c r="H1163" s="82" t="s">
        <v>1242</v>
      </c>
      <c r="I1163" s="82" t="s">
        <v>1486</v>
      </c>
      <c r="J1163" s="82">
        <v>1</v>
      </c>
      <c r="K1163" s="82" t="s">
        <v>11</v>
      </c>
      <c r="L1163" s="82" t="s">
        <v>3754</v>
      </c>
      <c r="M1163" s="82" t="s">
        <v>3755</v>
      </c>
      <c r="N1163" s="82" t="s">
        <v>2352</v>
      </c>
      <c r="O1163" s="82" t="s">
        <v>3700</v>
      </c>
      <c r="P1163" s="82" t="s">
        <v>4571</v>
      </c>
      <c r="Q1163" s="82" t="s">
        <v>667</v>
      </c>
      <c r="R1163" s="82">
        <v>8</v>
      </c>
      <c r="S1163" s="83">
        <v>44930</v>
      </c>
      <c r="T1163" s="83">
        <v>35439</v>
      </c>
      <c r="U1163" s="82">
        <v>62475185</v>
      </c>
      <c r="V1163" s="82" t="s">
        <v>3702</v>
      </c>
      <c r="W1163" s="100" t="s">
        <v>1066</v>
      </c>
      <c r="X1163" s="82" t="s">
        <v>4572</v>
      </c>
      <c r="Y1163" s="82" t="s">
        <v>5855</v>
      </c>
      <c r="Z1163" s="82" t="s">
        <v>723</v>
      </c>
      <c r="AA1163" s="82" t="s">
        <v>3704</v>
      </c>
      <c r="AB1163" s="83">
        <v>26218</v>
      </c>
      <c r="AC1163" s="82" t="s">
        <v>3713</v>
      </c>
      <c r="AD1163" s="82" t="s">
        <v>3705</v>
      </c>
      <c r="AE1163" s="82">
        <v>200013300035512</v>
      </c>
      <c r="AF1163" s="82">
        <v>1</v>
      </c>
      <c r="AG1163" s="82" t="s">
        <v>3707</v>
      </c>
      <c r="AH1163" s="82">
        <v>1</v>
      </c>
      <c r="AI1163" s="82" t="s">
        <v>3708</v>
      </c>
      <c r="AJ1163" s="82">
        <v>315645</v>
      </c>
      <c r="AK1163" s="82" t="s">
        <v>6663</v>
      </c>
      <c r="AL1163" s="82">
        <v>764</v>
      </c>
      <c r="AM1163" s="84">
        <v>70000</v>
      </c>
      <c r="AN1163" s="84">
        <v>0</v>
      </c>
      <c r="AO1163" s="84">
        <v>0</v>
      </c>
      <c r="AP1163" s="84">
        <v>70000</v>
      </c>
      <c r="AQ1163" s="84">
        <v>2009</v>
      </c>
      <c r="AR1163" s="84">
        <v>4733.5200000000004</v>
      </c>
      <c r="AS1163" s="84">
        <v>2128</v>
      </c>
      <c r="AT1163" s="84">
        <v>3174.76</v>
      </c>
      <c r="AU1163" s="84">
        <v>25</v>
      </c>
      <c r="AV1163" s="84">
        <v>50</v>
      </c>
      <c r="AW1163" s="84">
        <v>0</v>
      </c>
      <c r="AX1163" s="84">
        <v>12120.28</v>
      </c>
      <c r="AY1163" s="84">
        <v>57879.72</v>
      </c>
      <c r="AZ1163" s="84">
        <v>4970</v>
      </c>
      <c r="BA1163" s="84">
        <v>770</v>
      </c>
      <c r="BB1163" s="84">
        <v>4963</v>
      </c>
      <c r="BC1163" s="91">
        <v>10703</v>
      </c>
    </row>
    <row r="1164" spans="1:55" ht="25.5">
      <c r="A1164" s="90" t="s">
        <v>843</v>
      </c>
      <c r="B1164" s="82">
        <v>20231001</v>
      </c>
      <c r="C1164" s="82">
        <v>2023</v>
      </c>
      <c r="D1164" s="82" t="s">
        <v>6398</v>
      </c>
      <c r="E1164" s="82">
        <v>10</v>
      </c>
      <c r="F1164" s="82" t="s">
        <v>2895</v>
      </c>
      <c r="G1164" s="82" t="s">
        <v>2894</v>
      </c>
      <c r="H1164" s="82">
        <v>1.83</v>
      </c>
      <c r="I1164" s="82" t="s">
        <v>843</v>
      </c>
      <c r="J1164" s="82">
        <v>34</v>
      </c>
      <c r="K1164" s="82" t="s">
        <v>3699</v>
      </c>
      <c r="L1164" s="82"/>
      <c r="M1164" s="82"/>
      <c r="N1164" s="82" t="s">
        <v>2352</v>
      </c>
      <c r="O1164" s="82" t="s">
        <v>3700</v>
      </c>
      <c r="P1164" s="82" t="s">
        <v>3735</v>
      </c>
      <c r="Q1164" s="82" t="s">
        <v>127</v>
      </c>
      <c r="R1164" s="82">
        <v>1</v>
      </c>
      <c r="S1164" s="83">
        <v>44930</v>
      </c>
      <c r="T1164" s="83">
        <v>44930</v>
      </c>
      <c r="U1164" s="82">
        <v>61470002</v>
      </c>
      <c r="V1164" s="82" t="s">
        <v>3702</v>
      </c>
      <c r="W1164" s="100" t="s">
        <v>3091</v>
      </c>
      <c r="X1164" s="82" t="s">
        <v>3897</v>
      </c>
      <c r="Y1164" s="82" t="s">
        <v>5245</v>
      </c>
      <c r="Z1164" s="82" t="s">
        <v>3090</v>
      </c>
      <c r="AA1164" s="82" t="s">
        <v>3704</v>
      </c>
      <c r="AB1164" s="82" t="s">
        <v>7150</v>
      </c>
      <c r="AC1164" s="82" t="s">
        <v>3705</v>
      </c>
      <c r="AD1164" s="82" t="s">
        <v>3706</v>
      </c>
      <c r="AE1164" s="82">
        <v>200019603163854</v>
      </c>
      <c r="AF1164" s="82">
        <v>1</v>
      </c>
      <c r="AG1164" s="82" t="s">
        <v>3707</v>
      </c>
      <c r="AH1164" s="82">
        <v>1</v>
      </c>
      <c r="AI1164" s="82" t="s">
        <v>3708</v>
      </c>
      <c r="AJ1164" s="82">
        <v>315645</v>
      </c>
      <c r="AK1164" s="82" t="s">
        <v>6663</v>
      </c>
      <c r="AL1164" s="82">
        <v>765</v>
      </c>
      <c r="AM1164" s="84">
        <v>95000</v>
      </c>
      <c r="AN1164" s="84">
        <v>0</v>
      </c>
      <c r="AO1164" s="84">
        <v>0</v>
      </c>
      <c r="AP1164" s="84">
        <v>95000</v>
      </c>
      <c r="AQ1164" s="84">
        <v>2726.5</v>
      </c>
      <c r="AR1164" s="84">
        <v>10532.4</v>
      </c>
      <c r="AS1164" s="84">
        <v>2888</v>
      </c>
      <c r="AT1164" s="84">
        <v>1587.38</v>
      </c>
      <c r="AU1164" s="84">
        <v>25</v>
      </c>
      <c r="AV1164" s="84">
        <v>0</v>
      </c>
      <c r="AW1164" s="84">
        <v>0</v>
      </c>
      <c r="AX1164" s="84">
        <v>17759.28</v>
      </c>
      <c r="AY1164" s="84">
        <v>77240.72</v>
      </c>
      <c r="AZ1164" s="84">
        <v>6745</v>
      </c>
      <c r="BA1164" s="84">
        <v>822.89</v>
      </c>
      <c r="BB1164" s="84">
        <v>6735.5</v>
      </c>
      <c r="BC1164" s="91">
        <v>14303.39</v>
      </c>
    </row>
    <row r="1165" spans="1:55" ht="25.5">
      <c r="A1165" s="90" t="s">
        <v>843</v>
      </c>
      <c r="B1165" s="82">
        <v>20231001</v>
      </c>
      <c r="C1165" s="82">
        <v>2023</v>
      </c>
      <c r="D1165" s="82" t="s">
        <v>6398</v>
      </c>
      <c r="E1165" s="82">
        <v>10</v>
      </c>
      <c r="F1165" s="82" t="s">
        <v>1270</v>
      </c>
      <c r="G1165" s="82" t="s">
        <v>842</v>
      </c>
      <c r="H1165" s="82" t="s">
        <v>1270</v>
      </c>
      <c r="I1165" s="82" t="s">
        <v>842</v>
      </c>
      <c r="J1165" s="82">
        <v>1</v>
      </c>
      <c r="K1165" s="82" t="s">
        <v>11</v>
      </c>
      <c r="L1165" s="82"/>
      <c r="M1165" s="82"/>
      <c r="N1165" s="82" t="s">
        <v>2352</v>
      </c>
      <c r="O1165" s="82" t="s">
        <v>3700</v>
      </c>
      <c r="P1165" s="82" t="s">
        <v>3701</v>
      </c>
      <c r="Q1165" s="82" t="s">
        <v>190</v>
      </c>
      <c r="R1165" s="82">
        <v>1</v>
      </c>
      <c r="S1165" s="83">
        <v>43841</v>
      </c>
      <c r="T1165" s="83">
        <v>43841</v>
      </c>
      <c r="U1165" s="82">
        <v>61800010</v>
      </c>
      <c r="V1165" s="82" t="s">
        <v>3702</v>
      </c>
      <c r="W1165" s="100" t="s">
        <v>1765</v>
      </c>
      <c r="X1165" s="82" t="s">
        <v>4458</v>
      </c>
      <c r="Y1165" s="82" t="s">
        <v>5733</v>
      </c>
      <c r="Z1165" s="82" t="s">
        <v>853</v>
      </c>
      <c r="AA1165" s="82" t="s">
        <v>3712</v>
      </c>
      <c r="AB1165" s="82" t="s">
        <v>7151</v>
      </c>
      <c r="AC1165" s="82" t="s">
        <v>3705</v>
      </c>
      <c r="AD1165" s="82" t="s">
        <v>3706</v>
      </c>
      <c r="AE1165" s="82">
        <v>200019603107050</v>
      </c>
      <c r="AF1165" s="82">
        <v>1</v>
      </c>
      <c r="AG1165" s="82" t="s">
        <v>3707</v>
      </c>
      <c r="AH1165" s="82">
        <v>1</v>
      </c>
      <c r="AI1165" s="82" t="s">
        <v>3708</v>
      </c>
      <c r="AJ1165" s="82">
        <v>315645</v>
      </c>
      <c r="AK1165" s="82" t="s">
        <v>6663</v>
      </c>
      <c r="AL1165" s="82">
        <v>766</v>
      </c>
      <c r="AM1165" s="84">
        <v>35000</v>
      </c>
      <c r="AN1165" s="84">
        <v>0</v>
      </c>
      <c r="AO1165" s="84">
        <v>0</v>
      </c>
      <c r="AP1165" s="84">
        <v>35000</v>
      </c>
      <c r="AQ1165" s="84">
        <v>1004.5</v>
      </c>
      <c r="AR1165" s="84">
        <v>0</v>
      </c>
      <c r="AS1165" s="84">
        <v>1064</v>
      </c>
      <c r="AT1165" s="84">
        <v>0</v>
      </c>
      <c r="AU1165" s="84">
        <v>25</v>
      </c>
      <c r="AV1165" s="84">
        <v>0</v>
      </c>
      <c r="AW1165" s="84">
        <v>0</v>
      </c>
      <c r="AX1165" s="84">
        <v>2093.5</v>
      </c>
      <c r="AY1165" s="84">
        <v>32906.5</v>
      </c>
      <c r="AZ1165" s="84">
        <v>2485</v>
      </c>
      <c r="BA1165" s="84">
        <v>385</v>
      </c>
      <c r="BB1165" s="84">
        <v>2481.5</v>
      </c>
      <c r="BC1165" s="91">
        <v>5351.5</v>
      </c>
    </row>
    <row r="1166" spans="1:55" ht="25.5">
      <c r="A1166" s="90" t="s">
        <v>843</v>
      </c>
      <c r="B1166" s="82">
        <v>20231001</v>
      </c>
      <c r="C1166" s="82">
        <v>2023</v>
      </c>
      <c r="D1166" s="82" t="s">
        <v>6398</v>
      </c>
      <c r="E1166" s="82">
        <v>10</v>
      </c>
      <c r="F1166" s="82" t="s">
        <v>1247</v>
      </c>
      <c r="G1166" s="82" t="s">
        <v>513</v>
      </c>
      <c r="H1166" s="82">
        <v>1.83</v>
      </c>
      <c r="I1166" s="82" t="s">
        <v>843</v>
      </c>
      <c r="J1166" s="82">
        <v>34</v>
      </c>
      <c r="K1166" s="82" t="s">
        <v>3699</v>
      </c>
      <c r="L1166" s="82" t="s">
        <v>3714</v>
      </c>
      <c r="M1166" s="82" t="s">
        <v>3715</v>
      </c>
      <c r="N1166" s="82" t="s">
        <v>2352</v>
      </c>
      <c r="O1166" s="82" t="s">
        <v>3700</v>
      </c>
      <c r="P1166" s="82" t="s">
        <v>3740</v>
      </c>
      <c r="Q1166" s="82" t="s">
        <v>278</v>
      </c>
      <c r="R1166" s="82">
        <v>2</v>
      </c>
      <c r="S1166" s="83">
        <v>44930</v>
      </c>
      <c r="T1166" s="83">
        <v>40547</v>
      </c>
      <c r="U1166" s="82">
        <v>61815133</v>
      </c>
      <c r="V1166" s="82" t="s">
        <v>3702</v>
      </c>
      <c r="W1166" s="100" t="s">
        <v>3089</v>
      </c>
      <c r="X1166" s="82" t="s">
        <v>4386</v>
      </c>
      <c r="Y1166" s="82" t="s">
        <v>5667</v>
      </c>
      <c r="Z1166" s="82" t="s">
        <v>3088</v>
      </c>
      <c r="AA1166" s="82" t="s">
        <v>3704</v>
      </c>
      <c r="AB1166" s="82" t="s">
        <v>7152</v>
      </c>
      <c r="AC1166" s="82" t="s">
        <v>3713</v>
      </c>
      <c r="AD1166" s="82" t="s">
        <v>3705</v>
      </c>
      <c r="AE1166" s="82">
        <v>200019605722236</v>
      </c>
      <c r="AF1166" s="82">
        <v>1</v>
      </c>
      <c r="AG1166" s="82" t="s">
        <v>3707</v>
      </c>
      <c r="AH1166" s="82">
        <v>1</v>
      </c>
      <c r="AI1166" s="82" t="s">
        <v>3708</v>
      </c>
      <c r="AJ1166" s="82">
        <v>315645</v>
      </c>
      <c r="AK1166" s="82" t="s">
        <v>6663</v>
      </c>
      <c r="AL1166" s="82">
        <v>767</v>
      </c>
      <c r="AM1166" s="84">
        <v>60000</v>
      </c>
      <c r="AN1166" s="84">
        <v>0</v>
      </c>
      <c r="AO1166" s="84">
        <v>0</v>
      </c>
      <c r="AP1166" s="84">
        <v>60000</v>
      </c>
      <c r="AQ1166" s="84">
        <v>1722</v>
      </c>
      <c r="AR1166" s="84">
        <v>3486.68</v>
      </c>
      <c r="AS1166" s="84">
        <v>1824</v>
      </c>
      <c r="AT1166" s="84">
        <v>0</v>
      </c>
      <c r="AU1166" s="84">
        <v>25</v>
      </c>
      <c r="AV1166" s="84">
        <v>0</v>
      </c>
      <c r="AW1166" s="84">
        <v>0</v>
      </c>
      <c r="AX1166" s="84">
        <v>7057.68</v>
      </c>
      <c r="AY1166" s="84">
        <v>52942.32</v>
      </c>
      <c r="AZ1166" s="84">
        <v>4260</v>
      </c>
      <c r="BA1166" s="84">
        <v>660</v>
      </c>
      <c r="BB1166" s="84">
        <v>4254</v>
      </c>
      <c r="BC1166" s="91">
        <v>9174</v>
      </c>
    </row>
    <row r="1167" spans="1:55" ht="25.5">
      <c r="A1167" s="90" t="s">
        <v>843</v>
      </c>
      <c r="B1167" s="82">
        <v>20231001</v>
      </c>
      <c r="C1167" s="82">
        <v>2023</v>
      </c>
      <c r="D1167" s="82" t="s">
        <v>6398</v>
      </c>
      <c r="E1167" s="82">
        <v>10</v>
      </c>
      <c r="F1167" s="82" t="s">
        <v>1244</v>
      </c>
      <c r="G1167" s="82" t="s">
        <v>503</v>
      </c>
      <c r="H1167" s="82" t="s">
        <v>1244</v>
      </c>
      <c r="I1167" s="82" t="s">
        <v>503</v>
      </c>
      <c r="J1167" s="82">
        <v>1</v>
      </c>
      <c r="K1167" s="82" t="s">
        <v>11</v>
      </c>
      <c r="L1167" s="82" t="s">
        <v>3714</v>
      </c>
      <c r="M1167" s="82" t="s">
        <v>3715</v>
      </c>
      <c r="N1167" s="82" t="s">
        <v>2352</v>
      </c>
      <c r="O1167" s="82" t="s">
        <v>3700</v>
      </c>
      <c r="P1167" s="82" t="s">
        <v>3912</v>
      </c>
      <c r="Q1167" s="82" t="s">
        <v>251</v>
      </c>
      <c r="R1167" s="82">
        <v>4</v>
      </c>
      <c r="S1167" s="83">
        <v>44929</v>
      </c>
      <c r="T1167" s="83">
        <v>40920</v>
      </c>
      <c r="U1167" s="82">
        <v>62040018</v>
      </c>
      <c r="V1167" s="82" t="s">
        <v>3702</v>
      </c>
      <c r="W1167" s="100" t="s">
        <v>1703</v>
      </c>
      <c r="X1167" s="82" t="s">
        <v>4565</v>
      </c>
      <c r="Y1167" s="82" t="s">
        <v>5848</v>
      </c>
      <c r="Z1167" s="82" t="s">
        <v>822</v>
      </c>
      <c r="AA1167" s="82" t="s">
        <v>3712</v>
      </c>
      <c r="AB1167" s="82" t="s">
        <v>7153</v>
      </c>
      <c r="AC1167" s="82" t="s">
        <v>3713</v>
      </c>
      <c r="AD1167" s="82" t="s">
        <v>3706</v>
      </c>
      <c r="AE1167" s="82">
        <v>200019603082993</v>
      </c>
      <c r="AF1167" s="82">
        <v>1</v>
      </c>
      <c r="AG1167" s="82" t="s">
        <v>3707</v>
      </c>
      <c r="AH1167" s="82">
        <v>1</v>
      </c>
      <c r="AI1167" s="82" t="s">
        <v>3708</v>
      </c>
      <c r="AJ1167" s="82">
        <v>315645</v>
      </c>
      <c r="AK1167" s="82" t="s">
        <v>6663</v>
      </c>
      <c r="AL1167" s="82">
        <v>768</v>
      </c>
      <c r="AM1167" s="84">
        <v>70000</v>
      </c>
      <c r="AN1167" s="84">
        <v>0</v>
      </c>
      <c r="AO1167" s="84">
        <v>0</v>
      </c>
      <c r="AP1167" s="84">
        <v>70000</v>
      </c>
      <c r="AQ1167" s="84">
        <v>2009</v>
      </c>
      <c r="AR1167" s="84">
        <v>5051</v>
      </c>
      <c r="AS1167" s="84">
        <v>2128</v>
      </c>
      <c r="AT1167" s="84">
        <v>1587.38</v>
      </c>
      <c r="AU1167" s="84">
        <v>25</v>
      </c>
      <c r="AV1167" s="84">
        <v>0</v>
      </c>
      <c r="AW1167" s="84">
        <v>17403.5</v>
      </c>
      <c r="AX1167" s="84">
        <v>45607.38</v>
      </c>
      <c r="AY1167" s="84">
        <v>41796.120000000003</v>
      </c>
      <c r="AZ1167" s="84">
        <v>4970</v>
      </c>
      <c r="BA1167" s="84">
        <v>770</v>
      </c>
      <c r="BB1167" s="84">
        <v>4963</v>
      </c>
      <c r="BC1167" s="91">
        <v>10703</v>
      </c>
    </row>
    <row r="1168" spans="1:55" ht="25.5">
      <c r="A1168" s="90" t="s">
        <v>843</v>
      </c>
      <c r="B1168" s="82">
        <v>20231001</v>
      </c>
      <c r="C1168" s="82">
        <v>2023</v>
      </c>
      <c r="D1168" s="82" t="s">
        <v>6398</v>
      </c>
      <c r="E1168" s="82">
        <v>10</v>
      </c>
      <c r="F1168" s="82">
        <v>1.83</v>
      </c>
      <c r="G1168" s="82" t="s">
        <v>843</v>
      </c>
      <c r="H1168" s="82">
        <v>1.83</v>
      </c>
      <c r="I1168" s="82" t="s">
        <v>843</v>
      </c>
      <c r="J1168" s="82">
        <v>1</v>
      </c>
      <c r="K1168" s="82" t="s">
        <v>11</v>
      </c>
      <c r="L1168" s="82" t="s">
        <v>3714</v>
      </c>
      <c r="M1168" s="82" t="s">
        <v>3715</v>
      </c>
      <c r="N1168" s="82" t="s">
        <v>2352</v>
      </c>
      <c r="O1168" s="82" t="s">
        <v>3700</v>
      </c>
      <c r="P1168" s="82" t="s">
        <v>4325</v>
      </c>
      <c r="Q1168" s="82" t="s">
        <v>363</v>
      </c>
      <c r="R1168" s="82">
        <v>9</v>
      </c>
      <c r="S1168" s="83">
        <v>44206</v>
      </c>
      <c r="T1168" s="83">
        <v>37267</v>
      </c>
      <c r="U1168" s="82">
        <v>62461142</v>
      </c>
      <c r="V1168" s="82" t="s">
        <v>3702</v>
      </c>
      <c r="W1168" s="100" t="s">
        <v>1088</v>
      </c>
      <c r="X1168" s="82" t="s">
        <v>4326</v>
      </c>
      <c r="Y1168" s="82" t="s">
        <v>5612</v>
      </c>
      <c r="Z1168" s="82" t="s">
        <v>362</v>
      </c>
      <c r="AA1168" s="82" t="s">
        <v>3704</v>
      </c>
      <c r="AB1168" s="83">
        <v>27740</v>
      </c>
      <c r="AC1168" s="82" t="s">
        <v>3713</v>
      </c>
      <c r="AD1168" s="82" t="s">
        <v>3705</v>
      </c>
      <c r="AE1168" s="82">
        <v>200013300042754</v>
      </c>
      <c r="AF1168" s="82">
        <v>1</v>
      </c>
      <c r="AG1168" s="82" t="s">
        <v>3707</v>
      </c>
      <c r="AH1168" s="82">
        <v>1</v>
      </c>
      <c r="AI1168" s="82" t="s">
        <v>3708</v>
      </c>
      <c r="AJ1168" s="82">
        <v>315645</v>
      </c>
      <c r="AK1168" s="82" t="s">
        <v>6663</v>
      </c>
      <c r="AL1168" s="82">
        <v>769</v>
      </c>
      <c r="AM1168" s="84">
        <v>50000</v>
      </c>
      <c r="AN1168" s="84">
        <v>0</v>
      </c>
      <c r="AO1168" s="84">
        <v>0</v>
      </c>
      <c r="AP1168" s="84">
        <v>50000</v>
      </c>
      <c r="AQ1168" s="84">
        <v>1435</v>
      </c>
      <c r="AR1168" s="84">
        <v>1615.89</v>
      </c>
      <c r="AS1168" s="84">
        <v>1520</v>
      </c>
      <c r="AT1168" s="84">
        <v>1587.38</v>
      </c>
      <c r="AU1168" s="84">
        <v>25</v>
      </c>
      <c r="AV1168" s="84">
        <v>75</v>
      </c>
      <c r="AW1168" s="84">
        <v>31885.93</v>
      </c>
      <c r="AX1168" s="84">
        <v>70030.13</v>
      </c>
      <c r="AY1168" s="84">
        <v>11855.8</v>
      </c>
      <c r="AZ1168" s="84">
        <v>3550</v>
      </c>
      <c r="BA1168" s="84">
        <v>550</v>
      </c>
      <c r="BB1168" s="84">
        <v>3545</v>
      </c>
      <c r="BC1168" s="91">
        <v>7645</v>
      </c>
    </row>
    <row r="1169" spans="1:55" ht="25.5">
      <c r="A1169" s="90" t="s">
        <v>843</v>
      </c>
      <c r="B1169" s="82">
        <v>20231001</v>
      </c>
      <c r="C1169" s="82">
        <v>2023</v>
      </c>
      <c r="D1169" s="82" t="s">
        <v>6398</v>
      </c>
      <c r="E1169" s="82">
        <v>10</v>
      </c>
      <c r="F1169" s="82">
        <v>1.83</v>
      </c>
      <c r="G1169" s="82" t="s">
        <v>843</v>
      </c>
      <c r="H1169" s="82">
        <v>1.83</v>
      </c>
      <c r="I1169" s="82" t="s">
        <v>843</v>
      </c>
      <c r="J1169" s="82">
        <v>7</v>
      </c>
      <c r="K1169" s="82" t="s">
        <v>3709</v>
      </c>
      <c r="L1169" s="82"/>
      <c r="M1169" s="82"/>
      <c r="N1169" s="82" t="s">
        <v>2352</v>
      </c>
      <c r="O1169" s="82" t="s">
        <v>3700</v>
      </c>
      <c r="P1169" s="82" t="s">
        <v>3710</v>
      </c>
      <c r="Q1169" s="82" t="s">
        <v>795</v>
      </c>
      <c r="R1169" s="82">
        <v>4</v>
      </c>
      <c r="S1169" s="83">
        <v>44930</v>
      </c>
      <c r="T1169" s="83">
        <v>44566</v>
      </c>
      <c r="U1169" s="82">
        <v>62461590</v>
      </c>
      <c r="V1169" s="82" t="s">
        <v>3702</v>
      </c>
      <c r="W1169" s="100" t="s">
        <v>2241</v>
      </c>
      <c r="X1169" s="82" t="s">
        <v>3812</v>
      </c>
      <c r="Y1169" s="82" t="s">
        <v>5184</v>
      </c>
      <c r="Z1169" s="82" t="s">
        <v>1531</v>
      </c>
      <c r="AA1169" s="82" t="s">
        <v>3712</v>
      </c>
      <c r="AB1169" s="83">
        <v>35740</v>
      </c>
      <c r="AC1169" s="82" t="s">
        <v>3705</v>
      </c>
      <c r="AD1169" s="82" t="s">
        <v>3706</v>
      </c>
      <c r="AE1169" s="82">
        <v>200012800489058</v>
      </c>
      <c r="AF1169" s="82">
        <v>1</v>
      </c>
      <c r="AG1169" s="82" t="s">
        <v>3707</v>
      </c>
      <c r="AH1169" s="82">
        <v>1</v>
      </c>
      <c r="AI1169" s="82" t="s">
        <v>3708</v>
      </c>
      <c r="AJ1169" s="82">
        <v>315645</v>
      </c>
      <c r="AK1169" s="82" t="s">
        <v>6663</v>
      </c>
      <c r="AL1169" s="82">
        <v>770</v>
      </c>
      <c r="AM1169" s="84">
        <v>45000</v>
      </c>
      <c r="AN1169" s="84">
        <v>0</v>
      </c>
      <c r="AO1169" s="84">
        <v>0</v>
      </c>
      <c r="AP1169" s="84">
        <v>45000</v>
      </c>
      <c r="AQ1169" s="84">
        <v>0</v>
      </c>
      <c r="AR1169" s="84">
        <v>1547.25</v>
      </c>
      <c r="AS1169" s="84">
        <v>0</v>
      </c>
      <c r="AT1169" s="84">
        <v>0</v>
      </c>
      <c r="AU1169" s="84">
        <v>0</v>
      </c>
      <c r="AV1169" s="84">
        <v>0</v>
      </c>
      <c r="AW1169" s="84">
        <v>0</v>
      </c>
      <c r="AX1169" s="84">
        <v>1547.25</v>
      </c>
      <c r="AY1169" s="84">
        <v>43452.75</v>
      </c>
      <c r="AZ1169" s="84">
        <v>0</v>
      </c>
      <c r="BA1169" s="84">
        <v>0</v>
      </c>
      <c r="BB1169" s="84">
        <v>0</v>
      </c>
      <c r="BC1169" s="91">
        <v>0</v>
      </c>
    </row>
    <row r="1170" spans="1:55" ht="25.5">
      <c r="A1170" s="90" t="s">
        <v>843</v>
      </c>
      <c r="B1170" s="82">
        <v>20231001</v>
      </c>
      <c r="C1170" s="82">
        <v>2023</v>
      </c>
      <c r="D1170" s="82" t="s">
        <v>6398</v>
      </c>
      <c r="E1170" s="82">
        <v>10</v>
      </c>
      <c r="F1170" s="82">
        <v>1.83</v>
      </c>
      <c r="G1170" s="82" t="s">
        <v>843</v>
      </c>
      <c r="H1170" s="82">
        <v>1.83</v>
      </c>
      <c r="I1170" s="82" t="s">
        <v>843</v>
      </c>
      <c r="J1170" s="82">
        <v>1</v>
      </c>
      <c r="K1170" s="82" t="s">
        <v>11</v>
      </c>
      <c r="L1170" s="82"/>
      <c r="M1170" s="82"/>
      <c r="N1170" s="82" t="s">
        <v>2352</v>
      </c>
      <c r="O1170" s="82" t="s">
        <v>3700</v>
      </c>
      <c r="P1170" s="82" t="s">
        <v>4226</v>
      </c>
      <c r="Q1170" s="82" t="s">
        <v>202</v>
      </c>
      <c r="R1170" s="82">
        <v>6</v>
      </c>
      <c r="S1170" s="83">
        <v>44566</v>
      </c>
      <c r="T1170" s="83">
        <v>43106</v>
      </c>
      <c r="U1170" s="82">
        <v>62461588</v>
      </c>
      <c r="V1170" s="82" t="s">
        <v>3702</v>
      </c>
      <c r="W1170" s="100" t="s">
        <v>992</v>
      </c>
      <c r="X1170" s="82" t="s">
        <v>4227</v>
      </c>
      <c r="Y1170" s="82" t="s">
        <v>5522</v>
      </c>
      <c r="Z1170" s="82" t="s">
        <v>200</v>
      </c>
      <c r="AA1170" s="82" t="s">
        <v>3704</v>
      </c>
      <c r="AB1170" s="82" t="s">
        <v>7154</v>
      </c>
      <c r="AC1170" s="82" t="s">
        <v>3713</v>
      </c>
      <c r="AD1170" s="82" t="s">
        <v>3706</v>
      </c>
      <c r="AE1170" s="82">
        <v>200013200190680</v>
      </c>
      <c r="AF1170" s="82">
        <v>1</v>
      </c>
      <c r="AG1170" s="82" t="s">
        <v>3707</v>
      </c>
      <c r="AH1170" s="82">
        <v>1</v>
      </c>
      <c r="AI1170" s="82" t="s">
        <v>3708</v>
      </c>
      <c r="AJ1170" s="82">
        <v>315645</v>
      </c>
      <c r="AK1170" s="82" t="s">
        <v>6663</v>
      </c>
      <c r="AL1170" s="82">
        <v>771</v>
      </c>
      <c r="AM1170" s="84">
        <v>65000</v>
      </c>
      <c r="AN1170" s="84">
        <v>0</v>
      </c>
      <c r="AO1170" s="84">
        <v>0</v>
      </c>
      <c r="AP1170" s="84">
        <v>65000</v>
      </c>
      <c r="AQ1170" s="84">
        <v>1865.5</v>
      </c>
      <c r="AR1170" s="84">
        <v>4110.1000000000004</v>
      </c>
      <c r="AS1170" s="84">
        <v>1976</v>
      </c>
      <c r="AT1170" s="84">
        <v>1587.38</v>
      </c>
      <c r="AU1170" s="84">
        <v>25</v>
      </c>
      <c r="AV1170" s="84">
        <v>0</v>
      </c>
      <c r="AW1170" s="84">
        <v>2496</v>
      </c>
      <c r="AX1170" s="84">
        <v>14555.98</v>
      </c>
      <c r="AY1170" s="84">
        <v>52940.02</v>
      </c>
      <c r="AZ1170" s="84">
        <v>4615</v>
      </c>
      <c r="BA1170" s="84">
        <v>715</v>
      </c>
      <c r="BB1170" s="84">
        <v>4608.5</v>
      </c>
      <c r="BC1170" s="91">
        <v>9938.5</v>
      </c>
    </row>
    <row r="1171" spans="1:55" ht="25.5">
      <c r="A1171" s="90" t="s">
        <v>843</v>
      </c>
      <c r="B1171" s="82">
        <v>20231001</v>
      </c>
      <c r="C1171" s="82">
        <v>2023</v>
      </c>
      <c r="D1171" s="82" t="s">
        <v>6398</v>
      </c>
      <c r="E1171" s="82">
        <v>10</v>
      </c>
      <c r="F1171" s="82" t="s">
        <v>1242</v>
      </c>
      <c r="G1171" s="82" t="s">
        <v>1486</v>
      </c>
      <c r="H1171" s="82" t="s">
        <v>1242</v>
      </c>
      <c r="I1171" s="82" t="s">
        <v>1486</v>
      </c>
      <c r="J1171" s="82">
        <v>1</v>
      </c>
      <c r="K1171" s="82" t="s">
        <v>11</v>
      </c>
      <c r="L1171" s="82"/>
      <c r="M1171" s="82"/>
      <c r="N1171" s="82" t="s">
        <v>2352</v>
      </c>
      <c r="O1171" s="82" t="s">
        <v>3700</v>
      </c>
      <c r="P1171" s="82" t="s">
        <v>3731</v>
      </c>
      <c r="Q1171" s="82" t="s">
        <v>710</v>
      </c>
      <c r="R1171" s="82">
        <v>2</v>
      </c>
      <c r="S1171" s="83">
        <v>43466</v>
      </c>
      <c r="T1171" s="83">
        <v>38355</v>
      </c>
      <c r="U1171" s="82">
        <v>62475042</v>
      </c>
      <c r="V1171" s="82" t="s">
        <v>3702</v>
      </c>
      <c r="W1171" s="100" t="s">
        <v>1701</v>
      </c>
      <c r="X1171" s="82" t="s">
        <v>3843</v>
      </c>
      <c r="Y1171" s="82" t="s">
        <v>5208</v>
      </c>
      <c r="Z1171" s="82" t="s">
        <v>709</v>
      </c>
      <c r="AA1171" s="82" t="s">
        <v>3704</v>
      </c>
      <c r="AB1171" s="83">
        <v>22352</v>
      </c>
      <c r="AC1171" s="82" t="s">
        <v>3713</v>
      </c>
      <c r="AD1171" s="82" t="s">
        <v>3705</v>
      </c>
      <c r="AE1171" s="82">
        <v>200013300035554</v>
      </c>
      <c r="AF1171" s="82">
        <v>1</v>
      </c>
      <c r="AG1171" s="82" t="s">
        <v>3707</v>
      </c>
      <c r="AH1171" s="82">
        <v>1</v>
      </c>
      <c r="AI1171" s="82" t="s">
        <v>3708</v>
      </c>
      <c r="AJ1171" s="82">
        <v>315645</v>
      </c>
      <c r="AK1171" s="82" t="s">
        <v>6663</v>
      </c>
      <c r="AL1171" s="82">
        <v>772</v>
      </c>
      <c r="AM1171" s="84">
        <v>11400.33</v>
      </c>
      <c r="AN1171" s="84">
        <v>0</v>
      </c>
      <c r="AO1171" s="84">
        <v>0</v>
      </c>
      <c r="AP1171" s="84">
        <v>11400.33</v>
      </c>
      <c r="AQ1171" s="84">
        <v>327.19</v>
      </c>
      <c r="AR1171" s="84">
        <v>0</v>
      </c>
      <c r="AS1171" s="84">
        <v>346.57</v>
      </c>
      <c r="AT1171" s="84">
        <v>0</v>
      </c>
      <c r="AU1171" s="84">
        <v>25</v>
      </c>
      <c r="AV1171" s="84">
        <v>50</v>
      </c>
      <c r="AW1171" s="84">
        <v>3660.05</v>
      </c>
      <c r="AX1171" s="84">
        <v>8068.86</v>
      </c>
      <c r="AY1171" s="84">
        <v>6991.52</v>
      </c>
      <c r="AZ1171" s="84">
        <v>809.42</v>
      </c>
      <c r="BA1171" s="84">
        <v>125.4</v>
      </c>
      <c r="BB1171" s="84">
        <v>808.28</v>
      </c>
      <c r="BC1171" s="91">
        <v>1743.1</v>
      </c>
    </row>
    <row r="1172" spans="1:55" ht="25.5">
      <c r="A1172" s="90" t="s">
        <v>843</v>
      </c>
      <c r="B1172" s="82">
        <v>20231001</v>
      </c>
      <c r="C1172" s="82">
        <v>2023</v>
      </c>
      <c r="D1172" s="82" t="s">
        <v>6398</v>
      </c>
      <c r="E1172" s="82">
        <v>10</v>
      </c>
      <c r="F1172" s="82" t="s">
        <v>1257</v>
      </c>
      <c r="G1172" s="82" t="s">
        <v>73</v>
      </c>
      <c r="H1172" s="82">
        <v>1.83</v>
      </c>
      <c r="I1172" s="82" t="s">
        <v>843</v>
      </c>
      <c r="J1172" s="82">
        <v>34</v>
      </c>
      <c r="K1172" s="82" t="s">
        <v>3699</v>
      </c>
      <c r="L1172" s="82" t="s">
        <v>3758</v>
      </c>
      <c r="M1172" s="82" t="s">
        <v>3759</v>
      </c>
      <c r="N1172" s="82" t="s">
        <v>2352</v>
      </c>
      <c r="O1172" s="82" t="s">
        <v>3700</v>
      </c>
      <c r="P1172" s="82" t="s">
        <v>3958</v>
      </c>
      <c r="Q1172" s="82" t="s">
        <v>108</v>
      </c>
      <c r="R1172" s="82">
        <v>4</v>
      </c>
      <c r="S1172" s="83">
        <v>44563</v>
      </c>
      <c r="T1172" s="83">
        <v>43841</v>
      </c>
      <c r="U1172" s="82">
        <v>61950077</v>
      </c>
      <c r="V1172" s="82" t="s">
        <v>3702</v>
      </c>
      <c r="W1172" s="100" t="s">
        <v>2072</v>
      </c>
      <c r="X1172" s="82" t="s">
        <v>4164</v>
      </c>
      <c r="Y1172" s="82" t="s">
        <v>5469</v>
      </c>
      <c r="Z1172" s="82" t="s">
        <v>1174</v>
      </c>
      <c r="AA1172" s="82" t="s">
        <v>3704</v>
      </c>
      <c r="AB1172" s="82" t="s">
        <v>7155</v>
      </c>
      <c r="AC1172" s="82" t="s">
        <v>3705</v>
      </c>
      <c r="AD1172" s="82" t="s">
        <v>3706</v>
      </c>
      <c r="AE1172" s="82">
        <v>200019603885326</v>
      </c>
      <c r="AF1172" s="82">
        <v>1</v>
      </c>
      <c r="AG1172" s="82" t="s">
        <v>3707</v>
      </c>
      <c r="AH1172" s="82">
        <v>1</v>
      </c>
      <c r="AI1172" s="82" t="s">
        <v>3708</v>
      </c>
      <c r="AJ1172" s="82">
        <v>315645</v>
      </c>
      <c r="AK1172" s="82" t="s">
        <v>6663</v>
      </c>
      <c r="AL1172" s="82">
        <v>773</v>
      </c>
      <c r="AM1172" s="84">
        <v>16500</v>
      </c>
      <c r="AN1172" s="84">
        <v>0</v>
      </c>
      <c r="AO1172" s="84">
        <v>0</v>
      </c>
      <c r="AP1172" s="84">
        <v>16500</v>
      </c>
      <c r="AQ1172" s="84">
        <v>473.55</v>
      </c>
      <c r="AR1172" s="84">
        <v>0</v>
      </c>
      <c r="AS1172" s="84">
        <v>501.6</v>
      </c>
      <c r="AT1172" s="84">
        <v>0</v>
      </c>
      <c r="AU1172" s="84">
        <v>25</v>
      </c>
      <c r="AV1172" s="84">
        <v>0</v>
      </c>
      <c r="AW1172" s="84">
        <v>546</v>
      </c>
      <c r="AX1172" s="84">
        <v>2092.15</v>
      </c>
      <c r="AY1172" s="84">
        <v>14953.85</v>
      </c>
      <c r="AZ1172" s="84">
        <v>1171.5</v>
      </c>
      <c r="BA1172" s="84">
        <v>181.5</v>
      </c>
      <c r="BB1172" s="84">
        <v>1169.8499999999999</v>
      </c>
      <c r="BC1172" s="91">
        <v>2522.85</v>
      </c>
    </row>
    <row r="1173" spans="1:55" ht="25.5">
      <c r="A1173" s="90" t="s">
        <v>843</v>
      </c>
      <c r="B1173" s="82">
        <v>20231001</v>
      </c>
      <c r="C1173" s="82">
        <v>2023</v>
      </c>
      <c r="D1173" s="82" t="s">
        <v>6398</v>
      </c>
      <c r="E1173" s="82">
        <v>10</v>
      </c>
      <c r="F1173" s="82" t="s">
        <v>1273</v>
      </c>
      <c r="G1173" s="82" t="s">
        <v>1487</v>
      </c>
      <c r="H1173" s="82">
        <v>1.83</v>
      </c>
      <c r="I1173" s="82" t="s">
        <v>843</v>
      </c>
      <c r="J1173" s="82">
        <v>34</v>
      </c>
      <c r="K1173" s="82" t="s">
        <v>3699</v>
      </c>
      <c r="L1173" s="82" t="s">
        <v>3714</v>
      </c>
      <c r="M1173" s="82" t="s">
        <v>3715</v>
      </c>
      <c r="N1173" s="82" t="s">
        <v>2352</v>
      </c>
      <c r="O1173" s="82" t="s">
        <v>3700</v>
      </c>
      <c r="P1173" s="82" t="s">
        <v>3826</v>
      </c>
      <c r="Q1173" s="82" t="s">
        <v>98</v>
      </c>
      <c r="R1173" s="82">
        <v>2</v>
      </c>
      <c r="S1173" s="83">
        <v>44562</v>
      </c>
      <c r="T1173" s="83">
        <v>44205</v>
      </c>
      <c r="U1173" s="82">
        <v>61755010</v>
      </c>
      <c r="V1173" s="82" t="s">
        <v>3702</v>
      </c>
      <c r="W1173" s="100" t="s">
        <v>2095</v>
      </c>
      <c r="X1173" s="82" t="s">
        <v>4457</v>
      </c>
      <c r="Y1173" s="82" t="s">
        <v>5732</v>
      </c>
      <c r="Z1173" s="82" t="s">
        <v>1211</v>
      </c>
      <c r="AA1173" s="82" t="s">
        <v>3712</v>
      </c>
      <c r="AB1173" s="82" t="s">
        <v>7156</v>
      </c>
      <c r="AC1173" s="82" t="s">
        <v>3705</v>
      </c>
      <c r="AD1173" s="82" t="s">
        <v>3706</v>
      </c>
      <c r="AE1173" s="82">
        <v>200019603782742</v>
      </c>
      <c r="AF1173" s="82">
        <v>1</v>
      </c>
      <c r="AG1173" s="82" t="s">
        <v>3707</v>
      </c>
      <c r="AH1173" s="82">
        <v>1</v>
      </c>
      <c r="AI1173" s="82" t="s">
        <v>3708</v>
      </c>
      <c r="AJ1173" s="82">
        <v>315645</v>
      </c>
      <c r="AK1173" s="82" t="s">
        <v>6663</v>
      </c>
      <c r="AL1173" s="82">
        <v>774</v>
      </c>
      <c r="AM1173" s="84">
        <v>70000</v>
      </c>
      <c r="AN1173" s="84">
        <v>0</v>
      </c>
      <c r="AO1173" s="84">
        <v>0</v>
      </c>
      <c r="AP1173" s="84">
        <v>70000</v>
      </c>
      <c r="AQ1173" s="84">
        <v>2009</v>
      </c>
      <c r="AR1173" s="84">
        <v>5368.48</v>
      </c>
      <c r="AS1173" s="84">
        <v>2128</v>
      </c>
      <c r="AT1173" s="84">
        <v>0</v>
      </c>
      <c r="AU1173" s="84">
        <v>25</v>
      </c>
      <c r="AV1173" s="84">
        <v>0</v>
      </c>
      <c r="AW1173" s="84">
        <v>0</v>
      </c>
      <c r="AX1173" s="84">
        <v>9530.48</v>
      </c>
      <c r="AY1173" s="84">
        <v>60469.52</v>
      </c>
      <c r="AZ1173" s="84">
        <v>4970</v>
      </c>
      <c r="BA1173" s="84">
        <v>770</v>
      </c>
      <c r="BB1173" s="84">
        <v>4963</v>
      </c>
      <c r="BC1173" s="91">
        <v>10703</v>
      </c>
    </row>
    <row r="1174" spans="1:55" ht="25.5">
      <c r="A1174" s="90" t="s">
        <v>843</v>
      </c>
      <c r="B1174" s="82">
        <v>20231001</v>
      </c>
      <c r="C1174" s="82">
        <v>2023</v>
      </c>
      <c r="D1174" s="82" t="s">
        <v>6398</v>
      </c>
      <c r="E1174" s="82">
        <v>10</v>
      </c>
      <c r="F1174" s="82" t="s">
        <v>1267</v>
      </c>
      <c r="G1174" s="82" t="s">
        <v>305</v>
      </c>
      <c r="H1174" s="82" t="s">
        <v>1267</v>
      </c>
      <c r="I1174" s="82" t="s">
        <v>305</v>
      </c>
      <c r="J1174" s="82">
        <v>1</v>
      </c>
      <c r="K1174" s="82" t="s">
        <v>11</v>
      </c>
      <c r="L1174" s="82" t="s">
        <v>3749</v>
      </c>
      <c r="M1174" s="82" t="s">
        <v>3750</v>
      </c>
      <c r="N1174" s="82" t="s">
        <v>2352</v>
      </c>
      <c r="O1174" s="82" t="s">
        <v>3700</v>
      </c>
      <c r="P1174" s="82" t="s">
        <v>4173</v>
      </c>
      <c r="Q1174" s="82" t="s">
        <v>55</v>
      </c>
      <c r="R1174" s="82">
        <v>3</v>
      </c>
      <c r="S1174" s="83">
        <v>44934</v>
      </c>
      <c r="T1174" s="83">
        <v>44200</v>
      </c>
      <c r="U1174" s="82">
        <v>61650049</v>
      </c>
      <c r="V1174" s="82" t="s">
        <v>3702</v>
      </c>
      <c r="W1174" s="100" t="s">
        <v>1749</v>
      </c>
      <c r="X1174" s="82" t="s">
        <v>4581</v>
      </c>
      <c r="Y1174" s="82" t="s">
        <v>5866</v>
      </c>
      <c r="Z1174" s="82" t="s">
        <v>930</v>
      </c>
      <c r="AA1174" s="82" t="s">
        <v>3704</v>
      </c>
      <c r="AB1174" s="83">
        <v>32451</v>
      </c>
      <c r="AC1174" s="82" t="s">
        <v>3705</v>
      </c>
      <c r="AD1174" s="82" t="s">
        <v>3706</v>
      </c>
      <c r="AE1174" s="82">
        <v>200019603568714</v>
      </c>
      <c r="AF1174" s="82">
        <v>1</v>
      </c>
      <c r="AG1174" s="82" t="s">
        <v>3707</v>
      </c>
      <c r="AH1174" s="82">
        <v>1</v>
      </c>
      <c r="AI1174" s="82" t="s">
        <v>3708</v>
      </c>
      <c r="AJ1174" s="82">
        <v>315645</v>
      </c>
      <c r="AK1174" s="82" t="s">
        <v>6663</v>
      </c>
      <c r="AL1174" s="82">
        <v>775</v>
      </c>
      <c r="AM1174" s="84">
        <v>35000</v>
      </c>
      <c r="AN1174" s="84">
        <v>0</v>
      </c>
      <c r="AO1174" s="84">
        <v>0</v>
      </c>
      <c r="AP1174" s="84">
        <v>35000</v>
      </c>
      <c r="AQ1174" s="84">
        <v>1004.5</v>
      </c>
      <c r="AR1174" s="84">
        <v>0</v>
      </c>
      <c r="AS1174" s="84">
        <v>1064</v>
      </c>
      <c r="AT1174" s="84">
        <v>0</v>
      </c>
      <c r="AU1174" s="84">
        <v>25</v>
      </c>
      <c r="AV1174" s="84">
        <v>0</v>
      </c>
      <c r="AW1174" s="84">
        <v>0</v>
      </c>
      <c r="AX1174" s="84">
        <v>2093.5</v>
      </c>
      <c r="AY1174" s="84">
        <v>32906.5</v>
      </c>
      <c r="AZ1174" s="84">
        <v>2485</v>
      </c>
      <c r="BA1174" s="84">
        <v>385</v>
      </c>
      <c r="BB1174" s="84">
        <v>2481.5</v>
      </c>
      <c r="BC1174" s="91">
        <v>5351.5</v>
      </c>
    </row>
    <row r="1175" spans="1:55" ht="25.5">
      <c r="A1175" s="90" t="s">
        <v>843</v>
      </c>
      <c r="B1175" s="82">
        <v>20231001</v>
      </c>
      <c r="C1175" s="82">
        <v>2023</v>
      </c>
      <c r="D1175" s="82" t="s">
        <v>6398</v>
      </c>
      <c r="E1175" s="82">
        <v>10</v>
      </c>
      <c r="F1175" s="82">
        <v>1.83</v>
      </c>
      <c r="G1175" s="82" t="s">
        <v>843</v>
      </c>
      <c r="H1175" s="82">
        <v>1.83</v>
      </c>
      <c r="I1175" s="82" t="s">
        <v>843</v>
      </c>
      <c r="J1175" s="82">
        <v>1</v>
      </c>
      <c r="K1175" s="82" t="s">
        <v>11</v>
      </c>
      <c r="L1175" s="82" t="s">
        <v>3749</v>
      </c>
      <c r="M1175" s="82" t="s">
        <v>3750</v>
      </c>
      <c r="N1175" s="82" t="s">
        <v>2352</v>
      </c>
      <c r="O1175" s="82" t="s">
        <v>3700</v>
      </c>
      <c r="P1175" s="82" t="s">
        <v>3871</v>
      </c>
      <c r="Q1175" s="82" t="s">
        <v>335</v>
      </c>
      <c r="R1175" s="82">
        <v>1</v>
      </c>
      <c r="S1175" s="83">
        <v>44932</v>
      </c>
      <c r="T1175" s="83">
        <v>44932</v>
      </c>
      <c r="U1175" s="82">
        <v>62461974</v>
      </c>
      <c r="V1175" s="82" t="s">
        <v>3702</v>
      </c>
      <c r="W1175" s="100" t="s">
        <v>3341</v>
      </c>
      <c r="X1175" s="82" t="s">
        <v>4233</v>
      </c>
      <c r="Y1175" s="82" t="s">
        <v>5528</v>
      </c>
      <c r="Z1175" s="82" t="s">
        <v>3342</v>
      </c>
      <c r="AA1175" s="82" t="s">
        <v>3704</v>
      </c>
      <c r="AB1175" s="82" t="s">
        <v>7157</v>
      </c>
      <c r="AC1175" s="82" t="s">
        <v>3705</v>
      </c>
      <c r="AD1175" s="82" t="s">
        <v>3706</v>
      </c>
      <c r="AE1175" s="82">
        <v>200019605901665</v>
      </c>
      <c r="AF1175" s="82">
        <v>1</v>
      </c>
      <c r="AG1175" s="82" t="s">
        <v>3707</v>
      </c>
      <c r="AH1175" s="82">
        <v>1</v>
      </c>
      <c r="AI1175" s="82" t="s">
        <v>3708</v>
      </c>
      <c r="AJ1175" s="82">
        <v>315645</v>
      </c>
      <c r="AK1175" s="82" t="s">
        <v>6663</v>
      </c>
      <c r="AL1175" s="82">
        <v>776</v>
      </c>
      <c r="AM1175" s="84">
        <v>35000</v>
      </c>
      <c r="AN1175" s="84">
        <v>0</v>
      </c>
      <c r="AO1175" s="84">
        <v>0</v>
      </c>
      <c r="AP1175" s="84">
        <v>35000</v>
      </c>
      <c r="AQ1175" s="84">
        <v>1004.5</v>
      </c>
      <c r="AR1175" s="84">
        <v>0</v>
      </c>
      <c r="AS1175" s="84">
        <v>1064</v>
      </c>
      <c r="AT1175" s="84">
        <v>0</v>
      </c>
      <c r="AU1175" s="84">
        <v>25</v>
      </c>
      <c r="AV1175" s="84">
        <v>0</v>
      </c>
      <c r="AW1175" s="84">
        <v>3646</v>
      </c>
      <c r="AX1175" s="84">
        <v>9385.5</v>
      </c>
      <c r="AY1175" s="84">
        <v>29260.5</v>
      </c>
      <c r="AZ1175" s="84">
        <v>2485</v>
      </c>
      <c r="BA1175" s="84">
        <v>385</v>
      </c>
      <c r="BB1175" s="84">
        <v>2481.5</v>
      </c>
      <c r="BC1175" s="91">
        <v>5351.5</v>
      </c>
    </row>
    <row r="1176" spans="1:55" ht="25.5">
      <c r="A1176" s="90" t="s">
        <v>843</v>
      </c>
      <c r="B1176" s="82">
        <v>20231001</v>
      </c>
      <c r="C1176" s="82">
        <v>2023</v>
      </c>
      <c r="D1176" s="82" t="s">
        <v>6398</v>
      </c>
      <c r="E1176" s="82">
        <v>10</v>
      </c>
      <c r="F1176" s="82" t="s">
        <v>2828</v>
      </c>
      <c r="G1176" s="82" t="s">
        <v>201</v>
      </c>
      <c r="H1176" s="82">
        <v>1.83</v>
      </c>
      <c r="I1176" s="82" t="s">
        <v>843</v>
      </c>
      <c r="J1176" s="82">
        <v>34</v>
      </c>
      <c r="K1176" s="82" t="s">
        <v>3699</v>
      </c>
      <c r="L1176" s="82" t="s">
        <v>3714</v>
      </c>
      <c r="M1176" s="82" t="s">
        <v>3715</v>
      </c>
      <c r="N1176" s="82" t="s">
        <v>2352</v>
      </c>
      <c r="O1176" s="82" t="s">
        <v>3700</v>
      </c>
      <c r="P1176" s="82" t="s">
        <v>3846</v>
      </c>
      <c r="Q1176" s="82" t="s">
        <v>3847</v>
      </c>
      <c r="R1176" s="82">
        <v>5</v>
      </c>
      <c r="S1176" s="83">
        <v>44936</v>
      </c>
      <c r="T1176" s="83">
        <v>37996</v>
      </c>
      <c r="U1176" s="82">
        <v>62310055</v>
      </c>
      <c r="V1176" s="82" t="s">
        <v>3702</v>
      </c>
      <c r="W1176" s="100" t="s">
        <v>6363</v>
      </c>
      <c r="X1176" s="82" t="s">
        <v>7158</v>
      </c>
      <c r="Y1176" s="82" t="s">
        <v>6084</v>
      </c>
      <c r="Z1176" s="82" t="s">
        <v>7159</v>
      </c>
      <c r="AA1176" s="82" t="s">
        <v>3704</v>
      </c>
      <c r="AB1176" s="83">
        <v>29805</v>
      </c>
      <c r="AC1176" s="82" t="s">
        <v>3713</v>
      </c>
      <c r="AD1176" s="82" t="s">
        <v>3706</v>
      </c>
      <c r="AE1176" s="82">
        <v>200019606302586</v>
      </c>
      <c r="AF1176" s="82">
        <v>1</v>
      </c>
      <c r="AG1176" s="82" t="s">
        <v>3707</v>
      </c>
      <c r="AH1176" s="82">
        <v>1</v>
      </c>
      <c r="AI1176" s="82" t="s">
        <v>3708</v>
      </c>
      <c r="AJ1176" s="82">
        <v>315645</v>
      </c>
      <c r="AK1176" s="82" t="s">
        <v>6663</v>
      </c>
      <c r="AL1176" s="82">
        <v>777</v>
      </c>
      <c r="AM1176" s="84">
        <v>55000</v>
      </c>
      <c r="AN1176" s="84">
        <v>0</v>
      </c>
      <c r="AO1176" s="84">
        <v>0</v>
      </c>
      <c r="AP1176" s="84">
        <v>55000</v>
      </c>
      <c r="AQ1176" s="84">
        <v>1578.5</v>
      </c>
      <c r="AR1176" s="84">
        <v>2559.6799999999998</v>
      </c>
      <c r="AS1176" s="84">
        <v>1672</v>
      </c>
      <c r="AT1176" s="84">
        <v>0</v>
      </c>
      <c r="AU1176" s="84">
        <v>25</v>
      </c>
      <c r="AV1176" s="84">
        <v>0</v>
      </c>
      <c r="AW1176" s="84">
        <v>0</v>
      </c>
      <c r="AX1176" s="84">
        <v>5835.18</v>
      </c>
      <c r="AY1176" s="84">
        <v>49164.82</v>
      </c>
      <c r="AZ1176" s="84">
        <v>3905</v>
      </c>
      <c r="BA1176" s="84">
        <v>605</v>
      </c>
      <c r="BB1176" s="84">
        <v>3899.5</v>
      </c>
      <c r="BC1176" s="91">
        <v>8409.5</v>
      </c>
    </row>
    <row r="1177" spans="1:55" ht="25.5">
      <c r="A1177" s="90" t="s">
        <v>843</v>
      </c>
      <c r="B1177" s="82">
        <v>20231001</v>
      </c>
      <c r="C1177" s="82">
        <v>2023</v>
      </c>
      <c r="D1177" s="82" t="s">
        <v>6398</v>
      </c>
      <c r="E1177" s="82">
        <v>10</v>
      </c>
      <c r="F1177" s="82" t="s">
        <v>1261</v>
      </c>
      <c r="G1177" s="82" t="s">
        <v>296</v>
      </c>
      <c r="H1177" s="82" t="s">
        <v>1261</v>
      </c>
      <c r="I1177" s="82" t="s">
        <v>296</v>
      </c>
      <c r="J1177" s="82">
        <v>1</v>
      </c>
      <c r="K1177" s="82" t="s">
        <v>11</v>
      </c>
      <c r="L1177" s="82"/>
      <c r="M1177" s="82"/>
      <c r="N1177" s="82" t="s">
        <v>2352</v>
      </c>
      <c r="O1177" s="82" t="s">
        <v>3700</v>
      </c>
      <c r="P1177" s="82" t="s">
        <v>3701</v>
      </c>
      <c r="Q1177" s="82" t="s">
        <v>190</v>
      </c>
      <c r="R1177" s="82">
        <v>4</v>
      </c>
      <c r="S1177" s="83">
        <v>43841</v>
      </c>
      <c r="T1177" s="83">
        <v>41280</v>
      </c>
      <c r="U1177" s="82">
        <v>62100023</v>
      </c>
      <c r="V1177" s="82" t="s">
        <v>3702</v>
      </c>
      <c r="W1177" s="100" t="s">
        <v>1591</v>
      </c>
      <c r="X1177" s="82" t="s">
        <v>3831</v>
      </c>
      <c r="Y1177" s="82" t="s">
        <v>5199</v>
      </c>
      <c r="Z1177" s="82" t="s">
        <v>846</v>
      </c>
      <c r="AA1177" s="82" t="s">
        <v>3712</v>
      </c>
      <c r="AB1177" s="82" t="s">
        <v>7160</v>
      </c>
      <c r="AC1177" s="82" t="s">
        <v>3713</v>
      </c>
      <c r="AD1177" s="82" t="s">
        <v>3706</v>
      </c>
      <c r="AE1177" s="82">
        <v>200018300006004</v>
      </c>
      <c r="AF1177" s="82">
        <v>1</v>
      </c>
      <c r="AG1177" s="82" t="s">
        <v>3707</v>
      </c>
      <c r="AH1177" s="82">
        <v>1</v>
      </c>
      <c r="AI1177" s="82" t="s">
        <v>3708</v>
      </c>
      <c r="AJ1177" s="82">
        <v>315645</v>
      </c>
      <c r="AK1177" s="82" t="s">
        <v>6663</v>
      </c>
      <c r="AL1177" s="82">
        <v>778</v>
      </c>
      <c r="AM1177" s="84">
        <v>26250</v>
      </c>
      <c r="AN1177" s="84">
        <v>0</v>
      </c>
      <c r="AO1177" s="84">
        <v>0</v>
      </c>
      <c r="AP1177" s="84">
        <v>26250</v>
      </c>
      <c r="AQ1177" s="84">
        <v>753.38</v>
      </c>
      <c r="AR1177" s="84">
        <v>0</v>
      </c>
      <c r="AS1177" s="84">
        <v>798</v>
      </c>
      <c r="AT1177" s="84">
        <v>0</v>
      </c>
      <c r="AU1177" s="84">
        <v>25</v>
      </c>
      <c r="AV1177" s="84">
        <v>0</v>
      </c>
      <c r="AW1177" s="84">
        <v>0</v>
      </c>
      <c r="AX1177" s="84">
        <v>1576.38</v>
      </c>
      <c r="AY1177" s="84">
        <v>24673.62</v>
      </c>
      <c r="AZ1177" s="84">
        <v>1863.75</v>
      </c>
      <c r="BA1177" s="84">
        <v>288.75</v>
      </c>
      <c r="BB1177" s="84">
        <v>1861.13</v>
      </c>
      <c r="BC1177" s="91">
        <v>4013.63</v>
      </c>
    </row>
    <row r="1178" spans="1:55" ht="25.5">
      <c r="A1178" s="90" t="s">
        <v>843</v>
      </c>
      <c r="B1178" s="82">
        <v>20231001</v>
      </c>
      <c r="C1178" s="82">
        <v>2023</v>
      </c>
      <c r="D1178" s="82" t="s">
        <v>6398</v>
      </c>
      <c r="E1178" s="82">
        <v>10</v>
      </c>
      <c r="F1178" s="82">
        <v>1.83</v>
      </c>
      <c r="G1178" s="82" t="s">
        <v>843</v>
      </c>
      <c r="H1178" s="82">
        <v>1.83</v>
      </c>
      <c r="I1178" s="82" t="s">
        <v>843</v>
      </c>
      <c r="J1178" s="82">
        <v>7</v>
      </c>
      <c r="K1178" s="82" t="s">
        <v>3709</v>
      </c>
      <c r="L1178" s="82"/>
      <c r="M1178" s="82"/>
      <c r="N1178" s="82" t="s">
        <v>2352</v>
      </c>
      <c r="O1178" s="82" t="s">
        <v>3700</v>
      </c>
      <c r="P1178" s="82" t="s">
        <v>3710</v>
      </c>
      <c r="Q1178" s="82" t="s">
        <v>795</v>
      </c>
      <c r="R1178" s="82">
        <v>1</v>
      </c>
      <c r="S1178" s="83">
        <v>44931</v>
      </c>
      <c r="T1178" s="83">
        <v>44931</v>
      </c>
      <c r="U1178" s="82">
        <v>62461918</v>
      </c>
      <c r="V1178" s="82" t="s">
        <v>3702</v>
      </c>
      <c r="W1178" s="100" t="s">
        <v>3232</v>
      </c>
      <c r="X1178" s="82" t="s">
        <v>4568</v>
      </c>
      <c r="Y1178" s="82" t="s">
        <v>5851</v>
      </c>
      <c r="Z1178" s="82" t="s">
        <v>3231</v>
      </c>
      <c r="AA1178" s="82" t="s">
        <v>3704</v>
      </c>
      <c r="AB1178" s="82" t="s">
        <v>7161</v>
      </c>
      <c r="AC1178" s="82" t="s">
        <v>3705</v>
      </c>
      <c r="AD1178" s="82" t="s">
        <v>3706</v>
      </c>
      <c r="AE1178" s="82">
        <v>200019600578812</v>
      </c>
      <c r="AF1178" s="82">
        <v>1</v>
      </c>
      <c r="AG1178" s="82" t="s">
        <v>3707</v>
      </c>
      <c r="AH1178" s="82">
        <v>1</v>
      </c>
      <c r="AI1178" s="82" t="s">
        <v>3708</v>
      </c>
      <c r="AJ1178" s="82">
        <v>315645</v>
      </c>
      <c r="AK1178" s="82" t="s">
        <v>6663</v>
      </c>
      <c r="AL1178" s="82">
        <v>779</v>
      </c>
      <c r="AM1178" s="84">
        <v>10000</v>
      </c>
      <c r="AN1178" s="84">
        <v>0</v>
      </c>
      <c r="AO1178" s="84">
        <v>0</v>
      </c>
      <c r="AP1178" s="84">
        <v>10000</v>
      </c>
      <c r="AQ1178" s="84">
        <v>0</v>
      </c>
      <c r="AR1178" s="84">
        <v>0</v>
      </c>
      <c r="AS1178" s="84">
        <v>0</v>
      </c>
      <c r="AT1178" s="84">
        <v>0</v>
      </c>
      <c r="AU1178" s="84">
        <v>0</v>
      </c>
      <c r="AV1178" s="84">
        <v>0</v>
      </c>
      <c r="AW1178" s="84">
        <v>0</v>
      </c>
      <c r="AX1178" s="84">
        <v>0</v>
      </c>
      <c r="AY1178" s="84">
        <v>10000</v>
      </c>
      <c r="AZ1178" s="84">
        <v>0</v>
      </c>
      <c r="BA1178" s="84">
        <v>0</v>
      </c>
      <c r="BB1178" s="84">
        <v>0</v>
      </c>
      <c r="BC1178" s="91">
        <v>0</v>
      </c>
    </row>
    <row r="1179" spans="1:55" ht="25.5">
      <c r="A1179" s="90" t="s">
        <v>843</v>
      </c>
      <c r="B1179" s="82">
        <v>20231001</v>
      </c>
      <c r="C1179" s="82">
        <v>2023</v>
      </c>
      <c r="D1179" s="82" t="s">
        <v>6398</v>
      </c>
      <c r="E1179" s="82">
        <v>10</v>
      </c>
      <c r="F1179" s="82">
        <v>1.83</v>
      </c>
      <c r="G1179" s="82" t="s">
        <v>843</v>
      </c>
      <c r="H1179" s="82">
        <v>1.83</v>
      </c>
      <c r="I1179" s="82" t="s">
        <v>843</v>
      </c>
      <c r="J1179" s="82">
        <v>7</v>
      </c>
      <c r="K1179" s="82" t="s">
        <v>3709</v>
      </c>
      <c r="L1179" s="82"/>
      <c r="M1179" s="82"/>
      <c r="N1179" s="82" t="s">
        <v>2352</v>
      </c>
      <c r="O1179" s="82" t="s">
        <v>3700</v>
      </c>
      <c r="P1179" s="82" t="s">
        <v>3710</v>
      </c>
      <c r="Q1179" s="82" t="s">
        <v>795</v>
      </c>
      <c r="R1179" s="82">
        <v>1</v>
      </c>
      <c r="S1179" s="83">
        <v>44933</v>
      </c>
      <c r="T1179" s="83">
        <v>44933</v>
      </c>
      <c r="U1179" s="82">
        <v>62461988</v>
      </c>
      <c r="V1179" s="82" t="s">
        <v>3702</v>
      </c>
      <c r="W1179" s="100" t="s">
        <v>3511</v>
      </c>
      <c r="X1179" s="82" t="s">
        <v>4415</v>
      </c>
      <c r="Y1179" s="82" t="s">
        <v>5696</v>
      </c>
      <c r="Z1179" s="82" t="s">
        <v>3510</v>
      </c>
      <c r="AA1179" s="82" t="s">
        <v>3712</v>
      </c>
      <c r="AB1179" s="83">
        <v>28287</v>
      </c>
      <c r="AC1179" s="82" t="s">
        <v>3705</v>
      </c>
      <c r="AD1179" s="82" t="s">
        <v>3706</v>
      </c>
      <c r="AE1179" s="82">
        <v>200012400961479</v>
      </c>
      <c r="AF1179" s="82">
        <v>1</v>
      </c>
      <c r="AG1179" s="82" t="s">
        <v>3707</v>
      </c>
      <c r="AH1179" s="82">
        <v>1</v>
      </c>
      <c r="AI1179" s="82" t="s">
        <v>3708</v>
      </c>
      <c r="AJ1179" s="82">
        <v>315645</v>
      </c>
      <c r="AK1179" s="82" t="s">
        <v>6663</v>
      </c>
      <c r="AL1179" s="82">
        <v>780</v>
      </c>
      <c r="AM1179" s="84">
        <v>55000</v>
      </c>
      <c r="AN1179" s="84">
        <v>0</v>
      </c>
      <c r="AO1179" s="84">
        <v>0</v>
      </c>
      <c r="AP1179" s="84">
        <v>55000</v>
      </c>
      <c r="AQ1179" s="84">
        <v>0</v>
      </c>
      <c r="AR1179" s="84">
        <v>3195.88</v>
      </c>
      <c r="AS1179" s="84">
        <v>0</v>
      </c>
      <c r="AT1179" s="84">
        <v>0</v>
      </c>
      <c r="AU1179" s="84">
        <v>0</v>
      </c>
      <c r="AV1179" s="84">
        <v>0</v>
      </c>
      <c r="AW1179" s="84">
        <v>0</v>
      </c>
      <c r="AX1179" s="84">
        <v>3195.88</v>
      </c>
      <c r="AY1179" s="84">
        <v>51804.12</v>
      </c>
      <c r="AZ1179" s="84">
        <v>0</v>
      </c>
      <c r="BA1179" s="84">
        <v>0</v>
      </c>
      <c r="BB1179" s="84">
        <v>0</v>
      </c>
      <c r="BC1179" s="91">
        <v>0</v>
      </c>
    </row>
    <row r="1180" spans="1:55" ht="25.5">
      <c r="A1180" s="90" t="s">
        <v>843</v>
      </c>
      <c r="B1180" s="82">
        <v>20231001</v>
      </c>
      <c r="C1180" s="82">
        <v>2023</v>
      </c>
      <c r="D1180" s="82" t="s">
        <v>6398</v>
      </c>
      <c r="E1180" s="82">
        <v>10</v>
      </c>
      <c r="F1180" s="82">
        <v>1.83</v>
      </c>
      <c r="G1180" s="82" t="s">
        <v>843</v>
      </c>
      <c r="H1180" s="82">
        <v>1.83</v>
      </c>
      <c r="I1180" s="82" t="s">
        <v>843</v>
      </c>
      <c r="J1180" s="82">
        <v>7</v>
      </c>
      <c r="K1180" s="82" t="s">
        <v>3709</v>
      </c>
      <c r="L1180" s="82"/>
      <c r="M1180" s="82"/>
      <c r="N1180" s="82" t="s">
        <v>2352</v>
      </c>
      <c r="O1180" s="82" t="s">
        <v>3700</v>
      </c>
      <c r="P1180" s="82" t="s">
        <v>3710</v>
      </c>
      <c r="Q1180" s="82" t="s">
        <v>795</v>
      </c>
      <c r="R1180" s="82">
        <v>5</v>
      </c>
      <c r="S1180" s="83">
        <v>44570</v>
      </c>
      <c r="T1180" s="83">
        <v>39456</v>
      </c>
      <c r="U1180" s="82">
        <v>62461669</v>
      </c>
      <c r="V1180" s="82" t="s">
        <v>3702</v>
      </c>
      <c r="W1180" s="100" t="s">
        <v>2408</v>
      </c>
      <c r="X1180" s="82" t="s">
        <v>4342</v>
      </c>
      <c r="Y1180" s="82" t="s">
        <v>5625</v>
      </c>
      <c r="Z1180" s="82" t="s">
        <v>2394</v>
      </c>
      <c r="AA1180" s="82" t="s">
        <v>3712</v>
      </c>
      <c r="AB1180" s="82" t="s">
        <v>7162</v>
      </c>
      <c r="AC1180" s="82" t="s">
        <v>3713</v>
      </c>
      <c r="AD1180" s="82" t="s">
        <v>3705</v>
      </c>
      <c r="AE1180" s="82">
        <v>200012401033513</v>
      </c>
      <c r="AF1180" s="82">
        <v>1</v>
      </c>
      <c r="AG1180" s="82" t="s">
        <v>3707</v>
      </c>
      <c r="AH1180" s="82">
        <v>1</v>
      </c>
      <c r="AI1180" s="82" t="s">
        <v>3708</v>
      </c>
      <c r="AJ1180" s="82">
        <v>315645</v>
      </c>
      <c r="AK1180" s="82" t="s">
        <v>6663</v>
      </c>
      <c r="AL1180" s="82">
        <v>781</v>
      </c>
      <c r="AM1180" s="84">
        <v>15000</v>
      </c>
      <c r="AN1180" s="84">
        <v>0</v>
      </c>
      <c r="AO1180" s="84">
        <v>0</v>
      </c>
      <c r="AP1180" s="84">
        <v>15000</v>
      </c>
      <c r="AQ1180" s="84">
        <v>0</v>
      </c>
      <c r="AR1180" s="84">
        <v>0</v>
      </c>
      <c r="AS1180" s="84">
        <v>0</v>
      </c>
      <c r="AT1180" s="84">
        <v>0</v>
      </c>
      <c r="AU1180" s="84">
        <v>0</v>
      </c>
      <c r="AV1180" s="84">
        <v>0</v>
      </c>
      <c r="AW1180" s="84">
        <v>0</v>
      </c>
      <c r="AX1180" s="84">
        <v>0</v>
      </c>
      <c r="AY1180" s="84">
        <v>15000</v>
      </c>
      <c r="AZ1180" s="84">
        <v>0</v>
      </c>
      <c r="BA1180" s="84">
        <v>0</v>
      </c>
      <c r="BB1180" s="84">
        <v>0</v>
      </c>
      <c r="BC1180" s="91">
        <v>0</v>
      </c>
    </row>
    <row r="1181" spans="1:55" ht="25.5">
      <c r="A1181" s="90" t="s">
        <v>843</v>
      </c>
      <c r="B1181" s="82">
        <v>20231001</v>
      </c>
      <c r="C1181" s="82">
        <v>2023</v>
      </c>
      <c r="D1181" s="82" t="s">
        <v>6398</v>
      </c>
      <c r="E1181" s="82">
        <v>10</v>
      </c>
      <c r="F1181" s="82" t="s">
        <v>1242</v>
      </c>
      <c r="G1181" s="82" t="s">
        <v>1486</v>
      </c>
      <c r="H1181" s="82" t="s">
        <v>1242</v>
      </c>
      <c r="I1181" s="82" t="s">
        <v>1486</v>
      </c>
      <c r="J1181" s="82">
        <v>1</v>
      </c>
      <c r="K1181" s="82" t="s">
        <v>11</v>
      </c>
      <c r="L1181" s="82" t="s">
        <v>3749</v>
      </c>
      <c r="M1181" s="82" t="s">
        <v>3750</v>
      </c>
      <c r="N1181" s="82" t="s">
        <v>2352</v>
      </c>
      <c r="O1181" s="82" t="s">
        <v>3700</v>
      </c>
      <c r="P1181" s="82" t="s">
        <v>3871</v>
      </c>
      <c r="Q1181" s="82" t="s">
        <v>335</v>
      </c>
      <c r="R1181" s="82">
        <v>1</v>
      </c>
      <c r="S1181" s="83">
        <v>44573</v>
      </c>
      <c r="T1181" s="83">
        <v>44573</v>
      </c>
      <c r="U1181" s="82">
        <v>62475176</v>
      </c>
      <c r="V1181" s="82" t="s">
        <v>3702</v>
      </c>
      <c r="W1181" s="100" t="s">
        <v>2561</v>
      </c>
      <c r="X1181" s="82" t="s">
        <v>4530</v>
      </c>
      <c r="Y1181" s="82" t="s">
        <v>5810</v>
      </c>
      <c r="Z1181" s="82" t="s">
        <v>2560</v>
      </c>
      <c r="AA1181" s="82" t="s">
        <v>3704</v>
      </c>
      <c r="AB1181" s="82" t="s">
        <v>6671</v>
      </c>
      <c r="AC1181" s="82" t="s">
        <v>3705</v>
      </c>
      <c r="AD1181" s="82" t="s">
        <v>3706</v>
      </c>
      <c r="AE1181" s="82">
        <v>200019605392290</v>
      </c>
      <c r="AF1181" s="82">
        <v>1</v>
      </c>
      <c r="AG1181" s="82" t="s">
        <v>3707</v>
      </c>
      <c r="AH1181" s="82">
        <v>1</v>
      </c>
      <c r="AI1181" s="82" t="s">
        <v>3708</v>
      </c>
      <c r="AJ1181" s="82">
        <v>315645</v>
      </c>
      <c r="AK1181" s="82" t="s">
        <v>6663</v>
      </c>
      <c r="AL1181" s="82">
        <v>782</v>
      </c>
      <c r="AM1181" s="84">
        <v>25000</v>
      </c>
      <c r="AN1181" s="84">
        <v>0</v>
      </c>
      <c r="AO1181" s="84">
        <v>0</v>
      </c>
      <c r="AP1181" s="84">
        <v>25000</v>
      </c>
      <c r="AQ1181" s="84">
        <v>717.5</v>
      </c>
      <c r="AR1181" s="84">
        <v>0</v>
      </c>
      <c r="AS1181" s="84">
        <v>760</v>
      </c>
      <c r="AT1181" s="84">
        <v>0</v>
      </c>
      <c r="AU1181" s="84">
        <v>25</v>
      </c>
      <c r="AV1181" s="84">
        <v>0</v>
      </c>
      <c r="AW1181" s="84">
        <v>0</v>
      </c>
      <c r="AX1181" s="84">
        <v>1502.5</v>
      </c>
      <c r="AY1181" s="84">
        <v>23497.5</v>
      </c>
      <c r="AZ1181" s="84">
        <v>1775</v>
      </c>
      <c r="BA1181" s="84">
        <v>275</v>
      </c>
      <c r="BB1181" s="84">
        <v>1772.5</v>
      </c>
      <c r="BC1181" s="91">
        <v>3822.5</v>
      </c>
    </row>
    <row r="1182" spans="1:55" ht="25.5">
      <c r="A1182" s="90" t="s">
        <v>843</v>
      </c>
      <c r="B1182" s="82">
        <v>20231001</v>
      </c>
      <c r="C1182" s="82">
        <v>2023</v>
      </c>
      <c r="D1182" s="82" t="s">
        <v>6398</v>
      </c>
      <c r="E1182" s="82">
        <v>10</v>
      </c>
      <c r="F1182" s="82" t="s">
        <v>2828</v>
      </c>
      <c r="G1182" s="82" t="s">
        <v>201</v>
      </c>
      <c r="H1182" s="82">
        <v>1.83</v>
      </c>
      <c r="I1182" s="82" t="s">
        <v>843</v>
      </c>
      <c r="J1182" s="82">
        <v>34</v>
      </c>
      <c r="K1182" s="82" t="s">
        <v>3699</v>
      </c>
      <c r="L1182" s="82" t="s">
        <v>3714</v>
      </c>
      <c r="M1182" s="82" t="s">
        <v>3715</v>
      </c>
      <c r="N1182" s="82" t="s">
        <v>2352</v>
      </c>
      <c r="O1182" s="82" t="s">
        <v>3700</v>
      </c>
      <c r="P1182" s="82" t="s">
        <v>3846</v>
      </c>
      <c r="Q1182" s="82" t="s">
        <v>3847</v>
      </c>
      <c r="R1182" s="82">
        <v>1</v>
      </c>
      <c r="S1182" s="83">
        <v>44572</v>
      </c>
      <c r="T1182" s="83">
        <v>44572</v>
      </c>
      <c r="U1182" s="82">
        <v>62310050</v>
      </c>
      <c r="V1182" s="82" t="s">
        <v>3702</v>
      </c>
      <c r="W1182" s="100" t="s">
        <v>2502</v>
      </c>
      <c r="X1182" s="82" t="s">
        <v>4046</v>
      </c>
      <c r="Y1182" s="82" t="s">
        <v>5364</v>
      </c>
      <c r="Z1182" s="82" t="s">
        <v>2501</v>
      </c>
      <c r="AA1182" s="82" t="s">
        <v>3704</v>
      </c>
      <c r="AB1182" s="82" t="s">
        <v>7163</v>
      </c>
      <c r="AC1182" s="82" t="s">
        <v>3705</v>
      </c>
      <c r="AD1182" s="82" t="s">
        <v>3706</v>
      </c>
      <c r="AE1182" s="82">
        <v>200019605240530</v>
      </c>
      <c r="AF1182" s="82">
        <v>1</v>
      </c>
      <c r="AG1182" s="82" t="s">
        <v>3707</v>
      </c>
      <c r="AH1182" s="82">
        <v>1</v>
      </c>
      <c r="AI1182" s="82" t="s">
        <v>3708</v>
      </c>
      <c r="AJ1182" s="82">
        <v>315645</v>
      </c>
      <c r="AK1182" s="82" t="s">
        <v>6663</v>
      </c>
      <c r="AL1182" s="82">
        <v>783</v>
      </c>
      <c r="AM1182" s="84">
        <v>50000</v>
      </c>
      <c r="AN1182" s="84">
        <v>0</v>
      </c>
      <c r="AO1182" s="84">
        <v>0</v>
      </c>
      <c r="AP1182" s="84">
        <v>50000</v>
      </c>
      <c r="AQ1182" s="84">
        <v>1435</v>
      </c>
      <c r="AR1182" s="84">
        <v>1854</v>
      </c>
      <c r="AS1182" s="84">
        <v>1520</v>
      </c>
      <c r="AT1182" s="84">
        <v>0</v>
      </c>
      <c r="AU1182" s="84">
        <v>25</v>
      </c>
      <c r="AV1182" s="84">
        <v>0</v>
      </c>
      <c r="AW1182" s="84">
        <v>7046</v>
      </c>
      <c r="AX1182" s="84">
        <v>18926</v>
      </c>
      <c r="AY1182" s="84">
        <v>38120</v>
      </c>
      <c r="AZ1182" s="84">
        <v>3550</v>
      </c>
      <c r="BA1182" s="84">
        <v>550</v>
      </c>
      <c r="BB1182" s="84">
        <v>3545</v>
      </c>
      <c r="BC1182" s="91">
        <v>7645</v>
      </c>
    </row>
    <row r="1183" spans="1:55" ht="25.5">
      <c r="A1183" s="90" t="s">
        <v>843</v>
      </c>
      <c r="B1183" s="82">
        <v>20231001</v>
      </c>
      <c r="C1183" s="82">
        <v>2023</v>
      </c>
      <c r="D1183" s="82" t="s">
        <v>6398</v>
      </c>
      <c r="E1183" s="82">
        <v>10</v>
      </c>
      <c r="F1183" s="82" t="s">
        <v>1260</v>
      </c>
      <c r="G1183" s="82" t="s">
        <v>256</v>
      </c>
      <c r="H1183" s="82" t="s">
        <v>1260</v>
      </c>
      <c r="I1183" s="82" t="s">
        <v>256</v>
      </c>
      <c r="J1183" s="82">
        <v>1</v>
      </c>
      <c r="K1183" s="82" t="s">
        <v>11</v>
      </c>
      <c r="L1183" s="82" t="s">
        <v>3758</v>
      </c>
      <c r="M1183" s="82" t="s">
        <v>3759</v>
      </c>
      <c r="N1183" s="82" t="s">
        <v>2352</v>
      </c>
      <c r="O1183" s="82" t="s">
        <v>3700</v>
      </c>
      <c r="P1183" s="82" t="s">
        <v>3794</v>
      </c>
      <c r="Q1183" s="82" t="s">
        <v>30</v>
      </c>
      <c r="R1183" s="82">
        <v>1</v>
      </c>
      <c r="S1183" s="83">
        <v>44782</v>
      </c>
      <c r="T1183" s="83">
        <v>44782</v>
      </c>
      <c r="U1183" s="82">
        <v>62250040</v>
      </c>
      <c r="V1183" s="82" t="s">
        <v>3702</v>
      </c>
      <c r="W1183" s="100" t="s">
        <v>2404</v>
      </c>
      <c r="X1183" s="82" t="s">
        <v>4619</v>
      </c>
      <c r="Y1183" s="82" t="s">
        <v>5906</v>
      </c>
      <c r="Z1183" s="82" t="s">
        <v>2388</v>
      </c>
      <c r="AA1183" s="82" t="s">
        <v>3712</v>
      </c>
      <c r="AB1183" s="82" t="s">
        <v>6425</v>
      </c>
      <c r="AC1183" s="82" t="s">
        <v>3705</v>
      </c>
      <c r="AD1183" s="82" t="s">
        <v>3706</v>
      </c>
      <c r="AE1183" s="82">
        <v>200019605128261</v>
      </c>
      <c r="AF1183" s="82">
        <v>1</v>
      </c>
      <c r="AG1183" s="82" t="s">
        <v>3707</v>
      </c>
      <c r="AH1183" s="82">
        <v>1</v>
      </c>
      <c r="AI1183" s="82" t="s">
        <v>3708</v>
      </c>
      <c r="AJ1183" s="82">
        <v>315645</v>
      </c>
      <c r="AK1183" s="82" t="s">
        <v>6663</v>
      </c>
      <c r="AL1183" s="82">
        <v>784</v>
      </c>
      <c r="AM1183" s="84">
        <v>36000</v>
      </c>
      <c r="AN1183" s="84">
        <v>0</v>
      </c>
      <c r="AO1183" s="84">
        <v>0</v>
      </c>
      <c r="AP1183" s="84">
        <v>36000</v>
      </c>
      <c r="AQ1183" s="84">
        <v>1033.2</v>
      </c>
      <c r="AR1183" s="84">
        <v>0</v>
      </c>
      <c r="AS1183" s="84">
        <v>1094.4000000000001</v>
      </c>
      <c r="AT1183" s="84">
        <v>0</v>
      </c>
      <c r="AU1183" s="84">
        <v>25</v>
      </c>
      <c r="AV1183" s="84">
        <v>0</v>
      </c>
      <c r="AW1183" s="84">
        <v>21314.080000000002</v>
      </c>
      <c r="AX1183" s="84">
        <v>44780.76</v>
      </c>
      <c r="AY1183" s="84">
        <v>12533.32</v>
      </c>
      <c r="AZ1183" s="84">
        <v>2556</v>
      </c>
      <c r="BA1183" s="84">
        <v>396</v>
      </c>
      <c r="BB1183" s="84">
        <v>2552.4</v>
      </c>
      <c r="BC1183" s="91">
        <v>5504.4</v>
      </c>
    </row>
    <row r="1184" spans="1:55" ht="25.5">
      <c r="A1184" s="90" t="s">
        <v>843</v>
      </c>
      <c r="B1184" s="82">
        <v>20231001</v>
      </c>
      <c r="C1184" s="82">
        <v>2023</v>
      </c>
      <c r="D1184" s="82" t="s">
        <v>6398</v>
      </c>
      <c r="E1184" s="82">
        <v>10</v>
      </c>
      <c r="F1184" s="82" t="s">
        <v>1241</v>
      </c>
      <c r="G1184" s="82" t="s">
        <v>276</v>
      </c>
      <c r="H1184" s="82" t="s">
        <v>1241</v>
      </c>
      <c r="I1184" s="82" t="s">
        <v>276</v>
      </c>
      <c r="J1184" s="82">
        <v>1</v>
      </c>
      <c r="K1184" s="82" t="s">
        <v>11</v>
      </c>
      <c r="L1184" s="82" t="s">
        <v>3758</v>
      </c>
      <c r="M1184" s="82" t="s">
        <v>3759</v>
      </c>
      <c r="N1184" s="82" t="s">
        <v>2352</v>
      </c>
      <c r="O1184" s="82" t="s">
        <v>3700</v>
      </c>
      <c r="P1184" s="82" t="s">
        <v>3856</v>
      </c>
      <c r="Q1184" s="82" t="s">
        <v>280</v>
      </c>
      <c r="R1184" s="82">
        <v>1</v>
      </c>
      <c r="S1184" s="83">
        <v>44511</v>
      </c>
      <c r="T1184" s="83">
        <v>44511</v>
      </c>
      <c r="U1184" s="82">
        <v>62160085</v>
      </c>
      <c r="V1184" s="82" t="s">
        <v>3702</v>
      </c>
      <c r="W1184" s="100" t="s">
        <v>1632</v>
      </c>
      <c r="X1184" s="82" t="s">
        <v>4184</v>
      </c>
      <c r="Y1184" s="82" t="s">
        <v>5484</v>
      </c>
      <c r="Z1184" s="82" t="s">
        <v>1401</v>
      </c>
      <c r="AA1184" s="82" t="s">
        <v>3712</v>
      </c>
      <c r="AB1184" s="83">
        <v>33730</v>
      </c>
      <c r="AC1184" s="82" t="s">
        <v>3705</v>
      </c>
      <c r="AD1184" s="82" t="s">
        <v>3706</v>
      </c>
      <c r="AE1184" s="82">
        <v>200012402151753</v>
      </c>
      <c r="AF1184" s="82">
        <v>1</v>
      </c>
      <c r="AG1184" s="82" t="s">
        <v>3707</v>
      </c>
      <c r="AH1184" s="82">
        <v>1</v>
      </c>
      <c r="AI1184" s="82" t="s">
        <v>3708</v>
      </c>
      <c r="AJ1184" s="82">
        <v>315645</v>
      </c>
      <c r="AK1184" s="82" t="s">
        <v>6663</v>
      </c>
      <c r="AL1184" s="82">
        <v>785</v>
      </c>
      <c r="AM1184" s="84">
        <v>45000</v>
      </c>
      <c r="AN1184" s="84">
        <v>0</v>
      </c>
      <c r="AO1184" s="84">
        <v>0</v>
      </c>
      <c r="AP1184" s="84">
        <v>45000</v>
      </c>
      <c r="AQ1184" s="84">
        <v>1291.5</v>
      </c>
      <c r="AR1184" s="84">
        <v>1148.33</v>
      </c>
      <c r="AS1184" s="84">
        <v>1368</v>
      </c>
      <c r="AT1184" s="84">
        <v>0</v>
      </c>
      <c r="AU1184" s="84">
        <v>25</v>
      </c>
      <c r="AV1184" s="84">
        <v>0</v>
      </c>
      <c r="AW1184" s="84">
        <v>0</v>
      </c>
      <c r="AX1184" s="84">
        <v>3832.83</v>
      </c>
      <c r="AY1184" s="84">
        <v>41167.17</v>
      </c>
      <c r="AZ1184" s="84">
        <v>3195</v>
      </c>
      <c r="BA1184" s="84">
        <v>495</v>
      </c>
      <c r="BB1184" s="84">
        <v>3190.5</v>
      </c>
      <c r="BC1184" s="91">
        <v>6880.5</v>
      </c>
    </row>
    <row r="1185" spans="1:55" ht="25.5">
      <c r="A1185" s="90" t="s">
        <v>843</v>
      </c>
      <c r="B1185" s="82">
        <v>20231001</v>
      </c>
      <c r="C1185" s="82">
        <v>2023</v>
      </c>
      <c r="D1185" s="82" t="s">
        <v>6398</v>
      </c>
      <c r="E1185" s="82">
        <v>10</v>
      </c>
      <c r="F1185" s="82">
        <v>1.83</v>
      </c>
      <c r="G1185" s="82" t="s">
        <v>843</v>
      </c>
      <c r="H1185" s="82">
        <v>1.83</v>
      </c>
      <c r="I1185" s="82" t="s">
        <v>843</v>
      </c>
      <c r="J1185" s="82">
        <v>1</v>
      </c>
      <c r="K1185" s="82" t="s">
        <v>11</v>
      </c>
      <c r="L1185" s="82"/>
      <c r="M1185" s="82"/>
      <c r="N1185" s="82" t="s">
        <v>2352</v>
      </c>
      <c r="O1185" s="82" t="s">
        <v>3700</v>
      </c>
      <c r="P1185" s="82" t="s">
        <v>3863</v>
      </c>
      <c r="Q1185" s="82" t="s">
        <v>125</v>
      </c>
      <c r="R1185" s="82">
        <v>1</v>
      </c>
      <c r="S1185" s="83">
        <v>44573</v>
      </c>
      <c r="T1185" s="83">
        <v>44573</v>
      </c>
      <c r="U1185" s="82">
        <v>62461768</v>
      </c>
      <c r="V1185" s="82" t="s">
        <v>3702</v>
      </c>
      <c r="W1185" s="100" t="s">
        <v>2553</v>
      </c>
      <c r="X1185" s="82" t="s">
        <v>4480</v>
      </c>
      <c r="Y1185" s="82" t="s">
        <v>5756</v>
      </c>
      <c r="Z1185" s="82" t="s">
        <v>2552</v>
      </c>
      <c r="AA1185" s="82" t="s">
        <v>3712</v>
      </c>
      <c r="AB1185" s="82" t="s">
        <v>7164</v>
      </c>
      <c r="AC1185" s="82" t="s">
        <v>3705</v>
      </c>
      <c r="AD1185" s="82" t="s">
        <v>3706</v>
      </c>
      <c r="AE1185" s="82">
        <v>200019605388567</v>
      </c>
      <c r="AF1185" s="82">
        <v>1</v>
      </c>
      <c r="AG1185" s="82" t="s">
        <v>3707</v>
      </c>
      <c r="AH1185" s="82">
        <v>1</v>
      </c>
      <c r="AI1185" s="82" t="s">
        <v>3708</v>
      </c>
      <c r="AJ1185" s="82">
        <v>315645</v>
      </c>
      <c r="AK1185" s="82" t="s">
        <v>6663</v>
      </c>
      <c r="AL1185" s="82">
        <v>786</v>
      </c>
      <c r="AM1185" s="84">
        <v>18000</v>
      </c>
      <c r="AN1185" s="84">
        <v>0</v>
      </c>
      <c r="AO1185" s="84">
        <v>0</v>
      </c>
      <c r="AP1185" s="84">
        <v>18000</v>
      </c>
      <c r="AQ1185" s="84">
        <v>516.6</v>
      </c>
      <c r="AR1185" s="84">
        <v>0</v>
      </c>
      <c r="AS1185" s="84">
        <v>547.20000000000005</v>
      </c>
      <c r="AT1185" s="84">
        <v>0</v>
      </c>
      <c r="AU1185" s="84">
        <v>25</v>
      </c>
      <c r="AV1185" s="84">
        <v>0</v>
      </c>
      <c r="AW1185" s="84">
        <v>8413.5</v>
      </c>
      <c r="AX1185" s="84">
        <v>17915.8</v>
      </c>
      <c r="AY1185" s="84">
        <v>8497.7000000000007</v>
      </c>
      <c r="AZ1185" s="84">
        <v>1278</v>
      </c>
      <c r="BA1185" s="84">
        <v>198</v>
      </c>
      <c r="BB1185" s="84">
        <v>1276.2</v>
      </c>
      <c r="BC1185" s="91">
        <v>2752.2</v>
      </c>
    </row>
    <row r="1186" spans="1:55" ht="25.5">
      <c r="A1186" s="90" t="s">
        <v>843</v>
      </c>
      <c r="B1186" s="82">
        <v>20231001</v>
      </c>
      <c r="C1186" s="82">
        <v>2023</v>
      </c>
      <c r="D1186" s="82" t="s">
        <v>6398</v>
      </c>
      <c r="E1186" s="82">
        <v>10</v>
      </c>
      <c r="F1186" s="82" t="s">
        <v>1262</v>
      </c>
      <c r="G1186" s="82" t="s">
        <v>465</v>
      </c>
      <c r="H1186" s="82">
        <v>1.83</v>
      </c>
      <c r="I1186" s="82" t="s">
        <v>843</v>
      </c>
      <c r="J1186" s="82">
        <v>34</v>
      </c>
      <c r="K1186" s="82" t="s">
        <v>3699</v>
      </c>
      <c r="L1186" s="82"/>
      <c r="M1186" s="82"/>
      <c r="N1186" s="82" t="s">
        <v>2352</v>
      </c>
      <c r="O1186" s="82" t="s">
        <v>3700</v>
      </c>
      <c r="P1186" s="82" t="s">
        <v>3832</v>
      </c>
      <c r="Q1186" s="82" t="s">
        <v>297</v>
      </c>
      <c r="R1186" s="82">
        <v>1</v>
      </c>
      <c r="S1186" s="83">
        <v>44573</v>
      </c>
      <c r="T1186" s="83">
        <v>44573</v>
      </c>
      <c r="U1186" s="82">
        <v>61935128</v>
      </c>
      <c r="V1186" s="82" t="s">
        <v>3702</v>
      </c>
      <c r="W1186" s="100" t="s">
        <v>2725</v>
      </c>
      <c r="X1186" s="82" t="s">
        <v>4345</v>
      </c>
      <c r="Y1186" s="82" t="s">
        <v>5629</v>
      </c>
      <c r="Z1186" s="82" t="s">
        <v>2724</v>
      </c>
      <c r="AA1186" s="82" t="s">
        <v>3704</v>
      </c>
      <c r="AB1186" s="82" t="s">
        <v>7165</v>
      </c>
      <c r="AC1186" s="82" t="s">
        <v>3705</v>
      </c>
      <c r="AD1186" s="82" t="s">
        <v>3706</v>
      </c>
      <c r="AE1186" s="82">
        <v>200019603709404</v>
      </c>
      <c r="AF1186" s="82">
        <v>1</v>
      </c>
      <c r="AG1186" s="82" t="s">
        <v>3707</v>
      </c>
      <c r="AH1186" s="82">
        <v>1</v>
      </c>
      <c r="AI1186" s="82" t="s">
        <v>3708</v>
      </c>
      <c r="AJ1186" s="82">
        <v>315645</v>
      </c>
      <c r="AK1186" s="82" t="s">
        <v>6663</v>
      </c>
      <c r="AL1186" s="82">
        <v>787</v>
      </c>
      <c r="AM1186" s="84">
        <v>25000</v>
      </c>
      <c r="AN1186" s="84">
        <v>0</v>
      </c>
      <c r="AO1186" s="84">
        <v>0</v>
      </c>
      <c r="AP1186" s="84">
        <v>25000</v>
      </c>
      <c r="AQ1186" s="84">
        <v>717.5</v>
      </c>
      <c r="AR1186" s="84">
        <v>0</v>
      </c>
      <c r="AS1186" s="84">
        <v>760</v>
      </c>
      <c r="AT1186" s="84">
        <v>0</v>
      </c>
      <c r="AU1186" s="84">
        <v>25</v>
      </c>
      <c r="AV1186" s="84">
        <v>0</v>
      </c>
      <c r="AW1186" s="84">
        <v>0</v>
      </c>
      <c r="AX1186" s="84">
        <v>1502.5</v>
      </c>
      <c r="AY1186" s="84">
        <v>23497.5</v>
      </c>
      <c r="AZ1186" s="84">
        <v>1775</v>
      </c>
      <c r="BA1186" s="84">
        <v>275</v>
      </c>
      <c r="BB1186" s="84">
        <v>1772.5</v>
      </c>
      <c r="BC1186" s="91">
        <v>3822.5</v>
      </c>
    </row>
    <row r="1187" spans="1:55" ht="25.5">
      <c r="A1187" s="90" t="s">
        <v>843</v>
      </c>
      <c r="B1187" s="82">
        <v>20231001</v>
      </c>
      <c r="C1187" s="82">
        <v>2023</v>
      </c>
      <c r="D1187" s="82" t="s">
        <v>6398</v>
      </c>
      <c r="E1187" s="82">
        <v>10</v>
      </c>
      <c r="F1187" s="82" t="s">
        <v>1242</v>
      </c>
      <c r="G1187" s="82" t="s">
        <v>1486</v>
      </c>
      <c r="H1187" s="82" t="s">
        <v>1242</v>
      </c>
      <c r="I1187" s="82" t="s">
        <v>1486</v>
      </c>
      <c r="J1187" s="82">
        <v>1</v>
      </c>
      <c r="K1187" s="82" t="s">
        <v>11</v>
      </c>
      <c r="L1187" s="82" t="s">
        <v>3714</v>
      </c>
      <c r="M1187" s="82" t="s">
        <v>3715</v>
      </c>
      <c r="N1187" s="82" t="s">
        <v>2352</v>
      </c>
      <c r="O1187" s="82" t="s">
        <v>3700</v>
      </c>
      <c r="P1187" s="82" t="s">
        <v>3743</v>
      </c>
      <c r="Q1187" s="82" t="s">
        <v>75</v>
      </c>
      <c r="R1187" s="82">
        <v>11</v>
      </c>
      <c r="S1187" s="83">
        <v>43470</v>
      </c>
      <c r="T1187" s="83">
        <v>40547</v>
      </c>
      <c r="U1187" s="82">
        <v>62475023</v>
      </c>
      <c r="V1187" s="82" t="s">
        <v>3702</v>
      </c>
      <c r="W1187" s="100" t="s">
        <v>1746</v>
      </c>
      <c r="X1187" s="82" t="s">
        <v>4347</v>
      </c>
      <c r="Y1187" s="82" t="s">
        <v>5162</v>
      </c>
      <c r="Z1187" s="82" t="s">
        <v>716</v>
      </c>
      <c r="AA1187" s="82" t="s">
        <v>3704</v>
      </c>
      <c r="AB1187" s="83">
        <v>27617</v>
      </c>
      <c r="AC1187" s="82" t="s">
        <v>3713</v>
      </c>
      <c r="AD1187" s="82" t="s">
        <v>3705</v>
      </c>
      <c r="AE1187" s="82">
        <v>200013300190826</v>
      </c>
      <c r="AF1187" s="82">
        <v>1</v>
      </c>
      <c r="AG1187" s="82" t="s">
        <v>3707</v>
      </c>
      <c r="AH1187" s="82">
        <v>1</v>
      </c>
      <c r="AI1187" s="82" t="s">
        <v>3708</v>
      </c>
      <c r="AJ1187" s="82">
        <v>315645</v>
      </c>
      <c r="AK1187" s="82" t="s">
        <v>6663</v>
      </c>
      <c r="AL1187" s="82">
        <v>788</v>
      </c>
      <c r="AM1187" s="84">
        <v>10000</v>
      </c>
      <c r="AN1187" s="84">
        <v>0</v>
      </c>
      <c r="AO1187" s="84">
        <v>0</v>
      </c>
      <c r="AP1187" s="84">
        <v>10000</v>
      </c>
      <c r="AQ1187" s="84">
        <v>287</v>
      </c>
      <c r="AR1187" s="84">
        <v>0</v>
      </c>
      <c r="AS1187" s="84">
        <v>304</v>
      </c>
      <c r="AT1187" s="84">
        <v>0</v>
      </c>
      <c r="AU1187" s="84">
        <v>25</v>
      </c>
      <c r="AV1187" s="84">
        <v>0</v>
      </c>
      <c r="AW1187" s="84">
        <v>0</v>
      </c>
      <c r="AX1187" s="84">
        <v>616</v>
      </c>
      <c r="AY1187" s="84">
        <v>9384</v>
      </c>
      <c r="AZ1187" s="84">
        <v>710</v>
      </c>
      <c r="BA1187" s="84">
        <v>110</v>
      </c>
      <c r="BB1187" s="84">
        <v>709</v>
      </c>
      <c r="BC1187" s="91">
        <v>1529</v>
      </c>
    </row>
    <row r="1188" spans="1:55" ht="25.5">
      <c r="A1188" s="90" t="s">
        <v>843</v>
      </c>
      <c r="B1188" s="82">
        <v>20231001</v>
      </c>
      <c r="C1188" s="82">
        <v>2023</v>
      </c>
      <c r="D1188" s="82" t="s">
        <v>6398</v>
      </c>
      <c r="E1188" s="82">
        <v>10</v>
      </c>
      <c r="F1188" s="82" t="s">
        <v>1244</v>
      </c>
      <c r="G1188" s="82" t="s">
        <v>503</v>
      </c>
      <c r="H1188" s="82" t="s">
        <v>1244</v>
      </c>
      <c r="I1188" s="82" t="s">
        <v>503</v>
      </c>
      <c r="J1188" s="82">
        <v>1</v>
      </c>
      <c r="K1188" s="82" t="s">
        <v>11</v>
      </c>
      <c r="L1188" s="82" t="s">
        <v>3720</v>
      </c>
      <c r="M1188" s="82" t="s">
        <v>3721</v>
      </c>
      <c r="N1188" s="82" t="s">
        <v>2352</v>
      </c>
      <c r="O1188" s="82" t="s">
        <v>3700</v>
      </c>
      <c r="P1188" s="82" t="s">
        <v>3998</v>
      </c>
      <c r="Q1188" s="82" t="s">
        <v>130</v>
      </c>
      <c r="R1188" s="82">
        <v>1</v>
      </c>
      <c r="S1188" s="83">
        <v>44932</v>
      </c>
      <c r="T1188" s="83">
        <v>44932</v>
      </c>
      <c r="U1188" s="82">
        <v>62040075</v>
      </c>
      <c r="V1188" s="82" t="s">
        <v>3702</v>
      </c>
      <c r="W1188" s="100" t="s">
        <v>3353</v>
      </c>
      <c r="X1188" s="82" t="s">
        <v>4601</v>
      </c>
      <c r="Y1188" s="82" t="s">
        <v>5236</v>
      </c>
      <c r="Z1188" s="82" t="s">
        <v>3354</v>
      </c>
      <c r="AA1188" s="82" t="s">
        <v>3712</v>
      </c>
      <c r="AB1188" s="82" t="s">
        <v>7166</v>
      </c>
      <c r="AC1188" s="82" t="s">
        <v>3705</v>
      </c>
      <c r="AD1188" s="82" t="s">
        <v>3706</v>
      </c>
      <c r="AE1188" s="82">
        <v>200019604672577</v>
      </c>
      <c r="AF1188" s="82">
        <v>1</v>
      </c>
      <c r="AG1188" s="82" t="s">
        <v>3707</v>
      </c>
      <c r="AH1188" s="82">
        <v>1</v>
      </c>
      <c r="AI1188" s="82" t="s">
        <v>3708</v>
      </c>
      <c r="AJ1188" s="82">
        <v>315645</v>
      </c>
      <c r="AK1188" s="82" t="s">
        <v>6663</v>
      </c>
      <c r="AL1188" s="82">
        <v>789</v>
      </c>
      <c r="AM1188" s="84">
        <v>24000</v>
      </c>
      <c r="AN1188" s="84">
        <v>0</v>
      </c>
      <c r="AO1188" s="84">
        <v>0</v>
      </c>
      <c r="AP1188" s="84">
        <v>24000</v>
      </c>
      <c r="AQ1188" s="84">
        <v>688.8</v>
      </c>
      <c r="AR1188" s="84">
        <v>0</v>
      </c>
      <c r="AS1188" s="84">
        <v>729.6</v>
      </c>
      <c r="AT1188" s="84">
        <v>0</v>
      </c>
      <c r="AU1188" s="84">
        <v>25</v>
      </c>
      <c r="AV1188" s="84">
        <v>0</v>
      </c>
      <c r="AW1188" s="84">
        <v>0</v>
      </c>
      <c r="AX1188" s="84">
        <v>1443.4</v>
      </c>
      <c r="AY1188" s="84">
        <v>22556.6</v>
      </c>
      <c r="AZ1188" s="84">
        <v>1704</v>
      </c>
      <c r="BA1188" s="84">
        <v>264</v>
      </c>
      <c r="BB1188" s="84">
        <v>1701.6</v>
      </c>
      <c r="BC1188" s="91">
        <v>3669.6</v>
      </c>
    </row>
    <row r="1189" spans="1:55" ht="25.5">
      <c r="A1189" s="90" t="s">
        <v>843</v>
      </c>
      <c r="B1189" s="82">
        <v>20231001</v>
      </c>
      <c r="C1189" s="82">
        <v>2023</v>
      </c>
      <c r="D1189" s="82" t="s">
        <v>6398</v>
      </c>
      <c r="E1189" s="82">
        <v>10</v>
      </c>
      <c r="F1189" s="82" t="s">
        <v>1242</v>
      </c>
      <c r="G1189" s="82" t="s">
        <v>1486</v>
      </c>
      <c r="H1189" s="82" t="s">
        <v>1242</v>
      </c>
      <c r="I1189" s="82" t="s">
        <v>1486</v>
      </c>
      <c r="J1189" s="82">
        <v>1</v>
      </c>
      <c r="K1189" s="82" t="s">
        <v>11</v>
      </c>
      <c r="L1189" s="82" t="s">
        <v>3714</v>
      </c>
      <c r="M1189" s="82" t="s">
        <v>3715</v>
      </c>
      <c r="N1189" s="82" t="s">
        <v>2352</v>
      </c>
      <c r="O1189" s="82" t="s">
        <v>3700</v>
      </c>
      <c r="P1189" s="82" t="s">
        <v>3743</v>
      </c>
      <c r="Q1189" s="82" t="s">
        <v>75</v>
      </c>
      <c r="R1189" s="82">
        <v>11</v>
      </c>
      <c r="S1189" s="83">
        <v>43470</v>
      </c>
      <c r="T1189" s="83">
        <v>40547</v>
      </c>
      <c r="U1189" s="82">
        <v>62475024</v>
      </c>
      <c r="V1189" s="82" t="s">
        <v>3702</v>
      </c>
      <c r="W1189" s="100" t="s">
        <v>1782</v>
      </c>
      <c r="X1189" s="82" t="s">
        <v>3744</v>
      </c>
      <c r="Y1189" s="82" t="s">
        <v>5142</v>
      </c>
      <c r="Z1189" s="82" t="s">
        <v>719</v>
      </c>
      <c r="AA1189" s="82" t="s">
        <v>3704</v>
      </c>
      <c r="AB1189" s="82" t="s">
        <v>7167</v>
      </c>
      <c r="AC1189" s="82" t="s">
        <v>3713</v>
      </c>
      <c r="AD1189" s="82" t="s">
        <v>3705</v>
      </c>
      <c r="AE1189" s="82">
        <v>200013300190813</v>
      </c>
      <c r="AF1189" s="82">
        <v>1</v>
      </c>
      <c r="AG1189" s="82" t="s">
        <v>3707</v>
      </c>
      <c r="AH1189" s="82">
        <v>1</v>
      </c>
      <c r="AI1189" s="82" t="s">
        <v>3708</v>
      </c>
      <c r="AJ1189" s="82">
        <v>315645</v>
      </c>
      <c r="AK1189" s="82" t="s">
        <v>6663</v>
      </c>
      <c r="AL1189" s="82">
        <v>790</v>
      </c>
      <c r="AM1189" s="84">
        <v>10000</v>
      </c>
      <c r="AN1189" s="84">
        <v>0</v>
      </c>
      <c r="AO1189" s="84">
        <v>0</v>
      </c>
      <c r="AP1189" s="84">
        <v>10000</v>
      </c>
      <c r="AQ1189" s="84">
        <v>287</v>
      </c>
      <c r="AR1189" s="84">
        <v>0</v>
      </c>
      <c r="AS1189" s="84">
        <v>304</v>
      </c>
      <c r="AT1189" s="84">
        <v>0</v>
      </c>
      <c r="AU1189" s="84">
        <v>25</v>
      </c>
      <c r="AV1189" s="84">
        <v>0</v>
      </c>
      <c r="AW1189" s="84">
        <v>0</v>
      </c>
      <c r="AX1189" s="84">
        <v>616</v>
      </c>
      <c r="AY1189" s="84">
        <v>9384</v>
      </c>
      <c r="AZ1189" s="84">
        <v>710</v>
      </c>
      <c r="BA1189" s="84">
        <v>110</v>
      </c>
      <c r="BB1189" s="84">
        <v>709</v>
      </c>
      <c r="BC1189" s="91">
        <v>1529</v>
      </c>
    </row>
    <row r="1190" spans="1:55" ht="25.5">
      <c r="A1190" s="90" t="s">
        <v>843</v>
      </c>
      <c r="B1190" s="82">
        <v>20231001</v>
      </c>
      <c r="C1190" s="82">
        <v>2023</v>
      </c>
      <c r="D1190" s="82" t="s">
        <v>6398</v>
      </c>
      <c r="E1190" s="82">
        <v>10</v>
      </c>
      <c r="F1190" s="82" t="s">
        <v>2892</v>
      </c>
      <c r="G1190" s="82" t="s">
        <v>2891</v>
      </c>
      <c r="H1190" s="82">
        <v>1.83</v>
      </c>
      <c r="I1190" s="82" t="s">
        <v>843</v>
      </c>
      <c r="J1190" s="82">
        <v>34</v>
      </c>
      <c r="K1190" s="82" t="s">
        <v>3699</v>
      </c>
      <c r="L1190" s="82"/>
      <c r="M1190" s="82"/>
      <c r="N1190" s="82" t="s">
        <v>2352</v>
      </c>
      <c r="O1190" s="82" t="s">
        <v>3700</v>
      </c>
      <c r="P1190" s="82" t="s">
        <v>3735</v>
      </c>
      <c r="Q1190" s="82" t="s">
        <v>127</v>
      </c>
      <c r="R1190" s="82">
        <v>10</v>
      </c>
      <c r="S1190" s="83">
        <v>44936</v>
      </c>
      <c r="T1190" s="82" t="s">
        <v>7168</v>
      </c>
      <c r="U1190" s="82">
        <v>61770001</v>
      </c>
      <c r="V1190" s="82" t="s">
        <v>3702</v>
      </c>
      <c r="W1190" s="100" t="s">
        <v>2131</v>
      </c>
      <c r="X1190" s="82" t="s">
        <v>3736</v>
      </c>
      <c r="Y1190" s="82" t="s">
        <v>5137</v>
      </c>
      <c r="Z1190" s="82" t="s">
        <v>1432</v>
      </c>
      <c r="AA1190" s="82" t="s">
        <v>3704</v>
      </c>
      <c r="AB1190" s="82" t="s">
        <v>7169</v>
      </c>
      <c r="AC1190" s="82" t="s">
        <v>3713</v>
      </c>
      <c r="AD1190" s="82" t="s">
        <v>3718</v>
      </c>
      <c r="AE1190" s="82">
        <v>200010231319839</v>
      </c>
      <c r="AF1190" s="82">
        <v>1</v>
      </c>
      <c r="AG1190" s="82" t="s">
        <v>3707</v>
      </c>
      <c r="AH1190" s="82">
        <v>1</v>
      </c>
      <c r="AI1190" s="82" t="s">
        <v>3708</v>
      </c>
      <c r="AJ1190" s="82">
        <v>315645</v>
      </c>
      <c r="AK1190" s="82" t="s">
        <v>6663</v>
      </c>
      <c r="AL1190" s="82">
        <v>791</v>
      </c>
      <c r="AM1190" s="84">
        <v>135000</v>
      </c>
      <c r="AN1190" s="84">
        <v>0</v>
      </c>
      <c r="AO1190" s="84">
        <v>0</v>
      </c>
      <c r="AP1190" s="84">
        <v>135000</v>
      </c>
      <c r="AQ1190" s="84">
        <v>3874.5</v>
      </c>
      <c r="AR1190" s="84">
        <v>20338.240000000002</v>
      </c>
      <c r="AS1190" s="84">
        <v>4104</v>
      </c>
      <c r="AT1190" s="84">
        <v>0</v>
      </c>
      <c r="AU1190" s="84">
        <v>25</v>
      </c>
      <c r="AV1190" s="84">
        <v>0</v>
      </c>
      <c r="AW1190" s="84">
        <v>0</v>
      </c>
      <c r="AX1190" s="84">
        <v>28341.74</v>
      </c>
      <c r="AY1190" s="84">
        <v>106658.26</v>
      </c>
      <c r="AZ1190" s="84">
        <v>9585</v>
      </c>
      <c r="BA1190" s="84">
        <v>822.89</v>
      </c>
      <c r="BB1190" s="84">
        <v>9571.5</v>
      </c>
      <c r="BC1190" s="91">
        <v>19979.39</v>
      </c>
    </row>
    <row r="1191" spans="1:55" ht="25.5">
      <c r="A1191" s="90" t="s">
        <v>843</v>
      </c>
      <c r="B1191" s="82">
        <v>20231001</v>
      </c>
      <c r="C1191" s="82">
        <v>2023</v>
      </c>
      <c r="D1191" s="82" t="s">
        <v>6398</v>
      </c>
      <c r="E1191" s="82">
        <v>10</v>
      </c>
      <c r="F1191" s="82" t="s">
        <v>1271</v>
      </c>
      <c r="G1191" s="82" t="s">
        <v>390</v>
      </c>
      <c r="H1191" s="82" t="s">
        <v>1271</v>
      </c>
      <c r="I1191" s="82" t="s">
        <v>390</v>
      </c>
      <c r="J1191" s="82">
        <v>1</v>
      </c>
      <c r="K1191" s="82" t="s">
        <v>11</v>
      </c>
      <c r="L1191" s="82"/>
      <c r="M1191" s="82"/>
      <c r="N1191" s="82" t="s">
        <v>2352</v>
      </c>
      <c r="O1191" s="82" t="s">
        <v>3700</v>
      </c>
      <c r="P1191" s="82" t="s">
        <v>4226</v>
      </c>
      <c r="Q1191" s="82" t="s">
        <v>202</v>
      </c>
      <c r="R1191" s="82">
        <v>2</v>
      </c>
      <c r="S1191" s="83">
        <v>44203</v>
      </c>
      <c r="T1191" s="83">
        <v>43841</v>
      </c>
      <c r="U1191" s="82">
        <v>61425010</v>
      </c>
      <c r="V1191" s="82" t="s">
        <v>3702</v>
      </c>
      <c r="W1191" s="100" t="s">
        <v>1755</v>
      </c>
      <c r="X1191" s="82" t="s">
        <v>4306</v>
      </c>
      <c r="Y1191" s="82" t="s">
        <v>5595</v>
      </c>
      <c r="Z1191" s="82" t="s">
        <v>851</v>
      </c>
      <c r="AA1191" s="82" t="s">
        <v>3712</v>
      </c>
      <c r="AB1191" s="82" t="s">
        <v>7170</v>
      </c>
      <c r="AC1191" s="82" t="s">
        <v>3705</v>
      </c>
      <c r="AD1191" s="82" t="s">
        <v>3706</v>
      </c>
      <c r="AE1191" s="82">
        <v>200019603082935</v>
      </c>
      <c r="AF1191" s="82">
        <v>1</v>
      </c>
      <c r="AG1191" s="82" t="s">
        <v>3707</v>
      </c>
      <c r="AH1191" s="82">
        <v>1</v>
      </c>
      <c r="AI1191" s="82" t="s">
        <v>3708</v>
      </c>
      <c r="AJ1191" s="82">
        <v>315645</v>
      </c>
      <c r="AK1191" s="82" t="s">
        <v>6663</v>
      </c>
      <c r="AL1191" s="82">
        <v>792</v>
      </c>
      <c r="AM1191" s="84">
        <v>40000</v>
      </c>
      <c r="AN1191" s="84">
        <v>0</v>
      </c>
      <c r="AO1191" s="84">
        <v>0</v>
      </c>
      <c r="AP1191" s="84">
        <v>40000</v>
      </c>
      <c r="AQ1191" s="84">
        <v>1148</v>
      </c>
      <c r="AR1191" s="84">
        <v>442.65</v>
      </c>
      <c r="AS1191" s="84">
        <v>1216</v>
      </c>
      <c r="AT1191" s="84">
        <v>0</v>
      </c>
      <c r="AU1191" s="84">
        <v>25</v>
      </c>
      <c r="AV1191" s="84">
        <v>0</v>
      </c>
      <c r="AW1191" s="84">
        <v>1246</v>
      </c>
      <c r="AX1191" s="84">
        <v>5323.65</v>
      </c>
      <c r="AY1191" s="84">
        <v>35922.35</v>
      </c>
      <c r="AZ1191" s="84">
        <v>2840</v>
      </c>
      <c r="BA1191" s="84">
        <v>440</v>
      </c>
      <c r="BB1191" s="84">
        <v>2836</v>
      </c>
      <c r="BC1191" s="91">
        <v>6116</v>
      </c>
    </row>
    <row r="1192" spans="1:55" ht="25.5">
      <c r="A1192" s="90" t="s">
        <v>843</v>
      </c>
      <c r="B1192" s="82">
        <v>20231001</v>
      </c>
      <c r="C1192" s="82">
        <v>2023</v>
      </c>
      <c r="D1192" s="82" t="s">
        <v>6398</v>
      </c>
      <c r="E1192" s="82">
        <v>10</v>
      </c>
      <c r="F1192" s="82" t="s">
        <v>1244</v>
      </c>
      <c r="G1192" s="82" t="s">
        <v>503</v>
      </c>
      <c r="H1192" s="82" t="s">
        <v>1244</v>
      </c>
      <c r="I1192" s="82" t="s">
        <v>503</v>
      </c>
      <c r="J1192" s="82">
        <v>1</v>
      </c>
      <c r="K1192" s="82" t="s">
        <v>11</v>
      </c>
      <c r="L1192" s="82" t="s">
        <v>3749</v>
      </c>
      <c r="M1192" s="82" t="s">
        <v>3750</v>
      </c>
      <c r="N1192" s="82" t="s">
        <v>2352</v>
      </c>
      <c r="O1192" s="82" t="s">
        <v>3700</v>
      </c>
      <c r="P1192" s="82" t="s">
        <v>3976</v>
      </c>
      <c r="Q1192" s="82" t="s">
        <v>873</v>
      </c>
      <c r="R1192" s="82">
        <v>5</v>
      </c>
      <c r="S1192" s="83">
        <v>44933</v>
      </c>
      <c r="T1192" s="82" t="s">
        <v>7171</v>
      </c>
      <c r="U1192" s="82">
        <v>62040062</v>
      </c>
      <c r="V1192" s="82" t="s">
        <v>3702</v>
      </c>
      <c r="W1192" s="100" t="s">
        <v>2307</v>
      </c>
      <c r="X1192" s="82" t="s">
        <v>3977</v>
      </c>
      <c r="Y1192" s="82" t="s">
        <v>5307</v>
      </c>
      <c r="Z1192" s="82" t="s">
        <v>2319</v>
      </c>
      <c r="AA1192" s="82" t="s">
        <v>3712</v>
      </c>
      <c r="AB1192" s="82" t="s">
        <v>7172</v>
      </c>
      <c r="AC1192" s="82" t="s">
        <v>3705</v>
      </c>
      <c r="AD1192" s="82" t="s">
        <v>3706</v>
      </c>
      <c r="AE1192" s="82">
        <v>200019604939492</v>
      </c>
      <c r="AF1192" s="82">
        <v>1</v>
      </c>
      <c r="AG1192" s="82" t="s">
        <v>3707</v>
      </c>
      <c r="AH1192" s="82">
        <v>1</v>
      </c>
      <c r="AI1192" s="82" t="s">
        <v>3708</v>
      </c>
      <c r="AJ1192" s="82">
        <v>315645</v>
      </c>
      <c r="AK1192" s="82" t="s">
        <v>6663</v>
      </c>
      <c r="AL1192" s="82">
        <v>793</v>
      </c>
      <c r="AM1192" s="84">
        <v>35000</v>
      </c>
      <c r="AN1192" s="84">
        <v>0</v>
      </c>
      <c r="AO1192" s="84">
        <v>0</v>
      </c>
      <c r="AP1192" s="84">
        <v>35000</v>
      </c>
      <c r="AQ1192" s="84">
        <v>1004.5</v>
      </c>
      <c r="AR1192" s="84">
        <v>0</v>
      </c>
      <c r="AS1192" s="84">
        <v>1064</v>
      </c>
      <c r="AT1192" s="84">
        <v>0</v>
      </c>
      <c r="AU1192" s="84">
        <v>25</v>
      </c>
      <c r="AV1192" s="84">
        <v>0</v>
      </c>
      <c r="AW1192" s="84">
        <v>0</v>
      </c>
      <c r="AX1192" s="84">
        <v>2093.5</v>
      </c>
      <c r="AY1192" s="84">
        <v>32906.5</v>
      </c>
      <c r="AZ1192" s="84">
        <v>2485</v>
      </c>
      <c r="BA1192" s="84">
        <v>385</v>
      </c>
      <c r="BB1192" s="84">
        <v>2481.5</v>
      </c>
      <c r="BC1192" s="91">
        <v>5351.5</v>
      </c>
    </row>
    <row r="1193" spans="1:55" ht="25.5">
      <c r="A1193" s="90" t="s">
        <v>843</v>
      </c>
      <c r="B1193" s="82">
        <v>20231001</v>
      </c>
      <c r="C1193" s="82">
        <v>2023</v>
      </c>
      <c r="D1193" s="82" t="s">
        <v>6398</v>
      </c>
      <c r="E1193" s="82">
        <v>10</v>
      </c>
      <c r="F1193" s="82">
        <v>1.83</v>
      </c>
      <c r="G1193" s="82" t="s">
        <v>843</v>
      </c>
      <c r="H1193" s="82">
        <v>1.83</v>
      </c>
      <c r="I1193" s="82" t="s">
        <v>843</v>
      </c>
      <c r="J1193" s="82">
        <v>7</v>
      </c>
      <c r="K1193" s="82" t="s">
        <v>3709</v>
      </c>
      <c r="L1193" s="82"/>
      <c r="M1193" s="82"/>
      <c r="N1193" s="82" t="s">
        <v>2352</v>
      </c>
      <c r="O1193" s="82" t="s">
        <v>3700</v>
      </c>
      <c r="P1193" s="82" t="s">
        <v>3710</v>
      </c>
      <c r="Q1193" s="82" t="s">
        <v>795</v>
      </c>
      <c r="R1193" s="82">
        <v>5</v>
      </c>
      <c r="S1193" s="83">
        <v>44571</v>
      </c>
      <c r="T1193" s="83">
        <v>40920</v>
      </c>
      <c r="U1193" s="82">
        <v>62461655</v>
      </c>
      <c r="V1193" s="82" t="s">
        <v>3702</v>
      </c>
      <c r="W1193" s="100" t="s">
        <v>2407</v>
      </c>
      <c r="X1193" s="82" t="s">
        <v>4626</v>
      </c>
      <c r="Y1193" s="82" t="s">
        <v>5912</v>
      </c>
      <c r="Z1193" s="82" t="s">
        <v>2393</v>
      </c>
      <c r="AA1193" s="82" t="s">
        <v>3712</v>
      </c>
      <c r="AB1193" s="83">
        <v>27920</v>
      </c>
      <c r="AC1193" s="82" t="s">
        <v>3713</v>
      </c>
      <c r="AD1193" s="82" t="s">
        <v>3706</v>
      </c>
      <c r="AE1193" s="82">
        <v>200010330215219</v>
      </c>
      <c r="AF1193" s="82">
        <v>1</v>
      </c>
      <c r="AG1193" s="82" t="s">
        <v>3707</v>
      </c>
      <c r="AH1193" s="82">
        <v>1</v>
      </c>
      <c r="AI1193" s="82" t="s">
        <v>3708</v>
      </c>
      <c r="AJ1193" s="82">
        <v>315645</v>
      </c>
      <c r="AK1193" s="82" t="s">
        <v>6663</v>
      </c>
      <c r="AL1193" s="82">
        <v>794</v>
      </c>
      <c r="AM1193" s="84">
        <v>15000</v>
      </c>
      <c r="AN1193" s="84">
        <v>0</v>
      </c>
      <c r="AO1193" s="84">
        <v>0</v>
      </c>
      <c r="AP1193" s="84">
        <v>15000</v>
      </c>
      <c r="AQ1193" s="84">
        <v>0</v>
      </c>
      <c r="AR1193" s="84">
        <v>0</v>
      </c>
      <c r="AS1193" s="84">
        <v>0</v>
      </c>
      <c r="AT1193" s="84">
        <v>0</v>
      </c>
      <c r="AU1193" s="84">
        <v>0</v>
      </c>
      <c r="AV1193" s="84">
        <v>0</v>
      </c>
      <c r="AW1193" s="84">
        <v>0</v>
      </c>
      <c r="AX1193" s="84">
        <v>0</v>
      </c>
      <c r="AY1193" s="84">
        <v>15000</v>
      </c>
      <c r="AZ1193" s="84">
        <v>0</v>
      </c>
      <c r="BA1193" s="84">
        <v>0</v>
      </c>
      <c r="BB1193" s="84">
        <v>0</v>
      </c>
      <c r="BC1193" s="91">
        <v>0</v>
      </c>
    </row>
    <row r="1194" spans="1:55" ht="25.5">
      <c r="A1194" s="90" t="s">
        <v>843</v>
      </c>
      <c r="B1194" s="82">
        <v>20231001</v>
      </c>
      <c r="C1194" s="82">
        <v>2023</v>
      </c>
      <c r="D1194" s="82" t="s">
        <v>6398</v>
      </c>
      <c r="E1194" s="82">
        <v>10</v>
      </c>
      <c r="F1194" s="82" t="s">
        <v>1271</v>
      </c>
      <c r="G1194" s="82" t="s">
        <v>390</v>
      </c>
      <c r="H1194" s="82" t="s">
        <v>1271</v>
      </c>
      <c r="I1194" s="82" t="s">
        <v>390</v>
      </c>
      <c r="J1194" s="82">
        <v>1</v>
      </c>
      <c r="K1194" s="82" t="s">
        <v>11</v>
      </c>
      <c r="L1194" s="82" t="s">
        <v>3714</v>
      </c>
      <c r="M1194" s="82" t="s">
        <v>3715</v>
      </c>
      <c r="N1194" s="82" t="s">
        <v>2352</v>
      </c>
      <c r="O1194" s="82" t="s">
        <v>3700</v>
      </c>
      <c r="P1194" s="82" t="s">
        <v>3910</v>
      </c>
      <c r="Q1194" s="82" t="s">
        <v>106</v>
      </c>
      <c r="R1194" s="82">
        <v>8</v>
      </c>
      <c r="S1194" s="83">
        <v>44201</v>
      </c>
      <c r="T1194" s="83">
        <v>33981</v>
      </c>
      <c r="U1194" s="82">
        <v>61425009</v>
      </c>
      <c r="V1194" s="82" t="s">
        <v>3702</v>
      </c>
      <c r="W1194" s="100" t="s">
        <v>1053</v>
      </c>
      <c r="X1194" s="82" t="s">
        <v>3923</v>
      </c>
      <c r="Y1194" s="82" t="s">
        <v>5267</v>
      </c>
      <c r="Z1194" s="82" t="s">
        <v>398</v>
      </c>
      <c r="AA1194" s="82" t="s">
        <v>3712</v>
      </c>
      <c r="AB1194" s="82" t="s">
        <v>7173</v>
      </c>
      <c r="AC1194" s="82" t="s">
        <v>3713</v>
      </c>
      <c r="AD1194" s="82" t="s">
        <v>3705</v>
      </c>
      <c r="AE1194" s="82">
        <v>200013300038179</v>
      </c>
      <c r="AF1194" s="82">
        <v>1</v>
      </c>
      <c r="AG1194" s="82" t="s">
        <v>3707</v>
      </c>
      <c r="AH1194" s="82">
        <v>1</v>
      </c>
      <c r="AI1194" s="82" t="s">
        <v>3708</v>
      </c>
      <c r="AJ1194" s="82">
        <v>315645</v>
      </c>
      <c r="AK1194" s="82" t="s">
        <v>6663</v>
      </c>
      <c r="AL1194" s="82">
        <v>795</v>
      </c>
      <c r="AM1194" s="84">
        <v>50000</v>
      </c>
      <c r="AN1194" s="84">
        <v>0</v>
      </c>
      <c r="AO1194" s="84">
        <v>0</v>
      </c>
      <c r="AP1194" s="84">
        <v>50000</v>
      </c>
      <c r="AQ1194" s="84">
        <v>1435</v>
      </c>
      <c r="AR1194" s="84">
        <v>1854</v>
      </c>
      <c r="AS1194" s="84">
        <v>1520</v>
      </c>
      <c r="AT1194" s="84">
        <v>0</v>
      </c>
      <c r="AU1194" s="84">
        <v>25</v>
      </c>
      <c r="AV1194" s="84">
        <v>120</v>
      </c>
      <c r="AW1194" s="84">
        <v>2246</v>
      </c>
      <c r="AX1194" s="84">
        <v>9446</v>
      </c>
      <c r="AY1194" s="84">
        <v>42800</v>
      </c>
      <c r="AZ1194" s="84">
        <v>3550</v>
      </c>
      <c r="BA1194" s="84">
        <v>550</v>
      </c>
      <c r="BB1194" s="84">
        <v>3545</v>
      </c>
      <c r="BC1194" s="91">
        <v>7645</v>
      </c>
    </row>
    <row r="1195" spans="1:55" ht="25.5">
      <c r="A1195" s="90" t="s">
        <v>843</v>
      </c>
      <c r="B1195" s="82">
        <v>20231001</v>
      </c>
      <c r="C1195" s="82">
        <v>2023</v>
      </c>
      <c r="D1195" s="82" t="s">
        <v>6398</v>
      </c>
      <c r="E1195" s="82">
        <v>10</v>
      </c>
      <c r="F1195" s="82" t="s">
        <v>1242</v>
      </c>
      <c r="G1195" s="82" t="s">
        <v>1486</v>
      </c>
      <c r="H1195" s="82" t="s">
        <v>1242</v>
      </c>
      <c r="I1195" s="82" t="s">
        <v>1486</v>
      </c>
      <c r="J1195" s="82">
        <v>1</v>
      </c>
      <c r="K1195" s="82" t="s">
        <v>11</v>
      </c>
      <c r="L1195" s="82" t="s">
        <v>3714</v>
      </c>
      <c r="M1195" s="82" t="s">
        <v>3715</v>
      </c>
      <c r="N1195" s="82" t="s">
        <v>2352</v>
      </c>
      <c r="O1195" s="82" t="s">
        <v>3700</v>
      </c>
      <c r="P1195" s="82" t="s">
        <v>3743</v>
      </c>
      <c r="Q1195" s="82" t="s">
        <v>75</v>
      </c>
      <c r="R1195" s="82">
        <v>10</v>
      </c>
      <c r="S1195" s="83">
        <v>43470</v>
      </c>
      <c r="T1195" s="83">
        <v>39454</v>
      </c>
      <c r="U1195" s="82">
        <v>62475058</v>
      </c>
      <c r="V1195" s="82" t="s">
        <v>3702</v>
      </c>
      <c r="W1195" s="100" t="s">
        <v>1699</v>
      </c>
      <c r="X1195" s="82" t="s">
        <v>4147</v>
      </c>
      <c r="Y1195" s="82" t="s">
        <v>5895</v>
      </c>
      <c r="Z1195" s="82" t="s">
        <v>708</v>
      </c>
      <c r="AA1195" s="82" t="s">
        <v>3712</v>
      </c>
      <c r="AB1195" s="82" t="s">
        <v>7174</v>
      </c>
      <c r="AC1195" s="82" t="s">
        <v>3713</v>
      </c>
      <c r="AD1195" s="82" t="s">
        <v>3705</v>
      </c>
      <c r="AE1195" s="82">
        <v>200013300133951</v>
      </c>
      <c r="AF1195" s="82">
        <v>1</v>
      </c>
      <c r="AG1195" s="82" t="s">
        <v>3707</v>
      </c>
      <c r="AH1195" s="82">
        <v>1</v>
      </c>
      <c r="AI1195" s="82" t="s">
        <v>3708</v>
      </c>
      <c r="AJ1195" s="82">
        <v>315645</v>
      </c>
      <c r="AK1195" s="82" t="s">
        <v>6663</v>
      </c>
      <c r="AL1195" s="82">
        <v>796</v>
      </c>
      <c r="AM1195" s="84">
        <v>10000</v>
      </c>
      <c r="AN1195" s="84">
        <v>0</v>
      </c>
      <c r="AO1195" s="84">
        <v>0</v>
      </c>
      <c r="AP1195" s="84">
        <v>10000</v>
      </c>
      <c r="AQ1195" s="84">
        <v>287</v>
      </c>
      <c r="AR1195" s="84">
        <v>1411.35</v>
      </c>
      <c r="AS1195" s="84">
        <v>304</v>
      </c>
      <c r="AT1195" s="84">
        <v>0</v>
      </c>
      <c r="AU1195" s="84">
        <v>25</v>
      </c>
      <c r="AV1195" s="84">
        <v>0</v>
      </c>
      <c r="AW1195" s="84">
        <v>7872.65</v>
      </c>
      <c r="AX1195" s="84">
        <v>17772.650000000001</v>
      </c>
      <c r="AY1195" s="84">
        <v>100</v>
      </c>
      <c r="AZ1195" s="84">
        <v>710</v>
      </c>
      <c r="BA1195" s="84">
        <v>110</v>
      </c>
      <c r="BB1195" s="84">
        <v>709</v>
      </c>
      <c r="BC1195" s="91">
        <v>1529</v>
      </c>
    </row>
    <row r="1196" spans="1:55" ht="25.5">
      <c r="A1196" s="90" t="s">
        <v>843</v>
      </c>
      <c r="B1196" s="82">
        <v>20231001</v>
      </c>
      <c r="C1196" s="82">
        <v>2023</v>
      </c>
      <c r="D1196" s="82" t="s">
        <v>6398</v>
      </c>
      <c r="E1196" s="82">
        <v>10</v>
      </c>
      <c r="F1196" s="82" t="s">
        <v>1294</v>
      </c>
      <c r="G1196" s="82" t="s">
        <v>271</v>
      </c>
      <c r="H1196" s="82" t="s">
        <v>1294</v>
      </c>
      <c r="I1196" s="82" t="s">
        <v>271</v>
      </c>
      <c r="J1196" s="82">
        <v>1</v>
      </c>
      <c r="K1196" s="82" t="s">
        <v>11</v>
      </c>
      <c r="L1196" s="82"/>
      <c r="M1196" s="82"/>
      <c r="N1196" s="82" t="s">
        <v>2352</v>
      </c>
      <c r="O1196" s="82" t="s">
        <v>3700</v>
      </c>
      <c r="P1196" s="82" t="s">
        <v>3735</v>
      </c>
      <c r="Q1196" s="82" t="s">
        <v>127</v>
      </c>
      <c r="R1196" s="82">
        <v>6</v>
      </c>
      <c r="S1196" s="83">
        <v>44569</v>
      </c>
      <c r="T1196" s="83">
        <v>42737</v>
      </c>
      <c r="U1196" s="82">
        <v>62175014</v>
      </c>
      <c r="V1196" s="82" t="s">
        <v>3702</v>
      </c>
      <c r="W1196" s="100" t="s">
        <v>1735</v>
      </c>
      <c r="X1196" s="82" t="s">
        <v>4295</v>
      </c>
      <c r="Y1196" s="82" t="s">
        <v>5586</v>
      </c>
      <c r="Z1196" s="82" t="s">
        <v>269</v>
      </c>
      <c r="AA1196" s="82" t="s">
        <v>3712</v>
      </c>
      <c r="AB1196" s="82" t="s">
        <v>7175</v>
      </c>
      <c r="AC1196" s="82" t="s">
        <v>3713</v>
      </c>
      <c r="AD1196" s="82" t="s">
        <v>3706</v>
      </c>
      <c r="AE1196" s="82">
        <v>200019600409701</v>
      </c>
      <c r="AF1196" s="82">
        <v>1</v>
      </c>
      <c r="AG1196" s="82" t="s">
        <v>3707</v>
      </c>
      <c r="AH1196" s="82">
        <v>1</v>
      </c>
      <c r="AI1196" s="82" t="s">
        <v>3708</v>
      </c>
      <c r="AJ1196" s="82">
        <v>315645</v>
      </c>
      <c r="AK1196" s="82" t="s">
        <v>6663</v>
      </c>
      <c r="AL1196" s="82">
        <v>797</v>
      </c>
      <c r="AM1196" s="84">
        <v>130000</v>
      </c>
      <c r="AN1196" s="84">
        <v>0</v>
      </c>
      <c r="AO1196" s="84">
        <v>0</v>
      </c>
      <c r="AP1196" s="84">
        <v>130000</v>
      </c>
      <c r="AQ1196" s="84">
        <v>3731</v>
      </c>
      <c r="AR1196" s="84">
        <v>19162.12</v>
      </c>
      <c r="AS1196" s="84">
        <v>3952</v>
      </c>
      <c r="AT1196" s="84">
        <v>0</v>
      </c>
      <c r="AU1196" s="84">
        <v>25</v>
      </c>
      <c r="AV1196" s="84">
        <v>0</v>
      </c>
      <c r="AW1196" s="84">
        <v>9206</v>
      </c>
      <c r="AX1196" s="84">
        <v>45282.12</v>
      </c>
      <c r="AY1196" s="84">
        <v>93923.88</v>
      </c>
      <c r="AZ1196" s="84">
        <v>9230</v>
      </c>
      <c r="BA1196" s="84">
        <v>822.89</v>
      </c>
      <c r="BB1196" s="84">
        <v>9217</v>
      </c>
      <c r="BC1196" s="91">
        <v>19269.89</v>
      </c>
    </row>
    <row r="1197" spans="1:55" ht="25.5">
      <c r="A1197" s="90" t="s">
        <v>843</v>
      </c>
      <c r="B1197" s="82">
        <v>20231001</v>
      </c>
      <c r="C1197" s="82">
        <v>2023</v>
      </c>
      <c r="D1197" s="82" t="s">
        <v>6398</v>
      </c>
      <c r="E1197" s="82">
        <v>10</v>
      </c>
      <c r="F1197" s="82" t="s">
        <v>1242</v>
      </c>
      <c r="G1197" s="82" t="s">
        <v>1486</v>
      </c>
      <c r="H1197" s="82" t="s">
        <v>1242</v>
      </c>
      <c r="I1197" s="82" t="s">
        <v>1486</v>
      </c>
      <c r="J1197" s="82">
        <v>1</v>
      </c>
      <c r="K1197" s="82" t="s">
        <v>11</v>
      </c>
      <c r="L1197" s="82"/>
      <c r="M1197" s="82"/>
      <c r="N1197" s="82" t="s">
        <v>2352</v>
      </c>
      <c r="O1197" s="82" t="s">
        <v>3700</v>
      </c>
      <c r="P1197" s="82" t="s">
        <v>4254</v>
      </c>
      <c r="Q1197" s="82" t="s">
        <v>350</v>
      </c>
      <c r="R1197" s="82">
        <v>1</v>
      </c>
      <c r="S1197" s="83">
        <v>44931</v>
      </c>
      <c r="T1197" s="83">
        <v>44931</v>
      </c>
      <c r="U1197" s="82">
        <v>62475192</v>
      </c>
      <c r="V1197" s="82" t="s">
        <v>3702</v>
      </c>
      <c r="W1197" s="100" t="s">
        <v>3167</v>
      </c>
      <c r="X1197" s="82" t="s">
        <v>4255</v>
      </c>
      <c r="Y1197" s="82" t="s">
        <v>5548</v>
      </c>
      <c r="Z1197" s="82" t="s">
        <v>3166</v>
      </c>
      <c r="AA1197" s="82" t="s">
        <v>3712</v>
      </c>
      <c r="AB1197" s="82" t="s">
        <v>7176</v>
      </c>
      <c r="AC1197" s="82" t="s">
        <v>3705</v>
      </c>
      <c r="AD1197" s="82" t="s">
        <v>3706</v>
      </c>
      <c r="AE1197" s="82">
        <v>200019600712684</v>
      </c>
      <c r="AF1197" s="82">
        <v>1</v>
      </c>
      <c r="AG1197" s="82" t="s">
        <v>3707</v>
      </c>
      <c r="AH1197" s="82">
        <v>1</v>
      </c>
      <c r="AI1197" s="82" t="s">
        <v>3708</v>
      </c>
      <c r="AJ1197" s="82">
        <v>315645</v>
      </c>
      <c r="AK1197" s="82" t="s">
        <v>6663</v>
      </c>
      <c r="AL1197" s="82">
        <v>798</v>
      </c>
      <c r="AM1197" s="84">
        <v>25000</v>
      </c>
      <c r="AN1197" s="84">
        <v>0</v>
      </c>
      <c r="AO1197" s="84">
        <v>0</v>
      </c>
      <c r="AP1197" s="84">
        <v>25000</v>
      </c>
      <c r="AQ1197" s="84">
        <v>717.5</v>
      </c>
      <c r="AR1197" s="84">
        <v>0</v>
      </c>
      <c r="AS1197" s="84">
        <v>760</v>
      </c>
      <c r="AT1197" s="84">
        <v>0</v>
      </c>
      <c r="AU1197" s="84">
        <v>25</v>
      </c>
      <c r="AV1197" s="84">
        <v>0</v>
      </c>
      <c r="AW1197" s="84">
        <v>0</v>
      </c>
      <c r="AX1197" s="84">
        <v>1502.5</v>
      </c>
      <c r="AY1197" s="84">
        <v>23497.5</v>
      </c>
      <c r="AZ1197" s="84">
        <v>1775</v>
      </c>
      <c r="BA1197" s="84">
        <v>275</v>
      </c>
      <c r="BB1197" s="84">
        <v>1772.5</v>
      </c>
      <c r="BC1197" s="91">
        <v>3822.5</v>
      </c>
    </row>
    <row r="1198" spans="1:55" ht="25.5">
      <c r="A1198" s="90" t="s">
        <v>843</v>
      </c>
      <c r="B1198" s="82">
        <v>20231001</v>
      </c>
      <c r="C1198" s="82">
        <v>2023</v>
      </c>
      <c r="D1198" s="82" t="s">
        <v>6398</v>
      </c>
      <c r="E1198" s="82">
        <v>10</v>
      </c>
      <c r="F1198" s="82" t="s">
        <v>1260</v>
      </c>
      <c r="G1198" s="82" t="s">
        <v>256</v>
      </c>
      <c r="H1198" s="82" t="s">
        <v>1260</v>
      </c>
      <c r="I1198" s="82" t="s">
        <v>256</v>
      </c>
      <c r="J1198" s="82">
        <v>1</v>
      </c>
      <c r="K1198" s="82" t="s">
        <v>11</v>
      </c>
      <c r="L1198" s="82" t="s">
        <v>3720</v>
      </c>
      <c r="M1198" s="82" t="s">
        <v>3721</v>
      </c>
      <c r="N1198" s="82" t="s">
        <v>2352</v>
      </c>
      <c r="O1198" s="82" t="s">
        <v>3700</v>
      </c>
      <c r="P1198" s="82" t="s">
        <v>3821</v>
      </c>
      <c r="Q1198" s="82" t="s">
        <v>359</v>
      </c>
      <c r="R1198" s="82">
        <v>1</v>
      </c>
      <c r="S1198" s="83">
        <v>44933</v>
      </c>
      <c r="T1198" s="83">
        <v>44933</v>
      </c>
      <c r="U1198" s="82">
        <v>62250078</v>
      </c>
      <c r="V1198" s="82" t="s">
        <v>3702</v>
      </c>
      <c r="W1198" s="100" t="s">
        <v>3401</v>
      </c>
      <c r="X1198" s="82" t="s">
        <v>3822</v>
      </c>
      <c r="Y1198" s="82" t="s">
        <v>5192</v>
      </c>
      <c r="Z1198" s="82" t="s">
        <v>3400</v>
      </c>
      <c r="AA1198" s="82" t="s">
        <v>3712</v>
      </c>
      <c r="AB1198" s="82" t="s">
        <v>7177</v>
      </c>
      <c r="AC1198" s="82" t="s">
        <v>3705</v>
      </c>
      <c r="AD1198" s="82" t="s">
        <v>3706</v>
      </c>
      <c r="AE1198" s="82">
        <v>200019606032411</v>
      </c>
      <c r="AF1198" s="82">
        <v>1</v>
      </c>
      <c r="AG1198" s="82" t="s">
        <v>3707</v>
      </c>
      <c r="AH1198" s="82">
        <v>1</v>
      </c>
      <c r="AI1198" s="82" t="s">
        <v>3708</v>
      </c>
      <c r="AJ1198" s="82">
        <v>315645</v>
      </c>
      <c r="AK1198" s="82" t="s">
        <v>6663</v>
      </c>
      <c r="AL1198" s="82">
        <v>799</v>
      </c>
      <c r="AM1198" s="84">
        <v>22000</v>
      </c>
      <c r="AN1198" s="84">
        <v>0</v>
      </c>
      <c r="AO1198" s="84">
        <v>0</v>
      </c>
      <c r="AP1198" s="84">
        <v>22000</v>
      </c>
      <c r="AQ1198" s="84">
        <v>631.4</v>
      </c>
      <c r="AR1198" s="84">
        <v>0</v>
      </c>
      <c r="AS1198" s="84">
        <v>668.8</v>
      </c>
      <c r="AT1198" s="84">
        <v>0</v>
      </c>
      <c r="AU1198" s="84">
        <v>25</v>
      </c>
      <c r="AV1198" s="84">
        <v>0</v>
      </c>
      <c r="AW1198" s="84">
        <v>3046</v>
      </c>
      <c r="AX1198" s="84">
        <v>7417.2</v>
      </c>
      <c r="AY1198" s="84">
        <v>17628.8</v>
      </c>
      <c r="AZ1198" s="84">
        <v>1562</v>
      </c>
      <c r="BA1198" s="84">
        <v>242</v>
      </c>
      <c r="BB1198" s="84">
        <v>1559.8</v>
      </c>
      <c r="BC1198" s="91">
        <v>3363.8</v>
      </c>
    </row>
    <row r="1199" spans="1:55" ht="25.5">
      <c r="A1199" s="90" t="s">
        <v>843</v>
      </c>
      <c r="B1199" s="82">
        <v>20231001</v>
      </c>
      <c r="C1199" s="82">
        <v>2023</v>
      </c>
      <c r="D1199" s="82" t="s">
        <v>6398</v>
      </c>
      <c r="E1199" s="82">
        <v>10</v>
      </c>
      <c r="F1199" s="82" t="s">
        <v>1290</v>
      </c>
      <c r="G1199" s="82" t="s">
        <v>724</v>
      </c>
      <c r="H1199" s="82" t="s">
        <v>1290</v>
      </c>
      <c r="I1199" s="82" t="s">
        <v>724</v>
      </c>
      <c r="J1199" s="82">
        <v>1</v>
      </c>
      <c r="K1199" s="82" t="s">
        <v>11</v>
      </c>
      <c r="L1199" s="82" t="s">
        <v>3720</v>
      </c>
      <c r="M1199" s="82" t="s">
        <v>3721</v>
      </c>
      <c r="N1199" s="82" t="s">
        <v>2352</v>
      </c>
      <c r="O1199" s="82" t="s">
        <v>3700</v>
      </c>
      <c r="P1199" s="82" t="s">
        <v>3722</v>
      </c>
      <c r="Q1199" s="82" t="s">
        <v>8</v>
      </c>
      <c r="R1199" s="82">
        <v>7</v>
      </c>
      <c r="S1199" s="83">
        <v>43471</v>
      </c>
      <c r="T1199" s="83">
        <v>40546</v>
      </c>
      <c r="U1199" s="82">
        <v>62130007</v>
      </c>
      <c r="V1199" s="82" t="s">
        <v>3702</v>
      </c>
      <c r="W1199" s="100" t="s">
        <v>1738</v>
      </c>
      <c r="X1199" s="82" t="s">
        <v>3723</v>
      </c>
      <c r="Y1199" s="82" t="s">
        <v>5130</v>
      </c>
      <c r="Z1199" s="82" t="s">
        <v>725</v>
      </c>
      <c r="AA1199" s="82" t="s">
        <v>3704</v>
      </c>
      <c r="AB1199" s="83">
        <v>31168</v>
      </c>
      <c r="AC1199" s="82" t="s">
        <v>3713</v>
      </c>
      <c r="AD1199" s="82" t="s">
        <v>3706</v>
      </c>
      <c r="AE1199" s="82">
        <v>200013300187949</v>
      </c>
      <c r="AF1199" s="82">
        <v>1</v>
      </c>
      <c r="AG1199" s="82" t="s">
        <v>3707</v>
      </c>
      <c r="AH1199" s="82">
        <v>1</v>
      </c>
      <c r="AI1199" s="82" t="s">
        <v>3708</v>
      </c>
      <c r="AJ1199" s="82">
        <v>315645</v>
      </c>
      <c r="AK1199" s="82" t="s">
        <v>6663</v>
      </c>
      <c r="AL1199" s="82">
        <v>800</v>
      </c>
      <c r="AM1199" s="84">
        <v>30000</v>
      </c>
      <c r="AN1199" s="84">
        <v>0</v>
      </c>
      <c r="AO1199" s="84">
        <v>0</v>
      </c>
      <c r="AP1199" s="84">
        <v>30000</v>
      </c>
      <c r="AQ1199" s="84">
        <v>861</v>
      </c>
      <c r="AR1199" s="84">
        <v>0</v>
      </c>
      <c r="AS1199" s="84">
        <v>912</v>
      </c>
      <c r="AT1199" s="84">
        <v>0</v>
      </c>
      <c r="AU1199" s="84">
        <v>25</v>
      </c>
      <c r="AV1199" s="84">
        <v>0</v>
      </c>
      <c r="AW1199" s="84">
        <v>20393.990000000002</v>
      </c>
      <c r="AX1199" s="84">
        <v>42585.98</v>
      </c>
      <c r="AY1199" s="84">
        <v>7808.01</v>
      </c>
      <c r="AZ1199" s="84">
        <v>2130</v>
      </c>
      <c r="BA1199" s="84">
        <v>330</v>
      </c>
      <c r="BB1199" s="84">
        <v>2127</v>
      </c>
      <c r="BC1199" s="91">
        <v>4587</v>
      </c>
    </row>
    <row r="1200" spans="1:55" ht="38.25">
      <c r="A1200" s="90" t="s">
        <v>843</v>
      </c>
      <c r="B1200" s="82">
        <v>20231001</v>
      </c>
      <c r="C1200" s="82">
        <v>2023</v>
      </c>
      <c r="D1200" s="82" t="s">
        <v>6398</v>
      </c>
      <c r="E1200" s="82">
        <v>10</v>
      </c>
      <c r="F1200" s="82" t="s">
        <v>1256</v>
      </c>
      <c r="G1200" s="82" t="s">
        <v>1484</v>
      </c>
      <c r="H1200" s="82">
        <v>1.83</v>
      </c>
      <c r="I1200" s="82" t="s">
        <v>843</v>
      </c>
      <c r="J1200" s="82">
        <v>34</v>
      </c>
      <c r="K1200" s="82" t="s">
        <v>3699</v>
      </c>
      <c r="L1200" s="82"/>
      <c r="M1200" s="82"/>
      <c r="N1200" s="82" t="s">
        <v>2352</v>
      </c>
      <c r="O1200" s="82" t="s">
        <v>3700</v>
      </c>
      <c r="P1200" s="82" t="s">
        <v>3764</v>
      </c>
      <c r="Q1200" s="82" t="s">
        <v>1176</v>
      </c>
      <c r="R1200" s="82">
        <v>2</v>
      </c>
      <c r="S1200" s="83">
        <v>44562</v>
      </c>
      <c r="T1200" s="83">
        <v>44205</v>
      </c>
      <c r="U1200" s="82">
        <v>61455100</v>
      </c>
      <c r="V1200" s="82" t="s">
        <v>3702</v>
      </c>
      <c r="W1200" s="100" t="s">
        <v>2164</v>
      </c>
      <c r="X1200" s="82" t="s">
        <v>3765</v>
      </c>
      <c r="Y1200" s="82" t="s">
        <v>5150</v>
      </c>
      <c r="Z1200" s="82" t="s">
        <v>1223</v>
      </c>
      <c r="AA1200" s="82" t="s">
        <v>3704</v>
      </c>
      <c r="AB1200" s="83">
        <v>36281</v>
      </c>
      <c r="AC1200" s="82" t="s">
        <v>3705</v>
      </c>
      <c r="AD1200" s="82" t="s">
        <v>3706</v>
      </c>
      <c r="AE1200" s="82">
        <v>200019604037869</v>
      </c>
      <c r="AF1200" s="82">
        <v>1</v>
      </c>
      <c r="AG1200" s="82" t="s">
        <v>3707</v>
      </c>
      <c r="AH1200" s="82">
        <v>1</v>
      </c>
      <c r="AI1200" s="82" t="s">
        <v>3708</v>
      </c>
      <c r="AJ1200" s="82">
        <v>315645</v>
      </c>
      <c r="AK1200" s="82" t="s">
        <v>6663</v>
      </c>
      <c r="AL1200" s="82">
        <v>801</v>
      </c>
      <c r="AM1200" s="84">
        <v>10000</v>
      </c>
      <c r="AN1200" s="84">
        <v>0</v>
      </c>
      <c r="AO1200" s="84">
        <v>0</v>
      </c>
      <c r="AP1200" s="84">
        <v>10000</v>
      </c>
      <c r="AQ1200" s="84">
        <v>287</v>
      </c>
      <c r="AR1200" s="84">
        <v>0</v>
      </c>
      <c r="AS1200" s="84">
        <v>304</v>
      </c>
      <c r="AT1200" s="84">
        <v>0</v>
      </c>
      <c r="AU1200" s="84">
        <v>25</v>
      </c>
      <c r="AV1200" s="84">
        <v>0</v>
      </c>
      <c r="AW1200" s="84">
        <v>0</v>
      </c>
      <c r="AX1200" s="84">
        <v>616</v>
      </c>
      <c r="AY1200" s="84">
        <v>9384</v>
      </c>
      <c r="AZ1200" s="84">
        <v>710</v>
      </c>
      <c r="BA1200" s="84">
        <v>110</v>
      </c>
      <c r="BB1200" s="84">
        <v>709</v>
      </c>
      <c r="BC1200" s="91">
        <v>1529</v>
      </c>
    </row>
    <row r="1201" spans="1:55" ht="25.5">
      <c r="A1201" s="90" t="s">
        <v>843</v>
      </c>
      <c r="B1201" s="82">
        <v>20231001</v>
      </c>
      <c r="C1201" s="82">
        <v>2023</v>
      </c>
      <c r="D1201" s="82" t="s">
        <v>6398</v>
      </c>
      <c r="E1201" s="82">
        <v>10</v>
      </c>
      <c r="F1201" s="82">
        <v>1.83</v>
      </c>
      <c r="G1201" s="82" t="s">
        <v>843</v>
      </c>
      <c r="H1201" s="82">
        <v>1.83</v>
      </c>
      <c r="I1201" s="82" t="s">
        <v>843</v>
      </c>
      <c r="J1201" s="82">
        <v>36</v>
      </c>
      <c r="K1201" s="82" t="s">
        <v>3730</v>
      </c>
      <c r="L1201" s="82" t="s">
        <v>3758</v>
      </c>
      <c r="M1201" s="82" t="s">
        <v>3759</v>
      </c>
      <c r="N1201" s="82" t="s">
        <v>2352</v>
      </c>
      <c r="O1201" s="82" t="s">
        <v>3700</v>
      </c>
      <c r="P1201" s="82" t="s">
        <v>4158</v>
      </c>
      <c r="Q1201" s="82" t="s">
        <v>2929</v>
      </c>
      <c r="R1201" s="82">
        <v>3</v>
      </c>
      <c r="S1201" s="83">
        <v>44927</v>
      </c>
      <c r="T1201" s="83">
        <v>40546</v>
      </c>
      <c r="U1201" s="82">
        <v>62461840</v>
      </c>
      <c r="V1201" s="82" t="s">
        <v>3702</v>
      </c>
      <c r="W1201" s="100" t="s">
        <v>2915</v>
      </c>
      <c r="X1201" s="82" t="s">
        <v>4159</v>
      </c>
      <c r="Y1201" s="82" t="s">
        <v>5464</v>
      </c>
      <c r="Z1201" s="82" t="s">
        <v>2928</v>
      </c>
      <c r="AA1201" s="82" t="s">
        <v>3712</v>
      </c>
      <c r="AB1201" s="82" t="s">
        <v>7178</v>
      </c>
      <c r="AC1201" s="82" t="s">
        <v>3713</v>
      </c>
      <c r="AD1201" s="82" t="s">
        <v>3706</v>
      </c>
      <c r="AE1201" s="82">
        <v>200019605557441</v>
      </c>
      <c r="AF1201" s="82">
        <v>1</v>
      </c>
      <c r="AG1201" s="82" t="s">
        <v>3707</v>
      </c>
      <c r="AH1201" s="82">
        <v>1</v>
      </c>
      <c r="AI1201" s="82" t="s">
        <v>3708</v>
      </c>
      <c r="AJ1201" s="82">
        <v>315645</v>
      </c>
      <c r="AK1201" s="82" t="s">
        <v>6663</v>
      </c>
      <c r="AL1201" s="82">
        <v>802</v>
      </c>
      <c r="AM1201" s="84">
        <v>95000</v>
      </c>
      <c r="AN1201" s="84">
        <v>0</v>
      </c>
      <c r="AO1201" s="84">
        <v>0</v>
      </c>
      <c r="AP1201" s="84">
        <v>95000</v>
      </c>
      <c r="AQ1201" s="84">
        <v>2726.5</v>
      </c>
      <c r="AR1201" s="84">
        <v>10929.24</v>
      </c>
      <c r="AS1201" s="84">
        <v>2888</v>
      </c>
      <c r="AT1201" s="84">
        <v>0</v>
      </c>
      <c r="AU1201" s="84">
        <v>25</v>
      </c>
      <c r="AV1201" s="84">
        <v>0</v>
      </c>
      <c r="AW1201" s="84">
        <v>0</v>
      </c>
      <c r="AX1201" s="84">
        <v>16568.740000000002</v>
      </c>
      <c r="AY1201" s="84">
        <v>78431.259999999995</v>
      </c>
      <c r="AZ1201" s="84">
        <v>6745</v>
      </c>
      <c r="BA1201" s="84">
        <v>822.89</v>
      </c>
      <c r="BB1201" s="84">
        <v>6735.5</v>
      </c>
      <c r="BC1201" s="91">
        <v>14303.39</v>
      </c>
    </row>
    <row r="1202" spans="1:55" ht="25.5">
      <c r="A1202" s="90" t="s">
        <v>843</v>
      </c>
      <c r="B1202" s="82">
        <v>20231001</v>
      </c>
      <c r="C1202" s="82">
        <v>2023</v>
      </c>
      <c r="D1202" s="82" t="s">
        <v>6398</v>
      </c>
      <c r="E1202" s="82">
        <v>10</v>
      </c>
      <c r="F1202" s="82">
        <v>1.83</v>
      </c>
      <c r="G1202" s="82" t="s">
        <v>843</v>
      </c>
      <c r="H1202" s="82">
        <v>1.83</v>
      </c>
      <c r="I1202" s="82" t="s">
        <v>843</v>
      </c>
      <c r="J1202" s="82">
        <v>7</v>
      </c>
      <c r="K1202" s="82" t="s">
        <v>3709</v>
      </c>
      <c r="L1202" s="82"/>
      <c r="M1202" s="82"/>
      <c r="N1202" s="82" t="s">
        <v>2352</v>
      </c>
      <c r="O1202" s="82" t="s">
        <v>3700</v>
      </c>
      <c r="P1202" s="82" t="s">
        <v>3710</v>
      </c>
      <c r="Q1202" s="82" t="s">
        <v>795</v>
      </c>
      <c r="R1202" s="82">
        <v>2</v>
      </c>
      <c r="S1202" s="83">
        <v>44934</v>
      </c>
      <c r="T1202" s="83">
        <v>44204</v>
      </c>
      <c r="U1202" s="82">
        <v>62462011</v>
      </c>
      <c r="V1202" s="82" t="s">
        <v>3702</v>
      </c>
      <c r="W1202" s="100" t="s">
        <v>3552</v>
      </c>
      <c r="X1202" s="82" t="s">
        <v>3898</v>
      </c>
      <c r="Y1202" s="82" t="s">
        <v>5734</v>
      </c>
      <c r="Z1202" s="82" t="s">
        <v>3551</v>
      </c>
      <c r="AA1202" s="82" t="s">
        <v>3712</v>
      </c>
      <c r="AB1202" s="83">
        <v>32356</v>
      </c>
      <c r="AC1202" s="82" t="s">
        <v>3705</v>
      </c>
      <c r="AD1202" s="82" t="s">
        <v>3706</v>
      </c>
      <c r="AE1202" s="82">
        <v>200015500083441</v>
      </c>
      <c r="AF1202" s="82">
        <v>1</v>
      </c>
      <c r="AG1202" s="82" t="s">
        <v>3707</v>
      </c>
      <c r="AH1202" s="82">
        <v>1</v>
      </c>
      <c r="AI1202" s="82" t="s">
        <v>3708</v>
      </c>
      <c r="AJ1202" s="82">
        <v>315645</v>
      </c>
      <c r="AK1202" s="82" t="s">
        <v>6663</v>
      </c>
      <c r="AL1202" s="82">
        <v>803</v>
      </c>
      <c r="AM1202" s="84">
        <v>10000</v>
      </c>
      <c r="AN1202" s="84">
        <v>0</v>
      </c>
      <c r="AO1202" s="84">
        <v>0</v>
      </c>
      <c r="AP1202" s="84">
        <v>10000</v>
      </c>
      <c r="AQ1202" s="84">
        <v>0</v>
      </c>
      <c r="AR1202" s="84">
        <v>0</v>
      </c>
      <c r="AS1202" s="84">
        <v>0</v>
      </c>
      <c r="AT1202" s="84">
        <v>0</v>
      </c>
      <c r="AU1202" s="84">
        <v>0</v>
      </c>
      <c r="AV1202" s="84">
        <v>0</v>
      </c>
      <c r="AW1202" s="84">
        <v>0</v>
      </c>
      <c r="AX1202" s="84">
        <v>0</v>
      </c>
      <c r="AY1202" s="84">
        <v>10000</v>
      </c>
      <c r="AZ1202" s="84">
        <v>0</v>
      </c>
      <c r="BA1202" s="84">
        <v>0</v>
      </c>
      <c r="BB1202" s="84">
        <v>0</v>
      </c>
      <c r="BC1202" s="91">
        <v>0</v>
      </c>
    </row>
    <row r="1203" spans="1:55" ht="25.5">
      <c r="A1203" s="90" t="s">
        <v>843</v>
      </c>
      <c r="B1203" s="82">
        <v>20231001</v>
      </c>
      <c r="C1203" s="82">
        <v>2023</v>
      </c>
      <c r="D1203" s="82" t="s">
        <v>6398</v>
      </c>
      <c r="E1203" s="82">
        <v>10</v>
      </c>
      <c r="F1203" s="82">
        <v>1.83</v>
      </c>
      <c r="G1203" s="82" t="s">
        <v>843</v>
      </c>
      <c r="H1203" s="82">
        <v>1.83</v>
      </c>
      <c r="I1203" s="82" t="s">
        <v>843</v>
      </c>
      <c r="J1203" s="82">
        <v>1</v>
      </c>
      <c r="K1203" s="82" t="s">
        <v>11</v>
      </c>
      <c r="L1203" s="82"/>
      <c r="M1203" s="82"/>
      <c r="N1203" s="82" t="s">
        <v>2352</v>
      </c>
      <c r="O1203" s="82" t="s">
        <v>3700</v>
      </c>
      <c r="P1203" s="82" t="s">
        <v>3701</v>
      </c>
      <c r="Q1203" s="82" t="s">
        <v>190</v>
      </c>
      <c r="R1203" s="82">
        <v>10</v>
      </c>
      <c r="S1203" s="83">
        <v>44205</v>
      </c>
      <c r="T1203" s="83">
        <v>41306</v>
      </c>
      <c r="U1203" s="82">
        <v>62461081</v>
      </c>
      <c r="V1203" s="82" t="s">
        <v>3702</v>
      </c>
      <c r="W1203" s="100" t="s">
        <v>1646</v>
      </c>
      <c r="X1203" s="82" t="s">
        <v>4092</v>
      </c>
      <c r="Y1203" s="82" t="s">
        <v>5873</v>
      </c>
      <c r="Z1203" s="82" t="s">
        <v>218</v>
      </c>
      <c r="AA1203" s="82" t="s">
        <v>3712</v>
      </c>
      <c r="AB1203" s="82" t="s">
        <v>7179</v>
      </c>
      <c r="AC1203" s="82" t="s">
        <v>3713</v>
      </c>
      <c r="AD1203" s="82" t="s">
        <v>3706</v>
      </c>
      <c r="AE1203" s="82">
        <v>200018300006208</v>
      </c>
      <c r="AF1203" s="82">
        <v>1</v>
      </c>
      <c r="AG1203" s="82" t="s">
        <v>3707</v>
      </c>
      <c r="AH1203" s="82">
        <v>1</v>
      </c>
      <c r="AI1203" s="82" t="s">
        <v>3708</v>
      </c>
      <c r="AJ1203" s="82">
        <v>315645</v>
      </c>
      <c r="AK1203" s="82" t="s">
        <v>6663</v>
      </c>
      <c r="AL1203" s="82">
        <v>804</v>
      </c>
      <c r="AM1203" s="84">
        <v>50000</v>
      </c>
      <c r="AN1203" s="84">
        <v>0</v>
      </c>
      <c r="AO1203" s="84">
        <v>0</v>
      </c>
      <c r="AP1203" s="84">
        <v>50000</v>
      </c>
      <c r="AQ1203" s="84">
        <v>1435</v>
      </c>
      <c r="AR1203" s="84">
        <v>1854</v>
      </c>
      <c r="AS1203" s="84">
        <v>1520</v>
      </c>
      <c r="AT1203" s="84">
        <v>0</v>
      </c>
      <c r="AU1203" s="84">
        <v>25</v>
      </c>
      <c r="AV1203" s="84">
        <v>0</v>
      </c>
      <c r="AW1203" s="84">
        <v>12739.12</v>
      </c>
      <c r="AX1203" s="84">
        <v>30312.240000000002</v>
      </c>
      <c r="AY1203" s="84">
        <v>32426.880000000001</v>
      </c>
      <c r="AZ1203" s="84">
        <v>3550</v>
      </c>
      <c r="BA1203" s="84">
        <v>550</v>
      </c>
      <c r="BB1203" s="84">
        <v>3545</v>
      </c>
      <c r="BC1203" s="91">
        <v>7645</v>
      </c>
    </row>
    <row r="1204" spans="1:55" ht="25.5">
      <c r="A1204" s="90" t="s">
        <v>843</v>
      </c>
      <c r="B1204" s="82">
        <v>20231001</v>
      </c>
      <c r="C1204" s="82">
        <v>2023</v>
      </c>
      <c r="D1204" s="82" t="s">
        <v>6398</v>
      </c>
      <c r="E1204" s="82">
        <v>10</v>
      </c>
      <c r="F1204" s="82" t="s">
        <v>1242</v>
      </c>
      <c r="G1204" s="82" t="s">
        <v>1486</v>
      </c>
      <c r="H1204" s="82" t="s">
        <v>1242</v>
      </c>
      <c r="I1204" s="82" t="s">
        <v>1486</v>
      </c>
      <c r="J1204" s="82">
        <v>1</v>
      </c>
      <c r="K1204" s="82" t="s">
        <v>11</v>
      </c>
      <c r="L1204" s="82" t="s">
        <v>3714</v>
      </c>
      <c r="M1204" s="82" t="s">
        <v>3715</v>
      </c>
      <c r="N1204" s="82" t="s">
        <v>2352</v>
      </c>
      <c r="O1204" s="82" t="s">
        <v>3700</v>
      </c>
      <c r="P1204" s="82" t="s">
        <v>3782</v>
      </c>
      <c r="Q1204" s="82" t="s">
        <v>109</v>
      </c>
      <c r="R1204" s="82">
        <v>11</v>
      </c>
      <c r="S1204" s="83">
        <v>43470</v>
      </c>
      <c r="T1204" s="83">
        <v>40910</v>
      </c>
      <c r="U1204" s="82">
        <v>62475017</v>
      </c>
      <c r="V1204" s="82" t="s">
        <v>3702</v>
      </c>
      <c r="W1204" s="100" t="s">
        <v>1634</v>
      </c>
      <c r="X1204" s="82" t="s">
        <v>4075</v>
      </c>
      <c r="Y1204" s="82" t="s">
        <v>5390</v>
      </c>
      <c r="Z1204" s="82" t="s">
        <v>697</v>
      </c>
      <c r="AA1204" s="82" t="s">
        <v>3712</v>
      </c>
      <c r="AB1204" s="82" t="s">
        <v>7180</v>
      </c>
      <c r="AC1204" s="82" t="s">
        <v>3713</v>
      </c>
      <c r="AD1204" s="82" t="s">
        <v>3706</v>
      </c>
      <c r="AE1204" s="82">
        <v>200010910208310</v>
      </c>
      <c r="AF1204" s="82">
        <v>1</v>
      </c>
      <c r="AG1204" s="82" t="s">
        <v>3707</v>
      </c>
      <c r="AH1204" s="82">
        <v>1</v>
      </c>
      <c r="AI1204" s="82" t="s">
        <v>3708</v>
      </c>
      <c r="AJ1204" s="82">
        <v>315645</v>
      </c>
      <c r="AK1204" s="82" t="s">
        <v>6663</v>
      </c>
      <c r="AL1204" s="82">
        <v>805</v>
      </c>
      <c r="AM1204" s="84">
        <v>14300</v>
      </c>
      <c r="AN1204" s="84">
        <v>0</v>
      </c>
      <c r="AO1204" s="84">
        <v>0</v>
      </c>
      <c r="AP1204" s="84">
        <v>14300</v>
      </c>
      <c r="AQ1204" s="84">
        <v>410.41</v>
      </c>
      <c r="AR1204" s="84">
        <v>0</v>
      </c>
      <c r="AS1204" s="84">
        <v>434.72</v>
      </c>
      <c r="AT1204" s="84">
        <v>0</v>
      </c>
      <c r="AU1204" s="84">
        <v>25</v>
      </c>
      <c r="AV1204" s="84">
        <v>0</v>
      </c>
      <c r="AW1204" s="84">
        <v>2320.36</v>
      </c>
      <c r="AX1204" s="84">
        <v>5510.85</v>
      </c>
      <c r="AY1204" s="84">
        <v>11109.51</v>
      </c>
      <c r="AZ1204" s="84">
        <v>1015.3</v>
      </c>
      <c r="BA1204" s="84">
        <v>157.30000000000001</v>
      </c>
      <c r="BB1204" s="84">
        <v>1013.87</v>
      </c>
      <c r="BC1204" s="91">
        <v>2186.4699999999998</v>
      </c>
    </row>
    <row r="1205" spans="1:55" ht="25.5">
      <c r="A1205" s="90" t="s">
        <v>843</v>
      </c>
      <c r="B1205" s="82">
        <v>20231001</v>
      </c>
      <c r="C1205" s="82">
        <v>2023</v>
      </c>
      <c r="D1205" s="82" t="s">
        <v>6398</v>
      </c>
      <c r="E1205" s="82">
        <v>10</v>
      </c>
      <c r="F1205" s="82" t="s">
        <v>1281</v>
      </c>
      <c r="G1205" s="82" t="s">
        <v>488</v>
      </c>
      <c r="H1205" s="82" t="s">
        <v>1281</v>
      </c>
      <c r="I1205" s="82" t="s">
        <v>488</v>
      </c>
      <c r="J1205" s="82">
        <v>1</v>
      </c>
      <c r="K1205" s="82" t="s">
        <v>11</v>
      </c>
      <c r="L1205" s="82" t="s">
        <v>3720</v>
      </c>
      <c r="M1205" s="82" t="s">
        <v>3721</v>
      </c>
      <c r="N1205" s="82" t="s">
        <v>2352</v>
      </c>
      <c r="O1205" s="82" t="s">
        <v>3700</v>
      </c>
      <c r="P1205" s="82" t="s">
        <v>3722</v>
      </c>
      <c r="Q1205" s="82" t="s">
        <v>8</v>
      </c>
      <c r="R1205" s="82">
        <v>1</v>
      </c>
      <c r="S1205" s="83">
        <v>44203</v>
      </c>
      <c r="T1205" s="83">
        <v>44203</v>
      </c>
      <c r="U1205" s="82">
        <v>61710046</v>
      </c>
      <c r="V1205" s="82" t="s">
        <v>3702</v>
      </c>
      <c r="W1205" s="100" t="s">
        <v>1772</v>
      </c>
      <c r="X1205" s="82" t="s">
        <v>4492</v>
      </c>
      <c r="Y1205" s="82" t="s">
        <v>5770</v>
      </c>
      <c r="Z1205" s="82" t="s">
        <v>972</v>
      </c>
      <c r="AA1205" s="82" t="s">
        <v>3704</v>
      </c>
      <c r="AB1205" s="82" t="s">
        <v>7181</v>
      </c>
      <c r="AC1205" s="82" t="s">
        <v>3705</v>
      </c>
      <c r="AD1205" s="82" t="s">
        <v>3706</v>
      </c>
      <c r="AE1205" s="82">
        <v>200019603790443</v>
      </c>
      <c r="AF1205" s="82">
        <v>1</v>
      </c>
      <c r="AG1205" s="82" t="s">
        <v>3707</v>
      </c>
      <c r="AH1205" s="82">
        <v>1</v>
      </c>
      <c r="AI1205" s="82" t="s">
        <v>3708</v>
      </c>
      <c r="AJ1205" s="82">
        <v>315645</v>
      </c>
      <c r="AK1205" s="82" t="s">
        <v>6663</v>
      </c>
      <c r="AL1205" s="82">
        <v>806</v>
      </c>
      <c r="AM1205" s="84">
        <v>16500</v>
      </c>
      <c r="AN1205" s="84">
        <v>0</v>
      </c>
      <c r="AO1205" s="84">
        <v>0</v>
      </c>
      <c r="AP1205" s="84">
        <v>16500</v>
      </c>
      <c r="AQ1205" s="84">
        <v>473.55</v>
      </c>
      <c r="AR1205" s="84">
        <v>0</v>
      </c>
      <c r="AS1205" s="84">
        <v>501.6</v>
      </c>
      <c r="AT1205" s="84">
        <v>0</v>
      </c>
      <c r="AU1205" s="84">
        <v>25</v>
      </c>
      <c r="AV1205" s="84">
        <v>0</v>
      </c>
      <c r="AW1205" s="84">
        <v>1053.5</v>
      </c>
      <c r="AX1205" s="84">
        <v>3107.15</v>
      </c>
      <c r="AY1205" s="84">
        <v>14446.35</v>
      </c>
      <c r="AZ1205" s="84">
        <v>1171.5</v>
      </c>
      <c r="BA1205" s="84">
        <v>181.5</v>
      </c>
      <c r="BB1205" s="84">
        <v>1169.8499999999999</v>
      </c>
      <c r="BC1205" s="91">
        <v>2522.85</v>
      </c>
    </row>
    <row r="1206" spans="1:55" ht="25.5">
      <c r="A1206" s="90" t="s">
        <v>843</v>
      </c>
      <c r="B1206" s="82">
        <v>20231001</v>
      </c>
      <c r="C1206" s="82">
        <v>2023</v>
      </c>
      <c r="D1206" s="82" t="s">
        <v>6398</v>
      </c>
      <c r="E1206" s="82">
        <v>10</v>
      </c>
      <c r="F1206" s="82" t="s">
        <v>1242</v>
      </c>
      <c r="G1206" s="82" t="s">
        <v>1486</v>
      </c>
      <c r="H1206" s="82" t="s">
        <v>1242</v>
      </c>
      <c r="I1206" s="82" t="s">
        <v>1486</v>
      </c>
      <c r="J1206" s="82">
        <v>1</v>
      </c>
      <c r="K1206" s="82" t="s">
        <v>11</v>
      </c>
      <c r="L1206" s="82" t="s">
        <v>3714</v>
      </c>
      <c r="M1206" s="82" t="s">
        <v>3715</v>
      </c>
      <c r="N1206" s="82" t="s">
        <v>2352</v>
      </c>
      <c r="O1206" s="82" t="s">
        <v>3700</v>
      </c>
      <c r="P1206" s="82" t="s">
        <v>3743</v>
      </c>
      <c r="Q1206" s="82" t="s">
        <v>75</v>
      </c>
      <c r="R1206" s="82">
        <v>9</v>
      </c>
      <c r="S1206" s="83">
        <v>43470</v>
      </c>
      <c r="T1206" s="83">
        <v>41286</v>
      </c>
      <c r="U1206" s="82">
        <v>62475020</v>
      </c>
      <c r="V1206" s="82" t="s">
        <v>3702</v>
      </c>
      <c r="W1206" s="105" t="s">
        <v>1686</v>
      </c>
      <c r="X1206" s="82" t="s">
        <v>4582</v>
      </c>
      <c r="Y1206" s="82" t="s">
        <v>5867</v>
      </c>
      <c r="Z1206" s="82" t="s">
        <v>706</v>
      </c>
      <c r="AA1206" s="82" t="s">
        <v>3712</v>
      </c>
      <c r="AB1206" s="82" t="s">
        <v>7182</v>
      </c>
      <c r="AC1206" s="82" t="s">
        <v>3713</v>
      </c>
      <c r="AD1206" s="82" t="s">
        <v>3706</v>
      </c>
      <c r="AE1206" s="82">
        <v>200013300563929</v>
      </c>
      <c r="AF1206" s="82">
        <v>1</v>
      </c>
      <c r="AG1206" s="82" t="s">
        <v>3707</v>
      </c>
      <c r="AH1206" s="82">
        <v>1</v>
      </c>
      <c r="AI1206" s="82" t="s">
        <v>3708</v>
      </c>
      <c r="AJ1206" s="82">
        <v>315645</v>
      </c>
      <c r="AK1206" s="82" t="s">
        <v>6663</v>
      </c>
      <c r="AL1206" s="82">
        <v>807</v>
      </c>
      <c r="AM1206" s="84">
        <v>16500</v>
      </c>
      <c r="AN1206" s="84">
        <v>0</v>
      </c>
      <c r="AO1206" s="84">
        <v>0</v>
      </c>
      <c r="AP1206" s="84">
        <v>16500</v>
      </c>
      <c r="AQ1206" s="84">
        <v>473.55</v>
      </c>
      <c r="AR1206" s="84">
        <v>0</v>
      </c>
      <c r="AS1206" s="84">
        <v>501.6</v>
      </c>
      <c r="AT1206" s="84">
        <v>0</v>
      </c>
      <c r="AU1206" s="84">
        <v>25</v>
      </c>
      <c r="AV1206" s="84">
        <v>0</v>
      </c>
      <c r="AW1206" s="84">
        <v>0</v>
      </c>
      <c r="AX1206" s="84">
        <v>1000.15</v>
      </c>
      <c r="AY1206" s="84">
        <v>15499.85</v>
      </c>
      <c r="AZ1206" s="84">
        <v>1171.5</v>
      </c>
      <c r="BA1206" s="84">
        <v>181.5</v>
      </c>
      <c r="BB1206" s="84">
        <v>1169.8499999999999</v>
      </c>
      <c r="BC1206" s="91">
        <v>2522.85</v>
      </c>
    </row>
    <row r="1207" spans="1:55" ht="25.5">
      <c r="A1207" s="90" t="s">
        <v>843</v>
      </c>
      <c r="B1207" s="82">
        <v>20231001</v>
      </c>
      <c r="C1207" s="82">
        <v>2023</v>
      </c>
      <c r="D1207" s="82" t="s">
        <v>6398</v>
      </c>
      <c r="E1207" s="82">
        <v>10</v>
      </c>
      <c r="F1207" s="82" t="s">
        <v>1262</v>
      </c>
      <c r="G1207" s="82" t="s">
        <v>465</v>
      </c>
      <c r="H1207" s="82">
        <v>1.83</v>
      </c>
      <c r="I1207" s="82" t="s">
        <v>843</v>
      </c>
      <c r="J1207" s="82">
        <v>34</v>
      </c>
      <c r="K1207" s="82" t="s">
        <v>3699</v>
      </c>
      <c r="L1207" s="82"/>
      <c r="M1207" s="82"/>
      <c r="N1207" s="82" t="s">
        <v>2352</v>
      </c>
      <c r="O1207" s="82" t="s">
        <v>3700</v>
      </c>
      <c r="P1207" s="82" t="s">
        <v>3701</v>
      </c>
      <c r="Q1207" s="82" t="s">
        <v>190</v>
      </c>
      <c r="R1207" s="82">
        <v>1</v>
      </c>
      <c r="S1207" s="83">
        <v>44208</v>
      </c>
      <c r="T1207" s="83">
        <v>44208</v>
      </c>
      <c r="U1207" s="82">
        <v>61935117</v>
      </c>
      <c r="V1207" s="82" t="s">
        <v>3702</v>
      </c>
      <c r="W1207" s="100" t="s">
        <v>2097</v>
      </c>
      <c r="X1207" s="82" t="s">
        <v>4403</v>
      </c>
      <c r="Y1207" s="82" t="s">
        <v>5751</v>
      </c>
      <c r="Z1207" s="82" t="s">
        <v>1427</v>
      </c>
      <c r="AA1207" s="82" t="s">
        <v>3704</v>
      </c>
      <c r="AB1207" s="82" t="s">
        <v>7183</v>
      </c>
      <c r="AC1207" s="82" t="s">
        <v>3705</v>
      </c>
      <c r="AD1207" s="82" t="s">
        <v>3706</v>
      </c>
      <c r="AE1207" s="82">
        <v>200019604295141</v>
      </c>
      <c r="AF1207" s="82">
        <v>1</v>
      </c>
      <c r="AG1207" s="82" t="s">
        <v>3707</v>
      </c>
      <c r="AH1207" s="82">
        <v>1</v>
      </c>
      <c r="AI1207" s="82" t="s">
        <v>3708</v>
      </c>
      <c r="AJ1207" s="82">
        <v>315645</v>
      </c>
      <c r="AK1207" s="82" t="s">
        <v>6663</v>
      </c>
      <c r="AL1207" s="82">
        <v>808</v>
      </c>
      <c r="AM1207" s="84">
        <v>35000</v>
      </c>
      <c r="AN1207" s="84">
        <v>0</v>
      </c>
      <c r="AO1207" s="84">
        <v>0</v>
      </c>
      <c r="AP1207" s="84">
        <v>35000</v>
      </c>
      <c r="AQ1207" s="84">
        <v>1004.5</v>
      </c>
      <c r="AR1207" s="84">
        <v>0</v>
      </c>
      <c r="AS1207" s="84">
        <v>1064</v>
      </c>
      <c r="AT1207" s="84">
        <v>0</v>
      </c>
      <c r="AU1207" s="84">
        <v>25</v>
      </c>
      <c r="AV1207" s="84">
        <v>0</v>
      </c>
      <c r="AW1207" s="84">
        <v>0</v>
      </c>
      <c r="AX1207" s="84">
        <v>2093.5</v>
      </c>
      <c r="AY1207" s="84">
        <v>32906.5</v>
      </c>
      <c r="AZ1207" s="84">
        <v>2485</v>
      </c>
      <c r="BA1207" s="84">
        <v>385</v>
      </c>
      <c r="BB1207" s="84">
        <v>2481.5</v>
      </c>
      <c r="BC1207" s="91">
        <v>5351.5</v>
      </c>
    </row>
    <row r="1208" spans="1:55" ht="25.5">
      <c r="A1208" s="90" t="s">
        <v>843</v>
      </c>
      <c r="B1208" s="82">
        <v>20231001</v>
      </c>
      <c r="C1208" s="82">
        <v>2023</v>
      </c>
      <c r="D1208" s="82" t="s">
        <v>6398</v>
      </c>
      <c r="E1208" s="82">
        <v>10</v>
      </c>
      <c r="F1208" s="82" t="s">
        <v>1242</v>
      </c>
      <c r="G1208" s="82" t="s">
        <v>1486</v>
      </c>
      <c r="H1208" s="82" t="s">
        <v>1242</v>
      </c>
      <c r="I1208" s="82" t="s">
        <v>1486</v>
      </c>
      <c r="J1208" s="82">
        <v>1</v>
      </c>
      <c r="K1208" s="82" t="s">
        <v>11</v>
      </c>
      <c r="L1208" s="82"/>
      <c r="M1208" s="82"/>
      <c r="N1208" s="82" t="s">
        <v>2352</v>
      </c>
      <c r="O1208" s="82" t="s">
        <v>3700</v>
      </c>
      <c r="P1208" s="82" t="s">
        <v>3767</v>
      </c>
      <c r="Q1208" s="82" t="s">
        <v>32</v>
      </c>
      <c r="R1208" s="82">
        <v>3</v>
      </c>
      <c r="S1208" s="83">
        <v>44206</v>
      </c>
      <c r="T1208" s="83">
        <v>43101</v>
      </c>
      <c r="U1208" s="82">
        <v>62475103</v>
      </c>
      <c r="V1208" s="82" t="s">
        <v>3702</v>
      </c>
      <c r="W1208" s="100" t="s">
        <v>1592</v>
      </c>
      <c r="X1208" s="82" t="s">
        <v>4464</v>
      </c>
      <c r="Y1208" s="82" t="s">
        <v>5739</v>
      </c>
      <c r="Z1208" s="82" t="s">
        <v>763</v>
      </c>
      <c r="AA1208" s="82" t="s">
        <v>3704</v>
      </c>
      <c r="AB1208" s="82" t="s">
        <v>7184</v>
      </c>
      <c r="AC1208" s="82" t="s">
        <v>3713</v>
      </c>
      <c r="AD1208" s="82" t="s">
        <v>3718</v>
      </c>
      <c r="AE1208" s="82">
        <v>200019600409688</v>
      </c>
      <c r="AF1208" s="82">
        <v>1</v>
      </c>
      <c r="AG1208" s="82" t="s">
        <v>3707</v>
      </c>
      <c r="AH1208" s="82">
        <v>1</v>
      </c>
      <c r="AI1208" s="82" t="s">
        <v>3708</v>
      </c>
      <c r="AJ1208" s="82">
        <v>315645</v>
      </c>
      <c r="AK1208" s="82" t="s">
        <v>6663</v>
      </c>
      <c r="AL1208" s="82">
        <v>809</v>
      </c>
      <c r="AM1208" s="84">
        <v>50000</v>
      </c>
      <c r="AN1208" s="84">
        <v>0</v>
      </c>
      <c r="AO1208" s="84">
        <v>0</v>
      </c>
      <c r="AP1208" s="84">
        <v>50000</v>
      </c>
      <c r="AQ1208" s="84">
        <v>1435</v>
      </c>
      <c r="AR1208" s="84">
        <v>1377.79</v>
      </c>
      <c r="AS1208" s="84">
        <v>1520</v>
      </c>
      <c r="AT1208" s="84">
        <v>3174.76</v>
      </c>
      <c r="AU1208" s="84">
        <v>25</v>
      </c>
      <c r="AV1208" s="84">
        <v>0</v>
      </c>
      <c r="AW1208" s="84">
        <v>0</v>
      </c>
      <c r="AX1208" s="84">
        <v>7532.55</v>
      </c>
      <c r="AY1208" s="84">
        <v>42467.45</v>
      </c>
      <c r="AZ1208" s="84">
        <v>3550</v>
      </c>
      <c r="BA1208" s="84">
        <v>550</v>
      </c>
      <c r="BB1208" s="84">
        <v>3545</v>
      </c>
      <c r="BC1208" s="91">
        <v>7645</v>
      </c>
    </row>
    <row r="1209" spans="1:55" ht="25.5">
      <c r="A1209" s="90" t="s">
        <v>843</v>
      </c>
      <c r="B1209" s="82">
        <v>20231001</v>
      </c>
      <c r="C1209" s="82">
        <v>2023</v>
      </c>
      <c r="D1209" s="82" t="s">
        <v>6398</v>
      </c>
      <c r="E1209" s="82">
        <v>10</v>
      </c>
      <c r="F1209" s="82" t="s">
        <v>1245</v>
      </c>
      <c r="G1209" s="82" t="s">
        <v>606</v>
      </c>
      <c r="H1209" s="82">
        <v>1.83</v>
      </c>
      <c r="I1209" s="82" t="s">
        <v>843</v>
      </c>
      <c r="J1209" s="82">
        <v>34</v>
      </c>
      <c r="K1209" s="82" t="s">
        <v>3699</v>
      </c>
      <c r="L1209" s="82" t="s">
        <v>3714</v>
      </c>
      <c r="M1209" s="82" t="s">
        <v>3715</v>
      </c>
      <c r="N1209" s="82" t="s">
        <v>2352</v>
      </c>
      <c r="O1209" s="82" t="s">
        <v>3700</v>
      </c>
      <c r="P1209" s="82" t="s">
        <v>3836</v>
      </c>
      <c r="Q1209" s="82" t="s">
        <v>2420</v>
      </c>
      <c r="R1209" s="82">
        <v>8</v>
      </c>
      <c r="S1209" s="83">
        <v>44630</v>
      </c>
      <c r="T1209" s="83">
        <v>39453</v>
      </c>
      <c r="U1209" s="82">
        <v>61875129</v>
      </c>
      <c r="V1209" s="82" t="s">
        <v>3702</v>
      </c>
      <c r="W1209" s="100" t="s">
        <v>2449</v>
      </c>
      <c r="X1209" s="82" t="s">
        <v>3837</v>
      </c>
      <c r="Y1209" s="82" t="s">
        <v>5203</v>
      </c>
      <c r="Z1209" s="82" t="s">
        <v>2419</v>
      </c>
      <c r="AA1209" s="82" t="s">
        <v>3704</v>
      </c>
      <c r="AB1209" s="82" t="s">
        <v>7185</v>
      </c>
      <c r="AC1209" s="82" t="s">
        <v>3713</v>
      </c>
      <c r="AD1209" s="82" t="s">
        <v>3705</v>
      </c>
      <c r="AE1209" s="82">
        <v>200010301427873</v>
      </c>
      <c r="AF1209" s="82">
        <v>1</v>
      </c>
      <c r="AG1209" s="82" t="s">
        <v>3707</v>
      </c>
      <c r="AH1209" s="82">
        <v>1</v>
      </c>
      <c r="AI1209" s="82" t="s">
        <v>3708</v>
      </c>
      <c r="AJ1209" s="82">
        <v>315645</v>
      </c>
      <c r="AK1209" s="82" t="s">
        <v>6663</v>
      </c>
      <c r="AL1209" s="82">
        <v>810</v>
      </c>
      <c r="AM1209" s="84">
        <v>70000</v>
      </c>
      <c r="AN1209" s="84">
        <v>0</v>
      </c>
      <c r="AO1209" s="84">
        <v>0</v>
      </c>
      <c r="AP1209" s="84">
        <v>70000</v>
      </c>
      <c r="AQ1209" s="84">
        <v>2009</v>
      </c>
      <c r="AR1209" s="84">
        <v>5368.48</v>
      </c>
      <c r="AS1209" s="84">
        <v>2128</v>
      </c>
      <c r="AT1209" s="84">
        <v>0</v>
      </c>
      <c r="AU1209" s="84">
        <v>25</v>
      </c>
      <c r="AV1209" s="84">
        <v>0</v>
      </c>
      <c r="AW1209" s="84">
        <v>0</v>
      </c>
      <c r="AX1209" s="84">
        <v>9530.48</v>
      </c>
      <c r="AY1209" s="84">
        <v>60469.52</v>
      </c>
      <c r="AZ1209" s="84">
        <v>4970</v>
      </c>
      <c r="BA1209" s="84">
        <v>770</v>
      </c>
      <c r="BB1209" s="84">
        <v>4963</v>
      </c>
      <c r="BC1209" s="91">
        <v>10703</v>
      </c>
    </row>
    <row r="1210" spans="1:55" ht="25.5">
      <c r="A1210" s="90" t="s">
        <v>843</v>
      </c>
      <c r="B1210" s="82">
        <v>20231001</v>
      </c>
      <c r="C1210" s="82">
        <v>2023</v>
      </c>
      <c r="D1210" s="82" t="s">
        <v>6398</v>
      </c>
      <c r="E1210" s="82">
        <v>10</v>
      </c>
      <c r="F1210" s="82" t="s">
        <v>2828</v>
      </c>
      <c r="G1210" s="82" t="s">
        <v>201</v>
      </c>
      <c r="H1210" s="82">
        <v>1.83</v>
      </c>
      <c r="I1210" s="82" t="s">
        <v>843</v>
      </c>
      <c r="J1210" s="82">
        <v>34</v>
      </c>
      <c r="K1210" s="82" t="s">
        <v>3699</v>
      </c>
      <c r="L1210" s="82" t="s">
        <v>3714</v>
      </c>
      <c r="M1210" s="82" t="s">
        <v>3715</v>
      </c>
      <c r="N1210" s="82" t="s">
        <v>2352</v>
      </c>
      <c r="O1210" s="82" t="s">
        <v>3700</v>
      </c>
      <c r="P1210" s="82" t="s">
        <v>3846</v>
      </c>
      <c r="Q1210" s="82" t="s">
        <v>3847</v>
      </c>
      <c r="R1210" s="82">
        <v>2</v>
      </c>
      <c r="S1210" s="83">
        <v>44935</v>
      </c>
      <c r="T1210" s="82" t="s">
        <v>7186</v>
      </c>
      <c r="U1210" s="82">
        <v>62310046</v>
      </c>
      <c r="V1210" s="82" t="s">
        <v>3702</v>
      </c>
      <c r="W1210" s="100" t="s">
        <v>2107</v>
      </c>
      <c r="X1210" s="82" t="s">
        <v>4360</v>
      </c>
      <c r="Y1210" s="82" t="s">
        <v>5641</v>
      </c>
      <c r="Z1210" s="82" t="s">
        <v>1525</v>
      </c>
      <c r="AA1210" s="82" t="s">
        <v>3704</v>
      </c>
      <c r="AB1210" s="83">
        <v>31875</v>
      </c>
      <c r="AC1210" s="82" t="s">
        <v>3705</v>
      </c>
      <c r="AD1210" s="82" t="s">
        <v>3706</v>
      </c>
      <c r="AE1210" s="82">
        <v>200019602128907</v>
      </c>
      <c r="AF1210" s="82">
        <v>1</v>
      </c>
      <c r="AG1210" s="82" t="s">
        <v>3707</v>
      </c>
      <c r="AH1210" s="82">
        <v>1</v>
      </c>
      <c r="AI1210" s="82" t="s">
        <v>3708</v>
      </c>
      <c r="AJ1210" s="82">
        <v>315645</v>
      </c>
      <c r="AK1210" s="82" t="s">
        <v>6663</v>
      </c>
      <c r="AL1210" s="82">
        <v>811</v>
      </c>
      <c r="AM1210" s="84">
        <v>65000</v>
      </c>
      <c r="AN1210" s="84">
        <v>0</v>
      </c>
      <c r="AO1210" s="84">
        <v>0</v>
      </c>
      <c r="AP1210" s="84">
        <v>65000</v>
      </c>
      <c r="AQ1210" s="84">
        <v>1865.5</v>
      </c>
      <c r="AR1210" s="84">
        <v>4427.58</v>
      </c>
      <c r="AS1210" s="84">
        <v>1976</v>
      </c>
      <c r="AT1210" s="84">
        <v>0</v>
      </c>
      <c r="AU1210" s="84">
        <v>25</v>
      </c>
      <c r="AV1210" s="84">
        <v>0</v>
      </c>
      <c r="AW1210" s="84">
        <v>5896</v>
      </c>
      <c r="AX1210" s="84">
        <v>20086.080000000002</v>
      </c>
      <c r="AY1210" s="84">
        <v>50809.919999999998</v>
      </c>
      <c r="AZ1210" s="84">
        <v>4615</v>
      </c>
      <c r="BA1210" s="84">
        <v>715</v>
      </c>
      <c r="BB1210" s="84">
        <v>4608.5</v>
      </c>
      <c r="BC1210" s="91">
        <v>9938.5</v>
      </c>
    </row>
    <row r="1211" spans="1:55" ht="25.5">
      <c r="A1211" s="90" t="s">
        <v>843</v>
      </c>
      <c r="B1211" s="82">
        <v>20231001</v>
      </c>
      <c r="C1211" s="82">
        <v>2023</v>
      </c>
      <c r="D1211" s="82" t="s">
        <v>6398</v>
      </c>
      <c r="E1211" s="82">
        <v>10</v>
      </c>
      <c r="F1211" s="82" t="s">
        <v>1293</v>
      </c>
      <c r="G1211" s="82" t="s">
        <v>484</v>
      </c>
      <c r="H1211" s="82" t="s">
        <v>1293</v>
      </c>
      <c r="I1211" s="82" t="s">
        <v>484</v>
      </c>
      <c r="J1211" s="82">
        <v>1</v>
      </c>
      <c r="K1211" s="82" t="s">
        <v>11</v>
      </c>
      <c r="L1211" s="82" t="s">
        <v>3720</v>
      </c>
      <c r="M1211" s="82" t="s">
        <v>3721</v>
      </c>
      <c r="N1211" s="82" t="s">
        <v>2352</v>
      </c>
      <c r="O1211" s="82" t="s">
        <v>3700</v>
      </c>
      <c r="P1211" s="82" t="s">
        <v>3821</v>
      </c>
      <c r="Q1211" s="82" t="s">
        <v>359</v>
      </c>
      <c r="R1211" s="82">
        <v>1</v>
      </c>
      <c r="S1211" s="83">
        <v>44202</v>
      </c>
      <c r="T1211" s="83">
        <v>44202</v>
      </c>
      <c r="U1211" s="82">
        <v>61515006</v>
      </c>
      <c r="V1211" s="82" t="s">
        <v>3702</v>
      </c>
      <c r="W1211" s="100" t="s">
        <v>1551</v>
      </c>
      <c r="X1211" s="82" t="s">
        <v>4205</v>
      </c>
      <c r="Y1211" s="82" t="s">
        <v>5504</v>
      </c>
      <c r="Z1211" s="82" t="s">
        <v>963</v>
      </c>
      <c r="AA1211" s="82" t="s">
        <v>3712</v>
      </c>
      <c r="AB1211" s="83">
        <v>31726</v>
      </c>
      <c r="AC1211" s="82" t="s">
        <v>3705</v>
      </c>
      <c r="AD1211" s="82" t="s">
        <v>3706</v>
      </c>
      <c r="AE1211" s="82">
        <v>200019603769988</v>
      </c>
      <c r="AF1211" s="82">
        <v>1</v>
      </c>
      <c r="AG1211" s="82" t="s">
        <v>3707</v>
      </c>
      <c r="AH1211" s="82">
        <v>1</v>
      </c>
      <c r="AI1211" s="82" t="s">
        <v>3708</v>
      </c>
      <c r="AJ1211" s="82">
        <v>315645</v>
      </c>
      <c r="AK1211" s="82" t="s">
        <v>6663</v>
      </c>
      <c r="AL1211" s="82">
        <v>812</v>
      </c>
      <c r="AM1211" s="84">
        <v>20000</v>
      </c>
      <c r="AN1211" s="84">
        <v>0</v>
      </c>
      <c r="AO1211" s="84">
        <v>0</v>
      </c>
      <c r="AP1211" s="84">
        <v>20000</v>
      </c>
      <c r="AQ1211" s="84">
        <v>574</v>
      </c>
      <c r="AR1211" s="84">
        <v>0</v>
      </c>
      <c r="AS1211" s="84">
        <v>608</v>
      </c>
      <c r="AT1211" s="84">
        <v>1587.38</v>
      </c>
      <c r="AU1211" s="84">
        <v>25</v>
      </c>
      <c r="AV1211" s="84">
        <v>0</v>
      </c>
      <c r="AW1211" s="84">
        <v>0</v>
      </c>
      <c r="AX1211" s="84">
        <v>2794.38</v>
      </c>
      <c r="AY1211" s="84">
        <v>17205.62</v>
      </c>
      <c r="AZ1211" s="84">
        <v>1420</v>
      </c>
      <c r="BA1211" s="84">
        <v>220</v>
      </c>
      <c r="BB1211" s="84">
        <v>1418</v>
      </c>
      <c r="BC1211" s="91">
        <v>3058</v>
      </c>
    </row>
    <row r="1212" spans="1:55" ht="25.5">
      <c r="A1212" s="90" t="s">
        <v>843</v>
      </c>
      <c r="B1212" s="82">
        <v>20231001</v>
      </c>
      <c r="C1212" s="82">
        <v>2023</v>
      </c>
      <c r="D1212" s="82" t="s">
        <v>6398</v>
      </c>
      <c r="E1212" s="82">
        <v>10</v>
      </c>
      <c r="F1212" s="82" t="s">
        <v>1283</v>
      </c>
      <c r="G1212" s="82" t="s">
        <v>727</v>
      </c>
      <c r="H1212" s="82" t="s">
        <v>1283</v>
      </c>
      <c r="I1212" s="82" t="s">
        <v>727</v>
      </c>
      <c r="J1212" s="82">
        <v>1</v>
      </c>
      <c r="K1212" s="82" t="s">
        <v>11</v>
      </c>
      <c r="L1212" s="82" t="s">
        <v>3749</v>
      </c>
      <c r="M1212" s="82" t="s">
        <v>3750</v>
      </c>
      <c r="N1212" s="82" t="s">
        <v>2352</v>
      </c>
      <c r="O1212" s="82" t="s">
        <v>3700</v>
      </c>
      <c r="P1212" s="82" t="s">
        <v>3871</v>
      </c>
      <c r="Q1212" s="82" t="s">
        <v>335</v>
      </c>
      <c r="R1212" s="82">
        <v>1</v>
      </c>
      <c r="S1212" s="83">
        <v>44935</v>
      </c>
      <c r="T1212" s="83">
        <v>44935</v>
      </c>
      <c r="U1212" s="82">
        <v>62115082</v>
      </c>
      <c r="V1212" s="82" t="s">
        <v>3702</v>
      </c>
      <c r="W1212" s="100" t="s">
        <v>3560</v>
      </c>
      <c r="X1212" s="82" t="s">
        <v>4128</v>
      </c>
      <c r="Y1212" s="82" t="s">
        <v>5148</v>
      </c>
      <c r="Z1212" s="82" t="s">
        <v>3593</v>
      </c>
      <c r="AA1212" s="82" t="s">
        <v>3712</v>
      </c>
      <c r="AB1212" s="83">
        <v>30656</v>
      </c>
      <c r="AC1212" s="82" t="s">
        <v>3705</v>
      </c>
      <c r="AD1212" s="82" t="s">
        <v>3706</v>
      </c>
      <c r="AE1212" s="82">
        <v>200019606196776</v>
      </c>
      <c r="AF1212" s="82">
        <v>1</v>
      </c>
      <c r="AG1212" s="82" t="s">
        <v>3707</v>
      </c>
      <c r="AH1212" s="82">
        <v>1</v>
      </c>
      <c r="AI1212" s="82" t="s">
        <v>3708</v>
      </c>
      <c r="AJ1212" s="82">
        <v>315645</v>
      </c>
      <c r="AK1212" s="82" t="s">
        <v>6663</v>
      </c>
      <c r="AL1212" s="82">
        <v>813</v>
      </c>
      <c r="AM1212" s="84">
        <v>35000</v>
      </c>
      <c r="AN1212" s="84">
        <v>0</v>
      </c>
      <c r="AO1212" s="84">
        <v>0</v>
      </c>
      <c r="AP1212" s="84">
        <v>35000</v>
      </c>
      <c r="AQ1212" s="84">
        <v>1004.5</v>
      </c>
      <c r="AR1212" s="84">
        <v>0</v>
      </c>
      <c r="AS1212" s="84">
        <v>1064</v>
      </c>
      <c r="AT1212" s="84">
        <v>0</v>
      </c>
      <c r="AU1212" s="84">
        <v>25</v>
      </c>
      <c r="AV1212" s="84">
        <v>0</v>
      </c>
      <c r="AW1212" s="84">
        <v>0</v>
      </c>
      <c r="AX1212" s="84">
        <v>2093.5</v>
      </c>
      <c r="AY1212" s="84">
        <v>32906.5</v>
      </c>
      <c r="AZ1212" s="84">
        <v>2485</v>
      </c>
      <c r="BA1212" s="84">
        <v>385</v>
      </c>
      <c r="BB1212" s="84">
        <v>2481.5</v>
      </c>
      <c r="BC1212" s="91">
        <v>5351.5</v>
      </c>
    </row>
    <row r="1213" spans="1:55" ht="25.5">
      <c r="A1213" s="90" t="s">
        <v>843</v>
      </c>
      <c r="B1213" s="82">
        <v>20231001</v>
      </c>
      <c r="C1213" s="82">
        <v>2023</v>
      </c>
      <c r="D1213" s="82" t="s">
        <v>6398</v>
      </c>
      <c r="E1213" s="82">
        <v>10</v>
      </c>
      <c r="F1213" s="82" t="s">
        <v>2882</v>
      </c>
      <c r="G1213" s="82" t="s">
        <v>2881</v>
      </c>
      <c r="H1213" s="82">
        <v>1.83</v>
      </c>
      <c r="I1213" s="82" t="s">
        <v>843</v>
      </c>
      <c r="J1213" s="82">
        <v>34</v>
      </c>
      <c r="K1213" s="82" t="s">
        <v>3699</v>
      </c>
      <c r="L1213" s="82"/>
      <c r="M1213" s="82"/>
      <c r="N1213" s="82" t="s">
        <v>2352</v>
      </c>
      <c r="O1213" s="82" t="s">
        <v>3700</v>
      </c>
      <c r="P1213" s="82" t="s">
        <v>3738</v>
      </c>
      <c r="Q1213" s="82" t="s">
        <v>59</v>
      </c>
      <c r="R1213" s="82">
        <v>1</v>
      </c>
      <c r="S1213" s="83">
        <v>44573</v>
      </c>
      <c r="T1213" s="83">
        <v>44573</v>
      </c>
      <c r="U1213" s="82">
        <v>61545001</v>
      </c>
      <c r="V1213" s="82" t="s">
        <v>3702</v>
      </c>
      <c r="W1213" s="100" t="s">
        <v>2606</v>
      </c>
      <c r="X1213" s="82" t="s">
        <v>3838</v>
      </c>
      <c r="Y1213" s="82" t="s">
        <v>5204</v>
      </c>
      <c r="Z1213" s="82" t="s">
        <v>2605</v>
      </c>
      <c r="AA1213" s="82" t="s">
        <v>3712</v>
      </c>
      <c r="AB1213" s="82" t="s">
        <v>7187</v>
      </c>
      <c r="AC1213" s="82" t="s">
        <v>3705</v>
      </c>
      <c r="AD1213" s="82" t="s">
        <v>3706</v>
      </c>
      <c r="AE1213" s="82">
        <v>200019603292606</v>
      </c>
      <c r="AF1213" s="82">
        <v>1</v>
      </c>
      <c r="AG1213" s="82" t="s">
        <v>3707</v>
      </c>
      <c r="AH1213" s="82">
        <v>1</v>
      </c>
      <c r="AI1213" s="82" t="s">
        <v>3708</v>
      </c>
      <c r="AJ1213" s="82">
        <v>315645</v>
      </c>
      <c r="AK1213" s="82" t="s">
        <v>6663</v>
      </c>
      <c r="AL1213" s="82">
        <v>814</v>
      </c>
      <c r="AM1213" s="84">
        <v>145000</v>
      </c>
      <c r="AN1213" s="84">
        <v>0</v>
      </c>
      <c r="AO1213" s="84">
        <v>0</v>
      </c>
      <c r="AP1213" s="84">
        <v>145000</v>
      </c>
      <c r="AQ1213" s="84">
        <v>4161.5</v>
      </c>
      <c r="AR1213" s="84">
        <v>22690.49</v>
      </c>
      <c r="AS1213" s="84">
        <v>4408</v>
      </c>
      <c r="AT1213" s="84">
        <v>0</v>
      </c>
      <c r="AU1213" s="84">
        <v>25</v>
      </c>
      <c r="AV1213" s="84">
        <v>0</v>
      </c>
      <c r="AW1213" s="84">
        <v>0</v>
      </c>
      <c r="AX1213" s="84">
        <v>31284.99</v>
      </c>
      <c r="AY1213" s="84">
        <v>113715.01</v>
      </c>
      <c r="AZ1213" s="84">
        <v>10295</v>
      </c>
      <c r="BA1213" s="84">
        <v>822.89</v>
      </c>
      <c r="BB1213" s="84">
        <v>10280.5</v>
      </c>
      <c r="BC1213" s="91">
        <v>21398.39</v>
      </c>
    </row>
    <row r="1214" spans="1:55" ht="25.5">
      <c r="A1214" s="90" t="s">
        <v>843</v>
      </c>
      <c r="B1214" s="82">
        <v>20231001</v>
      </c>
      <c r="C1214" s="82">
        <v>2023</v>
      </c>
      <c r="D1214" s="82" t="s">
        <v>6398</v>
      </c>
      <c r="E1214" s="82">
        <v>10</v>
      </c>
      <c r="F1214" s="82">
        <v>1.83</v>
      </c>
      <c r="G1214" s="82" t="s">
        <v>843</v>
      </c>
      <c r="H1214" s="82">
        <v>1.83</v>
      </c>
      <c r="I1214" s="82" t="s">
        <v>843</v>
      </c>
      <c r="J1214" s="82">
        <v>7</v>
      </c>
      <c r="K1214" s="82" t="s">
        <v>3709</v>
      </c>
      <c r="L1214" s="82"/>
      <c r="M1214" s="82"/>
      <c r="N1214" s="82" t="s">
        <v>2352</v>
      </c>
      <c r="O1214" s="82" t="s">
        <v>3700</v>
      </c>
      <c r="P1214" s="82" t="s">
        <v>3710</v>
      </c>
      <c r="Q1214" s="82" t="s">
        <v>795</v>
      </c>
      <c r="R1214" s="82">
        <v>9</v>
      </c>
      <c r="S1214" s="83">
        <v>44936</v>
      </c>
      <c r="T1214" s="83">
        <v>39087</v>
      </c>
      <c r="U1214" s="82">
        <v>62462052</v>
      </c>
      <c r="V1214" s="82" t="s">
        <v>3702</v>
      </c>
      <c r="W1214" s="100" t="s">
        <v>2254</v>
      </c>
      <c r="X1214" s="82" t="s">
        <v>4147</v>
      </c>
      <c r="Y1214" s="82" t="s">
        <v>7188</v>
      </c>
      <c r="Z1214" s="82" t="s">
        <v>1342</v>
      </c>
      <c r="AA1214" s="82" t="s">
        <v>3712</v>
      </c>
      <c r="AB1214" s="82" t="s">
        <v>7189</v>
      </c>
      <c r="AC1214" s="82" t="s">
        <v>3713</v>
      </c>
      <c r="AD1214" s="82" t="s">
        <v>3705</v>
      </c>
      <c r="AE1214" s="82">
        <v>200012800175045</v>
      </c>
      <c r="AF1214" s="82">
        <v>1</v>
      </c>
      <c r="AG1214" s="82" t="s">
        <v>3707</v>
      </c>
      <c r="AH1214" s="82">
        <v>1</v>
      </c>
      <c r="AI1214" s="82" t="s">
        <v>3708</v>
      </c>
      <c r="AJ1214" s="82">
        <v>315645</v>
      </c>
      <c r="AK1214" s="82" t="s">
        <v>6663</v>
      </c>
      <c r="AL1214" s="82">
        <v>815</v>
      </c>
      <c r="AM1214" s="84">
        <v>10000</v>
      </c>
      <c r="AN1214" s="84">
        <v>0</v>
      </c>
      <c r="AO1214" s="84">
        <v>0</v>
      </c>
      <c r="AP1214" s="84">
        <v>10000</v>
      </c>
      <c r="AQ1214" s="84">
        <v>0</v>
      </c>
      <c r="AR1214" s="84">
        <v>0</v>
      </c>
      <c r="AS1214" s="84">
        <v>0</v>
      </c>
      <c r="AT1214" s="84">
        <v>0</v>
      </c>
      <c r="AU1214" s="84">
        <v>0</v>
      </c>
      <c r="AV1214" s="84">
        <v>0</v>
      </c>
      <c r="AW1214" s="84">
        <v>0</v>
      </c>
      <c r="AX1214" s="84">
        <v>0</v>
      </c>
      <c r="AY1214" s="84">
        <v>10000</v>
      </c>
      <c r="AZ1214" s="84">
        <v>0</v>
      </c>
      <c r="BA1214" s="84">
        <v>0</v>
      </c>
      <c r="BB1214" s="84">
        <v>0</v>
      </c>
      <c r="BC1214" s="91">
        <v>0</v>
      </c>
    </row>
    <row r="1215" spans="1:55" ht="25.5">
      <c r="A1215" s="90" t="s">
        <v>843</v>
      </c>
      <c r="B1215" s="82">
        <v>20231001</v>
      </c>
      <c r="C1215" s="82">
        <v>2023</v>
      </c>
      <c r="D1215" s="82" t="s">
        <v>6398</v>
      </c>
      <c r="E1215" s="82">
        <v>10</v>
      </c>
      <c r="F1215" s="82" t="s">
        <v>1261</v>
      </c>
      <c r="G1215" s="82" t="s">
        <v>296</v>
      </c>
      <c r="H1215" s="82" t="s">
        <v>1261</v>
      </c>
      <c r="I1215" s="82" t="s">
        <v>296</v>
      </c>
      <c r="J1215" s="82">
        <v>1</v>
      </c>
      <c r="K1215" s="82" t="s">
        <v>11</v>
      </c>
      <c r="L1215" s="82" t="s">
        <v>3749</v>
      </c>
      <c r="M1215" s="82" t="s">
        <v>3750</v>
      </c>
      <c r="N1215" s="82" t="s">
        <v>2352</v>
      </c>
      <c r="O1215" s="82" t="s">
        <v>3700</v>
      </c>
      <c r="P1215" s="82" t="s">
        <v>3751</v>
      </c>
      <c r="Q1215" s="82" t="s">
        <v>10</v>
      </c>
      <c r="R1215" s="82">
        <v>6</v>
      </c>
      <c r="S1215" s="83">
        <v>43466</v>
      </c>
      <c r="T1215" s="83">
        <v>39089</v>
      </c>
      <c r="U1215" s="82">
        <v>62100008</v>
      </c>
      <c r="V1215" s="82" t="s">
        <v>3702</v>
      </c>
      <c r="W1215" s="100" t="s">
        <v>1000</v>
      </c>
      <c r="X1215" s="82" t="s">
        <v>4602</v>
      </c>
      <c r="Y1215" s="82" t="s">
        <v>5888</v>
      </c>
      <c r="Z1215" s="82" t="s">
        <v>298</v>
      </c>
      <c r="AA1215" s="82" t="s">
        <v>3704</v>
      </c>
      <c r="AB1215" s="83">
        <v>26268</v>
      </c>
      <c r="AC1215" s="82" t="s">
        <v>3713</v>
      </c>
      <c r="AD1215" s="82" t="s">
        <v>3705</v>
      </c>
      <c r="AE1215" s="82">
        <v>200013300101242</v>
      </c>
      <c r="AF1215" s="82">
        <v>1</v>
      </c>
      <c r="AG1215" s="82" t="s">
        <v>3707</v>
      </c>
      <c r="AH1215" s="82">
        <v>1</v>
      </c>
      <c r="AI1215" s="82" t="s">
        <v>3708</v>
      </c>
      <c r="AJ1215" s="82">
        <v>315645</v>
      </c>
      <c r="AK1215" s="82" t="s">
        <v>6663</v>
      </c>
      <c r="AL1215" s="82">
        <v>816</v>
      </c>
      <c r="AM1215" s="84">
        <v>35000</v>
      </c>
      <c r="AN1215" s="84">
        <v>0</v>
      </c>
      <c r="AO1215" s="84">
        <v>0</v>
      </c>
      <c r="AP1215" s="84">
        <v>35000</v>
      </c>
      <c r="AQ1215" s="84">
        <v>1004.5</v>
      </c>
      <c r="AR1215" s="84">
        <v>0</v>
      </c>
      <c r="AS1215" s="84">
        <v>1064</v>
      </c>
      <c r="AT1215" s="84">
        <v>0</v>
      </c>
      <c r="AU1215" s="84">
        <v>25</v>
      </c>
      <c r="AV1215" s="84">
        <v>0</v>
      </c>
      <c r="AW1215" s="84">
        <v>1096</v>
      </c>
      <c r="AX1215" s="84">
        <v>4285.5</v>
      </c>
      <c r="AY1215" s="84">
        <v>31810.5</v>
      </c>
      <c r="AZ1215" s="84">
        <v>2485</v>
      </c>
      <c r="BA1215" s="84">
        <v>385</v>
      </c>
      <c r="BB1215" s="84">
        <v>2481.5</v>
      </c>
      <c r="BC1215" s="91">
        <v>5351.5</v>
      </c>
    </row>
    <row r="1216" spans="1:55" ht="25.5">
      <c r="A1216" s="90" t="s">
        <v>843</v>
      </c>
      <c r="B1216" s="82">
        <v>20231001</v>
      </c>
      <c r="C1216" s="82">
        <v>2023</v>
      </c>
      <c r="D1216" s="82" t="s">
        <v>6398</v>
      </c>
      <c r="E1216" s="82">
        <v>10</v>
      </c>
      <c r="F1216" s="82" t="s">
        <v>1242</v>
      </c>
      <c r="G1216" s="82" t="s">
        <v>1486</v>
      </c>
      <c r="H1216" s="82" t="s">
        <v>1242</v>
      </c>
      <c r="I1216" s="82" t="s">
        <v>1486</v>
      </c>
      <c r="J1216" s="82">
        <v>1</v>
      </c>
      <c r="K1216" s="82" t="s">
        <v>11</v>
      </c>
      <c r="L1216" s="82" t="s">
        <v>3714</v>
      </c>
      <c r="M1216" s="82" t="s">
        <v>3715</v>
      </c>
      <c r="N1216" s="82" t="s">
        <v>2352</v>
      </c>
      <c r="O1216" s="82" t="s">
        <v>3700</v>
      </c>
      <c r="P1216" s="82" t="s">
        <v>4160</v>
      </c>
      <c r="Q1216" s="82" t="s">
        <v>69</v>
      </c>
      <c r="R1216" s="82">
        <v>8</v>
      </c>
      <c r="S1216" s="83">
        <v>44935</v>
      </c>
      <c r="T1216" s="83">
        <v>367</v>
      </c>
      <c r="U1216" s="82">
        <v>62475102</v>
      </c>
      <c r="V1216" s="82" t="s">
        <v>3702</v>
      </c>
      <c r="W1216" s="100" t="s">
        <v>1550</v>
      </c>
      <c r="X1216" s="82" t="s">
        <v>4161</v>
      </c>
      <c r="Y1216" s="82" t="s">
        <v>5465</v>
      </c>
      <c r="Z1216" s="82" t="s">
        <v>554</v>
      </c>
      <c r="AA1216" s="82" t="s">
        <v>3704</v>
      </c>
      <c r="AB1216" s="82" t="s">
        <v>7190</v>
      </c>
      <c r="AC1216" s="82" t="s">
        <v>3713</v>
      </c>
      <c r="AD1216" s="82" t="s">
        <v>3705</v>
      </c>
      <c r="AE1216" s="82">
        <v>200019600045823</v>
      </c>
      <c r="AF1216" s="82">
        <v>1</v>
      </c>
      <c r="AG1216" s="82" t="s">
        <v>3707</v>
      </c>
      <c r="AH1216" s="82">
        <v>1</v>
      </c>
      <c r="AI1216" s="82" t="s">
        <v>3708</v>
      </c>
      <c r="AJ1216" s="82">
        <v>315645</v>
      </c>
      <c r="AK1216" s="82" t="s">
        <v>6663</v>
      </c>
      <c r="AL1216" s="82">
        <v>817</v>
      </c>
      <c r="AM1216" s="84">
        <v>70000</v>
      </c>
      <c r="AN1216" s="84">
        <v>0</v>
      </c>
      <c r="AO1216" s="84">
        <v>0</v>
      </c>
      <c r="AP1216" s="84">
        <v>70000</v>
      </c>
      <c r="AQ1216" s="84">
        <v>2009</v>
      </c>
      <c r="AR1216" s="84">
        <v>5368.48</v>
      </c>
      <c r="AS1216" s="84">
        <v>2128</v>
      </c>
      <c r="AT1216" s="84">
        <v>0</v>
      </c>
      <c r="AU1216" s="84">
        <v>25</v>
      </c>
      <c r="AV1216" s="84">
        <v>0</v>
      </c>
      <c r="AW1216" s="84">
        <v>2146</v>
      </c>
      <c r="AX1216" s="84">
        <v>13822.48</v>
      </c>
      <c r="AY1216" s="84">
        <v>58323.519999999997</v>
      </c>
      <c r="AZ1216" s="84">
        <v>4970</v>
      </c>
      <c r="BA1216" s="84">
        <v>770</v>
      </c>
      <c r="BB1216" s="84">
        <v>4963</v>
      </c>
      <c r="BC1216" s="91">
        <v>10703</v>
      </c>
    </row>
    <row r="1217" spans="1:55" ht="25.5">
      <c r="A1217" s="90" t="s">
        <v>843</v>
      </c>
      <c r="B1217" s="82">
        <v>20231001</v>
      </c>
      <c r="C1217" s="82">
        <v>2023</v>
      </c>
      <c r="D1217" s="82" t="s">
        <v>6398</v>
      </c>
      <c r="E1217" s="82">
        <v>10</v>
      </c>
      <c r="F1217" s="82" t="s">
        <v>1269</v>
      </c>
      <c r="G1217" s="82" t="s">
        <v>230</v>
      </c>
      <c r="H1217" s="82" t="s">
        <v>1269</v>
      </c>
      <c r="I1217" s="82" t="s">
        <v>230</v>
      </c>
      <c r="J1217" s="82">
        <v>1</v>
      </c>
      <c r="K1217" s="82" t="s">
        <v>11</v>
      </c>
      <c r="L1217" s="82" t="s">
        <v>3749</v>
      </c>
      <c r="M1217" s="82" t="s">
        <v>3750</v>
      </c>
      <c r="N1217" s="82" t="s">
        <v>2352</v>
      </c>
      <c r="O1217" s="82" t="s">
        <v>3700</v>
      </c>
      <c r="P1217" s="82" t="s">
        <v>3871</v>
      </c>
      <c r="Q1217" s="82" t="s">
        <v>335</v>
      </c>
      <c r="R1217" s="82">
        <v>1</v>
      </c>
      <c r="S1217" s="83">
        <v>44933</v>
      </c>
      <c r="T1217" s="83">
        <v>44933</v>
      </c>
      <c r="U1217" s="82">
        <v>61500025</v>
      </c>
      <c r="V1217" s="82" t="s">
        <v>3702</v>
      </c>
      <c r="W1217" s="100" t="s">
        <v>3393</v>
      </c>
      <c r="X1217" s="82" t="s">
        <v>4028</v>
      </c>
      <c r="Y1217" s="82" t="s">
        <v>5348</v>
      </c>
      <c r="Z1217" s="82" t="s">
        <v>3520</v>
      </c>
      <c r="AA1217" s="82" t="s">
        <v>3704</v>
      </c>
      <c r="AB1217" s="82" t="s">
        <v>7191</v>
      </c>
      <c r="AC1217" s="82" t="s">
        <v>3705</v>
      </c>
      <c r="AD1217" s="82" t="s">
        <v>3706</v>
      </c>
      <c r="AE1217" s="82">
        <v>200019604939498</v>
      </c>
      <c r="AF1217" s="82">
        <v>1</v>
      </c>
      <c r="AG1217" s="82" t="s">
        <v>3707</v>
      </c>
      <c r="AH1217" s="82">
        <v>1</v>
      </c>
      <c r="AI1217" s="82" t="s">
        <v>3708</v>
      </c>
      <c r="AJ1217" s="82">
        <v>315645</v>
      </c>
      <c r="AK1217" s="82" t="s">
        <v>6663</v>
      </c>
      <c r="AL1217" s="82">
        <v>818</v>
      </c>
      <c r="AM1217" s="84">
        <v>30000</v>
      </c>
      <c r="AN1217" s="84">
        <v>0</v>
      </c>
      <c r="AO1217" s="84">
        <v>0</v>
      </c>
      <c r="AP1217" s="84">
        <v>30000</v>
      </c>
      <c r="AQ1217" s="84">
        <v>861</v>
      </c>
      <c r="AR1217" s="84">
        <v>0</v>
      </c>
      <c r="AS1217" s="84">
        <v>912</v>
      </c>
      <c r="AT1217" s="84">
        <v>0</v>
      </c>
      <c r="AU1217" s="84">
        <v>25</v>
      </c>
      <c r="AV1217" s="84">
        <v>0</v>
      </c>
      <c r="AW1217" s="84">
        <v>0</v>
      </c>
      <c r="AX1217" s="84">
        <v>1798</v>
      </c>
      <c r="AY1217" s="84">
        <v>28202</v>
      </c>
      <c r="AZ1217" s="84">
        <v>2130</v>
      </c>
      <c r="BA1217" s="84">
        <v>330</v>
      </c>
      <c r="BB1217" s="84">
        <v>2127</v>
      </c>
      <c r="BC1217" s="91">
        <v>4587</v>
      </c>
    </row>
    <row r="1218" spans="1:55" ht="25.5">
      <c r="A1218" s="90" t="s">
        <v>843</v>
      </c>
      <c r="B1218" s="82">
        <v>20231001</v>
      </c>
      <c r="C1218" s="82">
        <v>2023</v>
      </c>
      <c r="D1218" s="82" t="s">
        <v>6398</v>
      </c>
      <c r="E1218" s="82">
        <v>10</v>
      </c>
      <c r="F1218" s="82">
        <v>1.83</v>
      </c>
      <c r="G1218" s="82" t="s">
        <v>843</v>
      </c>
      <c r="H1218" s="82">
        <v>1.83</v>
      </c>
      <c r="I1218" s="82" t="s">
        <v>843</v>
      </c>
      <c r="J1218" s="82">
        <v>7</v>
      </c>
      <c r="K1218" s="82" t="s">
        <v>3709</v>
      </c>
      <c r="L1218" s="82"/>
      <c r="M1218" s="82"/>
      <c r="N1218" s="82" t="s">
        <v>2352</v>
      </c>
      <c r="O1218" s="82" t="s">
        <v>3700</v>
      </c>
      <c r="P1218" s="82" t="s">
        <v>3710</v>
      </c>
      <c r="Q1218" s="82" t="s">
        <v>795</v>
      </c>
      <c r="R1218" s="82">
        <v>2</v>
      </c>
      <c r="S1218" s="83">
        <v>44934</v>
      </c>
      <c r="T1218" s="83">
        <v>44927</v>
      </c>
      <c r="U1218" s="82">
        <v>62462007</v>
      </c>
      <c r="V1218" s="82" t="s">
        <v>3702</v>
      </c>
      <c r="W1218" s="100" t="s">
        <v>3548</v>
      </c>
      <c r="X1218" s="82" t="s">
        <v>4076</v>
      </c>
      <c r="Y1218" s="82" t="s">
        <v>5391</v>
      </c>
      <c r="Z1218" s="82" t="s">
        <v>3547</v>
      </c>
      <c r="AA1218" s="82" t="s">
        <v>3704</v>
      </c>
      <c r="AB1218" s="83">
        <v>37052</v>
      </c>
      <c r="AC1218" s="82" t="s">
        <v>3705</v>
      </c>
      <c r="AD1218" s="82" t="s">
        <v>3705</v>
      </c>
      <c r="AE1218" s="82">
        <v>200019604315750</v>
      </c>
      <c r="AF1218" s="82">
        <v>1</v>
      </c>
      <c r="AG1218" s="82" t="s">
        <v>3707</v>
      </c>
      <c r="AH1218" s="82">
        <v>1</v>
      </c>
      <c r="AI1218" s="82" t="s">
        <v>3708</v>
      </c>
      <c r="AJ1218" s="82">
        <v>315645</v>
      </c>
      <c r="AK1218" s="82" t="s">
        <v>6663</v>
      </c>
      <c r="AL1218" s="82">
        <v>819</v>
      </c>
      <c r="AM1218" s="84">
        <v>9000</v>
      </c>
      <c r="AN1218" s="84">
        <v>0</v>
      </c>
      <c r="AO1218" s="84">
        <v>0</v>
      </c>
      <c r="AP1218" s="84">
        <v>9000</v>
      </c>
      <c r="AQ1218" s="84">
        <v>0</v>
      </c>
      <c r="AR1218" s="84">
        <v>0</v>
      </c>
      <c r="AS1218" s="84">
        <v>0</v>
      </c>
      <c r="AT1218" s="84">
        <v>0</v>
      </c>
      <c r="AU1218" s="84">
        <v>0</v>
      </c>
      <c r="AV1218" s="84">
        <v>0</v>
      </c>
      <c r="AW1218" s="84">
        <v>0</v>
      </c>
      <c r="AX1218" s="84">
        <v>0</v>
      </c>
      <c r="AY1218" s="84">
        <v>9000</v>
      </c>
      <c r="AZ1218" s="84">
        <v>0</v>
      </c>
      <c r="BA1218" s="84">
        <v>0</v>
      </c>
      <c r="BB1218" s="84">
        <v>0</v>
      </c>
      <c r="BC1218" s="91">
        <v>0</v>
      </c>
    </row>
    <row r="1219" spans="1:55" ht="25.5">
      <c r="A1219" s="90" t="s">
        <v>843</v>
      </c>
      <c r="B1219" s="82">
        <v>20231001</v>
      </c>
      <c r="C1219" s="82">
        <v>2023</v>
      </c>
      <c r="D1219" s="82" t="s">
        <v>6398</v>
      </c>
      <c r="E1219" s="82">
        <v>10</v>
      </c>
      <c r="F1219" s="82" t="s">
        <v>1283</v>
      </c>
      <c r="G1219" s="82" t="s">
        <v>727</v>
      </c>
      <c r="H1219" s="82" t="s">
        <v>1283</v>
      </c>
      <c r="I1219" s="82" t="s">
        <v>727</v>
      </c>
      <c r="J1219" s="82">
        <v>1</v>
      </c>
      <c r="K1219" s="82" t="s">
        <v>11</v>
      </c>
      <c r="L1219" s="82" t="s">
        <v>3749</v>
      </c>
      <c r="M1219" s="82" t="s">
        <v>3750</v>
      </c>
      <c r="N1219" s="82" t="s">
        <v>2352</v>
      </c>
      <c r="O1219" s="82" t="s">
        <v>3700</v>
      </c>
      <c r="P1219" s="82" t="s">
        <v>3954</v>
      </c>
      <c r="Q1219" s="82" t="s">
        <v>574</v>
      </c>
      <c r="R1219" s="82">
        <v>6</v>
      </c>
      <c r="S1219" s="83">
        <v>44930</v>
      </c>
      <c r="T1219" s="83">
        <v>37997</v>
      </c>
      <c r="U1219" s="82">
        <v>62115021</v>
      </c>
      <c r="V1219" s="82" t="s">
        <v>3702</v>
      </c>
      <c r="W1219" s="100" t="s">
        <v>1067</v>
      </c>
      <c r="X1219" s="82" t="s">
        <v>3955</v>
      </c>
      <c r="Y1219" s="82" t="s">
        <v>5291</v>
      </c>
      <c r="Z1219" s="82" t="s">
        <v>760</v>
      </c>
      <c r="AA1219" s="82" t="s">
        <v>3704</v>
      </c>
      <c r="AB1219" s="82" t="s">
        <v>7192</v>
      </c>
      <c r="AC1219" s="82" t="s">
        <v>3713</v>
      </c>
      <c r="AD1219" s="82" t="s">
        <v>3705</v>
      </c>
      <c r="AE1219" s="82">
        <v>200013300045599</v>
      </c>
      <c r="AF1219" s="82">
        <v>1</v>
      </c>
      <c r="AG1219" s="82" t="s">
        <v>3707</v>
      </c>
      <c r="AH1219" s="82">
        <v>1</v>
      </c>
      <c r="AI1219" s="82" t="s">
        <v>3708</v>
      </c>
      <c r="AJ1219" s="82">
        <v>315645</v>
      </c>
      <c r="AK1219" s="82" t="s">
        <v>6663</v>
      </c>
      <c r="AL1219" s="82">
        <v>820</v>
      </c>
      <c r="AM1219" s="84">
        <v>45000</v>
      </c>
      <c r="AN1219" s="84">
        <v>0</v>
      </c>
      <c r="AO1219" s="84">
        <v>0</v>
      </c>
      <c r="AP1219" s="84">
        <v>45000</v>
      </c>
      <c r="AQ1219" s="84">
        <v>1291.5</v>
      </c>
      <c r="AR1219" s="84">
        <v>1148.33</v>
      </c>
      <c r="AS1219" s="84">
        <v>1368</v>
      </c>
      <c r="AT1219" s="84">
        <v>0</v>
      </c>
      <c r="AU1219" s="84">
        <v>25</v>
      </c>
      <c r="AV1219" s="84">
        <v>50</v>
      </c>
      <c r="AW1219" s="84">
        <v>17455.78</v>
      </c>
      <c r="AX1219" s="84">
        <v>38794.39</v>
      </c>
      <c r="AY1219" s="84">
        <v>23661.39</v>
      </c>
      <c r="AZ1219" s="84">
        <v>3195</v>
      </c>
      <c r="BA1219" s="84">
        <v>495</v>
      </c>
      <c r="BB1219" s="84">
        <v>3190.5</v>
      </c>
      <c r="BC1219" s="91">
        <v>6880.5</v>
      </c>
    </row>
    <row r="1220" spans="1:55" ht="25.5">
      <c r="A1220" s="90" t="s">
        <v>843</v>
      </c>
      <c r="B1220" s="82">
        <v>20231001</v>
      </c>
      <c r="C1220" s="82">
        <v>2023</v>
      </c>
      <c r="D1220" s="82" t="s">
        <v>6398</v>
      </c>
      <c r="E1220" s="82">
        <v>10</v>
      </c>
      <c r="F1220" s="82" t="s">
        <v>1262</v>
      </c>
      <c r="G1220" s="82" t="s">
        <v>465</v>
      </c>
      <c r="H1220" s="82">
        <v>1.83</v>
      </c>
      <c r="I1220" s="82" t="s">
        <v>843</v>
      </c>
      <c r="J1220" s="82">
        <v>34</v>
      </c>
      <c r="K1220" s="82" t="s">
        <v>3699</v>
      </c>
      <c r="L1220" s="82"/>
      <c r="M1220" s="82"/>
      <c r="N1220" s="82" t="s">
        <v>2352</v>
      </c>
      <c r="O1220" s="82" t="s">
        <v>3700</v>
      </c>
      <c r="P1220" s="82" t="s">
        <v>3701</v>
      </c>
      <c r="Q1220" s="82" t="s">
        <v>190</v>
      </c>
      <c r="R1220" s="82">
        <v>2</v>
      </c>
      <c r="S1220" s="83">
        <v>44562</v>
      </c>
      <c r="T1220" s="83">
        <v>44205</v>
      </c>
      <c r="U1220" s="82">
        <v>61935106</v>
      </c>
      <c r="V1220" s="82" t="s">
        <v>3702</v>
      </c>
      <c r="W1220" s="100" t="s">
        <v>2088</v>
      </c>
      <c r="X1220" s="82" t="s">
        <v>4387</v>
      </c>
      <c r="Y1220" s="82" t="s">
        <v>5668</v>
      </c>
      <c r="Z1220" s="82" t="s">
        <v>1210</v>
      </c>
      <c r="AA1220" s="82" t="s">
        <v>3712</v>
      </c>
      <c r="AB1220" s="82" t="s">
        <v>7193</v>
      </c>
      <c r="AC1220" s="82" t="s">
        <v>3705</v>
      </c>
      <c r="AD1220" s="82" t="s">
        <v>3718</v>
      </c>
      <c r="AE1220" s="82">
        <v>200019603361861</v>
      </c>
      <c r="AF1220" s="82">
        <v>1</v>
      </c>
      <c r="AG1220" s="82" t="s">
        <v>3707</v>
      </c>
      <c r="AH1220" s="82">
        <v>1</v>
      </c>
      <c r="AI1220" s="82" t="s">
        <v>3708</v>
      </c>
      <c r="AJ1220" s="82">
        <v>315645</v>
      </c>
      <c r="AK1220" s="82" t="s">
        <v>6663</v>
      </c>
      <c r="AL1220" s="82">
        <v>821</v>
      </c>
      <c r="AM1220" s="84">
        <v>35000</v>
      </c>
      <c r="AN1220" s="84">
        <v>0</v>
      </c>
      <c r="AO1220" s="84">
        <v>0</v>
      </c>
      <c r="AP1220" s="84">
        <v>35000</v>
      </c>
      <c r="AQ1220" s="84">
        <v>1004.5</v>
      </c>
      <c r="AR1220" s="84">
        <v>0</v>
      </c>
      <c r="AS1220" s="84">
        <v>1064</v>
      </c>
      <c r="AT1220" s="84">
        <v>0</v>
      </c>
      <c r="AU1220" s="84">
        <v>25</v>
      </c>
      <c r="AV1220" s="84">
        <v>0</v>
      </c>
      <c r="AW1220" s="84">
        <v>0</v>
      </c>
      <c r="AX1220" s="84">
        <v>2093.5</v>
      </c>
      <c r="AY1220" s="84">
        <v>32906.5</v>
      </c>
      <c r="AZ1220" s="84">
        <v>2485</v>
      </c>
      <c r="BA1220" s="84">
        <v>385</v>
      </c>
      <c r="BB1220" s="84">
        <v>2481.5</v>
      </c>
      <c r="BC1220" s="91">
        <v>5351.5</v>
      </c>
    </row>
    <row r="1221" spans="1:55" ht="25.5">
      <c r="A1221" s="90" t="s">
        <v>843</v>
      </c>
      <c r="B1221" s="82">
        <v>20231001</v>
      </c>
      <c r="C1221" s="82">
        <v>2023</v>
      </c>
      <c r="D1221" s="82" t="s">
        <v>6398</v>
      </c>
      <c r="E1221" s="82">
        <v>10</v>
      </c>
      <c r="F1221" s="82">
        <v>1.83</v>
      </c>
      <c r="G1221" s="82" t="s">
        <v>843</v>
      </c>
      <c r="H1221" s="82">
        <v>1.83</v>
      </c>
      <c r="I1221" s="82" t="s">
        <v>843</v>
      </c>
      <c r="J1221" s="82">
        <v>1</v>
      </c>
      <c r="K1221" s="82" t="s">
        <v>11</v>
      </c>
      <c r="L1221" s="82"/>
      <c r="M1221" s="82"/>
      <c r="N1221" s="82" t="s">
        <v>2352</v>
      </c>
      <c r="O1221" s="82" t="s">
        <v>3700</v>
      </c>
      <c r="P1221" s="82" t="s">
        <v>3701</v>
      </c>
      <c r="Q1221" s="82" t="s">
        <v>190</v>
      </c>
      <c r="R1221" s="82">
        <v>11</v>
      </c>
      <c r="S1221" s="83">
        <v>44573</v>
      </c>
      <c r="T1221" s="83">
        <v>41281</v>
      </c>
      <c r="U1221" s="82">
        <v>62461515</v>
      </c>
      <c r="V1221" s="82" t="s">
        <v>3702</v>
      </c>
      <c r="W1221" s="100" t="s">
        <v>1725</v>
      </c>
      <c r="X1221" s="82" t="s">
        <v>3988</v>
      </c>
      <c r="Y1221" s="82" t="s">
        <v>5411</v>
      </c>
      <c r="Z1221" s="82" t="s">
        <v>221</v>
      </c>
      <c r="AA1221" s="82" t="s">
        <v>3712</v>
      </c>
      <c r="AB1221" s="83">
        <v>23380</v>
      </c>
      <c r="AC1221" s="82" t="s">
        <v>3713</v>
      </c>
      <c r="AD1221" s="82" t="s">
        <v>3718</v>
      </c>
      <c r="AE1221" s="82">
        <v>200013300235202</v>
      </c>
      <c r="AF1221" s="82">
        <v>1</v>
      </c>
      <c r="AG1221" s="82" t="s">
        <v>3707</v>
      </c>
      <c r="AH1221" s="82">
        <v>1</v>
      </c>
      <c r="AI1221" s="82" t="s">
        <v>3708</v>
      </c>
      <c r="AJ1221" s="82">
        <v>315645</v>
      </c>
      <c r="AK1221" s="82" t="s">
        <v>6663</v>
      </c>
      <c r="AL1221" s="82">
        <v>822</v>
      </c>
      <c r="AM1221" s="84">
        <v>30000</v>
      </c>
      <c r="AN1221" s="84">
        <v>0</v>
      </c>
      <c r="AO1221" s="84">
        <v>0</v>
      </c>
      <c r="AP1221" s="84">
        <v>30000</v>
      </c>
      <c r="AQ1221" s="84">
        <v>861</v>
      </c>
      <c r="AR1221" s="84">
        <v>0</v>
      </c>
      <c r="AS1221" s="84">
        <v>912</v>
      </c>
      <c r="AT1221" s="84">
        <v>0</v>
      </c>
      <c r="AU1221" s="84">
        <v>25</v>
      </c>
      <c r="AV1221" s="84">
        <v>0</v>
      </c>
      <c r="AW1221" s="84">
        <v>0</v>
      </c>
      <c r="AX1221" s="84">
        <v>1798</v>
      </c>
      <c r="AY1221" s="84">
        <v>28202</v>
      </c>
      <c r="AZ1221" s="84">
        <v>2130</v>
      </c>
      <c r="BA1221" s="84">
        <v>330</v>
      </c>
      <c r="BB1221" s="84">
        <v>2127</v>
      </c>
      <c r="BC1221" s="91">
        <v>4587</v>
      </c>
    </row>
    <row r="1222" spans="1:55" ht="25.5">
      <c r="A1222" s="90" t="s">
        <v>843</v>
      </c>
      <c r="B1222" s="82">
        <v>20231001</v>
      </c>
      <c r="C1222" s="82">
        <v>2023</v>
      </c>
      <c r="D1222" s="82" t="s">
        <v>6398</v>
      </c>
      <c r="E1222" s="82">
        <v>10</v>
      </c>
      <c r="F1222" s="82" t="s">
        <v>1267</v>
      </c>
      <c r="G1222" s="82" t="s">
        <v>305</v>
      </c>
      <c r="H1222" s="82" t="s">
        <v>1267</v>
      </c>
      <c r="I1222" s="82" t="s">
        <v>305</v>
      </c>
      <c r="J1222" s="82">
        <v>1</v>
      </c>
      <c r="K1222" s="82" t="s">
        <v>11</v>
      </c>
      <c r="L1222" s="82" t="s">
        <v>3714</v>
      </c>
      <c r="M1222" s="82" t="s">
        <v>3715</v>
      </c>
      <c r="N1222" s="82" t="s">
        <v>2352</v>
      </c>
      <c r="O1222" s="82" t="s">
        <v>3700</v>
      </c>
      <c r="P1222" s="82" t="s">
        <v>3853</v>
      </c>
      <c r="Q1222" s="82" t="s">
        <v>249</v>
      </c>
      <c r="R1222" s="82">
        <v>13</v>
      </c>
      <c r="S1222" s="83">
        <v>43831</v>
      </c>
      <c r="T1222" s="83">
        <v>40911</v>
      </c>
      <c r="U1222" s="82">
        <v>61650004</v>
      </c>
      <c r="V1222" s="82" t="s">
        <v>3702</v>
      </c>
      <c r="W1222" s="100" t="s">
        <v>1546</v>
      </c>
      <c r="X1222" s="82" t="s">
        <v>4266</v>
      </c>
      <c r="Y1222" s="82" t="s">
        <v>5558</v>
      </c>
      <c r="Z1222" s="82" t="s">
        <v>306</v>
      </c>
      <c r="AA1222" s="82" t="s">
        <v>3704</v>
      </c>
      <c r="AB1222" s="82" t="s">
        <v>7194</v>
      </c>
      <c r="AC1222" s="82" t="s">
        <v>3713</v>
      </c>
      <c r="AD1222" s="82" t="s">
        <v>3706</v>
      </c>
      <c r="AE1222" s="82">
        <v>200013300207735</v>
      </c>
      <c r="AF1222" s="82">
        <v>1</v>
      </c>
      <c r="AG1222" s="82" t="s">
        <v>3707</v>
      </c>
      <c r="AH1222" s="82">
        <v>1</v>
      </c>
      <c r="AI1222" s="82" t="s">
        <v>3708</v>
      </c>
      <c r="AJ1222" s="82">
        <v>315645</v>
      </c>
      <c r="AK1222" s="82" t="s">
        <v>6663</v>
      </c>
      <c r="AL1222" s="82">
        <v>823</v>
      </c>
      <c r="AM1222" s="84">
        <v>75000</v>
      </c>
      <c r="AN1222" s="84">
        <v>0</v>
      </c>
      <c r="AO1222" s="84">
        <v>0</v>
      </c>
      <c r="AP1222" s="84">
        <v>75000</v>
      </c>
      <c r="AQ1222" s="84">
        <v>2152.5</v>
      </c>
      <c r="AR1222" s="84">
        <v>5674.42</v>
      </c>
      <c r="AS1222" s="84">
        <v>2280</v>
      </c>
      <c r="AT1222" s="84">
        <v>3174.76</v>
      </c>
      <c r="AU1222" s="84">
        <v>25</v>
      </c>
      <c r="AV1222" s="84">
        <v>120</v>
      </c>
      <c r="AW1222" s="84">
        <v>7388</v>
      </c>
      <c r="AX1222" s="84">
        <v>28202.68</v>
      </c>
      <c r="AY1222" s="84">
        <v>54185.32</v>
      </c>
      <c r="AZ1222" s="84">
        <v>5325</v>
      </c>
      <c r="BA1222" s="84">
        <v>822.89</v>
      </c>
      <c r="BB1222" s="84">
        <v>5317.5</v>
      </c>
      <c r="BC1222" s="91">
        <v>11465.39</v>
      </c>
    </row>
    <row r="1223" spans="1:55" ht="25.5">
      <c r="A1223" s="90" t="s">
        <v>843</v>
      </c>
      <c r="B1223" s="82">
        <v>20231001</v>
      </c>
      <c r="C1223" s="82">
        <v>2023</v>
      </c>
      <c r="D1223" s="82" t="s">
        <v>6398</v>
      </c>
      <c r="E1223" s="82">
        <v>10</v>
      </c>
      <c r="F1223" s="82" t="s">
        <v>1285</v>
      </c>
      <c r="G1223" s="82" t="s">
        <v>187</v>
      </c>
      <c r="H1223" s="82">
        <v>1.83</v>
      </c>
      <c r="I1223" s="82" t="s">
        <v>843</v>
      </c>
      <c r="J1223" s="82">
        <v>34</v>
      </c>
      <c r="K1223" s="82" t="s">
        <v>3699</v>
      </c>
      <c r="L1223" s="82" t="s">
        <v>3714</v>
      </c>
      <c r="M1223" s="82" t="s">
        <v>3715</v>
      </c>
      <c r="N1223" s="82" t="s">
        <v>2352</v>
      </c>
      <c r="O1223" s="82" t="s">
        <v>3700</v>
      </c>
      <c r="P1223" s="82" t="s">
        <v>3912</v>
      </c>
      <c r="Q1223" s="82" t="s">
        <v>251</v>
      </c>
      <c r="R1223" s="82">
        <v>1</v>
      </c>
      <c r="S1223" s="83">
        <v>44573</v>
      </c>
      <c r="T1223" s="83">
        <v>44573</v>
      </c>
      <c r="U1223" s="82">
        <v>62370023</v>
      </c>
      <c r="V1223" s="82" t="s">
        <v>3702</v>
      </c>
      <c r="W1223" s="100" t="s">
        <v>2628</v>
      </c>
      <c r="X1223" s="82" t="s">
        <v>4465</v>
      </c>
      <c r="Y1223" s="82" t="s">
        <v>5740</v>
      </c>
      <c r="Z1223" s="82" t="s">
        <v>2627</v>
      </c>
      <c r="AA1223" s="82" t="s">
        <v>3712</v>
      </c>
      <c r="AB1223" s="82" t="s">
        <v>7195</v>
      </c>
      <c r="AC1223" s="82" t="s">
        <v>3705</v>
      </c>
      <c r="AD1223" s="82" t="s">
        <v>3706</v>
      </c>
      <c r="AE1223" s="82">
        <v>200019603465516</v>
      </c>
      <c r="AF1223" s="82">
        <v>1</v>
      </c>
      <c r="AG1223" s="82" t="s">
        <v>3707</v>
      </c>
      <c r="AH1223" s="82">
        <v>1</v>
      </c>
      <c r="AI1223" s="82" t="s">
        <v>3708</v>
      </c>
      <c r="AJ1223" s="82">
        <v>315645</v>
      </c>
      <c r="AK1223" s="82" t="s">
        <v>6663</v>
      </c>
      <c r="AL1223" s="82">
        <v>824</v>
      </c>
      <c r="AM1223" s="84">
        <v>70000</v>
      </c>
      <c r="AN1223" s="84">
        <v>0</v>
      </c>
      <c r="AO1223" s="84">
        <v>0</v>
      </c>
      <c r="AP1223" s="84">
        <v>70000</v>
      </c>
      <c r="AQ1223" s="84">
        <v>2009</v>
      </c>
      <c r="AR1223" s="84">
        <v>5368.48</v>
      </c>
      <c r="AS1223" s="84">
        <v>2128</v>
      </c>
      <c r="AT1223" s="84">
        <v>0</v>
      </c>
      <c r="AU1223" s="84">
        <v>25</v>
      </c>
      <c r="AV1223" s="84">
        <v>0</v>
      </c>
      <c r="AW1223" s="84">
        <v>0</v>
      </c>
      <c r="AX1223" s="84">
        <v>9530.48</v>
      </c>
      <c r="AY1223" s="84">
        <v>60469.52</v>
      </c>
      <c r="AZ1223" s="84">
        <v>4970</v>
      </c>
      <c r="BA1223" s="84">
        <v>770</v>
      </c>
      <c r="BB1223" s="84">
        <v>4963</v>
      </c>
      <c r="BC1223" s="91">
        <v>10703</v>
      </c>
    </row>
    <row r="1224" spans="1:55" ht="25.5">
      <c r="A1224" s="90" t="s">
        <v>843</v>
      </c>
      <c r="B1224" s="82">
        <v>20231001</v>
      </c>
      <c r="C1224" s="82">
        <v>2023</v>
      </c>
      <c r="D1224" s="82" t="s">
        <v>6398</v>
      </c>
      <c r="E1224" s="82">
        <v>10</v>
      </c>
      <c r="F1224" s="82">
        <v>1.83</v>
      </c>
      <c r="G1224" s="82" t="s">
        <v>843</v>
      </c>
      <c r="H1224" s="82">
        <v>1.83</v>
      </c>
      <c r="I1224" s="82" t="s">
        <v>843</v>
      </c>
      <c r="J1224" s="82">
        <v>7</v>
      </c>
      <c r="K1224" s="82" t="s">
        <v>3709</v>
      </c>
      <c r="L1224" s="82"/>
      <c r="M1224" s="82"/>
      <c r="N1224" s="82" t="s">
        <v>2352</v>
      </c>
      <c r="O1224" s="82" t="s">
        <v>3700</v>
      </c>
      <c r="P1224" s="82" t="s">
        <v>3710</v>
      </c>
      <c r="Q1224" s="82" t="s">
        <v>795</v>
      </c>
      <c r="R1224" s="82">
        <v>1</v>
      </c>
      <c r="S1224" s="83">
        <v>44931</v>
      </c>
      <c r="T1224" s="83">
        <v>44931</v>
      </c>
      <c r="U1224" s="82">
        <v>62461928</v>
      </c>
      <c r="V1224" s="82" t="s">
        <v>3702</v>
      </c>
      <c r="W1224" s="100" t="s">
        <v>3220</v>
      </c>
      <c r="X1224" s="82" t="s">
        <v>3941</v>
      </c>
      <c r="Y1224" s="82" t="s">
        <v>5281</v>
      </c>
      <c r="Z1224" s="82" t="s">
        <v>3219</v>
      </c>
      <c r="AA1224" s="82" t="s">
        <v>3704</v>
      </c>
      <c r="AB1224" s="83">
        <v>33735</v>
      </c>
      <c r="AC1224" s="82" t="s">
        <v>3705</v>
      </c>
      <c r="AD1224" s="82" t="s">
        <v>3706</v>
      </c>
      <c r="AE1224" s="82">
        <v>200012800437783</v>
      </c>
      <c r="AF1224" s="82">
        <v>1</v>
      </c>
      <c r="AG1224" s="82" t="s">
        <v>3707</v>
      </c>
      <c r="AH1224" s="82">
        <v>1</v>
      </c>
      <c r="AI1224" s="82" t="s">
        <v>3708</v>
      </c>
      <c r="AJ1224" s="82">
        <v>315645</v>
      </c>
      <c r="AK1224" s="82" t="s">
        <v>6663</v>
      </c>
      <c r="AL1224" s="82">
        <v>825</v>
      </c>
      <c r="AM1224" s="84">
        <v>10000</v>
      </c>
      <c r="AN1224" s="84">
        <v>0</v>
      </c>
      <c r="AO1224" s="84">
        <v>0</v>
      </c>
      <c r="AP1224" s="84">
        <v>10000</v>
      </c>
      <c r="AQ1224" s="84">
        <v>0</v>
      </c>
      <c r="AR1224" s="84">
        <v>0</v>
      </c>
      <c r="AS1224" s="84">
        <v>0</v>
      </c>
      <c r="AT1224" s="84">
        <v>0</v>
      </c>
      <c r="AU1224" s="84">
        <v>0</v>
      </c>
      <c r="AV1224" s="84">
        <v>0</v>
      </c>
      <c r="AW1224" s="84">
        <v>0</v>
      </c>
      <c r="AX1224" s="84">
        <v>0</v>
      </c>
      <c r="AY1224" s="84">
        <v>10000</v>
      </c>
      <c r="AZ1224" s="84">
        <v>0</v>
      </c>
      <c r="BA1224" s="84">
        <v>0</v>
      </c>
      <c r="BB1224" s="84">
        <v>0</v>
      </c>
      <c r="BC1224" s="91">
        <v>0</v>
      </c>
    </row>
    <row r="1225" spans="1:55" ht="25.5">
      <c r="A1225" s="90" t="s">
        <v>843</v>
      </c>
      <c r="B1225" s="82">
        <v>20231001</v>
      </c>
      <c r="C1225" s="82">
        <v>2023</v>
      </c>
      <c r="D1225" s="82" t="s">
        <v>6398</v>
      </c>
      <c r="E1225" s="82">
        <v>10</v>
      </c>
      <c r="F1225" s="82" t="s">
        <v>1257</v>
      </c>
      <c r="G1225" s="82" t="s">
        <v>73</v>
      </c>
      <c r="H1225" s="82">
        <v>1.83</v>
      </c>
      <c r="I1225" s="82" t="s">
        <v>843</v>
      </c>
      <c r="J1225" s="82">
        <v>34</v>
      </c>
      <c r="K1225" s="82" t="s">
        <v>3699</v>
      </c>
      <c r="L1225" s="82"/>
      <c r="M1225" s="82"/>
      <c r="N1225" s="82" t="s">
        <v>2352</v>
      </c>
      <c r="O1225" s="82" t="s">
        <v>3700</v>
      </c>
      <c r="P1225" s="82" t="s">
        <v>3735</v>
      </c>
      <c r="Q1225" s="82" t="s">
        <v>127</v>
      </c>
      <c r="R1225" s="82">
        <v>1</v>
      </c>
      <c r="S1225" s="83">
        <v>44571</v>
      </c>
      <c r="T1225" s="83">
        <v>44571</v>
      </c>
      <c r="U1225" s="82">
        <v>61950090</v>
      </c>
      <c r="V1225" s="82" t="s">
        <v>3702</v>
      </c>
      <c r="W1225" s="100" t="s">
        <v>2450</v>
      </c>
      <c r="X1225" s="82" t="s">
        <v>4595</v>
      </c>
      <c r="Y1225" s="82" t="s">
        <v>5881</v>
      </c>
      <c r="Z1225" s="82" t="s">
        <v>2421</v>
      </c>
      <c r="AA1225" s="82" t="s">
        <v>3712</v>
      </c>
      <c r="AB1225" s="82" t="s">
        <v>7196</v>
      </c>
      <c r="AC1225" s="82" t="s">
        <v>3705</v>
      </c>
      <c r="AD1225" s="82" t="s">
        <v>3706</v>
      </c>
      <c r="AE1225" s="82">
        <v>200018700068372</v>
      </c>
      <c r="AF1225" s="82">
        <v>1</v>
      </c>
      <c r="AG1225" s="82" t="s">
        <v>3707</v>
      </c>
      <c r="AH1225" s="82">
        <v>1</v>
      </c>
      <c r="AI1225" s="82" t="s">
        <v>3708</v>
      </c>
      <c r="AJ1225" s="82">
        <v>315645</v>
      </c>
      <c r="AK1225" s="82" t="s">
        <v>6663</v>
      </c>
      <c r="AL1225" s="82">
        <v>826</v>
      </c>
      <c r="AM1225" s="84">
        <v>135000</v>
      </c>
      <c r="AN1225" s="84">
        <v>0</v>
      </c>
      <c r="AO1225" s="84">
        <v>0</v>
      </c>
      <c r="AP1225" s="84">
        <v>135000</v>
      </c>
      <c r="AQ1225" s="84">
        <v>3874.5</v>
      </c>
      <c r="AR1225" s="84">
        <v>19941.400000000001</v>
      </c>
      <c r="AS1225" s="84">
        <v>4104</v>
      </c>
      <c r="AT1225" s="84">
        <v>1587.38</v>
      </c>
      <c r="AU1225" s="84">
        <v>25</v>
      </c>
      <c r="AV1225" s="84">
        <v>0</v>
      </c>
      <c r="AW1225" s="84">
        <v>0</v>
      </c>
      <c r="AX1225" s="84">
        <v>29532.28</v>
      </c>
      <c r="AY1225" s="84">
        <v>105467.72</v>
      </c>
      <c r="AZ1225" s="84">
        <v>9585</v>
      </c>
      <c r="BA1225" s="84">
        <v>822.89</v>
      </c>
      <c r="BB1225" s="84">
        <v>9571.5</v>
      </c>
      <c r="BC1225" s="91">
        <v>19979.39</v>
      </c>
    </row>
    <row r="1226" spans="1:55" ht="38.25">
      <c r="A1226" s="90" t="s">
        <v>843</v>
      </c>
      <c r="B1226" s="82">
        <v>20231001</v>
      </c>
      <c r="C1226" s="82">
        <v>2023</v>
      </c>
      <c r="D1226" s="82" t="s">
        <v>6398</v>
      </c>
      <c r="E1226" s="82">
        <v>10</v>
      </c>
      <c r="F1226" s="82" t="s">
        <v>1272</v>
      </c>
      <c r="G1226" s="82" t="s">
        <v>1489</v>
      </c>
      <c r="H1226" s="82" t="s">
        <v>1272</v>
      </c>
      <c r="I1226" s="82" t="s">
        <v>1489</v>
      </c>
      <c r="J1226" s="82">
        <v>1</v>
      </c>
      <c r="K1226" s="82" t="s">
        <v>11</v>
      </c>
      <c r="L1226" s="82"/>
      <c r="M1226" s="82"/>
      <c r="N1226" s="82" t="s">
        <v>2352</v>
      </c>
      <c r="O1226" s="82" t="s">
        <v>3700</v>
      </c>
      <c r="P1226" s="82" t="s">
        <v>3875</v>
      </c>
      <c r="Q1226" s="82" t="s">
        <v>700</v>
      </c>
      <c r="R1226" s="82">
        <v>2</v>
      </c>
      <c r="S1226" s="83">
        <v>44931</v>
      </c>
      <c r="T1226" s="83">
        <v>43839</v>
      </c>
      <c r="U1226" s="82">
        <v>62145005</v>
      </c>
      <c r="V1226" s="82" t="s">
        <v>3702</v>
      </c>
      <c r="W1226" s="100" t="s">
        <v>1603</v>
      </c>
      <c r="X1226" s="82" t="s">
        <v>4156</v>
      </c>
      <c r="Y1226" s="82" t="s">
        <v>5463</v>
      </c>
      <c r="Z1226" s="82" t="s">
        <v>761</v>
      </c>
      <c r="AA1226" s="82" t="s">
        <v>3712</v>
      </c>
      <c r="AB1226" s="83">
        <v>19850</v>
      </c>
      <c r="AC1226" s="82" t="s">
        <v>3705</v>
      </c>
      <c r="AD1226" s="82" t="s">
        <v>3706</v>
      </c>
      <c r="AE1226" s="82">
        <v>200019603018352</v>
      </c>
      <c r="AF1226" s="82">
        <v>1</v>
      </c>
      <c r="AG1226" s="82" t="s">
        <v>3707</v>
      </c>
      <c r="AH1226" s="82">
        <v>1</v>
      </c>
      <c r="AI1226" s="82" t="s">
        <v>3708</v>
      </c>
      <c r="AJ1226" s="82">
        <v>315645</v>
      </c>
      <c r="AK1226" s="82" t="s">
        <v>6663</v>
      </c>
      <c r="AL1226" s="82">
        <v>827</v>
      </c>
      <c r="AM1226" s="84">
        <v>260000</v>
      </c>
      <c r="AN1226" s="84">
        <v>0</v>
      </c>
      <c r="AO1226" s="84">
        <v>0</v>
      </c>
      <c r="AP1226" s="84">
        <v>260000</v>
      </c>
      <c r="AQ1226" s="84">
        <v>7462</v>
      </c>
      <c r="AR1226" s="84">
        <v>50296.02</v>
      </c>
      <c r="AS1226" s="84">
        <v>5685.41</v>
      </c>
      <c r="AT1226" s="84">
        <v>0</v>
      </c>
      <c r="AU1226" s="84">
        <v>25</v>
      </c>
      <c r="AV1226" s="84">
        <v>0</v>
      </c>
      <c r="AW1226" s="84">
        <v>0</v>
      </c>
      <c r="AX1226" s="84">
        <v>63468.43</v>
      </c>
      <c r="AY1226" s="84">
        <v>196531.57</v>
      </c>
      <c r="AZ1226" s="84">
        <v>18460</v>
      </c>
      <c r="BA1226" s="84">
        <v>822.89</v>
      </c>
      <c r="BB1226" s="84">
        <v>13259.72</v>
      </c>
      <c r="BC1226" s="91">
        <v>32542.61</v>
      </c>
    </row>
    <row r="1227" spans="1:55" ht="25.5">
      <c r="A1227" s="90" t="s">
        <v>843</v>
      </c>
      <c r="B1227" s="82">
        <v>20231001</v>
      </c>
      <c r="C1227" s="82">
        <v>2023</v>
      </c>
      <c r="D1227" s="82" t="s">
        <v>6398</v>
      </c>
      <c r="E1227" s="82">
        <v>10</v>
      </c>
      <c r="F1227" s="82" t="s">
        <v>1270</v>
      </c>
      <c r="G1227" s="82" t="s">
        <v>842</v>
      </c>
      <c r="H1227" s="82">
        <v>1.83</v>
      </c>
      <c r="I1227" s="82" t="s">
        <v>843</v>
      </c>
      <c r="J1227" s="82">
        <v>34</v>
      </c>
      <c r="K1227" s="82" t="s">
        <v>3699</v>
      </c>
      <c r="L1227" s="82" t="s">
        <v>3754</v>
      </c>
      <c r="M1227" s="82" t="s">
        <v>3755</v>
      </c>
      <c r="N1227" s="82" t="s">
        <v>2352</v>
      </c>
      <c r="O1227" s="82" t="s">
        <v>3700</v>
      </c>
      <c r="P1227" s="82" t="s">
        <v>3756</v>
      </c>
      <c r="Q1227" s="82" t="s">
        <v>883</v>
      </c>
      <c r="R1227" s="82">
        <v>3</v>
      </c>
      <c r="S1227" s="83">
        <v>44562</v>
      </c>
      <c r="T1227" s="83">
        <v>43841</v>
      </c>
      <c r="U1227" s="82">
        <v>61800066</v>
      </c>
      <c r="V1227" s="82" t="s">
        <v>3702</v>
      </c>
      <c r="W1227" s="100" t="s">
        <v>2057</v>
      </c>
      <c r="X1227" s="82" t="s">
        <v>4647</v>
      </c>
      <c r="Y1227" s="82" t="s">
        <v>5932</v>
      </c>
      <c r="Z1227" s="82" t="s">
        <v>891</v>
      </c>
      <c r="AA1227" s="82" t="s">
        <v>3712</v>
      </c>
      <c r="AB1227" s="82" t="s">
        <v>7197</v>
      </c>
      <c r="AC1227" s="82" t="s">
        <v>3705</v>
      </c>
      <c r="AD1227" s="82" t="s">
        <v>3706</v>
      </c>
      <c r="AE1227" s="82">
        <v>200019603107051</v>
      </c>
      <c r="AF1227" s="82">
        <v>1</v>
      </c>
      <c r="AG1227" s="82" t="s">
        <v>3707</v>
      </c>
      <c r="AH1227" s="82">
        <v>1</v>
      </c>
      <c r="AI1227" s="82" t="s">
        <v>3708</v>
      </c>
      <c r="AJ1227" s="82">
        <v>315645</v>
      </c>
      <c r="AK1227" s="82" t="s">
        <v>6663</v>
      </c>
      <c r="AL1227" s="82">
        <v>828</v>
      </c>
      <c r="AM1227" s="84">
        <v>40000</v>
      </c>
      <c r="AN1227" s="84">
        <v>0</v>
      </c>
      <c r="AO1227" s="84">
        <v>0</v>
      </c>
      <c r="AP1227" s="84">
        <v>40000</v>
      </c>
      <c r="AQ1227" s="84">
        <v>1148</v>
      </c>
      <c r="AR1227" s="84">
        <v>442.65</v>
      </c>
      <c r="AS1227" s="84">
        <v>1216</v>
      </c>
      <c r="AT1227" s="84">
        <v>0</v>
      </c>
      <c r="AU1227" s="84">
        <v>25</v>
      </c>
      <c r="AV1227" s="84">
        <v>0</v>
      </c>
      <c r="AW1227" s="84">
        <v>0</v>
      </c>
      <c r="AX1227" s="84">
        <v>2831.65</v>
      </c>
      <c r="AY1227" s="84">
        <v>37168.35</v>
      </c>
      <c r="AZ1227" s="84">
        <v>2840</v>
      </c>
      <c r="BA1227" s="84">
        <v>440</v>
      </c>
      <c r="BB1227" s="84">
        <v>2836</v>
      </c>
      <c r="BC1227" s="91">
        <v>6116</v>
      </c>
    </row>
    <row r="1228" spans="1:55" ht="25.5">
      <c r="A1228" s="90" t="s">
        <v>843</v>
      </c>
      <c r="B1228" s="82">
        <v>20231001</v>
      </c>
      <c r="C1228" s="82">
        <v>2023</v>
      </c>
      <c r="D1228" s="82" t="s">
        <v>6398</v>
      </c>
      <c r="E1228" s="82">
        <v>10</v>
      </c>
      <c r="F1228" s="82" t="s">
        <v>1271</v>
      </c>
      <c r="G1228" s="82" t="s">
        <v>390</v>
      </c>
      <c r="H1228" s="82">
        <v>1.83</v>
      </c>
      <c r="I1228" s="82" t="s">
        <v>843</v>
      </c>
      <c r="J1228" s="82">
        <v>34</v>
      </c>
      <c r="K1228" s="82" t="s">
        <v>3699</v>
      </c>
      <c r="L1228" s="82"/>
      <c r="M1228" s="82"/>
      <c r="N1228" s="82" t="s">
        <v>2352</v>
      </c>
      <c r="O1228" s="82" t="s">
        <v>3700</v>
      </c>
      <c r="P1228" s="82" t="s">
        <v>3738</v>
      </c>
      <c r="Q1228" s="82" t="s">
        <v>59</v>
      </c>
      <c r="R1228" s="82">
        <v>5</v>
      </c>
      <c r="S1228" s="83">
        <v>44562</v>
      </c>
      <c r="T1228" s="83">
        <v>40909</v>
      </c>
      <c r="U1228" s="82">
        <v>61425015</v>
      </c>
      <c r="V1228" s="82" t="s">
        <v>3702</v>
      </c>
      <c r="W1228" s="100" t="s">
        <v>2148</v>
      </c>
      <c r="X1228" s="82" t="s">
        <v>3837</v>
      </c>
      <c r="Y1228" s="82" t="s">
        <v>5879</v>
      </c>
      <c r="Z1228" s="82" t="s">
        <v>1452</v>
      </c>
      <c r="AA1228" s="82" t="s">
        <v>3704</v>
      </c>
      <c r="AB1228" s="82" t="s">
        <v>7198</v>
      </c>
      <c r="AC1228" s="82" t="s">
        <v>3713</v>
      </c>
      <c r="AD1228" s="82" t="s">
        <v>3706</v>
      </c>
      <c r="AE1228" s="82">
        <v>200010301704185</v>
      </c>
      <c r="AF1228" s="82">
        <v>1</v>
      </c>
      <c r="AG1228" s="82" t="s">
        <v>3707</v>
      </c>
      <c r="AH1228" s="82">
        <v>1</v>
      </c>
      <c r="AI1228" s="82" t="s">
        <v>3708</v>
      </c>
      <c r="AJ1228" s="82">
        <v>315645</v>
      </c>
      <c r="AK1228" s="82" t="s">
        <v>6663</v>
      </c>
      <c r="AL1228" s="82">
        <v>829</v>
      </c>
      <c r="AM1228" s="84">
        <v>175000</v>
      </c>
      <c r="AN1228" s="84">
        <v>0</v>
      </c>
      <c r="AO1228" s="84">
        <v>0</v>
      </c>
      <c r="AP1228" s="84">
        <v>175000</v>
      </c>
      <c r="AQ1228" s="84">
        <v>5022.5</v>
      </c>
      <c r="AR1228" s="84">
        <v>29747.24</v>
      </c>
      <c r="AS1228" s="84">
        <v>5320</v>
      </c>
      <c r="AT1228" s="84">
        <v>0</v>
      </c>
      <c r="AU1228" s="84">
        <v>25</v>
      </c>
      <c r="AV1228" s="84">
        <v>0</v>
      </c>
      <c r="AW1228" s="84">
        <v>0</v>
      </c>
      <c r="AX1228" s="84">
        <v>40114.74</v>
      </c>
      <c r="AY1228" s="84">
        <v>134885.26</v>
      </c>
      <c r="AZ1228" s="84">
        <v>12425</v>
      </c>
      <c r="BA1228" s="84">
        <v>822.89</v>
      </c>
      <c r="BB1228" s="84">
        <v>12407.5</v>
      </c>
      <c r="BC1228" s="91">
        <v>25655.39</v>
      </c>
    </row>
    <row r="1229" spans="1:55" ht="25.5">
      <c r="A1229" s="90" t="s">
        <v>843</v>
      </c>
      <c r="B1229" s="82">
        <v>20231001</v>
      </c>
      <c r="C1229" s="82">
        <v>2023</v>
      </c>
      <c r="D1229" s="82" t="s">
        <v>6398</v>
      </c>
      <c r="E1229" s="82">
        <v>10</v>
      </c>
      <c r="F1229" s="82" t="s">
        <v>1241</v>
      </c>
      <c r="G1229" s="82" t="s">
        <v>276</v>
      </c>
      <c r="H1229" s="82">
        <v>1.83</v>
      </c>
      <c r="I1229" s="82" t="s">
        <v>843</v>
      </c>
      <c r="J1229" s="82">
        <v>34</v>
      </c>
      <c r="K1229" s="82" t="s">
        <v>3699</v>
      </c>
      <c r="L1229" s="82" t="s">
        <v>3714</v>
      </c>
      <c r="M1229" s="82" t="s">
        <v>3715</v>
      </c>
      <c r="N1229" s="82" t="s">
        <v>2352</v>
      </c>
      <c r="O1229" s="82" t="s">
        <v>3700</v>
      </c>
      <c r="P1229" s="82" t="s">
        <v>3727</v>
      </c>
      <c r="Q1229" s="82" t="s">
        <v>1315</v>
      </c>
      <c r="R1229" s="82">
        <v>2</v>
      </c>
      <c r="S1229" s="83">
        <v>44933</v>
      </c>
      <c r="T1229" s="83">
        <v>44198</v>
      </c>
      <c r="U1229" s="82">
        <v>62160114</v>
      </c>
      <c r="V1229" s="82" t="s">
        <v>3702</v>
      </c>
      <c r="W1229" s="100" t="s">
        <v>3538</v>
      </c>
      <c r="X1229" s="82" t="s">
        <v>4198</v>
      </c>
      <c r="Y1229" s="82" t="s">
        <v>5497</v>
      </c>
      <c r="Z1229" s="82" t="s">
        <v>3537</v>
      </c>
      <c r="AA1229" s="82" t="s">
        <v>3712</v>
      </c>
      <c r="AB1229" s="82" t="s">
        <v>7199</v>
      </c>
      <c r="AC1229" s="82" t="s">
        <v>3705</v>
      </c>
      <c r="AD1229" s="82" t="s">
        <v>3706</v>
      </c>
      <c r="AE1229" s="82">
        <v>200019606046914</v>
      </c>
      <c r="AF1229" s="82">
        <v>1</v>
      </c>
      <c r="AG1229" s="82" t="s">
        <v>3707</v>
      </c>
      <c r="AH1229" s="82">
        <v>1</v>
      </c>
      <c r="AI1229" s="82" t="s">
        <v>3708</v>
      </c>
      <c r="AJ1229" s="82">
        <v>315645</v>
      </c>
      <c r="AK1229" s="82" t="s">
        <v>6663</v>
      </c>
      <c r="AL1229" s="82">
        <v>830</v>
      </c>
      <c r="AM1229" s="84">
        <v>60000</v>
      </c>
      <c r="AN1229" s="84">
        <v>0</v>
      </c>
      <c r="AO1229" s="84">
        <v>0</v>
      </c>
      <c r="AP1229" s="84">
        <v>60000</v>
      </c>
      <c r="AQ1229" s="84">
        <v>1722</v>
      </c>
      <c r="AR1229" s="84">
        <v>3486.68</v>
      </c>
      <c r="AS1229" s="84">
        <v>1824</v>
      </c>
      <c r="AT1229" s="84">
        <v>0</v>
      </c>
      <c r="AU1229" s="84">
        <v>25</v>
      </c>
      <c r="AV1229" s="84">
        <v>0</v>
      </c>
      <c r="AW1229" s="84">
        <v>0</v>
      </c>
      <c r="AX1229" s="84">
        <v>7057.68</v>
      </c>
      <c r="AY1229" s="84">
        <v>52942.32</v>
      </c>
      <c r="AZ1229" s="84">
        <v>4260</v>
      </c>
      <c r="BA1229" s="84">
        <v>660</v>
      </c>
      <c r="BB1229" s="84">
        <v>4254</v>
      </c>
      <c r="BC1229" s="91">
        <v>9174</v>
      </c>
    </row>
    <row r="1230" spans="1:55" ht="25.5">
      <c r="A1230" s="90" t="s">
        <v>843</v>
      </c>
      <c r="B1230" s="82">
        <v>20231001</v>
      </c>
      <c r="C1230" s="82">
        <v>2023</v>
      </c>
      <c r="D1230" s="82" t="s">
        <v>6398</v>
      </c>
      <c r="E1230" s="82">
        <v>10</v>
      </c>
      <c r="F1230" s="82">
        <v>1.83</v>
      </c>
      <c r="G1230" s="82" t="s">
        <v>843</v>
      </c>
      <c r="H1230" s="82">
        <v>1.83</v>
      </c>
      <c r="I1230" s="82" t="s">
        <v>843</v>
      </c>
      <c r="J1230" s="82">
        <v>5</v>
      </c>
      <c r="K1230" s="82" t="s">
        <v>2295</v>
      </c>
      <c r="L1230" s="82" t="s">
        <v>3720</v>
      </c>
      <c r="M1230" s="82" t="s">
        <v>3721</v>
      </c>
      <c r="N1230" s="82" t="s">
        <v>2352</v>
      </c>
      <c r="O1230" s="82" t="s">
        <v>3700</v>
      </c>
      <c r="P1230" s="82" t="s">
        <v>3987</v>
      </c>
      <c r="Q1230" s="82" t="s">
        <v>510</v>
      </c>
      <c r="R1230" s="82">
        <v>2</v>
      </c>
      <c r="S1230" s="83">
        <v>43466</v>
      </c>
      <c r="T1230" s="82" t="s">
        <v>7200</v>
      </c>
      <c r="U1230" s="82">
        <v>62460117</v>
      </c>
      <c r="V1230" s="82" t="s">
        <v>3702</v>
      </c>
      <c r="W1230" s="100" t="s">
        <v>2177</v>
      </c>
      <c r="X1230" s="82" t="s">
        <v>3988</v>
      </c>
      <c r="Y1230" s="82" t="s">
        <v>5317</v>
      </c>
      <c r="Z1230" s="82" t="s">
        <v>778</v>
      </c>
      <c r="AA1230" s="82" t="s">
        <v>3712</v>
      </c>
      <c r="AB1230" s="82" t="s">
        <v>6586</v>
      </c>
      <c r="AC1230" s="82" t="s">
        <v>3713</v>
      </c>
      <c r="AD1230" s="82" t="s">
        <v>3705</v>
      </c>
      <c r="AE1230" s="82">
        <v>200013300034144</v>
      </c>
      <c r="AF1230" s="82">
        <v>1</v>
      </c>
      <c r="AG1230" s="82" t="s">
        <v>3707</v>
      </c>
      <c r="AH1230" s="82">
        <v>1</v>
      </c>
      <c r="AI1230" s="82" t="s">
        <v>3708</v>
      </c>
      <c r="AJ1230" s="82">
        <v>315645</v>
      </c>
      <c r="AK1230" s="82" t="s">
        <v>6663</v>
      </c>
      <c r="AL1230" s="82">
        <v>831</v>
      </c>
      <c r="AM1230" s="84">
        <v>10000</v>
      </c>
      <c r="AN1230" s="84">
        <v>0</v>
      </c>
      <c r="AO1230" s="84">
        <v>0</v>
      </c>
      <c r="AP1230" s="84">
        <v>10000</v>
      </c>
      <c r="AQ1230" s="84">
        <v>287</v>
      </c>
      <c r="AR1230" s="84">
        <v>0</v>
      </c>
      <c r="AS1230" s="84">
        <v>304</v>
      </c>
      <c r="AT1230" s="84">
        <v>0</v>
      </c>
      <c r="AU1230" s="84">
        <v>25</v>
      </c>
      <c r="AV1230" s="84">
        <v>50</v>
      </c>
      <c r="AW1230" s="84">
        <v>4141.99</v>
      </c>
      <c r="AX1230" s="84">
        <v>8949.98</v>
      </c>
      <c r="AY1230" s="84">
        <v>5192.01</v>
      </c>
      <c r="AZ1230" s="84">
        <v>710</v>
      </c>
      <c r="BA1230" s="84">
        <v>110</v>
      </c>
      <c r="BB1230" s="84">
        <v>709</v>
      </c>
      <c r="BC1230" s="91">
        <v>1529</v>
      </c>
    </row>
    <row r="1231" spans="1:55" ht="25.5">
      <c r="A1231" s="90" t="s">
        <v>843</v>
      </c>
      <c r="B1231" s="82">
        <v>20231001</v>
      </c>
      <c r="C1231" s="82">
        <v>2023</v>
      </c>
      <c r="D1231" s="82" t="s">
        <v>6398</v>
      </c>
      <c r="E1231" s="82">
        <v>10</v>
      </c>
      <c r="F1231" s="82" t="s">
        <v>1246</v>
      </c>
      <c r="G1231" s="82" t="s">
        <v>1492</v>
      </c>
      <c r="H1231" s="82">
        <v>1.83</v>
      </c>
      <c r="I1231" s="82" t="s">
        <v>843</v>
      </c>
      <c r="J1231" s="82">
        <v>34</v>
      </c>
      <c r="K1231" s="82" t="s">
        <v>3699</v>
      </c>
      <c r="L1231" s="82" t="s">
        <v>3714</v>
      </c>
      <c r="M1231" s="82" t="s">
        <v>3715</v>
      </c>
      <c r="N1231" s="82" t="s">
        <v>2352</v>
      </c>
      <c r="O1231" s="82" t="s">
        <v>3700</v>
      </c>
      <c r="P1231" s="82" t="s">
        <v>4031</v>
      </c>
      <c r="Q1231" s="82" t="s">
        <v>231</v>
      </c>
      <c r="R1231" s="82">
        <v>1</v>
      </c>
      <c r="S1231" s="83">
        <v>44573</v>
      </c>
      <c r="T1231" s="83">
        <v>44573</v>
      </c>
      <c r="U1231" s="82">
        <v>61890036</v>
      </c>
      <c r="V1231" s="82" t="s">
        <v>3702</v>
      </c>
      <c r="W1231" s="100" t="s">
        <v>2747</v>
      </c>
      <c r="X1231" s="82" t="s">
        <v>4032</v>
      </c>
      <c r="Y1231" s="82" t="s">
        <v>5352</v>
      </c>
      <c r="Z1231" s="82" t="s">
        <v>2746</v>
      </c>
      <c r="AA1231" s="82" t="s">
        <v>3704</v>
      </c>
      <c r="AB1231" s="83">
        <v>25391</v>
      </c>
      <c r="AC1231" s="82" t="s">
        <v>3705</v>
      </c>
      <c r="AD1231" s="82" t="s">
        <v>3718</v>
      </c>
      <c r="AE1231" s="82">
        <v>200019605384008</v>
      </c>
      <c r="AF1231" s="82">
        <v>1</v>
      </c>
      <c r="AG1231" s="82" t="s">
        <v>3707</v>
      </c>
      <c r="AH1231" s="82">
        <v>1</v>
      </c>
      <c r="AI1231" s="82" t="s">
        <v>3708</v>
      </c>
      <c r="AJ1231" s="82">
        <v>315645</v>
      </c>
      <c r="AK1231" s="82" t="s">
        <v>6663</v>
      </c>
      <c r="AL1231" s="82">
        <v>832</v>
      </c>
      <c r="AM1231" s="84">
        <v>45000</v>
      </c>
      <c r="AN1231" s="84">
        <v>0</v>
      </c>
      <c r="AO1231" s="84">
        <v>0</v>
      </c>
      <c r="AP1231" s="84">
        <v>45000</v>
      </c>
      <c r="AQ1231" s="84">
        <v>1291.5</v>
      </c>
      <c r="AR1231" s="84">
        <v>1148.33</v>
      </c>
      <c r="AS1231" s="84">
        <v>1368</v>
      </c>
      <c r="AT1231" s="84">
        <v>0</v>
      </c>
      <c r="AU1231" s="84">
        <v>25</v>
      </c>
      <c r="AV1231" s="84">
        <v>0</v>
      </c>
      <c r="AW1231" s="84">
        <v>0</v>
      </c>
      <c r="AX1231" s="84">
        <v>3832.83</v>
      </c>
      <c r="AY1231" s="84">
        <v>41167.17</v>
      </c>
      <c r="AZ1231" s="84">
        <v>3195</v>
      </c>
      <c r="BA1231" s="84">
        <v>495</v>
      </c>
      <c r="BB1231" s="84">
        <v>3190.5</v>
      </c>
      <c r="BC1231" s="91">
        <v>6880.5</v>
      </c>
    </row>
    <row r="1232" spans="1:55" ht="25.5">
      <c r="A1232" s="90" t="s">
        <v>843</v>
      </c>
      <c r="B1232" s="82">
        <v>20231001</v>
      </c>
      <c r="C1232" s="82">
        <v>2023</v>
      </c>
      <c r="D1232" s="82" t="s">
        <v>6398</v>
      </c>
      <c r="E1232" s="82">
        <v>10</v>
      </c>
      <c r="F1232" s="82" t="s">
        <v>1290</v>
      </c>
      <c r="G1232" s="82" t="s">
        <v>724</v>
      </c>
      <c r="H1232" s="82" t="s">
        <v>1290</v>
      </c>
      <c r="I1232" s="82" t="s">
        <v>724</v>
      </c>
      <c r="J1232" s="82">
        <v>1</v>
      </c>
      <c r="K1232" s="82" t="s">
        <v>11</v>
      </c>
      <c r="L1232" s="82" t="s">
        <v>3754</v>
      </c>
      <c r="M1232" s="82" t="s">
        <v>3755</v>
      </c>
      <c r="N1232" s="82" t="s">
        <v>2352</v>
      </c>
      <c r="O1232" s="82" t="s">
        <v>3700</v>
      </c>
      <c r="P1232" s="82" t="s">
        <v>3924</v>
      </c>
      <c r="Q1232" s="82" t="s">
        <v>244</v>
      </c>
      <c r="R1232" s="82">
        <v>5</v>
      </c>
      <c r="S1232" s="83">
        <v>44927</v>
      </c>
      <c r="T1232" s="83">
        <v>36746</v>
      </c>
      <c r="U1232" s="82">
        <v>62130025</v>
      </c>
      <c r="V1232" s="82" t="s">
        <v>3702</v>
      </c>
      <c r="W1232" s="100" t="s">
        <v>1089</v>
      </c>
      <c r="X1232" s="82" t="s">
        <v>3925</v>
      </c>
      <c r="Y1232" s="82" t="s">
        <v>5268</v>
      </c>
      <c r="Z1232" s="82" t="s">
        <v>243</v>
      </c>
      <c r="AA1232" s="82" t="s">
        <v>3704</v>
      </c>
      <c r="AB1232" s="82" t="s">
        <v>7201</v>
      </c>
      <c r="AC1232" s="82" t="s">
        <v>3713</v>
      </c>
      <c r="AD1232" s="82" t="s">
        <v>3705</v>
      </c>
      <c r="AE1232" s="82">
        <v>200013300049508</v>
      </c>
      <c r="AF1232" s="82">
        <v>1</v>
      </c>
      <c r="AG1232" s="82" t="s">
        <v>3707</v>
      </c>
      <c r="AH1232" s="82">
        <v>1</v>
      </c>
      <c r="AI1232" s="82" t="s">
        <v>3708</v>
      </c>
      <c r="AJ1232" s="82">
        <v>315645</v>
      </c>
      <c r="AK1232" s="82" t="s">
        <v>6663</v>
      </c>
      <c r="AL1232" s="82">
        <v>833</v>
      </c>
      <c r="AM1232" s="84">
        <v>50000</v>
      </c>
      <c r="AN1232" s="84">
        <v>0</v>
      </c>
      <c r="AO1232" s="84">
        <v>0</v>
      </c>
      <c r="AP1232" s="84">
        <v>50000</v>
      </c>
      <c r="AQ1232" s="84">
        <v>1435</v>
      </c>
      <c r="AR1232" s="84">
        <v>1854</v>
      </c>
      <c r="AS1232" s="84">
        <v>1520</v>
      </c>
      <c r="AT1232" s="84">
        <v>0</v>
      </c>
      <c r="AU1232" s="84">
        <v>25</v>
      </c>
      <c r="AV1232" s="84">
        <v>50</v>
      </c>
      <c r="AW1232" s="84">
        <v>0</v>
      </c>
      <c r="AX1232" s="84">
        <v>4884</v>
      </c>
      <c r="AY1232" s="84">
        <v>45116</v>
      </c>
      <c r="AZ1232" s="84">
        <v>3550</v>
      </c>
      <c r="BA1232" s="84">
        <v>550</v>
      </c>
      <c r="BB1232" s="84">
        <v>3545</v>
      </c>
      <c r="BC1232" s="91">
        <v>7645</v>
      </c>
    </row>
    <row r="1233" spans="1:55" ht="25.5">
      <c r="A1233" s="90" t="s">
        <v>843</v>
      </c>
      <c r="B1233" s="82">
        <v>20231001</v>
      </c>
      <c r="C1233" s="82">
        <v>2023</v>
      </c>
      <c r="D1233" s="82" t="s">
        <v>6398</v>
      </c>
      <c r="E1233" s="82">
        <v>10</v>
      </c>
      <c r="F1233" s="82" t="s">
        <v>1249</v>
      </c>
      <c r="G1233" s="82" t="s">
        <v>1491</v>
      </c>
      <c r="H1233" s="82" t="s">
        <v>1249</v>
      </c>
      <c r="I1233" s="82" t="s">
        <v>1491</v>
      </c>
      <c r="J1233" s="82">
        <v>1</v>
      </c>
      <c r="K1233" s="82" t="s">
        <v>11</v>
      </c>
      <c r="L1233" s="82" t="s">
        <v>3749</v>
      </c>
      <c r="M1233" s="82" t="s">
        <v>3750</v>
      </c>
      <c r="N1233" s="82" t="s">
        <v>2352</v>
      </c>
      <c r="O1233" s="82" t="s">
        <v>3700</v>
      </c>
      <c r="P1233" s="82" t="s">
        <v>3871</v>
      </c>
      <c r="Q1233" s="82" t="s">
        <v>335</v>
      </c>
      <c r="R1233" s="82">
        <v>2</v>
      </c>
      <c r="S1233" s="83">
        <v>44562</v>
      </c>
      <c r="T1233" s="83">
        <v>44203</v>
      </c>
      <c r="U1233" s="82">
        <v>61395018</v>
      </c>
      <c r="V1233" s="82" t="s">
        <v>3702</v>
      </c>
      <c r="W1233" s="100" t="s">
        <v>1644</v>
      </c>
      <c r="X1233" s="82" t="s">
        <v>3953</v>
      </c>
      <c r="Y1233" s="82" t="s">
        <v>5290</v>
      </c>
      <c r="Z1233" s="82" t="s">
        <v>970</v>
      </c>
      <c r="AA1233" s="82" t="s">
        <v>3712</v>
      </c>
      <c r="AB1233" s="82" t="s">
        <v>7202</v>
      </c>
      <c r="AC1233" s="82" t="s">
        <v>3705</v>
      </c>
      <c r="AD1233" s="82" t="s">
        <v>3706</v>
      </c>
      <c r="AE1233" s="82">
        <v>200019600708237</v>
      </c>
      <c r="AF1233" s="82">
        <v>1</v>
      </c>
      <c r="AG1233" s="82" t="s">
        <v>3707</v>
      </c>
      <c r="AH1233" s="82">
        <v>1</v>
      </c>
      <c r="AI1233" s="82" t="s">
        <v>3708</v>
      </c>
      <c r="AJ1233" s="82">
        <v>315645</v>
      </c>
      <c r="AK1233" s="82" t="s">
        <v>6663</v>
      </c>
      <c r="AL1233" s="82">
        <v>834</v>
      </c>
      <c r="AM1233" s="84">
        <v>35000</v>
      </c>
      <c r="AN1233" s="84">
        <v>0</v>
      </c>
      <c r="AO1233" s="84">
        <v>0</v>
      </c>
      <c r="AP1233" s="84">
        <v>35000</v>
      </c>
      <c r="AQ1233" s="84">
        <v>1004.5</v>
      </c>
      <c r="AR1233" s="84">
        <v>0</v>
      </c>
      <c r="AS1233" s="84">
        <v>1064</v>
      </c>
      <c r="AT1233" s="84">
        <v>0</v>
      </c>
      <c r="AU1233" s="84">
        <v>25</v>
      </c>
      <c r="AV1233" s="84">
        <v>0</v>
      </c>
      <c r="AW1233" s="84">
        <v>0</v>
      </c>
      <c r="AX1233" s="84">
        <v>2093.5</v>
      </c>
      <c r="AY1233" s="84">
        <v>32906.5</v>
      </c>
      <c r="AZ1233" s="84">
        <v>2485</v>
      </c>
      <c r="BA1233" s="84">
        <v>385</v>
      </c>
      <c r="BB1233" s="84">
        <v>2481.5</v>
      </c>
      <c r="BC1233" s="91">
        <v>5351.5</v>
      </c>
    </row>
    <row r="1234" spans="1:55" ht="25.5">
      <c r="A1234" s="90" t="s">
        <v>843</v>
      </c>
      <c r="B1234" s="82">
        <v>20231001</v>
      </c>
      <c r="C1234" s="82">
        <v>2023</v>
      </c>
      <c r="D1234" s="82" t="s">
        <v>6398</v>
      </c>
      <c r="E1234" s="82">
        <v>10</v>
      </c>
      <c r="F1234" s="82">
        <v>1.83</v>
      </c>
      <c r="G1234" s="82" t="s">
        <v>843</v>
      </c>
      <c r="H1234" s="82">
        <v>1.83</v>
      </c>
      <c r="I1234" s="82" t="s">
        <v>843</v>
      </c>
      <c r="J1234" s="82">
        <v>7</v>
      </c>
      <c r="K1234" s="82" t="s">
        <v>3709</v>
      </c>
      <c r="L1234" s="82"/>
      <c r="M1234" s="82"/>
      <c r="N1234" s="82" t="s">
        <v>2352</v>
      </c>
      <c r="O1234" s="82" t="s">
        <v>3700</v>
      </c>
      <c r="P1234" s="82" t="s">
        <v>3710</v>
      </c>
      <c r="Q1234" s="82" t="s">
        <v>795</v>
      </c>
      <c r="R1234" s="82">
        <v>5</v>
      </c>
      <c r="S1234" s="83">
        <v>44571</v>
      </c>
      <c r="T1234" s="83">
        <v>43836</v>
      </c>
      <c r="U1234" s="82">
        <v>62461705</v>
      </c>
      <c r="V1234" s="82" t="s">
        <v>3702</v>
      </c>
      <c r="W1234" s="100" t="s">
        <v>2462</v>
      </c>
      <c r="X1234" s="82" t="s">
        <v>4122</v>
      </c>
      <c r="Y1234" s="82" t="s">
        <v>5431</v>
      </c>
      <c r="Z1234" s="82" t="s">
        <v>2434</v>
      </c>
      <c r="AA1234" s="82" t="s">
        <v>3712</v>
      </c>
      <c r="AB1234" s="82" t="s">
        <v>7203</v>
      </c>
      <c r="AC1234" s="82" t="s">
        <v>3705</v>
      </c>
      <c r="AD1234" s="82" t="s">
        <v>3706</v>
      </c>
      <c r="AE1234" s="82">
        <v>200012800134866</v>
      </c>
      <c r="AF1234" s="82">
        <v>1</v>
      </c>
      <c r="AG1234" s="82" t="s">
        <v>3707</v>
      </c>
      <c r="AH1234" s="82">
        <v>1</v>
      </c>
      <c r="AI1234" s="82" t="s">
        <v>3708</v>
      </c>
      <c r="AJ1234" s="82">
        <v>315645</v>
      </c>
      <c r="AK1234" s="82" t="s">
        <v>6663</v>
      </c>
      <c r="AL1234" s="82">
        <v>835</v>
      </c>
      <c r="AM1234" s="84">
        <v>15000</v>
      </c>
      <c r="AN1234" s="84">
        <v>0</v>
      </c>
      <c r="AO1234" s="84">
        <v>0</v>
      </c>
      <c r="AP1234" s="84">
        <v>15000</v>
      </c>
      <c r="AQ1234" s="84">
        <v>0</v>
      </c>
      <c r="AR1234" s="84">
        <v>0</v>
      </c>
      <c r="AS1234" s="84">
        <v>0</v>
      </c>
      <c r="AT1234" s="84">
        <v>0</v>
      </c>
      <c r="AU1234" s="84">
        <v>0</v>
      </c>
      <c r="AV1234" s="84">
        <v>0</v>
      </c>
      <c r="AW1234" s="84">
        <v>0</v>
      </c>
      <c r="AX1234" s="84">
        <v>0</v>
      </c>
      <c r="AY1234" s="84">
        <v>15000</v>
      </c>
      <c r="AZ1234" s="84">
        <v>0</v>
      </c>
      <c r="BA1234" s="84">
        <v>0</v>
      </c>
      <c r="BB1234" s="84">
        <v>0</v>
      </c>
      <c r="BC1234" s="91">
        <v>0</v>
      </c>
    </row>
    <row r="1235" spans="1:55" ht="25.5">
      <c r="A1235" s="90" t="s">
        <v>843</v>
      </c>
      <c r="B1235" s="82">
        <v>20231001</v>
      </c>
      <c r="C1235" s="82">
        <v>2023</v>
      </c>
      <c r="D1235" s="82" t="s">
        <v>6398</v>
      </c>
      <c r="E1235" s="82">
        <v>10</v>
      </c>
      <c r="F1235" s="82">
        <v>1.83</v>
      </c>
      <c r="G1235" s="82" t="s">
        <v>843</v>
      </c>
      <c r="H1235" s="82">
        <v>1.83</v>
      </c>
      <c r="I1235" s="82" t="s">
        <v>843</v>
      </c>
      <c r="J1235" s="82">
        <v>5</v>
      </c>
      <c r="K1235" s="82" t="s">
        <v>2295</v>
      </c>
      <c r="L1235" s="82" t="s">
        <v>3720</v>
      </c>
      <c r="M1235" s="82" t="s">
        <v>3721</v>
      </c>
      <c r="N1235" s="82" t="s">
        <v>2352</v>
      </c>
      <c r="O1235" s="82" t="s">
        <v>3700</v>
      </c>
      <c r="P1235" s="82" t="s">
        <v>4219</v>
      </c>
      <c r="Q1235" s="82" t="s">
        <v>614</v>
      </c>
      <c r="R1235" s="82">
        <v>3</v>
      </c>
      <c r="S1235" s="83">
        <v>44930</v>
      </c>
      <c r="T1235" s="83">
        <v>33976</v>
      </c>
      <c r="U1235" s="82">
        <v>62461914</v>
      </c>
      <c r="V1235" s="82" t="s">
        <v>3702</v>
      </c>
      <c r="W1235" s="100" t="s">
        <v>2174</v>
      </c>
      <c r="X1235" s="82" t="s">
        <v>4220</v>
      </c>
      <c r="Y1235" s="82" t="s">
        <v>5517</v>
      </c>
      <c r="Z1235" s="82" t="s">
        <v>5518</v>
      </c>
      <c r="AA1235" s="82" t="s">
        <v>3704</v>
      </c>
      <c r="AB1235" s="83">
        <v>17809</v>
      </c>
      <c r="AC1235" s="82" t="s">
        <v>3713</v>
      </c>
      <c r="AD1235" s="82" t="s">
        <v>3705</v>
      </c>
      <c r="AE1235" s="82">
        <v>200013300040099</v>
      </c>
      <c r="AF1235" s="82">
        <v>1</v>
      </c>
      <c r="AG1235" s="82" t="s">
        <v>3707</v>
      </c>
      <c r="AH1235" s="82">
        <v>1</v>
      </c>
      <c r="AI1235" s="82" t="s">
        <v>3708</v>
      </c>
      <c r="AJ1235" s="82">
        <v>315645</v>
      </c>
      <c r="AK1235" s="82" t="s">
        <v>6663</v>
      </c>
      <c r="AL1235" s="82">
        <v>836</v>
      </c>
      <c r="AM1235" s="84">
        <v>10000</v>
      </c>
      <c r="AN1235" s="84">
        <v>0</v>
      </c>
      <c r="AO1235" s="84">
        <v>0</v>
      </c>
      <c r="AP1235" s="84">
        <v>10000</v>
      </c>
      <c r="AQ1235" s="84">
        <v>287</v>
      </c>
      <c r="AR1235" s="84">
        <v>0</v>
      </c>
      <c r="AS1235" s="84">
        <v>304</v>
      </c>
      <c r="AT1235" s="84">
        <v>0</v>
      </c>
      <c r="AU1235" s="84">
        <v>25</v>
      </c>
      <c r="AV1235" s="84">
        <v>0</v>
      </c>
      <c r="AW1235" s="84">
        <v>0</v>
      </c>
      <c r="AX1235" s="84">
        <v>616</v>
      </c>
      <c r="AY1235" s="84">
        <v>9384</v>
      </c>
      <c r="AZ1235" s="84">
        <v>710</v>
      </c>
      <c r="BA1235" s="84">
        <v>110</v>
      </c>
      <c r="BB1235" s="84">
        <v>709</v>
      </c>
      <c r="BC1235" s="91">
        <v>1529</v>
      </c>
    </row>
    <row r="1236" spans="1:55" ht="25.5">
      <c r="A1236" s="90" t="s">
        <v>843</v>
      </c>
      <c r="B1236" s="82">
        <v>20231001</v>
      </c>
      <c r="C1236" s="82">
        <v>2023</v>
      </c>
      <c r="D1236" s="82" t="s">
        <v>6398</v>
      </c>
      <c r="E1236" s="82">
        <v>10</v>
      </c>
      <c r="F1236" s="82" t="s">
        <v>1242</v>
      </c>
      <c r="G1236" s="82" t="s">
        <v>1486</v>
      </c>
      <c r="H1236" s="82" t="s">
        <v>1242</v>
      </c>
      <c r="I1236" s="82" t="s">
        <v>1486</v>
      </c>
      <c r="J1236" s="82">
        <v>1</v>
      </c>
      <c r="K1236" s="82" t="s">
        <v>11</v>
      </c>
      <c r="L1236" s="82" t="s">
        <v>3714</v>
      </c>
      <c r="M1236" s="82" t="s">
        <v>3715</v>
      </c>
      <c r="N1236" s="82" t="s">
        <v>2352</v>
      </c>
      <c r="O1236" s="82" t="s">
        <v>3700</v>
      </c>
      <c r="P1236" s="82" t="s">
        <v>3743</v>
      </c>
      <c r="Q1236" s="82" t="s">
        <v>75</v>
      </c>
      <c r="R1236" s="82">
        <v>7</v>
      </c>
      <c r="S1236" s="83">
        <v>44933</v>
      </c>
      <c r="T1236" s="83">
        <v>40546</v>
      </c>
      <c r="U1236" s="82">
        <v>62475005</v>
      </c>
      <c r="V1236" s="82" t="s">
        <v>3702</v>
      </c>
      <c r="W1236" s="100" t="s">
        <v>1579</v>
      </c>
      <c r="X1236" s="82" t="s">
        <v>4321</v>
      </c>
      <c r="Y1236" s="82" t="s">
        <v>5608</v>
      </c>
      <c r="Z1236" s="82" t="s">
        <v>687</v>
      </c>
      <c r="AA1236" s="82" t="s">
        <v>3704</v>
      </c>
      <c r="AB1236" s="82" t="s">
        <v>7204</v>
      </c>
      <c r="AC1236" s="82" t="s">
        <v>3713</v>
      </c>
      <c r="AD1236" s="82" t="s">
        <v>3706</v>
      </c>
      <c r="AE1236" s="82">
        <v>200010810282543</v>
      </c>
      <c r="AF1236" s="82">
        <v>1</v>
      </c>
      <c r="AG1236" s="82" t="s">
        <v>3707</v>
      </c>
      <c r="AH1236" s="82">
        <v>1</v>
      </c>
      <c r="AI1236" s="82" t="s">
        <v>3708</v>
      </c>
      <c r="AJ1236" s="82">
        <v>315645</v>
      </c>
      <c r="AK1236" s="82" t="s">
        <v>6663</v>
      </c>
      <c r="AL1236" s="82">
        <v>837</v>
      </c>
      <c r="AM1236" s="84">
        <v>20000</v>
      </c>
      <c r="AN1236" s="84">
        <v>0</v>
      </c>
      <c r="AO1236" s="84">
        <v>0</v>
      </c>
      <c r="AP1236" s="84">
        <v>20000</v>
      </c>
      <c r="AQ1236" s="84">
        <v>574</v>
      </c>
      <c r="AR1236" s="84">
        <v>0</v>
      </c>
      <c r="AS1236" s="84">
        <v>608</v>
      </c>
      <c r="AT1236" s="84">
        <v>0</v>
      </c>
      <c r="AU1236" s="84">
        <v>25</v>
      </c>
      <c r="AV1236" s="84">
        <v>0</v>
      </c>
      <c r="AW1236" s="84">
        <v>9456.2999999999993</v>
      </c>
      <c r="AX1236" s="84">
        <v>20119.599999999999</v>
      </c>
      <c r="AY1236" s="84">
        <v>9336.7000000000007</v>
      </c>
      <c r="AZ1236" s="84">
        <v>1420</v>
      </c>
      <c r="BA1236" s="84">
        <v>220</v>
      </c>
      <c r="BB1236" s="84">
        <v>1418</v>
      </c>
      <c r="BC1236" s="91">
        <v>3058</v>
      </c>
    </row>
    <row r="1237" spans="1:55" ht="25.5">
      <c r="A1237" s="90" t="s">
        <v>843</v>
      </c>
      <c r="B1237" s="82">
        <v>20231001</v>
      </c>
      <c r="C1237" s="82">
        <v>2023</v>
      </c>
      <c r="D1237" s="82" t="s">
        <v>6398</v>
      </c>
      <c r="E1237" s="82">
        <v>10</v>
      </c>
      <c r="F1237" s="82">
        <v>1.83</v>
      </c>
      <c r="G1237" s="82" t="s">
        <v>843</v>
      </c>
      <c r="H1237" s="82">
        <v>1.83</v>
      </c>
      <c r="I1237" s="82" t="s">
        <v>843</v>
      </c>
      <c r="J1237" s="82">
        <v>7</v>
      </c>
      <c r="K1237" s="82" t="s">
        <v>3709</v>
      </c>
      <c r="L1237" s="82"/>
      <c r="M1237" s="82"/>
      <c r="N1237" s="82" t="s">
        <v>2352</v>
      </c>
      <c r="O1237" s="82" t="s">
        <v>3700</v>
      </c>
      <c r="P1237" s="82" t="s">
        <v>3710</v>
      </c>
      <c r="Q1237" s="82" t="s">
        <v>795</v>
      </c>
      <c r="R1237" s="82">
        <v>1</v>
      </c>
      <c r="S1237" s="83">
        <v>44208</v>
      </c>
      <c r="T1237" s="83">
        <v>44208</v>
      </c>
      <c r="U1237" s="82">
        <v>62461441</v>
      </c>
      <c r="V1237" s="82" t="s">
        <v>3702</v>
      </c>
      <c r="W1237" s="100" t="s">
        <v>2210</v>
      </c>
      <c r="X1237" s="82" t="s">
        <v>4157</v>
      </c>
      <c r="Y1237" s="82" t="s">
        <v>5706</v>
      </c>
      <c r="Z1237" s="82" t="s">
        <v>1388</v>
      </c>
      <c r="AA1237" s="82" t="s">
        <v>3704</v>
      </c>
      <c r="AB1237" s="82" t="s">
        <v>7205</v>
      </c>
      <c r="AC1237" s="82" t="s">
        <v>3705</v>
      </c>
      <c r="AD1237" s="82" t="s">
        <v>3706</v>
      </c>
      <c r="AE1237" s="82">
        <v>200012320723578</v>
      </c>
      <c r="AF1237" s="82">
        <v>1</v>
      </c>
      <c r="AG1237" s="82" t="s">
        <v>3707</v>
      </c>
      <c r="AH1237" s="82">
        <v>1</v>
      </c>
      <c r="AI1237" s="82" t="s">
        <v>3708</v>
      </c>
      <c r="AJ1237" s="82">
        <v>315645</v>
      </c>
      <c r="AK1237" s="82" t="s">
        <v>6663</v>
      </c>
      <c r="AL1237" s="82">
        <v>838</v>
      </c>
      <c r="AM1237" s="84">
        <v>10000</v>
      </c>
      <c r="AN1237" s="84">
        <v>0</v>
      </c>
      <c r="AO1237" s="84">
        <v>0</v>
      </c>
      <c r="AP1237" s="84">
        <v>10000</v>
      </c>
      <c r="AQ1237" s="84">
        <v>0</v>
      </c>
      <c r="AR1237" s="84">
        <v>0</v>
      </c>
      <c r="AS1237" s="84">
        <v>0</v>
      </c>
      <c r="AT1237" s="84">
        <v>0</v>
      </c>
      <c r="AU1237" s="84">
        <v>0</v>
      </c>
      <c r="AV1237" s="84">
        <v>0</v>
      </c>
      <c r="AW1237" s="84">
        <v>0</v>
      </c>
      <c r="AX1237" s="84">
        <v>0</v>
      </c>
      <c r="AY1237" s="84">
        <v>10000</v>
      </c>
      <c r="AZ1237" s="84">
        <v>0</v>
      </c>
      <c r="BA1237" s="84">
        <v>0</v>
      </c>
      <c r="BB1237" s="84">
        <v>0</v>
      </c>
      <c r="BC1237" s="91">
        <v>0</v>
      </c>
    </row>
    <row r="1238" spans="1:55" ht="25.5">
      <c r="A1238" s="90" t="s">
        <v>843</v>
      </c>
      <c r="B1238" s="82">
        <v>20231001</v>
      </c>
      <c r="C1238" s="82">
        <v>2023</v>
      </c>
      <c r="D1238" s="82" t="s">
        <v>6398</v>
      </c>
      <c r="E1238" s="82">
        <v>10</v>
      </c>
      <c r="F1238" s="82">
        <v>1.83</v>
      </c>
      <c r="G1238" s="82" t="s">
        <v>843</v>
      </c>
      <c r="H1238" s="82">
        <v>1.83</v>
      </c>
      <c r="I1238" s="82" t="s">
        <v>843</v>
      </c>
      <c r="J1238" s="82">
        <v>7</v>
      </c>
      <c r="K1238" s="82" t="s">
        <v>3709</v>
      </c>
      <c r="L1238" s="82"/>
      <c r="M1238" s="82"/>
      <c r="N1238" s="82" t="s">
        <v>2352</v>
      </c>
      <c r="O1238" s="82" t="s">
        <v>3700</v>
      </c>
      <c r="P1238" s="82" t="s">
        <v>3710</v>
      </c>
      <c r="Q1238" s="82" t="s">
        <v>795</v>
      </c>
      <c r="R1238" s="82">
        <v>8</v>
      </c>
      <c r="S1238" s="83">
        <v>44930</v>
      </c>
      <c r="T1238" s="83">
        <v>42379</v>
      </c>
      <c r="U1238" s="82">
        <v>62461873</v>
      </c>
      <c r="V1238" s="82" t="s">
        <v>3702</v>
      </c>
      <c r="W1238" s="100" t="s">
        <v>3113</v>
      </c>
      <c r="X1238" s="82" t="s">
        <v>4038</v>
      </c>
      <c r="Y1238" s="82" t="s">
        <v>5358</v>
      </c>
      <c r="Z1238" s="82" t="s">
        <v>3112</v>
      </c>
      <c r="AA1238" s="82" t="s">
        <v>3712</v>
      </c>
      <c r="AB1238" s="83">
        <v>30415</v>
      </c>
      <c r="AC1238" s="82" t="s">
        <v>3713</v>
      </c>
      <c r="AD1238" s="82" t="s">
        <v>3706</v>
      </c>
      <c r="AE1238" s="82">
        <v>200012320348393</v>
      </c>
      <c r="AF1238" s="82">
        <v>1</v>
      </c>
      <c r="AG1238" s="82" t="s">
        <v>3707</v>
      </c>
      <c r="AH1238" s="82">
        <v>1</v>
      </c>
      <c r="AI1238" s="82" t="s">
        <v>3708</v>
      </c>
      <c r="AJ1238" s="82">
        <v>315645</v>
      </c>
      <c r="AK1238" s="82" t="s">
        <v>6663</v>
      </c>
      <c r="AL1238" s="82">
        <v>839</v>
      </c>
      <c r="AM1238" s="84">
        <v>15000</v>
      </c>
      <c r="AN1238" s="84">
        <v>0</v>
      </c>
      <c r="AO1238" s="84">
        <v>0</v>
      </c>
      <c r="AP1238" s="84">
        <v>15000</v>
      </c>
      <c r="AQ1238" s="84">
        <v>0</v>
      </c>
      <c r="AR1238" s="84">
        <v>0</v>
      </c>
      <c r="AS1238" s="84">
        <v>0</v>
      </c>
      <c r="AT1238" s="84">
        <v>0</v>
      </c>
      <c r="AU1238" s="84">
        <v>0</v>
      </c>
      <c r="AV1238" s="84">
        <v>0</v>
      </c>
      <c r="AW1238" s="84">
        <v>0</v>
      </c>
      <c r="AX1238" s="84">
        <v>0</v>
      </c>
      <c r="AY1238" s="84">
        <v>15000</v>
      </c>
      <c r="AZ1238" s="84">
        <v>0</v>
      </c>
      <c r="BA1238" s="84">
        <v>0</v>
      </c>
      <c r="BB1238" s="84">
        <v>0</v>
      </c>
      <c r="BC1238" s="91">
        <v>0</v>
      </c>
    </row>
    <row r="1239" spans="1:55" ht="25.5">
      <c r="A1239" s="90" t="s">
        <v>843</v>
      </c>
      <c r="B1239" s="82">
        <v>20231001</v>
      </c>
      <c r="C1239" s="82">
        <v>2023</v>
      </c>
      <c r="D1239" s="82" t="s">
        <v>6398</v>
      </c>
      <c r="E1239" s="82">
        <v>10</v>
      </c>
      <c r="F1239" s="82" t="s">
        <v>1250</v>
      </c>
      <c r="G1239" s="82" t="s">
        <v>1485</v>
      </c>
      <c r="H1239" s="82">
        <v>1.83</v>
      </c>
      <c r="I1239" s="82" t="s">
        <v>843</v>
      </c>
      <c r="J1239" s="82">
        <v>34</v>
      </c>
      <c r="K1239" s="82" t="s">
        <v>3699</v>
      </c>
      <c r="L1239" s="82" t="s">
        <v>3714</v>
      </c>
      <c r="M1239" s="82" t="s">
        <v>3715</v>
      </c>
      <c r="N1239" s="82" t="s">
        <v>2352</v>
      </c>
      <c r="O1239" s="82" t="s">
        <v>3700</v>
      </c>
      <c r="P1239" s="82" t="s">
        <v>4080</v>
      </c>
      <c r="Q1239" s="82" t="s">
        <v>1309</v>
      </c>
      <c r="R1239" s="82">
        <v>2</v>
      </c>
      <c r="S1239" s="83">
        <v>44562</v>
      </c>
      <c r="T1239" s="83">
        <v>44208</v>
      </c>
      <c r="U1239" s="82">
        <v>61575183</v>
      </c>
      <c r="V1239" s="82" t="s">
        <v>3702</v>
      </c>
      <c r="W1239" s="100" t="s">
        <v>2142</v>
      </c>
      <c r="X1239" s="82" t="s">
        <v>4410</v>
      </c>
      <c r="Y1239" s="82" t="s">
        <v>5693</v>
      </c>
      <c r="Z1239" s="82" t="s">
        <v>2289</v>
      </c>
      <c r="AA1239" s="82" t="s">
        <v>3704</v>
      </c>
      <c r="AB1239" s="82" t="s">
        <v>7206</v>
      </c>
      <c r="AC1239" s="82" t="s">
        <v>3705</v>
      </c>
      <c r="AD1239" s="82" t="s">
        <v>3706</v>
      </c>
      <c r="AE1239" s="82">
        <v>200010301441532</v>
      </c>
      <c r="AF1239" s="82">
        <v>1</v>
      </c>
      <c r="AG1239" s="82" t="s">
        <v>3707</v>
      </c>
      <c r="AH1239" s="82">
        <v>1</v>
      </c>
      <c r="AI1239" s="82" t="s">
        <v>3708</v>
      </c>
      <c r="AJ1239" s="82">
        <v>315645</v>
      </c>
      <c r="AK1239" s="82" t="s">
        <v>6663</v>
      </c>
      <c r="AL1239" s="82">
        <v>840</v>
      </c>
      <c r="AM1239" s="84">
        <v>55000</v>
      </c>
      <c r="AN1239" s="84">
        <v>0</v>
      </c>
      <c r="AO1239" s="84">
        <v>0</v>
      </c>
      <c r="AP1239" s="84">
        <v>55000</v>
      </c>
      <c r="AQ1239" s="84">
        <v>1578.5</v>
      </c>
      <c r="AR1239" s="84">
        <v>2559.6799999999998</v>
      </c>
      <c r="AS1239" s="84">
        <v>1672</v>
      </c>
      <c r="AT1239" s="84">
        <v>0</v>
      </c>
      <c r="AU1239" s="84">
        <v>25</v>
      </c>
      <c r="AV1239" s="84">
        <v>0</v>
      </c>
      <c r="AW1239" s="84">
        <v>0</v>
      </c>
      <c r="AX1239" s="84">
        <v>5835.18</v>
      </c>
      <c r="AY1239" s="84">
        <v>49164.82</v>
      </c>
      <c r="AZ1239" s="84">
        <v>3905</v>
      </c>
      <c r="BA1239" s="84">
        <v>605</v>
      </c>
      <c r="BB1239" s="84">
        <v>3899.5</v>
      </c>
      <c r="BC1239" s="91">
        <v>8409.5</v>
      </c>
    </row>
    <row r="1240" spans="1:55" ht="25.5">
      <c r="A1240" s="90" t="s">
        <v>843</v>
      </c>
      <c r="B1240" s="82">
        <v>20231001</v>
      </c>
      <c r="C1240" s="82">
        <v>2023</v>
      </c>
      <c r="D1240" s="82" t="s">
        <v>6398</v>
      </c>
      <c r="E1240" s="82">
        <v>10</v>
      </c>
      <c r="F1240" s="82" t="s">
        <v>1259</v>
      </c>
      <c r="G1240" s="82" t="s">
        <v>1493</v>
      </c>
      <c r="H1240" s="82" t="s">
        <v>1259</v>
      </c>
      <c r="I1240" s="82" t="s">
        <v>1493</v>
      </c>
      <c r="J1240" s="82">
        <v>1</v>
      </c>
      <c r="K1240" s="82" t="s">
        <v>11</v>
      </c>
      <c r="L1240" s="82" t="s">
        <v>3749</v>
      </c>
      <c r="M1240" s="82" t="s">
        <v>3750</v>
      </c>
      <c r="N1240" s="82" t="s">
        <v>2352</v>
      </c>
      <c r="O1240" s="82" t="s">
        <v>3700</v>
      </c>
      <c r="P1240" s="82" t="s">
        <v>3751</v>
      </c>
      <c r="Q1240" s="82" t="s">
        <v>10</v>
      </c>
      <c r="R1240" s="82">
        <v>6</v>
      </c>
      <c r="S1240" s="83">
        <v>44929</v>
      </c>
      <c r="T1240" s="83">
        <v>36655</v>
      </c>
      <c r="U1240" s="82">
        <v>61485003</v>
      </c>
      <c r="V1240" s="82" t="s">
        <v>3702</v>
      </c>
      <c r="W1240" s="100" t="s">
        <v>1006</v>
      </c>
      <c r="X1240" s="82" t="s">
        <v>4229</v>
      </c>
      <c r="Y1240" s="82" t="s">
        <v>5524</v>
      </c>
      <c r="Z1240" s="82" t="s">
        <v>209</v>
      </c>
      <c r="AA1240" s="82" t="s">
        <v>3704</v>
      </c>
      <c r="AB1240" s="82" t="s">
        <v>7207</v>
      </c>
      <c r="AC1240" s="82" t="s">
        <v>3713</v>
      </c>
      <c r="AD1240" s="82" t="s">
        <v>3705</v>
      </c>
      <c r="AE1240" s="82">
        <v>200013300047018</v>
      </c>
      <c r="AF1240" s="82">
        <v>1</v>
      </c>
      <c r="AG1240" s="82" t="s">
        <v>3707</v>
      </c>
      <c r="AH1240" s="82">
        <v>1</v>
      </c>
      <c r="AI1240" s="82" t="s">
        <v>3708</v>
      </c>
      <c r="AJ1240" s="82">
        <v>315645</v>
      </c>
      <c r="AK1240" s="82" t="s">
        <v>6663</v>
      </c>
      <c r="AL1240" s="82">
        <v>841</v>
      </c>
      <c r="AM1240" s="84">
        <v>35000</v>
      </c>
      <c r="AN1240" s="84">
        <v>0</v>
      </c>
      <c r="AO1240" s="84">
        <v>0</v>
      </c>
      <c r="AP1240" s="84">
        <v>35000</v>
      </c>
      <c r="AQ1240" s="84">
        <v>1004.5</v>
      </c>
      <c r="AR1240" s="84">
        <v>0</v>
      </c>
      <c r="AS1240" s="84">
        <v>1064</v>
      </c>
      <c r="AT1240" s="84">
        <v>1587.38</v>
      </c>
      <c r="AU1240" s="84">
        <v>25</v>
      </c>
      <c r="AV1240" s="84">
        <v>50</v>
      </c>
      <c r="AW1240" s="84">
        <v>7360.36</v>
      </c>
      <c r="AX1240" s="84">
        <v>18451.599999999999</v>
      </c>
      <c r="AY1240" s="84">
        <v>23908.76</v>
      </c>
      <c r="AZ1240" s="84">
        <v>2485</v>
      </c>
      <c r="BA1240" s="84">
        <v>385</v>
      </c>
      <c r="BB1240" s="84">
        <v>2481.5</v>
      </c>
      <c r="BC1240" s="91">
        <v>5351.5</v>
      </c>
    </row>
    <row r="1241" spans="1:55" ht="25.5">
      <c r="A1241" s="90" t="s">
        <v>843</v>
      </c>
      <c r="B1241" s="82">
        <v>20231001</v>
      </c>
      <c r="C1241" s="82">
        <v>2023</v>
      </c>
      <c r="D1241" s="82" t="s">
        <v>6398</v>
      </c>
      <c r="E1241" s="82">
        <v>10</v>
      </c>
      <c r="F1241" s="82" t="s">
        <v>1242</v>
      </c>
      <c r="G1241" s="82" t="s">
        <v>1486</v>
      </c>
      <c r="H1241" s="82">
        <v>1.83</v>
      </c>
      <c r="I1241" s="82" t="s">
        <v>843</v>
      </c>
      <c r="J1241" s="82">
        <v>34</v>
      </c>
      <c r="K1241" s="82" t="s">
        <v>3699</v>
      </c>
      <c r="L1241" s="82" t="s">
        <v>3714</v>
      </c>
      <c r="M1241" s="82" t="s">
        <v>3715</v>
      </c>
      <c r="N1241" s="82" t="s">
        <v>2352</v>
      </c>
      <c r="O1241" s="82" t="s">
        <v>3700</v>
      </c>
      <c r="P1241" s="82" t="s">
        <v>3743</v>
      </c>
      <c r="Q1241" s="82" t="s">
        <v>75</v>
      </c>
      <c r="R1241" s="82">
        <v>11</v>
      </c>
      <c r="S1241" s="83">
        <v>44933</v>
      </c>
      <c r="T1241" s="83">
        <v>41640</v>
      </c>
      <c r="U1241" s="82">
        <v>62475199</v>
      </c>
      <c r="V1241" s="82" t="s">
        <v>3702</v>
      </c>
      <c r="W1241" s="100" t="s">
        <v>3496</v>
      </c>
      <c r="X1241" s="82" t="s">
        <v>3839</v>
      </c>
      <c r="Y1241" s="82" t="s">
        <v>5205</v>
      </c>
      <c r="Z1241" s="82" t="s">
        <v>3495</v>
      </c>
      <c r="AA1241" s="82" t="s">
        <v>3712</v>
      </c>
      <c r="AB1241" s="83">
        <v>32875</v>
      </c>
      <c r="AC1241" s="82" t="s">
        <v>3713</v>
      </c>
      <c r="AD1241" s="82" t="s">
        <v>3706</v>
      </c>
      <c r="AE1241" s="82">
        <v>200015800393636</v>
      </c>
      <c r="AF1241" s="82">
        <v>1</v>
      </c>
      <c r="AG1241" s="82" t="s">
        <v>3707</v>
      </c>
      <c r="AH1241" s="82">
        <v>1</v>
      </c>
      <c r="AI1241" s="82" t="s">
        <v>3708</v>
      </c>
      <c r="AJ1241" s="82">
        <v>315645</v>
      </c>
      <c r="AK1241" s="82" t="s">
        <v>6663</v>
      </c>
      <c r="AL1241" s="82">
        <v>842</v>
      </c>
      <c r="AM1241" s="84">
        <v>20000</v>
      </c>
      <c r="AN1241" s="84">
        <v>0</v>
      </c>
      <c r="AO1241" s="84">
        <v>0</v>
      </c>
      <c r="AP1241" s="84">
        <v>20000</v>
      </c>
      <c r="AQ1241" s="84">
        <v>574</v>
      </c>
      <c r="AR1241" s="84">
        <v>0</v>
      </c>
      <c r="AS1241" s="84">
        <v>608</v>
      </c>
      <c r="AT1241" s="84">
        <v>0</v>
      </c>
      <c r="AU1241" s="84">
        <v>25</v>
      </c>
      <c r="AV1241" s="84">
        <v>0</v>
      </c>
      <c r="AW1241" s="84">
        <v>0</v>
      </c>
      <c r="AX1241" s="84">
        <v>1207</v>
      </c>
      <c r="AY1241" s="84">
        <v>18793</v>
      </c>
      <c r="AZ1241" s="84">
        <v>1420</v>
      </c>
      <c r="BA1241" s="84">
        <v>220</v>
      </c>
      <c r="BB1241" s="84">
        <v>1418</v>
      </c>
      <c r="BC1241" s="91">
        <v>3058</v>
      </c>
    </row>
    <row r="1242" spans="1:55" ht="25.5">
      <c r="A1242" s="90" t="s">
        <v>843</v>
      </c>
      <c r="B1242" s="82">
        <v>20231001</v>
      </c>
      <c r="C1242" s="82">
        <v>2023</v>
      </c>
      <c r="D1242" s="82" t="s">
        <v>6398</v>
      </c>
      <c r="E1242" s="82">
        <v>10</v>
      </c>
      <c r="F1242" s="82" t="s">
        <v>1242</v>
      </c>
      <c r="G1242" s="82" t="s">
        <v>1486</v>
      </c>
      <c r="H1242" s="82" t="s">
        <v>1242</v>
      </c>
      <c r="I1242" s="82" t="s">
        <v>1486</v>
      </c>
      <c r="J1242" s="82">
        <v>1</v>
      </c>
      <c r="K1242" s="82" t="s">
        <v>11</v>
      </c>
      <c r="L1242" s="82" t="s">
        <v>3720</v>
      </c>
      <c r="M1242" s="82" t="s">
        <v>3721</v>
      </c>
      <c r="N1242" s="82" t="s">
        <v>2352</v>
      </c>
      <c r="O1242" s="82" t="s">
        <v>3700</v>
      </c>
      <c r="P1242" s="82" t="s">
        <v>3857</v>
      </c>
      <c r="Q1242" s="82" t="s">
        <v>27</v>
      </c>
      <c r="R1242" s="82">
        <v>1</v>
      </c>
      <c r="S1242" s="83">
        <v>44844</v>
      </c>
      <c r="T1242" s="83">
        <v>44844</v>
      </c>
      <c r="U1242" s="82">
        <v>62475142</v>
      </c>
      <c r="V1242" s="82" t="s">
        <v>3702</v>
      </c>
      <c r="W1242" s="100" t="s">
        <v>2460</v>
      </c>
      <c r="X1242" s="82" t="s">
        <v>4550</v>
      </c>
      <c r="Y1242" s="82" t="s">
        <v>5829</v>
      </c>
      <c r="Z1242" s="82" t="s">
        <v>2432</v>
      </c>
      <c r="AA1242" s="82" t="s">
        <v>3712</v>
      </c>
      <c r="AB1242" s="82" t="s">
        <v>6813</v>
      </c>
      <c r="AC1242" s="82" t="s">
        <v>3705</v>
      </c>
      <c r="AD1242" s="82" t="s">
        <v>3706</v>
      </c>
      <c r="AE1242" s="82">
        <v>200019605218882</v>
      </c>
      <c r="AF1242" s="82">
        <v>1</v>
      </c>
      <c r="AG1242" s="82" t="s">
        <v>3707</v>
      </c>
      <c r="AH1242" s="82">
        <v>1</v>
      </c>
      <c r="AI1242" s="82" t="s">
        <v>3708</v>
      </c>
      <c r="AJ1242" s="82">
        <v>315645</v>
      </c>
      <c r="AK1242" s="82" t="s">
        <v>6663</v>
      </c>
      <c r="AL1242" s="82">
        <v>843</v>
      </c>
      <c r="AM1242" s="84">
        <v>18000</v>
      </c>
      <c r="AN1242" s="84">
        <v>0</v>
      </c>
      <c r="AO1242" s="84">
        <v>0</v>
      </c>
      <c r="AP1242" s="84">
        <v>18000</v>
      </c>
      <c r="AQ1242" s="84">
        <v>516.6</v>
      </c>
      <c r="AR1242" s="84">
        <v>0</v>
      </c>
      <c r="AS1242" s="84">
        <v>547.20000000000005</v>
      </c>
      <c r="AT1242" s="84">
        <v>1587.38</v>
      </c>
      <c r="AU1242" s="84">
        <v>25</v>
      </c>
      <c r="AV1242" s="84">
        <v>0</v>
      </c>
      <c r="AW1242" s="84">
        <v>0</v>
      </c>
      <c r="AX1242" s="84">
        <v>2676.18</v>
      </c>
      <c r="AY1242" s="84">
        <v>15323.82</v>
      </c>
      <c r="AZ1242" s="84">
        <v>1278</v>
      </c>
      <c r="BA1242" s="84">
        <v>198</v>
      </c>
      <c r="BB1242" s="84">
        <v>1276.2</v>
      </c>
      <c r="BC1242" s="91">
        <v>2752.2</v>
      </c>
    </row>
    <row r="1243" spans="1:55" ht="25.5">
      <c r="A1243" s="90" t="s">
        <v>843</v>
      </c>
      <c r="B1243" s="82">
        <v>20231001</v>
      </c>
      <c r="C1243" s="82">
        <v>2023</v>
      </c>
      <c r="D1243" s="82" t="s">
        <v>6398</v>
      </c>
      <c r="E1243" s="82">
        <v>10</v>
      </c>
      <c r="F1243" s="82" t="s">
        <v>1257</v>
      </c>
      <c r="G1243" s="82" t="s">
        <v>73</v>
      </c>
      <c r="H1243" s="82">
        <v>1.83</v>
      </c>
      <c r="I1243" s="82" t="s">
        <v>843</v>
      </c>
      <c r="J1243" s="82">
        <v>34</v>
      </c>
      <c r="K1243" s="82" t="s">
        <v>3699</v>
      </c>
      <c r="L1243" s="82" t="s">
        <v>3714</v>
      </c>
      <c r="M1243" s="82" t="s">
        <v>3715</v>
      </c>
      <c r="N1243" s="82" t="s">
        <v>2352</v>
      </c>
      <c r="O1243" s="82" t="s">
        <v>3700</v>
      </c>
      <c r="P1243" s="82" t="s">
        <v>3743</v>
      </c>
      <c r="Q1243" s="82" t="s">
        <v>75</v>
      </c>
      <c r="R1243" s="82">
        <v>1</v>
      </c>
      <c r="S1243" s="83">
        <v>44573</v>
      </c>
      <c r="T1243" s="83">
        <v>44573</v>
      </c>
      <c r="U1243" s="82">
        <v>61950096</v>
      </c>
      <c r="V1243" s="82" t="s">
        <v>3702</v>
      </c>
      <c r="W1243" s="100" t="s">
        <v>2753</v>
      </c>
      <c r="X1243" s="82" t="s">
        <v>4258</v>
      </c>
      <c r="Y1243" s="82" t="s">
        <v>5551</v>
      </c>
      <c r="Z1243" s="82" t="s">
        <v>2752</v>
      </c>
      <c r="AA1243" s="82" t="s">
        <v>3712</v>
      </c>
      <c r="AB1243" s="82" t="s">
        <v>7208</v>
      </c>
      <c r="AC1243" s="82" t="s">
        <v>3705</v>
      </c>
      <c r="AD1243" s="82" t="s">
        <v>3706</v>
      </c>
      <c r="AE1243" s="82">
        <v>200019605392289</v>
      </c>
      <c r="AF1243" s="82">
        <v>1</v>
      </c>
      <c r="AG1243" s="82" t="s">
        <v>3707</v>
      </c>
      <c r="AH1243" s="82">
        <v>1</v>
      </c>
      <c r="AI1243" s="82" t="s">
        <v>3708</v>
      </c>
      <c r="AJ1243" s="82">
        <v>315645</v>
      </c>
      <c r="AK1243" s="82" t="s">
        <v>6663</v>
      </c>
      <c r="AL1243" s="82">
        <v>844</v>
      </c>
      <c r="AM1243" s="84">
        <v>36000</v>
      </c>
      <c r="AN1243" s="84">
        <v>0</v>
      </c>
      <c r="AO1243" s="84">
        <v>0</v>
      </c>
      <c r="AP1243" s="84">
        <v>36000</v>
      </c>
      <c r="AQ1243" s="84">
        <v>1033.2</v>
      </c>
      <c r="AR1243" s="84">
        <v>0</v>
      </c>
      <c r="AS1243" s="84">
        <v>1094.4000000000001</v>
      </c>
      <c r="AT1243" s="84">
        <v>0</v>
      </c>
      <c r="AU1243" s="84">
        <v>25</v>
      </c>
      <c r="AV1243" s="84">
        <v>0</v>
      </c>
      <c r="AW1243" s="84">
        <v>0</v>
      </c>
      <c r="AX1243" s="84">
        <v>2152.6</v>
      </c>
      <c r="AY1243" s="84">
        <v>33847.4</v>
      </c>
      <c r="AZ1243" s="84">
        <v>2556</v>
      </c>
      <c r="BA1243" s="84">
        <v>396</v>
      </c>
      <c r="BB1243" s="84">
        <v>2552.4</v>
      </c>
      <c r="BC1243" s="91">
        <v>5504.4</v>
      </c>
    </row>
    <row r="1244" spans="1:55" ht="25.5">
      <c r="A1244" s="90" t="s">
        <v>843</v>
      </c>
      <c r="B1244" s="82">
        <v>20231001</v>
      </c>
      <c r="C1244" s="82">
        <v>2023</v>
      </c>
      <c r="D1244" s="82" t="s">
        <v>6398</v>
      </c>
      <c r="E1244" s="82">
        <v>10</v>
      </c>
      <c r="F1244" s="82" t="s">
        <v>1264</v>
      </c>
      <c r="G1244" s="82" t="s">
        <v>198</v>
      </c>
      <c r="H1244" s="82" t="s">
        <v>1264</v>
      </c>
      <c r="I1244" s="82" t="s">
        <v>198</v>
      </c>
      <c r="J1244" s="82">
        <v>1</v>
      </c>
      <c r="K1244" s="82" t="s">
        <v>11</v>
      </c>
      <c r="L1244" s="82" t="s">
        <v>3714</v>
      </c>
      <c r="M1244" s="82" t="s">
        <v>3715</v>
      </c>
      <c r="N1244" s="82" t="s">
        <v>2352</v>
      </c>
      <c r="O1244" s="82" t="s">
        <v>3700</v>
      </c>
      <c r="P1244" s="82" t="s">
        <v>3716</v>
      </c>
      <c r="Q1244" s="82" t="s">
        <v>559</v>
      </c>
      <c r="R1244" s="82">
        <v>4</v>
      </c>
      <c r="S1244" s="83">
        <v>44564</v>
      </c>
      <c r="T1244" s="83">
        <v>43841</v>
      </c>
      <c r="U1244" s="82">
        <v>61980030</v>
      </c>
      <c r="V1244" s="82" t="s">
        <v>3702</v>
      </c>
      <c r="W1244" s="100" t="s">
        <v>1660</v>
      </c>
      <c r="X1244" s="82" t="s">
        <v>4248</v>
      </c>
      <c r="Y1244" s="82" t="s">
        <v>5543</v>
      </c>
      <c r="Z1244" s="82" t="s">
        <v>856</v>
      </c>
      <c r="AA1244" s="82" t="s">
        <v>3712</v>
      </c>
      <c r="AB1244" s="82" t="s">
        <v>6790</v>
      </c>
      <c r="AC1244" s="82" t="s">
        <v>3705</v>
      </c>
      <c r="AD1244" s="82" t="s">
        <v>3706</v>
      </c>
      <c r="AE1244" s="82">
        <v>200019603074844</v>
      </c>
      <c r="AF1244" s="82">
        <v>1</v>
      </c>
      <c r="AG1244" s="82" t="s">
        <v>3707</v>
      </c>
      <c r="AH1244" s="82">
        <v>1</v>
      </c>
      <c r="AI1244" s="82" t="s">
        <v>3708</v>
      </c>
      <c r="AJ1244" s="82">
        <v>315645</v>
      </c>
      <c r="AK1244" s="82" t="s">
        <v>6663</v>
      </c>
      <c r="AL1244" s="82">
        <v>845</v>
      </c>
      <c r="AM1244" s="84">
        <v>100000</v>
      </c>
      <c r="AN1244" s="84">
        <v>0</v>
      </c>
      <c r="AO1244" s="84">
        <v>0</v>
      </c>
      <c r="AP1244" s="84">
        <v>100000</v>
      </c>
      <c r="AQ1244" s="84">
        <v>2870</v>
      </c>
      <c r="AR1244" s="84">
        <v>12105.37</v>
      </c>
      <c r="AS1244" s="84">
        <v>3040</v>
      </c>
      <c r="AT1244" s="84">
        <v>0</v>
      </c>
      <c r="AU1244" s="84">
        <v>25</v>
      </c>
      <c r="AV1244" s="84">
        <v>0</v>
      </c>
      <c r="AW1244" s="84">
        <v>0</v>
      </c>
      <c r="AX1244" s="84">
        <v>18040.37</v>
      </c>
      <c r="AY1244" s="84">
        <v>81959.63</v>
      </c>
      <c r="AZ1244" s="84">
        <v>7100</v>
      </c>
      <c r="BA1244" s="84">
        <v>822.89</v>
      </c>
      <c r="BB1244" s="84">
        <v>7090</v>
      </c>
      <c r="BC1244" s="91">
        <v>15012.89</v>
      </c>
    </row>
    <row r="1245" spans="1:55" ht="25.5">
      <c r="A1245" s="90" t="s">
        <v>843</v>
      </c>
      <c r="B1245" s="82">
        <v>20231001</v>
      </c>
      <c r="C1245" s="82">
        <v>2023</v>
      </c>
      <c r="D1245" s="82" t="s">
        <v>6398</v>
      </c>
      <c r="E1245" s="82">
        <v>10</v>
      </c>
      <c r="F1245" s="82" t="s">
        <v>1260</v>
      </c>
      <c r="G1245" s="82" t="s">
        <v>256</v>
      </c>
      <c r="H1245" s="82" t="s">
        <v>1260</v>
      </c>
      <c r="I1245" s="82" t="s">
        <v>256</v>
      </c>
      <c r="J1245" s="82">
        <v>1</v>
      </c>
      <c r="K1245" s="82" t="s">
        <v>11</v>
      </c>
      <c r="L1245" s="82" t="s">
        <v>3720</v>
      </c>
      <c r="M1245" s="82" t="s">
        <v>3721</v>
      </c>
      <c r="N1245" s="82" t="s">
        <v>2352</v>
      </c>
      <c r="O1245" s="82" t="s">
        <v>3700</v>
      </c>
      <c r="P1245" s="82" t="s">
        <v>3722</v>
      </c>
      <c r="Q1245" s="82" t="s">
        <v>8</v>
      </c>
      <c r="R1245" s="82">
        <v>1</v>
      </c>
      <c r="S1245" s="83">
        <v>44205</v>
      </c>
      <c r="T1245" s="83">
        <v>44205</v>
      </c>
      <c r="U1245" s="82">
        <v>62250029</v>
      </c>
      <c r="V1245" s="82" t="s">
        <v>3702</v>
      </c>
      <c r="W1245" s="100" t="s">
        <v>1563</v>
      </c>
      <c r="X1245" s="82" t="s">
        <v>4639</v>
      </c>
      <c r="Y1245" s="82" t="s">
        <v>5957</v>
      </c>
      <c r="Z1245" s="82" t="s">
        <v>1188</v>
      </c>
      <c r="AA1245" s="82" t="s">
        <v>3712</v>
      </c>
      <c r="AB1245" s="83">
        <v>30384</v>
      </c>
      <c r="AC1245" s="82" t="s">
        <v>3705</v>
      </c>
      <c r="AD1245" s="82" t="s">
        <v>3706</v>
      </c>
      <c r="AE1245" s="82">
        <v>200019602393933</v>
      </c>
      <c r="AF1245" s="82">
        <v>1</v>
      </c>
      <c r="AG1245" s="82" t="s">
        <v>3707</v>
      </c>
      <c r="AH1245" s="82">
        <v>1</v>
      </c>
      <c r="AI1245" s="82" t="s">
        <v>3708</v>
      </c>
      <c r="AJ1245" s="82">
        <v>315645</v>
      </c>
      <c r="AK1245" s="82" t="s">
        <v>6663</v>
      </c>
      <c r="AL1245" s="82">
        <v>846</v>
      </c>
      <c r="AM1245" s="84">
        <v>16000</v>
      </c>
      <c r="AN1245" s="84">
        <v>0</v>
      </c>
      <c r="AO1245" s="84">
        <v>0</v>
      </c>
      <c r="AP1245" s="84">
        <v>16000</v>
      </c>
      <c r="AQ1245" s="84">
        <v>459.2</v>
      </c>
      <c r="AR1245" s="84">
        <v>0</v>
      </c>
      <c r="AS1245" s="84">
        <v>486.4</v>
      </c>
      <c r="AT1245" s="84">
        <v>0</v>
      </c>
      <c r="AU1245" s="84">
        <v>25</v>
      </c>
      <c r="AV1245" s="84">
        <v>0</v>
      </c>
      <c r="AW1245" s="84">
        <v>3046</v>
      </c>
      <c r="AX1245" s="84">
        <v>7062.6</v>
      </c>
      <c r="AY1245" s="84">
        <v>11983.4</v>
      </c>
      <c r="AZ1245" s="84">
        <v>1136</v>
      </c>
      <c r="BA1245" s="84">
        <v>176</v>
      </c>
      <c r="BB1245" s="84">
        <v>1134.4000000000001</v>
      </c>
      <c r="BC1245" s="91">
        <v>2446.4</v>
      </c>
    </row>
    <row r="1246" spans="1:55" ht="25.5">
      <c r="A1246" s="90" t="s">
        <v>843</v>
      </c>
      <c r="B1246" s="82">
        <v>20231001</v>
      </c>
      <c r="C1246" s="82">
        <v>2023</v>
      </c>
      <c r="D1246" s="82" t="s">
        <v>6398</v>
      </c>
      <c r="E1246" s="82">
        <v>10</v>
      </c>
      <c r="F1246" s="82" t="s">
        <v>1242</v>
      </c>
      <c r="G1246" s="82" t="s">
        <v>1486</v>
      </c>
      <c r="H1246" s="82" t="s">
        <v>1242</v>
      </c>
      <c r="I1246" s="82" t="s">
        <v>1486</v>
      </c>
      <c r="J1246" s="82">
        <v>1</v>
      </c>
      <c r="K1246" s="82" t="s">
        <v>11</v>
      </c>
      <c r="L1246" s="82" t="s">
        <v>3749</v>
      </c>
      <c r="M1246" s="82" t="s">
        <v>3750</v>
      </c>
      <c r="N1246" s="82" t="s">
        <v>2352</v>
      </c>
      <c r="O1246" s="82" t="s">
        <v>3700</v>
      </c>
      <c r="P1246" s="82" t="s">
        <v>3751</v>
      </c>
      <c r="Q1246" s="82" t="s">
        <v>10</v>
      </c>
      <c r="R1246" s="82">
        <v>8</v>
      </c>
      <c r="S1246" s="83">
        <v>44197</v>
      </c>
      <c r="T1246" s="83">
        <v>36535</v>
      </c>
      <c r="U1246" s="82">
        <v>62475081</v>
      </c>
      <c r="V1246" s="82" t="s">
        <v>3702</v>
      </c>
      <c r="W1246" s="100" t="s">
        <v>1057</v>
      </c>
      <c r="X1246" s="82" t="s">
        <v>4153</v>
      </c>
      <c r="Y1246" s="82" t="s">
        <v>5460</v>
      </c>
      <c r="Z1246" s="82" t="s">
        <v>477</v>
      </c>
      <c r="AA1246" s="82" t="s">
        <v>3704</v>
      </c>
      <c r="AB1246" s="83">
        <v>26879</v>
      </c>
      <c r="AC1246" s="82" t="s">
        <v>3713</v>
      </c>
      <c r="AD1246" s="82" t="s">
        <v>3705</v>
      </c>
      <c r="AE1246" s="82">
        <v>200013300048677</v>
      </c>
      <c r="AF1246" s="82">
        <v>1</v>
      </c>
      <c r="AG1246" s="82" t="s">
        <v>3707</v>
      </c>
      <c r="AH1246" s="82">
        <v>1</v>
      </c>
      <c r="AI1246" s="82" t="s">
        <v>3708</v>
      </c>
      <c r="AJ1246" s="82">
        <v>315645</v>
      </c>
      <c r="AK1246" s="82" t="s">
        <v>6663</v>
      </c>
      <c r="AL1246" s="82">
        <v>847</v>
      </c>
      <c r="AM1246" s="84">
        <v>45000</v>
      </c>
      <c r="AN1246" s="84">
        <v>0</v>
      </c>
      <c r="AO1246" s="84">
        <v>0</v>
      </c>
      <c r="AP1246" s="84">
        <v>45000</v>
      </c>
      <c r="AQ1246" s="84">
        <v>1291.5</v>
      </c>
      <c r="AR1246" s="84">
        <v>0</v>
      </c>
      <c r="AS1246" s="84">
        <v>1368</v>
      </c>
      <c r="AT1246" s="84">
        <v>0</v>
      </c>
      <c r="AU1246" s="84">
        <v>25</v>
      </c>
      <c r="AV1246" s="84">
        <v>50</v>
      </c>
      <c r="AW1246" s="84">
        <v>0</v>
      </c>
      <c r="AX1246" s="84">
        <v>2734.5</v>
      </c>
      <c r="AY1246" s="84">
        <v>42265.5</v>
      </c>
      <c r="AZ1246" s="84">
        <v>3195</v>
      </c>
      <c r="BA1246" s="84">
        <v>495</v>
      </c>
      <c r="BB1246" s="84">
        <v>3190.5</v>
      </c>
      <c r="BC1246" s="91">
        <v>6880.5</v>
      </c>
    </row>
    <row r="1247" spans="1:55" ht="25.5">
      <c r="A1247" s="90" t="s">
        <v>843</v>
      </c>
      <c r="B1247" s="82">
        <v>20231001</v>
      </c>
      <c r="C1247" s="82">
        <v>2023</v>
      </c>
      <c r="D1247" s="82" t="s">
        <v>6398</v>
      </c>
      <c r="E1247" s="82">
        <v>10</v>
      </c>
      <c r="F1247" s="82" t="s">
        <v>1260</v>
      </c>
      <c r="G1247" s="82" t="s">
        <v>256</v>
      </c>
      <c r="H1247" s="82" t="s">
        <v>1260</v>
      </c>
      <c r="I1247" s="82" t="s">
        <v>256</v>
      </c>
      <c r="J1247" s="82">
        <v>1</v>
      </c>
      <c r="K1247" s="82" t="s">
        <v>11</v>
      </c>
      <c r="L1247" s="82" t="s">
        <v>3720</v>
      </c>
      <c r="M1247" s="82" t="s">
        <v>3721</v>
      </c>
      <c r="N1247" s="82" t="s">
        <v>2352</v>
      </c>
      <c r="O1247" s="82" t="s">
        <v>3700</v>
      </c>
      <c r="P1247" s="82" t="s">
        <v>3821</v>
      </c>
      <c r="Q1247" s="82" t="s">
        <v>359</v>
      </c>
      <c r="R1247" s="82">
        <v>1</v>
      </c>
      <c r="S1247" s="83">
        <v>44931</v>
      </c>
      <c r="T1247" s="83">
        <v>44931</v>
      </c>
      <c r="U1247" s="82">
        <v>62250064</v>
      </c>
      <c r="V1247" s="82" t="s">
        <v>3702</v>
      </c>
      <c r="W1247" s="100" t="s">
        <v>3169</v>
      </c>
      <c r="X1247" s="82" t="s">
        <v>4245</v>
      </c>
      <c r="Y1247" s="82" t="s">
        <v>5540</v>
      </c>
      <c r="Z1247" s="82" t="s">
        <v>3168</v>
      </c>
      <c r="AA1247" s="82" t="s">
        <v>3712</v>
      </c>
      <c r="AB1247" s="83">
        <v>36749</v>
      </c>
      <c r="AC1247" s="82" t="s">
        <v>3705</v>
      </c>
      <c r="AD1247" s="82" t="s">
        <v>3706</v>
      </c>
      <c r="AE1247" s="82">
        <v>200019603595806</v>
      </c>
      <c r="AF1247" s="82">
        <v>1</v>
      </c>
      <c r="AG1247" s="82" t="s">
        <v>3707</v>
      </c>
      <c r="AH1247" s="82">
        <v>1</v>
      </c>
      <c r="AI1247" s="82" t="s">
        <v>3708</v>
      </c>
      <c r="AJ1247" s="82">
        <v>315645</v>
      </c>
      <c r="AK1247" s="82" t="s">
        <v>6663</v>
      </c>
      <c r="AL1247" s="82">
        <v>848</v>
      </c>
      <c r="AM1247" s="84">
        <v>22000</v>
      </c>
      <c r="AN1247" s="84">
        <v>0</v>
      </c>
      <c r="AO1247" s="84">
        <v>0</v>
      </c>
      <c r="AP1247" s="84">
        <v>22000</v>
      </c>
      <c r="AQ1247" s="84">
        <v>631.4</v>
      </c>
      <c r="AR1247" s="84">
        <v>0</v>
      </c>
      <c r="AS1247" s="84">
        <v>668.8</v>
      </c>
      <c r="AT1247" s="84">
        <v>0</v>
      </c>
      <c r="AU1247" s="84">
        <v>25</v>
      </c>
      <c r="AV1247" s="84">
        <v>0</v>
      </c>
      <c r="AW1247" s="84">
        <v>2866</v>
      </c>
      <c r="AX1247" s="84">
        <v>7057.2</v>
      </c>
      <c r="AY1247" s="84">
        <v>17808.8</v>
      </c>
      <c r="AZ1247" s="84">
        <v>1562</v>
      </c>
      <c r="BA1247" s="84">
        <v>242</v>
      </c>
      <c r="BB1247" s="84">
        <v>1559.8</v>
      </c>
      <c r="BC1247" s="91">
        <v>3363.8</v>
      </c>
    </row>
    <row r="1248" spans="1:55" ht="25.5">
      <c r="A1248" s="90" t="s">
        <v>843</v>
      </c>
      <c r="B1248" s="82">
        <v>20231001</v>
      </c>
      <c r="C1248" s="82">
        <v>2023</v>
      </c>
      <c r="D1248" s="82" t="s">
        <v>6398</v>
      </c>
      <c r="E1248" s="82">
        <v>10</v>
      </c>
      <c r="F1248" s="82">
        <v>1.83</v>
      </c>
      <c r="G1248" s="82" t="s">
        <v>843</v>
      </c>
      <c r="H1248" s="82">
        <v>1.83</v>
      </c>
      <c r="I1248" s="82" t="s">
        <v>843</v>
      </c>
      <c r="J1248" s="82">
        <v>7</v>
      </c>
      <c r="K1248" s="82" t="s">
        <v>3709</v>
      </c>
      <c r="L1248" s="82"/>
      <c r="M1248" s="82"/>
      <c r="N1248" s="82" t="s">
        <v>2352</v>
      </c>
      <c r="O1248" s="82" t="s">
        <v>3700</v>
      </c>
      <c r="P1248" s="82" t="s">
        <v>3710</v>
      </c>
      <c r="Q1248" s="82" t="s">
        <v>795</v>
      </c>
      <c r="R1248" s="82">
        <v>1</v>
      </c>
      <c r="S1248" s="83">
        <v>44564</v>
      </c>
      <c r="T1248" s="83">
        <v>44564</v>
      </c>
      <c r="U1248" s="82">
        <v>62461557</v>
      </c>
      <c r="V1248" s="82" t="s">
        <v>3702</v>
      </c>
      <c r="W1248" s="100" t="s">
        <v>2182</v>
      </c>
      <c r="X1248" s="82" t="s">
        <v>4469</v>
      </c>
      <c r="Y1248" s="82" t="s">
        <v>5745</v>
      </c>
      <c r="Z1248" s="82" t="s">
        <v>1477</v>
      </c>
      <c r="AA1248" s="82" t="s">
        <v>3712</v>
      </c>
      <c r="AB1248" s="83">
        <v>33794</v>
      </c>
      <c r="AC1248" s="82" t="s">
        <v>3705</v>
      </c>
      <c r="AD1248" s="82" t="s">
        <v>3706</v>
      </c>
      <c r="AE1248" s="82">
        <v>200015800541268</v>
      </c>
      <c r="AF1248" s="82">
        <v>1</v>
      </c>
      <c r="AG1248" s="82" t="s">
        <v>3707</v>
      </c>
      <c r="AH1248" s="82">
        <v>1</v>
      </c>
      <c r="AI1248" s="82" t="s">
        <v>3708</v>
      </c>
      <c r="AJ1248" s="82">
        <v>315645</v>
      </c>
      <c r="AK1248" s="82" t="s">
        <v>6663</v>
      </c>
      <c r="AL1248" s="82">
        <v>849</v>
      </c>
      <c r="AM1248" s="84">
        <v>10000</v>
      </c>
      <c r="AN1248" s="84">
        <v>0</v>
      </c>
      <c r="AO1248" s="84">
        <v>0</v>
      </c>
      <c r="AP1248" s="84">
        <v>10000</v>
      </c>
      <c r="AQ1248" s="84">
        <v>0</v>
      </c>
      <c r="AR1248" s="84">
        <v>0</v>
      </c>
      <c r="AS1248" s="84">
        <v>0</v>
      </c>
      <c r="AT1248" s="84">
        <v>0</v>
      </c>
      <c r="AU1248" s="84">
        <v>0</v>
      </c>
      <c r="AV1248" s="84">
        <v>0</v>
      </c>
      <c r="AW1248" s="84">
        <v>0</v>
      </c>
      <c r="AX1248" s="84">
        <v>0</v>
      </c>
      <c r="AY1248" s="84">
        <v>10000</v>
      </c>
      <c r="AZ1248" s="84">
        <v>0</v>
      </c>
      <c r="BA1248" s="84">
        <v>0</v>
      </c>
      <c r="BB1248" s="84">
        <v>0</v>
      </c>
      <c r="BC1248" s="91">
        <v>0</v>
      </c>
    </row>
    <row r="1249" spans="1:55" ht="38.25">
      <c r="A1249" s="90" t="s">
        <v>843</v>
      </c>
      <c r="B1249" s="82">
        <v>20231001</v>
      </c>
      <c r="C1249" s="82">
        <v>2023</v>
      </c>
      <c r="D1249" s="82" t="s">
        <v>6398</v>
      </c>
      <c r="E1249" s="82">
        <v>10</v>
      </c>
      <c r="F1249" s="82" t="s">
        <v>1272</v>
      </c>
      <c r="G1249" s="82" t="s">
        <v>1489</v>
      </c>
      <c r="H1249" s="82" t="s">
        <v>1272</v>
      </c>
      <c r="I1249" s="82" t="s">
        <v>1489</v>
      </c>
      <c r="J1249" s="82">
        <v>1</v>
      </c>
      <c r="K1249" s="82" t="s">
        <v>11</v>
      </c>
      <c r="L1249" s="82" t="s">
        <v>3720</v>
      </c>
      <c r="M1249" s="82" t="s">
        <v>3721</v>
      </c>
      <c r="N1249" s="82" t="s">
        <v>2352</v>
      </c>
      <c r="O1249" s="82" t="s">
        <v>3700</v>
      </c>
      <c r="P1249" s="82" t="s">
        <v>3998</v>
      </c>
      <c r="Q1249" s="82" t="s">
        <v>130</v>
      </c>
      <c r="R1249" s="82">
        <v>2</v>
      </c>
      <c r="S1249" s="83">
        <v>44202</v>
      </c>
      <c r="T1249" s="83">
        <v>43841</v>
      </c>
      <c r="U1249" s="82">
        <v>62145014</v>
      </c>
      <c r="V1249" s="82" t="s">
        <v>3702</v>
      </c>
      <c r="W1249" s="100" t="s">
        <v>1605</v>
      </c>
      <c r="X1249" s="82" t="s">
        <v>4213</v>
      </c>
      <c r="Y1249" s="82" t="s">
        <v>5511</v>
      </c>
      <c r="Z1249" s="82" t="s">
        <v>847</v>
      </c>
      <c r="AA1249" s="82" t="s">
        <v>3712</v>
      </c>
      <c r="AB1249" s="82" t="s">
        <v>7209</v>
      </c>
      <c r="AC1249" s="82" t="s">
        <v>3705</v>
      </c>
      <c r="AD1249" s="82" t="s">
        <v>3706</v>
      </c>
      <c r="AE1249" s="82">
        <v>200019603157118</v>
      </c>
      <c r="AF1249" s="82">
        <v>1</v>
      </c>
      <c r="AG1249" s="82" t="s">
        <v>3707</v>
      </c>
      <c r="AH1249" s="82">
        <v>1</v>
      </c>
      <c r="AI1249" s="82" t="s">
        <v>3708</v>
      </c>
      <c r="AJ1249" s="82">
        <v>315645</v>
      </c>
      <c r="AK1249" s="82" t="s">
        <v>6663</v>
      </c>
      <c r="AL1249" s="82">
        <v>850</v>
      </c>
      <c r="AM1249" s="84">
        <v>30000</v>
      </c>
      <c r="AN1249" s="84">
        <v>0</v>
      </c>
      <c r="AO1249" s="84">
        <v>0</v>
      </c>
      <c r="AP1249" s="84">
        <v>30000</v>
      </c>
      <c r="AQ1249" s="84">
        <v>861</v>
      </c>
      <c r="AR1249" s="84">
        <v>0</v>
      </c>
      <c r="AS1249" s="84">
        <v>912</v>
      </c>
      <c r="AT1249" s="84">
        <v>0</v>
      </c>
      <c r="AU1249" s="84">
        <v>25</v>
      </c>
      <c r="AV1249" s="84">
        <v>0</v>
      </c>
      <c r="AW1249" s="84">
        <v>0</v>
      </c>
      <c r="AX1249" s="84">
        <v>1798</v>
      </c>
      <c r="AY1249" s="84">
        <v>28202</v>
      </c>
      <c r="AZ1249" s="84">
        <v>2130</v>
      </c>
      <c r="BA1249" s="84">
        <v>330</v>
      </c>
      <c r="BB1249" s="84">
        <v>2127</v>
      </c>
      <c r="BC1249" s="91">
        <v>4587</v>
      </c>
    </row>
    <row r="1250" spans="1:55" ht="25.5">
      <c r="A1250" s="90" t="s">
        <v>843</v>
      </c>
      <c r="B1250" s="82">
        <v>20231001</v>
      </c>
      <c r="C1250" s="82">
        <v>2023</v>
      </c>
      <c r="D1250" s="82" t="s">
        <v>6398</v>
      </c>
      <c r="E1250" s="82">
        <v>10</v>
      </c>
      <c r="F1250" s="82">
        <v>1.83</v>
      </c>
      <c r="G1250" s="82" t="s">
        <v>843</v>
      </c>
      <c r="H1250" s="82">
        <v>1.83</v>
      </c>
      <c r="I1250" s="82" t="s">
        <v>843</v>
      </c>
      <c r="J1250" s="82">
        <v>1</v>
      </c>
      <c r="K1250" s="82" t="s">
        <v>11</v>
      </c>
      <c r="L1250" s="82" t="s">
        <v>3714</v>
      </c>
      <c r="M1250" s="82" t="s">
        <v>3715</v>
      </c>
      <c r="N1250" s="82" t="s">
        <v>2352</v>
      </c>
      <c r="O1250" s="82" t="s">
        <v>3700</v>
      </c>
      <c r="P1250" s="82" t="s">
        <v>3716</v>
      </c>
      <c r="Q1250" s="82" t="s">
        <v>559</v>
      </c>
      <c r="R1250" s="82">
        <v>3</v>
      </c>
      <c r="S1250" s="83">
        <v>44197</v>
      </c>
      <c r="T1250" s="83">
        <v>40546</v>
      </c>
      <c r="U1250" s="82">
        <v>62460907</v>
      </c>
      <c r="V1250" s="82" t="s">
        <v>3702</v>
      </c>
      <c r="W1250" s="100" t="s">
        <v>1713</v>
      </c>
      <c r="X1250" s="82" t="s">
        <v>4138</v>
      </c>
      <c r="Y1250" s="82" t="s">
        <v>5446</v>
      </c>
      <c r="Z1250" s="82" t="s">
        <v>913</v>
      </c>
      <c r="AA1250" s="82" t="s">
        <v>3712</v>
      </c>
      <c r="AB1250" s="83">
        <v>29040</v>
      </c>
      <c r="AC1250" s="82" t="s">
        <v>3713</v>
      </c>
      <c r="AD1250" s="82" t="s">
        <v>3705</v>
      </c>
      <c r="AE1250" s="82">
        <v>200013300175883</v>
      </c>
      <c r="AF1250" s="82">
        <v>1</v>
      </c>
      <c r="AG1250" s="82" t="s">
        <v>3707</v>
      </c>
      <c r="AH1250" s="82">
        <v>1</v>
      </c>
      <c r="AI1250" s="82" t="s">
        <v>3708</v>
      </c>
      <c r="AJ1250" s="82">
        <v>315645</v>
      </c>
      <c r="AK1250" s="82" t="s">
        <v>6663</v>
      </c>
      <c r="AL1250" s="82">
        <v>851</v>
      </c>
      <c r="AM1250" s="84">
        <v>90000</v>
      </c>
      <c r="AN1250" s="84">
        <v>0</v>
      </c>
      <c r="AO1250" s="84">
        <v>0</v>
      </c>
      <c r="AP1250" s="84">
        <v>90000</v>
      </c>
      <c r="AQ1250" s="84">
        <v>2583</v>
      </c>
      <c r="AR1250" s="84">
        <v>9753.1200000000008</v>
      </c>
      <c r="AS1250" s="84">
        <v>2736</v>
      </c>
      <c r="AT1250" s="84">
        <v>0</v>
      </c>
      <c r="AU1250" s="84">
        <v>25</v>
      </c>
      <c r="AV1250" s="84">
        <v>0</v>
      </c>
      <c r="AW1250" s="84">
        <v>0</v>
      </c>
      <c r="AX1250" s="84">
        <v>15097.12</v>
      </c>
      <c r="AY1250" s="84">
        <v>74902.880000000005</v>
      </c>
      <c r="AZ1250" s="84">
        <v>6390</v>
      </c>
      <c r="BA1250" s="84">
        <v>822.89</v>
      </c>
      <c r="BB1250" s="84">
        <v>6381</v>
      </c>
      <c r="BC1250" s="91">
        <v>13593.89</v>
      </c>
    </row>
    <row r="1251" spans="1:55" ht="25.5">
      <c r="A1251" s="90" t="s">
        <v>843</v>
      </c>
      <c r="B1251" s="82">
        <v>20231001</v>
      </c>
      <c r="C1251" s="82">
        <v>2023</v>
      </c>
      <c r="D1251" s="82" t="s">
        <v>6398</v>
      </c>
      <c r="E1251" s="82">
        <v>10</v>
      </c>
      <c r="F1251" s="82" t="s">
        <v>1251</v>
      </c>
      <c r="G1251" s="82" t="s">
        <v>302</v>
      </c>
      <c r="H1251" s="82">
        <v>1.83</v>
      </c>
      <c r="I1251" s="82" t="s">
        <v>843</v>
      </c>
      <c r="J1251" s="82">
        <v>34</v>
      </c>
      <c r="K1251" s="82" t="s">
        <v>3699</v>
      </c>
      <c r="L1251" s="82" t="s">
        <v>3714</v>
      </c>
      <c r="M1251" s="82" t="s">
        <v>3715</v>
      </c>
      <c r="N1251" s="82" t="s">
        <v>2352</v>
      </c>
      <c r="O1251" s="82" t="s">
        <v>3700</v>
      </c>
      <c r="P1251" s="82" t="s">
        <v>3836</v>
      </c>
      <c r="Q1251" s="82" t="s">
        <v>2420</v>
      </c>
      <c r="R1251" s="82">
        <v>1</v>
      </c>
      <c r="S1251" s="83">
        <v>44927</v>
      </c>
      <c r="T1251" s="83">
        <v>44927</v>
      </c>
      <c r="U1251" s="82">
        <v>61635021</v>
      </c>
      <c r="V1251" s="82" t="s">
        <v>3702</v>
      </c>
      <c r="W1251" s="100" t="s">
        <v>2848</v>
      </c>
      <c r="X1251" s="82" t="s">
        <v>4067</v>
      </c>
      <c r="Y1251" s="82" t="s">
        <v>5383</v>
      </c>
      <c r="Z1251" s="82" t="s">
        <v>2868</v>
      </c>
      <c r="AA1251" s="82" t="s">
        <v>3704</v>
      </c>
      <c r="AB1251" s="83">
        <v>32787</v>
      </c>
      <c r="AC1251" s="82" t="s">
        <v>3705</v>
      </c>
      <c r="AD1251" s="82" t="s">
        <v>3706</v>
      </c>
      <c r="AE1251" s="82">
        <v>200019606284084</v>
      </c>
      <c r="AF1251" s="82">
        <v>1</v>
      </c>
      <c r="AG1251" s="82" t="s">
        <v>3707</v>
      </c>
      <c r="AH1251" s="82">
        <v>1</v>
      </c>
      <c r="AI1251" s="82" t="s">
        <v>3708</v>
      </c>
      <c r="AJ1251" s="82">
        <v>315645</v>
      </c>
      <c r="AK1251" s="82" t="s">
        <v>6663</v>
      </c>
      <c r="AL1251" s="82">
        <v>852</v>
      </c>
      <c r="AM1251" s="84">
        <v>60000</v>
      </c>
      <c r="AN1251" s="84">
        <v>0</v>
      </c>
      <c r="AO1251" s="84">
        <v>0</v>
      </c>
      <c r="AP1251" s="84">
        <v>60000</v>
      </c>
      <c r="AQ1251" s="84">
        <v>1722</v>
      </c>
      <c r="AR1251" s="84">
        <v>3486.68</v>
      </c>
      <c r="AS1251" s="84">
        <v>1824</v>
      </c>
      <c r="AT1251" s="84">
        <v>0</v>
      </c>
      <c r="AU1251" s="84">
        <v>25</v>
      </c>
      <c r="AV1251" s="84">
        <v>0</v>
      </c>
      <c r="AW1251" s="84">
        <v>0</v>
      </c>
      <c r="AX1251" s="84">
        <v>7057.68</v>
      </c>
      <c r="AY1251" s="84">
        <v>52942.32</v>
      </c>
      <c r="AZ1251" s="84">
        <v>4260</v>
      </c>
      <c r="BA1251" s="84">
        <v>660</v>
      </c>
      <c r="BB1251" s="84">
        <v>4254</v>
      </c>
      <c r="BC1251" s="91">
        <v>9174</v>
      </c>
    </row>
    <row r="1252" spans="1:55" ht="25.5">
      <c r="A1252" s="90" t="s">
        <v>843</v>
      </c>
      <c r="B1252" s="82">
        <v>20231001</v>
      </c>
      <c r="C1252" s="82">
        <v>2023</v>
      </c>
      <c r="D1252" s="82" t="s">
        <v>6398</v>
      </c>
      <c r="E1252" s="82">
        <v>10</v>
      </c>
      <c r="F1252" s="82">
        <v>1.83</v>
      </c>
      <c r="G1252" s="82" t="s">
        <v>843</v>
      </c>
      <c r="H1252" s="82">
        <v>1.83</v>
      </c>
      <c r="I1252" s="82" t="s">
        <v>843</v>
      </c>
      <c r="J1252" s="82">
        <v>7</v>
      </c>
      <c r="K1252" s="82" t="s">
        <v>3709</v>
      </c>
      <c r="L1252" s="82"/>
      <c r="M1252" s="82"/>
      <c r="N1252" s="82" t="s">
        <v>2352</v>
      </c>
      <c r="O1252" s="82" t="s">
        <v>3700</v>
      </c>
      <c r="P1252" s="82" t="s">
        <v>3710</v>
      </c>
      <c r="Q1252" s="82" t="s">
        <v>795</v>
      </c>
      <c r="R1252" s="82">
        <v>1</v>
      </c>
      <c r="S1252" s="83">
        <v>44930</v>
      </c>
      <c r="T1252" s="83">
        <v>44930</v>
      </c>
      <c r="U1252" s="82">
        <v>62461901</v>
      </c>
      <c r="V1252" s="82" t="s">
        <v>3702</v>
      </c>
      <c r="W1252" s="100" t="s">
        <v>3143</v>
      </c>
      <c r="X1252" s="82" t="s">
        <v>3964</v>
      </c>
      <c r="Y1252" s="82" t="s">
        <v>5585</v>
      </c>
      <c r="Z1252" s="82" t="s">
        <v>3142</v>
      </c>
      <c r="AA1252" s="82" t="s">
        <v>3712</v>
      </c>
      <c r="AB1252" s="82" t="s">
        <v>6399</v>
      </c>
      <c r="AC1252" s="82" t="s">
        <v>3705</v>
      </c>
      <c r="AD1252" s="82" t="s">
        <v>3706</v>
      </c>
      <c r="AE1252" s="82">
        <v>200012320815787</v>
      </c>
      <c r="AF1252" s="82">
        <v>1</v>
      </c>
      <c r="AG1252" s="82" t="s">
        <v>3707</v>
      </c>
      <c r="AH1252" s="82">
        <v>1</v>
      </c>
      <c r="AI1252" s="82" t="s">
        <v>3708</v>
      </c>
      <c r="AJ1252" s="82">
        <v>315645</v>
      </c>
      <c r="AK1252" s="82" t="s">
        <v>6663</v>
      </c>
      <c r="AL1252" s="82">
        <v>853</v>
      </c>
      <c r="AM1252" s="84">
        <v>10000</v>
      </c>
      <c r="AN1252" s="84">
        <v>0</v>
      </c>
      <c r="AO1252" s="84">
        <v>0</v>
      </c>
      <c r="AP1252" s="84">
        <v>10000</v>
      </c>
      <c r="AQ1252" s="84">
        <v>0</v>
      </c>
      <c r="AR1252" s="84">
        <v>0</v>
      </c>
      <c r="AS1252" s="84">
        <v>0</v>
      </c>
      <c r="AT1252" s="84">
        <v>0</v>
      </c>
      <c r="AU1252" s="84">
        <v>0</v>
      </c>
      <c r="AV1252" s="84">
        <v>0</v>
      </c>
      <c r="AW1252" s="84">
        <v>0</v>
      </c>
      <c r="AX1252" s="84">
        <v>0</v>
      </c>
      <c r="AY1252" s="84">
        <v>10000</v>
      </c>
      <c r="AZ1252" s="84">
        <v>0</v>
      </c>
      <c r="BA1252" s="84">
        <v>0</v>
      </c>
      <c r="BB1252" s="84">
        <v>0</v>
      </c>
      <c r="BC1252" s="91">
        <v>0</v>
      </c>
    </row>
    <row r="1253" spans="1:55" ht="25.5">
      <c r="A1253" s="90" t="s">
        <v>843</v>
      </c>
      <c r="B1253" s="82">
        <v>20231001</v>
      </c>
      <c r="C1253" s="82">
        <v>2023</v>
      </c>
      <c r="D1253" s="82" t="s">
        <v>6398</v>
      </c>
      <c r="E1253" s="82">
        <v>10</v>
      </c>
      <c r="F1253" s="82" t="s">
        <v>1242</v>
      </c>
      <c r="G1253" s="82" t="s">
        <v>1486</v>
      </c>
      <c r="H1253" s="82" t="s">
        <v>1242</v>
      </c>
      <c r="I1253" s="82" t="s">
        <v>1486</v>
      </c>
      <c r="J1253" s="82">
        <v>1</v>
      </c>
      <c r="K1253" s="82" t="s">
        <v>11</v>
      </c>
      <c r="L1253" s="82"/>
      <c r="M1253" s="82"/>
      <c r="N1253" s="82" t="s">
        <v>2352</v>
      </c>
      <c r="O1253" s="82" t="s">
        <v>3700</v>
      </c>
      <c r="P1253" s="82" t="s">
        <v>3875</v>
      </c>
      <c r="Q1253" s="82" t="s">
        <v>700</v>
      </c>
      <c r="R1253" s="82">
        <v>2</v>
      </c>
      <c r="S1253" s="83">
        <v>44931</v>
      </c>
      <c r="T1253" s="83">
        <v>43839</v>
      </c>
      <c r="U1253" s="82">
        <v>62475070</v>
      </c>
      <c r="V1253" s="82" t="s">
        <v>3702</v>
      </c>
      <c r="W1253" s="100" t="s">
        <v>1653</v>
      </c>
      <c r="X1253" s="82" t="s">
        <v>3876</v>
      </c>
      <c r="Y1253" s="82" t="s">
        <v>5228</v>
      </c>
      <c r="Z1253" s="82" t="s">
        <v>699</v>
      </c>
      <c r="AA1253" s="82" t="s">
        <v>3712</v>
      </c>
      <c r="AB1253" s="83">
        <v>19674</v>
      </c>
      <c r="AC1253" s="82" t="s">
        <v>3705</v>
      </c>
      <c r="AD1253" s="82" t="s">
        <v>3706</v>
      </c>
      <c r="AE1253" s="82">
        <v>200010200866998</v>
      </c>
      <c r="AF1253" s="82">
        <v>1</v>
      </c>
      <c r="AG1253" s="82" t="s">
        <v>3707</v>
      </c>
      <c r="AH1253" s="82">
        <v>1</v>
      </c>
      <c r="AI1253" s="82" t="s">
        <v>3708</v>
      </c>
      <c r="AJ1253" s="82">
        <v>315645</v>
      </c>
      <c r="AK1253" s="82" t="s">
        <v>6663</v>
      </c>
      <c r="AL1253" s="82">
        <v>854</v>
      </c>
      <c r="AM1253" s="84">
        <v>260000</v>
      </c>
      <c r="AN1253" s="84">
        <v>0</v>
      </c>
      <c r="AO1253" s="84">
        <v>0</v>
      </c>
      <c r="AP1253" s="84">
        <v>260000</v>
      </c>
      <c r="AQ1253" s="84">
        <v>7462</v>
      </c>
      <c r="AR1253" s="84">
        <v>50296.02</v>
      </c>
      <c r="AS1253" s="84">
        <v>5685.41</v>
      </c>
      <c r="AT1253" s="84">
        <v>0</v>
      </c>
      <c r="AU1253" s="84">
        <v>25</v>
      </c>
      <c r="AV1253" s="84">
        <v>0</v>
      </c>
      <c r="AW1253" s="84">
        <v>0</v>
      </c>
      <c r="AX1253" s="84">
        <v>63468.43</v>
      </c>
      <c r="AY1253" s="84">
        <v>196531.57</v>
      </c>
      <c r="AZ1253" s="84">
        <v>18460</v>
      </c>
      <c r="BA1253" s="84">
        <v>822.89</v>
      </c>
      <c r="BB1253" s="84">
        <v>13259.72</v>
      </c>
      <c r="BC1253" s="91">
        <v>32542.61</v>
      </c>
    </row>
    <row r="1254" spans="1:55" ht="25.5">
      <c r="A1254" s="90" t="s">
        <v>843</v>
      </c>
      <c r="B1254" s="82">
        <v>20231001</v>
      </c>
      <c r="C1254" s="82">
        <v>2023</v>
      </c>
      <c r="D1254" s="82" t="s">
        <v>6398</v>
      </c>
      <c r="E1254" s="82">
        <v>10</v>
      </c>
      <c r="F1254" s="82" t="s">
        <v>1242</v>
      </c>
      <c r="G1254" s="82" t="s">
        <v>1486</v>
      </c>
      <c r="H1254" s="82">
        <v>1.83</v>
      </c>
      <c r="I1254" s="82" t="s">
        <v>843</v>
      </c>
      <c r="J1254" s="82">
        <v>34</v>
      </c>
      <c r="K1254" s="82" t="s">
        <v>3699</v>
      </c>
      <c r="L1254" s="82" t="s">
        <v>3714</v>
      </c>
      <c r="M1254" s="82" t="s">
        <v>3715</v>
      </c>
      <c r="N1254" s="82" t="s">
        <v>2352</v>
      </c>
      <c r="O1254" s="82" t="s">
        <v>3700</v>
      </c>
      <c r="P1254" s="82" t="s">
        <v>3743</v>
      </c>
      <c r="Q1254" s="82" t="s">
        <v>75</v>
      </c>
      <c r="R1254" s="82">
        <v>1</v>
      </c>
      <c r="S1254" s="83">
        <v>44933</v>
      </c>
      <c r="T1254" s="83">
        <v>44933</v>
      </c>
      <c r="U1254" s="82">
        <v>62475197</v>
      </c>
      <c r="V1254" s="82" t="s">
        <v>3702</v>
      </c>
      <c r="W1254" s="100" t="s">
        <v>3478</v>
      </c>
      <c r="X1254" s="82" t="s">
        <v>3867</v>
      </c>
      <c r="Y1254" s="82" t="s">
        <v>5222</v>
      </c>
      <c r="Z1254" s="82" t="s">
        <v>3477</v>
      </c>
      <c r="AA1254" s="82" t="s">
        <v>3704</v>
      </c>
      <c r="AB1254" s="82" t="s">
        <v>7210</v>
      </c>
      <c r="AC1254" s="82" t="s">
        <v>3705</v>
      </c>
      <c r="AD1254" s="82" t="s">
        <v>3718</v>
      </c>
      <c r="AE1254" s="82">
        <v>200019600696048</v>
      </c>
      <c r="AF1254" s="82">
        <v>1</v>
      </c>
      <c r="AG1254" s="82" t="s">
        <v>3707</v>
      </c>
      <c r="AH1254" s="82">
        <v>1</v>
      </c>
      <c r="AI1254" s="82" t="s">
        <v>3708</v>
      </c>
      <c r="AJ1254" s="82">
        <v>315645</v>
      </c>
      <c r="AK1254" s="82" t="s">
        <v>6663</v>
      </c>
      <c r="AL1254" s="82">
        <v>855</v>
      </c>
      <c r="AM1254" s="84">
        <v>20000</v>
      </c>
      <c r="AN1254" s="84">
        <v>0</v>
      </c>
      <c r="AO1254" s="84">
        <v>0</v>
      </c>
      <c r="AP1254" s="84">
        <v>20000</v>
      </c>
      <c r="AQ1254" s="84">
        <v>574</v>
      </c>
      <c r="AR1254" s="84">
        <v>0</v>
      </c>
      <c r="AS1254" s="84">
        <v>608</v>
      </c>
      <c r="AT1254" s="84">
        <v>0</v>
      </c>
      <c r="AU1254" s="84">
        <v>25</v>
      </c>
      <c r="AV1254" s="84">
        <v>0</v>
      </c>
      <c r="AW1254" s="84">
        <v>0</v>
      </c>
      <c r="AX1254" s="84">
        <v>1207</v>
      </c>
      <c r="AY1254" s="84">
        <v>18793</v>
      </c>
      <c r="AZ1254" s="84">
        <v>1420</v>
      </c>
      <c r="BA1254" s="84">
        <v>220</v>
      </c>
      <c r="BB1254" s="84">
        <v>1418</v>
      </c>
      <c r="BC1254" s="91">
        <v>3058</v>
      </c>
    </row>
    <row r="1255" spans="1:55" ht="25.5">
      <c r="A1255" s="90" t="s">
        <v>843</v>
      </c>
      <c r="B1255" s="82">
        <v>20231001</v>
      </c>
      <c r="C1255" s="82">
        <v>2023</v>
      </c>
      <c r="D1255" s="82" t="s">
        <v>6398</v>
      </c>
      <c r="E1255" s="82">
        <v>10</v>
      </c>
      <c r="F1255" s="82" t="s">
        <v>1264</v>
      </c>
      <c r="G1255" s="82" t="s">
        <v>198</v>
      </c>
      <c r="H1255" s="82" t="s">
        <v>1264</v>
      </c>
      <c r="I1255" s="82" t="s">
        <v>198</v>
      </c>
      <c r="J1255" s="82">
        <v>1</v>
      </c>
      <c r="K1255" s="82" t="s">
        <v>11</v>
      </c>
      <c r="L1255" s="82"/>
      <c r="M1255" s="82"/>
      <c r="N1255" s="82" t="s">
        <v>2352</v>
      </c>
      <c r="O1255" s="82" t="s">
        <v>3700</v>
      </c>
      <c r="P1255" s="82" t="s">
        <v>4411</v>
      </c>
      <c r="Q1255" s="82" t="s">
        <v>188</v>
      </c>
      <c r="R1255" s="82">
        <v>8</v>
      </c>
      <c r="S1255" s="83">
        <v>44573</v>
      </c>
      <c r="T1255" s="83">
        <v>39454</v>
      </c>
      <c r="U1255" s="82">
        <v>61980031</v>
      </c>
      <c r="V1255" s="82" t="s">
        <v>3702</v>
      </c>
      <c r="W1255" s="100" t="s">
        <v>1539</v>
      </c>
      <c r="X1255" s="82" t="s">
        <v>4412</v>
      </c>
      <c r="Y1255" s="82" t="s">
        <v>5694</v>
      </c>
      <c r="Z1255" s="82" t="s">
        <v>186</v>
      </c>
      <c r="AA1255" s="82" t="s">
        <v>3712</v>
      </c>
      <c r="AB1255" s="82" t="s">
        <v>7211</v>
      </c>
      <c r="AC1255" s="82" t="s">
        <v>3713</v>
      </c>
      <c r="AD1255" s="82" t="s">
        <v>3705</v>
      </c>
      <c r="AE1255" s="82">
        <v>200013300127611</v>
      </c>
      <c r="AF1255" s="82">
        <v>1</v>
      </c>
      <c r="AG1255" s="82" t="s">
        <v>3707</v>
      </c>
      <c r="AH1255" s="82">
        <v>1</v>
      </c>
      <c r="AI1255" s="82" t="s">
        <v>3708</v>
      </c>
      <c r="AJ1255" s="82">
        <v>315645</v>
      </c>
      <c r="AK1255" s="82" t="s">
        <v>6663</v>
      </c>
      <c r="AL1255" s="82">
        <v>856</v>
      </c>
      <c r="AM1255" s="84">
        <v>30000</v>
      </c>
      <c r="AN1255" s="84">
        <v>0</v>
      </c>
      <c r="AO1255" s="84">
        <v>0</v>
      </c>
      <c r="AP1255" s="84">
        <v>30000</v>
      </c>
      <c r="AQ1255" s="84">
        <v>861</v>
      </c>
      <c r="AR1255" s="84">
        <v>0</v>
      </c>
      <c r="AS1255" s="84">
        <v>912</v>
      </c>
      <c r="AT1255" s="84">
        <v>0</v>
      </c>
      <c r="AU1255" s="84">
        <v>25</v>
      </c>
      <c r="AV1255" s="84">
        <v>200</v>
      </c>
      <c r="AW1255" s="84">
        <v>3964.2</v>
      </c>
      <c r="AX1255" s="84">
        <v>9926.4</v>
      </c>
      <c r="AY1255" s="84">
        <v>24037.8</v>
      </c>
      <c r="AZ1255" s="84">
        <v>2130</v>
      </c>
      <c r="BA1255" s="84">
        <v>330</v>
      </c>
      <c r="BB1255" s="84">
        <v>2127</v>
      </c>
      <c r="BC1255" s="91">
        <v>4587</v>
      </c>
    </row>
    <row r="1256" spans="1:55" ht="25.5">
      <c r="A1256" s="90" t="s">
        <v>843</v>
      </c>
      <c r="B1256" s="82">
        <v>20231001</v>
      </c>
      <c r="C1256" s="82">
        <v>2023</v>
      </c>
      <c r="D1256" s="82" t="s">
        <v>6398</v>
      </c>
      <c r="E1256" s="82">
        <v>10</v>
      </c>
      <c r="F1256" s="82" t="s">
        <v>1250</v>
      </c>
      <c r="G1256" s="82" t="s">
        <v>1485</v>
      </c>
      <c r="H1256" s="82">
        <v>1.83</v>
      </c>
      <c r="I1256" s="82" t="s">
        <v>843</v>
      </c>
      <c r="J1256" s="82">
        <v>34</v>
      </c>
      <c r="K1256" s="82" t="s">
        <v>3699</v>
      </c>
      <c r="L1256" s="82"/>
      <c r="M1256" s="82"/>
      <c r="N1256" s="82" t="s">
        <v>2352</v>
      </c>
      <c r="O1256" s="82" t="s">
        <v>3700</v>
      </c>
      <c r="P1256" s="82" t="s">
        <v>3781</v>
      </c>
      <c r="Q1256" s="82" t="s">
        <v>1334</v>
      </c>
      <c r="R1256" s="82">
        <v>2</v>
      </c>
      <c r="S1256" s="83">
        <v>44933</v>
      </c>
      <c r="T1256" s="83">
        <v>44573</v>
      </c>
      <c r="U1256" s="82">
        <v>61575201</v>
      </c>
      <c r="V1256" s="82" t="s">
        <v>3702</v>
      </c>
      <c r="W1256" s="100" t="s">
        <v>2586</v>
      </c>
      <c r="X1256" s="82" t="s">
        <v>4663</v>
      </c>
      <c r="Y1256" s="82" t="s">
        <v>5952</v>
      </c>
      <c r="Z1256" s="82" t="s">
        <v>2585</v>
      </c>
      <c r="AA1256" s="82" t="s">
        <v>3704</v>
      </c>
      <c r="AB1256" s="82" t="s">
        <v>7212</v>
      </c>
      <c r="AC1256" s="82" t="s">
        <v>3705</v>
      </c>
      <c r="AD1256" s="82" t="s">
        <v>3706</v>
      </c>
      <c r="AE1256" s="82">
        <v>200019604844032</v>
      </c>
      <c r="AF1256" s="82">
        <v>1</v>
      </c>
      <c r="AG1256" s="82" t="s">
        <v>3707</v>
      </c>
      <c r="AH1256" s="82">
        <v>1</v>
      </c>
      <c r="AI1256" s="82" t="s">
        <v>3708</v>
      </c>
      <c r="AJ1256" s="82">
        <v>315645</v>
      </c>
      <c r="AK1256" s="82" t="s">
        <v>6663</v>
      </c>
      <c r="AL1256" s="82">
        <v>857</v>
      </c>
      <c r="AM1256" s="84">
        <v>42000</v>
      </c>
      <c r="AN1256" s="84">
        <v>0</v>
      </c>
      <c r="AO1256" s="84">
        <v>0</v>
      </c>
      <c r="AP1256" s="84">
        <v>42000</v>
      </c>
      <c r="AQ1256" s="84">
        <v>1205.4000000000001</v>
      </c>
      <c r="AR1256" s="84">
        <v>724.92</v>
      </c>
      <c r="AS1256" s="84">
        <v>1276.8</v>
      </c>
      <c r="AT1256" s="84">
        <v>0</v>
      </c>
      <c r="AU1256" s="84">
        <v>25</v>
      </c>
      <c r="AV1256" s="84">
        <v>0</v>
      </c>
      <c r="AW1256" s="84">
        <v>0</v>
      </c>
      <c r="AX1256" s="84">
        <v>3232.12</v>
      </c>
      <c r="AY1256" s="84">
        <v>38767.879999999997</v>
      </c>
      <c r="AZ1256" s="84">
        <v>2982</v>
      </c>
      <c r="BA1256" s="84">
        <v>462</v>
      </c>
      <c r="BB1256" s="84">
        <v>2977.8</v>
      </c>
      <c r="BC1256" s="91">
        <v>6421.8</v>
      </c>
    </row>
    <row r="1257" spans="1:55" ht="25.5">
      <c r="A1257" s="90" t="s">
        <v>843</v>
      </c>
      <c r="B1257" s="82">
        <v>20231001</v>
      </c>
      <c r="C1257" s="82">
        <v>2023</v>
      </c>
      <c r="D1257" s="82" t="s">
        <v>6398</v>
      </c>
      <c r="E1257" s="82">
        <v>10</v>
      </c>
      <c r="F1257" s="82" t="s">
        <v>1258</v>
      </c>
      <c r="G1257" s="82" t="s">
        <v>1488</v>
      </c>
      <c r="H1257" s="82">
        <v>1.83</v>
      </c>
      <c r="I1257" s="82" t="s">
        <v>843</v>
      </c>
      <c r="J1257" s="82">
        <v>34</v>
      </c>
      <c r="K1257" s="82" t="s">
        <v>3699</v>
      </c>
      <c r="L1257" s="82" t="s">
        <v>3714</v>
      </c>
      <c r="M1257" s="82" t="s">
        <v>3715</v>
      </c>
      <c r="N1257" s="82" t="s">
        <v>2352</v>
      </c>
      <c r="O1257" s="82" t="s">
        <v>3700</v>
      </c>
      <c r="P1257" s="82" t="s">
        <v>3747</v>
      </c>
      <c r="Q1257" s="82" t="s">
        <v>2383</v>
      </c>
      <c r="R1257" s="82">
        <v>1</v>
      </c>
      <c r="S1257" s="83">
        <v>44573</v>
      </c>
      <c r="T1257" s="83">
        <v>44573</v>
      </c>
      <c r="U1257" s="82">
        <v>62085021</v>
      </c>
      <c r="V1257" s="82" t="s">
        <v>3702</v>
      </c>
      <c r="W1257" s="100" t="s">
        <v>2672</v>
      </c>
      <c r="X1257" s="82" t="s">
        <v>3823</v>
      </c>
      <c r="Y1257" s="82" t="s">
        <v>5193</v>
      </c>
      <c r="Z1257" s="82" t="s">
        <v>2671</v>
      </c>
      <c r="AA1257" s="82" t="s">
        <v>3704</v>
      </c>
      <c r="AB1257" s="83">
        <v>36019</v>
      </c>
      <c r="AC1257" s="82" t="s">
        <v>3705</v>
      </c>
      <c r="AD1257" s="82" t="s">
        <v>3706</v>
      </c>
      <c r="AE1257" s="82">
        <v>200019603353418</v>
      </c>
      <c r="AF1257" s="82">
        <v>1</v>
      </c>
      <c r="AG1257" s="82" t="s">
        <v>3707</v>
      </c>
      <c r="AH1257" s="82">
        <v>1</v>
      </c>
      <c r="AI1257" s="82" t="s">
        <v>3708</v>
      </c>
      <c r="AJ1257" s="82">
        <v>315645</v>
      </c>
      <c r="AK1257" s="82" t="s">
        <v>6663</v>
      </c>
      <c r="AL1257" s="82">
        <v>858</v>
      </c>
      <c r="AM1257" s="84">
        <v>45000</v>
      </c>
      <c r="AN1257" s="84">
        <v>0</v>
      </c>
      <c r="AO1257" s="84">
        <v>0</v>
      </c>
      <c r="AP1257" s="84">
        <v>45000</v>
      </c>
      <c r="AQ1257" s="84">
        <v>1291.5</v>
      </c>
      <c r="AR1257" s="84">
        <v>1148.33</v>
      </c>
      <c r="AS1257" s="84">
        <v>1368</v>
      </c>
      <c r="AT1257" s="84">
        <v>0</v>
      </c>
      <c r="AU1257" s="84">
        <v>25</v>
      </c>
      <c r="AV1257" s="84">
        <v>0</v>
      </c>
      <c r="AW1257" s="84">
        <v>0</v>
      </c>
      <c r="AX1257" s="84">
        <v>3832.83</v>
      </c>
      <c r="AY1257" s="84">
        <v>41167.17</v>
      </c>
      <c r="AZ1257" s="84">
        <v>3195</v>
      </c>
      <c r="BA1257" s="84">
        <v>495</v>
      </c>
      <c r="BB1257" s="84">
        <v>3190.5</v>
      </c>
      <c r="BC1257" s="91">
        <v>6880.5</v>
      </c>
    </row>
    <row r="1258" spans="1:55" ht="25.5">
      <c r="A1258" s="90" t="s">
        <v>843</v>
      </c>
      <c r="B1258" s="82">
        <v>20231001</v>
      </c>
      <c r="C1258" s="82">
        <v>2023</v>
      </c>
      <c r="D1258" s="82" t="s">
        <v>6398</v>
      </c>
      <c r="E1258" s="82">
        <v>10</v>
      </c>
      <c r="F1258" s="82" t="s">
        <v>1289</v>
      </c>
      <c r="G1258" s="82" t="s">
        <v>314</v>
      </c>
      <c r="H1258" s="82">
        <v>1.83</v>
      </c>
      <c r="I1258" s="82" t="s">
        <v>843</v>
      </c>
      <c r="J1258" s="82">
        <v>34</v>
      </c>
      <c r="K1258" s="82" t="s">
        <v>3699</v>
      </c>
      <c r="L1258" s="82" t="s">
        <v>3714</v>
      </c>
      <c r="M1258" s="82" t="s">
        <v>3715</v>
      </c>
      <c r="N1258" s="82" t="s">
        <v>2352</v>
      </c>
      <c r="O1258" s="82" t="s">
        <v>3700</v>
      </c>
      <c r="P1258" s="82" t="s">
        <v>4518</v>
      </c>
      <c r="Q1258" s="82" t="s">
        <v>4519</v>
      </c>
      <c r="R1258" s="82">
        <v>1</v>
      </c>
      <c r="S1258" s="83">
        <v>44932</v>
      </c>
      <c r="T1258" s="83">
        <v>44932</v>
      </c>
      <c r="U1258" s="82">
        <v>62235018</v>
      </c>
      <c r="V1258" s="82" t="s">
        <v>3702</v>
      </c>
      <c r="W1258" s="100" t="s">
        <v>3471</v>
      </c>
      <c r="X1258" s="82" t="s">
        <v>4520</v>
      </c>
      <c r="Y1258" s="82" t="s">
        <v>5798</v>
      </c>
      <c r="Z1258" s="82" t="s">
        <v>3470</v>
      </c>
      <c r="AA1258" s="82" t="s">
        <v>3704</v>
      </c>
      <c r="AB1258" s="83">
        <v>32968</v>
      </c>
      <c r="AC1258" s="82" t="s">
        <v>3705</v>
      </c>
      <c r="AD1258" s="82" t="s">
        <v>3706</v>
      </c>
      <c r="AE1258" s="82">
        <v>200019605926558</v>
      </c>
      <c r="AF1258" s="82">
        <v>1</v>
      </c>
      <c r="AG1258" s="82" t="s">
        <v>3707</v>
      </c>
      <c r="AH1258" s="82">
        <v>1</v>
      </c>
      <c r="AI1258" s="82" t="s">
        <v>3708</v>
      </c>
      <c r="AJ1258" s="82">
        <v>315645</v>
      </c>
      <c r="AK1258" s="82" t="s">
        <v>6663</v>
      </c>
      <c r="AL1258" s="82">
        <v>859</v>
      </c>
      <c r="AM1258" s="84">
        <v>70000</v>
      </c>
      <c r="AN1258" s="84">
        <v>0</v>
      </c>
      <c r="AO1258" s="84">
        <v>0</v>
      </c>
      <c r="AP1258" s="84">
        <v>70000</v>
      </c>
      <c r="AQ1258" s="84">
        <v>2009</v>
      </c>
      <c r="AR1258" s="84">
        <v>5368.48</v>
      </c>
      <c r="AS1258" s="84">
        <v>2128</v>
      </c>
      <c r="AT1258" s="84">
        <v>0</v>
      </c>
      <c r="AU1258" s="84">
        <v>25</v>
      </c>
      <c r="AV1258" s="84">
        <v>0</v>
      </c>
      <c r="AW1258" s="84">
        <v>0</v>
      </c>
      <c r="AX1258" s="84">
        <v>9530.48</v>
      </c>
      <c r="AY1258" s="84">
        <v>60469.52</v>
      </c>
      <c r="AZ1258" s="84">
        <v>4970</v>
      </c>
      <c r="BA1258" s="84">
        <v>770</v>
      </c>
      <c r="BB1258" s="84">
        <v>4963</v>
      </c>
      <c r="BC1258" s="91">
        <v>10703</v>
      </c>
    </row>
    <row r="1259" spans="1:55" ht="25.5">
      <c r="A1259" s="90" t="s">
        <v>843</v>
      </c>
      <c r="B1259" s="82">
        <v>20231001</v>
      </c>
      <c r="C1259" s="82">
        <v>2023</v>
      </c>
      <c r="D1259" s="82" t="s">
        <v>6398</v>
      </c>
      <c r="E1259" s="82">
        <v>10</v>
      </c>
      <c r="F1259" s="82">
        <v>1.83</v>
      </c>
      <c r="G1259" s="82" t="s">
        <v>843</v>
      </c>
      <c r="H1259" s="82">
        <v>1.83</v>
      </c>
      <c r="I1259" s="82" t="s">
        <v>843</v>
      </c>
      <c r="J1259" s="82">
        <v>7</v>
      </c>
      <c r="K1259" s="82" t="s">
        <v>3709</v>
      </c>
      <c r="L1259" s="82"/>
      <c r="M1259" s="82"/>
      <c r="N1259" s="82" t="s">
        <v>2352</v>
      </c>
      <c r="O1259" s="82" t="s">
        <v>3700</v>
      </c>
      <c r="P1259" s="82" t="s">
        <v>3710</v>
      </c>
      <c r="Q1259" s="82" t="s">
        <v>795</v>
      </c>
      <c r="R1259" s="82">
        <v>2</v>
      </c>
      <c r="S1259" s="83">
        <v>44571</v>
      </c>
      <c r="T1259" s="83">
        <v>44568</v>
      </c>
      <c r="U1259" s="82">
        <v>62461630</v>
      </c>
      <c r="V1259" s="82" t="s">
        <v>3702</v>
      </c>
      <c r="W1259" s="100" t="s">
        <v>2309</v>
      </c>
      <c r="X1259" s="82" t="s">
        <v>4494</v>
      </c>
      <c r="Y1259" s="82" t="s">
        <v>5772</v>
      </c>
      <c r="Z1259" s="82" t="s">
        <v>2320</v>
      </c>
      <c r="AA1259" s="82" t="s">
        <v>3712</v>
      </c>
      <c r="AB1259" s="83">
        <v>29345</v>
      </c>
      <c r="AC1259" s="82" t="s">
        <v>3705</v>
      </c>
      <c r="AD1259" s="82" t="s">
        <v>3706</v>
      </c>
      <c r="AE1259" s="82">
        <v>200012800174745</v>
      </c>
      <c r="AF1259" s="82">
        <v>1</v>
      </c>
      <c r="AG1259" s="82" t="s">
        <v>3707</v>
      </c>
      <c r="AH1259" s="82">
        <v>1</v>
      </c>
      <c r="AI1259" s="82" t="s">
        <v>3708</v>
      </c>
      <c r="AJ1259" s="82">
        <v>315645</v>
      </c>
      <c r="AK1259" s="82" t="s">
        <v>6663</v>
      </c>
      <c r="AL1259" s="82">
        <v>860</v>
      </c>
      <c r="AM1259" s="84">
        <v>9500</v>
      </c>
      <c r="AN1259" s="84">
        <v>0</v>
      </c>
      <c r="AO1259" s="84">
        <v>0</v>
      </c>
      <c r="AP1259" s="84">
        <v>9500</v>
      </c>
      <c r="AQ1259" s="84">
        <v>0</v>
      </c>
      <c r="AR1259" s="84">
        <v>0</v>
      </c>
      <c r="AS1259" s="84">
        <v>0</v>
      </c>
      <c r="AT1259" s="84">
        <v>0</v>
      </c>
      <c r="AU1259" s="84">
        <v>0</v>
      </c>
      <c r="AV1259" s="84">
        <v>0</v>
      </c>
      <c r="AW1259" s="84">
        <v>0</v>
      </c>
      <c r="AX1259" s="84">
        <v>0</v>
      </c>
      <c r="AY1259" s="84">
        <v>9500</v>
      </c>
      <c r="AZ1259" s="84">
        <v>0</v>
      </c>
      <c r="BA1259" s="84">
        <v>0</v>
      </c>
      <c r="BB1259" s="84">
        <v>0</v>
      </c>
      <c r="BC1259" s="91">
        <v>0</v>
      </c>
    </row>
    <row r="1260" spans="1:55" ht="25.5">
      <c r="A1260" s="90" t="s">
        <v>843</v>
      </c>
      <c r="B1260" s="82">
        <v>20231001</v>
      </c>
      <c r="C1260" s="82">
        <v>2023</v>
      </c>
      <c r="D1260" s="82" t="s">
        <v>6398</v>
      </c>
      <c r="E1260" s="82">
        <v>10</v>
      </c>
      <c r="F1260" s="82">
        <v>1.83</v>
      </c>
      <c r="G1260" s="82" t="s">
        <v>843</v>
      </c>
      <c r="H1260" s="82">
        <v>1.83</v>
      </c>
      <c r="I1260" s="82" t="s">
        <v>843</v>
      </c>
      <c r="J1260" s="82">
        <v>1</v>
      </c>
      <c r="K1260" s="82" t="s">
        <v>11</v>
      </c>
      <c r="L1260" s="82" t="s">
        <v>3749</v>
      </c>
      <c r="M1260" s="82" t="s">
        <v>3750</v>
      </c>
      <c r="N1260" s="82" t="s">
        <v>2352</v>
      </c>
      <c r="O1260" s="82" t="s">
        <v>3700</v>
      </c>
      <c r="P1260" s="82" t="s">
        <v>4605</v>
      </c>
      <c r="Q1260" s="82" t="s">
        <v>102</v>
      </c>
      <c r="R1260" s="82">
        <v>2</v>
      </c>
      <c r="S1260" s="83">
        <v>44204</v>
      </c>
      <c r="T1260" s="83">
        <v>44201</v>
      </c>
      <c r="U1260" s="82">
        <v>62461080</v>
      </c>
      <c r="V1260" s="82" t="s">
        <v>3702</v>
      </c>
      <c r="W1260" s="100" t="s">
        <v>1577</v>
      </c>
      <c r="X1260" s="82" t="s">
        <v>4606</v>
      </c>
      <c r="Y1260" s="82" t="s">
        <v>5893</v>
      </c>
      <c r="Z1260" s="82" t="s">
        <v>958</v>
      </c>
      <c r="AA1260" s="82" t="s">
        <v>3704</v>
      </c>
      <c r="AB1260" s="82" t="s">
        <v>7213</v>
      </c>
      <c r="AC1260" s="82" t="s">
        <v>3705</v>
      </c>
      <c r="AD1260" s="82" t="s">
        <v>3706</v>
      </c>
      <c r="AE1260" s="82">
        <v>200019605625308</v>
      </c>
      <c r="AF1260" s="82">
        <v>1</v>
      </c>
      <c r="AG1260" s="82" t="s">
        <v>3707</v>
      </c>
      <c r="AH1260" s="82">
        <v>1</v>
      </c>
      <c r="AI1260" s="82" t="s">
        <v>3708</v>
      </c>
      <c r="AJ1260" s="82">
        <v>315645</v>
      </c>
      <c r="AK1260" s="82" t="s">
        <v>6663</v>
      </c>
      <c r="AL1260" s="82">
        <v>861</v>
      </c>
      <c r="AM1260" s="84">
        <v>25000</v>
      </c>
      <c r="AN1260" s="84">
        <v>0</v>
      </c>
      <c r="AO1260" s="84">
        <v>0</v>
      </c>
      <c r="AP1260" s="84">
        <v>25000</v>
      </c>
      <c r="AQ1260" s="84">
        <v>717.5</v>
      </c>
      <c r="AR1260" s="84">
        <v>0</v>
      </c>
      <c r="AS1260" s="84">
        <v>760</v>
      </c>
      <c r="AT1260" s="84">
        <v>0</v>
      </c>
      <c r="AU1260" s="84">
        <v>25</v>
      </c>
      <c r="AV1260" s="84">
        <v>0</v>
      </c>
      <c r="AW1260" s="84">
        <v>0</v>
      </c>
      <c r="AX1260" s="84">
        <v>1502.5</v>
      </c>
      <c r="AY1260" s="84">
        <v>23497.5</v>
      </c>
      <c r="AZ1260" s="84">
        <v>1775</v>
      </c>
      <c r="BA1260" s="84">
        <v>275</v>
      </c>
      <c r="BB1260" s="84">
        <v>1772.5</v>
      </c>
      <c r="BC1260" s="91">
        <v>3822.5</v>
      </c>
    </row>
    <row r="1261" spans="1:55" ht="25.5">
      <c r="A1261" s="90" t="s">
        <v>843</v>
      </c>
      <c r="B1261" s="82">
        <v>20231001</v>
      </c>
      <c r="C1261" s="82">
        <v>2023</v>
      </c>
      <c r="D1261" s="82" t="s">
        <v>6398</v>
      </c>
      <c r="E1261" s="82">
        <v>10</v>
      </c>
      <c r="F1261" s="82">
        <v>1.83</v>
      </c>
      <c r="G1261" s="82" t="s">
        <v>843</v>
      </c>
      <c r="H1261" s="82">
        <v>1.83</v>
      </c>
      <c r="I1261" s="82" t="s">
        <v>843</v>
      </c>
      <c r="J1261" s="82">
        <v>1</v>
      </c>
      <c r="K1261" s="82" t="s">
        <v>11</v>
      </c>
      <c r="L1261" s="82" t="s">
        <v>3754</v>
      </c>
      <c r="M1261" s="82" t="s">
        <v>3755</v>
      </c>
      <c r="N1261" s="82" t="s">
        <v>2352</v>
      </c>
      <c r="O1261" s="82" t="s">
        <v>3700</v>
      </c>
      <c r="P1261" s="82" t="s">
        <v>4352</v>
      </c>
      <c r="Q1261" s="82" t="s">
        <v>949</v>
      </c>
      <c r="R1261" s="82">
        <v>3</v>
      </c>
      <c r="S1261" s="83">
        <v>44936</v>
      </c>
      <c r="T1261" s="83">
        <v>33241</v>
      </c>
      <c r="U1261" s="82">
        <v>62462042</v>
      </c>
      <c r="V1261" s="82" t="s">
        <v>3702</v>
      </c>
      <c r="W1261" s="100" t="s">
        <v>1095</v>
      </c>
      <c r="X1261" s="82" t="s">
        <v>3723</v>
      </c>
      <c r="Y1261" s="82" t="s">
        <v>6002</v>
      </c>
      <c r="Z1261" s="82" t="s">
        <v>597</v>
      </c>
      <c r="AA1261" s="82" t="s">
        <v>3704</v>
      </c>
      <c r="AB1261" s="82" t="s">
        <v>6822</v>
      </c>
      <c r="AC1261" s="82" t="s">
        <v>3713</v>
      </c>
      <c r="AD1261" s="82" t="s">
        <v>3705</v>
      </c>
      <c r="AE1261" s="82">
        <v>200013300037484</v>
      </c>
      <c r="AF1261" s="82">
        <v>1</v>
      </c>
      <c r="AG1261" s="82" t="s">
        <v>3707</v>
      </c>
      <c r="AH1261" s="82">
        <v>1</v>
      </c>
      <c r="AI1261" s="82" t="s">
        <v>3708</v>
      </c>
      <c r="AJ1261" s="82">
        <v>315645</v>
      </c>
      <c r="AK1261" s="82" t="s">
        <v>6663</v>
      </c>
      <c r="AL1261" s="82">
        <v>862</v>
      </c>
      <c r="AM1261" s="84">
        <v>25391.65</v>
      </c>
      <c r="AN1261" s="84">
        <v>0</v>
      </c>
      <c r="AO1261" s="84">
        <v>0</v>
      </c>
      <c r="AP1261" s="84">
        <v>25391.65</v>
      </c>
      <c r="AQ1261" s="84">
        <v>728.74</v>
      </c>
      <c r="AR1261" s="84">
        <v>0</v>
      </c>
      <c r="AS1261" s="84">
        <v>771.91</v>
      </c>
      <c r="AT1261" s="84">
        <v>0</v>
      </c>
      <c r="AU1261" s="84">
        <v>25</v>
      </c>
      <c r="AV1261" s="84">
        <v>50</v>
      </c>
      <c r="AW1261" s="84">
        <v>0</v>
      </c>
      <c r="AX1261" s="84">
        <v>1575.65</v>
      </c>
      <c r="AY1261" s="84">
        <v>23816</v>
      </c>
      <c r="AZ1261" s="84">
        <v>1802.81</v>
      </c>
      <c r="BA1261" s="84">
        <v>279.31</v>
      </c>
      <c r="BB1261" s="84">
        <v>1800.27</v>
      </c>
      <c r="BC1261" s="91">
        <v>3882.39</v>
      </c>
    </row>
    <row r="1262" spans="1:55" ht="25.5">
      <c r="A1262" s="90" t="s">
        <v>843</v>
      </c>
      <c r="B1262" s="82">
        <v>20231001</v>
      </c>
      <c r="C1262" s="82">
        <v>2023</v>
      </c>
      <c r="D1262" s="82" t="s">
        <v>6398</v>
      </c>
      <c r="E1262" s="82">
        <v>10</v>
      </c>
      <c r="F1262" s="82" t="s">
        <v>1242</v>
      </c>
      <c r="G1262" s="82" t="s">
        <v>1486</v>
      </c>
      <c r="H1262" s="82">
        <v>1.83</v>
      </c>
      <c r="I1262" s="82" t="s">
        <v>843</v>
      </c>
      <c r="J1262" s="82">
        <v>34</v>
      </c>
      <c r="K1262" s="82" t="s">
        <v>3699</v>
      </c>
      <c r="L1262" s="82" t="s">
        <v>3714</v>
      </c>
      <c r="M1262" s="82" t="s">
        <v>3715</v>
      </c>
      <c r="N1262" s="82" t="s">
        <v>2352</v>
      </c>
      <c r="O1262" s="82" t="s">
        <v>3700</v>
      </c>
      <c r="P1262" s="82" t="s">
        <v>3743</v>
      </c>
      <c r="Q1262" s="82" t="s">
        <v>75</v>
      </c>
      <c r="R1262" s="82">
        <v>1</v>
      </c>
      <c r="S1262" s="83">
        <v>44572</v>
      </c>
      <c r="T1262" s="83">
        <v>44572</v>
      </c>
      <c r="U1262" s="82">
        <v>62475145</v>
      </c>
      <c r="V1262" s="82" t="s">
        <v>3702</v>
      </c>
      <c r="W1262" s="100" t="s">
        <v>2508</v>
      </c>
      <c r="X1262" s="82" t="s">
        <v>4241</v>
      </c>
      <c r="Y1262" s="82" t="s">
        <v>5536</v>
      </c>
      <c r="Z1262" s="82" t="s">
        <v>2507</v>
      </c>
      <c r="AA1262" s="82" t="s">
        <v>3704</v>
      </c>
      <c r="AB1262" s="83">
        <v>37045</v>
      </c>
      <c r="AC1262" s="82" t="s">
        <v>3705</v>
      </c>
      <c r="AD1262" s="82" t="s">
        <v>3706</v>
      </c>
      <c r="AE1262" s="82">
        <v>200019604096991</v>
      </c>
      <c r="AF1262" s="82">
        <v>1</v>
      </c>
      <c r="AG1262" s="82" t="s">
        <v>3707</v>
      </c>
      <c r="AH1262" s="82">
        <v>1</v>
      </c>
      <c r="AI1262" s="82" t="s">
        <v>3708</v>
      </c>
      <c r="AJ1262" s="82">
        <v>315645</v>
      </c>
      <c r="AK1262" s="82" t="s">
        <v>6663</v>
      </c>
      <c r="AL1262" s="82">
        <v>863</v>
      </c>
      <c r="AM1262" s="84">
        <v>10000</v>
      </c>
      <c r="AN1262" s="84">
        <v>0</v>
      </c>
      <c r="AO1262" s="84">
        <v>0</v>
      </c>
      <c r="AP1262" s="84">
        <v>10000</v>
      </c>
      <c r="AQ1262" s="84">
        <v>287</v>
      </c>
      <c r="AR1262" s="84">
        <v>0</v>
      </c>
      <c r="AS1262" s="84">
        <v>304</v>
      </c>
      <c r="AT1262" s="84">
        <v>0</v>
      </c>
      <c r="AU1262" s="84">
        <v>25</v>
      </c>
      <c r="AV1262" s="84">
        <v>0</v>
      </c>
      <c r="AW1262" s="84">
        <v>0</v>
      </c>
      <c r="AX1262" s="84">
        <v>616</v>
      </c>
      <c r="AY1262" s="84">
        <v>9384</v>
      </c>
      <c r="AZ1262" s="84">
        <v>710</v>
      </c>
      <c r="BA1262" s="84">
        <v>110</v>
      </c>
      <c r="BB1262" s="84">
        <v>709</v>
      </c>
      <c r="BC1262" s="91">
        <v>1529</v>
      </c>
    </row>
    <row r="1263" spans="1:55" ht="25.5">
      <c r="A1263" s="90" t="s">
        <v>843</v>
      </c>
      <c r="B1263" s="82">
        <v>20231001</v>
      </c>
      <c r="C1263" s="82">
        <v>2023</v>
      </c>
      <c r="D1263" s="82" t="s">
        <v>6398</v>
      </c>
      <c r="E1263" s="82">
        <v>10</v>
      </c>
      <c r="F1263" s="82" t="s">
        <v>1298</v>
      </c>
      <c r="G1263" s="82" t="s">
        <v>1481</v>
      </c>
      <c r="H1263" s="82" t="s">
        <v>1298</v>
      </c>
      <c r="I1263" s="82" t="s">
        <v>1481</v>
      </c>
      <c r="J1263" s="82">
        <v>1</v>
      </c>
      <c r="K1263" s="82" t="s">
        <v>11</v>
      </c>
      <c r="L1263" s="82" t="s">
        <v>3714</v>
      </c>
      <c r="M1263" s="82" t="s">
        <v>3715</v>
      </c>
      <c r="N1263" s="82" t="s">
        <v>2352</v>
      </c>
      <c r="O1263" s="82" t="s">
        <v>3700</v>
      </c>
      <c r="P1263" s="82" t="s">
        <v>4336</v>
      </c>
      <c r="Q1263" s="82" t="s">
        <v>821</v>
      </c>
      <c r="R1263" s="82">
        <v>3</v>
      </c>
      <c r="S1263" s="83">
        <v>43840</v>
      </c>
      <c r="T1263" s="83">
        <v>41645</v>
      </c>
      <c r="U1263" s="82">
        <v>61530012</v>
      </c>
      <c r="V1263" s="82" t="s">
        <v>3702</v>
      </c>
      <c r="W1263" s="100" t="s">
        <v>1700</v>
      </c>
      <c r="X1263" s="82" t="s">
        <v>4337</v>
      </c>
      <c r="Y1263" s="82" t="s">
        <v>5621</v>
      </c>
      <c r="Z1263" s="82" t="s">
        <v>820</v>
      </c>
      <c r="AA1263" s="82" t="s">
        <v>3712</v>
      </c>
      <c r="AB1263" s="82" t="s">
        <v>7214</v>
      </c>
      <c r="AC1263" s="82" t="s">
        <v>3713</v>
      </c>
      <c r="AD1263" s="82" t="s">
        <v>3706</v>
      </c>
      <c r="AE1263" s="82">
        <v>200019603082938</v>
      </c>
      <c r="AF1263" s="82">
        <v>1</v>
      </c>
      <c r="AG1263" s="82" t="s">
        <v>3707</v>
      </c>
      <c r="AH1263" s="82">
        <v>1</v>
      </c>
      <c r="AI1263" s="82" t="s">
        <v>3708</v>
      </c>
      <c r="AJ1263" s="82">
        <v>315645</v>
      </c>
      <c r="AK1263" s="82" t="s">
        <v>6663</v>
      </c>
      <c r="AL1263" s="82">
        <v>864</v>
      </c>
      <c r="AM1263" s="84">
        <v>65000</v>
      </c>
      <c r="AN1263" s="84">
        <v>0</v>
      </c>
      <c r="AO1263" s="84">
        <v>0</v>
      </c>
      <c r="AP1263" s="84">
        <v>65000</v>
      </c>
      <c r="AQ1263" s="84">
        <v>1865.5</v>
      </c>
      <c r="AR1263" s="84">
        <v>4427.58</v>
      </c>
      <c r="AS1263" s="84">
        <v>1976</v>
      </c>
      <c r="AT1263" s="84">
        <v>0</v>
      </c>
      <c r="AU1263" s="84">
        <v>25</v>
      </c>
      <c r="AV1263" s="84">
        <v>0</v>
      </c>
      <c r="AW1263" s="84">
        <v>0</v>
      </c>
      <c r="AX1263" s="84">
        <v>8294.08</v>
      </c>
      <c r="AY1263" s="84">
        <v>56705.919999999998</v>
      </c>
      <c r="AZ1263" s="84">
        <v>4615</v>
      </c>
      <c r="BA1263" s="84">
        <v>715</v>
      </c>
      <c r="BB1263" s="84">
        <v>4608.5</v>
      </c>
      <c r="BC1263" s="91">
        <v>9938.5</v>
      </c>
    </row>
    <row r="1264" spans="1:55" ht="25.5">
      <c r="A1264" s="90" t="s">
        <v>843</v>
      </c>
      <c r="B1264" s="82">
        <v>20231001</v>
      </c>
      <c r="C1264" s="82">
        <v>2023</v>
      </c>
      <c r="D1264" s="82" t="s">
        <v>6398</v>
      </c>
      <c r="E1264" s="82">
        <v>10</v>
      </c>
      <c r="F1264" s="82" t="s">
        <v>1241</v>
      </c>
      <c r="G1264" s="82" t="s">
        <v>276</v>
      </c>
      <c r="H1264" s="82" t="s">
        <v>1241</v>
      </c>
      <c r="I1264" s="82" t="s">
        <v>276</v>
      </c>
      <c r="J1264" s="82">
        <v>1</v>
      </c>
      <c r="K1264" s="82" t="s">
        <v>11</v>
      </c>
      <c r="L1264" s="82" t="s">
        <v>3758</v>
      </c>
      <c r="M1264" s="82" t="s">
        <v>3759</v>
      </c>
      <c r="N1264" s="82" t="s">
        <v>2352</v>
      </c>
      <c r="O1264" s="82" t="s">
        <v>3700</v>
      </c>
      <c r="P1264" s="82" t="s">
        <v>3973</v>
      </c>
      <c r="Q1264" s="82" t="s">
        <v>3159</v>
      </c>
      <c r="R1264" s="82">
        <v>2</v>
      </c>
      <c r="S1264" s="83">
        <v>44931</v>
      </c>
      <c r="T1264" s="83">
        <v>44450</v>
      </c>
      <c r="U1264" s="82">
        <v>62160088</v>
      </c>
      <c r="V1264" s="82" t="s">
        <v>3702</v>
      </c>
      <c r="W1264" s="100" t="s">
        <v>2050</v>
      </c>
      <c r="X1264" s="82" t="s">
        <v>4443</v>
      </c>
      <c r="Y1264" s="82" t="s">
        <v>5720</v>
      </c>
      <c r="Z1264" s="82" t="s">
        <v>1414</v>
      </c>
      <c r="AA1264" s="82" t="s">
        <v>3704</v>
      </c>
      <c r="AB1264" s="82" t="s">
        <v>7215</v>
      </c>
      <c r="AC1264" s="82" t="s">
        <v>3705</v>
      </c>
      <c r="AD1264" s="82" t="s">
        <v>3706</v>
      </c>
      <c r="AE1264" s="82">
        <v>200019604313570</v>
      </c>
      <c r="AF1264" s="82">
        <v>1</v>
      </c>
      <c r="AG1264" s="82" t="s">
        <v>3707</v>
      </c>
      <c r="AH1264" s="82">
        <v>1</v>
      </c>
      <c r="AI1264" s="82" t="s">
        <v>3708</v>
      </c>
      <c r="AJ1264" s="82">
        <v>315645</v>
      </c>
      <c r="AK1264" s="82" t="s">
        <v>6663</v>
      </c>
      <c r="AL1264" s="82">
        <v>865</v>
      </c>
      <c r="AM1264" s="84">
        <v>50000</v>
      </c>
      <c r="AN1264" s="84">
        <v>0</v>
      </c>
      <c r="AO1264" s="84">
        <v>0</v>
      </c>
      <c r="AP1264" s="84">
        <v>50000</v>
      </c>
      <c r="AQ1264" s="84">
        <v>1435</v>
      </c>
      <c r="AR1264" s="84">
        <v>1854</v>
      </c>
      <c r="AS1264" s="84">
        <v>1520</v>
      </c>
      <c r="AT1264" s="84">
        <v>0</v>
      </c>
      <c r="AU1264" s="84">
        <v>25</v>
      </c>
      <c r="AV1264" s="84">
        <v>0</v>
      </c>
      <c r="AW1264" s="84">
        <v>0</v>
      </c>
      <c r="AX1264" s="84">
        <v>4834</v>
      </c>
      <c r="AY1264" s="84">
        <v>45166</v>
      </c>
      <c r="AZ1264" s="84">
        <v>3550</v>
      </c>
      <c r="BA1264" s="84">
        <v>550</v>
      </c>
      <c r="BB1264" s="84">
        <v>3545</v>
      </c>
      <c r="BC1264" s="91">
        <v>7645</v>
      </c>
    </row>
    <row r="1265" spans="1:55" ht="25.5">
      <c r="A1265" s="90" t="s">
        <v>843</v>
      </c>
      <c r="B1265" s="82">
        <v>20231001</v>
      </c>
      <c r="C1265" s="82">
        <v>2023</v>
      </c>
      <c r="D1265" s="82" t="s">
        <v>6398</v>
      </c>
      <c r="E1265" s="82">
        <v>10</v>
      </c>
      <c r="F1265" s="82">
        <v>1.83</v>
      </c>
      <c r="G1265" s="82" t="s">
        <v>843</v>
      </c>
      <c r="H1265" s="82">
        <v>1.83</v>
      </c>
      <c r="I1265" s="82" t="s">
        <v>843</v>
      </c>
      <c r="J1265" s="82">
        <v>7</v>
      </c>
      <c r="K1265" s="82" t="s">
        <v>3709</v>
      </c>
      <c r="L1265" s="82"/>
      <c r="M1265" s="82"/>
      <c r="N1265" s="82" t="s">
        <v>2352</v>
      </c>
      <c r="O1265" s="82" t="s">
        <v>3700</v>
      </c>
      <c r="P1265" s="82" t="s">
        <v>3710</v>
      </c>
      <c r="Q1265" s="82" t="s">
        <v>795</v>
      </c>
      <c r="R1265" s="82">
        <v>3</v>
      </c>
      <c r="S1265" s="83">
        <v>44572</v>
      </c>
      <c r="T1265" s="83">
        <v>42738</v>
      </c>
      <c r="U1265" s="82">
        <v>62461721</v>
      </c>
      <c r="V1265" s="82" t="s">
        <v>3702</v>
      </c>
      <c r="W1265" s="100" t="s">
        <v>2517</v>
      </c>
      <c r="X1265" s="82" t="s">
        <v>3780</v>
      </c>
      <c r="Y1265" s="82" t="s">
        <v>5161</v>
      </c>
      <c r="Z1265" s="82" t="s">
        <v>2832</v>
      </c>
      <c r="AA1265" s="82" t="s">
        <v>3712</v>
      </c>
      <c r="AB1265" s="83">
        <v>1</v>
      </c>
      <c r="AC1265" s="82" t="s">
        <v>3713</v>
      </c>
      <c r="AD1265" s="82" t="s">
        <v>3705</v>
      </c>
      <c r="AE1265" s="82">
        <v>200012800333104</v>
      </c>
      <c r="AF1265" s="82">
        <v>1</v>
      </c>
      <c r="AG1265" s="82" t="s">
        <v>3707</v>
      </c>
      <c r="AH1265" s="82">
        <v>1</v>
      </c>
      <c r="AI1265" s="82" t="s">
        <v>3708</v>
      </c>
      <c r="AJ1265" s="82">
        <v>315645</v>
      </c>
      <c r="AK1265" s="82" t="s">
        <v>6663</v>
      </c>
      <c r="AL1265" s="82">
        <v>866</v>
      </c>
      <c r="AM1265" s="84">
        <v>10000</v>
      </c>
      <c r="AN1265" s="84">
        <v>0</v>
      </c>
      <c r="AO1265" s="84">
        <v>0</v>
      </c>
      <c r="AP1265" s="84">
        <v>10000</v>
      </c>
      <c r="AQ1265" s="84">
        <v>0</v>
      </c>
      <c r="AR1265" s="84">
        <v>0</v>
      </c>
      <c r="AS1265" s="84">
        <v>0</v>
      </c>
      <c r="AT1265" s="84">
        <v>0</v>
      </c>
      <c r="AU1265" s="84">
        <v>0</v>
      </c>
      <c r="AV1265" s="84">
        <v>0</v>
      </c>
      <c r="AW1265" s="84">
        <v>0</v>
      </c>
      <c r="AX1265" s="84">
        <v>0</v>
      </c>
      <c r="AY1265" s="84">
        <v>10000</v>
      </c>
      <c r="AZ1265" s="84">
        <v>0</v>
      </c>
      <c r="BA1265" s="84">
        <v>0</v>
      </c>
      <c r="BB1265" s="84">
        <v>0</v>
      </c>
      <c r="BC1265" s="91">
        <v>0</v>
      </c>
    </row>
    <row r="1266" spans="1:55" ht="25.5">
      <c r="A1266" s="90" t="s">
        <v>843</v>
      </c>
      <c r="B1266" s="82">
        <v>20231001</v>
      </c>
      <c r="C1266" s="82">
        <v>2023</v>
      </c>
      <c r="D1266" s="82" t="s">
        <v>6398</v>
      </c>
      <c r="E1266" s="82">
        <v>10</v>
      </c>
      <c r="F1266" s="82">
        <v>1.83</v>
      </c>
      <c r="G1266" s="82" t="s">
        <v>843</v>
      </c>
      <c r="H1266" s="82">
        <v>1.83</v>
      </c>
      <c r="I1266" s="82" t="s">
        <v>843</v>
      </c>
      <c r="J1266" s="82">
        <v>1</v>
      </c>
      <c r="K1266" s="82" t="s">
        <v>11</v>
      </c>
      <c r="L1266" s="82" t="s">
        <v>3749</v>
      </c>
      <c r="M1266" s="82" t="s">
        <v>3750</v>
      </c>
      <c r="N1266" s="82" t="s">
        <v>2352</v>
      </c>
      <c r="O1266" s="82" t="s">
        <v>3700</v>
      </c>
      <c r="P1266" s="82" t="s">
        <v>4713</v>
      </c>
      <c r="Q1266" s="82" t="s">
        <v>589</v>
      </c>
      <c r="R1266" s="82">
        <v>3</v>
      </c>
      <c r="S1266" s="83">
        <v>44936</v>
      </c>
      <c r="T1266" s="83">
        <v>367</v>
      </c>
      <c r="U1266" s="82">
        <v>62462036</v>
      </c>
      <c r="V1266" s="82" t="s">
        <v>3702</v>
      </c>
      <c r="W1266" s="100" t="s">
        <v>1072</v>
      </c>
      <c r="X1266" s="82" t="s">
        <v>4714</v>
      </c>
      <c r="Y1266" s="82" t="s">
        <v>6001</v>
      </c>
      <c r="Z1266" s="82" t="s">
        <v>2376</v>
      </c>
      <c r="AA1266" s="82" t="s">
        <v>3704</v>
      </c>
      <c r="AB1266" s="83">
        <v>25360</v>
      </c>
      <c r="AC1266" s="82" t="s">
        <v>3713</v>
      </c>
      <c r="AD1266" s="82" t="s">
        <v>3705</v>
      </c>
      <c r="AE1266" s="82">
        <v>200013300037277</v>
      </c>
      <c r="AF1266" s="82">
        <v>1</v>
      </c>
      <c r="AG1266" s="82" t="s">
        <v>3707</v>
      </c>
      <c r="AH1266" s="82">
        <v>1</v>
      </c>
      <c r="AI1266" s="82" t="s">
        <v>3708</v>
      </c>
      <c r="AJ1266" s="82">
        <v>315645</v>
      </c>
      <c r="AK1266" s="82" t="s">
        <v>6663</v>
      </c>
      <c r="AL1266" s="82">
        <v>867</v>
      </c>
      <c r="AM1266" s="84">
        <v>14550.36</v>
      </c>
      <c r="AN1266" s="84">
        <v>0</v>
      </c>
      <c r="AO1266" s="84">
        <v>0</v>
      </c>
      <c r="AP1266" s="84">
        <v>14550.36</v>
      </c>
      <c r="AQ1266" s="84">
        <v>417.6</v>
      </c>
      <c r="AR1266" s="84">
        <v>0</v>
      </c>
      <c r="AS1266" s="84">
        <v>442.33</v>
      </c>
      <c r="AT1266" s="84">
        <v>0</v>
      </c>
      <c r="AU1266" s="84">
        <v>25</v>
      </c>
      <c r="AV1266" s="84">
        <v>50</v>
      </c>
      <c r="AW1266" s="84">
        <v>8788.0300000000007</v>
      </c>
      <c r="AX1266" s="84">
        <v>18510.990000000002</v>
      </c>
      <c r="AY1266" s="84">
        <v>4827.3999999999996</v>
      </c>
      <c r="AZ1266" s="84">
        <v>1033.08</v>
      </c>
      <c r="BA1266" s="84">
        <v>160.05000000000001</v>
      </c>
      <c r="BB1266" s="84">
        <v>1031.6199999999999</v>
      </c>
      <c r="BC1266" s="91">
        <v>2224.75</v>
      </c>
    </row>
    <row r="1267" spans="1:55" ht="25.5">
      <c r="A1267" s="90" t="s">
        <v>843</v>
      </c>
      <c r="B1267" s="82">
        <v>20231001</v>
      </c>
      <c r="C1267" s="82">
        <v>2023</v>
      </c>
      <c r="D1267" s="82" t="s">
        <v>6398</v>
      </c>
      <c r="E1267" s="82">
        <v>10</v>
      </c>
      <c r="F1267" s="82">
        <v>1.83</v>
      </c>
      <c r="G1267" s="82" t="s">
        <v>843</v>
      </c>
      <c r="H1267" s="82">
        <v>1.83</v>
      </c>
      <c r="I1267" s="82" t="s">
        <v>843</v>
      </c>
      <c r="J1267" s="82">
        <v>7</v>
      </c>
      <c r="K1267" s="82" t="s">
        <v>3709</v>
      </c>
      <c r="L1267" s="82"/>
      <c r="M1267" s="82"/>
      <c r="N1267" s="82" t="s">
        <v>2352</v>
      </c>
      <c r="O1267" s="82" t="s">
        <v>3700</v>
      </c>
      <c r="P1267" s="82" t="s">
        <v>3710</v>
      </c>
      <c r="Q1267" s="82" t="s">
        <v>795</v>
      </c>
      <c r="R1267" s="82">
        <v>6</v>
      </c>
      <c r="S1267" s="83">
        <v>44936</v>
      </c>
      <c r="T1267" s="83">
        <v>43018</v>
      </c>
      <c r="U1267" s="82">
        <v>62461871</v>
      </c>
      <c r="V1267" s="82" t="s">
        <v>3702</v>
      </c>
      <c r="W1267" s="100" t="s">
        <v>3154</v>
      </c>
      <c r="X1267" s="82" t="s">
        <v>4030</v>
      </c>
      <c r="Y1267" s="82" t="s">
        <v>5350</v>
      </c>
      <c r="Z1267" s="82" t="s">
        <v>3153</v>
      </c>
      <c r="AA1267" s="82" t="s">
        <v>3704</v>
      </c>
      <c r="AB1267" s="83">
        <v>34306</v>
      </c>
      <c r="AC1267" s="82" t="s">
        <v>3713</v>
      </c>
      <c r="AD1267" s="82" t="s">
        <v>3706</v>
      </c>
      <c r="AE1267" s="82">
        <v>200012800462842</v>
      </c>
      <c r="AF1267" s="82">
        <v>1</v>
      </c>
      <c r="AG1267" s="82" t="s">
        <v>3707</v>
      </c>
      <c r="AH1267" s="82">
        <v>1</v>
      </c>
      <c r="AI1267" s="82" t="s">
        <v>3708</v>
      </c>
      <c r="AJ1267" s="82">
        <v>315645</v>
      </c>
      <c r="AK1267" s="82" t="s">
        <v>6663</v>
      </c>
      <c r="AL1267" s="82">
        <v>868</v>
      </c>
      <c r="AM1267" s="84">
        <v>31500</v>
      </c>
      <c r="AN1267" s="84">
        <v>0</v>
      </c>
      <c r="AO1267" s="84">
        <v>0</v>
      </c>
      <c r="AP1267" s="84">
        <v>31500</v>
      </c>
      <c r="AQ1267" s="84">
        <v>0</v>
      </c>
      <c r="AR1267" s="84">
        <v>0</v>
      </c>
      <c r="AS1267" s="84">
        <v>0</v>
      </c>
      <c r="AT1267" s="84">
        <v>0</v>
      </c>
      <c r="AU1267" s="84">
        <v>0</v>
      </c>
      <c r="AV1267" s="84">
        <v>0</v>
      </c>
      <c r="AW1267" s="84">
        <v>0</v>
      </c>
      <c r="AX1267" s="84">
        <v>0</v>
      </c>
      <c r="AY1267" s="84">
        <v>31500</v>
      </c>
      <c r="AZ1267" s="84">
        <v>0</v>
      </c>
      <c r="BA1267" s="84">
        <v>0</v>
      </c>
      <c r="BB1267" s="84">
        <v>0</v>
      </c>
      <c r="BC1267" s="91">
        <v>0</v>
      </c>
    </row>
    <row r="1268" spans="1:55" ht="25.5">
      <c r="A1268" s="90" t="s">
        <v>843</v>
      </c>
      <c r="B1268" s="82">
        <v>20231001</v>
      </c>
      <c r="C1268" s="82">
        <v>2023</v>
      </c>
      <c r="D1268" s="82" t="s">
        <v>6398</v>
      </c>
      <c r="E1268" s="82">
        <v>10</v>
      </c>
      <c r="F1268" s="82" t="s">
        <v>1276</v>
      </c>
      <c r="G1268" s="82" t="s">
        <v>584</v>
      </c>
      <c r="H1268" s="82" t="s">
        <v>1276</v>
      </c>
      <c r="I1268" s="82" t="s">
        <v>584</v>
      </c>
      <c r="J1268" s="82">
        <v>1</v>
      </c>
      <c r="K1268" s="82" t="s">
        <v>11</v>
      </c>
      <c r="L1268" s="82"/>
      <c r="M1268" s="82"/>
      <c r="N1268" s="82" t="s">
        <v>2352</v>
      </c>
      <c r="O1268" s="82" t="s">
        <v>3700</v>
      </c>
      <c r="P1268" s="82" t="s">
        <v>3735</v>
      </c>
      <c r="Q1268" s="82" t="s">
        <v>127</v>
      </c>
      <c r="R1268" s="82">
        <v>4</v>
      </c>
      <c r="S1268" s="83">
        <v>44570</v>
      </c>
      <c r="T1268" s="83">
        <v>42378</v>
      </c>
      <c r="U1268" s="82">
        <v>61440009</v>
      </c>
      <c r="V1268" s="82" t="s">
        <v>3702</v>
      </c>
      <c r="W1268" s="100" t="s">
        <v>2403</v>
      </c>
      <c r="X1268" s="82" t="s">
        <v>4407</v>
      </c>
      <c r="Y1268" s="82" t="s">
        <v>5690</v>
      </c>
      <c r="Z1268" s="82" t="s">
        <v>2387</v>
      </c>
      <c r="AA1268" s="82" t="s">
        <v>3704</v>
      </c>
      <c r="AB1268" s="82" t="s">
        <v>7216</v>
      </c>
      <c r="AC1268" s="82" t="s">
        <v>3713</v>
      </c>
      <c r="AD1268" s="82" t="s">
        <v>3706</v>
      </c>
      <c r="AE1268" s="82">
        <v>200012401975037</v>
      </c>
      <c r="AF1268" s="82">
        <v>1</v>
      </c>
      <c r="AG1268" s="82" t="s">
        <v>3707</v>
      </c>
      <c r="AH1268" s="82">
        <v>1</v>
      </c>
      <c r="AI1268" s="82" t="s">
        <v>3708</v>
      </c>
      <c r="AJ1268" s="82">
        <v>315645</v>
      </c>
      <c r="AK1268" s="82" t="s">
        <v>6663</v>
      </c>
      <c r="AL1268" s="82">
        <v>869</v>
      </c>
      <c r="AM1268" s="84">
        <v>100000</v>
      </c>
      <c r="AN1268" s="84">
        <v>0</v>
      </c>
      <c r="AO1268" s="84">
        <v>0</v>
      </c>
      <c r="AP1268" s="84">
        <v>100000</v>
      </c>
      <c r="AQ1268" s="84">
        <v>2870</v>
      </c>
      <c r="AR1268" s="84">
        <v>11708.52</v>
      </c>
      <c r="AS1268" s="84">
        <v>3040</v>
      </c>
      <c r="AT1268" s="84">
        <v>1587.38</v>
      </c>
      <c r="AU1268" s="84">
        <v>25</v>
      </c>
      <c r="AV1268" s="84">
        <v>0</v>
      </c>
      <c r="AW1268" s="84">
        <v>0</v>
      </c>
      <c r="AX1268" s="84">
        <v>19230.900000000001</v>
      </c>
      <c r="AY1268" s="84">
        <v>80769.100000000006</v>
      </c>
      <c r="AZ1268" s="84">
        <v>7100</v>
      </c>
      <c r="BA1268" s="84">
        <v>822.89</v>
      </c>
      <c r="BB1268" s="84">
        <v>7090</v>
      </c>
      <c r="BC1268" s="91">
        <v>15012.89</v>
      </c>
    </row>
    <row r="1269" spans="1:55" ht="25.5">
      <c r="A1269" s="90" t="s">
        <v>843</v>
      </c>
      <c r="B1269" s="82">
        <v>20231001</v>
      </c>
      <c r="C1269" s="82">
        <v>2023</v>
      </c>
      <c r="D1269" s="82" t="s">
        <v>6398</v>
      </c>
      <c r="E1269" s="82">
        <v>10</v>
      </c>
      <c r="F1269" s="82" t="s">
        <v>1270</v>
      </c>
      <c r="G1269" s="82" t="s">
        <v>842</v>
      </c>
      <c r="H1269" s="82" t="s">
        <v>1270</v>
      </c>
      <c r="I1269" s="82" t="s">
        <v>842</v>
      </c>
      <c r="J1269" s="82">
        <v>1</v>
      </c>
      <c r="K1269" s="82" t="s">
        <v>11</v>
      </c>
      <c r="L1269" s="82"/>
      <c r="M1269" s="82"/>
      <c r="N1269" s="82" t="s">
        <v>2352</v>
      </c>
      <c r="O1269" s="82" t="s">
        <v>3700</v>
      </c>
      <c r="P1269" s="82" t="s">
        <v>3701</v>
      </c>
      <c r="Q1269" s="82" t="s">
        <v>190</v>
      </c>
      <c r="R1269" s="82">
        <v>1</v>
      </c>
      <c r="S1269" s="83">
        <v>43841</v>
      </c>
      <c r="T1269" s="83">
        <v>43841</v>
      </c>
      <c r="U1269" s="82">
        <v>61800016</v>
      </c>
      <c r="V1269" s="82" t="s">
        <v>3702</v>
      </c>
      <c r="W1269" s="100" t="s">
        <v>1560</v>
      </c>
      <c r="X1269" s="82" t="s">
        <v>4176</v>
      </c>
      <c r="Y1269" s="82" t="s">
        <v>5478</v>
      </c>
      <c r="Z1269" s="82" t="s">
        <v>845</v>
      </c>
      <c r="AA1269" s="82" t="s">
        <v>3712</v>
      </c>
      <c r="AB1269" s="83">
        <v>26126</v>
      </c>
      <c r="AC1269" s="82" t="s">
        <v>3705</v>
      </c>
      <c r="AD1269" s="82" t="s">
        <v>3706</v>
      </c>
      <c r="AE1269" s="82">
        <v>200019603157097</v>
      </c>
      <c r="AF1269" s="82">
        <v>1</v>
      </c>
      <c r="AG1269" s="82" t="s">
        <v>3707</v>
      </c>
      <c r="AH1269" s="82">
        <v>1</v>
      </c>
      <c r="AI1269" s="82" t="s">
        <v>3708</v>
      </c>
      <c r="AJ1269" s="82">
        <v>315645</v>
      </c>
      <c r="AK1269" s="82" t="s">
        <v>6663</v>
      </c>
      <c r="AL1269" s="82">
        <v>870</v>
      </c>
      <c r="AM1269" s="84">
        <v>35000</v>
      </c>
      <c r="AN1269" s="84">
        <v>0</v>
      </c>
      <c r="AO1269" s="84">
        <v>0</v>
      </c>
      <c r="AP1269" s="84">
        <v>35000</v>
      </c>
      <c r="AQ1269" s="84">
        <v>1004.5</v>
      </c>
      <c r="AR1269" s="84">
        <v>0</v>
      </c>
      <c r="AS1269" s="84">
        <v>1064</v>
      </c>
      <c r="AT1269" s="84">
        <v>0</v>
      </c>
      <c r="AU1269" s="84">
        <v>25</v>
      </c>
      <c r="AV1269" s="84">
        <v>0</v>
      </c>
      <c r="AW1269" s="84">
        <v>0</v>
      </c>
      <c r="AX1269" s="84">
        <v>2093.5</v>
      </c>
      <c r="AY1269" s="84">
        <v>32906.5</v>
      </c>
      <c r="AZ1269" s="84">
        <v>2485</v>
      </c>
      <c r="BA1269" s="84">
        <v>385</v>
      </c>
      <c r="BB1269" s="84">
        <v>2481.5</v>
      </c>
      <c r="BC1269" s="91">
        <v>5351.5</v>
      </c>
    </row>
    <row r="1270" spans="1:55" ht="25.5">
      <c r="A1270" s="90" t="s">
        <v>843</v>
      </c>
      <c r="B1270" s="82">
        <v>20231001</v>
      </c>
      <c r="C1270" s="82">
        <v>2023</v>
      </c>
      <c r="D1270" s="82" t="s">
        <v>6398</v>
      </c>
      <c r="E1270" s="82">
        <v>10</v>
      </c>
      <c r="F1270" s="82" t="s">
        <v>1247</v>
      </c>
      <c r="G1270" s="82" t="s">
        <v>513</v>
      </c>
      <c r="H1270" s="82">
        <v>1.83</v>
      </c>
      <c r="I1270" s="82" t="s">
        <v>843</v>
      </c>
      <c r="J1270" s="82">
        <v>34</v>
      </c>
      <c r="K1270" s="82" t="s">
        <v>3699</v>
      </c>
      <c r="L1270" s="82" t="s">
        <v>3714</v>
      </c>
      <c r="M1270" s="82" t="s">
        <v>3715</v>
      </c>
      <c r="N1270" s="82" t="s">
        <v>2352</v>
      </c>
      <c r="O1270" s="82" t="s">
        <v>3700</v>
      </c>
      <c r="P1270" s="82" t="s">
        <v>3912</v>
      </c>
      <c r="Q1270" s="82" t="s">
        <v>251</v>
      </c>
      <c r="R1270" s="82">
        <v>1</v>
      </c>
      <c r="S1270" s="83">
        <v>44573</v>
      </c>
      <c r="T1270" s="83">
        <v>44573</v>
      </c>
      <c r="U1270" s="82">
        <v>61815117</v>
      </c>
      <c r="V1270" s="82" t="s">
        <v>3702</v>
      </c>
      <c r="W1270" s="100" t="s">
        <v>2637</v>
      </c>
      <c r="X1270" s="82" t="s">
        <v>4187</v>
      </c>
      <c r="Y1270" s="82" t="s">
        <v>5804</v>
      </c>
      <c r="Z1270" s="82" t="s">
        <v>2636</v>
      </c>
      <c r="AA1270" s="82" t="s">
        <v>3712</v>
      </c>
      <c r="AB1270" s="82" t="s">
        <v>7217</v>
      </c>
      <c r="AC1270" s="82" t="s">
        <v>3705</v>
      </c>
      <c r="AD1270" s="82" t="s">
        <v>3706</v>
      </c>
      <c r="AE1270" s="82">
        <v>200010101688081</v>
      </c>
      <c r="AF1270" s="82">
        <v>1</v>
      </c>
      <c r="AG1270" s="82" t="s">
        <v>3707</v>
      </c>
      <c r="AH1270" s="82">
        <v>1</v>
      </c>
      <c r="AI1270" s="82" t="s">
        <v>3708</v>
      </c>
      <c r="AJ1270" s="82">
        <v>315645</v>
      </c>
      <c r="AK1270" s="82" t="s">
        <v>6663</v>
      </c>
      <c r="AL1270" s="82">
        <v>871</v>
      </c>
      <c r="AM1270" s="84">
        <v>70000</v>
      </c>
      <c r="AN1270" s="84">
        <v>0</v>
      </c>
      <c r="AO1270" s="84">
        <v>0</v>
      </c>
      <c r="AP1270" s="84">
        <v>70000</v>
      </c>
      <c r="AQ1270" s="84">
        <v>2009</v>
      </c>
      <c r="AR1270" s="84">
        <v>5368.48</v>
      </c>
      <c r="AS1270" s="84">
        <v>2128</v>
      </c>
      <c r="AT1270" s="84">
        <v>0</v>
      </c>
      <c r="AU1270" s="84">
        <v>25</v>
      </c>
      <c r="AV1270" s="84">
        <v>0</v>
      </c>
      <c r="AW1270" s="84">
        <v>0</v>
      </c>
      <c r="AX1270" s="84">
        <v>9530.48</v>
      </c>
      <c r="AY1270" s="84">
        <v>60469.52</v>
      </c>
      <c r="AZ1270" s="84">
        <v>4970</v>
      </c>
      <c r="BA1270" s="84">
        <v>770</v>
      </c>
      <c r="BB1270" s="84">
        <v>4963</v>
      </c>
      <c r="BC1270" s="91">
        <v>10703</v>
      </c>
    </row>
    <row r="1271" spans="1:55" ht="25.5">
      <c r="A1271" s="90" t="s">
        <v>843</v>
      </c>
      <c r="B1271" s="82">
        <v>20231001</v>
      </c>
      <c r="C1271" s="82">
        <v>2023</v>
      </c>
      <c r="D1271" s="82" t="s">
        <v>6398</v>
      </c>
      <c r="E1271" s="82">
        <v>10</v>
      </c>
      <c r="F1271" s="82">
        <v>1.83</v>
      </c>
      <c r="G1271" s="82" t="s">
        <v>843</v>
      </c>
      <c r="H1271" s="82">
        <v>1.83</v>
      </c>
      <c r="I1271" s="82" t="s">
        <v>843</v>
      </c>
      <c r="J1271" s="82">
        <v>1</v>
      </c>
      <c r="K1271" s="82" t="s">
        <v>11</v>
      </c>
      <c r="L1271" s="82" t="s">
        <v>3754</v>
      </c>
      <c r="M1271" s="82" t="s">
        <v>3755</v>
      </c>
      <c r="N1271" s="82" t="s">
        <v>2352</v>
      </c>
      <c r="O1271" s="82" t="s">
        <v>3700</v>
      </c>
      <c r="P1271" s="82" t="s">
        <v>4112</v>
      </c>
      <c r="Q1271" s="82" t="s">
        <v>333</v>
      </c>
      <c r="R1271" s="82">
        <v>2</v>
      </c>
      <c r="S1271" s="83">
        <v>45140</v>
      </c>
      <c r="T1271" s="82" t="s">
        <v>6838</v>
      </c>
      <c r="U1271" s="82">
        <v>62461846</v>
      </c>
      <c r="V1271" s="82" t="s">
        <v>3702</v>
      </c>
      <c r="W1271" s="100" t="s">
        <v>1630</v>
      </c>
      <c r="X1271" s="82" t="s">
        <v>4113</v>
      </c>
      <c r="Y1271" s="82" t="s">
        <v>5423</v>
      </c>
      <c r="Z1271" s="82" t="s">
        <v>1400</v>
      </c>
      <c r="AA1271" s="82" t="s">
        <v>3712</v>
      </c>
      <c r="AB1271" s="82" t="s">
        <v>7218</v>
      </c>
      <c r="AC1271" s="82" t="s">
        <v>3705</v>
      </c>
      <c r="AD1271" s="82" t="s">
        <v>3706</v>
      </c>
      <c r="AE1271" s="82">
        <v>200010130721800</v>
      </c>
      <c r="AF1271" s="82">
        <v>1</v>
      </c>
      <c r="AG1271" s="82" t="s">
        <v>3707</v>
      </c>
      <c r="AH1271" s="82">
        <v>1</v>
      </c>
      <c r="AI1271" s="82" t="s">
        <v>3708</v>
      </c>
      <c r="AJ1271" s="82">
        <v>315645</v>
      </c>
      <c r="AK1271" s="82" t="s">
        <v>6663</v>
      </c>
      <c r="AL1271" s="82">
        <v>872</v>
      </c>
      <c r="AM1271" s="84">
        <v>220000</v>
      </c>
      <c r="AN1271" s="84">
        <v>0</v>
      </c>
      <c r="AO1271" s="84">
        <v>0</v>
      </c>
      <c r="AP1271" s="84">
        <v>220000</v>
      </c>
      <c r="AQ1271" s="84">
        <v>6314</v>
      </c>
      <c r="AR1271" s="84">
        <v>40583.019999999997</v>
      </c>
      <c r="AS1271" s="84">
        <v>5685.41</v>
      </c>
      <c r="AT1271" s="84">
        <v>0</v>
      </c>
      <c r="AU1271" s="84">
        <v>25</v>
      </c>
      <c r="AV1271" s="84">
        <v>0</v>
      </c>
      <c r="AW1271" s="84">
        <v>0</v>
      </c>
      <c r="AX1271" s="84">
        <v>52607.43</v>
      </c>
      <c r="AY1271" s="84">
        <v>167392.57</v>
      </c>
      <c r="AZ1271" s="84">
        <v>15620</v>
      </c>
      <c r="BA1271" s="84">
        <v>822.89</v>
      </c>
      <c r="BB1271" s="84">
        <v>13259.72</v>
      </c>
      <c r="BC1271" s="91">
        <v>29702.61</v>
      </c>
    </row>
    <row r="1272" spans="1:55" ht="25.5">
      <c r="A1272" s="90" t="s">
        <v>843</v>
      </c>
      <c r="B1272" s="82">
        <v>20231001</v>
      </c>
      <c r="C1272" s="82">
        <v>2023</v>
      </c>
      <c r="D1272" s="82" t="s">
        <v>6398</v>
      </c>
      <c r="E1272" s="82">
        <v>10</v>
      </c>
      <c r="F1272" s="82">
        <v>1.83</v>
      </c>
      <c r="G1272" s="82" t="s">
        <v>843</v>
      </c>
      <c r="H1272" s="82">
        <v>1.83</v>
      </c>
      <c r="I1272" s="82" t="s">
        <v>843</v>
      </c>
      <c r="J1272" s="82">
        <v>1</v>
      </c>
      <c r="K1272" s="82" t="s">
        <v>11</v>
      </c>
      <c r="L1272" s="82" t="s">
        <v>3758</v>
      </c>
      <c r="M1272" s="82" t="s">
        <v>3759</v>
      </c>
      <c r="N1272" s="82" t="s">
        <v>2352</v>
      </c>
      <c r="O1272" s="82" t="s">
        <v>3700</v>
      </c>
      <c r="P1272" s="82" t="s">
        <v>3856</v>
      </c>
      <c r="Q1272" s="82" t="s">
        <v>280</v>
      </c>
      <c r="R1272" s="82">
        <v>1</v>
      </c>
      <c r="S1272" s="83">
        <v>44936</v>
      </c>
      <c r="T1272" s="83">
        <v>44936</v>
      </c>
      <c r="U1272" s="82">
        <v>62462050</v>
      </c>
      <c r="V1272" s="82" t="s">
        <v>3702</v>
      </c>
      <c r="W1272" s="100" t="s">
        <v>6379</v>
      </c>
      <c r="X1272" s="82" t="s">
        <v>7219</v>
      </c>
      <c r="Y1272" s="82" t="s">
        <v>7220</v>
      </c>
      <c r="Z1272" s="82" t="s">
        <v>7221</v>
      </c>
      <c r="AA1272" s="82" t="s">
        <v>3704</v>
      </c>
      <c r="AB1272" s="82" t="s">
        <v>7222</v>
      </c>
      <c r="AC1272" s="82" t="s">
        <v>3705</v>
      </c>
      <c r="AD1272" s="82" t="s">
        <v>3706</v>
      </c>
      <c r="AE1272" s="82">
        <v>200019606304195</v>
      </c>
      <c r="AF1272" s="82">
        <v>1</v>
      </c>
      <c r="AG1272" s="82" t="s">
        <v>3707</v>
      </c>
      <c r="AH1272" s="82">
        <v>1</v>
      </c>
      <c r="AI1272" s="82" t="s">
        <v>3708</v>
      </c>
      <c r="AJ1272" s="82">
        <v>315645</v>
      </c>
      <c r="AK1272" s="82" t="s">
        <v>6663</v>
      </c>
      <c r="AL1272" s="82">
        <v>873</v>
      </c>
      <c r="AM1272" s="84">
        <v>48000</v>
      </c>
      <c r="AN1272" s="84">
        <v>0</v>
      </c>
      <c r="AO1272" s="84">
        <v>0</v>
      </c>
      <c r="AP1272" s="84">
        <v>48000</v>
      </c>
      <c r="AQ1272" s="84">
        <v>1377.6</v>
      </c>
      <c r="AR1272" s="84">
        <v>1571.73</v>
      </c>
      <c r="AS1272" s="84">
        <v>1459.2</v>
      </c>
      <c r="AT1272" s="84">
        <v>0</v>
      </c>
      <c r="AU1272" s="84">
        <v>25</v>
      </c>
      <c r="AV1272" s="84">
        <v>0</v>
      </c>
      <c r="AW1272" s="84">
        <v>0</v>
      </c>
      <c r="AX1272" s="84">
        <v>4433.53</v>
      </c>
      <c r="AY1272" s="84">
        <v>43566.47</v>
      </c>
      <c r="AZ1272" s="84">
        <v>3408</v>
      </c>
      <c r="BA1272" s="84">
        <v>528</v>
      </c>
      <c r="BB1272" s="84">
        <v>3403.2</v>
      </c>
      <c r="BC1272" s="91">
        <v>7339.2</v>
      </c>
    </row>
    <row r="1273" spans="1:55" ht="25.5">
      <c r="A1273" s="90" t="s">
        <v>843</v>
      </c>
      <c r="B1273" s="82">
        <v>20231001</v>
      </c>
      <c r="C1273" s="82">
        <v>2023</v>
      </c>
      <c r="D1273" s="82" t="s">
        <v>6398</v>
      </c>
      <c r="E1273" s="82">
        <v>10</v>
      </c>
      <c r="F1273" s="82" t="s">
        <v>1264</v>
      </c>
      <c r="G1273" s="82" t="s">
        <v>198</v>
      </c>
      <c r="H1273" s="82">
        <v>1.83</v>
      </c>
      <c r="I1273" s="82" t="s">
        <v>843</v>
      </c>
      <c r="J1273" s="82">
        <v>34</v>
      </c>
      <c r="K1273" s="82" t="s">
        <v>3699</v>
      </c>
      <c r="L1273" s="82"/>
      <c r="M1273" s="82"/>
      <c r="N1273" s="82" t="s">
        <v>2352</v>
      </c>
      <c r="O1273" s="82" t="s">
        <v>3700</v>
      </c>
      <c r="P1273" s="82" t="s">
        <v>3735</v>
      </c>
      <c r="Q1273" s="82" t="s">
        <v>127</v>
      </c>
      <c r="R1273" s="82">
        <v>1</v>
      </c>
      <c r="S1273" s="83">
        <v>44932</v>
      </c>
      <c r="T1273" s="83">
        <v>44932</v>
      </c>
      <c r="U1273" s="82">
        <v>61980034</v>
      </c>
      <c r="V1273" s="82" t="s">
        <v>3702</v>
      </c>
      <c r="W1273" s="100" t="s">
        <v>3480</v>
      </c>
      <c r="X1273" s="82" t="s">
        <v>3919</v>
      </c>
      <c r="Y1273" s="82" t="s">
        <v>5718</v>
      </c>
      <c r="Z1273" s="82" t="s">
        <v>3479</v>
      </c>
      <c r="AA1273" s="82" t="s">
        <v>3712</v>
      </c>
      <c r="AB1273" s="83">
        <v>25695</v>
      </c>
      <c r="AC1273" s="82" t="s">
        <v>3705</v>
      </c>
      <c r="AD1273" s="82" t="s">
        <v>3718</v>
      </c>
      <c r="AE1273" s="82">
        <v>200012500372877</v>
      </c>
      <c r="AF1273" s="82">
        <v>1</v>
      </c>
      <c r="AG1273" s="82" t="s">
        <v>3707</v>
      </c>
      <c r="AH1273" s="82">
        <v>1</v>
      </c>
      <c r="AI1273" s="82" t="s">
        <v>3708</v>
      </c>
      <c r="AJ1273" s="82">
        <v>315645</v>
      </c>
      <c r="AK1273" s="82" t="s">
        <v>6663</v>
      </c>
      <c r="AL1273" s="82">
        <v>874</v>
      </c>
      <c r="AM1273" s="84">
        <v>115000</v>
      </c>
      <c r="AN1273" s="84">
        <v>0</v>
      </c>
      <c r="AO1273" s="84">
        <v>0</v>
      </c>
      <c r="AP1273" s="84">
        <v>115000</v>
      </c>
      <c r="AQ1273" s="84">
        <v>3300.5</v>
      </c>
      <c r="AR1273" s="84">
        <v>15633.74</v>
      </c>
      <c r="AS1273" s="84">
        <v>3496</v>
      </c>
      <c r="AT1273" s="84">
        <v>0</v>
      </c>
      <c r="AU1273" s="84">
        <v>25</v>
      </c>
      <c r="AV1273" s="84">
        <v>0</v>
      </c>
      <c r="AW1273" s="84">
        <v>0</v>
      </c>
      <c r="AX1273" s="84">
        <v>22455.24</v>
      </c>
      <c r="AY1273" s="84">
        <v>92544.76</v>
      </c>
      <c r="AZ1273" s="84">
        <v>8165</v>
      </c>
      <c r="BA1273" s="84">
        <v>822.89</v>
      </c>
      <c r="BB1273" s="84">
        <v>8153.5</v>
      </c>
      <c r="BC1273" s="91">
        <v>17141.39</v>
      </c>
    </row>
    <row r="1274" spans="1:55" ht="25.5">
      <c r="A1274" s="90" t="s">
        <v>843</v>
      </c>
      <c r="B1274" s="82">
        <v>20231001</v>
      </c>
      <c r="C1274" s="82">
        <v>2023</v>
      </c>
      <c r="D1274" s="82" t="s">
        <v>6398</v>
      </c>
      <c r="E1274" s="82">
        <v>10</v>
      </c>
      <c r="F1274" s="82">
        <v>1.83</v>
      </c>
      <c r="G1274" s="82" t="s">
        <v>843</v>
      </c>
      <c r="H1274" s="82">
        <v>1.83</v>
      </c>
      <c r="I1274" s="82" t="s">
        <v>843</v>
      </c>
      <c r="J1274" s="82">
        <v>7</v>
      </c>
      <c r="K1274" s="82" t="s">
        <v>3709</v>
      </c>
      <c r="L1274" s="82"/>
      <c r="M1274" s="82"/>
      <c r="N1274" s="82" t="s">
        <v>2352</v>
      </c>
      <c r="O1274" s="82" t="s">
        <v>3700</v>
      </c>
      <c r="P1274" s="82" t="s">
        <v>3710</v>
      </c>
      <c r="Q1274" s="82" t="s">
        <v>795</v>
      </c>
      <c r="R1274" s="82">
        <v>1</v>
      </c>
      <c r="S1274" s="83">
        <v>44571</v>
      </c>
      <c r="T1274" s="83">
        <v>44571</v>
      </c>
      <c r="U1274" s="82">
        <v>62461707</v>
      </c>
      <c r="V1274" s="82" t="s">
        <v>3702</v>
      </c>
      <c r="W1274" s="100" t="s">
        <v>2472</v>
      </c>
      <c r="X1274" s="82" t="s">
        <v>4591</v>
      </c>
      <c r="Y1274" s="82" t="s">
        <v>5876</v>
      </c>
      <c r="Z1274" s="82" t="s">
        <v>2444</v>
      </c>
      <c r="AA1274" s="82" t="s">
        <v>3712</v>
      </c>
      <c r="AB1274" s="82" t="s">
        <v>7223</v>
      </c>
      <c r="AC1274" s="82" t="s">
        <v>3705</v>
      </c>
      <c r="AD1274" s="82" t="s">
        <v>3706</v>
      </c>
      <c r="AE1274" s="82">
        <v>200019603252551</v>
      </c>
      <c r="AF1274" s="82">
        <v>1</v>
      </c>
      <c r="AG1274" s="82" t="s">
        <v>3707</v>
      </c>
      <c r="AH1274" s="82">
        <v>1</v>
      </c>
      <c r="AI1274" s="82" t="s">
        <v>3708</v>
      </c>
      <c r="AJ1274" s="82">
        <v>315645</v>
      </c>
      <c r="AK1274" s="82" t="s">
        <v>6663</v>
      </c>
      <c r="AL1274" s="82">
        <v>875</v>
      </c>
      <c r="AM1274" s="84">
        <v>10000</v>
      </c>
      <c r="AN1274" s="84">
        <v>0</v>
      </c>
      <c r="AO1274" s="84">
        <v>0</v>
      </c>
      <c r="AP1274" s="84">
        <v>10000</v>
      </c>
      <c r="AQ1274" s="84">
        <v>0</v>
      </c>
      <c r="AR1274" s="84">
        <v>0</v>
      </c>
      <c r="AS1274" s="84">
        <v>0</v>
      </c>
      <c r="AT1274" s="84">
        <v>0</v>
      </c>
      <c r="AU1274" s="84">
        <v>0</v>
      </c>
      <c r="AV1274" s="84">
        <v>0</v>
      </c>
      <c r="AW1274" s="84">
        <v>0</v>
      </c>
      <c r="AX1274" s="84">
        <v>0</v>
      </c>
      <c r="AY1274" s="84">
        <v>10000</v>
      </c>
      <c r="AZ1274" s="84">
        <v>0</v>
      </c>
      <c r="BA1274" s="84">
        <v>0</v>
      </c>
      <c r="BB1274" s="84">
        <v>0</v>
      </c>
      <c r="BC1274" s="91">
        <v>0</v>
      </c>
    </row>
    <row r="1275" spans="1:55" ht="25.5">
      <c r="A1275" s="90" t="s">
        <v>843</v>
      </c>
      <c r="B1275" s="82">
        <v>20231001</v>
      </c>
      <c r="C1275" s="82">
        <v>2023</v>
      </c>
      <c r="D1275" s="82" t="s">
        <v>6398</v>
      </c>
      <c r="E1275" s="82">
        <v>10</v>
      </c>
      <c r="F1275" s="82" t="s">
        <v>1298</v>
      </c>
      <c r="G1275" s="82" t="s">
        <v>1481</v>
      </c>
      <c r="H1275" s="82">
        <v>1.83</v>
      </c>
      <c r="I1275" s="82" t="s">
        <v>843</v>
      </c>
      <c r="J1275" s="82">
        <v>34</v>
      </c>
      <c r="K1275" s="82" t="s">
        <v>3699</v>
      </c>
      <c r="L1275" s="82" t="s">
        <v>3758</v>
      </c>
      <c r="M1275" s="82" t="s">
        <v>3759</v>
      </c>
      <c r="N1275" s="82" t="s">
        <v>2352</v>
      </c>
      <c r="O1275" s="82" t="s">
        <v>3700</v>
      </c>
      <c r="P1275" s="82" t="s">
        <v>4420</v>
      </c>
      <c r="Q1275" s="82" t="s">
        <v>1478</v>
      </c>
      <c r="R1275" s="82">
        <v>1</v>
      </c>
      <c r="S1275" s="83">
        <v>44564</v>
      </c>
      <c r="T1275" s="83">
        <v>44564</v>
      </c>
      <c r="U1275" s="82">
        <v>61530017</v>
      </c>
      <c r="V1275" s="82" t="s">
        <v>3702</v>
      </c>
      <c r="W1275" s="100" t="s">
        <v>2156</v>
      </c>
      <c r="X1275" s="82" t="s">
        <v>4578</v>
      </c>
      <c r="Y1275" s="82" t="s">
        <v>5862</v>
      </c>
      <c r="Z1275" s="82" t="s">
        <v>1456</v>
      </c>
      <c r="AA1275" s="82" t="s">
        <v>3704</v>
      </c>
      <c r="AB1275" s="83">
        <v>35838</v>
      </c>
      <c r="AC1275" s="82" t="s">
        <v>3705</v>
      </c>
      <c r="AD1275" s="82" t="s">
        <v>3706</v>
      </c>
      <c r="AE1275" s="82">
        <v>200010131616794</v>
      </c>
      <c r="AF1275" s="82">
        <v>1</v>
      </c>
      <c r="AG1275" s="82" t="s">
        <v>3707</v>
      </c>
      <c r="AH1275" s="82">
        <v>1</v>
      </c>
      <c r="AI1275" s="82" t="s">
        <v>3708</v>
      </c>
      <c r="AJ1275" s="82">
        <v>315645</v>
      </c>
      <c r="AK1275" s="82" t="s">
        <v>6663</v>
      </c>
      <c r="AL1275" s="82">
        <v>876</v>
      </c>
      <c r="AM1275" s="84">
        <v>30000</v>
      </c>
      <c r="AN1275" s="84">
        <v>0</v>
      </c>
      <c r="AO1275" s="84">
        <v>0</v>
      </c>
      <c r="AP1275" s="84">
        <v>30000</v>
      </c>
      <c r="AQ1275" s="84">
        <v>861</v>
      </c>
      <c r="AR1275" s="84">
        <v>0</v>
      </c>
      <c r="AS1275" s="84">
        <v>912</v>
      </c>
      <c r="AT1275" s="84">
        <v>0</v>
      </c>
      <c r="AU1275" s="84">
        <v>25</v>
      </c>
      <c r="AV1275" s="84">
        <v>0</v>
      </c>
      <c r="AW1275" s="84">
        <v>0</v>
      </c>
      <c r="AX1275" s="84">
        <v>1798</v>
      </c>
      <c r="AY1275" s="84">
        <v>28202</v>
      </c>
      <c r="AZ1275" s="84">
        <v>2130</v>
      </c>
      <c r="BA1275" s="84">
        <v>330</v>
      </c>
      <c r="BB1275" s="84">
        <v>2127</v>
      </c>
      <c r="BC1275" s="91">
        <v>4587</v>
      </c>
    </row>
    <row r="1276" spans="1:55" ht="25.5">
      <c r="A1276" s="90" t="s">
        <v>843</v>
      </c>
      <c r="B1276" s="82">
        <v>20231001</v>
      </c>
      <c r="C1276" s="82">
        <v>2023</v>
      </c>
      <c r="D1276" s="82" t="s">
        <v>6398</v>
      </c>
      <c r="E1276" s="82">
        <v>10</v>
      </c>
      <c r="F1276" s="82" t="s">
        <v>1242</v>
      </c>
      <c r="G1276" s="82" t="s">
        <v>1486</v>
      </c>
      <c r="H1276" s="82" t="s">
        <v>1242</v>
      </c>
      <c r="I1276" s="82" t="s">
        <v>1486</v>
      </c>
      <c r="J1276" s="82">
        <v>1</v>
      </c>
      <c r="K1276" s="82" t="s">
        <v>11</v>
      </c>
      <c r="L1276" s="82"/>
      <c r="M1276" s="82"/>
      <c r="N1276" s="82" t="s">
        <v>2352</v>
      </c>
      <c r="O1276" s="82" t="s">
        <v>3700</v>
      </c>
      <c r="P1276" s="82" t="s">
        <v>3832</v>
      </c>
      <c r="Q1276" s="82" t="s">
        <v>297</v>
      </c>
      <c r="R1276" s="82">
        <v>5</v>
      </c>
      <c r="S1276" s="83">
        <v>44936</v>
      </c>
      <c r="T1276" s="83">
        <v>40179</v>
      </c>
      <c r="U1276" s="82">
        <v>62475078</v>
      </c>
      <c r="V1276" s="82" t="s">
        <v>3702</v>
      </c>
      <c r="W1276" s="100" t="s">
        <v>1629</v>
      </c>
      <c r="X1276" s="82" t="s">
        <v>4242</v>
      </c>
      <c r="Y1276" s="82" t="s">
        <v>5537</v>
      </c>
      <c r="Z1276" s="82" t="s">
        <v>696</v>
      </c>
      <c r="AA1276" s="82" t="s">
        <v>3704</v>
      </c>
      <c r="AB1276" s="83">
        <v>27455</v>
      </c>
      <c r="AC1276" s="82" t="s">
        <v>3713</v>
      </c>
      <c r="AD1276" s="82" t="s">
        <v>3706</v>
      </c>
      <c r="AE1276" s="82">
        <v>200013300162197</v>
      </c>
      <c r="AF1276" s="82">
        <v>1</v>
      </c>
      <c r="AG1276" s="82" t="s">
        <v>3707</v>
      </c>
      <c r="AH1276" s="82">
        <v>1</v>
      </c>
      <c r="AI1276" s="82" t="s">
        <v>3708</v>
      </c>
      <c r="AJ1276" s="82">
        <v>315645</v>
      </c>
      <c r="AK1276" s="82" t="s">
        <v>6663</v>
      </c>
      <c r="AL1276" s="82">
        <v>877</v>
      </c>
      <c r="AM1276" s="84">
        <v>25000</v>
      </c>
      <c r="AN1276" s="84">
        <v>0</v>
      </c>
      <c r="AO1276" s="84">
        <v>0</v>
      </c>
      <c r="AP1276" s="84">
        <v>25000</v>
      </c>
      <c r="AQ1276" s="84">
        <v>717.5</v>
      </c>
      <c r="AR1276" s="84">
        <v>0</v>
      </c>
      <c r="AS1276" s="84">
        <v>760</v>
      </c>
      <c r="AT1276" s="84">
        <v>0</v>
      </c>
      <c r="AU1276" s="84">
        <v>25</v>
      </c>
      <c r="AV1276" s="84">
        <v>0</v>
      </c>
      <c r="AW1276" s="84">
        <v>0</v>
      </c>
      <c r="AX1276" s="84">
        <v>1502.5</v>
      </c>
      <c r="AY1276" s="84">
        <v>23497.5</v>
      </c>
      <c r="AZ1276" s="84">
        <v>1775</v>
      </c>
      <c r="BA1276" s="84">
        <v>275</v>
      </c>
      <c r="BB1276" s="84">
        <v>1772.5</v>
      </c>
      <c r="BC1276" s="91">
        <v>3822.5</v>
      </c>
    </row>
    <row r="1277" spans="1:55" ht="25.5">
      <c r="A1277" s="90" t="s">
        <v>843</v>
      </c>
      <c r="B1277" s="82">
        <v>20231001</v>
      </c>
      <c r="C1277" s="82">
        <v>2023</v>
      </c>
      <c r="D1277" s="82" t="s">
        <v>6398</v>
      </c>
      <c r="E1277" s="82">
        <v>10</v>
      </c>
      <c r="F1277" s="82">
        <v>1.83</v>
      </c>
      <c r="G1277" s="82" t="s">
        <v>843</v>
      </c>
      <c r="H1277" s="82">
        <v>1.83</v>
      </c>
      <c r="I1277" s="82" t="s">
        <v>843</v>
      </c>
      <c r="J1277" s="82">
        <v>7</v>
      </c>
      <c r="K1277" s="82" t="s">
        <v>3709</v>
      </c>
      <c r="L1277" s="82"/>
      <c r="M1277" s="82"/>
      <c r="N1277" s="82" t="s">
        <v>2352</v>
      </c>
      <c r="O1277" s="82" t="s">
        <v>3700</v>
      </c>
      <c r="P1277" s="82" t="s">
        <v>3710</v>
      </c>
      <c r="Q1277" s="82" t="s">
        <v>795</v>
      </c>
      <c r="R1277" s="82">
        <v>1</v>
      </c>
      <c r="S1277" s="83">
        <v>44936</v>
      </c>
      <c r="T1277" s="83">
        <v>44936</v>
      </c>
      <c r="U1277" s="82">
        <v>62462059</v>
      </c>
      <c r="V1277" s="82" t="s">
        <v>3702</v>
      </c>
      <c r="W1277" s="100" t="s">
        <v>6391</v>
      </c>
      <c r="X1277" s="82" t="s">
        <v>7224</v>
      </c>
      <c r="Y1277" s="82" t="s">
        <v>7225</v>
      </c>
      <c r="Z1277" s="82" t="s">
        <v>6392</v>
      </c>
      <c r="AA1277" s="82" t="s">
        <v>3712</v>
      </c>
      <c r="AB1277" s="82" t="s">
        <v>7226</v>
      </c>
      <c r="AC1277" s="82" t="s">
        <v>3705</v>
      </c>
      <c r="AD1277" s="82" t="s">
        <v>3706</v>
      </c>
      <c r="AE1277" s="82">
        <v>200012320668963</v>
      </c>
      <c r="AF1277" s="82">
        <v>1</v>
      </c>
      <c r="AG1277" s="82" t="s">
        <v>3707</v>
      </c>
      <c r="AH1277" s="82">
        <v>1</v>
      </c>
      <c r="AI1277" s="82" t="s">
        <v>3708</v>
      </c>
      <c r="AJ1277" s="82">
        <v>315645</v>
      </c>
      <c r="AK1277" s="82" t="s">
        <v>6663</v>
      </c>
      <c r="AL1277" s="82">
        <v>878</v>
      </c>
      <c r="AM1277" s="84">
        <v>10000</v>
      </c>
      <c r="AN1277" s="84">
        <v>0</v>
      </c>
      <c r="AO1277" s="84">
        <v>0</v>
      </c>
      <c r="AP1277" s="84">
        <v>10000</v>
      </c>
      <c r="AQ1277" s="84">
        <v>0</v>
      </c>
      <c r="AR1277" s="84">
        <v>0</v>
      </c>
      <c r="AS1277" s="84">
        <v>0</v>
      </c>
      <c r="AT1277" s="84">
        <v>0</v>
      </c>
      <c r="AU1277" s="84">
        <v>0</v>
      </c>
      <c r="AV1277" s="84">
        <v>0</v>
      </c>
      <c r="AW1277" s="84">
        <v>0</v>
      </c>
      <c r="AX1277" s="84">
        <v>0</v>
      </c>
      <c r="AY1277" s="84">
        <v>10000</v>
      </c>
      <c r="AZ1277" s="84">
        <v>0</v>
      </c>
      <c r="BA1277" s="84">
        <v>0</v>
      </c>
      <c r="BB1277" s="84">
        <v>0</v>
      </c>
      <c r="BC1277" s="91">
        <v>0</v>
      </c>
    </row>
    <row r="1278" spans="1:55" ht="25.5">
      <c r="A1278" s="90" t="s">
        <v>843</v>
      </c>
      <c r="B1278" s="82">
        <v>20231001</v>
      </c>
      <c r="C1278" s="82">
        <v>2023</v>
      </c>
      <c r="D1278" s="82" t="s">
        <v>6398</v>
      </c>
      <c r="E1278" s="82">
        <v>10</v>
      </c>
      <c r="F1278" s="82" t="s">
        <v>1249</v>
      </c>
      <c r="G1278" s="82" t="s">
        <v>1491</v>
      </c>
      <c r="H1278" s="82" t="s">
        <v>1249</v>
      </c>
      <c r="I1278" s="82" t="s">
        <v>1491</v>
      </c>
      <c r="J1278" s="82">
        <v>1</v>
      </c>
      <c r="K1278" s="82" t="s">
        <v>11</v>
      </c>
      <c r="L1278" s="82" t="s">
        <v>3749</v>
      </c>
      <c r="M1278" s="82" t="s">
        <v>3750</v>
      </c>
      <c r="N1278" s="82" t="s">
        <v>2352</v>
      </c>
      <c r="O1278" s="82" t="s">
        <v>3700</v>
      </c>
      <c r="P1278" s="82" t="s">
        <v>3751</v>
      </c>
      <c r="Q1278" s="82" t="s">
        <v>10</v>
      </c>
      <c r="R1278" s="82">
        <v>6</v>
      </c>
      <c r="S1278" s="83">
        <v>44572</v>
      </c>
      <c r="T1278" s="83">
        <v>43836</v>
      </c>
      <c r="U1278" s="82">
        <v>61395026</v>
      </c>
      <c r="V1278" s="82" t="s">
        <v>3702</v>
      </c>
      <c r="W1278" s="100" t="s">
        <v>1829</v>
      </c>
      <c r="X1278" s="82" t="s">
        <v>4016</v>
      </c>
      <c r="Y1278" s="82" t="s">
        <v>5338</v>
      </c>
      <c r="Z1278" s="82" t="s">
        <v>787</v>
      </c>
      <c r="AA1278" s="82" t="s">
        <v>3704</v>
      </c>
      <c r="AB1278" s="82" t="s">
        <v>7227</v>
      </c>
      <c r="AC1278" s="82" t="s">
        <v>3705</v>
      </c>
      <c r="AD1278" s="82" t="s">
        <v>3706</v>
      </c>
      <c r="AE1278" s="82">
        <v>200019602005273</v>
      </c>
      <c r="AF1278" s="82">
        <v>1</v>
      </c>
      <c r="AG1278" s="82" t="s">
        <v>3707</v>
      </c>
      <c r="AH1278" s="82">
        <v>1</v>
      </c>
      <c r="AI1278" s="82" t="s">
        <v>3708</v>
      </c>
      <c r="AJ1278" s="82">
        <v>315645</v>
      </c>
      <c r="AK1278" s="82" t="s">
        <v>6663</v>
      </c>
      <c r="AL1278" s="82">
        <v>879</v>
      </c>
      <c r="AM1278" s="84">
        <v>35000</v>
      </c>
      <c r="AN1278" s="84">
        <v>0</v>
      </c>
      <c r="AO1278" s="84">
        <v>0</v>
      </c>
      <c r="AP1278" s="84">
        <v>35000</v>
      </c>
      <c r="AQ1278" s="84">
        <v>1004.5</v>
      </c>
      <c r="AR1278" s="84">
        <v>0</v>
      </c>
      <c r="AS1278" s="84">
        <v>1064</v>
      </c>
      <c r="AT1278" s="84">
        <v>0</v>
      </c>
      <c r="AU1278" s="84">
        <v>25</v>
      </c>
      <c r="AV1278" s="84">
        <v>0</v>
      </c>
      <c r="AW1278" s="84">
        <v>2096</v>
      </c>
      <c r="AX1278" s="84">
        <v>6285.5</v>
      </c>
      <c r="AY1278" s="84">
        <v>30810.5</v>
      </c>
      <c r="AZ1278" s="84">
        <v>2485</v>
      </c>
      <c r="BA1278" s="84">
        <v>385</v>
      </c>
      <c r="BB1278" s="84">
        <v>2481.5</v>
      </c>
      <c r="BC1278" s="91">
        <v>5351.5</v>
      </c>
    </row>
    <row r="1279" spans="1:55" ht="25.5">
      <c r="A1279" s="90" t="s">
        <v>843</v>
      </c>
      <c r="B1279" s="82">
        <v>20231001</v>
      </c>
      <c r="C1279" s="82">
        <v>2023</v>
      </c>
      <c r="D1279" s="82" t="s">
        <v>6398</v>
      </c>
      <c r="E1279" s="82">
        <v>10</v>
      </c>
      <c r="F1279" s="82" t="s">
        <v>1242</v>
      </c>
      <c r="G1279" s="82" t="s">
        <v>1486</v>
      </c>
      <c r="H1279" s="82">
        <v>1.83</v>
      </c>
      <c r="I1279" s="82" t="s">
        <v>843</v>
      </c>
      <c r="J1279" s="82">
        <v>34</v>
      </c>
      <c r="K1279" s="82" t="s">
        <v>3699</v>
      </c>
      <c r="L1279" s="82" t="s">
        <v>3714</v>
      </c>
      <c r="M1279" s="82" t="s">
        <v>3715</v>
      </c>
      <c r="N1279" s="82" t="s">
        <v>2352</v>
      </c>
      <c r="O1279" s="82" t="s">
        <v>3700</v>
      </c>
      <c r="P1279" s="82" t="s">
        <v>3743</v>
      </c>
      <c r="Q1279" s="82" t="s">
        <v>75</v>
      </c>
      <c r="R1279" s="82">
        <v>1</v>
      </c>
      <c r="S1279" s="83">
        <v>44573</v>
      </c>
      <c r="T1279" s="83">
        <v>44573</v>
      </c>
      <c r="U1279" s="82">
        <v>62475153</v>
      </c>
      <c r="V1279" s="82" t="s">
        <v>3702</v>
      </c>
      <c r="W1279" s="100" t="s">
        <v>2706</v>
      </c>
      <c r="X1279" s="82" t="s">
        <v>4293</v>
      </c>
      <c r="Y1279" s="82" t="s">
        <v>5584</v>
      </c>
      <c r="Z1279" s="82" t="s">
        <v>2705</v>
      </c>
      <c r="AA1279" s="82" t="s">
        <v>3712</v>
      </c>
      <c r="AB1279" s="82" t="s">
        <v>7228</v>
      </c>
      <c r="AC1279" s="82" t="s">
        <v>3705</v>
      </c>
      <c r="AD1279" s="82" t="s">
        <v>3706</v>
      </c>
      <c r="AE1279" s="82">
        <v>200019600696052</v>
      </c>
      <c r="AF1279" s="82">
        <v>1</v>
      </c>
      <c r="AG1279" s="82" t="s">
        <v>3707</v>
      </c>
      <c r="AH1279" s="82">
        <v>1</v>
      </c>
      <c r="AI1279" s="82" t="s">
        <v>3708</v>
      </c>
      <c r="AJ1279" s="82">
        <v>315645</v>
      </c>
      <c r="AK1279" s="82" t="s">
        <v>6663</v>
      </c>
      <c r="AL1279" s="82">
        <v>880</v>
      </c>
      <c r="AM1279" s="84">
        <v>22000</v>
      </c>
      <c r="AN1279" s="84">
        <v>0</v>
      </c>
      <c r="AO1279" s="84">
        <v>0</v>
      </c>
      <c r="AP1279" s="84">
        <v>22000</v>
      </c>
      <c r="AQ1279" s="84">
        <v>631.4</v>
      </c>
      <c r="AR1279" s="84">
        <v>0</v>
      </c>
      <c r="AS1279" s="84">
        <v>668.8</v>
      </c>
      <c r="AT1279" s="84">
        <v>0</v>
      </c>
      <c r="AU1279" s="84">
        <v>25</v>
      </c>
      <c r="AV1279" s="84">
        <v>0</v>
      </c>
      <c r="AW1279" s="84">
        <v>0</v>
      </c>
      <c r="AX1279" s="84">
        <v>1325.2</v>
      </c>
      <c r="AY1279" s="84">
        <v>20674.8</v>
      </c>
      <c r="AZ1279" s="84">
        <v>1562</v>
      </c>
      <c r="BA1279" s="84">
        <v>242</v>
      </c>
      <c r="BB1279" s="84">
        <v>1559.8</v>
      </c>
      <c r="BC1279" s="91">
        <v>3363.8</v>
      </c>
    </row>
    <row r="1280" spans="1:55" ht="25.5">
      <c r="A1280" s="90" t="s">
        <v>843</v>
      </c>
      <c r="B1280" s="82">
        <v>20231001</v>
      </c>
      <c r="C1280" s="82">
        <v>2023</v>
      </c>
      <c r="D1280" s="82" t="s">
        <v>6398</v>
      </c>
      <c r="E1280" s="82">
        <v>10</v>
      </c>
      <c r="F1280" s="82" t="s">
        <v>1268</v>
      </c>
      <c r="G1280" s="82" t="s">
        <v>245</v>
      </c>
      <c r="H1280" s="82" t="s">
        <v>1268</v>
      </c>
      <c r="I1280" s="82" t="s">
        <v>245</v>
      </c>
      <c r="J1280" s="82">
        <v>1</v>
      </c>
      <c r="K1280" s="82" t="s">
        <v>11</v>
      </c>
      <c r="L1280" s="82" t="s">
        <v>3758</v>
      </c>
      <c r="M1280" s="82" t="s">
        <v>3759</v>
      </c>
      <c r="N1280" s="82" t="s">
        <v>2352</v>
      </c>
      <c r="O1280" s="82" t="s">
        <v>3700</v>
      </c>
      <c r="P1280" s="82" t="s">
        <v>4108</v>
      </c>
      <c r="Q1280" s="82" t="s">
        <v>802</v>
      </c>
      <c r="R1280" s="82">
        <v>1</v>
      </c>
      <c r="S1280" s="83">
        <v>44932</v>
      </c>
      <c r="T1280" s="83">
        <v>44932</v>
      </c>
      <c r="U1280" s="82">
        <v>62490053</v>
      </c>
      <c r="V1280" s="82" t="s">
        <v>3702</v>
      </c>
      <c r="W1280" s="100" t="s">
        <v>3325</v>
      </c>
      <c r="X1280" s="82" t="s">
        <v>4446</v>
      </c>
      <c r="Y1280" s="82" t="s">
        <v>5722</v>
      </c>
      <c r="Z1280" s="82" t="s">
        <v>3326</v>
      </c>
      <c r="AA1280" s="82" t="s">
        <v>3704</v>
      </c>
      <c r="AB1280" s="82" t="s">
        <v>7229</v>
      </c>
      <c r="AC1280" s="82" t="s">
        <v>3705</v>
      </c>
      <c r="AD1280" s="82" t="s">
        <v>3706</v>
      </c>
      <c r="AE1280" s="82">
        <v>200019605901668</v>
      </c>
      <c r="AF1280" s="82">
        <v>1</v>
      </c>
      <c r="AG1280" s="82" t="s">
        <v>3707</v>
      </c>
      <c r="AH1280" s="82">
        <v>1</v>
      </c>
      <c r="AI1280" s="82" t="s">
        <v>3708</v>
      </c>
      <c r="AJ1280" s="82">
        <v>315645</v>
      </c>
      <c r="AK1280" s="82" t="s">
        <v>6663</v>
      </c>
      <c r="AL1280" s="82">
        <v>881</v>
      </c>
      <c r="AM1280" s="84">
        <v>45000</v>
      </c>
      <c r="AN1280" s="84">
        <v>0</v>
      </c>
      <c r="AO1280" s="84">
        <v>0</v>
      </c>
      <c r="AP1280" s="84">
        <v>45000</v>
      </c>
      <c r="AQ1280" s="84">
        <v>1291.5</v>
      </c>
      <c r="AR1280" s="84">
        <v>1148.33</v>
      </c>
      <c r="AS1280" s="84">
        <v>1368</v>
      </c>
      <c r="AT1280" s="84">
        <v>0</v>
      </c>
      <c r="AU1280" s="84">
        <v>25</v>
      </c>
      <c r="AV1280" s="84">
        <v>0</v>
      </c>
      <c r="AW1280" s="84">
        <v>0</v>
      </c>
      <c r="AX1280" s="84">
        <v>3832.83</v>
      </c>
      <c r="AY1280" s="84">
        <v>41167.17</v>
      </c>
      <c r="AZ1280" s="84">
        <v>3195</v>
      </c>
      <c r="BA1280" s="84">
        <v>495</v>
      </c>
      <c r="BB1280" s="84">
        <v>3190.5</v>
      </c>
      <c r="BC1280" s="91">
        <v>6880.5</v>
      </c>
    </row>
    <row r="1281" spans="1:55" ht="25.5">
      <c r="A1281" s="90" t="s">
        <v>843</v>
      </c>
      <c r="B1281" s="82">
        <v>20231001</v>
      </c>
      <c r="C1281" s="82">
        <v>2023</v>
      </c>
      <c r="D1281" s="82" t="s">
        <v>6398</v>
      </c>
      <c r="E1281" s="82">
        <v>10</v>
      </c>
      <c r="F1281" s="82" t="s">
        <v>1279</v>
      </c>
      <c r="G1281" s="82" t="s">
        <v>217</v>
      </c>
      <c r="H1281" s="82" t="s">
        <v>1279</v>
      </c>
      <c r="I1281" s="82" t="s">
        <v>217</v>
      </c>
      <c r="J1281" s="82">
        <v>1</v>
      </c>
      <c r="K1281" s="82" t="s">
        <v>11</v>
      </c>
      <c r="L1281" s="82"/>
      <c r="M1281" s="82"/>
      <c r="N1281" s="82" t="s">
        <v>2352</v>
      </c>
      <c r="O1281" s="82" t="s">
        <v>3700</v>
      </c>
      <c r="P1281" s="82" t="s">
        <v>3738</v>
      </c>
      <c r="Q1281" s="82" t="s">
        <v>59</v>
      </c>
      <c r="R1281" s="82">
        <v>1</v>
      </c>
      <c r="S1281" s="83">
        <v>43840</v>
      </c>
      <c r="T1281" s="83">
        <v>43840</v>
      </c>
      <c r="U1281" s="82">
        <v>61995004</v>
      </c>
      <c r="V1281" s="82" t="s">
        <v>3702</v>
      </c>
      <c r="W1281" s="100" t="s">
        <v>1650</v>
      </c>
      <c r="X1281" s="82" t="s">
        <v>3726</v>
      </c>
      <c r="Y1281" s="82" t="s">
        <v>5261</v>
      </c>
      <c r="Z1281" s="82" t="s">
        <v>808</v>
      </c>
      <c r="AA1281" s="82" t="s">
        <v>3712</v>
      </c>
      <c r="AB1281" s="83">
        <v>30052</v>
      </c>
      <c r="AC1281" s="82" t="s">
        <v>3705</v>
      </c>
      <c r="AD1281" s="82" t="s">
        <v>3706</v>
      </c>
      <c r="AE1281" s="82">
        <v>200019603095223</v>
      </c>
      <c r="AF1281" s="82">
        <v>1</v>
      </c>
      <c r="AG1281" s="82" t="s">
        <v>3707</v>
      </c>
      <c r="AH1281" s="82">
        <v>1</v>
      </c>
      <c r="AI1281" s="82" t="s">
        <v>3708</v>
      </c>
      <c r="AJ1281" s="82">
        <v>315645</v>
      </c>
      <c r="AK1281" s="82" t="s">
        <v>6663</v>
      </c>
      <c r="AL1281" s="82">
        <v>882</v>
      </c>
      <c r="AM1281" s="84">
        <v>115000</v>
      </c>
      <c r="AN1281" s="84">
        <v>0</v>
      </c>
      <c r="AO1281" s="84">
        <v>0</v>
      </c>
      <c r="AP1281" s="84">
        <v>115000</v>
      </c>
      <c r="AQ1281" s="84">
        <v>3300.5</v>
      </c>
      <c r="AR1281" s="84">
        <v>15633.74</v>
      </c>
      <c r="AS1281" s="84">
        <v>3496</v>
      </c>
      <c r="AT1281" s="84">
        <v>0</v>
      </c>
      <c r="AU1281" s="84">
        <v>25</v>
      </c>
      <c r="AV1281" s="84">
        <v>0</v>
      </c>
      <c r="AW1281" s="84">
        <v>0</v>
      </c>
      <c r="AX1281" s="84">
        <v>22455.24</v>
      </c>
      <c r="AY1281" s="84">
        <v>92544.76</v>
      </c>
      <c r="AZ1281" s="84">
        <v>8165</v>
      </c>
      <c r="BA1281" s="84">
        <v>822.89</v>
      </c>
      <c r="BB1281" s="84">
        <v>8153.5</v>
      </c>
      <c r="BC1281" s="91">
        <v>17141.39</v>
      </c>
    </row>
    <row r="1282" spans="1:55" ht="25.5">
      <c r="A1282" s="90" t="s">
        <v>843</v>
      </c>
      <c r="B1282" s="82">
        <v>20231001</v>
      </c>
      <c r="C1282" s="82">
        <v>2023</v>
      </c>
      <c r="D1282" s="82" t="s">
        <v>6398</v>
      </c>
      <c r="E1282" s="82">
        <v>10</v>
      </c>
      <c r="F1282" s="82" t="s">
        <v>1270</v>
      </c>
      <c r="G1282" s="82" t="s">
        <v>842</v>
      </c>
      <c r="H1282" s="82">
        <v>1.83</v>
      </c>
      <c r="I1282" s="82" t="s">
        <v>843</v>
      </c>
      <c r="J1282" s="82">
        <v>34</v>
      </c>
      <c r="K1282" s="82" t="s">
        <v>3699</v>
      </c>
      <c r="L1282" s="82" t="s">
        <v>3754</v>
      </c>
      <c r="M1282" s="82" t="s">
        <v>3755</v>
      </c>
      <c r="N1282" s="82" t="s">
        <v>2352</v>
      </c>
      <c r="O1282" s="82" t="s">
        <v>3700</v>
      </c>
      <c r="P1282" s="82" t="s">
        <v>3756</v>
      </c>
      <c r="Q1282" s="82" t="s">
        <v>883</v>
      </c>
      <c r="R1282" s="82">
        <v>1</v>
      </c>
      <c r="S1282" s="83">
        <v>44573</v>
      </c>
      <c r="T1282" s="83">
        <v>43841</v>
      </c>
      <c r="U1282" s="82">
        <v>61800078</v>
      </c>
      <c r="V1282" s="82" t="s">
        <v>3702</v>
      </c>
      <c r="W1282" s="100" t="s">
        <v>2800</v>
      </c>
      <c r="X1282" s="82" t="s">
        <v>4309</v>
      </c>
      <c r="Y1282" s="82" t="s">
        <v>5598</v>
      </c>
      <c r="Z1282" s="82" t="s">
        <v>2799</v>
      </c>
      <c r="AA1282" s="82" t="s">
        <v>3704</v>
      </c>
      <c r="AB1282" s="82" t="s">
        <v>7230</v>
      </c>
      <c r="AC1282" s="82" t="s">
        <v>3705</v>
      </c>
      <c r="AD1282" s="82" t="s">
        <v>3706</v>
      </c>
      <c r="AE1282" s="82">
        <v>200019603157112</v>
      </c>
      <c r="AF1282" s="82">
        <v>1</v>
      </c>
      <c r="AG1282" s="82" t="s">
        <v>3707</v>
      </c>
      <c r="AH1282" s="82">
        <v>1</v>
      </c>
      <c r="AI1282" s="82" t="s">
        <v>3708</v>
      </c>
      <c r="AJ1282" s="82">
        <v>315645</v>
      </c>
      <c r="AK1282" s="82" t="s">
        <v>6663</v>
      </c>
      <c r="AL1282" s="82">
        <v>883</v>
      </c>
      <c r="AM1282" s="84">
        <v>40000</v>
      </c>
      <c r="AN1282" s="84">
        <v>0</v>
      </c>
      <c r="AO1282" s="84">
        <v>0</v>
      </c>
      <c r="AP1282" s="84">
        <v>40000</v>
      </c>
      <c r="AQ1282" s="84">
        <v>1148</v>
      </c>
      <c r="AR1282" s="84">
        <v>442.65</v>
      </c>
      <c r="AS1282" s="84">
        <v>1216</v>
      </c>
      <c r="AT1282" s="84">
        <v>0</v>
      </c>
      <c r="AU1282" s="84">
        <v>25</v>
      </c>
      <c r="AV1282" s="84">
        <v>0</v>
      </c>
      <c r="AW1282" s="84">
        <v>0</v>
      </c>
      <c r="AX1282" s="84">
        <v>2831.65</v>
      </c>
      <c r="AY1282" s="84">
        <v>37168.35</v>
      </c>
      <c r="AZ1282" s="84">
        <v>2840</v>
      </c>
      <c r="BA1282" s="84">
        <v>440</v>
      </c>
      <c r="BB1282" s="84">
        <v>2836</v>
      </c>
      <c r="BC1282" s="91">
        <v>6116</v>
      </c>
    </row>
    <row r="1283" spans="1:55" ht="25.5">
      <c r="A1283" s="90" t="s">
        <v>843</v>
      </c>
      <c r="B1283" s="82">
        <v>20231001</v>
      </c>
      <c r="C1283" s="82">
        <v>2023</v>
      </c>
      <c r="D1283" s="82" t="s">
        <v>6398</v>
      </c>
      <c r="E1283" s="82">
        <v>10</v>
      </c>
      <c r="F1283" s="82" t="s">
        <v>1283</v>
      </c>
      <c r="G1283" s="82" t="s">
        <v>727</v>
      </c>
      <c r="H1283" s="82" t="s">
        <v>1283</v>
      </c>
      <c r="I1283" s="82" t="s">
        <v>727</v>
      </c>
      <c r="J1283" s="82">
        <v>1</v>
      </c>
      <c r="K1283" s="82" t="s">
        <v>11</v>
      </c>
      <c r="L1283" s="82" t="s">
        <v>3720</v>
      </c>
      <c r="M1283" s="82" t="s">
        <v>3721</v>
      </c>
      <c r="N1283" s="82" t="s">
        <v>2352</v>
      </c>
      <c r="O1283" s="82" t="s">
        <v>3700</v>
      </c>
      <c r="P1283" s="82" t="s">
        <v>3722</v>
      </c>
      <c r="Q1283" s="82" t="s">
        <v>8</v>
      </c>
      <c r="R1283" s="82">
        <v>2</v>
      </c>
      <c r="S1283" s="83">
        <v>44930</v>
      </c>
      <c r="T1283" s="83">
        <v>44203</v>
      </c>
      <c r="U1283" s="82">
        <v>62115053</v>
      </c>
      <c r="V1283" s="82" t="s">
        <v>3702</v>
      </c>
      <c r="W1283" s="100" t="s">
        <v>1729</v>
      </c>
      <c r="X1283" s="82" t="s">
        <v>4301</v>
      </c>
      <c r="Y1283" s="82" t="s">
        <v>5481</v>
      </c>
      <c r="Z1283" s="82" t="s">
        <v>1052</v>
      </c>
      <c r="AA1283" s="82" t="s">
        <v>3712</v>
      </c>
      <c r="AB1283" s="82" t="s">
        <v>7231</v>
      </c>
      <c r="AC1283" s="82" t="s">
        <v>3705</v>
      </c>
      <c r="AD1283" s="82" t="s">
        <v>3706</v>
      </c>
      <c r="AE1283" s="82">
        <v>200019600702467</v>
      </c>
      <c r="AF1283" s="82">
        <v>1</v>
      </c>
      <c r="AG1283" s="82" t="s">
        <v>3707</v>
      </c>
      <c r="AH1283" s="82">
        <v>1</v>
      </c>
      <c r="AI1283" s="82" t="s">
        <v>3708</v>
      </c>
      <c r="AJ1283" s="82">
        <v>315645</v>
      </c>
      <c r="AK1283" s="82" t="s">
        <v>6663</v>
      </c>
      <c r="AL1283" s="82">
        <v>884</v>
      </c>
      <c r="AM1283" s="84">
        <v>20000</v>
      </c>
      <c r="AN1283" s="84">
        <v>0</v>
      </c>
      <c r="AO1283" s="84">
        <v>0</v>
      </c>
      <c r="AP1283" s="84">
        <v>20000</v>
      </c>
      <c r="AQ1283" s="84">
        <v>574</v>
      </c>
      <c r="AR1283" s="84">
        <v>0</v>
      </c>
      <c r="AS1283" s="84">
        <v>608</v>
      </c>
      <c r="AT1283" s="84">
        <v>0</v>
      </c>
      <c r="AU1283" s="84">
        <v>25</v>
      </c>
      <c r="AV1283" s="84">
        <v>0</v>
      </c>
      <c r="AW1283" s="84">
        <v>2746</v>
      </c>
      <c r="AX1283" s="84">
        <v>6699</v>
      </c>
      <c r="AY1283" s="84">
        <v>16047</v>
      </c>
      <c r="AZ1283" s="84">
        <v>1420</v>
      </c>
      <c r="BA1283" s="84">
        <v>220</v>
      </c>
      <c r="BB1283" s="84">
        <v>1418</v>
      </c>
      <c r="BC1283" s="91">
        <v>3058</v>
      </c>
    </row>
    <row r="1284" spans="1:55" ht="25.5">
      <c r="A1284" s="90" t="s">
        <v>843</v>
      </c>
      <c r="B1284" s="82">
        <v>20231001</v>
      </c>
      <c r="C1284" s="82">
        <v>2023</v>
      </c>
      <c r="D1284" s="82" t="s">
        <v>6398</v>
      </c>
      <c r="E1284" s="82">
        <v>10</v>
      </c>
      <c r="F1284" s="82" t="s">
        <v>1270</v>
      </c>
      <c r="G1284" s="82" t="s">
        <v>842</v>
      </c>
      <c r="H1284" s="82" t="s">
        <v>1270</v>
      </c>
      <c r="I1284" s="82" t="s">
        <v>842</v>
      </c>
      <c r="J1284" s="82">
        <v>1</v>
      </c>
      <c r="K1284" s="82" t="s">
        <v>11</v>
      </c>
      <c r="L1284" s="82"/>
      <c r="M1284" s="82"/>
      <c r="N1284" s="82" t="s">
        <v>2352</v>
      </c>
      <c r="O1284" s="82" t="s">
        <v>3700</v>
      </c>
      <c r="P1284" s="82" t="s">
        <v>3701</v>
      </c>
      <c r="Q1284" s="82" t="s">
        <v>190</v>
      </c>
      <c r="R1284" s="82">
        <v>1</v>
      </c>
      <c r="S1284" s="83">
        <v>43841</v>
      </c>
      <c r="T1284" s="83">
        <v>43841</v>
      </c>
      <c r="U1284" s="82">
        <v>61800019</v>
      </c>
      <c r="V1284" s="82" t="s">
        <v>3702</v>
      </c>
      <c r="W1284" s="100" t="s">
        <v>1733</v>
      </c>
      <c r="X1284" s="82" t="s">
        <v>3994</v>
      </c>
      <c r="Y1284" s="82" t="s">
        <v>5322</v>
      </c>
      <c r="Z1284" s="82" t="s">
        <v>2371</v>
      </c>
      <c r="AA1284" s="82" t="s">
        <v>3712</v>
      </c>
      <c r="AB1284" s="83">
        <v>23350</v>
      </c>
      <c r="AC1284" s="82" t="s">
        <v>3705</v>
      </c>
      <c r="AD1284" s="82" t="s">
        <v>3706</v>
      </c>
      <c r="AE1284" s="82">
        <v>200019603107039</v>
      </c>
      <c r="AF1284" s="82">
        <v>1</v>
      </c>
      <c r="AG1284" s="82" t="s">
        <v>3707</v>
      </c>
      <c r="AH1284" s="82">
        <v>1</v>
      </c>
      <c r="AI1284" s="82" t="s">
        <v>3708</v>
      </c>
      <c r="AJ1284" s="82">
        <v>315645</v>
      </c>
      <c r="AK1284" s="82" t="s">
        <v>6663</v>
      </c>
      <c r="AL1284" s="82">
        <v>885</v>
      </c>
      <c r="AM1284" s="84">
        <v>35000</v>
      </c>
      <c r="AN1284" s="84">
        <v>0</v>
      </c>
      <c r="AO1284" s="84">
        <v>0</v>
      </c>
      <c r="AP1284" s="84">
        <v>35000</v>
      </c>
      <c r="AQ1284" s="84">
        <v>1004.5</v>
      </c>
      <c r="AR1284" s="84">
        <v>0</v>
      </c>
      <c r="AS1284" s="84">
        <v>1064</v>
      </c>
      <c r="AT1284" s="84">
        <v>0</v>
      </c>
      <c r="AU1284" s="84">
        <v>25</v>
      </c>
      <c r="AV1284" s="84">
        <v>0</v>
      </c>
      <c r="AW1284" s="84">
        <v>0</v>
      </c>
      <c r="AX1284" s="84">
        <v>2093.5</v>
      </c>
      <c r="AY1284" s="84">
        <v>32906.5</v>
      </c>
      <c r="AZ1284" s="84">
        <v>2485</v>
      </c>
      <c r="BA1284" s="84">
        <v>385</v>
      </c>
      <c r="BB1284" s="84">
        <v>2481.5</v>
      </c>
      <c r="BC1284" s="91">
        <v>5351.5</v>
      </c>
    </row>
    <row r="1285" spans="1:55" ht="25.5">
      <c r="A1285" s="90" t="s">
        <v>843</v>
      </c>
      <c r="B1285" s="82">
        <v>20231001</v>
      </c>
      <c r="C1285" s="82">
        <v>2023</v>
      </c>
      <c r="D1285" s="82" t="s">
        <v>6398</v>
      </c>
      <c r="E1285" s="82">
        <v>10</v>
      </c>
      <c r="F1285" s="82" t="s">
        <v>1244</v>
      </c>
      <c r="G1285" s="82" t="s">
        <v>503</v>
      </c>
      <c r="H1285" s="82">
        <v>1.83</v>
      </c>
      <c r="I1285" s="82" t="s">
        <v>843</v>
      </c>
      <c r="J1285" s="82">
        <v>34</v>
      </c>
      <c r="K1285" s="82" t="s">
        <v>3699</v>
      </c>
      <c r="L1285" s="82" t="s">
        <v>3754</v>
      </c>
      <c r="M1285" s="82" t="s">
        <v>3755</v>
      </c>
      <c r="N1285" s="82" t="s">
        <v>2352</v>
      </c>
      <c r="O1285" s="82" t="s">
        <v>3700</v>
      </c>
      <c r="P1285" s="82" t="s">
        <v>4124</v>
      </c>
      <c r="Q1285" s="82" t="s">
        <v>2648</v>
      </c>
      <c r="R1285" s="82">
        <v>1</v>
      </c>
      <c r="S1285" s="83">
        <v>44933</v>
      </c>
      <c r="T1285" s="83">
        <v>44933</v>
      </c>
      <c r="U1285" s="82">
        <v>62040076</v>
      </c>
      <c r="V1285" s="82" t="s">
        <v>3702</v>
      </c>
      <c r="W1285" s="100" t="s">
        <v>3494</v>
      </c>
      <c r="X1285" s="82" t="s">
        <v>4125</v>
      </c>
      <c r="Y1285" s="82" t="s">
        <v>5433</v>
      </c>
      <c r="Z1285" s="82" t="s">
        <v>3493</v>
      </c>
      <c r="AA1285" s="82" t="s">
        <v>3712</v>
      </c>
      <c r="AB1285" s="83">
        <v>29292</v>
      </c>
      <c r="AC1285" s="82" t="s">
        <v>3705</v>
      </c>
      <c r="AD1285" s="82" t="s">
        <v>3706</v>
      </c>
      <c r="AE1285" s="82">
        <v>200019606020836</v>
      </c>
      <c r="AF1285" s="82">
        <v>1</v>
      </c>
      <c r="AG1285" s="82" t="s">
        <v>3707</v>
      </c>
      <c r="AH1285" s="82">
        <v>1</v>
      </c>
      <c r="AI1285" s="82" t="s">
        <v>3708</v>
      </c>
      <c r="AJ1285" s="82">
        <v>315645</v>
      </c>
      <c r="AK1285" s="82" t="s">
        <v>6663</v>
      </c>
      <c r="AL1285" s="82">
        <v>886</v>
      </c>
      <c r="AM1285" s="84">
        <v>90000</v>
      </c>
      <c r="AN1285" s="84">
        <v>0</v>
      </c>
      <c r="AO1285" s="84">
        <v>0</v>
      </c>
      <c r="AP1285" s="84">
        <v>90000</v>
      </c>
      <c r="AQ1285" s="84">
        <v>2583</v>
      </c>
      <c r="AR1285" s="84">
        <v>9753.1200000000008</v>
      </c>
      <c r="AS1285" s="84">
        <v>2736</v>
      </c>
      <c r="AT1285" s="84">
        <v>0</v>
      </c>
      <c r="AU1285" s="84">
        <v>25</v>
      </c>
      <c r="AV1285" s="84">
        <v>0</v>
      </c>
      <c r="AW1285" s="84">
        <v>0</v>
      </c>
      <c r="AX1285" s="84">
        <v>15097.12</v>
      </c>
      <c r="AY1285" s="84">
        <v>74902.880000000005</v>
      </c>
      <c r="AZ1285" s="84">
        <v>6390</v>
      </c>
      <c r="BA1285" s="84">
        <v>822.89</v>
      </c>
      <c r="BB1285" s="84">
        <v>6381</v>
      </c>
      <c r="BC1285" s="91">
        <v>13593.89</v>
      </c>
    </row>
    <row r="1286" spans="1:55" ht="25.5">
      <c r="A1286" s="90" t="s">
        <v>843</v>
      </c>
      <c r="B1286" s="82">
        <v>20231001</v>
      </c>
      <c r="C1286" s="82">
        <v>2023</v>
      </c>
      <c r="D1286" s="82" t="s">
        <v>6398</v>
      </c>
      <c r="E1286" s="82">
        <v>10</v>
      </c>
      <c r="F1286" s="82">
        <v>1.83</v>
      </c>
      <c r="G1286" s="82" t="s">
        <v>843</v>
      </c>
      <c r="H1286" s="82">
        <v>1.83</v>
      </c>
      <c r="I1286" s="82" t="s">
        <v>843</v>
      </c>
      <c r="J1286" s="82">
        <v>7</v>
      </c>
      <c r="K1286" s="82" t="s">
        <v>3709</v>
      </c>
      <c r="L1286" s="82"/>
      <c r="M1286" s="82"/>
      <c r="N1286" s="82" t="s">
        <v>2352</v>
      </c>
      <c r="O1286" s="82" t="s">
        <v>3700</v>
      </c>
      <c r="P1286" s="82" t="s">
        <v>3710</v>
      </c>
      <c r="Q1286" s="82" t="s">
        <v>795</v>
      </c>
      <c r="R1286" s="82">
        <v>1</v>
      </c>
      <c r="S1286" s="83">
        <v>44208</v>
      </c>
      <c r="T1286" s="83">
        <v>44208</v>
      </c>
      <c r="U1286" s="82">
        <v>62461275</v>
      </c>
      <c r="V1286" s="82" t="s">
        <v>3702</v>
      </c>
      <c r="W1286" s="100" t="s">
        <v>2187</v>
      </c>
      <c r="X1286" s="82" t="s">
        <v>4152</v>
      </c>
      <c r="Y1286" s="82" t="s">
        <v>5459</v>
      </c>
      <c r="Z1286" s="82" t="s">
        <v>1343</v>
      </c>
      <c r="AA1286" s="82" t="s">
        <v>3712</v>
      </c>
      <c r="AB1286" s="82" t="s">
        <v>7232</v>
      </c>
      <c r="AC1286" s="82" t="s">
        <v>3705</v>
      </c>
      <c r="AD1286" s="82" t="s">
        <v>3706</v>
      </c>
      <c r="AE1286" s="82">
        <v>200012320574947</v>
      </c>
      <c r="AF1286" s="82">
        <v>1</v>
      </c>
      <c r="AG1286" s="82" t="s">
        <v>3707</v>
      </c>
      <c r="AH1286" s="82">
        <v>1</v>
      </c>
      <c r="AI1286" s="82" t="s">
        <v>3708</v>
      </c>
      <c r="AJ1286" s="82">
        <v>315645</v>
      </c>
      <c r="AK1286" s="82" t="s">
        <v>6663</v>
      </c>
      <c r="AL1286" s="82">
        <v>887</v>
      </c>
      <c r="AM1286" s="84">
        <v>10000</v>
      </c>
      <c r="AN1286" s="84">
        <v>0</v>
      </c>
      <c r="AO1286" s="84">
        <v>0</v>
      </c>
      <c r="AP1286" s="84">
        <v>10000</v>
      </c>
      <c r="AQ1286" s="84">
        <v>0</v>
      </c>
      <c r="AR1286" s="84">
        <v>0</v>
      </c>
      <c r="AS1286" s="84">
        <v>0</v>
      </c>
      <c r="AT1286" s="84">
        <v>0</v>
      </c>
      <c r="AU1286" s="84">
        <v>0</v>
      </c>
      <c r="AV1286" s="84">
        <v>0</v>
      </c>
      <c r="AW1286" s="84">
        <v>0</v>
      </c>
      <c r="AX1286" s="84">
        <v>0</v>
      </c>
      <c r="AY1286" s="84">
        <v>10000</v>
      </c>
      <c r="AZ1286" s="84">
        <v>0</v>
      </c>
      <c r="BA1286" s="84">
        <v>0</v>
      </c>
      <c r="BB1286" s="84">
        <v>0</v>
      </c>
      <c r="BC1286" s="91">
        <v>0</v>
      </c>
    </row>
    <row r="1287" spans="1:55" ht="25.5">
      <c r="A1287" s="90" t="s">
        <v>843</v>
      </c>
      <c r="B1287" s="82">
        <v>20231001</v>
      </c>
      <c r="C1287" s="82">
        <v>2023</v>
      </c>
      <c r="D1287" s="82" t="s">
        <v>6398</v>
      </c>
      <c r="E1287" s="82">
        <v>10</v>
      </c>
      <c r="F1287" s="82">
        <v>1.83</v>
      </c>
      <c r="G1287" s="82" t="s">
        <v>843</v>
      </c>
      <c r="H1287" s="82">
        <v>1.83</v>
      </c>
      <c r="I1287" s="82" t="s">
        <v>843</v>
      </c>
      <c r="J1287" s="82">
        <v>7</v>
      </c>
      <c r="K1287" s="82" t="s">
        <v>3709</v>
      </c>
      <c r="L1287" s="82"/>
      <c r="M1287" s="82"/>
      <c r="N1287" s="82" t="s">
        <v>2352</v>
      </c>
      <c r="O1287" s="82" t="s">
        <v>3700</v>
      </c>
      <c r="P1287" s="82" t="s">
        <v>3710</v>
      </c>
      <c r="Q1287" s="82" t="s">
        <v>795</v>
      </c>
      <c r="R1287" s="82">
        <v>2</v>
      </c>
      <c r="S1287" s="83">
        <v>44569</v>
      </c>
      <c r="T1287" s="83">
        <v>44208</v>
      </c>
      <c r="U1287" s="82">
        <v>62461219</v>
      </c>
      <c r="V1287" s="82" t="s">
        <v>3702</v>
      </c>
      <c r="W1287" s="100" t="s">
        <v>2272</v>
      </c>
      <c r="X1287" s="82" t="s">
        <v>4608</v>
      </c>
      <c r="Y1287" s="82" t="s">
        <v>5897</v>
      </c>
      <c r="Z1287" s="82" t="s">
        <v>1362</v>
      </c>
      <c r="AA1287" s="82" t="s">
        <v>3712</v>
      </c>
      <c r="AB1287" s="82" t="s">
        <v>7233</v>
      </c>
      <c r="AC1287" s="82" t="s">
        <v>3705</v>
      </c>
      <c r="AD1287" s="82" t="s">
        <v>3706</v>
      </c>
      <c r="AE1287" s="82">
        <v>200012320296225</v>
      </c>
      <c r="AF1287" s="82">
        <v>1</v>
      </c>
      <c r="AG1287" s="82" t="s">
        <v>3707</v>
      </c>
      <c r="AH1287" s="82">
        <v>1</v>
      </c>
      <c r="AI1287" s="82" t="s">
        <v>3708</v>
      </c>
      <c r="AJ1287" s="82">
        <v>315645</v>
      </c>
      <c r="AK1287" s="82" t="s">
        <v>6663</v>
      </c>
      <c r="AL1287" s="82">
        <v>888</v>
      </c>
      <c r="AM1287" s="84">
        <v>15000</v>
      </c>
      <c r="AN1287" s="84">
        <v>0</v>
      </c>
      <c r="AO1287" s="84">
        <v>0</v>
      </c>
      <c r="AP1287" s="84">
        <v>15000</v>
      </c>
      <c r="AQ1287" s="84">
        <v>0</v>
      </c>
      <c r="AR1287" s="84">
        <v>0</v>
      </c>
      <c r="AS1287" s="84">
        <v>0</v>
      </c>
      <c r="AT1287" s="84">
        <v>0</v>
      </c>
      <c r="AU1287" s="84">
        <v>0</v>
      </c>
      <c r="AV1287" s="84">
        <v>0</v>
      </c>
      <c r="AW1287" s="84">
        <v>0</v>
      </c>
      <c r="AX1287" s="84">
        <v>0</v>
      </c>
      <c r="AY1287" s="84">
        <v>15000</v>
      </c>
      <c r="AZ1287" s="84">
        <v>0</v>
      </c>
      <c r="BA1287" s="84">
        <v>0</v>
      </c>
      <c r="BB1287" s="84">
        <v>0</v>
      </c>
      <c r="BC1287" s="91">
        <v>0</v>
      </c>
    </row>
    <row r="1288" spans="1:55" ht="25.5">
      <c r="A1288" s="90" t="s">
        <v>843</v>
      </c>
      <c r="B1288" s="82">
        <v>20231001</v>
      </c>
      <c r="C1288" s="82">
        <v>2023</v>
      </c>
      <c r="D1288" s="82" t="s">
        <v>6398</v>
      </c>
      <c r="E1288" s="82">
        <v>10</v>
      </c>
      <c r="F1288" s="82" t="s">
        <v>1297</v>
      </c>
      <c r="G1288" s="82" t="s">
        <v>481</v>
      </c>
      <c r="H1288" s="82" t="s">
        <v>1297</v>
      </c>
      <c r="I1288" s="82" t="s">
        <v>481</v>
      </c>
      <c r="J1288" s="82">
        <v>1</v>
      </c>
      <c r="K1288" s="82" t="s">
        <v>11</v>
      </c>
      <c r="L1288" s="82" t="s">
        <v>3749</v>
      </c>
      <c r="M1288" s="82" t="s">
        <v>3750</v>
      </c>
      <c r="N1288" s="82" t="s">
        <v>2352</v>
      </c>
      <c r="O1288" s="82" t="s">
        <v>3700</v>
      </c>
      <c r="P1288" s="82" t="s">
        <v>3805</v>
      </c>
      <c r="Q1288" s="82" t="s">
        <v>82</v>
      </c>
      <c r="R1288" s="82">
        <v>5</v>
      </c>
      <c r="S1288" s="83">
        <v>43473</v>
      </c>
      <c r="T1288" s="83">
        <v>39083</v>
      </c>
      <c r="U1288" s="82">
        <v>61380001</v>
      </c>
      <c r="V1288" s="82" t="s">
        <v>3702</v>
      </c>
      <c r="W1288" s="100" t="s">
        <v>1020</v>
      </c>
      <c r="X1288" s="82" t="s">
        <v>4200</v>
      </c>
      <c r="Y1288" s="82" t="s">
        <v>5874</v>
      </c>
      <c r="Z1288" s="82" t="s">
        <v>480</v>
      </c>
      <c r="AA1288" s="82" t="s">
        <v>3712</v>
      </c>
      <c r="AB1288" s="82" t="s">
        <v>7234</v>
      </c>
      <c r="AC1288" s="82" t="s">
        <v>3713</v>
      </c>
      <c r="AD1288" s="82" t="s">
        <v>3705</v>
      </c>
      <c r="AE1288" s="82">
        <v>200013300044862</v>
      </c>
      <c r="AF1288" s="82">
        <v>1</v>
      </c>
      <c r="AG1288" s="82" t="s">
        <v>3707</v>
      </c>
      <c r="AH1288" s="82">
        <v>1</v>
      </c>
      <c r="AI1288" s="82" t="s">
        <v>3708</v>
      </c>
      <c r="AJ1288" s="82">
        <v>315645</v>
      </c>
      <c r="AK1288" s="82" t="s">
        <v>6663</v>
      </c>
      <c r="AL1288" s="82">
        <v>889</v>
      </c>
      <c r="AM1288" s="84">
        <v>30000</v>
      </c>
      <c r="AN1288" s="84">
        <v>0</v>
      </c>
      <c r="AO1288" s="84">
        <v>0</v>
      </c>
      <c r="AP1288" s="84">
        <v>30000</v>
      </c>
      <c r="AQ1288" s="84">
        <v>861</v>
      </c>
      <c r="AR1288" s="84">
        <v>0</v>
      </c>
      <c r="AS1288" s="84">
        <v>912</v>
      </c>
      <c r="AT1288" s="84">
        <v>0</v>
      </c>
      <c r="AU1288" s="84">
        <v>25</v>
      </c>
      <c r="AV1288" s="84">
        <v>50</v>
      </c>
      <c r="AW1288" s="84">
        <v>12020.08</v>
      </c>
      <c r="AX1288" s="84">
        <v>25888.16</v>
      </c>
      <c r="AY1288" s="84">
        <v>16131.92</v>
      </c>
      <c r="AZ1288" s="84">
        <v>2130</v>
      </c>
      <c r="BA1288" s="84">
        <v>330</v>
      </c>
      <c r="BB1288" s="84">
        <v>2127</v>
      </c>
      <c r="BC1288" s="91">
        <v>4587</v>
      </c>
    </row>
    <row r="1289" spans="1:55" ht="25.5">
      <c r="A1289" s="90" t="s">
        <v>843</v>
      </c>
      <c r="B1289" s="82">
        <v>20231001</v>
      </c>
      <c r="C1289" s="82">
        <v>2023</v>
      </c>
      <c r="D1289" s="82" t="s">
        <v>6398</v>
      </c>
      <c r="E1289" s="82">
        <v>10</v>
      </c>
      <c r="F1289" s="82" t="s">
        <v>1291</v>
      </c>
      <c r="G1289" s="82" t="s">
        <v>1495</v>
      </c>
      <c r="H1289" s="82" t="s">
        <v>1291</v>
      </c>
      <c r="I1289" s="82" t="s">
        <v>1495</v>
      </c>
      <c r="J1289" s="82">
        <v>1</v>
      </c>
      <c r="K1289" s="82" t="s">
        <v>11</v>
      </c>
      <c r="L1289" s="82" t="s">
        <v>3714</v>
      </c>
      <c r="M1289" s="82" t="s">
        <v>3715</v>
      </c>
      <c r="N1289" s="82" t="s">
        <v>2352</v>
      </c>
      <c r="O1289" s="82" t="s">
        <v>3700</v>
      </c>
      <c r="P1289" s="82" t="s">
        <v>3853</v>
      </c>
      <c r="Q1289" s="82" t="s">
        <v>249</v>
      </c>
      <c r="R1289" s="82">
        <v>8</v>
      </c>
      <c r="S1289" s="83">
        <v>44930</v>
      </c>
      <c r="T1289" s="83">
        <v>35441</v>
      </c>
      <c r="U1289" s="82">
        <v>61350004</v>
      </c>
      <c r="V1289" s="82" t="s">
        <v>3702</v>
      </c>
      <c r="W1289" s="100" t="s">
        <v>1618</v>
      </c>
      <c r="X1289" s="82" t="s">
        <v>3854</v>
      </c>
      <c r="Y1289" s="82" t="s">
        <v>5214</v>
      </c>
      <c r="Z1289" s="82" t="s">
        <v>252</v>
      </c>
      <c r="AA1289" s="82" t="s">
        <v>3712</v>
      </c>
      <c r="AB1289" s="83">
        <v>28714</v>
      </c>
      <c r="AC1289" s="82" t="s">
        <v>3713</v>
      </c>
      <c r="AD1289" s="82" t="s">
        <v>3706</v>
      </c>
      <c r="AE1289" s="82">
        <v>200019600045833</v>
      </c>
      <c r="AF1289" s="82">
        <v>1</v>
      </c>
      <c r="AG1289" s="82" t="s">
        <v>3707</v>
      </c>
      <c r="AH1289" s="82">
        <v>1</v>
      </c>
      <c r="AI1289" s="82" t="s">
        <v>3708</v>
      </c>
      <c r="AJ1289" s="82">
        <v>315645</v>
      </c>
      <c r="AK1289" s="82" t="s">
        <v>6663</v>
      </c>
      <c r="AL1289" s="82">
        <v>890</v>
      </c>
      <c r="AM1289" s="84">
        <v>70000</v>
      </c>
      <c r="AN1289" s="84">
        <v>0</v>
      </c>
      <c r="AO1289" s="84">
        <v>0</v>
      </c>
      <c r="AP1289" s="84">
        <v>70000</v>
      </c>
      <c r="AQ1289" s="84">
        <v>2009</v>
      </c>
      <c r="AR1289" s="84">
        <v>5368.48</v>
      </c>
      <c r="AS1289" s="84">
        <v>2128</v>
      </c>
      <c r="AT1289" s="84">
        <v>0</v>
      </c>
      <c r="AU1289" s="84">
        <v>25</v>
      </c>
      <c r="AV1289" s="84">
        <v>0</v>
      </c>
      <c r="AW1289" s="84">
        <v>0</v>
      </c>
      <c r="AX1289" s="84">
        <v>9530.48</v>
      </c>
      <c r="AY1289" s="84">
        <v>60469.52</v>
      </c>
      <c r="AZ1289" s="84">
        <v>4970</v>
      </c>
      <c r="BA1289" s="84">
        <v>770</v>
      </c>
      <c r="BB1289" s="84">
        <v>4963</v>
      </c>
      <c r="BC1289" s="91">
        <v>10703</v>
      </c>
    </row>
    <row r="1290" spans="1:55" ht="25.5">
      <c r="A1290" s="90" t="s">
        <v>843</v>
      </c>
      <c r="B1290" s="82">
        <v>20231001</v>
      </c>
      <c r="C1290" s="82">
        <v>2023</v>
      </c>
      <c r="D1290" s="82" t="s">
        <v>6398</v>
      </c>
      <c r="E1290" s="82">
        <v>10</v>
      </c>
      <c r="F1290" s="82" t="s">
        <v>1247</v>
      </c>
      <c r="G1290" s="82" t="s">
        <v>513</v>
      </c>
      <c r="H1290" s="82">
        <v>1.83</v>
      </c>
      <c r="I1290" s="82" t="s">
        <v>843</v>
      </c>
      <c r="J1290" s="82">
        <v>34</v>
      </c>
      <c r="K1290" s="82" t="s">
        <v>3699</v>
      </c>
      <c r="L1290" s="82"/>
      <c r="M1290" s="82"/>
      <c r="N1290" s="82" t="s">
        <v>2352</v>
      </c>
      <c r="O1290" s="82" t="s">
        <v>3700</v>
      </c>
      <c r="P1290" s="82" t="s">
        <v>3738</v>
      </c>
      <c r="Q1290" s="82" t="s">
        <v>59</v>
      </c>
      <c r="R1290" s="82">
        <v>1</v>
      </c>
      <c r="S1290" s="83">
        <v>44928</v>
      </c>
      <c r="T1290" s="83">
        <v>44928</v>
      </c>
      <c r="U1290" s="82">
        <v>61815129</v>
      </c>
      <c r="V1290" s="82" t="s">
        <v>3702</v>
      </c>
      <c r="W1290" s="100" t="s">
        <v>2918</v>
      </c>
      <c r="X1290" s="82" t="s">
        <v>4422</v>
      </c>
      <c r="Y1290" s="82" t="s">
        <v>5702</v>
      </c>
      <c r="Z1290" s="82" t="s">
        <v>2936</v>
      </c>
      <c r="AA1290" s="82" t="s">
        <v>3704</v>
      </c>
      <c r="AB1290" s="82" t="s">
        <v>7235</v>
      </c>
      <c r="AC1290" s="82" t="s">
        <v>3705</v>
      </c>
      <c r="AD1290" s="82" t="s">
        <v>3718</v>
      </c>
      <c r="AE1290" s="82">
        <v>200019605475510</v>
      </c>
      <c r="AF1290" s="82">
        <v>1</v>
      </c>
      <c r="AG1290" s="82" t="s">
        <v>3707</v>
      </c>
      <c r="AH1290" s="82">
        <v>1</v>
      </c>
      <c r="AI1290" s="82" t="s">
        <v>3708</v>
      </c>
      <c r="AJ1290" s="82">
        <v>315645</v>
      </c>
      <c r="AK1290" s="82" t="s">
        <v>6663</v>
      </c>
      <c r="AL1290" s="82">
        <v>891</v>
      </c>
      <c r="AM1290" s="84">
        <v>180000</v>
      </c>
      <c r="AN1290" s="84">
        <v>0</v>
      </c>
      <c r="AO1290" s="84">
        <v>0</v>
      </c>
      <c r="AP1290" s="84">
        <v>180000</v>
      </c>
      <c r="AQ1290" s="84">
        <v>5166</v>
      </c>
      <c r="AR1290" s="84">
        <v>30923.37</v>
      </c>
      <c r="AS1290" s="84">
        <v>5472</v>
      </c>
      <c r="AT1290" s="84">
        <v>0</v>
      </c>
      <c r="AU1290" s="84">
        <v>25</v>
      </c>
      <c r="AV1290" s="84">
        <v>0</v>
      </c>
      <c r="AW1290" s="84">
        <v>0</v>
      </c>
      <c r="AX1290" s="84">
        <v>41586.370000000003</v>
      </c>
      <c r="AY1290" s="84">
        <v>138413.63</v>
      </c>
      <c r="AZ1290" s="84">
        <v>12780</v>
      </c>
      <c r="BA1290" s="84">
        <v>822.89</v>
      </c>
      <c r="BB1290" s="84">
        <v>12762</v>
      </c>
      <c r="BC1290" s="91">
        <v>26364.89</v>
      </c>
    </row>
    <row r="1291" spans="1:55" ht="25.5">
      <c r="A1291" s="90" t="s">
        <v>843</v>
      </c>
      <c r="B1291" s="82">
        <v>20231001</v>
      </c>
      <c r="C1291" s="82">
        <v>2023</v>
      </c>
      <c r="D1291" s="82" t="s">
        <v>6398</v>
      </c>
      <c r="E1291" s="82">
        <v>10</v>
      </c>
      <c r="F1291" s="82" t="s">
        <v>1259</v>
      </c>
      <c r="G1291" s="82" t="s">
        <v>1493</v>
      </c>
      <c r="H1291" s="82" t="s">
        <v>1259</v>
      </c>
      <c r="I1291" s="82" t="s">
        <v>1493</v>
      </c>
      <c r="J1291" s="82">
        <v>1</v>
      </c>
      <c r="K1291" s="82" t="s">
        <v>11</v>
      </c>
      <c r="L1291" s="82" t="s">
        <v>3720</v>
      </c>
      <c r="M1291" s="82" t="s">
        <v>3721</v>
      </c>
      <c r="N1291" s="82" t="s">
        <v>2352</v>
      </c>
      <c r="O1291" s="82" t="s">
        <v>3700</v>
      </c>
      <c r="P1291" s="82" t="s">
        <v>3851</v>
      </c>
      <c r="Q1291" s="82" t="s">
        <v>210</v>
      </c>
      <c r="R1291" s="82">
        <v>1</v>
      </c>
      <c r="S1291" s="83">
        <v>44927</v>
      </c>
      <c r="T1291" s="83">
        <v>44927</v>
      </c>
      <c r="U1291" s="82">
        <v>61485017</v>
      </c>
      <c r="V1291" s="82" t="s">
        <v>3702</v>
      </c>
      <c r="W1291" s="100" t="s">
        <v>2855</v>
      </c>
      <c r="X1291" s="82" t="s">
        <v>4218</v>
      </c>
      <c r="Y1291" s="82" t="s">
        <v>5516</v>
      </c>
      <c r="Z1291" s="82" t="s">
        <v>2875</v>
      </c>
      <c r="AA1291" s="82" t="s">
        <v>3712</v>
      </c>
      <c r="AB1291" s="83">
        <v>32882</v>
      </c>
      <c r="AC1291" s="82" t="s">
        <v>3705</v>
      </c>
      <c r="AD1291" s="82" t="s">
        <v>3706</v>
      </c>
      <c r="AE1291" s="82">
        <v>200019605388530</v>
      </c>
      <c r="AF1291" s="82">
        <v>1</v>
      </c>
      <c r="AG1291" s="82" t="s">
        <v>3707</v>
      </c>
      <c r="AH1291" s="82">
        <v>1</v>
      </c>
      <c r="AI1291" s="82" t="s">
        <v>3708</v>
      </c>
      <c r="AJ1291" s="82">
        <v>315645</v>
      </c>
      <c r="AK1291" s="82" t="s">
        <v>6663</v>
      </c>
      <c r="AL1291" s="82">
        <v>892</v>
      </c>
      <c r="AM1291" s="84">
        <v>22000</v>
      </c>
      <c r="AN1291" s="84">
        <v>0</v>
      </c>
      <c r="AO1291" s="84">
        <v>0</v>
      </c>
      <c r="AP1291" s="84">
        <v>22000</v>
      </c>
      <c r="AQ1291" s="84">
        <v>631.4</v>
      </c>
      <c r="AR1291" s="84">
        <v>0</v>
      </c>
      <c r="AS1291" s="84">
        <v>668.8</v>
      </c>
      <c r="AT1291" s="84">
        <v>0</v>
      </c>
      <c r="AU1291" s="84">
        <v>25</v>
      </c>
      <c r="AV1291" s="84">
        <v>0</v>
      </c>
      <c r="AW1291" s="84">
        <v>4499.17</v>
      </c>
      <c r="AX1291" s="84">
        <v>10323.540000000001</v>
      </c>
      <c r="AY1291" s="84">
        <v>16175.63</v>
      </c>
      <c r="AZ1291" s="84">
        <v>1562</v>
      </c>
      <c r="BA1291" s="84">
        <v>242</v>
      </c>
      <c r="BB1291" s="84">
        <v>1559.8</v>
      </c>
      <c r="BC1291" s="91">
        <v>3363.8</v>
      </c>
    </row>
    <row r="1292" spans="1:55" ht="25.5">
      <c r="A1292" s="90" t="s">
        <v>843</v>
      </c>
      <c r="B1292" s="82">
        <v>20231001</v>
      </c>
      <c r="C1292" s="82">
        <v>2023</v>
      </c>
      <c r="D1292" s="82" t="s">
        <v>6398</v>
      </c>
      <c r="E1292" s="82">
        <v>10</v>
      </c>
      <c r="F1292" s="82" t="s">
        <v>1262</v>
      </c>
      <c r="G1292" s="82" t="s">
        <v>465</v>
      </c>
      <c r="H1292" s="82">
        <v>1.83</v>
      </c>
      <c r="I1292" s="82" t="s">
        <v>843</v>
      </c>
      <c r="J1292" s="82">
        <v>34</v>
      </c>
      <c r="K1292" s="82" t="s">
        <v>3699</v>
      </c>
      <c r="L1292" s="82" t="s">
        <v>3714</v>
      </c>
      <c r="M1292" s="82" t="s">
        <v>3715</v>
      </c>
      <c r="N1292" s="82" t="s">
        <v>2352</v>
      </c>
      <c r="O1292" s="82" t="s">
        <v>3700</v>
      </c>
      <c r="P1292" s="82" t="s">
        <v>3741</v>
      </c>
      <c r="Q1292" s="82" t="s">
        <v>904</v>
      </c>
      <c r="R1292" s="82">
        <v>1</v>
      </c>
      <c r="S1292" s="83">
        <v>44929</v>
      </c>
      <c r="T1292" s="83">
        <v>44929</v>
      </c>
      <c r="U1292" s="82">
        <v>61935148</v>
      </c>
      <c r="V1292" s="82" t="s">
        <v>3702</v>
      </c>
      <c r="W1292" s="100" t="s">
        <v>2974</v>
      </c>
      <c r="X1292" s="82" t="s">
        <v>4573</v>
      </c>
      <c r="Y1292" s="82" t="s">
        <v>5856</v>
      </c>
      <c r="Z1292" s="82" t="s">
        <v>2973</v>
      </c>
      <c r="AA1292" s="82" t="s">
        <v>3704</v>
      </c>
      <c r="AB1292" s="83">
        <v>22991</v>
      </c>
      <c r="AC1292" s="82" t="s">
        <v>3705</v>
      </c>
      <c r="AD1292" s="82" t="s">
        <v>3706</v>
      </c>
      <c r="AE1292" s="82">
        <v>200019605628363</v>
      </c>
      <c r="AF1292" s="82">
        <v>1</v>
      </c>
      <c r="AG1292" s="82" t="s">
        <v>3707</v>
      </c>
      <c r="AH1292" s="82">
        <v>1</v>
      </c>
      <c r="AI1292" s="82" t="s">
        <v>3708</v>
      </c>
      <c r="AJ1292" s="82">
        <v>315645</v>
      </c>
      <c r="AK1292" s="82" t="s">
        <v>6663</v>
      </c>
      <c r="AL1292" s="82">
        <v>893</v>
      </c>
      <c r="AM1292" s="84">
        <v>50000</v>
      </c>
      <c r="AN1292" s="84">
        <v>0</v>
      </c>
      <c r="AO1292" s="84">
        <v>0</v>
      </c>
      <c r="AP1292" s="84">
        <v>50000</v>
      </c>
      <c r="AQ1292" s="84">
        <v>1435</v>
      </c>
      <c r="AR1292" s="84">
        <v>1854</v>
      </c>
      <c r="AS1292" s="84">
        <v>1520</v>
      </c>
      <c r="AT1292" s="84">
        <v>0</v>
      </c>
      <c r="AU1292" s="84">
        <v>25</v>
      </c>
      <c r="AV1292" s="84">
        <v>0</v>
      </c>
      <c r="AW1292" s="84">
        <v>0</v>
      </c>
      <c r="AX1292" s="84">
        <v>4834</v>
      </c>
      <c r="AY1292" s="84">
        <v>45166</v>
      </c>
      <c r="AZ1292" s="84">
        <v>3550</v>
      </c>
      <c r="BA1292" s="84">
        <v>550</v>
      </c>
      <c r="BB1292" s="84">
        <v>3545</v>
      </c>
      <c r="BC1292" s="91">
        <v>7645</v>
      </c>
    </row>
    <row r="1293" spans="1:55" ht="38.25">
      <c r="A1293" s="90" t="s">
        <v>843</v>
      </c>
      <c r="B1293" s="82">
        <v>20231001</v>
      </c>
      <c r="C1293" s="82">
        <v>2023</v>
      </c>
      <c r="D1293" s="82" t="s">
        <v>6398</v>
      </c>
      <c r="E1293" s="82">
        <v>10</v>
      </c>
      <c r="F1293" s="82" t="s">
        <v>1272</v>
      </c>
      <c r="G1293" s="82" t="s">
        <v>1489</v>
      </c>
      <c r="H1293" s="82" t="s">
        <v>1272</v>
      </c>
      <c r="I1293" s="82" t="s">
        <v>1489</v>
      </c>
      <c r="J1293" s="82">
        <v>1</v>
      </c>
      <c r="K1293" s="82" t="s">
        <v>11</v>
      </c>
      <c r="L1293" s="82"/>
      <c r="M1293" s="82"/>
      <c r="N1293" s="82" t="s">
        <v>2352</v>
      </c>
      <c r="O1293" s="82" t="s">
        <v>3700</v>
      </c>
      <c r="P1293" s="82" t="s">
        <v>4214</v>
      </c>
      <c r="Q1293" s="82" t="s">
        <v>192</v>
      </c>
      <c r="R1293" s="82">
        <v>5</v>
      </c>
      <c r="S1293" s="83">
        <v>44932</v>
      </c>
      <c r="T1293" s="83">
        <v>37995</v>
      </c>
      <c r="U1293" s="82">
        <v>62145035</v>
      </c>
      <c r="V1293" s="82" t="s">
        <v>3702</v>
      </c>
      <c r="W1293" s="100" t="s">
        <v>1555</v>
      </c>
      <c r="X1293" s="82" t="s">
        <v>4215</v>
      </c>
      <c r="Y1293" s="82" t="s">
        <v>5512</v>
      </c>
      <c r="Z1293" s="82" t="s">
        <v>191</v>
      </c>
      <c r="AA1293" s="82" t="s">
        <v>3712</v>
      </c>
      <c r="AB1293" s="82" t="s">
        <v>7236</v>
      </c>
      <c r="AC1293" s="82" t="s">
        <v>3713</v>
      </c>
      <c r="AD1293" s="82" t="s">
        <v>3705</v>
      </c>
      <c r="AE1293" s="82">
        <v>200013300040578</v>
      </c>
      <c r="AF1293" s="82">
        <v>1</v>
      </c>
      <c r="AG1293" s="82" t="s">
        <v>3707</v>
      </c>
      <c r="AH1293" s="82">
        <v>1</v>
      </c>
      <c r="AI1293" s="82" t="s">
        <v>3708</v>
      </c>
      <c r="AJ1293" s="82">
        <v>315645</v>
      </c>
      <c r="AK1293" s="82" t="s">
        <v>6663</v>
      </c>
      <c r="AL1293" s="82">
        <v>894</v>
      </c>
      <c r="AM1293" s="84">
        <v>31500</v>
      </c>
      <c r="AN1293" s="84">
        <v>0</v>
      </c>
      <c r="AO1293" s="84">
        <v>0</v>
      </c>
      <c r="AP1293" s="84">
        <v>31500</v>
      </c>
      <c r="AQ1293" s="84">
        <v>904.05</v>
      </c>
      <c r="AR1293" s="84">
        <v>0</v>
      </c>
      <c r="AS1293" s="84">
        <v>957.6</v>
      </c>
      <c r="AT1293" s="84">
        <v>0</v>
      </c>
      <c r="AU1293" s="84">
        <v>25</v>
      </c>
      <c r="AV1293" s="84">
        <v>0</v>
      </c>
      <c r="AW1293" s="84">
        <v>7545.98</v>
      </c>
      <c r="AX1293" s="84">
        <v>16978.61</v>
      </c>
      <c r="AY1293" s="84">
        <v>22067.37</v>
      </c>
      <c r="AZ1293" s="84">
        <v>2236.5</v>
      </c>
      <c r="BA1293" s="84">
        <v>346.5</v>
      </c>
      <c r="BB1293" s="84">
        <v>2233.35</v>
      </c>
      <c r="BC1293" s="91">
        <v>4816.3500000000004</v>
      </c>
    </row>
    <row r="1294" spans="1:55" ht="25.5">
      <c r="A1294" s="90" t="s">
        <v>843</v>
      </c>
      <c r="B1294" s="82">
        <v>20231001</v>
      </c>
      <c r="C1294" s="82">
        <v>2023</v>
      </c>
      <c r="D1294" s="82" t="s">
        <v>6398</v>
      </c>
      <c r="E1294" s="82">
        <v>10</v>
      </c>
      <c r="F1294" s="82" t="s">
        <v>1281</v>
      </c>
      <c r="G1294" s="82" t="s">
        <v>488</v>
      </c>
      <c r="H1294" s="82" t="s">
        <v>1281</v>
      </c>
      <c r="I1294" s="82" t="s">
        <v>488</v>
      </c>
      <c r="J1294" s="82">
        <v>1</v>
      </c>
      <c r="K1294" s="82" t="s">
        <v>11</v>
      </c>
      <c r="L1294" s="82" t="s">
        <v>3720</v>
      </c>
      <c r="M1294" s="82" t="s">
        <v>3721</v>
      </c>
      <c r="N1294" s="82" t="s">
        <v>2352</v>
      </c>
      <c r="O1294" s="82" t="s">
        <v>3700</v>
      </c>
      <c r="P1294" s="82" t="s">
        <v>3722</v>
      </c>
      <c r="Q1294" s="82" t="s">
        <v>8</v>
      </c>
      <c r="R1294" s="82">
        <v>3</v>
      </c>
      <c r="S1294" s="83">
        <v>44203</v>
      </c>
      <c r="T1294" s="83">
        <v>43105</v>
      </c>
      <c r="U1294" s="82">
        <v>61710050</v>
      </c>
      <c r="V1294" s="82" t="s">
        <v>3702</v>
      </c>
      <c r="W1294" s="100" t="s">
        <v>1575</v>
      </c>
      <c r="X1294" s="82" t="s">
        <v>4656</v>
      </c>
      <c r="Y1294" s="82" t="s">
        <v>5946</v>
      </c>
      <c r="Z1294" s="82" t="s">
        <v>969</v>
      </c>
      <c r="AA1294" s="82" t="s">
        <v>3704</v>
      </c>
      <c r="AB1294" s="83">
        <v>29501</v>
      </c>
      <c r="AC1294" s="82" t="s">
        <v>3713</v>
      </c>
      <c r="AD1294" s="82" t="s">
        <v>3706</v>
      </c>
      <c r="AE1294" s="82">
        <v>200019603841433</v>
      </c>
      <c r="AF1294" s="82">
        <v>1</v>
      </c>
      <c r="AG1294" s="82" t="s">
        <v>3707</v>
      </c>
      <c r="AH1294" s="82">
        <v>1</v>
      </c>
      <c r="AI1294" s="82" t="s">
        <v>3708</v>
      </c>
      <c r="AJ1294" s="82">
        <v>315645</v>
      </c>
      <c r="AK1294" s="82" t="s">
        <v>6663</v>
      </c>
      <c r="AL1294" s="82">
        <v>895</v>
      </c>
      <c r="AM1294" s="84">
        <v>20000</v>
      </c>
      <c r="AN1294" s="84">
        <v>0</v>
      </c>
      <c r="AO1294" s="84">
        <v>0</v>
      </c>
      <c r="AP1294" s="84">
        <v>20000</v>
      </c>
      <c r="AQ1294" s="84">
        <v>574</v>
      </c>
      <c r="AR1294" s="84">
        <v>0</v>
      </c>
      <c r="AS1294" s="84">
        <v>608</v>
      </c>
      <c r="AT1294" s="84">
        <v>0</v>
      </c>
      <c r="AU1294" s="84">
        <v>25</v>
      </c>
      <c r="AV1294" s="84">
        <v>0</v>
      </c>
      <c r="AW1294" s="84">
        <v>12838.87</v>
      </c>
      <c r="AX1294" s="84">
        <v>26884.74</v>
      </c>
      <c r="AY1294" s="84">
        <v>5954.13</v>
      </c>
      <c r="AZ1294" s="84">
        <v>1420</v>
      </c>
      <c r="BA1294" s="84">
        <v>220</v>
      </c>
      <c r="BB1294" s="84">
        <v>1418</v>
      </c>
      <c r="BC1294" s="91">
        <v>3058</v>
      </c>
    </row>
    <row r="1295" spans="1:55" ht="25.5">
      <c r="A1295" s="90" t="s">
        <v>843</v>
      </c>
      <c r="B1295" s="82">
        <v>20231001</v>
      </c>
      <c r="C1295" s="82">
        <v>2023</v>
      </c>
      <c r="D1295" s="82" t="s">
        <v>6398</v>
      </c>
      <c r="E1295" s="82">
        <v>10</v>
      </c>
      <c r="F1295" s="82">
        <v>1.83</v>
      </c>
      <c r="G1295" s="82" t="s">
        <v>843</v>
      </c>
      <c r="H1295" s="82">
        <v>1.83</v>
      </c>
      <c r="I1295" s="82" t="s">
        <v>843</v>
      </c>
      <c r="J1295" s="82">
        <v>7</v>
      </c>
      <c r="K1295" s="82" t="s">
        <v>3709</v>
      </c>
      <c r="L1295" s="82"/>
      <c r="M1295" s="82"/>
      <c r="N1295" s="82" t="s">
        <v>2352</v>
      </c>
      <c r="O1295" s="82" t="s">
        <v>3700</v>
      </c>
      <c r="P1295" s="82" t="s">
        <v>3710</v>
      </c>
      <c r="Q1295" s="82" t="s">
        <v>795</v>
      </c>
      <c r="R1295" s="82">
        <v>2</v>
      </c>
      <c r="S1295" s="83">
        <v>44932</v>
      </c>
      <c r="T1295" s="83">
        <v>44208</v>
      </c>
      <c r="U1295" s="82">
        <v>62461476</v>
      </c>
      <c r="V1295" s="82" t="s">
        <v>3702</v>
      </c>
      <c r="W1295" s="100" t="s">
        <v>2197</v>
      </c>
      <c r="X1295" s="82" t="s">
        <v>4333</v>
      </c>
      <c r="Y1295" s="82" t="s">
        <v>5617</v>
      </c>
      <c r="Z1295" s="82" t="s">
        <v>5618</v>
      </c>
      <c r="AA1295" s="82" t="s">
        <v>3704</v>
      </c>
      <c r="AB1295" s="83">
        <v>28065</v>
      </c>
      <c r="AC1295" s="82" t="s">
        <v>3705</v>
      </c>
      <c r="AD1295" s="82" t="s">
        <v>3706</v>
      </c>
      <c r="AE1295" s="82">
        <v>200012401009848</v>
      </c>
      <c r="AF1295" s="82">
        <v>1</v>
      </c>
      <c r="AG1295" s="82" t="s">
        <v>3707</v>
      </c>
      <c r="AH1295" s="82">
        <v>1</v>
      </c>
      <c r="AI1295" s="82" t="s">
        <v>3708</v>
      </c>
      <c r="AJ1295" s="82">
        <v>315645</v>
      </c>
      <c r="AK1295" s="82" t="s">
        <v>6663</v>
      </c>
      <c r="AL1295" s="82">
        <v>896</v>
      </c>
      <c r="AM1295" s="84">
        <v>8000</v>
      </c>
      <c r="AN1295" s="84">
        <v>0</v>
      </c>
      <c r="AO1295" s="84">
        <v>0</v>
      </c>
      <c r="AP1295" s="84">
        <v>8000</v>
      </c>
      <c r="AQ1295" s="84">
        <v>0</v>
      </c>
      <c r="AR1295" s="84">
        <v>0</v>
      </c>
      <c r="AS1295" s="84">
        <v>0</v>
      </c>
      <c r="AT1295" s="84">
        <v>0</v>
      </c>
      <c r="AU1295" s="84">
        <v>0</v>
      </c>
      <c r="AV1295" s="84">
        <v>0</v>
      </c>
      <c r="AW1295" s="84">
        <v>0</v>
      </c>
      <c r="AX1295" s="84">
        <v>0</v>
      </c>
      <c r="AY1295" s="84">
        <v>8000</v>
      </c>
      <c r="AZ1295" s="84">
        <v>0</v>
      </c>
      <c r="BA1295" s="84">
        <v>0</v>
      </c>
      <c r="BB1295" s="84">
        <v>0</v>
      </c>
      <c r="BC1295" s="91">
        <v>0</v>
      </c>
    </row>
    <row r="1296" spans="1:55" ht="25.5">
      <c r="A1296" s="90" t="s">
        <v>843</v>
      </c>
      <c r="B1296" s="82">
        <v>20231001</v>
      </c>
      <c r="C1296" s="82">
        <v>2023</v>
      </c>
      <c r="D1296" s="82" t="s">
        <v>6398</v>
      </c>
      <c r="E1296" s="82">
        <v>10</v>
      </c>
      <c r="F1296" s="82">
        <v>1.83</v>
      </c>
      <c r="G1296" s="82" t="s">
        <v>843</v>
      </c>
      <c r="H1296" s="82">
        <v>1.83</v>
      </c>
      <c r="I1296" s="82" t="s">
        <v>843</v>
      </c>
      <c r="J1296" s="82">
        <v>7</v>
      </c>
      <c r="K1296" s="82" t="s">
        <v>3709</v>
      </c>
      <c r="L1296" s="82"/>
      <c r="M1296" s="82"/>
      <c r="N1296" s="82" t="s">
        <v>2352</v>
      </c>
      <c r="O1296" s="82" t="s">
        <v>3700</v>
      </c>
      <c r="P1296" s="82" t="s">
        <v>3710</v>
      </c>
      <c r="Q1296" s="82" t="s">
        <v>795</v>
      </c>
      <c r="R1296" s="82">
        <v>1</v>
      </c>
      <c r="S1296" s="83">
        <v>44572</v>
      </c>
      <c r="T1296" s="83">
        <v>44572</v>
      </c>
      <c r="U1296" s="82">
        <v>62461719</v>
      </c>
      <c r="V1296" s="82" t="s">
        <v>3702</v>
      </c>
      <c r="W1296" s="100" t="s">
        <v>2516</v>
      </c>
      <c r="X1296" s="82" t="s">
        <v>4319</v>
      </c>
      <c r="Y1296" s="82" t="s">
        <v>5606</v>
      </c>
      <c r="Z1296" s="82" t="s">
        <v>2515</v>
      </c>
      <c r="AA1296" s="82" t="s">
        <v>3712</v>
      </c>
      <c r="AB1296" s="83">
        <v>35713</v>
      </c>
      <c r="AC1296" s="82" t="s">
        <v>3705</v>
      </c>
      <c r="AD1296" s="82" t="s">
        <v>3706</v>
      </c>
      <c r="AE1296" s="82">
        <v>200019600578917</v>
      </c>
      <c r="AF1296" s="82">
        <v>1</v>
      </c>
      <c r="AG1296" s="82" t="s">
        <v>3707</v>
      </c>
      <c r="AH1296" s="82">
        <v>1</v>
      </c>
      <c r="AI1296" s="82" t="s">
        <v>3708</v>
      </c>
      <c r="AJ1296" s="82">
        <v>315645</v>
      </c>
      <c r="AK1296" s="82" t="s">
        <v>6663</v>
      </c>
      <c r="AL1296" s="82">
        <v>897</v>
      </c>
      <c r="AM1296" s="84">
        <v>7000</v>
      </c>
      <c r="AN1296" s="84">
        <v>0</v>
      </c>
      <c r="AO1296" s="84">
        <v>0</v>
      </c>
      <c r="AP1296" s="84">
        <v>7000</v>
      </c>
      <c r="AQ1296" s="84">
        <v>0</v>
      </c>
      <c r="AR1296" s="84">
        <v>0</v>
      </c>
      <c r="AS1296" s="84">
        <v>0</v>
      </c>
      <c r="AT1296" s="84">
        <v>0</v>
      </c>
      <c r="AU1296" s="84">
        <v>0</v>
      </c>
      <c r="AV1296" s="84">
        <v>0</v>
      </c>
      <c r="AW1296" s="84">
        <v>0</v>
      </c>
      <c r="AX1296" s="84">
        <v>0</v>
      </c>
      <c r="AY1296" s="84">
        <v>7000</v>
      </c>
      <c r="AZ1296" s="84">
        <v>0</v>
      </c>
      <c r="BA1296" s="84">
        <v>0</v>
      </c>
      <c r="BB1296" s="84">
        <v>0</v>
      </c>
      <c r="BC1296" s="91">
        <v>0</v>
      </c>
    </row>
    <row r="1297" spans="1:55" ht="25.5">
      <c r="A1297" s="90" t="s">
        <v>843</v>
      </c>
      <c r="B1297" s="82">
        <v>20231001</v>
      </c>
      <c r="C1297" s="82">
        <v>2023</v>
      </c>
      <c r="D1297" s="82" t="s">
        <v>6398</v>
      </c>
      <c r="E1297" s="82">
        <v>10</v>
      </c>
      <c r="F1297" s="82">
        <v>1.83</v>
      </c>
      <c r="G1297" s="82" t="s">
        <v>843</v>
      </c>
      <c r="H1297" s="82">
        <v>1.83</v>
      </c>
      <c r="I1297" s="82" t="s">
        <v>843</v>
      </c>
      <c r="J1297" s="82">
        <v>1</v>
      </c>
      <c r="K1297" s="82" t="s">
        <v>11</v>
      </c>
      <c r="L1297" s="82" t="s">
        <v>3754</v>
      </c>
      <c r="M1297" s="82" t="s">
        <v>3755</v>
      </c>
      <c r="N1297" s="82" t="s">
        <v>2352</v>
      </c>
      <c r="O1297" s="82" t="s">
        <v>3700</v>
      </c>
      <c r="P1297" s="82" t="s">
        <v>4770</v>
      </c>
      <c r="Q1297" s="82" t="s">
        <v>600</v>
      </c>
      <c r="R1297" s="82">
        <v>4</v>
      </c>
      <c r="S1297" s="83">
        <v>44936</v>
      </c>
      <c r="T1297" s="83">
        <v>33246</v>
      </c>
      <c r="U1297" s="82">
        <v>62462044</v>
      </c>
      <c r="V1297" s="82" t="s">
        <v>3702</v>
      </c>
      <c r="W1297" s="100" t="s">
        <v>1098</v>
      </c>
      <c r="X1297" s="82" t="s">
        <v>4771</v>
      </c>
      <c r="Y1297" s="82" t="s">
        <v>6054</v>
      </c>
      <c r="Z1297" s="82" t="s">
        <v>599</v>
      </c>
      <c r="AA1297" s="82" t="s">
        <v>3704</v>
      </c>
      <c r="AB1297" s="82" t="s">
        <v>7237</v>
      </c>
      <c r="AC1297" s="82" t="s">
        <v>3713</v>
      </c>
      <c r="AD1297" s="82" t="s">
        <v>3705</v>
      </c>
      <c r="AE1297" s="82">
        <v>200013300037824</v>
      </c>
      <c r="AF1297" s="82">
        <v>1</v>
      </c>
      <c r="AG1297" s="82" t="s">
        <v>3707</v>
      </c>
      <c r="AH1297" s="82">
        <v>1</v>
      </c>
      <c r="AI1297" s="82" t="s">
        <v>3708</v>
      </c>
      <c r="AJ1297" s="82">
        <v>315645</v>
      </c>
      <c r="AK1297" s="82" t="s">
        <v>6663</v>
      </c>
      <c r="AL1297" s="82">
        <v>898</v>
      </c>
      <c r="AM1297" s="84">
        <v>50000</v>
      </c>
      <c r="AN1297" s="84">
        <v>0</v>
      </c>
      <c r="AO1297" s="84">
        <v>0</v>
      </c>
      <c r="AP1297" s="84">
        <v>50000</v>
      </c>
      <c r="AQ1297" s="84">
        <v>1435</v>
      </c>
      <c r="AR1297" s="84">
        <v>1854</v>
      </c>
      <c r="AS1297" s="84">
        <v>1520</v>
      </c>
      <c r="AT1297" s="84">
        <v>0</v>
      </c>
      <c r="AU1297" s="84">
        <v>25</v>
      </c>
      <c r="AV1297" s="84">
        <v>50</v>
      </c>
      <c r="AW1297" s="84">
        <v>1546</v>
      </c>
      <c r="AX1297" s="84">
        <v>7976</v>
      </c>
      <c r="AY1297" s="84">
        <v>43570</v>
      </c>
      <c r="AZ1297" s="84">
        <v>3550</v>
      </c>
      <c r="BA1297" s="84">
        <v>550</v>
      </c>
      <c r="BB1297" s="84">
        <v>3545</v>
      </c>
      <c r="BC1297" s="91">
        <v>7645</v>
      </c>
    </row>
    <row r="1298" spans="1:55" ht="25.5">
      <c r="A1298" s="90" t="s">
        <v>843</v>
      </c>
      <c r="B1298" s="82">
        <v>20231001</v>
      </c>
      <c r="C1298" s="82">
        <v>2023</v>
      </c>
      <c r="D1298" s="82" t="s">
        <v>6398</v>
      </c>
      <c r="E1298" s="82">
        <v>10</v>
      </c>
      <c r="F1298" s="82">
        <v>1.83</v>
      </c>
      <c r="G1298" s="82" t="s">
        <v>843</v>
      </c>
      <c r="H1298" s="82">
        <v>1.83</v>
      </c>
      <c r="I1298" s="82" t="s">
        <v>843</v>
      </c>
      <c r="J1298" s="82">
        <v>7</v>
      </c>
      <c r="K1298" s="82" t="s">
        <v>3709</v>
      </c>
      <c r="L1298" s="82"/>
      <c r="M1298" s="82"/>
      <c r="N1298" s="82" t="s">
        <v>2352</v>
      </c>
      <c r="O1298" s="82" t="s">
        <v>3700</v>
      </c>
      <c r="P1298" s="82" t="s">
        <v>3710</v>
      </c>
      <c r="Q1298" s="82" t="s">
        <v>795</v>
      </c>
      <c r="R1298" s="82">
        <v>1</v>
      </c>
      <c r="S1298" s="83">
        <v>44207</v>
      </c>
      <c r="T1298" s="83">
        <v>44207</v>
      </c>
      <c r="U1298" s="82">
        <v>62461167</v>
      </c>
      <c r="V1298" s="82" t="s">
        <v>3702</v>
      </c>
      <c r="W1298" s="100" t="s">
        <v>2267</v>
      </c>
      <c r="X1298" s="82" t="s">
        <v>3898</v>
      </c>
      <c r="Y1298" s="82" t="s">
        <v>5246</v>
      </c>
      <c r="Z1298" s="82" t="s">
        <v>1237</v>
      </c>
      <c r="AA1298" s="82" t="s">
        <v>3712</v>
      </c>
      <c r="AB1298" s="82" t="s">
        <v>7238</v>
      </c>
      <c r="AC1298" s="82" t="s">
        <v>3705</v>
      </c>
      <c r="AD1298" s="82" t="s">
        <v>3718</v>
      </c>
      <c r="AE1298" s="82">
        <v>200010400856403</v>
      </c>
      <c r="AF1298" s="82">
        <v>1</v>
      </c>
      <c r="AG1298" s="82" t="s">
        <v>3707</v>
      </c>
      <c r="AH1298" s="82">
        <v>1</v>
      </c>
      <c r="AI1298" s="82" t="s">
        <v>3708</v>
      </c>
      <c r="AJ1298" s="82">
        <v>315645</v>
      </c>
      <c r="AK1298" s="82" t="s">
        <v>6663</v>
      </c>
      <c r="AL1298" s="82">
        <v>899</v>
      </c>
      <c r="AM1298" s="84">
        <v>15000</v>
      </c>
      <c r="AN1298" s="84">
        <v>0</v>
      </c>
      <c r="AO1298" s="84">
        <v>0</v>
      </c>
      <c r="AP1298" s="84">
        <v>15000</v>
      </c>
      <c r="AQ1298" s="84">
        <v>0</v>
      </c>
      <c r="AR1298" s="84">
        <v>0</v>
      </c>
      <c r="AS1298" s="84">
        <v>0</v>
      </c>
      <c r="AT1298" s="84">
        <v>0</v>
      </c>
      <c r="AU1298" s="84">
        <v>0</v>
      </c>
      <c r="AV1298" s="84">
        <v>0</v>
      </c>
      <c r="AW1298" s="84">
        <v>0</v>
      </c>
      <c r="AX1298" s="84">
        <v>0</v>
      </c>
      <c r="AY1298" s="84">
        <v>15000</v>
      </c>
      <c r="AZ1298" s="84">
        <v>0</v>
      </c>
      <c r="BA1298" s="84">
        <v>0</v>
      </c>
      <c r="BB1298" s="84">
        <v>0</v>
      </c>
      <c r="BC1298" s="91">
        <v>0</v>
      </c>
    </row>
    <row r="1299" spans="1:55" ht="25.5">
      <c r="A1299" s="90" t="s">
        <v>843</v>
      </c>
      <c r="B1299" s="82">
        <v>20231001</v>
      </c>
      <c r="C1299" s="82">
        <v>2023</v>
      </c>
      <c r="D1299" s="82" t="s">
        <v>6398</v>
      </c>
      <c r="E1299" s="82">
        <v>10</v>
      </c>
      <c r="F1299" s="82" t="s">
        <v>1302</v>
      </c>
      <c r="G1299" s="82" t="s">
        <v>18</v>
      </c>
      <c r="H1299" s="82">
        <v>1.83</v>
      </c>
      <c r="I1299" s="82" t="s">
        <v>843</v>
      </c>
      <c r="J1299" s="82">
        <v>34</v>
      </c>
      <c r="K1299" s="82" t="s">
        <v>3699</v>
      </c>
      <c r="L1299" s="82" t="s">
        <v>3714</v>
      </c>
      <c r="M1299" s="82" t="s">
        <v>3715</v>
      </c>
      <c r="N1299" s="82" t="s">
        <v>2352</v>
      </c>
      <c r="O1299" s="82" t="s">
        <v>3700</v>
      </c>
      <c r="P1299" s="82" t="s">
        <v>3747</v>
      </c>
      <c r="Q1299" s="82" t="s">
        <v>2383</v>
      </c>
      <c r="R1299" s="82">
        <v>1</v>
      </c>
      <c r="S1299" s="83">
        <v>44572</v>
      </c>
      <c r="T1299" s="83">
        <v>44572</v>
      </c>
      <c r="U1299" s="82">
        <v>62340093</v>
      </c>
      <c r="V1299" s="82" t="s">
        <v>3702</v>
      </c>
      <c r="W1299" s="100" t="s">
        <v>2495</v>
      </c>
      <c r="X1299" s="82" t="s">
        <v>4290</v>
      </c>
      <c r="Y1299" s="82" t="s">
        <v>5580</v>
      </c>
      <c r="Z1299" s="82" t="s">
        <v>2494</v>
      </c>
      <c r="AA1299" s="82" t="s">
        <v>3704</v>
      </c>
      <c r="AB1299" s="82" t="s">
        <v>7239</v>
      </c>
      <c r="AC1299" s="82" t="s">
        <v>3705</v>
      </c>
      <c r="AD1299" s="82" t="s">
        <v>3706</v>
      </c>
      <c r="AE1299" s="82">
        <v>200019605278385</v>
      </c>
      <c r="AF1299" s="82">
        <v>1</v>
      </c>
      <c r="AG1299" s="82" t="s">
        <v>3707</v>
      </c>
      <c r="AH1299" s="82">
        <v>1</v>
      </c>
      <c r="AI1299" s="82" t="s">
        <v>3708</v>
      </c>
      <c r="AJ1299" s="82">
        <v>315645</v>
      </c>
      <c r="AK1299" s="82" t="s">
        <v>6663</v>
      </c>
      <c r="AL1299" s="82">
        <v>900</v>
      </c>
      <c r="AM1299" s="84">
        <v>50000</v>
      </c>
      <c r="AN1299" s="84">
        <v>0</v>
      </c>
      <c r="AO1299" s="84">
        <v>0</v>
      </c>
      <c r="AP1299" s="84">
        <v>50000</v>
      </c>
      <c r="AQ1299" s="84">
        <v>1435</v>
      </c>
      <c r="AR1299" s="84">
        <v>1854</v>
      </c>
      <c r="AS1299" s="84">
        <v>1520</v>
      </c>
      <c r="AT1299" s="84">
        <v>0</v>
      </c>
      <c r="AU1299" s="84">
        <v>25</v>
      </c>
      <c r="AV1299" s="84">
        <v>0</v>
      </c>
      <c r="AW1299" s="84">
        <v>0</v>
      </c>
      <c r="AX1299" s="84">
        <v>4834</v>
      </c>
      <c r="AY1299" s="84">
        <v>45166</v>
      </c>
      <c r="AZ1299" s="84">
        <v>3550</v>
      </c>
      <c r="BA1299" s="84">
        <v>550</v>
      </c>
      <c r="BB1299" s="84">
        <v>3545</v>
      </c>
      <c r="BC1299" s="91">
        <v>7645</v>
      </c>
    </row>
    <row r="1300" spans="1:55" ht="25.5">
      <c r="A1300" s="90" t="s">
        <v>843</v>
      </c>
      <c r="B1300" s="82">
        <v>20231001</v>
      </c>
      <c r="C1300" s="82">
        <v>2023</v>
      </c>
      <c r="D1300" s="82" t="s">
        <v>6398</v>
      </c>
      <c r="E1300" s="82">
        <v>10</v>
      </c>
      <c r="F1300" s="82" t="s">
        <v>1267</v>
      </c>
      <c r="G1300" s="82" t="s">
        <v>305</v>
      </c>
      <c r="H1300" s="82" t="s">
        <v>1267</v>
      </c>
      <c r="I1300" s="82" t="s">
        <v>305</v>
      </c>
      <c r="J1300" s="82">
        <v>1</v>
      </c>
      <c r="K1300" s="82" t="s">
        <v>11</v>
      </c>
      <c r="L1300" s="82" t="s">
        <v>3749</v>
      </c>
      <c r="M1300" s="82" t="s">
        <v>3750</v>
      </c>
      <c r="N1300" s="82" t="s">
        <v>2352</v>
      </c>
      <c r="O1300" s="82" t="s">
        <v>3700</v>
      </c>
      <c r="P1300" s="82" t="s">
        <v>3871</v>
      </c>
      <c r="Q1300" s="82" t="s">
        <v>335</v>
      </c>
      <c r="R1300" s="82">
        <v>6</v>
      </c>
      <c r="S1300" s="83">
        <v>44932</v>
      </c>
      <c r="T1300" s="83">
        <v>40909</v>
      </c>
      <c r="U1300" s="82">
        <v>61650018</v>
      </c>
      <c r="V1300" s="82" t="s">
        <v>3702</v>
      </c>
      <c r="W1300" s="100" t="s">
        <v>1764</v>
      </c>
      <c r="X1300" s="82" t="s">
        <v>4340</v>
      </c>
      <c r="Y1300" s="82" t="s">
        <v>5624</v>
      </c>
      <c r="Z1300" s="82" t="s">
        <v>312</v>
      </c>
      <c r="AA1300" s="82" t="s">
        <v>3712</v>
      </c>
      <c r="AB1300" s="82" t="s">
        <v>6678</v>
      </c>
      <c r="AC1300" s="82" t="s">
        <v>4341</v>
      </c>
      <c r="AD1300" s="82" t="s">
        <v>3718</v>
      </c>
      <c r="AE1300" s="82">
        <v>200013300205821</v>
      </c>
      <c r="AF1300" s="82">
        <v>1</v>
      </c>
      <c r="AG1300" s="82" t="s">
        <v>3707</v>
      </c>
      <c r="AH1300" s="82">
        <v>1</v>
      </c>
      <c r="AI1300" s="82" t="s">
        <v>3708</v>
      </c>
      <c r="AJ1300" s="82">
        <v>315892</v>
      </c>
      <c r="AK1300" s="82" t="s">
        <v>7240</v>
      </c>
      <c r="AL1300" s="82">
        <v>1</v>
      </c>
      <c r="AM1300" s="84">
        <v>0</v>
      </c>
      <c r="AN1300" s="84">
        <v>0</v>
      </c>
      <c r="AO1300" s="84">
        <v>2500</v>
      </c>
      <c r="AP1300" s="84">
        <v>2500</v>
      </c>
      <c r="AQ1300" s="84">
        <v>0</v>
      </c>
      <c r="AR1300" s="84">
        <v>111.98</v>
      </c>
      <c r="AS1300" s="84">
        <v>0</v>
      </c>
      <c r="AT1300" s="84">
        <v>0</v>
      </c>
      <c r="AU1300" s="84">
        <v>0</v>
      </c>
      <c r="AV1300" s="84">
        <v>0</v>
      </c>
      <c r="AW1300" s="84">
        <v>0</v>
      </c>
      <c r="AX1300" s="84">
        <v>111.98</v>
      </c>
      <c r="AY1300" s="84">
        <v>2388.02</v>
      </c>
      <c r="AZ1300" s="84">
        <v>0</v>
      </c>
      <c r="BA1300" s="84">
        <v>0</v>
      </c>
      <c r="BB1300" s="84">
        <v>0</v>
      </c>
      <c r="BC1300" s="91">
        <v>0</v>
      </c>
    </row>
    <row r="1301" spans="1:55" ht="25.5">
      <c r="A1301" s="90" t="s">
        <v>843</v>
      </c>
      <c r="B1301" s="82">
        <v>20231001</v>
      </c>
      <c r="C1301" s="82">
        <v>2023</v>
      </c>
      <c r="D1301" s="82" t="s">
        <v>6398</v>
      </c>
      <c r="E1301" s="82">
        <v>10</v>
      </c>
      <c r="F1301" s="82" t="s">
        <v>1259</v>
      </c>
      <c r="G1301" s="82" t="s">
        <v>1493</v>
      </c>
      <c r="H1301" s="82" t="s">
        <v>1259</v>
      </c>
      <c r="I1301" s="82" t="s">
        <v>1493</v>
      </c>
      <c r="J1301" s="82">
        <v>1</v>
      </c>
      <c r="K1301" s="82" t="s">
        <v>11</v>
      </c>
      <c r="L1301" s="82" t="s">
        <v>3720</v>
      </c>
      <c r="M1301" s="82" t="s">
        <v>3721</v>
      </c>
      <c r="N1301" s="82" t="s">
        <v>2352</v>
      </c>
      <c r="O1301" s="82" t="s">
        <v>3700</v>
      </c>
      <c r="P1301" s="82" t="s">
        <v>3798</v>
      </c>
      <c r="Q1301" s="82" t="s">
        <v>15</v>
      </c>
      <c r="R1301" s="82">
        <v>5</v>
      </c>
      <c r="S1301" s="83">
        <v>43466</v>
      </c>
      <c r="T1301" s="83">
        <v>37996</v>
      </c>
      <c r="U1301" s="82">
        <v>61485008</v>
      </c>
      <c r="V1301" s="82" t="s">
        <v>3702</v>
      </c>
      <c r="W1301" s="100" t="s">
        <v>1562</v>
      </c>
      <c r="X1301" s="82" t="s">
        <v>4052</v>
      </c>
      <c r="Y1301" s="82" t="s">
        <v>5369</v>
      </c>
      <c r="Z1301" s="82" t="s">
        <v>208</v>
      </c>
      <c r="AA1301" s="82" t="s">
        <v>3712</v>
      </c>
      <c r="AB1301" s="83">
        <v>24413</v>
      </c>
      <c r="AC1301" s="82" t="s">
        <v>3713</v>
      </c>
      <c r="AD1301" s="82" t="s">
        <v>3705</v>
      </c>
      <c r="AE1301" s="82">
        <v>200013300031422</v>
      </c>
      <c r="AF1301" s="82">
        <v>1</v>
      </c>
      <c r="AG1301" s="82" t="s">
        <v>3707</v>
      </c>
      <c r="AH1301" s="82">
        <v>1</v>
      </c>
      <c r="AI1301" s="82" t="s">
        <v>3708</v>
      </c>
      <c r="AJ1301" s="82">
        <v>315892</v>
      </c>
      <c r="AK1301" s="82" t="s">
        <v>7240</v>
      </c>
      <c r="AL1301" s="82">
        <v>2</v>
      </c>
      <c r="AM1301" s="84">
        <v>0</v>
      </c>
      <c r="AN1301" s="84">
        <v>0</v>
      </c>
      <c r="AO1301" s="84">
        <v>2500</v>
      </c>
      <c r="AP1301" s="84">
        <v>2500</v>
      </c>
      <c r="AQ1301" s="84">
        <v>0</v>
      </c>
      <c r="AR1301" s="84">
        <v>0</v>
      </c>
      <c r="AS1301" s="84">
        <v>0</v>
      </c>
      <c r="AT1301" s="84">
        <v>0</v>
      </c>
      <c r="AU1301" s="84">
        <v>0</v>
      </c>
      <c r="AV1301" s="84">
        <v>0</v>
      </c>
      <c r="AW1301" s="84">
        <v>0</v>
      </c>
      <c r="AX1301" s="84">
        <v>0</v>
      </c>
      <c r="AY1301" s="84">
        <v>2500</v>
      </c>
      <c r="AZ1301" s="84">
        <v>0</v>
      </c>
      <c r="BA1301" s="84">
        <v>0</v>
      </c>
      <c r="BB1301" s="84">
        <v>0</v>
      </c>
      <c r="BC1301" s="91">
        <v>0</v>
      </c>
    </row>
    <row r="1302" spans="1:55" ht="25.5">
      <c r="A1302" s="90" t="s">
        <v>843</v>
      </c>
      <c r="B1302" s="82">
        <v>20231001</v>
      </c>
      <c r="C1302" s="82">
        <v>2023</v>
      </c>
      <c r="D1302" s="82" t="s">
        <v>6398</v>
      </c>
      <c r="E1302" s="82">
        <v>10</v>
      </c>
      <c r="F1302" s="82" t="s">
        <v>1259</v>
      </c>
      <c r="G1302" s="82" t="s">
        <v>1493</v>
      </c>
      <c r="H1302" s="82" t="s">
        <v>1259</v>
      </c>
      <c r="I1302" s="82" t="s">
        <v>1493</v>
      </c>
      <c r="J1302" s="82">
        <v>1</v>
      </c>
      <c r="K1302" s="82" t="s">
        <v>11</v>
      </c>
      <c r="L1302" s="82" t="s">
        <v>3720</v>
      </c>
      <c r="M1302" s="82" t="s">
        <v>3721</v>
      </c>
      <c r="N1302" s="82" t="s">
        <v>2352</v>
      </c>
      <c r="O1302" s="82" t="s">
        <v>3700</v>
      </c>
      <c r="P1302" s="82" t="s">
        <v>3817</v>
      </c>
      <c r="Q1302" s="82" t="s">
        <v>42</v>
      </c>
      <c r="R1302" s="82">
        <v>4</v>
      </c>
      <c r="S1302" s="83">
        <v>43476</v>
      </c>
      <c r="T1302" s="82" t="s">
        <v>6813</v>
      </c>
      <c r="U1302" s="82">
        <v>61485004</v>
      </c>
      <c r="V1302" s="82" t="s">
        <v>3702</v>
      </c>
      <c r="W1302" s="100" t="s">
        <v>1060</v>
      </c>
      <c r="X1302" s="82" t="s">
        <v>4418</v>
      </c>
      <c r="Y1302" s="82" t="s">
        <v>5699</v>
      </c>
      <c r="Z1302" s="82" t="s">
        <v>214</v>
      </c>
      <c r="AA1302" s="82" t="s">
        <v>3712</v>
      </c>
      <c r="AB1302" s="83">
        <v>28643</v>
      </c>
      <c r="AC1302" s="82" t="s">
        <v>3713</v>
      </c>
      <c r="AD1302" s="82" t="s">
        <v>3705</v>
      </c>
      <c r="AE1302" s="82">
        <v>200013300044532</v>
      </c>
      <c r="AF1302" s="82">
        <v>1</v>
      </c>
      <c r="AG1302" s="82" t="s">
        <v>3707</v>
      </c>
      <c r="AH1302" s="82">
        <v>1</v>
      </c>
      <c r="AI1302" s="82" t="s">
        <v>3708</v>
      </c>
      <c r="AJ1302" s="82">
        <v>315892</v>
      </c>
      <c r="AK1302" s="82" t="s">
        <v>7240</v>
      </c>
      <c r="AL1302" s="82">
        <v>3</v>
      </c>
      <c r="AM1302" s="84">
        <v>0</v>
      </c>
      <c r="AN1302" s="84">
        <v>0</v>
      </c>
      <c r="AO1302" s="84">
        <v>2500</v>
      </c>
      <c r="AP1302" s="84">
        <v>2500</v>
      </c>
      <c r="AQ1302" s="84">
        <v>0</v>
      </c>
      <c r="AR1302" s="84">
        <v>0</v>
      </c>
      <c r="AS1302" s="84">
        <v>0</v>
      </c>
      <c r="AT1302" s="84">
        <v>0</v>
      </c>
      <c r="AU1302" s="84">
        <v>0</v>
      </c>
      <c r="AV1302" s="84">
        <v>0</v>
      </c>
      <c r="AW1302" s="84">
        <v>0</v>
      </c>
      <c r="AX1302" s="84">
        <v>0</v>
      </c>
      <c r="AY1302" s="84">
        <v>2500</v>
      </c>
      <c r="AZ1302" s="84">
        <v>0</v>
      </c>
      <c r="BA1302" s="84">
        <v>0</v>
      </c>
      <c r="BB1302" s="84">
        <v>0</v>
      </c>
      <c r="BC1302" s="91">
        <v>0</v>
      </c>
    </row>
    <row r="1303" spans="1:55" ht="25.5">
      <c r="A1303" s="90" t="s">
        <v>843</v>
      </c>
      <c r="B1303" s="82">
        <v>20231001</v>
      </c>
      <c r="C1303" s="82">
        <v>2023</v>
      </c>
      <c r="D1303" s="82" t="s">
        <v>6398</v>
      </c>
      <c r="E1303" s="82">
        <v>10</v>
      </c>
      <c r="F1303" s="82" t="s">
        <v>1259</v>
      </c>
      <c r="G1303" s="82" t="s">
        <v>1493</v>
      </c>
      <c r="H1303" s="82" t="s">
        <v>1259</v>
      </c>
      <c r="I1303" s="82" t="s">
        <v>1493</v>
      </c>
      <c r="J1303" s="82">
        <v>1</v>
      </c>
      <c r="K1303" s="82" t="s">
        <v>11</v>
      </c>
      <c r="L1303" s="82" t="s">
        <v>3720</v>
      </c>
      <c r="M1303" s="82" t="s">
        <v>3721</v>
      </c>
      <c r="N1303" s="82" t="s">
        <v>2352</v>
      </c>
      <c r="O1303" s="82" t="s">
        <v>3700</v>
      </c>
      <c r="P1303" s="82" t="s">
        <v>3817</v>
      </c>
      <c r="Q1303" s="82" t="s">
        <v>42</v>
      </c>
      <c r="R1303" s="82">
        <v>3</v>
      </c>
      <c r="S1303" s="83">
        <v>43466</v>
      </c>
      <c r="T1303" s="83">
        <v>39814</v>
      </c>
      <c r="U1303" s="82">
        <v>61485006</v>
      </c>
      <c r="V1303" s="82" t="s">
        <v>3702</v>
      </c>
      <c r="W1303" s="100" t="s">
        <v>1775</v>
      </c>
      <c r="X1303" s="82" t="s">
        <v>3818</v>
      </c>
      <c r="Y1303" s="82" t="s">
        <v>5189</v>
      </c>
      <c r="Z1303" s="82" t="s">
        <v>215</v>
      </c>
      <c r="AA1303" s="82" t="s">
        <v>3712</v>
      </c>
      <c r="AB1303" s="82" t="s">
        <v>6953</v>
      </c>
      <c r="AC1303" s="82" t="s">
        <v>3713</v>
      </c>
      <c r="AD1303" s="82" t="s">
        <v>3706</v>
      </c>
      <c r="AE1303" s="82">
        <v>200013300146676</v>
      </c>
      <c r="AF1303" s="82">
        <v>1</v>
      </c>
      <c r="AG1303" s="82" t="s">
        <v>3707</v>
      </c>
      <c r="AH1303" s="82">
        <v>1</v>
      </c>
      <c r="AI1303" s="82" t="s">
        <v>3708</v>
      </c>
      <c r="AJ1303" s="82">
        <v>315892</v>
      </c>
      <c r="AK1303" s="82" t="s">
        <v>7240</v>
      </c>
      <c r="AL1303" s="82">
        <v>4</v>
      </c>
      <c r="AM1303" s="84">
        <v>0</v>
      </c>
      <c r="AN1303" s="84">
        <v>0</v>
      </c>
      <c r="AO1303" s="84">
        <v>2500</v>
      </c>
      <c r="AP1303" s="84">
        <v>2500</v>
      </c>
      <c r="AQ1303" s="84">
        <v>0</v>
      </c>
      <c r="AR1303" s="84">
        <v>0</v>
      </c>
      <c r="AS1303" s="84">
        <v>0</v>
      </c>
      <c r="AT1303" s="84">
        <v>0</v>
      </c>
      <c r="AU1303" s="84">
        <v>0</v>
      </c>
      <c r="AV1303" s="84">
        <v>0</v>
      </c>
      <c r="AW1303" s="84">
        <v>0</v>
      </c>
      <c r="AX1303" s="84">
        <v>0</v>
      </c>
      <c r="AY1303" s="84">
        <v>2500</v>
      </c>
      <c r="AZ1303" s="84">
        <v>0</v>
      </c>
      <c r="BA1303" s="84">
        <v>0</v>
      </c>
      <c r="BB1303" s="84">
        <v>0</v>
      </c>
      <c r="BC1303" s="91">
        <v>0</v>
      </c>
    </row>
    <row r="1304" spans="1:55" ht="25.5">
      <c r="A1304" s="90" t="s">
        <v>843</v>
      </c>
      <c r="B1304" s="82">
        <v>20231001</v>
      </c>
      <c r="C1304" s="82">
        <v>2023</v>
      </c>
      <c r="D1304" s="82" t="s">
        <v>6398</v>
      </c>
      <c r="E1304" s="82">
        <v>10</v>
      </c>
      <c r="F1304" s="82" t="s">
        <v>1259</v>
      </c>
      <c r="G1304" s="82" t="s">
        <v>1493</v>
      </c>
      <c r="H1304" s="82" t="s">
        <v>1259</v>
      </c>
      <c r="I1304" s="82" t="s">
        <v>1493</v>
      </c>
      <c r="J1304" s="82">
        <v>1</v>
      </c>
      <c r="K1304" s="82" t="s">
        <v>11</v>
      </c>
      <c r="L1304" s="82" t="s">
        <v>3720</v>
      </c>
      <c r="M1304" s="82" t="s">
        <v>3721</v>
      </c>
      <c r="N1304" s="82" t="s">
        <v>2352</v>
      </c>
      <c r="O1304" s="82" t="s">
        <v>3700</v>
      </c>
      <c r="P1304" s="82" t="s">
        <v>3817</v>
      </c>
      <c r="Q1304" s="82" t="s">
        <v>42</v>
      </c>
      <c r="R1304" s="82">
        <v>3</v>
      </c>
      <c r="S1304" s="83">
        <v>43466</v>
      </c>
      <c r="T1304" s="83">
        <v>39090</v>
      </c>
      <c r="U1304" s="82">
        <v>61485005</v>
      </c>
      <c r="V1304" s="82" t="s">
        <v>3702</v>
      </c>
      <c r="W1304" s="100" t="s">
        <v>1602</v>
      </c>
      <c r="X1304" s="82" t="s">
        <v>4204</v>
      </c>
      <c r="Y1304" s="82" t="s">
        <v>5807</v>
      </c>
      <c r="Z1304" s="82" t="s">
        <v>211</v>
      </c>
      <c r="AA1304" s="82" t="s">
        <v>3712</v>
      </c>
      <c r="AB1304" s="83">
        <v>30018</v>
      </c>
      <c r="AC1304" s="82" t="s">
        <v>3713</v>
      </c>
      <c r="AD1304" s="82" t="s">
        <v>3705</v>
      </c>
      <c r="AE1304" s="82">
        <v>200013300103499</v>
      </c>
      <c r="AF1304" s="82">
        <v>1</v>
      </c>
      <c r="AG1304" s="82" t="s">
        <v>3707</v>
      </c>
      <c r="AH1304" s="82">
        <v>1</v>
      </c>
      <c r="AI1304" s="82" t="s">
        <v>3708</v>
      </c>
      <c r="AJ1304" s="82">
        <v>315892</v>
      </c>
      <c r="AK1304" s="82" t="s">
        <v>7240</v>
      </c>
      <c r="AL1304" s="82">
        <v>5</v>
      </c>
      <c r="AM1304" s="84">
        <v>0</v>
      </c>
      <c r="AN1304" s="84">
        <v>0</v>
      </c>
      <c r="AO1304" s="84">
        <v>2500</v>
      </c>
      <c r="AP1304" s="84">
        <v>2500</v>
      </c>
      <c r="AQ1304" s="84">
        <v>0</v>
      </c>
      <c r="AR1304" s="84">
        <v>0</v>
      </c>
      <c r="AS1304" s="84">
        <v>0</v>
      </c>
      <c r="AT1304" s="84">
        <v>0</v>
      </c>
      <c r="AU1304" s="84">
        <v>0</v>
      </c>
      <c r="AV1304" s="84">
        <v>0</v>
      </c>
      <c r="AW1304" s="84">
        <v>0</v>
      </c>
      <c r="AX1304" s="84">
        <v>0</v>
      </c>
      <c r="AY1304" s="84">
        <v>2500</v>
      </c>
      <c r="AZ1304" s="84">
        <v>0</v>
      </c>
      <c r="BA1304" s="84">
        <v>0</v>
      </c>
      <c r="BB1304" s="84">
        <v>0</v>
      </c>
      <c r="BC1304" s="91">
        <v>0</v>
      </c>
    </row>
    <row r="1305" spans="1:55" ht="25.5">
      <c r="A1305" s="90" t="s">
        <v>843</v>
      </c>
      <c r="B1305" s="82">
        <v>20231001</v>
      </c>
      <c r="C1305" s="82">
        <v>2023</v>
      </c>
      <c r="D1305" s="82" t="s">
        <v>6398</v>
      </c>
      <c r="E1305" s="82">
        <v>10</v>
      </c>
      <c r="F1305" s="82" t="s">
        <v>1259</v>
      </c>
      <c r="G1305" s="82" t="s">
        <v>1493</v>
      </c>
      <c r="H1305" s="82" t="s">
        <v>1259</v>
      </c>
      <c r="I1305" s="82" t="s">
        <v>1493</v>
      </c>
      <c r="J1305" s="82">
        <v>1</v>
      </c>
      <c r="K1305" s="82" t="s">
        <v>11</v>
      </c>
      <c r="L1305" s="82" t="s">
        <v>3720</v>
      </c>
      <c r="M1305" s="82" t="s">
        <v>3721</v>
      </c>
      <c r="N1305" s="82" t="s">
        <v>2352</v>
      </c>
      <c r="O1305" s="82" t="s">
        <v>3700</v>
      </c>
      <c r="P1305" s="82" t="s">
        <v>3798</v>
      </c>
      <c r="Q1305" s="82" t="s">
        <v>15</v>
      </c>
      <c r="R1305" s="82">
        <v>7</v>
      </c>
      <c r="S1305" s="83">
        <v>44932</v>
      </c>
      <c r="T1305" s="83">
        <v>36532</v>
      </c>
      <c r="U1305" s="82">
        <v>61485023</v>
      </c>
      <c r="V1305" s="82" t="s">
        <v>3702</v>
      </c>
      <c r="W1305" s="100" t="s">
        <v>1014</v>
      </c>
      <c r="X1305" s="82" t="s">
        <v>4676</v>
      </c>
      <c r="Y1305" s="82" t="s">
        <v>5965</v>
      </c>
      <c r="Z1305" s="82" t="s">
        <v>212</v>
      </c>
      <c r="AA1305" s="82" t="s">
        <v>3712</v>
      </c>
      <c r="AB1305" s="83">
        <v>27307</v>
      </c>
      <c r="AC1305" s="82" t="s">
        <v>3713</v>
      </c>
      <c r="AD1305" s="82" t="s">
        <v>3705</v>
      </c>
      <c r="AE1305" s="82">
        <v>200013300043944</v>
      </c>
      <c r="AF1305" s="82">
        <v>1</v>
      </c>
      <c r="AG1305" s="82" t="s">
        <v>3707</v>
      </c>
      <c r="AH1305" s="82">
        <v>1</v>
      </c>
      <c r="AI1305" s="82" t="s">
        <v>3708</v>
      </c>
      <c r="AJ1305" s="82">
        <v>315892</v>
      </c>
      <c r="AK1305" s="82" t="s">
        <v>7240</v>
      </c>
      <c r="AL1305" s="82">
        <v>6</v>
      </c>
      <c r="AM1305" s="84">
        <v>0</v>
      </c>
      <c r="AN1305" s="84">
        <v>0</v>
      </c>
      <c r="AO1305" s="84">
        <v>2500</v>
      </c>
      <c r="AP1305" s="84">
        <v>2500</v>
      </c>
      <c r="AQ1305" s="84">
        <v>0</v>
      </c>
      <c r="AR1305" s="84">
        <v>0</v>
      </c>
      <c r="AS1305" s="84">
        <v>0</v>
      </c>
      <c r="AT1305" s="84">
        <v>0</v>
      </c>
      <c r="AU1305" s="84">
        <v>0</v>
      </c>
      <c r="AV1305" s="84">
        <v>0</v>
      </c>
      <c r="AW1305" s="84">
        <v>0</v>
      </c>
      <c r="AX1305" s="84">
        <v>0</v>
      </c>
      <c r="AY1305" s="84">
        <v>2500</v>
      </c>
      <c r="AZ1305" s="84">
        <v>0</v>
      </c>
      <c r="BA1305" s="84">
        <v>0</v>
      </c>
      <c r="BB1305" s="84">
        <v>0</v>
      </c>
      <c r="BC1305" s="91">
        <v>0</v>
      </c>
    </row>
    <row r="1306" spans="1:55" ht="25.5">
      <c r="A1306" s="90" t="s">
        <v>843</v>
      </c>
      <c r="B1306" s="82">
        <v>20231001</v>
      </c>
      <c r="C1306" s="82">
        <v>2023</v>
      </c>
      <c r="D1306" s="82" t="s">
        <v>6398</v>
      </c>
      <c r="E1306" s="82">
        <v>10</v>
      </c>
      <c r="F1306" s="82" t="s">
        <v>1242</v>
      </c>
      <c r="G1306" s="82" t="s">
        <v>1486</v>
      </c>
      <c r="H1306" s="82" t="s">
        <v>1242</v>
      </c>
      <c r="I1306" s="82" t="s">
        <v>1486</v>
      </c>
      <c r="J1306" s="82">
        <v>1</v>
      </c>
      <c r="K1306" s="82" t="s">
        <v>11</v>
      </c>
      <c r="L1306" s="82" t="s">
        <v>3749</v>
      </c>
      <c r="M1306" s="82" t="s">
        <v>3750</v>
      </c>
      <c r="N1306" s="82" t="s">
        <v>2352</v>
      </c>
      <c r="O1306" s="82" t="s">
        <v>3700</v>
      </c>
      <c r="P1306" s="82" t="s">
        <v>3942</v>
      </c>
      <c r="Q1306" s="82" t="s">
        <v>381</v>
      </c>
      <c r="R1306" s="82">
        <v>5</v>
      </c>
      <c r="S1306" s="83">
        <v>43474</v>
      </c>
      <c r="T1306" s="83">
        <v>31778</v>
      </c>
      <c r="U1306" s="82">
        <v>62475007</v>
      </c>
      <c r="V1306" s="82" t="s">
        <v>3702</v>
      </c>
      <c r="W1306" s="100" t="s">
        <v>1626</v>
      </c>
      <c r="X1306" s="82" t="s">
        <v>3943</v>
      </c>
      <c r="Y1306" s="82" t="s">
        <v>5282</v>
      </c>
      <c r="Z1306" s="82" t="s">
        <v>695</v>
      </c>
      <c r="AA1306" s="82" t="s">
        <v>3712</v>
      </c>
      <c r="AB1306" s="82" t="s">
        <v>7037</v>
      </c>
      <c r="AC1306" s="82" t="s">
        <v>3713</v>
      </c>
      <c r="AD1306" s="82" t="s">
        <v>3705</v>
      </c>
      <c r="AE1306" s="82">
        <v>200013300040413</v>
      </c>
      <c r="AF1306" s="82">
        <v>1</v>
      </c>
      <c r="AG1306" s="82" t="s">
        <v>3707</v>
      </c>
      <c r="AH1306" s="82">
        <v>1</v>
      </c>
      <c r="AI1306" s="82" t="s">
        <v>3708</v>
      </c>
      <c r="AJ1306" s="82">
        <v>315892</v>
      </c>
      <c r="AK1306" s="82" t="s">
        <v>7240</v>
      </c>
      <c r="AL1306" s="82">
        <v>7</v>
      </c>
      <c r="AM1306" s="84">
        <v>0</v>
      </c>
      <c r="AN1306" s="84">
        <v>0</v>
      </c>
      <c r="AO1306" s="84">
        <v>2500</v>
      </c>
      <c r="AP1306" s="84">
        <v>2500</v>
      </c>
      <c r="AQ1306" s="84">
        <v>0</v>
      </c>
      <c r="AR1306" s="84">
        <v>0</v>
      </c>
      <c r="AS1306" s="84">
        <v>0</v>
      </c>
      <c r="AT1306" s="84">
        <v>0</v>
      </c>
      <c r="AU1306" s="84">
        <v>0</v>
      </c>
      <c r="AV1306" s="84">
        <v>0</v>
      </c>
      <c r="AW1306" s="84">
        <v>0</v>
      </c>
      <c r="AX1306" s="84">
        <v>0</v>
      </c>
      <c r="AY1306" s="84">
        <v>2500</v>
      </c>
      <c r="AZ1306" s="84">
        <v>0</v>
      </c>
      <c r="BA1306" s="84">
        <v>0</v>
      </c>
      <c r="BB1306" s="84">
        <v>0</v>
      </c>
      <c r="BC1306" s="91">
        <v>0</v>
      </c>
    </row>
    <row r="1307" spans="1:55" ht="25.5">
      <c r="A1307" s="90" t="s">
        <v>843</v>
      </c>
      <c r="B1307" s="82">
        <v>20231001</v>
      </c>
      <c r="C1307" s="82">
        <v>2023</v>
      </c>
      <c r="D1307" s="82" t="s">
        <v>6398</v>
      </c>
      <c r="E1307" s="82">
        <v>10</v>
      </c>
      <c r="F1307" s="82" t="s">
        <v>1259</v>
      </c>
      <c r="G1307" s="82" t="s">
        <v>1493</v>
      </c>
      <c r="H1307" s="82" t="s">
        <v>1259</v>
      </c>
      <c r="I1307" s="82" t="s">
        <v>1493</v>
      </c>
      <c r="J1307" s="82">
        <v>1</v>
      </c>
      <c r="K1307" s="82" t="s">
        <v>11</v>
      </c>
      <c r="L1307" s="82" t="s">
        <v>3720</v>
      </c>
      <c r="M1307" s="82" t="s">
        <v>3721</v>
      </c>
      <c r="N1307" s="82" t="s">
        <v>2352</v>
      </c>
      <c r="O1307" s="82" t="s">
        <v>3700</v>
      </c>
      <c r="P1307" s="82" t="s">
        <v>3798</v>
      </c>
      <c r="Q1307" s="82" t="s">
        <v>15</v>
      </c>
      <c r="R1307" s="82">
        <v>8</v>
      </c>
      <c r="S1307" s="83">
        <v>43466</v>
      </c>
      <c r="T1307" s="83">
        <v>38355</v>
      </c>
      <c r="U1307" s="82">
        <v>61485009</v>
      </c>
      <c r="V1307" s="82" t="s">
        <v>3702</v>
      </c>
      <c r="W1307" s="100" t="s">
        <v>1648</v>
      </c>
      <c r="X1307" s="82" t="s">
        <v>3726</v>
      </c>
      <c r="Y1307" s="82" t="s">
        <v>5452</v>
      </c>
      <c r="Z1307" s="82" t="s">
        <v>213</v>
      </c>
      <c r="AA1307" s="82" t="s">
        <v>3712</v>
      </c>
      <c r="AB1307" s="82" t="s">
        <v>6450</v>
      </c>
      <c r="AC1307" s="82" t="s">
        <v>3713</v>
      </c>
      <c r="AD1307" s="82" t="s">
        <v>3705</v>
      </c>
      <c r="AE1307" s="82">
        <v>200013300044383</v>
      </c>
      <c r="AF1307" s="82">
        <v>1</v>
      </c>
      <c r="AG1307" s="82" t="s">
        <v>3707</v>
      </c>
      <c r="AH1307" s="82">
        <v>1</v>
      </c>
      <c r="AI1307" s="82" t="s">
        <v>3708</v>
      </c>
      <c r="AJ1307" s="82">
        <v>315892</v>
      </c>
      <c r="AK1307" s="82" t="s">
        <v>7240</v>
      </c>
      <c r="AL1307" s="82">
        <v>8</v>
      </c>
      <c r="AM1307" s="84">
        <v>0</v>
      </c>
      <c r="AN1307" s="84">
        <v>0</v>
      </c>
      <c r="AO1307" s="84">
        <v>2500</v>
      </c>
      <c r="AP1307" s="84">
        <v>2500</v>
      </c>
      <c r="AQ1307" s="84">
        <v>0</v>
      </c>
      <c r="AR1307" s="84">
        <v>0</v>
      </c>
      <c r="AS1307" s="84">
        <v>0</v>
      </c>
      <c r="AT1307" s="84">
        <v>0</v>
      </c>
      <c r="AU1307" s="84">
        <v>0</v>
      </c>
      <c r="AV1307" s="84">
        <v>0</v>
      </c>
      <c r="AW1307" s="84">
        <v>0</v>
      </c>
      <c r="AX1307" s="84">
        <v>0</v>
      </c>
      <c r="AY1307" s="84">
        <v>2500</v>
      </c>
      <c r="AZ1307" s="84">
        <v>0</v>
      </c>
      <c r="BA1307" s="84">
        <v>0</v>
      </c>
      <c r="BB1307" s="84">
        <v>0</v>
      </c>
      <c r="BC1307" s="91">
        <v>0</v>
      </c>
    </row>
    <row r="1308" spans="1:55" ht="38.25">
      <c r="A1308" s="90" t="s">
        <v>843</v>
      </c>
      <c r="B1308" s="82">
        <v>20231001</v>
      </c>
      <c r="C1308" s="82">
        <v>2023</v>
      </c>
      <c r="D1308" s="82" t="s">
        <v>6398</v>
      </c>
      <c r="E1308" s="82">
        <v>10</v>
      </c>
      <c r="F1308" s="82" t="s">
        <v>1256</v>
      </c>
      <c r="G1308" s="82" t="s">
        <v>1484</v>
      </c>
      <c r="H1308" s="82" t="s">
        <v>1256</v>
      </c>
      <c r="I1308" s="82" t="s">
        <v>1484</v>
      </c>
      <c r="J1308" s="82">
        <v>1</v>
      </c>
      <c r="K1308" s="82" t="s">
        <v>11</v>
      </c>
      <c r="L1308" s="82" t="s">
        <v>3720</v>
      </c>
      <c r="M1308" s="82" t="s">
        <v>3721</v>
      </c>
      <c r="N1308" s="82" t="s">
        <v>2355</v>
      </c>
      <c r="O1308" s="82" t="s">
        <v>4800</v>
      </c>
      <c r="P1308" s="82" t="s">
        <v>3998</v>
      </c>
      <c r="Q1308" s="82" t="s">
        <v>130</v>
      </c>
      <c r="R1308" s="82">
        <v>3</v>
      </c>
      <c r="S1308" s="83">
        <v>43470</v>
      </c>
      <c r="T1308" s="83">
        <v>39089</v>
      </c>
      <c r="U1308" s="82">
        <v>61455003</v>
      </c>
      <c r="V1308" s="82" t="s">
        <v>3702</v>
      </c>
      <c r="W1308" s="100" t="s">
        <v>1949</v>
      </c>
      <c r="X1308" s="82" t="s">
        <v>3808</v>
      </c>
      <c r="Y1308" s="82" t="s">
        <v>6117</v>
      </c>
      <c r="Z1308" s="82" t="s">
        <v>165</v>
      </c>
      <c r="AA1308" s="82" t="s">
        <v>3712</v>
      </c>
      <c r="AB1308" s="82" t="s">
        <v>6591</v>
      </c>
      <c r="AC1308" s="82" t="s">
        <v>3713</v>
      </c>
      <c r="AD1308" s="82" t="s">
        <v>3705</v>
      </c>
      <c r="AE1308" s="82">
        <v>200013300061421</v>
      </c>
      <c r="AF1308" s="82">
        <v>1</v>
      </c>
      <c r="AG1308" s="82" t="s">
        <v>3707</v>
      </c>
      <c r="AH1308" s="82">
        <v>1</v>
      </c>
      <c r="AI1308" s="82" t="s">
        <v>3708</v>
      </c>
      <c r="AJ1308" s="82">
        <v>315916</v>
      </c>
      <c r="AK1308" s="82" t="s">
        <v>7241</v>
      </c>
      <c r="AL1308" s="82">
        <v>1</v>
      </c>
      <c r="AM1308" s="84">
        <v>0</v>
      </c>
      <c r="AN1308" s="84">
        <v>0</v>
      </c>
      <c r="AO1308" s="84">
        <v>2500</v>
      </c>
      <c r="AP1308" s="84">
        <v>2500</v>
      </c>
      <c r="AQ1308" s="84">
        <v>0</v>
      </c>
      <c r="AR1308" s="84">
        <v>0</v>
      </c>
      <c r="AS1308" s="84">
        <v>0</v>
      </c>
      <c r="AT1308" s="84">
        <v>0</v>
      </c>
      <c r="AU1308" s="84">
        <v>0</v>
      </c>
      <c r="AV1308" s="84">
        <v>0</v>
      </c>
      <c r="AW1308" s="84">
        <v>0</v>
      </c>
      <c r="AX1308" s="84">
        <v>0</v>
      </c>
      <c r="AY1308" s="84">
        <v>2500</v>
      </c>
      <c r="AZ1308" s="84">
        <v>0</v>
      </c>
      <c r="BA1308" s="84">
        <v>0</v>
      </c>
      <c r="BB1308" s="84">
        <v>0</v>
      </c>
      <c r="BC1308" s="91">
        <v>0</v>
      </c>
    </row>
    <row r="1309" spans="1:55" ht="25.5">
      <c r="A1309" s="90" t="s">
        <v>843</v>
      </c>
      <c r="B1309" s="82">
        <v>20231001</v>
      </c>
      <c r="C1309" s="82">
        <v>2023</v>
      </c>
      <c r="D1309" s="82" t="s">
        <v>6398</v>
      </c>
      <c r="E1309" s="82">
        <v>10</v>
      </c>
      <c r="F1309" s="82" t="s">
        <v>1277</v>
      </c>
      <c r="G1309" s="82" t="s">
        <v>287</v>
      </c>
      <c r="H1309" s="82" t="s">
        <v>1277</v>
      </c>
      <c r="I1309" s="82" t="s">
        <v>287</v>
      </c>
      <c r="J1309" s="82">
        <v>1</v>
      </c>
      <c r="K1309" s="82" t="s">
        <v>11</v>
      </c>
      <c r="L1309" s="82" t="s">
        <v>3720</v>
      </c>
      <c r="M1309" s="82" t="s">
        <v>3721</v>
      </c>
      <c r="N1309" s="82" t="s">
        <v>2355</v>
      </c>
      <c r="O1309" s="82" t="s">
        <v>4800</v>
      </c>
      <c r="P1309" s="82" t="s">
        <v>3798</v>
      </c>
      <c r="Q1309" s="82" t="s">
        <v>15</v>
      </c>
      <c r="R1309" s="82">
        <v>8</v>
      </c>
      <c r="S1309" s="83">
        <v>44204</v>
      </c>
      <c r="T1309" s="83">
        <v>40549</v>
      </c>
      <c r="U1309" s="82">
        <v>61605014</v>
      </c>
      <c r="V1309" s="82" t="s">
        <v>3702</v>
      </c>
      <c r="W1309" s="100" t="s">
        <v>1998</v>
      </c>
      <c r="X1309" s="82" t="s">
        <v>4922</v>
      </c>
      <c r="Y1309" s="82" t="s">
        <v>6181</v>
      </c>
      <c r="Z1309" s="82" t="s">
        <v>134</v>
      </c>
      <c r="AA1309" s="82" t="s">
        <v>3712</v>
      </c>
      <c r="AB1309" s="82" t="s">
        <v>6432</v>
      </c>
      <c r="AC1309" s="82" t="s">
        <v>3713</v>
      </c>
      <c r="AD1309" s="82" t="s">
        <v>3705</v>
      </c>
      <c r="AE1309" s="82">
        <v>200013300197023</v>
      </c>
      <c r="AF1309" s="82">
        <v>1</v>
      </c>
      <c r="AG1309" s="82" t="s">
        <v>3707</v>
      </c>
      <c r="AH1309" s="82">
        <v>1</v>
      </c>
      <c r="AI1309" s="82" t="s">
        <v>3708</v>
      </c>
      <c r="AJ1309" s="82">
        <v>315916</v>
      </c>
      <c r="AK1309" s="82" t="s">
        <v>7241</v>
      </c>
      <c r="AL1309" s="82">
        <v>2</v>
      </c>
      <c r="AM1309" s="84">
        <v>0</v>
      </c>
      <c r="AN1309" s="84">
        <v>0</v>
      </c>
      <c r="AO1309" s="84">
        <v>2500</v>
      </c>
      <c r="AP1309" s="84">
        <v>2500</v>
      </c>
      <c r="AQ1309" s="84">
        <v>0</v>
      </c>
      <c r="AR1309" s="84">
        <v>0</v>
      </c>
      <c r="AS1309" s="84">
        <v>0</v>
      </c>
      <c r="AT1309" s="84">
        <v>0</v>
      </c>
      <c r="AU1309" s="84">
        <v>0</v>
      </c>
      <c r="AV1309" s="84">
        <v>0</v>
      </c>
      <c r="AW1309" s="84">
        <v>0</v>
      </c>
      <c r="AX1309" s="84">
        <v>0</v>
      </c>
      <c r="AY1309" s="84">
        <v>2500</v>
      </c>
      <c r="AZ1309" s="84">
        <v>0</v>
      </c>
      <c r="BA1309" s="84">
        <v>0</v>
      </c>
      <c r="BB1309" s="84">
        <v>0</v>
      </c>
      <c r="BC1309" s="91">
        <v>0</v>
      </c>
    </row>
    <row r="1310" spans="1:55" ht="25.5">
      <c r="A1310" s="90" t="s">
        <v>843</v>
      </c>
      <c r="B1310" s="82">
        <v>20231001</v>
      </c>
      <c r="C1310" s="82">
        <v>2023</v>
      </c>
      <c r="D1310" s="82" t="s">
        <v>6398</v>
      </c>
      <c r="E1310" s="82">
        <v>10</v>
      </c>
      <c r="F1310" s="82" t="s">
        <v>1267</v>
      </c>
      <c r="G1310" s="82" t="s">
        <v>305</v>
      </c>
      <c r="H1310" s="82" t="s">
        <v>1267</v>
      </c>
      <c r="I1310" s="82" t="s">
        <v>305</v>
      </c>
      <c r="J1310" s="82">
        <v>1</v>
      </c>
      <c r="K1310" s="82" t="s">
        <v>11</v>
      </c>
      <c r="L1310" s="82" t="s">
        <v>3714</v>
      </c>
      <c r="M1310" s="82" t="s">
        <v>3715</v>
      </c>
      <c r="N1310" s="82" t="s">
        <v>2352</v>
      </c>
      <c r="O1310" s="82" t="s">
        <v>3700</v>
      </c>
      <c r="P1310" s="82" t="s">
        <v>3844</v>
      </c>
      <c r="Q1310" s="82" t="s">
        <v>1200</v>
      </c>
      <c r="R1310" s="82">
        <v>12</v>
      </c>
      <c r="S1310" s="83">
        <v>44931</v>
      </c>
      <c r="T1310" s="83">
        <v>40909</v>
      </c>
      <c r="U1310" s="82">
        <v>61650045</v>
      </c>
      <c r="V1310" s="82" t="s">
        <v>3702</v>
      </c>
      <c r="W1310" s="100" t="s">
        <v>1181</v>
      </c>
      <c r="X1310" s="82" t="s">
        <v>4238</v>
      </c>
      <c r="Y1310" s="82" t="s">
        <v>5532</v>
      </c>
      <c r="Z1310" s="82" t="s">
        <v>1199</v>
      </c>
      <c r="AA1310" s="82" t="s">
        <v>3712</v>
      </c>
      <c r="AB1310" s="82" t="s">
        <v>6977</v>
      </c>
      <c r="AC1310" s="82" t="s">
        <v>3713</v>
      </c>
      <c r="AD1310" s="82" t="s">
        <v>3705</v>
      </c>
      <c r="AE1310" s="82">
        <v>200010131410932</v>
      </c>
      <c r="AF1310" s="82">
        <v>1</v>
      </c>
      <c r="AG1310" s="82" t="s">
        <v>3707</v>
      </c>
      <c r="AH1310" s="82">
        <v>1</v>
      </c>
      <c r="AI1310" s="82" t="s">
        <v>3708</v>
      </c>
      <c r="AJ1310" s="82">
        <v>315922</v>
      </c>
      <c r="AK1310" s="82" t="s">
        <v>7242</v>
      </c>
      <c r="AL1310" s="82">
        <v>1</v>
      </c>
      <c r="AM1310" s="84">
        <v>0</v>
      </c>
      <c r="AN1310" s="84">
        <v>0</v>
      </c>
      <c r="AO1310" s="84">
        <v>65000</v>
      </c>
      <c r="AP1310" s="84">
        <v>65000</v>
      </c>
      <c r="AQ1310" s="84">
        <v>1865.5</v>
      </c>
      <c r="AR1310" s="84">
        <v>14890.4</v>
      </c>
      <c r="AS1310" s="84">
        <v>1976</v>
      </c>
      <c r="AT1310" s="84">
        <v>0</v>
      </c>
      <c r="AU1310" s="84">
        <v>0</v>
      </c>
      <c r="AV1310" s="84">
        <v>0</v>
      </c>
      <c r="AW1310" s="84">
        <v>0</v>
      </c>
      <c r="AX1310" s="84">
        <v>18731.900000000001</v>
      </c>
      <c r="AY1310" s="84">
        <v>46268.1</v>
      </c>
      <c r="AZ1310" s="84">
        <v>4615</v>
      </c>
      <c r="BA1310" s="84">
        <v>52.89</v>
      </c>
      <c r="BB1310" s="84">
        <v>4608.5</v>
      </c>
      <c r="BC1310" s="91">
        <v>9276.39</v>
      </c>
    </row>
    <row r="1311" spans="1:55" ht="25.5">
      <c r="A1311" s="90" t="s">
        <v>843</v>
      </c>
      <c r="B1311" s="82">
        <v>20231001</v>
      </c>
      <c r="C1311" s="82">
        <v>2023</v>
      </c>
      <c r="D1311" s="82" t="s">
        <v>6398</v>
      </c>
      <c r="E1311" s="82">
        <v>10</v>
      </c>
      <c r="F1311" s="82" t="s">
        <v>1265</v>
      </c>
      <c r="G1311" s="82" t="s">
        <v>206</v>
      </c>
      <c r="H1311" s="82" t="s">
        <v>1265</v>
      </c>
      <c r="I1311" s="82" t="s">
        <v>206</v>
      </c>
      <c r="J1311" s="82">
        <v>1</v>
      </c>
      <c r="K1311" s="82" t="s">
        <v>11</v>
      </c>
      <c r="L1311" s="82"/>
      <c r="M1311" s="82"/>
      <c r="N1311" s="82" t="s">
        <v>2352</v>
      </c>
      <c r="O1311" s="82" t="s">
        <v>3700</v>
      </c>
      <c r="P1311" s="82" t="s">
        <v>4182</v>
      </c>
      <c r="Q1311" s="82" t="s">
        <v>207</v>
      </c>
      <c r="R1311" s="82">
        <v>7</v>
      </c>
      <c r="S1311" s="83">
        <v>43470</v>
      </c>
      <c r="T1311" s="83">
        <v>37997</v>
      </c>
      <c r="U1311" s="82">
        <v>61725001</v>
      </c>
      <c r="V1311" s="82" t="s">
        <v>3702</v>
      </c>
      <c r="W1311" s="100" t="s">
        <v>1038</v>
      </c>
      <c r="X1311" s="82" t="s">
        <v>4183</v>
      </c>
      <c r="Y1311" s="82" t="s">
        <v>5178</v>
      </c>
      <c r="Z1311" s="82" t="s">
        <v>205</v>
      </c>
      <c r="AA1311" s="82" t="s">
        <v>3704</v>
      </c>
      <c r="AB1311" s="82" t="s">
        <v>6753</v>
      </c>
      <c r="AC1311" s="82" t="s">
        <v>3713</v>
      </c>
      <c r="AD1311" s="82" t="s">
        <v>3705</v>
      </c>
      <c r="AE1311" s="82">
        <v>200013300049919</v>
      </c>
      <c r="AF1311" s="82">
        <v>1</v>
      </c>
      <c r="AG1311" s="82" t="s">
        <v>3707</v>
      </c>
      <c r="AH1311" s="82">
        <v>1</v>
      </c>
      <c r="AI1311" s="82" t="s">
        <v>3708</v>
      </c>
      <c r="AJ1311" s="82">
        <v>315922</v>
      </c>
      <c r="AK1311" s="82" t="s">
        <v>7242</v>
      </c>
      <c r="AL1311" s="82">
        <v>2</v>
      </c>
      <c r="AM1311" s="84">
        <v>0</v>
      </c>
      <c r="AN1311" s="84">
        <v>0</v>
      </c>
      <c r="AO1311" s="84">
        <v>5000</v>
      </c>
      <c r="AP1311" s="84">
        <v>5000</v>
      </c>
      <c r="AQ1311" s="84">
        <v>143.5</v>
      </c>
      <c r="AR1311" s="84">
        <v>940.9</v>
      </c>
      <c r="AS1311" s="84">
        <v>152</v>
      </c>
      <c r="AT1311" s="84">
        <v>0</v>
      </c>
      <c r="AU1311" s="84">
        <v>0</v>
      </c>
      <c r="AV1311" s="84">
        <v>0</v>
      </c>
      <c r="AW1311" s="84">
        <v>0</v>
      </c>
      <c r="AX1311" s="84">
        <v>1236.4000000000001</v>
      </c>
      <c r="AY1311" s="84">
        <v>3763.6</v>
      </c>
      <c r="AZ1311" s="84">
        <v>355</v>
      </c>
      <c r="BA1311" s="84">
        <v>55</v>
      </c>
      <c r="BB1311" s="84">
        <v>354.5</v>
      </c>
      <c r="BC1311" s="91">
        <v>764.5</v>
      </c>
    </row>
    <row r="1312" spans="1:55" ht="25.5">
      <c r="A1312" s="90" t="s">
        <v>843</v>
      </c>
      <c r="B1312" s="82">
        <v>20231001</v>
      </c>
      <c r="C1312" s="82">
        <v>2023</v>
      </c>
      <c r="D1312" s="82" t="s">
        <v>6398</v>
      </c>
      <c r="E1312" s="82">
        <v>10</v>
      </c>
      <c r="F1312" s="82" t="s">
        <v>1303</v>
      </c>
      <c r="G1312" s="82" t="s">
        <v>1497</v>
      </c>
      <c r="H1312" s="82" t="s">
        <v>1303</v>
      </c>
      <c r="I1312" s="82" t="s">
        <v>1497</v>
      </c>
      <c r="J1312" s="82">
        <v>1</v>
      </c>
      <c r="K1312" s="82" t="s">
        <v>11</v>
      </c>
      <c r="L1312" s="82" t="s">
        <v>3749</v>
      </c>
      <c r="M1312" s="82" t="s">
        <v>3750</v>
      </c>
      <c r="N1312" s="82" t="s">
        <v>2352</v>
      </c>
      <c r="O1312" s="82" t="s">
        <v>3700</v>
      </c>
      <c r="P1312" s="82" t="s">
        <v>3751</v>
      </c>
      <c r="Q1312" s="82" t="s">
        <v>10</v>
      </c>
      <c r="R1312" s="82">
        <v>7</v>
      </c>
      <c r="S1312" s="83">
        <v>44199</v>
      </c>
      <c r="T1312" s="83">
        <v>39089</v>
      </c>
      <c r="U1312" s="82">
        <v>61680004</v>
      </c>
      <c r="V1312" s="82" t="s">
        <v>3702</v>
      </c>
      <c r="W1312" s="100" t="s">
        <v>1047</v>
      </c>
      <c r="X1312" s="82" t="s">
        <v>4002</v>
      </c>
      <c r="Y1312" s="82" t="s">
        <v>5328</v>
      </c>
      <c r="Z1312" s="82" t="s">
        <v>2354</v>
      </c>
      <c r="AA1312" s="82" t="s">
        <v>3704</v>
      </c>
      <c r="AB1312" s="82" t="s">
        <v>7109</v>
      </c>
      <c r="AC1312" s="82" t="s">
        <v>3713</v>
      </c>
      <c r="AD1312" s="82" t="s">
        <v>3705</v>
      </c>
      <c r="AE1312" s="82">
        <v>200013300101310</v>
      </c>
      <c r="AF1312" s="82">
        <v>1</v>
      </c>
      <c r="AG1312" s="82" t="s">
        <v>3707</v>
      </c>
      <c r="AH1312" s="82">
        <v>1</v>
      </c>
      <c r="AI1312" s="82" t="s">
        <v>3708</v>
      </c>
      <c r="AJ1312" s="82">
        <v>315922</v>
      </c>
      <c r="AK1312" s="82" t="s">
        <v>7242</v>
      </c>
      <c r="AL1312" s="82">
        <v>3</v>
      </c>
      <c r="AM1312" s="84">
        <v>0</v>
      </c>
      <c r="AN1312" s="84">
        <v>0</v>
      </c>
      <c r="AO1312" s="84">
        <v>25000</v>
      </c>
      <c r="AP1312" s="84">
        <v>25000</v>
      </c>
      <c r="AQ1312" s="84">
        <v>717.5</v>
      </c>
      <c r="AR1312" s="84">
        <v>4140.78</v>
      </c>
      <c r="AS1312" s="84">
        <v>760</v>
      </c>
      <c r="AT1312" s="84">
        <v>0</v>
      </c>
      <c r="AU1312" s="84">
        <v>0</v>
      </c>
      <c r="AV1312" s="84">
        <v>0</v>
      </c>
      <c r="AW1312" s="84">
        <v>0</v>
      </c>
      <c r="AX1312" s="84">
        <v>5618.28</v>
      </c>
      <c r="AY1312" s="84">
        <v>19381.72</v>
      </c>
      <c r="AZ1312" s="84">
        <v>1775</v>
      </c>
      <c r="BA1312" s="84">
        <v>275</v>
      </c>
      <c r="BB1312" s="84">
        <v>1772.5</v>
      </c>
      <c r="BC1312" s="91">
        <v>3822.5</v>
      </c>
    </row>
    <row r="1313" spans="1:55" ht="25.5">
      <c r="A1313" s="90" t="s">
        <v>843</v>
      </c>
      <c r="B1313" s="82">
        <v>20231001</v>
      </c>
      <c r="C1313" s="82">
        <v>2023</v>
      </c>
      <c r="D1313" s="82" t="s">
        <v>6398</v>
      </c>
      <c r="E1313" s="82">
        <v>10</v>
      </c>
      <c r="F1313" s="82" t="s">
        <v>1291</v>
      </c>
      <c r="G1313" s="82" t="s">
        <v>1495</v>
      </c>
      <c r="H1313" s="82" t="s">
        <v>1291</v>
      </c>
      <c r="I1313" s="82" t="s">
        <v>1495</v>
      </c>
      <c r="J1313" s="82">
        <v>1</v>
      </c>
      <c r="K1313" s="82" t="s">
        <v>11</v>
      </c>
      <c r="L1313" s="82" t="s">
        <v>3754</v>
      </c>
      <c r="M1313" s="82" t="s">
        <v>3755</v>
      </c>
      <c r="N1313" s="82" t="s">
        <v>2352</v>
      </c>
      <c r="O1313" s="82" t="s">
        <v>3700</v>
      </c>
      <c r="P1313" s="82" t="s">
        <v>4005</v>
      </c>
      <c r="Q1313" s="82" t="s">
        <v>254</v>
      </c>
      <c r="R1313" s="82">
        <v>9</v>
      </c>
      <c r="S1313" s="83">
        <v>43831</v>
      </c>
      <c r="T1313" s="83">
        <v>36894</v>
      </c>
      <c r="U1313" s="82">
        <v>61350003</v>
      </c>
      <c r="V1313" s="82" t="s">
        <v>3702</v>
      </c>
      <c r="W1313" s="100" t="s">
        <v>1029</v>
      </c>
      <c r="X1313" s="82" t="s">
        <v>4006</v>
      </c>
      <c r="Y1313" s="82" t="s">
        <v>5330</v>
      </c>
      <c r="Z1313" s="82" t="s">
        <v>2365</v>
      </c>
      <c r="AA1313" s="82" t="s">
        <v>3704</v>
      </c>
      <c r="AB1313" s="82" t="s">
        <v>6791</v>
      </c>
      <c r="AC1313" s="82" t="s">
        <v>3713</v>
      </c>
      <c r="AD1313" s="82" t="s">
        <v>3718</v>
      </c>
      <c r="AE1313" s="82">
        <v>200013300037662</v>
      </c>
      <c r="AF1313" s="82">
        <v>1</v>
      </c>
      <c r="AG1313" s="82" t="s">
        <v>3707</v>
      </c>
      <c r="AH1313" s="82">
        <v>1</v>
      </c>
      <c r="AI1313" s="82" t="s">
        <v>3708</v>
      </c>
      <c r="AJ1313" s="82">
        <v>315922</v>
      </c>
      <c r="AK1313" s="82" t="s">
        <v>7242</v>
      </c>
      <c r="AL1313" s="82">
        <v>4</v>
      </c>
      <c r="AM1313" s="84">
        <v>0</v>
      </c>
      <c r="AN1313" s="84">
        <v>0</v>
      </c>
      <c r="AO1313" s="84">
        <v>20000</v>
      </c>
      <c r="AP1313" s="84">
        <v>20000</v>
      </c>
      <c r="AQ1313" s="84">
        <v>574</v>
      </c>
      <c r="AR1313" s="84">
        <v>4704.5</v>
      </c>
      <c r="AS1313" s="84">
        <v>608</v>
      </c>
      <c r="AT1313" s="84">
        <v>0</v>
      </c>
      <c r="AU1313" s="84">
        <v>0</v>
      </c>
      <c r="AV1313" s="84">
        <v>0</v>
      </c>
      <c r="AW1313" s="84">
        <v>0</v>
      </c>
      <c r="AX1313" s="84">
        <v>5886.5</v>
      </c>
      <c r="AY1313" s="84">
        <v>14113.5</v>
      </c>
      <c r="AZ1313" s="84">
        <v>1420</v>
      </c>
      <c r="BA1313" s="84">
        <v>0</v>
      </c>
      <c r="BB1313" s="84">
        <v>1418</v>
      </c>
      <c r="BC1313" s="91">
        <v>2838</v>
      </c>
    </row>
    <row r="1314" spans="1:55" ht="25.5">
      <c r="A1314" s="90" t="s">
        <v>843</v>
      </c>
      <c r="B1314" s="82">
        <v>20231001</v>
      </c>
      <c r="C1314" s="82">
        <v>2023</v>
      </c>
      <c r="D1314" s="82" t="s">
        <v>6398</v>
      </c>
      <c r="E1314" s="82">
        <v>10</v>
      </c>
      <c r="F1314" s="82" t="s">
        <v>1282</v>
      </c>
      <c r="G1314" s="82" t="s">
        <v>267</v>
      </c>
      <c r="H1314" s="82" t="s">
        <v>1282</v>
      </c>
      <c r="I1314" s="82" t="s">
        <v>267</v>
      </c>
      <c r="J1314" s="82">
        <v>1</v>
      </c>
      <c r="K1314" s="82" t="s">
        <v>11</v>
      </c>
      <c r="L1314" s="82" t="s">
        <v>3714</v>
      </c>
      <c r="M1314" s="82" t="s">
        <v>3715</v>
      </c>
      <c r="N1314" s="82" t="s">
        <v>2352</v>
      </c>
      <c r="O1314" s="82" t="s">
        <v>3700</v>
      </c>
      <c r="P1314" s="82" t="s">
        <v>3853</v>
      </c>
      <c r="Q1314" s="82" t="s">
        <v>249</v>
      </c>
      <c r="R1314" s="82">
        <v>7</v>
      </c>
      <c r="S1314" s="83">
        <v>43466</v>
      </c>
      <c r="T1314" s="83">
        <v>37259</v>
      </c>
      <c r="U1314" s="82">
        <v>62055003</v>
      </c>
      <c r="V1314" s="82" t="s">
        <v>3702</v>
      </c>
      <c r="W1314" s="100" t="s">
        <v>1032</v>
      </c>
      <c r="X1314" s="82" t="s">
        <v>4382</v>
      </c>
      <c r="Y1314" s="82" t="s">
        <v>5660</v>
      </c>
      <c r="Z1314" s="82" t="s">
        <v>268</v>
      </c>
      <c r="AA1314" s="82" t="s">
        <v>3704</v>
      </c>
      <c r="AB1314" s="82" t="s">
        <v>7121</v>
      </c>
      <c r="AC1314" s="82" t="s">
        <v>3713</v>
      </c>
      <c r="AD1314" s="82" t="s">
        <v>3705</v>
      </c>
      <c r="AE1314" s="82">
        <v>200013300032065</v>
      </c>
      <c r="AF1314" s="82">
        <v>1</v>
      </c>
      <c r="AG1314" s="82" t="s">
        <v>3707</v>
      </c>
      <c r="AH1314" s="82">
        <v>1</v>
      </c>
      <c r="AI1314" s="82" t="s">
        <v>3708</v>
      </c>
      <c r="AJ1314" s="82">
        <v>315922</v>
      </c>
      <c r="AK1314" s="82" t="s">
        <v>7242</v>
      </c>
      <c r="AL1314" s="82">
        <v>5</v>
      </c>
      <c r="AM1314" s="84">
        <v>0</v>
      </c>
      <c r="AN1314" s="84">
        <v>0</v>
      </c>
      <c r="AO1314" s="84">
        <v>5000</v>
      </c>
      <c r="AP1314" s="84">
        <v>5000</v>
      </c>
      <c r="AQ1314" s="84">
        <v>143.5</v>
      </c>
      <c r="AR1314" s="84">
        <v>940.9</v>
      </c>
      <c r="AS1314" s="84">
        <v>152</v>
      </c>
      <c r="AT1314" s="84">
        <v>0</v>
      </c>
      <c r="AU1314" s="84">
        <v>0</v>
      </c>
      <c r="AV1314" s="84">
        <v>0</v>
      </c>
      <c r="AW1314" s="84">
        <v>0</v>
      </c>
      <c r="AX1314" s="84">
        <v>1236.4000000000001</v>
      </c>
      <c r="AY1314" s="84">
        <v>3763.6</v>
      </c>
      <c r="AZ1314" s="84">
        <v>355</v>
      </c>
      <c r="BA1314" s="84">
        <v>55</v>
      </c>
      <c r="BB1314" s="84">
        <v>354.5</v>
      </c>
      <c r="BC1314" s="91">
        <v>764.5</v>
      </c>
    </row>
    <row r="1315" spans="1:55" ht="25.5">
      <c r="A1315" s="90" t="s">
        <v>843</v>
      </c>
      <c r="B1315" s="82">
        <v>20231001</v>
      </c>
      <c r="C1315" s="82">
        <v>2023</v>
      </c>
      <c r="D1315" s="82" t="s">
        <v>6398</v>
      </c>
      <c r="E1315" s="82">
        <v>10</v>
      </c>
      <c r="F1315" s="82" t="s">
        <v>1267</v>
      </c>
      <c r="G1315" s="82" t="s">
        <v>305</v>
      </c>
      <c r="H1315" s="82" t="s">
        <v>1267</v>
      </c>
      <c r="I1315" s="82" t="s">
        <v>305</v>
      </c>
      <c r="J1315" s="82">
        <v>1</v>
      </c>
      <c r="K1315" s="82" t="s">
        <v>11</v>
      </c>
      <c r="L1315" s="82" t="s">
        <v>3749</v>
      </c>
      <c r="M1315" s="82" t="s">
        <v>3750</v>
      </c>
      <c r="N1315" s="82" t="s">
        <v>2352</v>
      </c>
      <c r="O1315" s="82" t="s">
        <v>3700</v>
      </c>
      <c r="P1315" s="82" t="s">
        <v>3751</v>
      </c>
      <c r="Q1315" s="82" t="s">
        <v>10</v>
      </c>
      <c r="R1315" s="82">
        <v>7</v>
      </c>
      <c r="S1315" s="83">
        <v>44205</v>
      </c>
      <c r="T1315" s="83">
        <v>38725</v>
      </c>
      <c r="U1315" s="82">
        <v>61650035</v>
      </c>
      <c r="V1315" s="82" t="s">
        <v>3702</v>
      </c>
      <c r="W1315" s="100" t="s">
        <v>1003</v>
      </c>
      <c r="X1315" s="82" t="s">
        <v>4398</v>
      </c>
      <c r="Y1315" s="82" t="s">
        <v>5681</v>
      </c>
      <c r="Z1315" s="82" t="s">
        <v>148</v>
      </c>
      <c r="AA1315" s="82" t="s">
        <v>3704</v>
      </c>
      <c r="AB1315" s="82" t="s">
        <v>7119</v>
      </c>
      <c r="AC1315" s="82" t="s">
        <v>3713</v>
      </c>
      <c r="AD1315" s="82" t="s">
        <v>3705</v>
      </c>
      <c r="AE1315" s="82">
        <v>200013300062462</v>
      </c>
      <c r="AF1315" s="82">
        <v>1</v>
      </c>
      <c r="AG1315" s="82" t="s">
        <v>3707</v>
      </c>
      <c r="AH1315" s="82">
        <v>1</v>
      </c>
      <c r="AI1315" s="82" t="s">
        <v>3708</v>
      </c>
      <c r="AJ1315" s="82">
        <v>315922</v>
      </c>
      <c r="AK1315" s="82" t="s">
        <v>7242</v>
      </c>
      <c r="AL1315" s="82">
        <v>6</v>
      </c>
      <c r="AM1315" s="84">
        <v>0</v>
      </c>
      <c r="AN1315" s="84">
        <v>0</v>
      </c>
      <c r="AO1315" s="84">
        <v>35000</v>
      </c>
      <c r="AP1315" s="84">
        <v>35000</v>
      </c>
      <c r="AQ1315" s="84">
        <v>1004.5</v>
      </c>
      <c r="AR1315" s="84">
        <v>5368.48</v>
      </c>
      <c r="AS1315" s="84">
        <v>1064</v>
      </c>
      <c r="AT1315" s="84">
        <v>0</v>
      </c>
      <c r="AU1315" s="84">
        <v>0</v>
      </c>
      <c r="AV1315" s="84">
        <v>0</v>
      </c>
      <c r="AW1315" s="84">
        <v>0</v>
      </c>
      <c r="AX1315" s="84">
        <v>7436.98</v>
      </c>
      <c r="AY1315" s="84">
        <v>27563.02</v>
      </c>
      <c r="AZ1315" s="84">
        <v>2485</v>
      </c>
      <c r="BA1315" s="84">
        <v>385</v>
      </c>
      <c r="BB1315" s="84">
        <v>2481.5</v>
      </c>
      <c r="BC1315" s="91">
        <v>5351.5</v>
      </c>
    </row>
    <row r="1316" spans="1:55" ht="25.5">
      <c r="A1316" s="90" t="s">
        <v>843</v>
      </c>
      <c r="B1316" s="82">
        <v>20231001</v>
      </c>
      <c r="C1316" s="82">
        <v>2023</v>
      </c>
      <c r="D1316" s="82" t="s">
        <v>6398</v>
      </c>
      <c r="E1316" s="82">
        <v>10</v>
      </c>
      <c r="F1316" s="82" t="s">
        <v>1248</v>
      </c>
      <c r="G1316" s="82" t="s">
        <v>223</v>
      </c>
      <c r="H1316" s="82" t="s">
        <v>1248</v>
      </c>
      <c r="I1316" s="82" t="s">
        <v>223</v>
      </c>
      <c r="J1316" s="82">
        <v>1</v>
      </c>
      <c r="K1316" s="82" t="s">
        <v>11</v>
      </c>
      <c r="L1316" s="82" t="s">
        <v>3749</v>
      </c>
      <c r="M1316" s="82" t="s">
        <v>3750</v>
      </c>
      <c r="N1316" s="82" t="s">
        <v>2352</v>
      </c>
      <c r="O1316" s="82" t="s">
        <v>3700</v>
      </c>
      <c r="P1316" s="82" t="s">
        <v>3872</v>
      </c>
      <c r="Q1316" s="82" t="s">
        <v>327</v>
      </c>
      <c r="R1316" s="82">
        <v>6</v>
      </c>
      <c r="S1316" s="83">
        <v>44929</v>
      </c>
      <c r="T1316" s="83">
        <v>39087</v>
      </c>
      <c r="U1316" s="82">
        <v>61665022</v>
      </c>
      <c r="V1316" s="82" t="s">
        <v>3702</v>
      </c>
      <c r="W1316" s="100" t="s">
        <v>1079</v>
      </c>
      <c r="X1316" s="82" t="s">
        <v>3873</v>
      </c>
      <c r="Y1316" s="82" t="s">
        <v>5226</v>
      </c>
      <c r="Z1316" s="82" t="s">
        <v>344</v>
      </c>
      <c r="AA1316" s="82" t="s">
        <v>3704</v>
      </c>
      <c r="AB1316" s="83">
        <v>32606</v>
      </c>
      <c r="AC1316" s="82" t="s">
        <v>3713</v>
      </c>
      <c r="AD1316" s="82" t="s">
        <v>3705</v>
      </c>
      <c r="AE1316" s="82">
        <v>200013300096108</v>
      </c>
      <c r="AF1316" s="82">
        <v>1</v>
      </c>
      <c r="AG1316" s="82" t="s">
        <v>3707</v>
      </c>
      <c r="AH1316" s="82">
        <v>1</v>
      </c>
      <c r="AI1316" s="82" t="s">
        <v>3708</v>
      </c>
      <c r="AJ1316" s="82">
        <v>315922</v>
      </c>
      <c r="AK1316" s="82" t="s">
        <v>7242</v>
      </c>
      <c r="AL1316" s="82">
        <v>7</v>
      </c>
      <c r="AM1316" s="84">
        <v>0</v>
      </c>
      <c r="AN1316" s="84">
        <v>0</v>
      </c>
      <c r="AO1316" s="84">
        <v>42000</v>
      </c>
      <c r="AP1316" s="84">
        <v>42000</v>
      </c>
      <c r="AQ1316" s="84">
        <v>1205.4000000000001</v>
      </c>
      <c r="AR1316" s="84">
        <v>4416.05</v>
      </c>
      <c r="AS1316" s="84">
        <v>1276.8</v>
      </c>
      <c r="AT1316" s="84">
        <v>0</v>
      </c>
      <c r="AU1316" s="84">
        <v>0</v>
      </c>
      <c r="AV1316" s="84">
        <v>0</v>
      </c>
      <c r="AW1316" s="84">
        <v>0</v>
      </c>
      <c r="AX1316" s="84">
        <v>6898.25</v>
      </c>
      <c r="AY1316" s="84">
        <v>35101.75</v>
      </c>
      <c r="AZ1316" s="84">
        <v>2982</v>
      </c>
      <c r="BA1316" s="84">
        <v>462</v>
      </c>
      <c r="BB1316" s="84">
        <v>2977.8</v>
      </c>
      <c r="BC1316" s="91">
        <v>6421.8</v>
      </c>
    </row>
    <row r="1317" spans="1:55" ht="25.5">
      <c r="A1317" s="90" t="s">
        <v>843</v>
      </c>
      <c r="B1317" s="82">
        <v>20231001</v>
      </c>
      <c r="C1317" s="82">
        <v>2023</v>
      </c>
      <c r="D1317" s="82" t="s">
        <v>6398</v>
      </c>
      <c r="E1317" s="82">
        <v>10</v>
      </c>
      <c r="F1317" s="82" t="s">
        <v>1282</v>
      </c>
      <c r="G1317" s="82" t="s">
        <v>267</v>
      </c>
      <c r="H1317" s="82" t="s">
        <v>1282</v>
      </c>
      <c r="I1317" s="82" t="s">
        <v>267</v>
      </c>
      <c r="J1317" s="82">
        <v>1</v>
      </c>
      <c r="K1317" s="82" t="s">
        <v>11</v>
      </c>
      <c r="L1317" s="82" t="s">
        <v>3714</v>
      </c>
      <c r="M1317" s="82" t="s">
        <v>3715</v>
      </c>
      <c r="N1317" s="82" t="s">
        <v>2352</v>
      </c>
      <c r="O1317" s="82" t="s">
        <v>3700</v>
      </c>
      <c r="P1317" s="82" t="s">
        <v>3865</v>
      </c>
      <c r="Q1317" s="82" t="s">
        <v>2390</v>
      </c>
      <c r="R1317" s="82">
        <v>1</v>
      </c>
      <c r="S1317" s="83">
        <v>44570</v>
      </c>
      <c r="T1317" s="83">
        <v>44570</v>
      </c>
      <c r="U1317" s="82">
        <v>62055010</v>
      </c>
      <c r="V1317" s="82" t="s">
        <v>3702</v>
      </c>
      <c r="W1317" s="100" t="s">
        <v>2405</v>
      </c>
      <c r="X1317" s="82" t="s">
        <v>4649</v>
      </c>
      <c r="Y1317" s="82" t="s">
        <v>5937</v>
      </c>
      <c r="Z1317" s="82" t="s">
        <v>2389</v>
      </c>
      <c r="AA1317" s="82" t="s">
        <v>3704</v>
      </c>
      <c r="AB1317" s="82" t="s">
        <v>6847</v>
      </c>
      <c r="AC1317" s="82" t="s">
        <v>3705</v>
      </c>
      <c r="AD1317" s="82" t="s">
        <v>3706</v>
      </c>
      <c r="AE1317" s="82">
        <v>200010302043531</v>
      </c>
      <c r="AF1317" s="82">
        <v>1</v>
      </c>
      <c r="AG1317" s="82" t="s">
        <v>3707</v>
      </c>
      <c r="AH1317" s="82">
        <v>1</v>
      </c>
      <c r="AI1317" s="82" t="s">
        <v>3708</v>
      </c>
      <c r="AJ1317" s="82">
        <v>315922</v>
      </c>
      <c r="AK1317" s="82" t="s">
        <v>7242</v>
      </c>
      <c r="AL1317" s="82">
        <v>8</v>
      </c>
      <c r="AM1317" s="84">
        <v>0</v>
      </c>
      <c r="AN1317" s="84">
        <v>0</v>
      </c>
      <c r="AO1317" s="84">
        <v>30000</v>
      </c>
      <c r="AP1317" s="84">
        <v>30000</v>
      </c>
      <c r="AQ1317" s="84">
        <v>861</v>
      </c>
      <c r="AR1317" s="84">
        <v>6736.89</v>
      </c>
      <c r="AS1317" s="84">
        <v>912</v>
      </c>
      <c r="AT1317" s="84">
        <v>0</v>
      </c>
      <c r="AU1317" s="84">
        <v>0</v>
      </c>
      <c r="AV1317" s="84">
        <v>0</v>
      </c>
      <c r="AW1317" s="84">
        <v>0</v>
      </c>
      <c r="AX1317" s="84">
        <v>8509.89</v>
      </c>
      <c r="AY1317" s="84">
        <v>21490.11</v>
      </c>
      <c r="AZ1317" s="84">
        <v>2130</v>
      </c>
      <c r="BA1317" s="84">
        <v>52.89</v>
      </c>
      <c r="BB1317" s="84">
        <v>2127</v>
      </c>
      <c r="BC1317" s="91">
        <v>4309.8900000000003</v>
      </c>
    </row>
    <row r="1318" spans="1:55" ht="38.25">
      <c r="A1318" s="90" t="s">
        <v>843</v>
      </c>
      <c r="B1318" s="82">
        <v>20231001</v>
      </c>
      <c r="C1318" s="82">
        <v>2023</v>
      </c>
      <c r="D1318" s="82" t="s">
        <v>6398</v>
      </c>
      <c r="E1318" s="82">
        <v>10</v>
      </c>
      <c r="F1318" s="82" t="s">
        <v>1272</v>
      </c>
      <c r="G1318" s="82" t="s">
        <v>1489</v>
      </c>
      <c r="H1318" s="82" t="s">
        <v>1272</v>
      </c>
      <c r="I1318" s="82" t="s">
        <v>1489</v>
      </c>
      <c r="J1318" s="82">
        <v>1</v>
      </c>
      <c r="K1318" s="82" t="s">
        <v>11</v>
      </c>
      <c r="L1318" s="82" t="s">
        <v>3758</v>
      </c>
      <c r="M1318" s="82" t="s">
        <v>3759</v>
      </c>
      <c r="N1318" s="82" t="s">
        <v>2352</v>
      </c>
      <c r="O1318" s="82" t="s">
        <v>3700</v>
      </c>
      <c r="P1318" s="82" t="s">
        <v>3961</v>
      </c>
      <c r="Q1318" s="82" t="s">
        <v>475</v>
      </c>
      <c r="R1318" s="82">
        <v>10</v>
      </c>
      <c r="S1318" s="83">
        <v>44928</v>
      </c>
      <c r="T1318" s="83">
        <v>37996</v>
      </c>
      <c r="U1318" s="82">
        <v>62145028</v>
      </c>
      <c r="V1318" s="82" t="s">
        <v>3702</v>
      </c>
      <c r="W1318" s="100" t="s">
        <v>1042</v>
      </c>
      <c r="X1318" s="82" t="s">
        <v>3962</v>
      </c>
      <c r="Y1318" s="82" t="s">
        <v>5295</v>
      </c>
      <c r="Z1318" s="82" t="s">
        <v>474</v>
      </c>
      <c r="AA1318" s="82" t="s">
        <v>3704</v>
      </c>
      <c r="AB1318" s="83">
        <v>30812</v>
      </c>
      <c r="AC1318" s="82" t="s">
        <v>3713</v>
      </c>
      <c r="AD1318" s="82" t="s">
        <v>3705</v>
      </c>
      <c r="AE1318" s="82">
        <v>200013300045531</v>
      </c>
      <c r="AF1318" s="82">
        <v>1</v>
      </c>
      <c r="AG1318" s="82" t="s">
        <v>3707</v>
      </c>
      <c r="AH1318" s="82">
        <v>1</v>
      </c>
      <c r="AI1318" s="82" t="s">
        <v>3708</v>
      </c>
      <c r="AJ1318" s="82">
        <v>315922</v>
      </c>
      <c r="AK1318" s="82" t="s">
        <v>7242</v>
      </c>
      <c r="AL1318" s="82">
        <v>9</v>
      </c>
      <c r="AM1318" s="84">
        <v>0</v>
      </c>
      <c r="AN1318" s="84">
        <v>0</v>
      </c>
      <c r="AO1318" s="84">
        <v>25000</v>
      </c>
      <c r="AP1318" s="84">
        <v>25000</v>
      </c>
      <c r="AQ1318" s="84">
        <v>717.5</v>
      </c>
      <c r="AR1318" s="84">
        <v>4220.1499999999996</v>
      </c>
      <c r="AS1318" s="84">
        <v>760</v>
      </c>
      <c r="AT1318" s="84">
        <v>0</v>
      </c>
      <c r="AU1318" s="84">
        <v>0</v>
      </c>
      <c r="AV1318" s="84">
        <v>0</v>
      </c>
      <c r="AW1318" s="84">
        <v>0</v>
      </c>
      <c r="AX1318" s="84">
        <v>5697.65</v>
      </c>
      <c r="AY1318" s="84">
        <v>19302.349999999999</v>
      </c>
      <c r="AZ1318" s="84">
        <v>1775</v>
      </c>
      <c r="BA1318" s="84">
        <v>275</v>
      </c>
      <c r="BB1318" s="84">
        <v>1772.5</v>
      </c>
      <c r="BC1318" s="91">
        <v>3822.5</v>
      </c>
    </row>
    <row r="1319" spans="1:55" ht="25.5">
      <c r="A1319" s="90" t="s">
        <v>843</v>
      </c>
      <c r="B1319" s="82">
        <v>20231001</v>
      </c>
      <c r="C1319" s="82">
        <v>2023</v>
      </c>
      <c r="D1319" s="82" t="s">
        <v>6398</v>
      </c>
      <c r="E1319" s="82">
        <v>10</v>
      </c>
      <c r="F1319" s="82" t="s">
        <v>1242</v>
      </c>
      <c r="G1319" s="82" t="s">
        <v>1486</v>
      </c>
      <c r="H1319" s="82" t="s">
        <v>1242</v>
      </c>
      <c r="I1319" s="82" t="s">
        <v>1486</v>
      </c>
      <c r="J1319" s="82">
        <v>1</v>
      </c>
      <c r="K1319" s="82" t="s">
        <v>11</v>
      </c>
      <c r="L1319" s="82" t="s">
        <v>3749</v>
      </c>
      <c r="M1319" s="82" t="s">
        <v>3750</v>
      </c>
      <c r="N1319" s="82" t="s">
        <v>2352</v>
      </c>
      <c r="O1319" s="82" t="s">
        <v>3700</v>
      </c>
      <c r="P1319" s="82" t="s">
        <v>3751</v>
      </c>
      <c r="Q1319" s="82" t="s">
        <v>10</v>
      </c>
      <c r="R1319" s="82">
        <v>8</v>
      </c>
      <c r="S1319" s="83">
        <v>44930</v>
      </c>
      <c r="T1319" s="83">
        <v>36534</v>
      </c>
      <c r="U1319" s="82">
        <v>62475184</v>
      </c>
      <c r="V1319" s="82" t="s">
        <v>3702</v>
      </c>
      <c r="W1319" s="100" t="s">
        <v>1026</v>
      </c>
      <c r="X1319" s="82" t="s">
        <v>4672</v>
      </c>
      <c r="Y1319" s="82" t="s">
        <v>5962</v>
      </c>
      <c r="Z1319" s="82" t="s">
        <v>721</v>
      </c>
      <c r="AA1319" s="82" t="s">
        <v>3704</v>
      </c>
      <c r="AB1319" s="82" t="s">
        <v>6910</v>
      </c>
      <c r="AC1319" s="82" t="s">
        <v>3713</v>
      </c>
      <c r="AD1319" s="82" t="s">
        <v>3705</v>
      </c>
      <c r="AE1319" s="82">
        <v>200013300049540</v>
      </c>
      <c r="AF1319" s="82">
        <v>1</v>
      </c>
      <c r="AG1319" s="82" t="s">
        <v>3707</v>
      </c>
      <c r="AH1319" s="82">
        <v>1</v>
      </c>
      <c r="AI1319" s="82" t="s">
        <v>3708</v>
      </c>
      <c r="AJ1319" s="82">
        <v>315922</v>
      </c>
      <c r="AK1319" s="82" t="s">
        <v>7242</v>
      </c>
      <c r="AL1319" s="82">
        <v>10</v>
      </c>
      <c r="AM1319" s="84">
        <v>0</v>
      </c>
      <c r="AN1319" s="84">
        <v>0</v>
      </c>
      <c r="AO1319" s="84">
        <v>25000</v>
      </c>
      <c r="AP1319" s="84">
        <v>25000</v>
      </c>
      <c r="AQ1319" s="84">
        <v>717.5</v>
      </c>
      <c r="AR1319" s="84">
        <v>4220.1499999999996</v>
      </c>
      <c r="AS1319" s="84">
        <v>760</v>
      </c>
      <c r="AT1319" s="84">
        <v>0</v>
      </c>
      <c r="AU1319" s="84">
        <v>0</v>
      </c>
      <c r="AV1319" s="84">
        <v>0</v>
      </c>
      <c r="AW1319" s="84">
        <v>0</v>
      </c>
      <c r="AX1319" s="84">
        <v>5697.65</v>
      </c>
      <c r="AY1319" s="84">
        <v>19302.349999999999</v>
      </c>
      <c r="AZ1319" s="84">
        <v>1775</v>
      </c>
      <c r="BA1319" s="84">
        <v>275</v>
      </c>
      <c r="BB1319" s="84">
        <v>1772.5</v>
      </c>
      <c r="BC1319" s="91">
        <v>3822.5</v>
      </c>
    </row>
    <row r="1320" spans="1:55" ht="25.5">
      <c r="A1320" s="90" t="s">
        <v>843</v>
      </c>
      <c r="B1320" s="82">
        <v>20231001</v>
      </c>
      <c r="C1320" s="82">
        <v>2023</v>
      </c>
      <c r="D1320" s="82" t="s">
        <v>6398</v>
      </c>
      <c r="E1320" s="82">
        <v>10</v>
      </c>
      <c r="F1320" s="82" t="s">
        <v>1294</v>
      </c>
      <c r="G1320" s="82" t="s">
        <v>271</v>
      </c>
      <c r="H1320" s="82" t="s">
        <v>1294</v>
      </c>
      <c r="I1320" s="82" t="s">
        <v>271</v>
      </c>
      <c r="J1320" s="82">
        <v>1</v>
      </c>
      <c r="K1320" s="82" t="s">
        <v>11</v>
      </c>
      <c r="L1320" s="82" t="s">
        <v>3714</v>
      </c>
      <c r="M1320" s="82" t="s">
        <v>3715</v>
      </c>
      <c r="N1320" s="82" t="s">
        <v>2352</v>
      </c>
      <c r="O1320" s="82" t="s">
        <v>3700</v>
      </c>
      <c r="P1320" s="82" t="s">
        <v>3769</v>
      </c>
      <c r="Q1320" s="82" t="s">
        <v>273</v>
      </c>
      <c r="R1320" s="82">
        <v>8</v>
      </c>
      <c r="S1320" s="83">
        <v>44563</v>
      </c>
      <c r="T1320" s="83">
        <v>33614</v>
      </c>
      <c r="U1320" s="82">
        <v>62175003</v>
      </c>
      <c r="V1320" s="82" t="s">
        <v>3702</v>
      </c>
      <c r="W1320" s="100" t="s">
        <v>1016</v>
      </c>
      <c r="X1320" s="82" t="s">
        <v>4307</v>
      </c>
      <c r="Y1320" s="82" t="s">
        <v>5596</v>
      </c>
      <c r="Z1320" s="82" t="s">
        <v>272</v>
      </c>
      <c r="AA1320" s="82" t="s">
        <v>3704</v>
      </c>
      <c r="AB1320" s="82" t="s">
        <v>6921</v>
      </c>
      <c r="AC1320" s="82" t="s">
        <v>3713</v>
      </c>
      <c r="AD1320" s="82" t="s">
        <v>3705</v>
      </c>
      <c r="AE1320" s="82">
        <v>200013300040798</v>
      </c>
      <c r="AF1320" s="82">
        <v>1</v>
      </c>
      <c r="AG1320" s="82" t="s">
        <v>3707</v>
      </c>
      <c r="AH1320" s="82">
        <v>1</v>
      </c>
      <c r="AI1320" s="82" t="s">
        <v>3708</v>
      </c>
      <c r="AJ1320" s="82">
        <v>315922</v>
      </c>
      <c r="AK1320" s="82" t="s">
        <v>7242</v>
      </c>
      <c r="AL1320" s="82">
        <v>11</v>
      </c>
      <c r="AM1320" s="84">
        <v>0</v>
      </c>
      <c r="AN1320" s="84">
        <v>0</v>
      </c>
      <c r="AO1320" s="84">
        <v>15000</v>
      </c>
      <c r="AP1320" s="84">
        <v>15000</v>
      </c>
      <c r="AQ1320" s="84">
        <v>430.5</v>
      </c>
      <c r="AR1320" s="84">
        <v>2808.8</v>
      </c>
      <c r="AS1320" s="84">
        <v>456</v>
      </c>
      <c r="AT1320" s="84">
        <v>0</v>
      </c>
      <c r="AU1320" s="84">
        <v>0</v>
      </c>
      <c r="AV1320" s="84">
        <v>0</v>
      </c>
      <c r="AW1320" s="84">
        <v>0</v>
      </c>
      <c r="AX1320" s="84">
        <v>3695.3</v>
      </c>
      <c r="AY1320" s="84">
        <v>11304.7</v>
      </c>
      <c r="AZ1320" s="84">
        <v>1065</v>
      </c>
      <c r="BA1320" s="84">
        <v>165</v>
      </c>
      <c r="BB1320" s="84">
        <v>1063.5</v>
      </c>
      <c r="BC1320" s="91">
        <v>2293.5</v>
      </c>
    </row>
    <row r="1321" spans="1:55" ht="25.5">
      <c r="A1321" s="90" t="s">
        <v>843</v>
      </c>
      <c r="B1321" s="82">
        <v>20231001</v>
      </c>
      <c r="C1321" s="82">
        <v>2023</v>
      </c>
      <c r="D1321" s="82" t="s">
        <v>6398</v>
      </c>
      <c r="E1321" s="82">
        <v>10</v>
      </c>
      <c r="F1321" s="82" t="s">
        <v>1242</v>
      </c>
      <c r="G1321" s="82" t="s">
        <v>1486</v>
      </c>
      <c r="H1321" s="82" t="s">
        <v>1242</v>
      </c>
      <c r="I1321" s="82" t="s">
        <v>1486</v>
      </c>
      <c r="J1321" s="82">
        <v>1</v>
      </c>
      <c r="K1321" s="82" t="s">
        <v>11</v>
      </c>
      <c r="L1321" s="82" t="s">
        <v>3749</v>
      </c>
      <c r="M1321" s="82" t="s">
        <v>3750</v>
      </c>
      <c r="N1321" s="82" t="s">
        <v>2352</v>
      </c>
      <c r="O1321" s="82" t="s">
        <v>3700</v>
      </c>
      <c r="P1321" s="82" t="s">
        <v>3751</v>
      </c>
      <c r="Q1321" s="82" t="s">
        <v>10</v>
      </c>
      <c r="R1321" s="82">
        <v>8</v>
      </c>
      <c r="S1321" s="83">
        <v>44197</v>
      </c>
      <c r="T1321" s="83">
        <v>36535</v>
      </c>
      <c r="U1321" s="82">
        <v>62475081</v>
      </c>
      <c r="V1321" s="82" t="s">
        <v>3702</v>
      </c>
      <c r="W1321" s="100" t="s">
        <v>1057</v>
      </c>
      <c r="X1321" s="82" t="s">
        <v>4153</v>
      </c>
      <c r="Y1321" s="82" t="s">
        <v>5460</v>
      </c>
      <c r="Z1321" s="82" t="s">
        <v>477</v>
      </c>
      <c r="AA1321" s="82" t="s">
        <v>3704</v>
      </c>
      <c r="AB1321" s="83">
        <v>26879</v>
      </c>
      <c r="AC1321" s="82" t="s">
        <v>3713</v>
      </c>
      <c r="AD1321" s="82" t="s">
        <v>3705</v>
      </c>
      <c r="AE1321" s="82">
        <v>200013300048677</v>
      </c>
      <c r="AF1321" s="82">
        <v>1</v>
      </c>
      <c r="AG1321" s="82" t="s">
        <v>3707</v>
      </c>
      <c r="AH1321" s="82">
        <v>1</v>
      </c>
      <c r="AI1321" s="82" t="s">
        <v>3708</v>
      </c>
      <c r="AJ1321" s="82">
        <v>315922</v>
      </c>
      <c r="AK1321" s="82" t="s">
        <v>7242</v>
      </c>
      <c r="AL1321" s="82">
        <v>12</v>
      </c>
      <c r="AM1321" s="84">
        <v>0</v>
      </c>
      <c r="AN1321" s="84">
        <v>0</v>
      </c>
      <c r="AO1321" s="84">
        <v>15000</v>
      </c>
      <c r="AP1321" s="84">
        <v>15000</v>
      </c>
      <c r="AQ1321" s="84">
        <v>430.5</v>
      </c>
      <c r="AR1321" s="84">
        <v>2338.35</v>
      </c>
      <c r="AS1321" s="84">
        <v>456</v>
      </c>
      <c r="AT1321" s="84">
        <v>0</v>
      </c>
      <c r="AU1321" s="84">
        <v>0</v>
      </c>
      <c r="AV1321" s="84">
        <v>0</v>
      </c>
      <c r="AW1321" s="84">
        <v>0</v>
      </c>
      <c r="AX1321" s="84">
        <v>3224.85</v>
      </c>
      <c r="AY1321" s="84">
        <v>11775.15</v>
      </c>
      <c r="AZ1321" s="84">
        <v>1065</v>
      </c>
      <c r="BA1321" s="84">
        <v>165</v>
      </c>
      <c r="BB1321" s="84">
        <v>1063.5</v>
      </c>
      <c r="BC1321" s="91">
        <v>2293.5</v>
      </c>
    </row>
    <row r="1322" spans="1:55" ht="25.5">
      <c r="A1322" s="90" t="s">
        <v>843</v>
      </c>
      <c r="B1322" s="82">
        <v>20231001</v>
      </c>
      <c r="C1322" s="82">
        <v>2023</v>
      </c>
      <c r="D1322" s="82" t="s">
        <v>6398</v>
      </c>
      <c r="E1322" s="82">
        <v>10</v>
      </c>
      <c r="F1322" s="82" t="s">
        <v>2828</v>
      </c>
      <c r="G1322" s="82" t="s">
        <v>201</v>
      </c>
      <c r="H1322" s="82" t="s">
        <v>2828</v>
      </c>
      <c r="I1322" s="82" t="s">
        <v>201</v>
      </c>
      <c r="J1322" s="82">
        <v>1</v>
      </c>
      <c r="K1322" s="82" t="s">
        <v>11</v>
      </c>
      <c r="L1322" s="82" t="s">
        <v>3758</v>
      </c>
      <c r="M1322" s="82" t="s">
        <v>3759</v>
      </c>
      <c r="N1322" s="82" t="s">
        <v>2352</v>
      </c>
      <c r="O1322" s="82" t="s">
        <v>3700</v>
      </c>
      <c r="P1322" s="82" t="s">
        <v>3762</v>
      </c>
      <c r="Q1322" s="82" t="s">
        <v>2359</v>
      </c>
      <c r="R1322" s="82">
        <v>6</v>
      </c>
      <c r="S1322" s="83">
        <v>44208</v>
      </c>
      <c r="T1322" s="83">
        <v>40552</v>
      </c>
      <c r="U1322" s="82">
        <v>62310044</v>
      </c>
      <c r="V1322" s="82" t="s">
        <v>3702</v>
      </c>
      <c r="W1322" s="100" t="s">
        <v>1398</v>
      </c>
      <c r="X1322" s="82" t="s">
        <v>3763</v>
      </c>
      <c r="Y1322" s="82" t="s">
        <v>5149</v>
      </c>
      <c r="Z1322" s="82" t="s">
        <v>1397</v>
      </c>
      <c r="AA1322" s="82" t="s">
        <v>3712</v>
      </c>
      <c r="AB1322" s="83">
        <v>27945</v>
      </c>
      <c r="AC1322" s="82" t="s">
        <v>3713</v>
      </c>
      <c r="AD1322" s="82" t="s">
        <v>3706</v>
      </c>
      <c r="AE1322" s="82">
        <v>200010200609731</v>
      </c>
      <c r="AF1322" s="82">
        <v>1</v>
      </c>
      <c r="AG1322" s="82" t="s">
        <v>3707</v>
      </c>
      <c r="AH1322" s="82">
        <v>1</v>
      </c>
      <c r="AI1322" s="82" t="s">
        <v>3708</v>
      </c>
      <c r="AJ1322" s="82">
        <v>315922</v>
      </c>
      <c r="AK1322" s="82" t="s">
        <v>7242</v>
      </c>
      <c r="AL1322" s="82">
        <v>13</v>
      </c>
      <c r="AM1322" s="84">
        <v>0</v>
      </c>
      <c r="AN1322" s="84">
        <v>0</v>
      </c>
      <c r="AO1322" s="84">
        <v>35000</v>
      </c>
      <c r="AP1322" s="84">
        <v>35000</v>
      </c>
      <c r="AQ1322" s="84">
        <v>1004.5</v>
      </c>
      <c r="AR1322" s="84">
        <v>8232.8700000000008</v>
      </c>
      <c r="AS1322" s="84">
        <v>1064</v>
      </c>
      <c r="AT1322" s="84">
        <v>0</v>
      </c>
      <c r="AU1322" s="84">
        <v>0</v>
      </c>
      <c r="AV1322" s="84">
        <v>0</v>
      </c>
      <c r="AW1322" s="84">
        <v>0</v>
      </c>
      <c r="AX1322" s="84">
        <v>10301.370000000001</v>
      </c>
      <c r="AY1322" s="84">
        <v>24698.63</v>
      </c>
      <c r="AZ1322" s="84">
        <v>2485</v>
      </c>
      <c r="BA1322" s="84">
        <v>0</v>
      </c>
      <c r="BB1322" s="84">
        <v>2481.5</v>
      </c>
      <c r="BC1322" s="91">
        <v>4966.5</v>
      </c>
    </row>
    <row r="1323" spans="1:55" ht="25.5">
      <c r="A1323" s="90" t="s">
        <v>843</v>
      </c>
      <c r="B1323" s="82">
        <v>20231001</v>
      </c>
      <c r="C1323" s="82">
        <v>2023</v>
      </c>
      <c r="D1323" s="82" t="s">
        <v>6398</v>
      </c>
      <c r="E1323" s="82">
        <v>10</v>
      </c>
      <c r="F1323" s="82" t="s">
        <v>1261</v>
      </c>
      <c r="G1323" s="82" t="s">
        <v>296</v>
      </c>
      <c r="H1323" s="82" t="s">
        <v>1261</v>
      </c>
      <c r="I1323" s="82" t="s">
        <v>296</v>
      </c>
      <c r="J1323" s="82">
        <v>1</v>
      </c>
      <c r="K1323" s="82" t="s">
        <v>11</v>
      </c>
      <c r="L1323" s="82" t="s">
        <v>3749</v>
      </c>
      <c r="M1323" s="82" t="s">
        <v>3750</v>
      </c>
      <c r="N1323" s="82" t="s">
        <v>2352</v>
      </c>
      <c r="O1323" s="82" t="s">
        <v>3700</v>
      </c>
      <c r="P1323" s="82" t="s">
        <v>3751</v>
      </c>
      <c r="Q1323" s="82" t="s">
        <v>10</v>
      </c>
      <c r="R1323" s="82">
        <v>6</v>
      </c>
      <c r="S1323" s="83">
        <v>43466</v>
      </c>
      <c r="T1323" s="83">
        <v>39089</v>
      </c>
      <c r="U1323" s="82">
        <v>62100008</v>
      </c>
      <c r="V1323" s="82" t="s">
        <v>3702</v>
      </c>
      <c r="W1323" s="100" t="s">
        <v>1000</v>
      </c>
      <c r="X1323" s="82" t="s">
        <v>4602</v>
      </c>
      <c r="Y1323" s="82" t="s">
        <v>5888</v>
      </c>
      <c r="Z1323" s="82" t="s">
        <v>298</v>
      </c>
      <c r="AA1323" s="82" t="s">
        <v>3704</v>
      </c>
      <c r="AB1323" s="83">
        <v>26268</v>
      </c>
      <c r="AC1323" s="82" t="s">
        <v>3713</v>
      </c>
      <c r="AD1323" s="82" t="s">
        <v>3705</v>
      </c>
      <c r="AE1323" s="82">
        <v>200013300101242</v>
      </c>
      <c r="AF1323" s="82">
        <v>1</v>
      </c>
      <c r="AG1323" s="82" t="s">
        <v>3707</v>
      </c>
      <c r="AH1323" s="82">
        <v>1</v>
      </c>
      <c r="AI1323" s="82" t="s">
        <v>3708</v>
      </c>
      <c r="AJ1323" s="82">
        <v>315922</v>
      </c>
      <c r="AK1323" s="82" t="s">
        <v>7242</v>
      </c>
      <c r="AL1323" s="82">
        <v>14</v>
      </c>
      <c r="AM1323" s="84">
        <v>0</v>
      </c>
      <c r="AN1323" s="84">
        <v>0</v>
      </c>
      <c r="AO1323" s="84">
        <v>13000</v>
      </c>
      <c r="AP1323" s="84">
        <v>13000</v>
      </c>
      <c r="AQ1323" s="84">
        <v>373.1</v>
      </c>
      <c r="AR1323" s="84">
        <v>1571.73</v>
      </c>
      <c r="AS1323" s="84">
        <v>395.2</v>
      </c>
      <c r="AT1323" s="84">
        <v>0</v>
      </c>
      <c r="AU1323" s="84">
        <v>0</v>
      </c>
      <c r="AV1323" s="84">
        <v>0</v>
      </c>
      <c r="AW1323" s="84">
        <v>0</v>
      </c>
      <c r="AX1323" s="84">
        <v>2340.0300000000002</v>
      </c>
      <c r="AY1323" s="84">
        <v>10659.97</v>
      </c>
      <c r="AZ1323" s="84">
        <v>923</v>
      </c>
      <c r="BA1323" s="84">
        <v>143</v>
      </c>
      <c r="BB1323" s="84">
        <v>921.7</v>
      </c>
      <c r="BC1323" s="91">
        <v>1987.7</v>
      </c>
    </row>
    <row r="1324" spans="1:55" ht="25.5">
      <c r="A1324" s="90" t="s">
        <v>843</v>
      </c>
      <c r="B1324" s="82">
        <v>20231001</v>
      </c>
      <c r="C1324" s="82">
        <v>2023</v>
      </c>
      <c r="D1324" s="82" t="s">
        <v>6398</v>
      </c>
      <c r="E1324" s="82">
        <v>10</v>
      </c>
      <c r="F1324" s="82" t="s">
        <v>1242</v>
      </c>
      <c r="G1324" s="82" t="s">
        <v>1486</v>
      </c>
      <c r="H1324" s="82" t="s">
        <v>1242</v>
      </c>
      <c r="I1324" s="82" t="s">
        <v>1486</v>
      </c>
      <c r="J1324" s="82">
        <v>1</v>
      </c>
      <c r="K1324" s="82" t="s">
        <v>11</v>
      </c>
      <c r="L1324" s="82" t="s">
        <v>3758</v>
      </c>
      <c r="M1324" s="82" t="s">
        <v>3759</v>
      </c>
      <c r="N1324" s="82" t="s">
        <v>2352</v>
      </c>
      <c r="O1324" s="82" t="s">
        <v>3700</v>
      </c>
      <c r="P1324" s="82" t="s">
        <v>4108</v>
      </c>
      <c r="Q1324" s="82" t="s">
        <v>802</v>
      </c>
      <c r="R1324" s="82">
        <v>4</v>
      </c>
      <c r="S1324" s="83">
        <v>44573</v>
      </c>
      <c r="T1324" s="83">
        <v>41648</v>
      </c>
      <c r="U1324" s="82">
        <v>62475168</v>
      </c>
      <c r="V1324" s="82" t="s">
        <v>3702</v>
      </c>
      <c r="W1324" s="100" t="s">
        <v>2547</v>
      </c>
      <c r="X1324" s="82" t="s">
        <v>4132</v>
      </c>
      <c r="Y1324" s="82" t="s">
        <v>5440</v>
      </c>
      <c r="Z1324" s="82" t="s">
        <v>2546</v>
      </c>
      <c r="AA1324" s="82" t="s">
        <v>3704</v>
      </c>
      <c r="AB1324" s="83">
        <v>31634</v>
      </c>
      <c r="AC1324" s="82" t="s">
        <v>3705</v>
      </c>
      <c r="AD1324" s="82" t="s">
        <v>3706</v>
      </c>
      <c r="AE1324" s="82">
        <v>200019605388573</v>
      </c>
      <c r="AF1324" s="82">
        <v>1</v>
      </c>
      <c r="AG1324" s="82" t="s">
        <v>3707</v>
      </c>
      <c r="AH1324" s="82">
        <v>1</v>
      </c>
      <c r="AI1324" s="82" t="s">
        <v>3708</v>
      </c>
      <c r="AJ1324" s="82">
        <v>315922</v>
      </c>
      <c r="AK1324" s="82" t="s">
        <v>7242</v>
      </c>
      <c r="AL1324" s="82">
        <v>15</v>
      </c>
      <c r="AM1324" s="84">
        <v>0</v>
      </c>
      <c r="AN1324" s="84">
        <v>0</v>
      </c>
      <c r="AO1324" s="84">
        <v>15000</v>
      </c>
      <c r="AP1324" s="84">
        <v>15000</v>
      </c>
      <c r="AQ1324" s="84">
        <v>430.5</v>
      </c>
      <c r="AR1324" s="84">
        <v>2808.8</v>
      </c>
      <c r="AS1324" s="84">
        <v>456</v>
      </c>
      <c r="AT1324" s="84">
        <v>0</v>
      </c>
      <c r="AU1324" s="84">
        <v>0</v>
      </c>
      <c r="AV1324" s="84">
        <v>0</v>
      </c>
      <c r="AW1324" s="84">
        <v>0</v>
      </c>
      <c r="AX1324" s="84">
        <v>3695.3</v>
      </c>
      <c r="AY1324" s="84">
        <v>11304.7</v>
      </c>
      <c r="AZ1324" s="84">
        <v>1065</v>
      </c>
      <c r="BA1324" s="84">
        <v>165</v>
      </c>
      <c r="BB1324" s="84">
        <v>1063.5</v>
      </c>
      <c r="BC1324" s="91">
        <v>2293.5</v>
      </c>
    </row>
    <row r="1325" spans="1:55" ht="25.5">
      <c r="A1325" s="90" t="s">
        <v>843</v>
      </c>
      <c r="B1325" s="82">
        <v>20231001</v>
      </c>
      <c r="C1325" s="82">
        <v>2023</v>
      </c>
      <c r="D1325" s="82" t="s">
        <v>6398</v>
      </c>
      <c r="E1325" s="82">
        <v>10</v>
      </c>
      <c r="F1325" s="82" t="s">
        <v>1294</v>
      </c>
      <c r="G1325" s="82" t="s">
        <v>271</v>
      </c>
      <c r="H1325" s="82" t="s">
        <v>1294</v>
      </c>
      <c r="I1325" s="82" t="s">
        <v>271</v>
      </c>
      <c r="J1325" s="82">
        <v>1</v>
      </c>
      <c r="K1325" s="82" t="s">
        <v>11</v>
      </c>
      <c r="L1325" s="82" t="s">
        <v>3714</v>
      </c>
      <c r="M1325" s="82" t="s">
        <v>3715</v>
      </c>
      <c r="N1325" s="82" t="s">
        <v>2352</v>
      </c>
      <c r="O1325" s="82" t="s">
        <v>3700</v>
      </c>
      <c r="P1325" s="82" t="s">
        <v>3769</v>
      </c>
      <c r="Q1325" s="82" t="s">
        <v>273</v>
      </c>
      <c r="R1325" s="82">
        <v>8</v>
      </c>
      <c r="S1325" s="83">
        <v>43834</v>
      </c>
      <c r="T1325" s="83">
        <v>35441</v>
      </c>
      <c r="U1325" s="82">
        <v>62175001</v>
      </c>
      <c r="V1325" s="82" t="s">
        <v>3702</v>
      </c>
      <c r="W1325" s="100" t="s">
        <v>1024</v>
      </c>
      <c r="X1325" s="82" t="s">
        <v>3820</v>
      </c>
      <c r="Y1325" s="82" t="s">
        <v>5191</v>
      </c>
      <c r="Z1325" s="82" t="s">
        <v>274</v>
      </c>
      <c r="AA1325" s="82" t="s">
        <v>3704</v>
      </c>
      <c r="AB1325" s="83">
        <v>26543</v>
      </c>
      <c r="AC1325" s="82" t="s">
        <v>3713</v>
      </c>
      <c r="AD1325" s="82" t="s">
        <v>3705</v>
      </c>
      <c r="AE1325" s="82">
        <v>200013300048059</v>
      </c>
      <c r="AF1325" s="82">
        <v>1</v>
      </c>
      <c r="AG1325" s="82" t="s">
        <v>3707</v>
      </c>
      <c r="AH1325" s="82">
        <v>1</v>
      </c>
      <c r="AI1325" s="82" t="s">
        <v>3708</v>
      </c>
      <c r="AJ1325" s="82">
        <v>315922</v>
      </c>
      <c r="AK1325" s="82" t="s">
        <v>7242</v>
      </c>
      <c r="AL1325" s="82">
        <v>16</v>
      </c>
      <c r="AM1325" s="84">
        <v>0</v>
      </c>
      <c r="AN1325" s="84">
        <v>0</v>
      </c>
      <c r="AO1325" s="84">
        <v>5000</v>
      </c>
      <c r="AP1325" s="84">
        <v>5000</v>
      </c>
      <c r="AQ1325" s="84">
        <v>143.5</v>
      </c>
      <c r="AR1325" s="84">
        <v>940.9</v>
      </c>
      <c r="AS1325" s="84">
        <v>152</v>
      </c>
      <c r="AT1325" s="84">
        <v>0</v>
      </c>
      <c r="AU1325" s="84">
        <v>0</v>
      </c>
      <c r="AV1325" s="84">
        <v>0</v>
      </c>
      <c r="AW1325" s="84">
        <v>0</v>
      </c>
      <c r="AX1325" s="84">
        <v>1236.4000000000001</v>
      </c>
      <c r="AY1325" s="84">
        <v>3763.6</v>
      </c>
      <c r="AZ1325" s="84">
        <v>355</v>
      </c>
      <c r="BA1325" s="84">
        <v>55</v>
      </c>
      <c r="BB1325" s="84">
        <v>354.5</v>
      </c>
      <c r="BC1325" s="91">
        <v>764.5</v>
      </c>
    </row>
    <row r="1326" spans="1:55" ht="38.25">
      <c r="A1326" s="90" t="s">
        <v>843</v>
      </c>
      <c r="B1326" s="82">
        <v>20231001</v>
      </c>
      <c r="C1326" s="82">
        <v>2023</v>
      </c>
      <c r="D1326" s="82" t="s">
        <v>6398</v>
      </c>
      <c r="E1326" s="82">
        <v>10</v>
      </c>
      <c r="F1326" s="82" t="s">
        <v>1246</v>
      </c>
      <c r="G1326" s="82" t="s">
        <v>1492</v>
      </c>
      <c r="H1326" s="82" t="s">
        <v>1246</v>
      </c>
      <c r="I1326" s="82" t="s">
        <v>1492</v>
      </c>
      <c r="J1326" s="82">
        <v>1</v>
      </c>
      <c r="K1326" s="82" t="s">
        <v>11</v>
      </c>
      <c r="L1326" s="82" t="s">
        <v>3714</v>
      </c>
      <c r="M1326" s="82" t="s">
        <v>3715</v>
      </c>
      <c r="N1326" s="82" t="s">
        <v>2375</v>
      </c>
      <c r="O1326" s="82" t="s">
        <v>4683</v>
      </c>
      <c r="P1326" s="82" t="s">
        <v>3826</v>
      </c>
      <c r="Q1326" s="82" t="s">
        <v>98</v>
      </c>
      <c r="R1326" s="82">
        <v>10</v>
      </c>
      <c r="S1326" s="83">
        <v>44200</v>
      </c>
      <c r="T1326" s="83">
        <v>33457</v>
      </c>
      <c r="U1326" s="82">
        <v>61890022</v>
      </c>
      <c r="V1326" s="82" t="s">
        <v>3702</v>
      </c>
      <c r="W1326" s="100" t="s">
        <v>1104</v>
      </c>
      <c r="X1326" s="82" t="s">
        <v>4685</v>
      </c>
      <c r="Y1326" s="82" t="s">
        <v>5974</v>
      </c>
      <c r="Z1326" s="82" t="s">
        <v>5975</v>
      </c>
      <c r="AA1326" s="82" t="s">
        <v>3704</v>
      </c>
      <c r="AB1326" s="82" t="s">
        <v>6623</v>
      </c>
      <c r="AC1326" s="82" t="s">
        <v>3713</v>
      </c>
      <c r="AD1326" s="82" t="s">
        <v>3705</v>
      </c>
      <c r="AE1326" s="82">
        <v>200013300040617</v>
      </c>
      <c r="AF1326" s="82">
        <v>1</v>
      </c>
      <c r="AG1326" s="82" t="s">
        <v>3707</v>
      </c>
      <c r="AH1326" s="82">
        <v>1</v>
      </c>
      <c r="AI1326" s="82" t="s">
        <v>3708</v>
      </c>
      <c r="AJ1326" s="82">
        <v>315931</v>
      </c>
      <c r="AK1326" s="82" t="s">
        <v>7243</v>
      </c>
      <c r="AL1326" s="82">
        <v>1</v>
      </c>
      <c r="AM1326" s="84">
        <v>0</v>
      </c>
      <c r="AN1326" s="84">
        <v>0</v>
      </c>
      <c r="AO1326" s="84">
        <v>20000</v>
      </c>
      <c r="AP1326" s="84">
        <v>20000</v>
      </c>
      <c r="AQ1326" s="84">
        <v>574</v>
      </c>
      <c r="AR1326" s="84">
        <v>3435.11</v>
      </c>
      <c r="AS1326" s="84">
        <v>608</v>
      </c>
      <c r="AT1326" s="84">
        <v>0</v>
      </c>
      <c r="AU1326" s="84">
        <v>0</v>
      </c>
      <c r="AV1326" s="84">
        <v>0</v>
      </c>
      <c r="AW1326" s="84">
        <v>0</v>
      </c>
      <c r="AX1326" s="84">
        <v>4617.1099999999997</v>
      </c>
      <c r="AY1326" s="84">
        <v>15382.89</v>
      </c>
      <c r="AZ1326" s="84">
        <v>1420</v>
      </c>
      <c r="BA1326" s="84">
        <v>220</v>
      </c>
      <c r="BB1326" s="84">
        <v>1418</v>
      </c>
      <c r="BC1326" s="91">
        <v>3058</v>
      </c>
    </row>
    <row r="1327" spans="1:55" ht="25.5">
      <c r="A1327" s="90" t="s">
        <v>843</v>
      </c>
      <c r="B1327" s="82">
        <v>20231001</v>
      </c>
      <c r="C1327" s="82">
        <v>2023</v>
      </c>
      <c r="D1327" s="82" t="s">
        <v>6398</v>
      </c>
      <c r="E1327" s="82">
        <v>10</v>
      </c>
      <c r="F1327" s="82" t="s">
        <v>1245</v>
      </c>
      <c r="G1327" s="82" t="s">
        <v>606</v>
      </c>
      <c r="H1327" s="82" t="s">
        <v>1245</v>
      </c>
      <c r="I1327" s="82" t="s">
        <v>606</v>
      </c>
      <c r="J1327" s="82">
        <v>1</v>
      </c>
      <c r="K1327" s="82" t="s">
        <v>11</v>
      </c>
      <c r="L1327" s="82" t="s">
        <v>3749</v>
      </c>
      <c r="M1327" s="82" t="s">
        <v>3750</v>
      </c>
      <c r="N1327" s="82" t="s">
        <v>2355</v>
      </c>
      <c r="O1327" s="82" t="s">
        <v>4800</v>
      </c>
      <c r="P1327" s="82" t="s">
        <v>3751</v>
      </c>
      <c r="Q1327" s="82" t="s">
        <v>10</v>
      </c>
      <c r="R1327" s="82">
        <v>6</v>
      </c>
      <c r="S1327" s="83">
        <v>43466</v>
      </c>
      <c r="T1327" s="83">
        <v>38724</v>
      </c>
      <c r="U1327" s="82">
        <v>61875010</v>
      </c>
      <c r="V1327" s="82" t="s">
        <v>3702</v>
      </c>
      <c r="W1327" s="100" t="s">
        <v>1145</v>
      </c>
      <c r="X1327" s="82" t="s">
        <v>5125</v>
      </c>
      <c r="Y1327" s="82" t="s">
        <v>6356</v>
      </c>
      <c r="Z1327" s="82" t="s">
        <v>659</v>
      </c>
      <c r="AA1327" s="82" t="s">
        <v>3704</v>
      </c>
      <c r="AB1327" s="82" t="s">
        <v>6417</v>
      </c>
      <c r="AC1327" s="82" t="s">
        <v>3713</v>
      </c>
      <c r="AD1327" s="82" t="s">
        <v>3705</v>
      </c>
      <c r="AE1327" s="82">
        <v>200013300059569</v>
      </c>
      <c r="AF1327" s="82">
        <v>1</v>
      </c>
      <c r="AG1327" s="82" t="s">
        <v>3707</v>
      </c>
      <c r="AH1327" s="82">
        <v>1</v>
      </c>
      <c r="AI1327" s="82" t="s">
        <v>3708</v>
      </c>
      <c r="AJ1327" s="82">
        <v>315932</v>
      </c>
      <c r="AK1327" s="82" t="s">
        <v>7244</v>
      </c>
      <c r="AL1327" s="82">
        <v>1</v>
      </c>
      <c r="AM1327" s="84">
        <v>0</v>
      </c>
      <c r="AN1327" s="84">
        <v>0</v>
      </c>
      <c r="AO1327" s="84">
        <v>35000</v>
      </c>
      <c r="AP1327" s="84">
        <v>35000</v>
      </c>
      <c r="AQ1327" s="84">
        <v>1004.5</v>
      </c>
      <c r="AR1327" s="84">
        <v>5368.48</v>
      </c>
      <c r="AS1327" s="84">
        <v>1064</v>
      </c>
      <c r="AT1327" s="84">
        <v>0</v>
      </c>
      <c r="AU1327" s="84">
        <v>0</v>
      </c>
      <c r="AV1327" s="84">
        <v>0</v>
      </c>
      <c r="AW1327" s="84">
        <v>0</v>
      </c>
      <c r="AX1327" s="84">
        <v>7436.98</v>
      </c>
      <c r="AY1327" s="84">
        <v>27563.02</v>
      </c>
      <c r="AZ1327" s="84">
        <v>2485</v>
      </c>
      <c r="BA1327" s="84">
        <v>385</v>
      </c>
      <c r="BB1327" s="84">
        <v>2481.5</v>
      </c>
      <c r="BC1327" s="91">
        <v>5351.5</v>
      </c>
    </row>
    <row r="1328" spans="1:55" ht="25.5">
      <c r="A1328" s="90" t="s">
        <v>843</v>
      </c>
      <c r="B1328" s="82">
        <v>20231001</v>
      </c>
      <c r="C1328" s="82">
        <v>2023</v>
      </c>
      <c r="D1328" s="82" t="s">
        <v>6398</v>
      </c>
      <c r="E1328" s="82">
        <v>10</v>
      </c>
      <c r="F1328" s="82" t="s">
        <v>1245</v>
      </c>
      <c r="G1328" s="82" t="s">
        <v>606</v>
      </c>
      <c r="H1328" s="82" t="s">
        <v>1245</v>
      </c>
      <c r="I1328" s="82" t="s">
        <v>606</v>
      </c>
      <c r="J1328" s="82">
        <v>1</v>
      </c>
      <c r="K1328" s="82" t="s">
        <v>11</v>
      </c>
      <c r="L1328" s="82" t="s">
        <v>3754</v>
      </c>
      <c r="M1328" s="82" t="s">
        <v>3755</v>
      </c>
      <c r="N1328" s="82" t="s">
        <v>2355</v>
      </c>
      <c r="O1328" s="82" t="s">
        <v>4800</v>
      </c>
      <c r="P1328" s="82" t="s">
        <v>4863</v>
      </c>
      <c r="Q1328" s="82" t="s">
        <v>654</v>
      </c>
      <c r="R1328" s="82">
        <v>6</v>
      </c>
      <c r="S1328" s="83">
        <v>43466</v>
      </c>
      <c r="T1328" s="83">
        <v>40179</v>
      </c>
      <c r="U1328" s="82">
        <v>61875002</v>
      </c>
      <c r="V1328" s="82" t="s">
        <v>3702</v>
      </c>
      <c r="W1328" s="100" t="s">
        <v>1138</v>
      </c>
      <c r="X1328" s="82" t="s">
        <v>4864</v>
      </c>
      <c r="Y1328" s="82" t="s">
        <v>6135</v>
      </c>
      <c r="Z1328" s="82" t="s">
        <v>653</v>
      </c>
      <c r="AA1328" s="82" t="s">
        <v>3704</v>
      </c>
      <c r="AB1328" s="82" t="s">
        <v>6447</v>
      </c>
      <c r="AC1328" s="82" t="s">
        <v>3713</v>
      </c>
      <c r="AD1328" s="82" t="s">
        <v>3706</v>
      </c>
      <c r="AE1328" s="82">
        <v>200013300043863</v>
      </c>
      <c r="AF1328" s="82">
        <v>1</v>
      </c>
      <c r="AG1328" s="82" t="s">
        <v>3707</v>
      </c>
      <c r="AH1328" s="82">
        <v>1</v>
      </c>
      <c r="AI1328" s="82" t="s">
        <v>3708</v>
      </c>
      <c r="AJ1328" s="82">
        <v>315932</v>
      </c>
      <c r="AK1328" s="82" t="s">
        <v>7244</v>
      </c>
      <c r="AL1328" s="82">
        <v>2</v>
      </c>
      <c r="AM1328" s="84">
        <v>0</v>
      </c>
      <c r="AN1328" s="84">
        <v>0</v>
      </c>
      <c r="AO1328" s="84">
        <v>20000</v>
      </c>
      <c r="AP1328" s="84">
        <v>20000</v>
      </c>
      <c r="AQ1328" s="84">
        <v>574</v>
      </c>
      <c r="AR1328" s="84">
        <v>2065.6999999999998</v>
      </c>
      <c r="AS1328" s="84">
        <v>608</v>
      </c>
      <c r="AT1328" s="84">
        <v>0</v>
      </c>
      <c r="AU1328" s="84">
        <v>0</v>
      </c>
      <c r="AV1328" s="84">
        <v>0</v>
      </c>
      <c r="AW1328" s="84">
        <v>0</v>
      </c>
      <c r="AX1328" s="84">
        <v>3247.7</v>
      </c>
      <c r="AY1328" s="84">
        <v>16752.3</v>
      </c>
      <c r="AZ1328" s="84">
        <v>1420</v>
      </c>
      <c r="BA1328" s="84">
        <v>220</v>
      </c>
      <c r="BB1328" s="84">
        <v>1418</v>
      </c>
      <c r="BC1328" s="91">
        <v>3058</v>
      </c>
    </row>
    <row r="1329" spans="1:55" ht="25.5">
      <c r="A1329" s="90" t="s">
        <v>843</v>
      </c>
      <c r="B1329" s="82">
        <v>20231001</v>
      </c>
      <c r="C1329" s="82">
        <v>2023</v>
      </c>
      <c r="D1329" s="82" t="s">
        <v>6398</v>
      </c>
      <c r="E1329" s="82">
        <v>10</v>
      </c>
      <c r="F1329" s="82" t="s">
        <v>1251</v>
      </c>
      <c r="G1329" s="82" t="s">
        <v>302</v>
      </c>
      <c r="H1329" s="82" t="s">
        <v>1251</v>
      </c>
      <c r="I1329" s="82" t="s">
        <v>302</v>
      </c>
      <c r="J1329" s="82">
        <v>1</v>
      </c>
      <c r="K1329" s="82" t="s">
        <v>11</v>
      </c>
      <c r="L1329" s="82" t="s">
        <v>3749</v>
      </c>
      <c r="M1329" s="82" t="s">
        <v>3750</v>
      </c>
      <c r="N1329" s="82" t="s">
        <v>2352</v>
      </c>
      <c r="O1329" s="82" t="s">
        <v>3700</v>
      </c>
      <c r="P1329" s="82" t="s">
        <v>3871</v>
      </c>
      <c r="Q1329" s="82" t="s">
        <v>335</v>
      </c>
      <c r="R1329" s="82">
        <v>5</v>
      </c>
      <c r="S1329" s="83">
        <v>44927</v>
      </c>
      <c r="T1329" s="83">
        <v>43836</v>
      </c>
      <c r="U1329" s="82">
        <v>61635019</v>
      </c>
      <c r="V1329" s="82" t="s">
        <v>3702</v>
      </c>
      <c r="W1329" s="100" t="s">
        <v>1794</v>
      </c>
      <c r="X1329" s="82" t="s">
        <v>4071</v>
      </c>
      <c r="Y1329" s="82" t="s">
        <v>5387</v>
      </c>
      <c r="Z1329" s="82" t="s">
        <v>788</v>
      </c>
      <c r="AA1329" s="82" t="s">
        <v>3712</v>
      </c>
      <c r="AB1329" s="82" t="s">
        <v>6750</v>
      </c>
      <c r="AC1329" s="82" t="s">
        <v>3705</v>
      </c>
      <c r="AD1329" s="82" t="s">
        <v>3706</v>
      </c>
      <c r="AE1329" s="82">
        <v>200019601872824</v>
      </c>
      <c r="AF1329" s="82">
        <v>1</v>
      </c>
      <c r="AG1329" s="82" t="s">
        <v>3707</v>
      </c>
      <c r="AH1329" s="82">
        <v>1</v>
      </c>
      <c r="AI1329" s="82" t="s">
        <v>3708</v>
      </c>
      <c r="AJ1329" s="82">
        <v>315937</v>
      </c>
      <c r="AK1329" s="82" t="s">
        <v>7245</v>
      </c>
      <c r="AL1329" s="82">
        <v>1</v>
      </c>
      <c r="AM1329" s="84">
        <v>0</v>
      </c>
      <c r="AN1329" s="84">
        <v>0</v>
      </c>
      <c r="AO1329" s="84">
        <v>45000</v>
      </c>
      <c r="AP1329" s="84">
        <v>45000</v>
      </c>
      <c r="AQ1329" s="84">
        <v>1291.5</v>
      </c>
      <c r="AR1329" s="84">
        <v>5051</v>
      </c>
      <c r="AS1329" s="84">
        <v>1368</v>
      </c>
      <c r="AT1329" s="84">
        <v>0</v>
      </c>
      <c r="AU1329" s="84">
        <v>0</v>
      </c>
      <c r="AV1329" s="84">
        <v>0</v>
      </c>
      <c r="AW1329" s="84">
        <v>0</v>
      </c>
      <c r="AX1329" s="84">
        <v>7710.5</v>
      </c>
      <c r="AY1329" s="84">
        <v>37289.5</v>
      </c>
      <c r="AZ1329" s="84">
        <v>3195</v>
      </c>
      <c r="BA1329" s="84">
        <v>495</v>
      </c>
      <c r="BB1329" s="84">
        <v>3190.5</v>
      </c>
      <c r="BC1329" s="91">
        <v>6880.5</v>
      </c>
    </row>
    <row r="1330" spans="1:55" ht="25.5">
      <c r="A1330" s="90" t="s">
        <v>843</v>
      </c>
      <c r="B1330" s="82">
        <v>20231001</v>
      </c>
      <c r="C1330" s="82">
        <v>2023</v>
      </c>
      <c r="D1330" s="82" t="s">
        <v>6398</v>
      </c>
      <c r="E1330" s="82">
        <v>10</v>
      </c>
      <c r="F1330" s="82" t="s">
        <v>1267</v>
      </c>
      <c r="G1330" s="82" t="s">
        <v>305</v>
      </c>
      <c r="H1330" s="82" t="s">
        <v>1267</v>
      </c>
      <c r="I1330" s="82" t="s">
        <v>305</v>
      </c>
      <c r="J1330" s="82">
        <v>1</v>
      </c>
      <c r="K1330" s="82" t="s">
        <v>11</v>
      </c>
      <c r="L1330" s="82" t="s">
        <v>3749</v>
      </c>
      <c r="M1330" s="82" t="s">
        <v>3750</v>
      </c>
      <c r="N1330" s="82" t="s">
        <v>2352</v>
      </c>
      <c r="O1330" s="82" t="s">
        <v>3700</v>
      </c>
      <c r="P1330" s="82" t="s">
        <v>3871</v>
      </c>
      <c r="Q1330" s="82" t="s">
        <v>335</v>
      </c>
      <c r="R1330" s="82">
        <v>1</v>
      </c>
      <c r="S1330" s="83">
        <v>44932</v>
      </c>
      <c r="T1330" s="83">
        <v>44932</v>
      </c>
      <c r="U1330" s="82">
        <v>61650060</v>
      </c>
      <c r="V1330" s="82" t="s">
        <v>3702</v>
      </c>
      <c r="W1330" s="100" t="s">
        <v>3329</v>
      </c>
      <c r="X1330" s="82" t="s">
        <v>4310</v>
      </c>
      <c r="Y1330" s="82" t="s">
        <v>5321</v>
      </c>
      <c r="Z1330" s="82" t="s">
        <v>3330</v>
      </c>
      <c r="AA1330" s="82" t="s">
        <v>3704</v>
      </c>
      <c r="AB1330" s="83">
        <v>30257</v>
      </c>
      <c r="AC1330" s="82" t="s">
        <v>3705</v>
      </c>
      <c r="AD1330" s="82" t="s">
        <v>3706</v>
      </c>
      <c r="AE1330" s="82">
        <v>200012330112642</v>
      </c>
      <c r="AF1330" s="82">
        <v>1</v>
      </c>
      <c r="AG1330" s="82" t="s">
        <v>3707</v>
      </c>
      <c r="AH1330" s="82">
        <v>1</v>
      </c>
      <c r="AI1330" s="82" t="s">
        <v>3708</v>
      </c>
      <c r="AJ1330" s="82">
        <v>315937</v>
      </c>
      <c r="AK1330" s="82" t="s">
        <v>7245</v>
      </c>
      <c r="AL1330" s="82">
        <v>2</v>
      </c>
      <c r="AM1330" s="84">
        <v>0</v>
      </c>
      <c r="AN1330" s="84">
        <v>0</v>
      </c>
      <c r="AO1330" s="84">
        <v>35000</v>
      </c>
      <c r="AP1330" s="84">
        <v>35000</v>
      </c>
      <c r="AQ1330" s="84">
        <v>1004.5</v>
      </c>
      <c r="AR1330" s="84">
        <v>5368.48</v>
      </c>
      <c r="AS1330" s="84">
        <v>1064</v>
      </c>
      <c r="AT1330" s="84">
        <v>0</v>
      </c>
      <c r="AU1330" s="84">
        <v>0</v>
      </c>
      <c r="AV1330" s="84">
        <v>0</v>
      </c>
      <c r="AW1330" s="84">
        <v>0</v>
      </c>
      <c r="AX1330" s="84">
        <v>7436.98</v>
      </c>
      <c r="AY1330" s="84">
        <v>27563.02</v>
      </c>
      <c r="AZ1330" s="84">
        <v>2485</v>
      </c>
      <c r="BA1330" s="84">
        <v>385</v>
      </c>
      <c r="BB1330" s="84">
        <v>2481.5</v>
      </c>
      <c r="BC1330" s="91">
        <v>5351.5</v>
      </c>
    </row>
    <row r="1331" spans="1:55" ht="25.5">
      <c r="A1331" s="90" t="s">
        <v>843</v>
      </c>
      <c r="B1331" s="82">
        <v>20231001</v>
      </c>
      <c r="C1331" s="82">
        <v>2023</v>
      </c>
      <c r="D1331" s="82" t="s">
        <v>6398</v>
      </c>
      <c r="E1331" s="82">
        <v>10</v>
      </c>
      <c r="F1331" s="82" t="s">
        <v>1267</v>
      </c>
      <c r="G1331" s="82" t="s">
        <v>305</v>
      </c>
      <c r="H1331" s="82" t="s">
        <v>1267</v>
      </c>
      <c r="I1331" s="82" t="s">
        <v>305</v>
      </c>
      <c r="J1331" s="82">
        <v>1</v>
      </c>
      <c r="K1331" s="82" t="s">
        <v>11</v>
      </c>
      <c r="L1331" s="82" t="s">
        <v>3714</v>
      </c>
      <c r="M1331" s="82" t="s">
        <v>3715</v>
      </c>
      <c r="N1331" s="82" t="s">
        <v>2352</v>
      </c>
      <c r="O1331" s="82" t="s">
        <v>3700</v>
      </c>
      <c r="P1331" s="82" t="s">
        <v>3853</v>
      </c>
      <c r="Q1331" s="82" t="s">
        <v>249</v>
      </c>
      <c r="R1331" s="82">
        <v>13</v>
      </c>
      <c r="S1331" s="83">
        <v>43831</v>
      </c>
      <c r="T1331" s="83">
        <v>40911</v>
      </c>
      <c r="U1331" s="82">
        <v>61650004</v>
      </c>
      <c r="V1331" s="82" t="s">
        <v>3702</v>
      </c>
      <c r="W1331" s="100" t="s">
        <v>1546</v>
      </c>
      <c r="X1331" s="82" t="s">
        <v>4266</v>
      </c>
      <c r="Y1331" s="82" t="s">
        <v>5558</v>
      </c>
      <c r="Z1331" s="82" t="s">
        <v>306</v>
      </c>
      <c r="AA1331" s="82" t="s">
        <v>3704</v>
      </c>
      <c r="AB1331" s="82" t="s">
        <v>7194</v>
      </c>
      <c r="AC1331" s="82" t="s">
        <v>3713</v>
      </c>
      <c r="AD1331" s="82" t="s">
        <v>3706</v>
      </c>
      <c r="AE1331" s="82">
        <v>200013300207735</v>
      </c>
      <c r="AF1331" s="82">
        <v>1</v>
      </c>
      <c r="AG1331" s="82" t="s">
        <v>3707</v>
      </c>
      <c r="AH1331" s="82">
        <v>1</v>
      </c>
      <c r="AI1331" s="82" t="s">
        <v>3708</v>
      </c>
      <c r="AJ1331" s="82">
        <v>315937</v>
      </c>
      <c r="AK1331" s="82" t="s">
        <v>7245</v>
      </c>
      <c r="AL1331" s="82">
        <v>3</v>
      </c>
      <c r="AM1331" s="84">
        <v>0</v>
      </c>
      <c r="AN1331" s="84">
        <v>0</v>
      </c>
      <c r="AO1331" s="84">
        <v>35000</v>
      </c>
      <c r="AP1331" s="84">
        <v>35000</v>
      </c>
      <c r="AQ1331" s="84">
        <v>1004.5</v>
      </c>
      <c r="AR1331" s="84">
        <v>7989.51</v>
      </c>
      <c r="AS1331" s="84">
        <v>1064</v>
      </c>
      <c r="AT1331" s="84">
        <v>0</v>
      </c>
      <c r="AU1331" s="84">
        <v>0</v>
      </c>
      <c r="AV1331" s="84">
        <v>0</v>
      </c>
      <c r="AW1331" s="84">
        <v>0</v>
      </c>
      <c r="AX1331" s="84">
        <v>10058.01</v>
      </c>
      <c r="AY1331" s="84">
        <v>24941.99</v>
      </c>
      <c r="AZ1331" s="84">
        <v>2485</v>
      </c>
      <c r="BA1331" s="84">
        <v>0</v>
      </c>
      <c r="BB1331" s="84">
        <v>2481.5</v>
      </c>
      <c r="BC1331" s="91">
        <v>4966.5</v>
      </c>
    </row>
    <row r="1332" spans="1:55" ht="25.5">
      <c r="A1332" s="90" t="s">
        <v>843</v>
      </c>
      <c r="B1332" s="82">
        <v>20231001</v>
      </c>
      <c r="C1332" s="82">
        <v>2023</v>
      </c>
      <c r="D1332" s="82" t="s">
        <v>6398</v>
      </c>
      <c r="E1332" s="82">
        <v>10</v>
      </c>
      <c r="F1332" s="82" t="s">
        <v>1271</v>
      </c>
      <c r="G1332" s="82" t="s">
        <v>390</v>
      </c>
      <c r="H1332" s="82" t="s">
        <v>1271</v>
      </c>
      <c r="I1332" s="82" t="s">
        <v>390</v>
      </c>
      <c r="J1332" s="82">
        <v>1</v>
      </c>
      <c r="K1332" s="82" t="s">
        <v>11</v>
      </c>
      <c r="L1332" s="82"/>
      <c r="M1332" s="82"/>
      <c r="N1332" s="82" t="s">
        <v>2352</v>
      </c>
      <c r="O1332" s="82" t="s">
        <v>3700</v>
      </c>
      <c r="P1332" s="82" t="s">
        <v>4226</v>
      </c>
      <c r="Q1332" s="82" t="s">
        <v>202</v>
      </c>
      <c r="R1332" s="82">
        <v>2</v>
      </c>
      <c r="S1332" s="83">
        <v>44203</v>
      </c>
      <c r="T1332" s="83">
        <v>43841</v>
      </c>
      <c r="U1332" s="82">
        <v>61425010</v>
      </c>
      <c r="V1332" s="82" t="s">
        <v>3702</v>
      </c>
      <c r="W1332" s="100" t="s">
        <v>1755</v>
      </c>
      <c r="X1332" s="82" t="s">
        <v>4306</v>
      </c>
      <c r="Y1332" s="82" t="s">
        <v>5595</v>
      </c>
      <c r="Z1332" s="82" t="s">
        <v>851</v>
      </c>
      <c r="AA1332" s="82" t="s">
        <v>3712</v>
      </c>
      <c r="AB1332" s="82" t="s">
        <v>7170</v>
      </c>
      <c r="AC1332" s="82" t="s">
        <v>3705</v>
      </c>
      <c r="AD1332" s="82" t="s">
        <v>3706</v>
      </c>
      <c r="AE1332" s="82">
        <v>200019603082935</v>
      </c>
      <c r="AF1332" s="82">
        <v>1</v>
      </c>
      <c r="AG1332" s="82" t="s">
        <v>3707</v>
      </c>
      <c r="AH1332" s="82">
        <v>1</v>
      </c>
      <c r="AI1332" s="82" t="s">
        <v>3708</v>
      </c>
      <c r="AJ1332" s="82">
        <v>315937</v>
      </c>
      <c r="AK1332" s="82" t="s">
        <v>7245</v>
      </c>
      <c r="AL1332" s="82">
        <v>4</v>
      </c>
      <c r="AM1332" s="84">
        <v>0</v>
      </c>
      <c r="AN1332" s="84">
        <v>0</v>
      </c>
      <c r="AO1332" s="84">
        <v>15000</v>
      </c>
      <c r="AP1332" s="84">
        <v>15000</v>
      </c>
      <c r="AQ1332" s="84">
        <v>430.5</v>
      </c>
      <c r="AR1332" s="84">
        <v>2117.0300000000002</v>
      </c>
      <c r="AS1332" s="84">
        <v>456</v>
      </c>
      <c r="AT1332" s="84">
        <v>0</v>
      </c>
      <c r="AU1332" s="84">
        <v>0</v>
      </c>
      <c r="AV1332" s="84">
        <v>0</v>
      </c>
      <c r="AW1332" s="84">
        <v>0</v>
      </c>
      <c r="AX1332" s="84">
        <v>3003.53</v>
      </c>
      <c r="AY1332" s="84">
        <v>11996.47</v>
      </c>
      <c r="AZ1332" s="84">
        <v>1065</v>
      </c>
      <c r="BA1332" s="84">
        <v>165</v>
      </c>
      <c r="BB1332" s="84">
        <v>1063.5</v>
      </c>
      <c r="BC1332" s="91">
        <v>2293.5</v>
      </c>
    </row>
    <row r="1333" spans="1:55" ht="25.5">
      <c r="A1333" s="90" t="s">
        <v>843</v>
      </c>
      <c r="B1333" s="82">
        <v>20231001</v>
      </c>
      <c r="C1333" s="82">
        <v>2023</v>
      </c>
      <c r="D1333" s="82" t="s">
        <v>6398</v>
      </c>
      <c r="E1333" s="82">
        <v>10</v>
      </c>
      <c r="F1333" s="82" t="s">
        <v>1242</v>
      </c>
      <c r="G1333" s="82" t="s">
        <v>1486</v>
      </c>
      <c r="H1333" s="82" t="s">
        <v>1242</v>
      </c>
      <c r="I1333" s="82" t="s">
        <v>1486</v>
      </c>
      <c r="J1333" s="82">
        <v>1</v>
      </c>
      <c r="K1333" s="82" t="s">
        <v>11</v>
      </c>
      <c r="L1333" s="82" t="s">
        <v>3749</v>
      </c>
      <c r="M1333" s="82" t="s">
        <v>3750</v>
      </c>
      <c r="N1333" s="82" t="s">
        <v>2352</v>
      </c>
      <c r="O1333" s="82" t="s">
        <v>3700</v>
      </c>
      <c r="P1333" s="82" t="s">
        <v>3805</v>
      </c>
      <c r="Q1333" s="82" t="s">
        <v>82</v>
      </c>
      <c r="R1333" s="82">
        <v>7</v>
      </c>
      <c r="S1333" s="83">
        <v>43831</v>
      </c>
      <c r="T1333" s="83">
        <v>367</v>
      </c>
      <c r="U1333" s="82">
        <v>62475049</v>
      </c>
      <c r="V1333" s="82" t="s">
        <v>3702</v>
      </c>
      <c r="W1333" s="100" t="s">
        <v>1621</v>
      </c>
      <c r="X1333" s="82" t="s">
        <v>4062</v>
      </c>
      <c r="Y1333" s="82" t="s">
        <v>5378</v>
      </c>
      <c r="Z1333" s="82" t="s">
        <v>693</v>
      </c>
      <c r="AA1333" s="82" t="s">
        <v>3704</v>
      </c>
      <c r="AB1333" s="83">
        <v>30109</v>
      </c>
      <c r="AC1333" s="82" t="s">
        <v>3713</v>
      </c>
      <c r="AD1333" s="82" t="s">
        <v>3705</v>
      </c>
      <c r="AE1333" s="82">
        <v>200018300171890</v>
      </c>
      <c r="AF1333" s="82">
        <v>1</v>
      </c>
      <c r="AG1333" s="82" t="s">
        <v>3707</v>
      </c>
      <c r="AH1333" s="82">
        <v>1</v>
      </c>
      <c r="AI1333" s="82" t="s">
        <v>3708</v>
      </c>
      <c r="AJ1333" s="82">
        <v>315937</v>
      </c>
      <c r="AK1333" s="82" t="s">
        <v>7245</v>
      </c>
      <c r="AL1333" s="82">
        <v>5</v>
      </c>
      <c r="AM1333" s="84">
        <v>0</v>
      </c>
      <c r="AN1333" s="84">
        <v>0</v>
      </c>
      <c r="AO1333" s="84">
        <v>20000</v>
      </c>
      <c r="AP1333" s="84">
        <v>20000</v>
      </c>
      <c r="AQ1333" s="84">
        <v>574</v>
      </c>
      <c r="AR1333" s="84">
        <v>2559.6799999999998</v>
      </c>
      <c r="AS1333" s="84">
        <v>608</v>
      </c>
      <c r="AT1333" s="84">
        <v>0</v>
      </c>
      <c r="AU1333" s="84">
        <v>0</v>
      </c>
      <c r="AV1333" s="84">
        <v>0</v>
      </c>
      <c r="AW1333" s="84">
        <v>0</v>
      </c>
      <c r="AX1333" s="84">
        <v>3741.68</v>
      </c>
      <c r="AY1333" s="84">
        <v>16258.32</v>
      </c>
      <c r="AZ1333" s="84">
        <v>1420</v>
      </c>
      <c r="BA1333" s="84">
        <v>220</v>
      </c>
      <c r="BB1333" s="84">
        <v>1418</v>
      </c>
      <c r="BC1333" s="91">
        <v>3058</v>
      </c>
    </row>
    <row r="1334" spans="1:55" ht="25.5">
      <c r="A1334" s="90" t="s">
        <v>843</v>
      </c>
      <c r="B1334" s="82">
        <v>20231001</v>
      </c>
      <c r="C1334" s="82">
        <v>2023</v>
      </c>
      <c r="D1334" s="82" t="s">
        <v>6398</v>
      </c>
      <c r="E1334" s="82">
        <v>10</v>
      </c>
      <c r="F1334" s="82" t="s">
        <v>1298</v>
      </c>
      <c r="G1334" s="82" t="s">
        <v>1481</v>
      </c>
      <c r="H1334" s="82" t="s">
        <v>1298</v>
      </c>
      <c r="I1334" s="82" t="s">
        <v>1481</v>
      </c>
      <c r="J1334" s="82">
        <v>1</v>
      </c>
      <c r="K1334" s="82" t="s">
        <v>11</v>
      </c>
      <c r="L1334" s="82" t="s">
        <v>3758</v>
      </c>
      <c r="M1334" s="82" t="s">
        <v>3759</v>
      </c>
      <c r="N1334" s="82" t="s">
        <v>2352</v>
      </c>
      <c r="O1334" s="82" t="s">
        <v>3700</v>
      </c>
      <c r="P1334" s="82" t="s">
        <v>3841</v>
      </c>
      <c r="Q1334" s="82" t="s">
        <v>224</v>
      </c>
      <c r="R1334" s="82">
        <v>6</v>
      </c>
      <c r="S1334" s="83">
        <v>43838</v>
      </c>
      <c r="T1334" s="83">
        <v>39452</v>
      </c>
      <c r="U1334" s="82">
        <v>61530003</v>
      </c>
      <c r="V1334" s="82" t="s">
        <v>3702</v>
      </c>
      <c r="W1334" s="100" t="s">
        <v>1780</v>
      </c>
      <c r="X1334" s="82" t="s">
        <v>3842</v>
      </c>
      <c r="Y1334" s="82" t="s">
        <v>5207</v>
      </c>
      <c r="Z1334" s="82" t="s">
        <v>261</v>
      </c>
      <c r="AA1334" s="82" t="s">
        <v>3712</v>
      </c>
      <c r="AB1334" s="83">
        <v>32265</v>
      </c>
      <c r="AC1334" s="82" t="s">
        <v>3713</v>
      </c>
      <c r="AD1334" s="82" t="s">
        <v>3705</v>
      </c>
      <c r="AE1334" s="82">
        <v>200013300127938</v>
      </c>
      <c r="AF1334" s="82">
        <v>1</v>
      </c>
      <c r="AG1334" s="82" t="s">
        <v>3707</v>
      </c>
      <c r="AH1334" s="82">
        <v>1</v>
      </c>
      <c r="AI1334" s="82" t="s">
        <v>3708</v>
      </c>
      <c r="AJ1334" s="82">
        <v>315937</v>
      </c>
      <c r="AK1334" s="82" t="s">
        <v>7245</v>
      </c>
      <c r="AL1334" s="82">
        <v>6</v>
      </c>
      <c r="AM1334" s="84">
        <v>0</v>
      </c>
      <c r="AN1334" s="84">
        <v>0</v>
      </c>
      <c r="AO1334" s="84">
        <v>10000</v>
      </c>
      <c r="AP1334" s="84">
        <v>10000</v>
      </c>
      <c r="AQ1334" s="84">
        <v>287</v>
      </c>
      <c r="AR1334" s="84">
        <v>1881.8</v>
      </c>
      <c r="AS1334" s="84">
        <v>304</v>
      </c>
      <c r="AT1334" s="84">
        <v>0</v>
      </c>
      <c r="AU1334" s="84">
        <v>0</v>
      </c>
      <c r="AV1334" s="84">
        <v>0</v>
      </c>
      <c r="AW1334" s="84">
        <v>0</v>
      </c>
      <c r="AX1334" s="84">
        <v>2472.8000000000002</v>
      </c>
      <c r="AY1334" s="84">
        <v>7527.2</v>
      </c>
      <c r="AZ1334" s="84">
        <v>710</v>
      </c>
      <c r="BA1334" s="84">
        <v>110</v>
      </c>
      <c r="BB1334" s="84">
        <v>709</v>
      </c>
      <c r="BC1334" s="91">
        <v>1529</v>
      </c>
    </row>
    <row r="1335" spans="1:55" ht="25.5">
      <c r="A1335" s="90" t="s">
        <v>843</v>
      </c>
      <c r="B1335" s="82">
        <v>20231001</v>
      </c>
      <c r="C1335" s="82">
        <v>2023</v>
      </c>
      <c r="D1335" s="82" t="s">
        <v>6398</v>
      </c>
      <c r="E1335" s="82">
        <v>10</v>
      </c>
      <c r="F1335" s="82" t="s">
        <v>1241</v>
      </c>
      <c r="G1335" s="82" t="s">
        <v>276</v>
      </c>
      <c r="H1335" s="82" t="s">
        <v>1241</v>
      </c>
      <c r="I1335" s="82" t="s">
        <v>276</v>
      </c>
      <c r="J1335" s="82">
        <v>1</v>
      </c>
      <c r="K1335" s="82" t="s">
        <v>11</v>
      </c>
      <c r="L1335" s="82" t="s">
        <v>3758</v>
      </c>
      <c r="M1335" s="82" t="s">
        <v>3759</v>
      </c>
      <c r="N1335" s="82" t="s">
        <v>2352</v>
      </c>
      <c r="O1335" s="82" t="s">
        <v>3700</v>
      </c>
      <c r="P1335" s="82" t="s">
        <v>4108</v>
      </c>
      <c r="Q1335" s="82" t="s">
        <v>802</v>
      </c>
      <c r="R1335" s="82">
        <v>3</v>
      </c>
      <c r="S1335" s="83">
        <v>44934</v>
      </c>
      <c r="T1335" s="83">
        <v>40546</v>
      </c>
      <c r="U1335" s="82">
        <v>62160117</v>
      </c>
      <c r="V1335" s="82" t="s">
        <v>3702</v>
      </c>
      <c r="W1335" s="100" t="s">
        <v>3526</v>
      </c>
      <c r="X1335" s="82" t="s">
        <v>4525</v>
      </c>
      <c r="Y1335" s="82" t="s">
        <v>5803</v>
      </c>
      <c r="Z1335" s="82" t="s">
        <v>3525</v>
      </c>
      <c r="AA1335" s="82" t="s">
        <v>3704</v>
      </c>
      <c r="AB1335" s="82" t="s">
        <v>6757</v>
      </c>
      <c r="AC1335" s="82" t="s">
        <v>3713</v>
      </c>
      <c r="AD1335" s="82" t="s">
        <v>3706</v>
      </c>
      <c r="AE1335" s="82">
        <v>200013300175896</v>
      </c>
      <c r="AF1335" s="82">
        <v>1</v>
      </c>
      <c r="AG1335" s="82" t="s">
        <v>3707</v>
      </c>
      <c r="AH1335" s="82">
        <v>1</v>
      </c>
      <c r="AI1335" s="82" t="s">
        <v>3708</v>
      </c>
      <c r="AJ1335" s="82">
        <v>315937</v>
      </c>
      <c r="AK1335" s="82" t="s">
        <v>7245</v>
      </c>
      <c r="AL1335" s="82">
        <v>7</v>
      </c>
      <c r="AM1335" s="84">
        <v>0</v>
      </c>
      <c r="AN1335" s="84">
        <v>0</v>
      </c>
      <c r="AO1335" s="84">
        <v>42000</v>
      </c>
      <c r="AP1335" s="84">
        <v>42000</v>
      </c>
      <c r="AQ1335" s="84">
        <v>1205.4000000000001</v>
      </c>
      <c r="AR1335" s="84">
        <v>8181.39</v>
      </c>
      <c r="AS1335" s="84">
        <v>1276.8</v>
      </c>
      <c r="AT1335" s="84">
        <v>0</v>
      </c>
      <c r="AU1335" s="84">
        <v>0</v>
      </c>
      <c r="AV1335" s="84">
        <v>0</v>
      </c>
      <c r="AW1335" s="84">
        <v>0</v>
      </c>
      <c r="AX1335" s="84">
        <v>10663.59</v>
      </c>
      <c r="AY1335" s="84">
        <v>31336.41</v>
      </c>
      <c r="AZ1335" s="84">
        <v>2982</v>
      </c>
      <c r="BA1335" s="84">
        <v>294.89</v>
      </c>
      <c r="BB1335" s="84">
        <v>2977.8</v>
      </c>
      <c r="BC1335" s="91">
        <v>6254.69</v>
      </c>
    </row>
    <row r="1336" spans="1:55" ht="25.5">
      <c r="A1336" s="90" t="s">
        <v>843</v>
      </c>
      <c r="B1336" s="82">
        <v>20231001</v>
      </c>
      <c r="C1336" s="82">
        <v>2023</v>
      </c>
      <c r="D1336" s="82" t="s">
        <v>6398</v>
      </c>
      <c r="E1336" s="82">
        <v>10</v>
      </c>
      <c r="F1336" s="82" t="s">
        <v>1285</v>
      </c>
      <c r="G1336" s="82" t="s">
        <v>187</v>
      </c>
      <c r="H1336" s="82" t="s">
        <v>1285</v>
      </c>
      <c r="I1336" s="82" t="s">
        <v>187</v>
      </c>
      <c r="J1336" s="82">
        <v>1</v>
      </c>
      <c r="K1336" s="82" t="s">
        <v>11</v>
      </c>
      <c r="L1336" s="82" t="s">
        <v>3749</v>
      </c>
      <c r="M1336" s="82" t="s">
        <v>3750</v>
      </c>
      <c r="N1336" s="82" t="s">
        <v>2352</v>
      </c>
      <c r="O1336" s="82" t="s">
        <v>3700</v>
      </c>
      <c r="P1336" s="82" t="s">
        <v>3871</v>
      </c>
      <c r="Q1336" s="82" t="s">
        <v>335</v>
      </c>
      <c r="R1336" s="82">
        <v>1</v>
      </c>
      <c r="S1336" s="83">
        <v>44197</v>
      </c>
      <c r="T1336" s="83">
        <v>44197</v>
      </c>
      <c r="U1336" s="82">
        <v>62370018</v>
      </c>
      <c r="V1336" s="82" t="s">
        <v>3702</v>
      </c>
      <c r="W1336" s="100" t="s">
        <v>1779</v>
      </c>
      <c r="X1336" s="82" t="s">
        <v>4312</v>
      </c>
      <c r="Y1336" s="82" t="s">
        <v>5600</v>
      </c>
      <c r="Z1336" s="82" t="s">
        <v>908</v>
      </c>
      <c r="AA1336" s="82" t="s">
        <v>3712</v>
      </c>
      <c r="AB1336" s="83">
        <v>31565</v>
      </c>
      <c r="AC1336" s="82" t="s">
        <v>3705</v>
      </c>
      <c r="AD1336" s="82" t="s">
        <v>3706</v>
      </c>
      <c r="AE1336" s="82">
        <v>200019603193066</v>
      </c>
      <c r="AF1336" s="82">
        <v>1</v>
      </c>
      <c r="AG1336" s="82" t="s">
        <v>3707</v>
      </c>
      <c r="AH1336" s="82">
        <v>1</v>
      </c>
      <c r="AI1336" s="82" t="s">
        <v>3708</v>
      </c>
      <c r="AJ1336" s="82">
        <v>315937</v>
      </c>
      <c r="AK1336" s="82" t="s">
        <v>7245</v>
      </c>
      <c r="AL1336" s="82">
        <v>8</v>
      </c>
      <c r="AM1336" s="84">
        <v>0</v>
      </c>
      <c r="AN1336" s="84">
        <v>0</v>
      </c>
      <c r="AO1336" s="84">
        <v>13000</v>
      </c>
      <c r="AP1336" s="84">
        <v>13000</v>
      </c>
      <c r="AQ1336" s="84">
        <v>373.1</v>
      </c>
      <c r="AR1336" s="84">
        <v>1571.73</v>
      </c>
      <c r="AS1336" s="84">
        <v>395.2</v>
      </c>
      <c r="AT1336" s="84">
        <v>0</v>
      </c>
      <c r="AU1336" s="84">
        <v>0</v>
      </c>
      <c r="AV1336" s="84">
        <v>0</v>
      </c>
      <c r="AW1336" s="84">
        <v>0</v>
      </c>
      <c r="AX1336" s="84">
        <v>2340.0300000000002</v>
      </c>
      <c r="AY1336" s="84">
        <v>10659.97</v>
      </c>
      <c r="AZ1336" s="84">
        <v>923</v>
      </c>
      <c r="BA1336" s="84">
        <v>143</v>
      </c>
      <c r="BB1336" s="84">
        <v>921.7</v>
      </c>
      <c r="BC1336" s="91">
        <v>1987.7</v>
      </c>
    </row>
    <row r="1337" spans="1:55" ht="25.5">
      <c r="A1337" s="90" t="s">
        <v>843</v>
      </c>
      <c r="B1337" s="82">
        <v>20231001</v>
      </c>
      <c r="C1337" s="82">
        <v>2023</v>
      </c>
      <c r="D1337" s="82" t="s">
        <v>6398</v>
      </c>
      <c r="E1337" s="82">
        <v>10</v>
      </c>
      <c r="F1337" s="82" t="s">
        <v>1249</v>
      </c>
      <c r="G1337" s="82" t="s">
        <v>1491</v>
      </c>
      <c r="H1337" s="82" t="s">
        <v>1249</v>
      </c>
      <c r="I1337" s="82" t="s">
        <v>1491</v>
      </c>
      <c r="J1337" s="82">
        <v>1</v>
      </c>
      <c r="K1337" s="82" t="s">
        <v>11</v>
      </c>
      <c r="L1337" s="82" t="s">
        <v>3758</v>
      </c>
      <c r="M1337" s="82" t="s">
        <v>3759</v>
      </c>
      <c r="N1337" s="82" t="s">
        <v>2352</v>
      </c>
      <c r="O1337" s="82" t="s">
        <v>3700</v>
      </c>
      <c r="P1337" s="82" t="s">
        <v>3856</v>
      </c>
      <c r="Q1337" s="82" t="s">
        <v>280</v>
      </c>
      <c r="R1337" s="82">
        <v>2</v>
      </c>
      <c r="S1337" s="83">
        <v>44932</v>
      </c>
      <c r="T1337" s="83">
        <v>44208</v>
      </c>
      <c r="U1337" s="82">
        <v>61395032</v>
      </c>
      <c r="V1337" s="82" t="s">
        <v>3702</v>
      </c>
      <c r="W1337" s="100" t="s">
        <v>1901</v>
      </c>
      <c r="X1337" s="82" t="s">
        <v>4432</v>
      </c>
      <c r="Y1337" s="82" t="s">
        <v>5712</v>
      </c>
      <c r="Z1337" s="82" t="s">
        <v>1335</v>
      </c>
      <c r="AA1337" s="82" t="s">
        <v>3704</v>
      </c>
      <c r="AB1337" s="82" t="s">
        <v>7114</v>
      </c>
      <c r="AC1337" s="82" t="s">
        <v>3705</v>
      </c>
      <c r="AD1337" s="82" t="s">
        <v>3706</v>
      </c>
      <c r="AE1337" s="82">
        <v>200019600708244</v>
      </c>
      <c r="AF1337" s="82">
        <v>1</v>
      </c>
      <c r="AG1337" s="82" t="s">
        <v>3707</v>
      </c>
      <c r="AH1337" s="82">
        <v>1</v>
      </c>
      <c r="AI1337" s="82" t="s">
        <v>3708</v>
      </c>
      <c r="AJ1337" s="82">
        <v>315937</v>
      </c>
      <c r="AK1337" s="82" t="s">
        <v>7245</v>
      </c>
      <c r="AL1337" s="82">
        <v>9</v>
      </c>
      <c r="AM1337" s="84">
        <v>0</v>
      </c>
      <c r="AN1337" s="84">
        <v>0</v>
      </c>
      <c r="AO1337" s="84">
        <v>29000</v>
      </c>
      <c r="AP1337" s="84">
        <v>29000</v>
      </c>
      <c r="AQ1337" s="84">
        <v>832.3</v>
      </c>
      <c r="AR1337" s="84">
        <v>4427.58</v>
      </c>
      <c r="AS1337" s="84">
        <v>881.6</v>
      </c>
      <c r="AT1337" s="84">
        <v>0</v>
      </c>
      <c r="AU1337" s="84">
        <v>0</v>
      </c>
      <c r="AV1337" s="84">
        <v>0</v>
      </c>
      <c r="AW1337" s="84">
        <v>0</v>
      </c>
      <c r="AX1337" s="84">
        <v>6141.48</v>
      </c>
      <c r="AY1337" s="84">
        <v>22858.52</v>
      </c>
      <c r="AZ1337" s="84">
        <v>2059</v>
      </c>
      <c r="BA1337" s="84">
        <v>319</v>
      </c>
      <c r="BB1337" s="84">
        <v>2056.1</v>
      </c>
      <c r="BC1337" s="91">
        <v>4434.1000000000004</v>
      </c>
    </row>
    <row r="1338" spans="1:55" ht="25.5">
      <c r="A1338" s="90" t="s">
        <v>843</v>
      </c>
      <c r="B1338" s="82">
        <v>20231001</v>
      </c>
      <c r="C1338" s="82">
        <v>2023</v>
      </c>
      <c r="D1338" s="82" t="s">
        <v>6398</v>
      </c>
      <c r="E1338" s="82">
        <v>10</v>
      </c>
      <c r="F1338" s="82" t="s">
        <v>1251</v>
      </c>
      <c r="G1338" s="82" t="s">
        <v>302</v>
      </c>
      <c r="H1338" s="82" t="s">
        <v>1251</v>
      </c>
      <c r="I1338" s="82" t="s">
        <v>302</v>
      </c>
      <c r="J1338" s="82">
        <v>1</v>
      </c>
      <c r="K1338" s="82" t="s">
        <v>11</v>
      </c>
      <c r="L1338" s="82" t="s">
        <v>3749</v>
      </c>
      <c r="M1338" s="82" t="s">
        <v>3750</v>
      </c>
      <c r="N1338" s="82" t="s">
        <v>2352</v>
      </c>
      <c r="O1338" s="82" t="s">
        <v>3700</v>
      </c>
      <c r="P1338" s="82" t="s">
        <v>3871</v>
      </c>
      <c r="Q1338" s="82" t="s">
        <v>335</v>
      </c>
      <c r="R1338" s="82">
        <v>3</v>
      </c>
      <c r="S1338" s="83">
        <v>44934</v>
      </c>
      <c r="T1338" s="83">
        <v>44205</v>
      </c>
      <c r="U1338" s="82">
        <v>61635024</v>
      </c>
      <c r="V1338" s="82" t="s">
        <v>3702</v>
      </c>
      <c r="W1338" s="100" t="s">
        <v>1594</v>
      </c>
      <c r="X1338" s="82" t="s">
        <v>3946</v>
      </c>
      <c r="Y1338" s="82" t="s">
        <v>5285</v>
      </c>
      <c r="Z1338" s="82" t="s">
        <v>1193</v>
      </c>
      <c r="AA1338" s="82" t="s">
        <v>3704</v>
      </c>
      <c r="AB1338" s="83">
        <v>35766</v>
      </c>
      <c r="AC1338" s="82" t="s">
        <v>3705</v>
      </c>
      <c r="AD1338" s="82" t="s">
        <v>3706</v>
      </c>
      <c r="AE1338" s="82">
        <v>200010111564024</v>
      </c>
      <c r="AF1338" s="82">
        <v>1</v>
      </c>
      <c r="AG1338" s="82" t="s">
        <v>3707</v>
      </c>
      <c r="AH1338" s="82">
        <v>1</v>
      </c>
      <c r="AI1338" s="82" t="s">
        <v>3708</v>
      </c>
      <c r="AJ1338" s="82">
        <v>315937</v>
      </c>
      <c r="AK1338" s="82" t="s">
        <v>7245</v>
      </c>
      <c r="AL1338" s="82">
        <v>10</v>
      </c>
      <c r="AM1338" s="84">
        <v>0</v>
      </c>
      <c r="AN1338" s="84">
        <v>0</v>
      </c>
      <c r="AO1338" s="84">
        <v>20000</v>
      </c>
      <c r="AP1338" s="84">
        <v>20000</v>
      </c>
      <c r="AQ1338" s="84">
        <v>574</v>
      </c>
      <c r="AR1338" s="84">
        <v>2559.6799999999998</v>
      </c>
      <c r="AS1338" s="84">
        <v>608</v>
      </c>
      <c r="AT1338" s="84">
        <v>0</v>
      </c>
      <c r="AU1338" s="84">
        <v>0</v>
      </c>
      <c r="AV1338" s="84">
        <v>0</v>
      </c>
      <c r="AW1338" s="84">
        <v>0</v>
      </c>
      <c r="AX1338" s="84">
        <v>3741.68</v>
      </c>
      <c r="AY1338" s="84">
        <v>16258.32</v>
      </c>
      <c r="AZ1338" s="84">
        <v>1420</v>
      </c>
      <c r="BA1338" s="84">
        <v>220</v>
      </c>
      <c r="BB1338" s="84">
        <v>1418</v>
      </c>
      <c r="BC1338" s="91">
        <v>3058</v>
      </c>
    </row>
    <row r="1339" spans="1:55" ht="25.5">
      <c r="A1339" s="90" t="s">
        <v>843</v>
      </c>
      <c r="B1339" s="82">
        <v>20231001</v>
      </c>
      <c r="C1339" s="82">
        <v>2023</v>
      </c>
      <c r="D1339" s="82" t="s">
        <v>6398</v>
      </c>
      <c r="E1339" s="82">
        <v>10</v>
      </c>
      <c r="F1339" s="82" t="s">
        <v>1298</v>
      </c>
      <c r="G1339" s="82" t="s">
        <v>1481</v>
      </c>
      <c r="H1339" s="82" t="s">
        <v>1298</v>
      </c>
      <c r="I1339" s="82" t="s">
        <v>1481</v>
      </c>
      <c r="J1339" s="82">
        <v>1</v>
      </c>
      <c r="K1339" s="82" t="s">
        <v>11</v>
      </c>
      <c r="L1339" s="82" t="s">
        <v>3758</v>
      </c>
      <c r="M1339" s="82" t="s">
        <v>3759</v>
      </c>
      <c r="N1339" s="82" t="s">
        <v>2352</v>
      </c>
      <c r="O1339" s="82" t="s">
        <v>3700</v>
      </c>
      <c r="P1339" s="82" t="s">
        <v>3841</v>
      </c>
      <c r="Q1339" s="82" t="s">
        <v>224</v>
      </c>
      <c r="R1339" s="82">
        <v>6</v>
      </c>
      <c r="S1339" s="83">
        <v>43473</v>
      </c>
      <c r="T1339" s="83">
        <v>40913</v>
      </c>
      <c r="U1339" s="82">
        <v>61530001</v>
      </c>
      <c r="V1339" s="82" t="s">
        <v>3702</v>
      </c>
      <c r="W1339" s="100" t="s">
        <v>1635</v>
      </c>
      <c r="X1339" s="82" t="s">
        <v>4069</v>
      </c>
      <c r="Y1339" s="82" t="s">
        <v>5385</v>
      </c>
      <c r="Z1339" s="82" t="s">
        <v>260</v>
      </c>
      <c r="AA1339" s="82" t="s">
        <v>3704</v>
      </c>
      <c r="AB1339" s="82" t="s">
        <v>7134</v>
      </c>
      <c r="AC1339" s="82" t="s">
        <v>3713</v>
      </c>
      <c r="AD1339" s="82" t="s">
        <v>3706</v>
      </c>
      <c r="AE1339" s="82">
        <v>200013300210308</v>
      </c>
      <c r="AF1339" s="82">
        <v>1</v>
      </c>
      <c r="AG1339" s="82" t="s">
        <v>3707</v>
      </c>
      <c r="AH1339" s="82">
        <v>1</v>
      </c>
      <c r="AI1339" s="82" t="s">
        <v>3708</v>
      </c>
      <c r="AJ1339" s="82">
        <v>315937</v>
      </c>
      <c r="AK1339" s="82" t="s">
        <v>7245</v>
      </c>
      <c r="AL1339" s="82">
        <v>11</v>
      </c>
      <c r="AM1339" s="84">
        <v>0</v>
      </c>
      <c r="AN1339" s="84">
        <v>0</v>
      </c>
      <c r="AO1339" s="84">
        <v>50000</v>
      </c>
      <c r="AP1339" s="84">
        <v>50000</v>
      </c>
      <c r="AQ1339" s="84">
        <v>1435</v>
      </c>
      <c r="AR1339" s="84">
        <v>9780.91</v>
      </c>
      <c r="AS1339" s="84">
        <v>1520</v>
      </c>
      <c r="AT1339" s="84">
        <v>0</v>
      </c>
      <c r="AU1339" s="84">
        <v>0</v>
      </c>
      <c r="AV1339" s="84">
        <v>0</v>
      </c>
      <c r="AW1339" s="84">
        <v>0</v>
      </c>
      <c r="AX1339" s="84">
        <v>12735.91</v>
      </c>
      <c r="AY1339" s="84">
        <v>37264.089999999997</v>
      </c>
      <c r="AZ1339" s="84">
        <v>3550</v>
      </c>
      <c r="BA1339" s="84">
        <v>327.89</v>
      </c>
      <c r="BB1339" s="84">
        <v>3545</v>
      </c>
      <c r="BC1339" s="91">
        <v>7422.89</v>
      </c>
    </row>
    <row r="1340" spans="1:55" ht="25.5">
      <c r="A1340" s="90" t="s">
        <v>843</v>
      </c>
      <c r="B1340" s="82">
        <v>20231001</v>
      </c>
      <c r="C1340" s="82">
        <v>2023</v>
      </c>
      <c r="D1340" s="82" t="s">
        <v>6398</v>
      </c>
      <c r="E1340" s="82">
        <v>10</v>
      </c>
      <c r="F1340" s="82" t="s">
        <v>1251</v>
      </c>
      <c r="G1340" s="82" t="s">
        <v>302</v>
      </c>
      <c r="H1340" s="82" t="s">
        <v>1251</v>
      </c>
      <c r="I1340" s="82" t="s">
        <v>302</v>
      </c>
      <c r="J1340" s="82">
        <v>1</v>
      </c>
      <c r="K1340" s="82" t="s">
        <v>11</v>
      </c>
      <c r="L1340" s="82" t="s">
        <v>3749</v>
      </c>
      <c r="M1340" s="82" t="s">
        <v>3750</v>
      </c>
      <c r="N1340" s="82" t="s">
        <v>2352</v>
      </c>
      <c r="O1340" s="82" t="s">
        <v>3700</v>
      </c>
      <c r="P1340" s="82" t="s">
        <v>3751</v>
      </c>
      <c r="Q1340" s="82" t="s">
        <v>10</v>
      </c>
      <c r="R1340" s="82">
        <v>4</v>
      </c>
      <c r="S1340" s="83">
        <v>44565</v>
      </c>
      <c r="T1340" s="83">
        <v>43836</v>
      </c>
      <c r="U1340" s="82">
        <v>61635014</v>
      </c>
      <c r="V1340" s="82" t="s">
        <v>3702</v>
      </c>
      <c r="W1340" s="100" t="s">
        <v>1676</v>
      </c>
      <c r="X1340" s="82" t="s">
        <v>3753</v>
      </c>
      <c r="Y1340" s="82" t="s">
        <v>5146</v>
      </c>
      <c r="Z1340" s="82" t="s">
        <v>786</v>
      </c>
      <c r="AA1340" s="82" t="s">
        <v>3704</v>
      </c>
      <c r="AB1340" s="82" t="s">
        <v>6942</v>
      </c>
      <c r="AC1340" s="82" t="s">
        <v>3705</v>
      </c>
      <c r="AD1340" s="82" t="s">
        <v>3706</v>
      </c>
      <c r="AE1340" s="82">
        <v>200019600496442</v>
      </c>
      <c r="AF1340" s="82">
        <v>1</v>
      </c>
      <c r="AG1340" s="82" t="s">
        <v>3707</v>
      </c>
      <c r="AH1340" s="82">
        <v>1</v>
      </c>
      <c r="AI1340" s="82" t="s">
        <v>3708</v>
      </c>
      <c r="AJ1340" s="82">
        <v>315937</v>
      </c>
      <c r="AK1340" s="82" t="s">
        <v>7245</v>
      </c>
      <c r="AL1340" s="82">
        <v>12</v>
      </c>
      <c r="AM1340" s="84">
        <v>0</v>
      </c>
      <c r="AN1340" s="84">
        <v>0</v>
      </c>
      <c r="AO1340" s="84">
        <v>13000</v>
      </c>
      <c r="AP1340" s="84">
        <v>13000</v>
      </c>
      <c r="AQ1340" s="84">
        <v>373.1</v>
      </c>
      <c r="AR1340" s="84">
        <v>1333.62</v>
      </c>
      <c r="AS1340" s="84">
        <v>395.2</v>
      </c>
      <c r="AT1340" s="84">
        <v>0</v>
      </c>
      <c r="AU1340" s="84">
        <v>0</v>
      </c>
      <c r="AV1340" s="84">
        <v>0</v>
      </c>
      <c r="AW1340" s="84">
        <v>0</v>
      </c>
      <c r="AX1340" s="84">
        <v>2101.92</v>
      </c>
      <c r="AY1340" s="84">
        <v>10898.08</v>
      </c>
      <c r="AZ1340" s="84">
        <v>923</v>
      </c>
      <c r="BA1340" s="84">
        <v>143</v>
      </c>
      <c r="BB1340" s="84">
        <v>921.7</v>
      </c>
      <c r="BC1340" s="91">
        <v>1987.7</v>
      </c>
    </row>
    <row r="1341" spans="1:55" ht="25.5">
      <c r="A1341" s="90" t="s">
        <v>843</v>
      </c>
      <c r="B1341" s="82">
        <v>20231001</v>
      </c>
      <c r="C1341" s="82">
        <v>2023</v>
      </c>
      <c r="D1341" s="82" t="s">
        <v>6398</v>
      </c>
      <c r="E1341" s="82">
        <v>10</v>
      </c>
      <c r="F1341" s="82" t="s">
        <v>1257</v>
      </c>
      <c r="G1341" s="82" t="s">
        <v>73</v>
      </c>
      <c r="H1341" s="82" t="s">
        <v>1257</v>
      </c>
      <c r="I1341" s="82" t="s">
        <v>73</v>
      </c>
      <c r="J1341" s="82">
        <v>1</v>
      </c>
      <c r="K1341" s="82" t="s">
        <v>11</v>
      </c>
      <c r="L1341" s="82" t="s">
        <v>3749</v>
      </c>
      <c r="M1341" s="82" t="s">
        <v>3750</v>
      </c>
      <c r="N1341" s="82" t="s">
        <v>2355</v>
      </c>
      <c r="O1341" s="82" t="s">
        <v>4800</v>
      </c>
      <c r="P1341" s="82" t="s">
        <v>4169</v>
      </c>
      <c r="Q1341" s="82" t="s">
        <v>167</v>
      </c>
      <c r="R1341" s="82">
        <v>3</v>
      </c>
      <c r="S1341" s="83">
        <v>44573</v>
      </c>
      <c r="T1341" s="83">
        <v>43842</v>
      </c>
      <c r="U1341" s="82">
        <v>61950065</v>
      </c>
      <c r="V1341" s="82" t="s">
        <v>3702</v>
      </c>
      <c r="W1341" s="100" t="s">
        <v>2033</v>
      </c>
      <c r="X1341" s="82" t="s">
        <v>4875</v>
      </c>
      <c r="Y1341" s="82" t="s">
        <v>6145</v>
      </c>
      <c r="Z1341" s="82" t="s">
        <v>905</v>
      </c>
      <c r="AA1341" s="82" t="s">
        <v>3704</v>
      </c>
      <c r="AB1341" s="82" t="s">
        <v>6519</v>
      </c>
      <c r="AC1341" s="82" t="s">
        <v>3705</v>
      </c>
      <c r="AD1341" s="82" t="s">
        <v>3706</v>
      </c>
      <c r="AE1341" s="82">
        <v>200019603278253</v>
      </c>
      <c r="AF1341" s="82">
        <v>1</v>
      </c>
      <c r="AG1341" s="82" t="s">
        <v>3707</v>
      </c>
      <c r="AH1341" s="82">
        <v>1</v>
      </c>
      <c r="AI1341" s="82" t="s">
        <v>3708</v>
      </c>
      <c r="AJ1341" s="82">
        <v>315945</v>
      </c>
      <c r="AK1341" s="82" t="s">
        <v>7246</v>
      </c>
      <c r="AL1341" s="82">
        <v>1</v>
      </c>
      <c r="AM1341" s="84">
        <v>0</v>
      </c>
      <c r="AN1341" s="84">
        <v>0</v>
      </c>
      <c r="AO1341" s="84">
        <v>15000</v>
      </c>
      <c r="AP1341" s="84">
        <v>15000</v>
      </c>
      <c r="AQ1341" s="84">
        <v>430.5</v>
      </c>
      <c r="AR1341" s="84">
        <v>1854</v>
      </c>
      <c r="AS1341" s="84">
        <v>456</v>
      </c>
      <c r="AT1341" s="84">
        <v>0</v>
      </c>
      <c r="AU1341" s="84">
        <v>0</v>
      </c>
      <c r="AV1341" s="84">
        <v>0</v>
      </c>
      <c r="AW1341" s="84">
        <v>0</v>
      </c>
      <c r="AX1341" s="84">
        <v>2740.5</v>
      </c>
      <c r="AY1341" s="84">
        <v>12259.5</v>
      </c>
      <c r="AZ1341" s="84">
        <v>1065</v>
      </c>
      <c r="BA1341" s="84">
        <v>165</v>
      </c>
      <c r="BB1341" s="84">
        <v>1063.5</v>
      </c>
      <c r="BC1341" s="91">
        <v>2293.5</v>
      </c>
    </row>
    <row r="1342" spans="1:55" ht="25.5">
      <c r="A1342" s="95" t="s">
        <v>843</v>
      </c>
      <c r="B1342" s="96">
        <v>20231001</v>
      </c>
      <c r="C1342" s="96">
        <v>2023</v>
      </c>
      <c r="D1342" s="96" t="s">
        <v>6398</v>
      </c>
      <c r="E1342" s="96">
        <v>10</v>
      </c>
      <c r="F1342" s="96" t="s">
        <v>1291</v>
      </c>
      <c r="G1342" s="96" t="s">
        <v>1495</v>
      </c>
      <c r="H1342" s="96" t="s">
        <v>1291</v>
      </c>
      <c r="I1342" s="96" t="s">
        <v>1495</v>
      </c>
      <c r="J1342" s="96">
        <v>1</v>
      </c>
      <c r="K1342" s="96" t="s">
        <v>11</v>
      </c>
      <c r="L1342" s="96" t="s">
        <v>3714</v>
      </c>
      <c r="M1342" s="96" t="s">
        <v>3715</v>
      </c>
      <c r="N1342" s="96" t="s">
        <v>2352</v>
      </c>
      <c r="O1342" s="96" t="s">
        <v>3700</v>
      </c>
      <c r="P1342" s="96" t="s">
        <v>3853</v>
      </c>
      <c r="Q1342" s="96" t="s">
        <v>249</v>
      </c>
      <c r="R1342" s="96">
        <v>8</v>
      </c>
      <c r="S1342" s="97">
        <v>44930</v>
      </c>
      <c r="T1342" s="97">
        <v>35441</v>
      </c>
      <c r="U1342" s="96">
        <v>61350004</v>
      </c>
      <c r="V1342" s="96" t="s">
        <v>3702</v>
      </c>
      <c r="W1342" s="101" t="s">
        <v>1618</v>
      </c>
      <c r="X1342" s="96" t="s">
        <v>3854</v>
      </c>
      <c r="Y1342" s="96" t="s">
        <v>5214</v>
      </c>
      <c r="Z1342" s="96" t="s">
        <v>252</v>
      </c>
      <c r="AA1342" s="96" t="s">
        <v>3712</v>
      </c>
      <c r="AB1342" s="97">
        <v>28714</v>
      </c>
      <c r="AC1342" s="96" t="s">
        <v>3713</v>
      </c>
      <c r="AD1342" s="96" t="s">
        <v>3706</v>
      </c>
      <c r="AE1342" s="96">
        <v>200019600045833</v>
      </c>
      <c r="AF1342" s="96">
        <v>1</v>
      </c>
      <c r="AG1342" s="96" t="s">
        <v>3707</v>
      </c>
      <c r="AH1342" s="96">
        <v>1</v>
      </c>
      <c r="AI1342" s="96" t="s">
        <v>3708</v>
      </c>
      <c r="AJ1342" s="96">
        <v>318581</v>
      </c>
      <c r="AK1342" s="96" t="s">
        <v>7247</v>
      </c>
      <c r="AL1342" s="96">
        <v>1</v>
      </c>
      <c r="AM1342" s="98">
        <v>0</v>
      </c>
      <c r="AN1342" s="98">
        <v>0</v>
      </c>
      <c r="AO1342" s="98">
        <v>0</v>
      </c>
      <c r="AP1342" s="98">
        <v>0</v>
      </c>
      <c r="AQ1342" s="98">
        <v>0</v>
      </c>
      <c r="AR1342" s="98">
        <v>0</v>
      </c>
      <c r="AS1342" s="98">
        <v>0</v>
      </c>
      <c r="AT1342" s="98">
        <v>0</v>
      </c>
      <c r="AU1342" s="98">
        <v>0</v>
      </c>
      <c r="AV1342" s="98">
        <v>0</v>
      </c>
      <c r="AW1342" s="98">
        <v>0</v>
      </c>
      <c r="AX1342" s="98">
        <v>0</v>
      </c>
      <c r="AY1342" s="98">
        <v>0</v>
      </c>
      <c r="AZ1342" s="98">
        <v>0</v>
      </c>
      <c r="BA1342" s="98">
        <v>0</v>
      </c>
      <c r="BB1342" s="98">
        <v>0</v>
      </c>
      <c r="BC1342" s="99">
        <v>0</v>
      </c>
    </row>
    <row r="1343" spans="1:55">
      <c r="A1343" s="67"/>
      <c r="B1343" s="64"/>
      <c r="C1343" s="64"/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64"/>
      <c r="S1343" s="64"/>
      <c r="T1343" s="64"/>
      <c r="U1343" s="64"/>
      <c r="V1343" s="64"/>
      <c r="W1343" s="66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4"/>
      <c r="AI1343" s="64"/>
      <c r="AJ1343" s="64"/>
      <c r="AK1343" s="64"/>
      <c r="AL1343" s="64"/>
      <c r="AM1343" s="65"/>
      <c r="AN1343" s="65"/>
      <c r="AO1343" s="65"/>
      <c r="AP1343" s="65"/>
      <c r="AQ1343" s="65"/>
      <c r="AR1343" s="65"/>
      <c r="AS1343" s="65"/>
      <c r="AT1343" s="65"/>
      <c r="AU1343" s="65"/>
      <c r="AV1343" s="65"/>
      <c r="AW1343" s="65"/>
      <c r="AX1343" s="65"/>
      <c r="AY1343" s="65"/>
      <c r="AZ1343" s="65"/>
      <c r="BA1343" s="65"/>
      <c r="BB1343" s="65"/>
      <c r="BC1343" s="68"/>
    </row>
    <row r="1344" spans="1:55">
      <c r="A1344" s="67"/>
      <c r="B1344" s="64"/>
      <c r="C1344" s="64"/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  <c r="Q1344" s="64"/>
      <c r="R1344" s="64"/>
      <c r="S1344" s="64"/>
      <c r="T1344" s="64"/>
      <c r="U1344" s="64"/>
      <c r="V1344" s="64"/>
      <c r="W1344" s="66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5"/>
      <c r="AN1344" s="65"/>
      <c r="AO1344" s="65"/>
      <c r="AP1344" s="65"/>
      <c r="AQ1344" s="65"/>
      <c r="AR1344" s="65"/>
      <c r="AS1344" s="65"/>
      <c r="AT1344" s="65"/>
      <c r="AU1344" s="65"/>
      <c r="AV1344" s="65"/>
      <c r="AW1344" s="65"/>
      <c r="AX1344" s="65"/>
      <c r="AY1344" s="65"/>
      <c r="AZ1344" s="65"/>
      <c r="BA1344" s="65"/>
      <c r="BB1344" s="65"/>
      <c r="BC1344" s="68"/>
    </row>
    <row r="1345" spans="1:55">
      <c r="A1345" s="67"/>
      <c r="B1345" s="64"/>
      <c r="C1345" s="64"/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  <c r="Q1345" s="64"/>
      <c r="R1345" s="64"/>
      <c r="S1345" s="64"/>
      <c r="T1345" s="64"/>
      <c r="U1345" s="64"/>
      <c r="V1345" s="64"/>
      <c r="W1345" s="66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5"/>
      <c r="AN1345" s="65"/>
      <c r="AO1345" s="65"/>
      <c r="AP1345" s="65"/>
      <c r="AQ1345" s="65"/>
      <c r="AR1345" s="65"/>
      <c r="AS1345" s="65"/>
      <c r="AT1345" s="65"/>
      <c r="AU1345" s="65"/>
      <c r="AV1345" s="65"/>
      <c r="AW1345" s="65"/>
      <c r="AX1345" s="65"/>
      <c r="AY1345" s="65"/>
      <c r="AZ1345" s="65"/>
      <c r="BA1345" s="65"/>
      <c r="BB1345" s="65"/>
      <c r="BC1345" s="68"/>
    </row>
    <row r="1346" spans="1:55">
      <c r="A1346" s="67"/>
      <c r="B1346" s="64"/>
      <c r="C1346" s="64"/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  <c r="Q1346" s="64"/>
      <c r="R1346" s="64"/>
      <c r="S1346" s="64"/>
      <c r="T1346" s="64"/>
      <c r="U1346" s="64"/>
      <c r="V1346" s="64"/>
      <c r="W1346" s="66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5"/>
      <c r="AN1346" s="65"/>
      <c r="AO1346" s="65"/>
      <c r="AP1346" s="65"/>
      <c r="AQ1346" s="65"/>
      <c r="AR1346" s="65"/>
      <c r="AS1346" s="65"/>
      <c r="AT1346" s="65"/>
      <c r="AU1346" s="65"/>
      <c r="AV1346" s="65"/>
      <c r="AW1346" s="65"/>
      <c r="AX1346" s="65"/>
      <c r="AY1346" s="65"/>
      <c r="AZ1346" s="65"/>
      <c r="BA1346" s="65"/>
      <c r="BB1346" s="65"/>
      <c r="BC1346" s="68"/>
    </row>
    <row r="1347" spans="1:55">
      <c r="A1347" s="67"/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T1347" s="64"/>
      <c r="U1347" s="64"/>
      <c r="V1347" s="64"/>
      <c r="W1347" s="66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5"/>
      <c r="AN1347" s="65"/>
      <c r="AO1347" s="65"/>
      <c r="AP1347" s="65"/>
      <c r="AQ1347" s="65"/>
      <c r="AR1347" s="65"/>
      <c r="AS1347" s="65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8"/>
    </row>
    <row r="1348" spans="1:55">
      <c r="A1348" s="67"/>
      <c r="B1348" s="64"/>
      <c r="C1348" s="64"/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  <c r="Q1348" s="64"/>
      <c r="R1348" s="64"/>
      <c r="S1348" s="64"/>
      <c r="T1348" s="64"/>
      <c r="U1348" s="64"/>
      <c r="V1348" s="64"/>
      <c r="W1348" s="66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5"/>
      <c r="AN1348" s="65"/>
      <c r="AO1348" s="65"/>
      <c r="AP1348" s="65"/>
      <c r="AQ1348" s="65"/>
      <c r="AR1348" s="65"/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8"/>
    </row>
    <row r="1349" spans="1:55">
      <c r="A1349" s="67"/>
      <c r="B1349" s="64"/>
      <c r="C1349" s="64"/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64"/>
      <c r="S1349" s="64"/>
      <c r="T1349" s="64"/>
      <c r="U1349" s="64"/>
      <c r="V1349" s="64"/>
      <c r="W1349" s="66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5"/>
      <c r="AN1349" s="65"/>
      <c r="AO1349" s="65"/>
      <c r="AP1349" s="65"/>
      <c r="AQ1349" s="65"/>
      <c r="AR1349" s="65"/>
      <c r="AS1349" s="65"/>
      <c r="AT1349" s="65"/>
      <c r="AU1349" s="65"/>
      <c r="AV1349" s="65"/>
      <c r="AW1349" s="65"/>
      <c r="AX1349" s="65"/>
      <c r="AY1349" s="65"/>
      <c r="AZ1349" s="65"/>
      <c r="BA1349" s="65"/>
      <c r="BB1349" s="65"/>
      <c r="BC1349" s="68"/>
    </row>
    <row r="1350" spans="1:55">
      <c r="A1350" s="67"/>
      <c r="B1350" s="64"/>
      <c r="C1350" s="64"/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  <c r="Q1350" s="64"/>
      <c r="R1350" s="64"/>
      <c r="S1350" s="64"/>
      <c r="T1350" s="64"/>
      <c r="U1350" s="64"/>
      <c r="V1350" s="64"/>
      <c r="W1350" s="66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5"/>
      <c r="AN1350" s="65"/>
      <c r="AO1350" s="65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8"/>
    </row>
    <row r="1351" spans="1:55">
      <c r="A1351" s="67"/>
      <c r="B1351" s="64"/>
      <c r="C1351" s="64"/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  <c r="Q1351" s="64"/>
      <c r="R1351" s="64"/>
      <c r="S1351" s="64"/>
      <c r="T1351" s="64"/>
      <c r="U1351" s="64"/>
      <c r="V1351" s="64"/>
      <c r="W1351" s="66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4"/>
      <c r="AI1351" s="64"/>
      <c r="AJ1351" s="64"/>
      <c r="AK1351" s="64"/>
      <c r="AL1351" s="64"/>
      <c r="AM1351" s="65"/>
      <c r="AN1351" s="65"/>
      <c r="AO1351" s="65"/>
      <c r="AP1351" s="65"/>
      <c r="AQ1351" s="65"/>
      <c r="AR1351" s="65"/>
      <c r="AS1351" s="65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8"/>
    </row>
    <row r="1352" spans="1:55">
      <c r="A1352" s="67"/>
      <c r="B1352" s="64"/>
      <c r="C1352" s="64"/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  <c r="Q1352" s="64"/>
      <c r="R1352" s="64"/>
      <c r="S1352" s="64"/>
      <c r="T1352" s="64"/>
      <c r="U1352" s="64"/>
      <c r="V1352" s="64"/>
      <c r="W1352" s="66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5"/>
      <c r="AN1352" s="65"/>
      <c r="AO1352" s="65"/>
      <c r="AP1352" s="65"/>
      <c r="AQ1352" s="65"/>
      <c r="AR1352" s="65"/>
      <c r="AS1352" s="65"/>
      <c r="AT1352" s="65"/>
      <c r="AU1352" s="65"/>
      <c r="AV1352" s="65"/>
      <c r="AW1352" s="65"/>
      <c r="AX1352" s="65"/>
      <c r="AY1352" s="65"/>
      <c r="AZ1352" s="65"/>
      <c r="BA1352" s="65"/>
      <c r="BB1352" s="65"/>
      <c r="BC1352" s="68"/>
    </row>
    <row r="1353" spans="1:55">
      <c r="A1353" s="67"/>
      <c r="B1353" s="64"/>
      <c r="C1353" s="64"/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T1353" s="64"/>
      <c r="U1353" s="64"/>
      <c r="V1353" s="64"/>
      <c r="W1353" s="66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5"/>
      <c r="AN1353" s="65"/>
      <c r="AO1353" s="65"/>
      <c r="AP1353" s="65"/>
      <c r="AQ1353" s="65"/>
      <c r="AR1353" s="65"/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8"/>
    </row>
    <row r="1354" spans="1:55">
      <c r="A1354" s="67"/>
      <c r="B1354" s="64"/>
      <c r="C1354" s="64"/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  <c r="Q1354" s="64"/>
      <c r="R1354" s="64"/>
      <c r="S1354" s="64"/>
      <c r="T1354" s="64"/>
      <c r="U1354" s="64"/>
      <c r="V1354" s="64"/>
      <c r="W1354" s="66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5"/>
      <c r="AN1354" s="65"/>
      <c r="AO1354" s="65"/>
      <c r="AP1354" s="65"/>
      <c r="AQ1354" s="65"/>
      <c r="AR1354" s="65"/>
      <c r="AS1354" s="65"/>
      <c r="AT1354" s="65"/>
      <c r="AU1354" s="65"/>
      <c r="AV1354" s="65"/>
      <c r="AW1354" s="65"/>
      <c r="AX1354" s="65"/>
      <c r="AY1354" s="65"/>
      <c r="AZ1354" s="65"/>
      <c r="BA1354" s="65"/>
      <c r="BB1354" s="65"/>
      <c r="BC1354" s="68"/>
    </row>
    <row r="1355" spans="1:55">
      <c r="A1355" s="67"/>
      <c r="B1355" s="64"/>
      <c r="C1355" s="64"/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T1355" s="64"/>
      <c r="U1355" s="64"/>
      <c r="V1355" s="64"/>
      <c r="W1355" s="66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5"/>
      <c r="AN1355" s="65"/>
      <c r="AO1355" s="65"/>
      <c r="AP1355" s="65"/>
      <c r="AQ1355" s="65"/>
      <c r="AR1355" s="65"/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8"/>
    </row>
    <row r="1356" spans="1:55">
      <c r="A1356" s="67"/>
      <c r="B1356" s="64"/>
      <c r="C1356" s="64"/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  <c r="Q1356" s="64"/>
      <c r="R1356" s="64"/>
      <c r="S1356" s="64"/>
      <c r="T1356" s="64"/>
      <c r="U1356" s="64"/>
      <c r="V1356" s="64"/>
      <c r="W1356" s="66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5"/>
      <c r="AN1356" s="65"/>
      <c r="AO1356" s="65"/>
      <c r="AP1356" s="65"/>
      <c r="AQ1356" s="65"/>
      <c r="AR1356" s="65"/>
      <c r="AS1356" s="65"/>
      <c r="AT1356" s="65"/>
      <c r="AU1356" s="65"/>
      <c r="AV1356" s="65"/>
      <c r="AW1356" s="65"/>
      <c r="AX1356" s="65"/>
      <c r="AY1356" s="65"/>
      <c r="AZ1356" s="65"/>
      <c r="BA1356" s="65"/>
      <c r="BB1356" s="65"/>
      <c r="BC1356" s="68"/>
    </row>
    <row r="1357" spans="1:55">
      <c r="A1357" s="67"/>
      <c r="B1357" s="64"/>
      <c r="C1357" s="64"/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  <c r="Q1357" s="64"/>
      <c r="R1357" s="64"/>
      <c r="S1357" s="64"/>
      <c r="T1357" s="64"/>
      <c r="U1357" s="64"/>
      <c r="V1357" s="64"/>
      <c r="W1357" s="66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5"/>
      <c r="AN1357" s="65"/>
      <c r="AO1357" s="65"/>
      <c r="AP1357" s="65"/>
      <c r="AQ1357" s="65"/>
      <c r="AR1357" s="65"/>
      <c r="AS1357" s="65"/>
      <c r="AT1357" s="65"/>
      <c r="AU1357" s="65"/>
      <c r="AV1357" s="65"/>
      <c r="AW1357" s="65"/>
      <c r="AX1357" s="65"/>
      <c r="AY1357" s="65"/>
      <c r="AZ1357" s="65"/>
      <c r="BA1357" s="65"/>
      <c r="BB1357" s="65"/>
      <c r="BC1357" s="68"/>
    </row>
    <row r="1358" spans="1:55">
      <c r="A1358" s="67"/>
      <c r="B1358" s="64"/>
      <c r="C1358" s="64"/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  <c r="Q1358" s="64"/>
      <c r="R1358" s="64"/>
      <c r="S1358" s="64"/>
      <c r="T1358" s="64"/>
      <c r="U1358" s="64"/>
      <c r="V1358" s="64"/>
      <c r="W1358" s="66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5"/>
      <c r="AN1358" s="65"/>
      <c r="AO1358" s="65"/>
      <c r="AP1358" s="65"/>
      <c r="AQ1358" s="65"/>
      <c r="AR1358" s="65"/>
      <c r="AS1358" s="65"/>
      <c r="AT1358" s="65"/>
      <c r="AU1358" s="65"/>
      <c r="AV1358" s="65"/>
      <c r="AW1358" s="65"/>
      <c r="AX1358" s="65"/>
      <c r="AY1358" s="65"/>
      <c r="AZ1358" s="65"/>
      <c r="BA1358" s="65"/>
      <c r="BB1358" s="65"/>
      <c r="BC1358" s="68"/>
    </row>
    <row r="1359" spans="1:55">
      <c r="A1359" s="67"/>
      <c r="B1359" s="64"/>
      <c r="C1359" s="64"/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  <c r="Q1359" s="64"/>
      <c r="R1359" s="64"/>
      <c r="S1359" s="64"/>
      <c r="T1359" s="64"/>
      <c r="U1359" s="64"/>
      <c r="V1359" s="64"/>
      <c r="W1359" s="66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5"/>
      <c r="AN1359" s="65"/>
      <c r="AO1359" s="65"/>
      <c r="AP1359" s="65"/>
      <c r="AQ1359" s="65"/>
      <c r="AR1359" s="65"/>
      <c r="AS1359" s="65"/>
      <c r="AT1359" s="65"/>
      <c r="AU1359" s="65"/>
      <c r="AV1359" s="65"/>
      <c r="AW1359" s="65"/>
      <c r="AX1359" s="65"/>
      <c r="AY1359" s="65"/>
      <c r="AZ1359" s="65"/>
      <c r="BA1359" s="65"/>
      <c r="BB1359" s="65"/>
      <c r="BC1359" s="68"/>
    </row>
    <row r="1360" spans="1:55">
      <c r="A1360" s="67"/>
      <c r="B1360" s="64"/>
      <c r="C1360" s="64"/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  <c r="Q1360" s="64"/>
      <c r="R1360" s="64"/>
      <c r="S1360" s="64"/>
      <c r="T1360" s="64"/>
      <c r="U1360" s="64"/>
      <c r="V1360" s="64"/>
      <c r="W1360" s="66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5"/>
      <c r="AN1360" s="65"/>
      <c r="AO1360" s="65"/>
      <c r="AP1360" s="65"/>
      <c r="AQ1360" s="65"/>
      <c r="AR1360" s="65"/>
      <c r="AS1360" s="65"/>
      <c r="AT1360" s="65"/>
      <c r="AU1360" s="65"/>
      <c r="AV1360" s="65"/>
      <c r="AW1360" s="65"/>
      <c r="AX1360" s="65"/>
      <c r="AY1360" s="65"/>
      <c r="AZ1360" s="65"/>
      <c r="BA1360" s="65"/>
      <c r="BB1360" s="65"/>
      <c r="BC1360" s="68"/>
    </row>
    <row r="1361" spans="1:55">
      <c r="A1361" s="67"/>
      <c r="B1361" s="64"/>
      <c r="C1361" s="64"/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  <c r="Q1361" s="64"/>
      <c r="R1361" s="64"/>
      <c r="S1361" s="64"/>
      <c r="T1361" s="64"/>
      <c r="U1361" s="64"/>
      <c r="V1361" s="64"/>
      <c r="W1361" s="66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5"/>
      <c r="AN1361" s="65"/>
      <c r="AO1361" s="65"/>
      <c r="AP1361" s="65"/>
      <c r="AQ1361" s="65"/>
      <c r="AR1361" s="65"/>
      <c r="AS1361" s="65"/>
      <c r="AT1361" s="65"/>
      <c r="AU1361" s="65"/>
      <c r="AV1361" s="65"/>
      <c r="AW1361" s="65"/>
      <c r="AX1361" s="65"/>
      <c r="AY1361" s="65"/>
      <c r="AZ1361" s="65"/>
      <c r="BA1361" s="65"/>
      <c r="BB1361" s="65"/>
      <c r="BC1361" s="68"/>
    </row>
    <row r="1362" spans="1:55">
      <c r="A1362" s="67"/>
      <c r="B1362" s="64"/>
      <c r="C1362" s="64"/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  <c r="Q1362" s="64"/>
      <c r="R1362" s="64"/>
      <c r="S1362" s="64"/>
      <c r="T1362" s="64"/>
      <c r="U1362" s="64"/>
      <c r="V1362" s="64"/>
      <c r="W1362" s="66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5"/>
      <c r="AN1362" s="65"/>
      <c r="AO1362" s="65"/>
      <c r="AP1362" s="65"/>
      <c r="AQ1362" s="65"/>
      <c r="AR1362" s="65"/>
      <c r="AS1362" s="65"/>
      <c r="AT1362" s="65"/>
      <c r="AU1362" s="65"/>
      <c r="AV1362" s="65"/>
      <c r="AW1362" s="65"/>
      <c r="AX1362" s="65"/>
      <c r="AY1362" s="65"/>
      <c r="AZ1362" s="65"/>
      <c r="BA1362" s="65"/>
      <c r="BB1362" s="65"/>
      <c r="BC1362" s="68"/>
    </row>
    <row r="1363" spans="1:55">
      <c r="A1363" s="67"/>
      <c r="B1363" s="64"/>
      <c r="C1363" s="64"/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  <c r="Q1363" s="64"/>
      <c r="R1363" s="64"/>
      <c r="S1363" s="64"/>
      <c r="T1363" s="64"/>
      <c r="U1363" s="64"/>
      <c r="V1363" s="64"/>
      <c r="W1363" s="66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5"/>
      <c r="AN1363" s="65"/>
      <c r="AO1363" s="65"/>
      <c r="AP1363" s="65"/>
      <c r="AQ1363" s="65"/>
      <c r="AR1363" s="65"/>
      <c r="AS1363" s="65"/>
      <c r="AT1363" s="65"/>
      <c r="AU1363" s="65"/>
      <c r="AV1363" s="65"/>
      <c r="AW1363" s="65"/>
      <c r="AX1363" s="65"/>
      <c r="AY1363" s="65"/>
      <c r="AZ1363" s="65"/>
      <c r="BA1363" s="65"/>
      <c r="BB1363" s="65"/>
      <c r="BC1363" s="68"/>
    </row>
    <row r="1364" spans="1:55">
      <c r="A1364" s="67"/>
      <c r="B1364" s="64"/>
      <c r="C1364" s="64"/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  <c r="Q1364" s="64"/>
      <c r="R1364" s="64"/>
      <c r="S1364" s="64"/>
      <c r="T1364" s="64"/>
      <c r="U1364" s="64"/>
      <c r="V1364" s="64"/>
      <c r="W1364" s="66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5"/>
      <c r="AN1364" s="65"/>
      <c r="AO1364" s="65"/>
      <c r="AP1364" s="65"/>
      <c r="AQ1364" s="65"/>
      <c r="AR1364" s="65"/>
      <c r="AS1364" s="65"/>
      <c r="AT1364" s="65"/>
      <c r="AU1364" s="65"/>
      <c r="AV1364" s="65"/>
      <c r="AW1364" s="65"/>
      <c r="AX1364" s="65"/>
      <c r="AY1364" s="65"/>
      <c r="AZ1364" s="65"/>
      <c r="BA1364" s="65"/>
      <c r="BB1364" s="65"/>
      <c r="BC1364" s="68"/>
    </row>
    <row r="1365" spans="1:55">
      <c r="A1365" s="67"/>
      <c r="B1365" s="64"/>
      <c r="C1365" s="64"/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  <c r="Q1365" s="64"/>
      <c r="R1365" s="64"/>
      <c r="S1365" s="64"/>
      <c r="T1365" s="64"/>
      <c r="U1365" s="64"/>
      <c r="V1365" s="64"/>
      <c r="W1365" s="66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5"/>
      <c r="AN1365" s="65"/>
      <c r="AO1365" s="65"/>
      <c r="AP1365" s="65"/>
      <c r="AQ1365" s="65"/>
      <c r="AR1365" s="65"/>
      <c r="AS1365" s="65"/>
      <c r="AT1365" s="65"/>
      <c r="AU1365" s="65"/>
      <c r="AV1365" s="65"/>
      <c r="AW1365" s="65"/>
      <c r="AX1365" s="65"/>
      <c r="AY1365" s="65"/>
      <c r="AZ1365" s="65"/>
      <c r="BA1365" s="65"/>
      <c r="BB1365" s="65"/>
      <c r="BC1365" s="68"/>
    </row>
    <row r="1366" spans="1:55">
      <c r="A1366" s="67"/>
      <c r="B1366" s="64"/>
      <c r="C1366" s="64"/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64"/>
      <c r="S1366" s="64"/>
      <c r="T1366" s="64"/>
      <c r="U1366" s="64"/>
      <c r="V1366" s="64"/>
      <c r="W1366" s="66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5"/>
      <c r="AN1366" s="65"/>
      <c r="AO1366" s="65"/>
      <c r="AP1366" s="65"/>
      <c r="AQ1366" s="65"/>
      <c r="AR1366" s="65"/>
      <c r="AS1366" s="65"/>
      <c r="AT1366" s="65"/>
      <c r="AU1366" s="65"/>
      <c r="AV1366" s="65"/>
      <c r="AW1366" s="65"/>
      <c r="AX1366" s="65"/>
      <c r="AY1366" s="65"/>
      <c r="AZ1366" s="65"/>
      <c r="BA1366" s="65"/>
      <c r="BB1366" s="65"/>
      <c r="BC1366" s="68"/>
    </row>
    <row r="1367" spans="1:55">
      <c r="A1367" s="67"/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  <c r="Q1367" s="64"/>
      <c r="R1367" s="64"/>
      <c r="S1367" s="64"/>
      <c r="T1367" s="64"/>
      <c r="U1367" s="64"/>
      <c r="V1367" s="64"/>
      <c r="W1367" s="66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5"/>
      <c r="AN1367" s="65"/>
      <c r="AO1367" s="65"/>
      <c r="AP1367" s="65"/>
      <c r="AQ1367" s="65"/>
      <c r="AR1367" s="65"/>
      <c r="AS1367" s="65"/>
      <c r="AT1367" s="65"/>
      <c r="AU1367" s="65"/>
      <c r="AV1367" s="65"/>
      <c r="AW1367" s="65"/>
      <c r="AX1367" s="65"/>
      <c r="AY1367" s="65"/>
      <c r="AZ1367" s="65"/>
      <c r="BA1367" s="65"/>
      <c r="BB1367" s="65"/>
      <c r="BC1367" s="68"/>
    </row>
    <row r="1368" spans="1:55">
      <c r="A1368" s="67"/>
      <c r="B1368" s="64"/>
      <c r="C1368" s="64"/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T1368" s="64"/>
      <c r="U1368" s="64"/>
      <c r="V1368" s="64"/>
      <c r="W1368" s="66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5"/>
      <c r="AN1368" s="65"/>
      <c r="AO1368" s="65"/>
      <c r="AP1368" s="65"/>
      <c r="AQ1368" s="65"/>
      <c r="AR1368" s="65"/>
      <c r="AS1368" s="65"/>
      <c r="AT1368" s="65"/>
      <c r="AU1368" s="65"/>
      <c r="AV1368" s="65"/>
      <c r="AW1368" s="65"/>
      <c r="AX1368" s="65"/>
      <c r="AY1368" s="65"/>
      <c r="AZ1368" s="65"/>
      <c r="BA1368" s="65"/>
      <c r="BB1368" s="65"/>
      <c r="BC1368" s="68"/>
    </row>
    <row r="1369" spans="1:55">
      <c r="A1369" s="67"/>
      <c r="B1369" s="64"/>
      <c r="C1369" s="64"/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  <c r="Q1369" s="64"/>
      <c r="R1369" s="64"/>
      <c r="S1369" s="64"/>
      <c r="T1369" s="64"/>
      <c r="U1369" s="64"/>
      <c r="V1369" s="64"/>
      <c r="W1369" s="66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5"/>
      <c r="AN1369" s="65"/>
      <c r="AO1369" s="65"/>
      <c r="AP1369" s="65"/>
      <c r="AQ1369" s="65"/>
      <c r="AR1369" s="65"/>
      <c r="AS1369" s="65"/>
      <c r="AT1369" s="65"/>
      <c r="AU1369" s="65"/>
      <c r="AV1369" s="65"/>
      <c r="AW1369" s="65"/>
      <c r="AX1369" s="65"/>
      <c r="AY1369" s="65"/>
      <c r="AZ1369" s="65"/>
      <c r="BA1369" s="65"/>
      <c r="BB1369" s="65"/>
      <c r="BC1369" s="68"/>
    </row>
    <row r="1370" spans="1:55">
      <c r="A1370" s="67"/>
      <c r="B1370" s="64"/>
      <c r="C1370" s="64"/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T1370" s="64"/>
      <c r="U1370" s="64"/>
      <c r="V1370" s="64"/>
      <c r="W1370" s="66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5"/>
      <c r="AN1370" s="65"/>
      <c r="AO1370" s="65"/>
      <c r="AP1370" s="65"/>
      <c r="AQ1370" s="65"/>
      <c r="AR1370" s="65"/>
      <c r="AS1370" s="65"/>
      <c r="AT1370" s="65"/>
      <c r="AU1370" s="65"/>
      <c r="AV1370" s="65"/>
      <c r="AW1370" s="65"/>
      <c r="AX1370" s="65"/>
      <c r="AY1370" s="65"/>
      <c r="AZ1370" s="65"/>
      <c r="BA1370" s="65"/>
      <c r="BB1370" s="65"/>
      <c r="BC1370" s="68"/>
    </row>
    <row r="1371" spans="1:55">
      <c r="A1371" s="67"/>
      <c r="B1371" s="64"/>
      <c r="C1371" s="64"/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  <c r="Q1371" s="64"/>
      <c r="R1371" s="64"/>
      <c r="S1371" s="64"/>
      <c r="T1371" s="64"/>
      <c r="U1371" s="64"/>
      <c r="V1371" s="64"/>
      <c r="W1371" s="66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5"/>
      <c r="AN1371" s="65"/>
      <c r="AO1371" s="65"/>
      <c r="AP1371" s="65"/>
      <c r="AQ1371" s="65"/>
      <c r="AR1371" s="65"/>
      <c r="AS1371" s="65"/>
      <c r="AT1371" s="65"/>
      <c r="AU1371" s="65"/>
      <c r="AV1371" s="65"/>
      <c r="AW1371" s="65"/>
      <c r="AX1371" s="65"/>
      <c r="AY1371" s="65"/>
      <c r="AZ1371" s="65"/>
      <c r="BA1371" s="65"/>
      <c r="BB1371" s="65"/>
      <c r="BC1371" s="68"/>
    </row>
    <row r="1372" spans="1:55">
      <c r="A1372" s="67"/>
      <c r="B1372" s="64"/>
      <c r="C1372" s="64"/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  <c r="Q1372" s="64"/>
      <c r="R1372" s="64"/>
      <c r="S1372" s="64"/>
      <c r="T1372" s="64"/>
      <c r="U1372" s="64"/>
      <c r="V1372" s="64"/>
      <c r="W1372" s="66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5"/>
      <c r="AN1372" s="65"/>
      <c r="AO1372" s="65"/>
      <c r="AP1372" s="65"/>
      <c r="AQ1372" s="65"/>
      <c r="AR1372" s="65"/>
      <c r="AS1372" s="65"/>
      <c r="AT1372" s="65"/>
      <c r="AU1372" s="65"/>
      <c r="AV1372" s="65"/>
      <c r="AW1372" s="65"/>
      <c r="AX1372" s="65"/>
      <c r="AY1372" s="65"/>
      <c r="AZ1372" s="65"/>
      <c r="BA1372" s="65"/>
      <c r="BB1372" s="65"/>
      <c r="BC1372" s="68"/>
    </row>
    <row r="1373" spans="1:55">
      <c r="A1373" s="67"/>
      <c r="B1373" s="64"/>
      <c r="C1373" s="64"/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  <c r="Q1373" s="64"/>
      <c r="R1373" s="64"/>
      <c r="S1373" s="64"/>
      <c r="T1373" s="64"/>
      <c r="U1373" s="64"/>
      <c r="V1373" s="64"/>
      <c r="W1373" s="66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5"/>
      <c r="AN1373" s="65"/>
      <c r="AO1373" s="65"/>
      <c r="AP1373" s="65"/>
      <c r="AQ1373" s="65"/>
      <c r="AR1373" s="65"/>
      <c r="AS1373" s="65"/>
      <c r="AT1373" s="65"/>
      <c r="AU1373" s="65"/>
      <c r="AV1373" s="65"/>
      <c r="AW1373" s="65"/>
      <c r="AX1373" s="65"/>
      <c r="AY1373" s="65"/>
      <c r="AZ1373" s="65"/>
      <c r="BA1373" s="65"/>
      <c r="BB1373" s="65"/>
      <c r="BC1373" s="68"/>
    </row>
    <row r="1374" spans="1:55">
      <c r="A1374" s="67"/>
      <c r="B1374" s="64"/>
      <c r="C1374" s="64"/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T1374" s="64"/>
      <c r="U1374" s="64"/>
      <c r="V1374" s="64"/>
      <c r="W1374" s="66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5"/>
      <c r="AN1374" s="65"/>
      <c r="AO1374" s="65"/>
      <c r="AP1374" s="65"/>
      <c r="AQ1374" s="65"/>
      <c r="AR1374" s="65"/>
      <c r="AS1374" s="65"/>
      <c r="AT1374" s="65"/>
      <c r="AU1374" s="65"/>
      <c r="AV1374" s="65"/>
      <c r="AW1374" s="65"/>
      <c r="AX1374" s="65"/>
      <c r="AY1374" s="65"/>
      <c r="AZ1374" s="65"/>
      <c r="BA1374" s="65"/>
      <c r="BB1374" s="65"/>
      <c r="BC1374" s="68"/>
    </row>
    <row r="1375" spans="1:55">
      <c r="A1375" s="67"/>
      <c r="B1375" s="64"/>
      <c r="C1375" s="64"/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  <c r="Q1375" s="64"/>
      <c r="R1375" s="64"/>
      <c r="S1375" s="64"/>
      <c r="T1375" s="64"/>
      <c r="U1375" s="64"/>
      <c r="V1375" s="64"/>
      <c r="W1375" s="66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5"/>
      <c r="AN1375" s="65"/>
      <c r="AO1375" s="65"/>
      <c r="AP1375" s="65"/>
      <c r="AQ1375" s="65"/>
      <c r="AR1375" s="65"/>
      <c r="AS1375" s="65"/>
      <c r="AT1375" s="65"/>
      <c r="AU1375" s="65"/>
      <c r="AV1375" s="65"/>
      <c r="AW1375" s="65"/>
      <c r="AX1375" s="65"/>
      <c r="AY1375" s="65"/>
      <c r="AZ1375" s="65"/>
      <c r="BA1375" s="65"/>
      <c r="BB1375" s="65"/>
      <c r="BC1375" s="68"/>
    </row>
    <row r="1376" spans="1:55">
      <c r="A1376" s="67"/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64"/>
      <c r="S1376" s="64"/>
      <c r="T1376" s="64"/>
      <c r="U1376" s="64"/>
      <c r="V1376" s="64"/>
      <c r="W1376" s="66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5"/>
      <c r="AN1376" s="65"/>
      <c r="AO1376" s="65"/>
      <c r="AP1376" s="65"/>
      <c r="AQ1376" s="65"/>
      <c r="AR1376" s="65"/>
      <c r="AS1376" s="65"/>
      <c r="AT1376" s="65"/>
      <c r="AU1376" s="65"/>
      <c r="AV1376" s="65"/>
      <c r="AW1376" s="65"/>
      <c r="AX1376" s="65"/>
      <c r="AY1376" s="65"/>
      <c r="AZ1376" s="65"/>
      <c r="BA1376" s="65"/>
      <c r="BB1376" s="65"/>
      <c r="BC1376" s="68"/>
    </row>
    <row r="1377" spans="1:55">
      <c r="A1377" s="67"/>
      <c r="B1377" s="64"/>
      <c r="C1377" s="64"/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  <c r="Q1377" s="64"/>
      <c r="R1377" s="64"/>
      <c r="S1377" s="64"/>
      <c r="T1377" s="64"/>
      <c r="U1377" s="64"/>
      <c r="V1377" s="64"/>
      <c r="W1377" s="66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5"/>
      <c r="AN1377" s="65"/>
      <c r="AO1377" s="65"/>
      <c r="AP1377" s="65"/>
      <c r="AQ1377" s="65"/>
      <c r="AR1377" s="65"/>
      <c r="AS1377" s="65"/>
      <c r="AT1377" s="65"/>
      <c r="AU1377" s="65"/>
      <c r="AV1377" s="65"/>
      <c r="AW1377" s="65"/>
      <c r="AX1377" s="65"/>
      <c r="AY1377" s="65"/>
      <c r="AZ1377" s="65"/>
      <c r="BA1377" s="65"/>
      <c r="BB1377" s="65"/>
      <c r="BC1377" s="68"/>
    </row>
    <row r="1378" spans="1:55">
      <c r="A1378" s="67"/>
      <c r="B1378" s="64"/>
      <c r="C1378" s="64"/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  <c r="Q1378" s="64"/>
      <c r="R1378" s="64"/>
      <c r="S1378" s="64"/>
      <c r="T1378" s="64"/>
      <c r="U1378" s="64"/>
      <c r="V1378" s="64"/>
      <c r="W1378" s="66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5"/>
      <c r="AN1378" s="65"/>
      <c r="AO1378" s="65"/>
      <c r="AP1378" s="65"/>
      <c r="AQ1378" s="65"/>
      <c r="AR1378" s="65"/>
      <c r="AS1378" s="65"/>
      <c r="AT1378" s="65"/>
      <c r="AU1378" s="65"/>
      <c r="AV1378" s="65"/>
      <c r="AW1378" s="65"/>
      <c r="AX1378" s="65"/>
      <c r="AY1378" s="65"/>
      <c r="AZ1378" s="65"/>
      <c r="BA1378" s="65"/>
      <c r="BB1378" s="65"/>
      <c r="BC1378" s="68"/>
    </row>
    <row r="1379" spans="1:55">
      <c r="A1379" s="67"/>
      <c r="B1379" s="64"/>
      <c r="C1379" s="64"/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  <c r="Q1379" s="64"/>
      <c r="R1379" s="64"/>
      <c r="S1379" s="64"/>
      <c r="T1379" s="64"/>
      <c r="U1379" s="64"/>
      <c r="V1379" s="64"/>
      <c r="W1379" s="66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4"/>
      <c r="AI1379" s="64"/>
      <c r="AJ1379" s="64"/>
      <c r="AK1379" s="64"/>
      <c r="AL1379" s="64"/>
      <c r="AM1379" s="65"/>
      <c r="AN1379" s="65"/>
      <c r="AO1379" s="65"/>
      <c r="AP1379" s="65"/>
      <c r="AQ1379" s="65"/>
      <c r="AR1379" s="65"/>
      <c r="AS1379" s="65"/>
      <c r="AT1379" s="65"/>
      <c r="AU1379" s="65"/>
      <c r="AV1379" s="65"/>
      <c r="AW1379" s="65"/>
      <c r="AX1379" s="65"/>
      <c r="AY1379" s="65"/>
      <c r="AZ1379" s="65"/>
      <c r="BA1379" s="65"/>
      <c r="BB1379" s="65"/>
      <c r="BC1379" s="68"/>
    </row>
    <row r="1380" spans="1:55">
      <c r="A1380" s="69"/>
      <c r="B1380" s="70"/>
      <c r="C1380" s="70"/>
      <c r="D1380" s="70"/>
      <c r="E1380" s="70"/>
      <c r="F1380" s="70"/>
      <c r="G1380" s="70"/>
      <c r="H1380" s="70"/>
      <c r="I1380" s="70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  <c r="V1380" s="70"/>
      <c r="W1380" s="71"/>
      <c r="X1380" s="70"/>
      <c r="Y1380" s="70"/>
      <c r="Z1380" s="70"/>
      <c r="AA1380" s="70"/>
      <c r="AB1380" s="70"/>
      <c r="AC1380" s="70"/>
      <c r="AD1380" s="70"/>
      <c r="AE1380" s="70"/>
      <c r="AF1380" s="70"/>
      <c r="AG1380" s="70"/>
      <c r="AH1380" s="70"/>
      <c r="AI1380" s="70"/>
      <c r="AJ1380" s="70"/>
      <c r="AK1380" s="70"/>
      <c r="AL1380" s="70"/>
      <c r="AM1380" s="72"/>
      <c r="AN1380" s="72"/>
      <c r="AO1380" s="72"/>
      <c r="AP1380" s="72"/>
      <c r="AQ1380" s="72"/>
      <c r="AR1380" s="72"/>
      <c r="AS1380" s="72"/>
      <c r="AT1380" s="72"/>
      <c r="AU1380" s="72"/>
      <c r="AV1380" s="72"/>
      <c r="AW1380" s="72"/>
      <c r="AX1380" s="72"/>
      <c r="AY1380" s="72"/>
      <c r="AZ1380" s="72"/>
      <c r="BA1380" s="72"/>
      <c r="BB1380" s="72"/>
      <c r="BC1380" s="73"/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4"/>
  <sheetViews>
    <sheetView topLeftCell="C1299" zoomScaleNormal="100" workbookViewId="0">
      <selection activeCell="D880" sqref="D880:P1042"/>
    </sheetView>
  </sheetViews>
  <sheetFormatPr baseColWidth="10" defaultRowHeight="15"/>
  <cols>
    <col min="1" max="1" width="32" style="28" customWidth="1"/>
    <col min="2" max="2" width="14.28515625" style="28" bestFit="1" customWidth="1"/>
    <col min="3" max="3" width="21.42578125" style="28" bestFit="1" customWidth="1"/>
    <col min="4" max="4" width="9.5703125" style="28" bestFit="1" customWidth="1"/>
    <col min="5" max="5" width="12.7109375" style="28" bestFit="1" customWidth="1"/>
    <col min="6" max="6" width="10.28515625" style="28" bestFit="1" customWidth="1"/>
    <col min="7" max="7" width="11.42578125" style="28"/>
    <col min="8" max="8" width="12" style="28" bestFit="1" customWidth="1"/>
    <col min="9" max="9" width="41.42578125" style="28" bestFit="1" customWidth="1"/>
    <col min="10" max="10" width="34.7109375" style="28" bestFit="1" customWidth="1"/>
    <col min="11" max="11" width="47.140625" style="28" bestFit="1" customWidth="1"/>
    <col min="12" max="12" width="11.85546875" style="28" bestFit="1" customWidth="1"/>
    <col min="13" max="13" width="12.7109375" style="28" bestFit="1" customWidth="1"/>
    <col min="14" max="14" width="11.85546875" style="54" bestFit="1" customWidth="1"/>
    <col min="15" max="16" width="11.7109375" style="54" customWidth="1"/>
    <col min="17" max="16384" width="11.42578125" style="28"/>
  </cols>
  <sheetData>
    <row r="1" spans="1:18" ht="107.25" customHeight="1"/>
    <row r="2" spans="1:18">
      <c r="A2" s="116" t="s">
        <v>3647</v>
      </c>
    </row>
    <row r="3" spans="1:18">
      <c r="A3" s="28" t="s">
        <v>2837</v>
      </c>
      <c r="B3" s="117" t="s">
        <v>2323</v>
      </c>
      <c r="C3" s="117" t="s">
        <v>2996</v>
      </c>
      <c r="D3" s="117" t="s">
        <v>2327</v>
      </c>
      <c r="E3" s="117" t="s">
        <v>2997</v>
      </c>
      <c r="F3" s="117" t="s">
        <v>2998</v>
      </c>
      <c r="G3" s="117" t="s">
        <v>2999</v>
      </c>
      <c r="H3" s="117" t="s">
        <v>2324</v>
      </c>
      <c r="I3" s="117" t="s">
        <v>2476</v>
      </c>
      <c r="J3" s="117" t="s">
        <v>2477</v>
      </c>
      <c r="K3" s="117" t="s">
        <v>1508</v>
      </c>
      <c r="L3" s="117" t="s">
        <v>3000</v>
      </c>
      <c r="M3" s="117" t="s">
        <v>8573</v>
      </c>
      <c r="N3" s="117" t="s">
        <v>3</v>
      </c>
      <c r="O3" s="117" t="s">
        <v>4</v>
      </c>
      <c r="P3" s="117" t="s">
        <v>5</v>
      </c>
      <c r="Q3" s="118" t="s">
        <v>7268</v>
      </c>
      <c r="R3" s="117" t="s">
        <v>8574</v>
      </c>
    </row>
    <row r="4" spans="1:18">
      <c r="A4" s="116" t="str">
        <f>TNOMINA[[#This Row],[cedula]]&amp;TNOMINA[[#This Row],[prog]]&amp;LEFT(TNOMINA[[#This Row],[tipo]],3)</f>
        <v>0010056188501FIJ</v>
      </c>
      <c r="B4" s="119" t="s">
        <v>2298</v>
      </c>
      <c r="C4" s="119" t="s">
        <v>11</v>
      </c>
      <c r="D4" s="119" t="s">
        <v>2328</v>
      </c>
      <c r="E4" s="119" t="s">
        <v>3001</v>
      </c>
      <c r="F4" s="119" t="s">
        <v>3002</v>
      </c>
      <c r="G4" s="119" t="s">
        <v>3003</v>
      </c>
      <c r="H4" s="119" t="s">
        <v>989</v>
      </c>
      <c r="I4" s="119" t="s">
        <v>726</v>
      </c>
      <c r="J4" s="119" t="s">
        <v>728</v>
      </c>
      <c r="K4" s="119" t="s">
        <v>727</v>
      </c>
      <c r="L4" s="119" t="s">
        <v>8575</v>
      </c>
      <c r="M4" s="120">
        <v>45000</v>
      </c>
      <c r="N4" s="120">
        <v>4898</v>
      </c>
      <c r="O4" s="120">
        <v>1368</v>
      </c>
      <c r="P4" s="120">
        <v>1291.5</v>
      </c>
      <c r="Q4" s="121">
        <f>M4-SUM(N4:P4)-R4</f>
        <v>1625</v>
      </c>
      <c r="R4" s="120">
        <v>35817.5</v>
      </c>
    </row>
    <row r="5" spans="1:18">
      <c r="A5" s="116" t="str">
        <f>TNOMINA[[#This Row],[cedula]]&amp;TNOMINA[[#This Row],[prog]]&amp;LEFT(TNOMINA[[#This Row],[tipo]],3)</f>
        <v>0011908081001FIJ</v>
      </c>
      <c r="B5" s="119" t="s">
        <v>2298</v>
      </c>
      <c r="C5" s="119" t="s">
        <v>11</v>
      </c>
      <c r="D5" s="119" t="s">
        <v>2328</v>
      </c>
      <c r="E5" s="119" t="s">
        <v>3001</v>
      </c>
      <c r="F5" s="119" t="s">
        <v>3002</v>
      </c>
      <c r="G5" s="119" t="s">
        <v>3010</v>
      </c>
      <c r="H5" s="119" t="s">
        <v>1533</v>
      </c>
      <c r="I5" s="119" t="s">
        <v>922</v>
      </c>
      <c r="J5" s="119" t="s">
        <v>55</v>
      </c>
      <c r="K5" s="119" t="s">
        <v>727</v>
      </c>
      <c r="L5" s="119" t="s">
        <v>8575</v>
      </c>
      <c r="M5" s="120">
        <v>35000</v>
      </c>
      <c r="N5" s="122">
        <v>0</v>
      </c>
      <c r="O5" s="120">
        <v>1064</v>
      </c>
      <c r="P5" s="120">
        <v>1004.5</v>
      </c>
      <c r="Q5" s="121">
        <f t="shared" ref="Q5:Q68" si="0">M5-SUM(N5:P5)-R5</f>
        <v>25</v>
      </c>
      <c r="R5" s="120">
        <v>32906.5</v>
      </c>
    </row>
    <row r="6" spans="1:18">
      <c r="A6" s="116" t="str">
        <f>TNOMINA[[#This Row],[cedula]]&amp;TNOMINA[[#This Row],[prog]]&amp;LEFT(TNOMINA[[#This Row],[tipo]],3)</f>
        <v>0010137995601FIJ</v>
      </c>
      <c r="B6" s="119" t="s">
        <v>2298</v>
      </c>
      <c r="C6" s="119" t="s">
        <v>11</v>
      </c>
      <c r="D6" s="119" t="s">
        <v>2328</v>
      </c>
      <c r="E6" s="119" t="s">
        <v>3001</v>
      </c>
      <c r="F6" s="119" t="s">
        <v>3002</v>
      </c>
      <c r="G6" s="119" t="s">
        <v>3009</v>
      </c>
      <c r="H6" s="119" t="s">
        <v>1534</v>
      </c>
      <c r="I6" s="119" t="s">
        <v>295</v>
      </c>
      <c r="J6" s="119" t="s">
        <v>190</v>
      </c>
      <c r="K6" s="119" t="s">
        <v>296</v>
      </c>
      <c r="L6" s="119" t="s">
        <v>8575</v>
      </c>
      <c r="M6" s="120">
        <v>60000</v>
      </c>
      <c r="N6" s="120">
        <v>3486.68</v>
      </c>
      <c r="O6" s="120">
        <v>1824</v>
      </c>
      <c r="P6" s="120">
        <v>1722</v>
      </c>
      <c r="Q6" s="121">
        <f t="shared" si="0"/>
        <v>5200.3700000000026</v>
      </c>
      <c r="R6" s="120">
        <v>47766.95</v>
      </c>
    </row>
    <row r="7" spans="1:18">
      <c r="A7" s="116" t="str">
        <f>TNOMINA[[#This Row],[cedula]]&amp;TNOMINA[[#This Row],[prog]]&amp;LEFT(TNOMINA[[#This Row],[tipo]],3)</f>
        <v>0010930735501FIJ</v>
      </c>
      <c r="B7" s="119" t="s">
        <v>2298</v>
      </c>
      <c r="C7" s="119" t="s">
        <v>11</v>
      </c>
      <c r="D7" s="119" t="s">
        <v>2328</v>
      </c>
      <c r="E7" s="119" t="s">
        <v>3001</v>
      </c>
      <c r="F7" s="119" t="s">
        <v>3002</v>
      </c>
      <c r="G7" s="119" t="s">
        <v>3005</v>
      </c>
      <c r="H7" s="119" t="s">
        <v>1862</v>
      </c>
      <c r="I7" s="119" t="s">
        <v>216</v>
      </c>
      <c r="J7" s="119" t="s">
        <v>59</v>
      </c>
      <c r="K7" s="119" t="s">
        <v>843</v>
      </c>
      <c r="L7" s="119" t="s">
        <v>8575</v>
      </c>
      <c r="M7" s="120">
        <v>115000</v>
      </c>
      <c r="N7" s="120">
        <v>15633.74</v>
      </c>
      <c r="O7" s="120">
        <v>3496</v>
      </c>
      <c r="P7" s="120">
        <v>3300.5</v>
      </c>
      <c r="Q7" s="121">
        <f t="shared" si="0"/>
        <v>21863.920000000013</v>
      </c>
      <c r="R7" s="120">
        <v>70705.84</v>
      </c>
    </row>
    <row r="8" spans="1:18">
      <c r="A8" s="116" t="str">
        <f>TNOMINA[[#This Row],[cedula]]&amp;TNOMINA[[#This Row],[prog]]&amp;LEFT(TNOMINA[[#This Row],[tipo]],3)</f>
        <v>0011050261401FIJ</v>
      </c>
      <c r="B8" s="119" t="s">
        <v>2298</v>
      </c>
      <c r="C8" s="119" t="s">
        <v>11</v>
      </c>
      <c r="D8" s="119" t="s">
        <v>2328</v>
      </c>
      <c r="E8" s="119" t="s">
        <v>3001</v>
      </c>
      <c r="F8" s="119" t="s">
        <v>3002</v>
      </c>
      <c r="G8" s="119" t="s">
        <v>3006</v>
      </c>
      <c r="H8" s="119" t="s">
        <v>1535</v>
      </c>
      <c r="I8" s="119" t="s">
        <v>1190</v>
      </c>
      <c r="J8" s="119" t="s">
        <v>8</v>
      </c>
      <c r="K8" s="119" t="s">
        <v>684</v>
      </c>
      <c r="L8" s="119" t="s">
        <v>8575</v>
      </c>
      <c r="M8" s="120">
        <v>15000</v>
      </c>
      <c r="N8" s="122">
        <v>0</v>
      </c>
      <c r="O8" s="120">
        <v>456</v>
      </c>
      <c r="P8" s="120">
        <v>430.5</v>
      </c>
      <c r="Q8" s="121">
        <f t="shared" si="0"/>
        <v>25</v>
      </c>
      <c r="R8" s="120">
        <v>14088.5</v>
      </c>
    </row>
    <row r="9" spans="1:18">
      <c r="A9" s="116" t="str">
        <f>TNOMINA[[#This Row],[cedula]]&amp;TNOMINA[[#This Row],[prog]]&amp;LEFT(TNOMINA[[#This Row],[tipo]],3)</f>
        <v>4022627522601FIJ</v>
      </c>
      <c r="B9" s="119" t="s">
        <v>2298</v>
      </c>
      <c r="C9" s="119" t="s">
        <v>11</v>
      </c>
      <c r="D9" s="119" t="s">
        <v>2328</v>
      </c>
      <c r="E9" s="119" t="s">
        <v>3001</v>
      </c>
      <c r="F9" s="119" t="s">
        <v>3002</v>
      </c>
      <c r="G9" s="119" t="s">
        <v>3004</v>
      </c>
      <c r="H9" s="119" t="s">
        <v>1536</v>
      </c>
      <c r="I9" s="119" t="s">
        <v>1191</v>
      </c>
      <c r="J9" s="119" t="s">
        <v>10</v>
      </c>
      <c r="K9" s="119" t="s">
        <v>843</v>
      </c>
      <c r="L9" s="119" t="s">
        <v>8575</v>
      </c>
      <c r="M9" s="120">
        <v>90000</v>
      </c>
      <c r="N9" s="120">
        <v>9753.1200000000008</v>
      </c>
      <c r="O9" s="120">
        <v>2736</v>
      </c>
      <c r="P9" s="120">
        <v>2583</v>
      </c>
      <c r="Q9" s="121">
        <f t="shared" si="0"/>
        <v>25</v>
      </c>
      <c r="R9" s="120">
        <v>74902.880000000005</v>
      </c>
    </row>
    <row r="10" spans="1:18">
      <c r="A10" s="116" t="str">
        <f>TNOMINA[[#This Row],[cedula]]&amp;TNOMINA[[#This Row],[prog]]&amp;LEFT(TNOMINA[[#This Row],[tipo]],3)</f>
        <v>4023119320801FIJ</v>
      </c>
      <c r="B10" s="119" t="s">
        <v>2298</v>
      </c>
      <c r="C10" s="119" t="s">
        <v>11</v>
      </c>
      <c r="D10" s="119" t="s">
        <v>2328</v>
      </c>
      <c r="E10" s="119" t="s">
        <v>3001</v>
      </c>
      <c r="F10" s="119" t="s">
        <v>3002</v>
      </c>
      <c r="G10" s="119" t="s">
        <v>3006</v>
      </c>
      <c r="H10" s="119" t="s">
        <v>1537</v>
      </c>
      <c r="I10" s="119" t="s">
        <v>923</v>
      </c>
      <c r="J10" s="119" t="s">
        <v>210</v>
      </c>
      <c r="K10" s="119" t="s">
        <v>843</v>
      </c>
      <c r="L10" s="119" t="s">
        <v>8575</v>
      </c>
      <c r="M10" s="120">
        <v>20000</v>
      </c>
      <c r="N10" s="122">
        <v>0</v>
      </c>
      <c r="O10" s="120">
        <v>608</v>
      </c>
      <c r="P10" s="120">
        <v>574</v>
      </c>
      <c r="Q10" s="121">
        <f t="shared" si="0"/>
        <v>25</v>
      </c>
      <c r="R10" s="120">
        <v>18793</v>
      </c>
    </row>
    <row r="11" spans="1:18">
      <c r="A11" s="116" t="str">
        <f>TNOMINA[[#This Row],[cedula]]&amp;TNOMINA[[#This Row],[prog]]&amp;LEFT(TNOMINA[[#This Row],[tipo]],3)</f>
        <v>2290012573701FIJ</v>
      </c>
      <c r="B11" s="119" t="s">
        <v>2298</v>
      </c>
      <c r="C11" s="119" t="s">
        <v>11</v>
      </c>
      <c r="D11" s="119" t="s">
        <v>2328</v>
      </c>
      <c r="E11" s="119" t="s">
        <v>3001</v>
      </c>
      <c r="F11" s="119" t="s">
        <v>3002</v>
      </c>
      <c r="G11" s="119" t="s">
        <v>3013</v>
      </c>
      <c r="H11" s="119" t="s">
        <v>1538</v>
      </c>
      <c r="I11" s="119" t="s">
        <v>304</v>
      </c>
      <c r="J11" s="119" t="s">
        <v>1200</v>
      </c>
      <c r="K11" s="119" t="s">
        <v>305</v>
      </c>
      <c r="L11" s="119" t="s">
        <v>8575</v>
      </c>
      <c r="M11" s="120">
        <v>70000</v>
      </c>
      <c r="N11" s="120">
        <v>5368.48</v>
      </c>
      <c r="O11" s="120">
        <v>2128</v>
      </c>
      <c r="P11" s="120">
        <v>2009</v>
      </c>
      <c r="Q11" s="121">
        <f t="shared" si="0"/>
        <v>9116.570000000007</v>
      </c>
      <c r="R11" s="120">
        <v>51377.95</v>
      </c>
    </row>
    <row r="12" spans="1:18">
      <c r="A12" s="116" t="str">
        <f>TNOMINA[[#This Row],[cedula]]&amp;TNOMINA[[#This Row],[prog]]&amp;LEFT(TNOMINA[[#This Row],[tipo]],3)</f>
        <v>0010041192501FIJ</v>
      </c>
      <c r="B12" s="119" t="s">
        <v>2298</v>
      </c>
      <c r="C12" s="119" t="s">
        <v>11</v>
      </c>
      <c r="D12" s="119" t="s">
        <v>2328</v>
      </c>
      <c r="E12" s="119" t="s">
        <v>3001</v>
      </c>
      <c r="F12" s="119" t="s">
        <v>3002</v>
      </c>
      <c r="G12" s="119" t="s">
        <v>3008</v>
      </c>
      <c r="H12" s="119" t="s">
        <v>1539</v>
      </c>
      <c r="I12" s="119" t="s">
        <v>186</v>
      </c>
      <c r="J12" s="119" t="s">
        <v>188</v>
      </c>
      <c r="K12" s="119" t="s">
        <v>198</v>
      </c>
      <c r="L12" s="119" t="s">
        <v>8575</v>
      </c>
      <c r="M12" s="120">
        <v>30000</v>
      </c>
      <c r="N12" s="122">
        <v>0</v>
      </c>
      <c r="O12" s="120">
        <v>912</v>
      </c>
      <c r="P12" s="120">
        <v>861</v>
      </c>
      <c r="Q12" s="121">
        <f t="shared" si="0"/>
        <v>4189.2000000000007</v>
      </c>
      <c r="R12" s="120">
        <v>24037.8</v>
      </c>
    </row>
    <row r="13" spans="1:18">
      <c r="A13" s="116" t="str">
        <f>TNOMINA[[#This Row],[cedula]]&amp;TNOMINA[[#This Row],[prog]]&amp;LEFT(TNOMINA[[#This Row],[tipo]],3)</f>
        <v>0011415683901FIJ</v>
      </c>
      <c r="B13" s="119" t="s">
        <v>2298</v>
      </c>
      <c r="C13" s="119" t="s">
        <v>11</v>
      </c>
      <c r="D13" s="119" t="s">
        <v>2328</v>
      </c>
      <c r="E13" s="119" t="s">
        <v>3001</v>
      </c>
      <c r="F13" s="119" t="s">
        <v>3002</v>
      </c>
      <c r="G13" s="119" t="s">
        <v>3010</v>
      </c>
      <c r="H13" s="119" t="s">
        <v>3158</v>
      </c>
      <c r="I13" s="119" t="s">
        <v>3157</v>
      </c>
      <c r="J13" s="119" t="s">
        <v>335</v>
      </c>
      <c r="K13" s="119" t="s">
        <v>684</v>
      </c>
      <c r="L13" s="119" t="s">
        <v>8575</v>
      </c>
      <c r="M13" s="120">
        <v>35000</v>
      </c>
      <c r="N13" s="122">
        <v>0</v>
      </c>
      <c r="O13" s="120">
        <v>1064</v>
      </c>
      <c r="P13" s="120">
        <v>1004.5</v>
      </c>
      <c r="Q13" s="121">
        <f t="shared" si="0"/>
        <v>25</v>
      </c>
      <c r="R13" s="120">
        <v>32906.5</v>
      </c>
    </row>
    <row r="14" spans="1:18">
      <c r="A14" s="116" t="str">
        <f>TNOMINA[[#This Row],[cedula]]&amp;TNOMINA[[#This Row],[prog]]&amp;LEFT(TNOMINA[[#This Row],[tipo]],3)</f>
        <v>0010494009301FIJ</v>
      </c>
      <c r="B14" s="119" t="s">
        <v>2298</v>
      </c>
      <c r="C14" s="119" t="s">
        <v>11</v>
      </c>
      <c r="D14" s="119" t="s">
        <v>2328</v>
      </c>
      <c r="E14" s="119" t="s">
        <v>3001</v>
      </c>
      <c r="F14" s="119" t="s">
        <v>3002</v>
      </c>
      <c r="G14" s="119" t="s">
        <v>3009</v>
      </c>
      <c r="H14" s="119" t="s">
        <v>1541</v>
      </c>
      <c r="I14" s="119" t="s">
        <v>483</v>
      </c>
      <c r="J14" s="119" t="s">
        <v>30</v>
      </c>
      <c r="K14" s="119" t="s">
        <v>484</v>
      </c>
      <c r="L14" s="119" t="s">
        <v>8575</v>
      </c>
      <c r="M14" s="120">
        <v>45000</v>
      </c>
      <c r="N14" s="120">
        <v>1148.33</v>
      </c>
      <c r="O14" s="120">
        <v>1368</v>
      </c>
      <c r="P14" s="120">
        <v>1291.5</v>
      </c>
      <c r="Q14" s="121">
        <f t="shared" si="0"/>
        <v>29614.729999999996</v>
      </c>
      <c r="R14" s="120">
        <v>11577.44</v>
      </c>
    </row>
    <row r="15" spans="1:18">
      <c r="A15" s="116" t="str">
        <f>TNOMINA[[#This Row],[cedula]]&amp;TNOMINA[[#This Row],[prog]]&amp;LEFT(TNOMINA[[#This Row],[tipo]],3)</f>
        <v>0010549621001FIJ</v>
      </c>
      <c r="B15" s="119" t="s">
        <v>2298</v>
      </c>
      <c r="C15" s="119" t="s">
        <v>11</v>
      </c>
      <c r="D15" s="119" t="s">
        <v>2328</v>
      </c>
      <c r="E15" s="119" t="s">
        <v>3001</v>
      </c>
      <c r="F15" s="119" t="s">
        <v>3002</v>
      </c>
      <c r="G15" s="119" t="s">
        <v>3003</v>
      </c>
      <c r="H15" s="119" t="s">
        <v>1542</v>
      </c>
      <c r="I15" s="119" t="s">
        <v>262</v>
      </c>
      <c r="J15" s="119" t="s">
        <v>249</v>
      </c>
      <c r="K15" s="119" t="s">
        <v>263</v>
      </c>
      <c r="L15" s="119" t="s">
        <v>8575</v>
      </c>
      <c r="M15" s="120">
        <v>65000</v>
      </c>
      <c r="N15" s="120">
        <v>4427.58</v>
      </c>
      <c r="O15" s="120">
        <v>1976</v>
      </c>
      <c r="P15" s="120">
        <v>1865.5</v>
      </c>
      <c r="Q15" s="121">
        <f t="shared" si="0"/>
        <v>10472.009999999995</v>
      </c>
      <c r="R15" s="120">
        <v>46258.91</v>
      </c>
    </row>
    <row r="16" spans="1:18">
      <c r="A16" s="116" t="str">
        <f>TNOMINA[[#This Row],[cedula]]&amp;TNOMINA[[#This Row],[prog]]&amp;LEFT(TNOMINA[[#This Row],[tipo]],3)</f>
        <v>4020892853701FIJ</v>
      </c>
      <c r="B16" s="119" t="s">
        <v>2298</v>
      </c>
      <c r="C16" s="119" t="s">
        <v>11</v>
      </c>
      <c r="D16" s="119" t="s">
        <v>2328</v>
      </c>
      <c r="E16" s="119" t="s">
        <v>3001</v>
      </c>
      <c r="F16" s="119" t="s">
        <v>3002</v>
      </c>
      <c r="G16" s="119" t="s">
        <v>3006</v>
      </c>
      <c r="H16" s="119" t="s">
        <v>3559</v>
      </c>
      <c r="I16" s="119" t="s">
        <v>3592</v>
      </c>
      <c r="J16" s="119" t="s">
        <v>335</v>
      </c>
      <c r="K16" s="119" t="s">
        <v>465</v>
      </c>
      <c r="L16" s="119" t="s">
        <v>8575</v>
      </c>
      <c r="M16" s="120">
        <v>35000</v>
      </c>
      <c r="N16" s="122">
        <v>0</v>
      </c>
      <c r="O16" s="120">
        <v>1064</v>
      </c>
      <c r="P16" s="120">
        <v>1004.5</v>
      </c>
      <c r="Q16" s="121">
        <f t="shared" si="0"/>
        <v>25</v>
      </c>
      <c r="R16" s="120">
        <v>32906.5</v>
      </c>
    </row>
    <row r="17" spans="1:18">
      <c r="A17" s="116" t="str">
        <f>TNOMINA[[#This Row],[cedula]]&amp;TNOMINA[[#This Row],[prog]]&amp;LEFT(TNOMINA[[#This Row],[tipo]],3)</f>
        <v>4022415755801FIJ</v>
      </c>
      <c r="B17" s="119" t="s">
        <v>2298</v>
      </c>
      <c r="C17" s="119" t="s">
        <v>11</v>
      </c>
      <c r="D17" s="119" t="s">
        <v>2328</v>
      </c>
      <c r="E17" s="119" t="s">
        <v>3001</v>
      </c>
      <c r="F17" s="119" t="s">
        <v>3002</v>
      </c>
      <c r="G17" s="119" t="s">
        <v>3004</v>
      </c>
      <c r="H17" s="119" t="s">
        <v>2050</v>
      </c>
      <c r="I17" s="119" t="s">
        <v>1414</v>
      </c>
      <c r="J17" s="119" t="s">
        <v>3159</v>
      </c>
      <c r="K17" s="119" t="s">
        <v>276</v>
      </c>
      <c r="L17" s="119" t="s">
        <v>8575</v>
      </c>
      <c r="M17" s="120">
        <v>50000</v>
      </c>
      <c r="N17" s="120">
        <v>1854</v>
      </c>
      <c r="O17" s="120">
        <v>1520</v>
      </c>
      <c r="P17" s="120">
        <v>1435</v>
      </c>
      <c r="Q17" s="121">
        <f t="shared" si="0"/>
        <v>25</v>
      </c>
      <c r="R17" s="120">
        <v>45166</v>
      </c>
    </row>
    <row r="18" spans="1:18">
      <c r="A18" s="116" t="str">
        <f>TNOMINA[[#This Row],[cedula]]&amp;TNOMINA[[#This Row],[prog]]&amp;LEFT(TNOMINA[[#This Row],[tipo]],3)</f>
        <v>2230145697001FIJ</v>
      </c>
      <c r="B18" s="119" t="s">
        <v>2298</v>
      </c>
      <c r="C18" s="119" t="s">
        <v>11</v>
      </c>
      <c r="D18" s="119" t="s">
        <v>2328</v>
      </c>
      <c r="E18" s="119" t="s">
        <v>3001</v>
      </c>
      <c r="F18" s="119" t="s">
        <v>3002</v>
      </c>
      <c r="G18" s="119" t="s">
        <v>3004</v>
      </c>
      <c r="H18" s="119" t="s">
        <v>1785</v>
      </c>
      <c r="I18" s="119" t="s">
        <v>869</v>
      </c>
      <c r="J18" s="119" t="s">
        <v>8</v>
      </c>
      <c r="K18" s="119" t="s">
        <v>727</v>
      </c>
      <c r="L18" s="119" t="s">
        <v>8575</v>
      </c>
      <c r="M18" s="120">
        <v>20000</v>
      </c>
      <c r="N18" s="122">
        <v>0</v>
      </c>
      <c r="O18" s="120">
        <v>608</v>
      </c>
      <c r="P18" s="120">
        <v>574</v>
      </c>
      <c r="Q18" s="121">
        <f t="shared" si="0"/>
        <v>2817</v>
      </c>
      <c r="R18" s="120">
        <v>16001</v>
      </c>
    </row>
    <row r="19" spans="1:18">
      <c r="A19" s="116" t="str">
        <f>TNOMINA[[#This Row],[cedula]]&amp;TNOMINA[[#This Row],[prog]]&amp;LEFT(TNOMINA[[#This Row],[tipo]],3)</f>
        <v>0010199400201FIJ</v>
      </c>
      <c r="B19" s="119" t="s">
        <v>2298</v>
      </c>
      <c r="C19" s="119" t="s">
        <v>11</v>
      </c>
      <c r="D19" s="119" t="s">
        <v>2328</v>
      </c>
      <c r="E19" s="119" t="s">
        <v>3001</v>
      </c>
      <c r="F19" s="119" t="s">
        <v>3002</v>
      </c>
      <c r="G19" s="119" t="s">
        <v>3005</v>
      </c>
      <c r="H19" s="119" t="s">
        <v>1544</v>
      </c>
      <c r="I19" s="119" t="s">
        <v>313</v>
      </c>
      <c r="J19" s="119" t="s">
        <v>98</v>
      </c>
      <c r="K19" s="119" t="s">
        <v>314</v>
      </c>
      <c r="L19" s="119" t="s">
        <v>8575</v>
      </c>
      <c r="M19" s="120">
        <v>70000</v>
      </c>
      <c r="N19" s="120">
        <v>5368.48</v>
      </c>
      <c r="O19" s="120">
        <v>2128</v>
      </c>
      <c r="P19" s="120">
        <v>2009</v>
      </c>
      <c r="Q19" s="121">
        <f t="shared" si="0"/>
        <v>1625.0000000000073</v>
      </c>
      <c r="R19" s="120">
        <v>58869.52</v>
      </c>
    </row>
    <row r="20" spans="1:18">
      <c r="A20" s="116" t="str">
        <f>TNOMINA[[#This Row],[cedula]]&amp;TNOMINA[[#This Row],[prog]]&amp;LEFT(TNOMINA[[#This Row],[tipo]],3)</f>
        <v>0010332836501FIJ</v>
      </c>
      <c r="B20" s="119" t="s">
        <v>2298</v>
      </c>
      <c r="C20" s="119" t="s">
        <v>11</v>
      </c>
      <c r="D20" s="119" t="s">
        <v>2328</v>
      </c>
      <c r="E20" s="119" t="s">
        <v>3001</v>
      </c>
      <c r="F20" s="119" t="s">
        <v>3002</v>
      </c>
      <c r="G20" s="119" t="s">
        <v>3005</v>
      </c>
      <c r="H20" s="119" t="s">
        <v>990</v>
      </c>
      <c r="I20" s="119" t="s">
        <v>729</v>
      </c>
      <c r="J20" s="119" t="s">
        <v>730</v>
      </c>
      <c r="K20" s="119" t="s">
        <v>727</v>
      </c>
      <c r="L20" s="119" t="s">
        <v>8575</v>
      </c>
      <c r="M20" s="120">
        <v>45000</v>
      </c>
      <c r="N20" s="120">
        <v>1148.33</v>
      </c>
      <c r="O20" s="120">
        <v>1368</v>
      </c>
      <c r="P20" s="120">
        <v>1291.5</v>
      </c>
      <c r="Q20" s="121">
        <f t="shared" si="0"/>
        <v>14288.099999999999</v>
      </c>
      <c r="R20" s="120">
        <v>26904.07</v>
      </c>
    </row>
    <row r="21" spans="1:18">
      <c r="A21" s="116" t="str">
        <f>TNOMINA[[#This Row],[cedula]]&amp;TNOMINA[[#This Row],[prog]]&amp;LEFT(TNOMINA[[#This Row],[tipo]],3)</f>
        <v>4022505366501FIJ</v>
      </c>
      <c r="B21" s="119" t="s">
        <v>2298</v>
      </c>
      <c r="C21" s="119" t="s">
        <v>11</v>
      </c>
      <c r="D21" s="119" t="s">
        <v>2328</v>
      </c>
      <c r="E21" s="119" t="s">
        <v>3001</v>
      </c>
      <c r="F21" s="119" t="s">
        <v>3002</v>
      </c>
      <c r="G21" s="119" t="s">
        <v>3004</v>
      </c>
      <c r="H21" s="119" t="s">
        <v>2052</v>
      </c>
      <c r="I21" s="119" t="s">
        <v>1416</v>
      </c>
      <c r="J21" s="119" t="s">
        <v>3159</v>
      </c>
      <c r="K21" s="119" t="s">
        <v>276</v>
      </c>
      <c r="L21" s="119" t="s">
        <v>8575</v>
      </c>
      <c r="M21" s="120">
        <v>55000</v>
      </c>
      <c r="N21" s="120">
        <v>2559.6799999999998</v>
      </c>
      <c r="O21" s="120">
        <v>1672</v>
      </c>
      <c r="P21" s="120">
        <v>1578.5</v>
      </c>
      <c r="Q21" s="121">
        <f t="shared" si="0"/>
        <v>25</v>
      </c>
      <c r="R21" s="120">
        <v>49164.82</v>
      </c>
    </row>
    <row r="22" spans="1:18">
      <c r="A22" s="116" t="str">
        <f>TNOMINA[[#This Row],[cedula]]&amp;TNOMINA[[#This Row],[prog]]&amp;LEFT(TNOMINA[[#This Row],[tipo]],3)</f>
        <v>0010079175501FIJ</v>
      </c>
      <c r="B22" s="119" t="s">
        <v>2298</v>
      </c>
      <c r="C22" s="119" t="s">
        <v>11</v>
      </c>
      <c r="D22" s="119" t="s">
        <v>2328</v>
      </c>
      <c r="E22" s="119" t="s">
        <v>3001</v>
      </c>
      <c r="F22" s="119" t="s">
        <v>3002</v>
      </c>
      <c r="G22" s="119" t="s">
        <v>3007</v>
      </c>
      <c r="H22" s="119" t="s">
        <v>1545</v>
      </c>
      <c r="I22" s="119" t="s">
        <v>609</v>
      </c>
      <c r="J22" s="119" t="s">
        <v>32</v>
      </c>
      <c r="K22" s="119" t="s">
        <v>843</v>
      </c>
      <c r="L22" s="119" t="s">
        <v>8575</v>
      </c>
      <c r="M22" s="120">
        <v>70000</v>
      </c>
      <c r="N22" s="120">
        <v>4733.5200000000004</v>
      </c>
      <c r="O22" s="120">
        <v>2128</v>
      </c>
      <c r="P22" s="120">
        <v>2009</v>
      </c>
      <c r="Q22" s="121">
        <f t="shared" si="0"/>
        <v>5345.7599999999948</v>
      </c>
      <c r="R22" s="120">
        <v>55783.72</v>
      </c>
    </row>
    <row r="23" spans="1:18">
      <c r="A23" s="116" t="str">
        <f>TNOMINA[[#This Row],[cedula]]&amp;TNOMINA[[#This Row],[prog]]&amp;LEFT(TNOMINA[[#This Row],[tipo]],3)</f>
        <v>0011321675801FIJ</v>
      </c>
      <c r="B23" s="119" t="s">
        <v>2298</v>
      </c>
      <c r="C23" s="119" t="s">
        <v>11</v>
      </c>
      <c r="D23" s="119" t="s">
        <v>2328</v>
      </c>
      <c r="E23" s="119" t="s">
        <v>3001</v>
      </c>
      <c r="F23" s="119" t="s">
        <v>3002</v>
      </c>
      <c r="G23" s="119" t="s">
        <v>3004</v>
      </c>
      <c r="H23" s="119" t="s">
        <v>2053</v>
      </c>
      <c r="I23" s="119" t="s">
        <v>1417</v>
      </c>
      <c r="J23" s="119" t="s">
        <v>559</v>
      </c>
      <c r="K23" s="119" t="s">
        <v>843</v>
      </c>
      <c r="L23" s="119" t="s">
        <v>8575</v>
      </c>
      <c r="M23" s="120">
        <v>180000</v>
      </c>
      <c r="N23" s="120">
        <v>30923.37</v>
      </c>
      <c r="O23" s="120">
        <v>5472</v>
      </c>
      <c r="P23" s="120">
        <v>5166</v>
      </c>
      <c r="Q23" s="121">
        <f t="shared" si="0"/>
        <v>25</v>
      </c>
      <c r="R23" s="120">
        <v>138413.63</v>
      </c>
    </row>
    <row r="24" spans="1:18">
      <c r="A24" s="116" t="str">
        <f>TNOMINA[[#This Row],[cedula]]&amp;TNOMINA[[#This Row],[prog]]&amp;LEFT(TNOMINA[[#This Row],[tipo]],3)</f>
        <v>4023219791901FIJ</v>
      </c>
      <c r="B24" s="119" t="s">
        <v>2298</v>
      </c>
      <c r="C24" s="119" t="s">
        <v>11</v>
      </c>
      <c r="D24" s="119" t="s">
        <v>2328</v>
      </c>
      <c r="E24" s="119" t="s">
        <v>3001</v>
      </c>
      <c r="F24" s="119" t="s">
        <v>3002</v>
      </c>
      <c r="G24" s="119" t="s">
        <v>3006</v>
      </c>
      <c r="H24" s="119" t="s">
        <v>2330</v>
      </c>
      <c r="I24" s="119" t="s">
        <v>2329</v>
      </c>
      <c r="J24" s="119" t="s">
        <v>10</v>
      </c>
      <c r="K24" s="119" t="s">
        <v>684</v>
      </c>
      <c r="L24" s="119" t="s">
        <v>8575</v>
      </c>
      <c r="M24" s="120">
        <v>25000</v>
      </c>
      <c r="N24" s="122">
        <v>0</v>
      </c>
      <c r="O24" s="120">
        <v>760</v>
      </c>
      <c r="P24" s="120">
        <v>717.5</v>
      </c>
      <c r="Q24" s="121">
        <f t="shared" si="0"/>
        <v>1612.380000000001</v>
      </c>
      <c r="R24" s="120">
        <v>21910.12</v>
      </c>
    </row>
    <row r="25" spans="1:18">
      <c r="A25" s="116" t="str">
        <f>TNOMINA[[#This Row],[cedula]]&amp;TNOMINA[[#This Row],[prog]]&amp;LEFT(TNOMINA[[#This Row],[tipo]],3)</f>
        <v>2240059876301FIJ</v>
      </c>
      <c r="B25" s="119" t="s">
        <v>2298</v>
      </c>
      <c r="C25" s="119" t="s">
        <v>11</v>
      </c>
      <c r="D25" s="119" t="s">
        <v>2328</v>
      </c>
      <c r="E25" s="119" t="s">
        <v>3001</v>
      </c>
      <c r="F25" s="119" t="s">
        <v>3002</v>
      </c>
      <c r="G25" s="119" t="s">
        <v>3004</v>
      </c>
      <c r="H25" s="119" t="s">
        <v>2406</v>
      </c>
      <c r="I25" s="119" t="s">
        <v>2391</v>
      </c>
      <c r="J25" s="119" t="s">
        <v>55</v>
      </c>
      <c r="K25" s="119" t="s">
        <v>305</v>
      </c>
      <c r="L25" s="119" t="s">
        <v>8575</v>
      </c>
      <c r="M25" s="120">
        <v>35000</v>
      </c>
      <c r="N25" s="122">
        <v>0</v>
      </c>
      <c r="O25" s="120">
        <v>1064</v>
      </c>
      <c r="P25" s="120">
        <v>1004.5</v>
      </c>
      <c r="Q25" s="121">
        <f t="shared" si="0"/>
        <v>25</v>
      </c>
      <c r="R25" s="120">
        <v>32906.5</v>
      </c>
    </row>
    <row r="26" spans="1:18">
      <c r="A26" s="116" t="str">
        <f>TNOMINA[[#This Row],[cedula]]&amp;TNOMINA[[#This Row],[prog]]&amp;LEFT(TNOMINA[[#This Row],[tipo]],3)</f>
        <v>2230126547001FIJ</v>
      </c>
      <c r="B26" s="119" t="s">
        <v>2298</v>
      </c>
      <c r="C26" s="119" t="s">
        <v>11</v>
      </c>
      <c r="D26" s="119" t="s">
        <v>2328</v>
      </c>
      <c r="E26" s="119" t="s">
        <v>3001</v>
      </c>
      <c r="F26" s="119" t="s">
        <v>3002</v>
      </c>
      <c r="G26" s="119" t="s">
        <v>3011</v>
      </c>
      <c r="H26" s="119" t="s">
        <v>1546</v>
      </c>
      <c r="I26" s="119" t="s">
        <v>306</v>
      </c>
      <c r="J26" s="119" t="s">
        <v>249</v>
      </c>
      <c r="K26" s="119" t="s">
        <v>305</v>
      </c>
      <c r="L26" s="119" t="s">
        <v>8575</v>
      </c>
      <c r="M26" s="120">
        <v>75000</v>
      </c>
      <c r="N26" s="120">
        <v>5674.42</v>
      </c>
      <c r="O26" s="120">
        <v>2280</v>
      </c>
      <c r="P26" s="120">
        <v>2152.5</v>
      </c>
      <c r="Q26" s="121">
        <f t="shared" si="0"/>
        <v>11107.760000000002</v>
      </c>
      <c r="R26" s="120">
        <v>53785.32</v>
      </c>
    </row>
    <row r="27" spans="1:18">
      <c r="A27" s="116" t="str">
        <f>TNOMINA[[#This Row],[cedula]]&amp;TNOMINA[[#This Row],[prog]]&amp;LEFT(TNOMINA[[#This Row],[tipo]],3)</f>
        <v>0010510233901FIJ</v>
      </c>
      <c r="B27" s="119" t="s">
        <v>2298</v>
      </c>
      <c r="C27" s="119" t="s">
        <v>11</v>
      </c>
      <c r="D27" s="119" t="s">
        <v>2328</v>
      </c>
      <c r="E27" s="119" t="s">
        <v>3001</v>
      </c>
      <c r="F27" s="119" t="s">
        <v>3002</v>
      </c>
      <c r="G27" s="119" t="s">
        <v>3021</v>
      </c>
      <c r="H27" s="119" t="s">
        <v>991</v>
      </c>
      <c r="I27" s="119" t="s">
        <v>270</v>
      </c>
      <c r="J27" s="119" t="s">
        <v>1396</v>
      </c>
      <c r="K27" s="119" t="s">
        <v>843</v>
      </c>
      <c r="L27" s="119" t="s">
        <v>8575</v>
      </c>
      <c r="M27" s="120">
        <v>48000</v>
      </c>
      <c r="N27" s="120">
        <v>1571.73</v>
      </c>
      <c r="O27" s="120">
        <v>1459.2</v>
      </c>
      <c r="P27" s="120">
        <v>1377.6</v>
      </c>
      <c r="Q27" s="121">
        <f t="shared" si="0"/>
        <v>25</v>
      </c>
      <c r="R27" s="120">
        <v>43566.47</v>
      </c>
    </row>
    <row r="28" spans="1:18">
      <c r="A28" s="116" t="str">
        <f>TNOMINA[[#This Row],[cedula]]&amp;TNOMINA[[#This Row],[prog]]&amp;LEFT(TNOMINA[[#This Row],[tipo]],3)</f>
        <v>0011669775601FIJ</v>
      </c>
      <c r="B28" s="119" t="s">
        <v>2298</v>
      </c>
      <c r="C28" s="119" t="s">
        <v>11</v>
      </c>
      <c r="D28" s="119" t="s">
        <v>2328</v>
      </c>
      <c r="E28" s="119" t="s">
        <v>3001</v>
      </c>
      <c r="F28" s="119" t="s">
        <v>3002</v>
      </c>
      <c r="G28" s="119" t="s">
        <v>3007</v>
      </c>
      <c r="H28" s="119" t="s">
        <v>992</v>
      </c>
      <c r="I28" s="119" t="s">
        <v>200</v>
      </c>
      <c r="J28" s="119" t="s">
        <v>202</v>
      </c>
      <c r="K28" s="119" t="s">
        <v>843</v>
      </c>
      <c r="L28" s="119" t="s">
        <v>8575</v>
      </c>
      <c r="M28" s="120">
        <v>65000</v>
      </c>
      <c r="N28" s="120">
        <v>4110.1000000000004</v>
      </c>
      <c r="O28" s="120">
        <v>1976</v>
      </c>
      <c r="P28" s="120">
        <v>1865.5</v>
      </c>
      <c r="Q28" s="121">
        <f t="shared" si="0"/>
        <v>4408.3800000000047</v>
      </c>
      <c r="R28" s="120">
        <v>52640.02</v>
      </c>
    </row>
    <row r="29" spans="1:18">
      <c r="A29" s="116" t="str">
        <f>TNOMINA[[#This Row],[cedula]]&amp;TNOMINA[[#This Row],[prog]]&amp;LEFT(TNOMINA[[#This Row],[tipo]],3)</f>
        <v>0011001152501FIJ</v>
      </c>
      <c r="B29" s="119" t="s">
        <v>2298</v>
      </c>
      <c r="C29" s="119" t="s">
        <v>11</v>
      </c>
      <c r="D29" s="119" t="s">
        <v>2328</v>
      </c>
      <c r="E29" s="119" t="s">
        <v>3001</v>
      </c>
      <c r="F29" s="119" t="s">
        <v>3002</v>
      </c>
      <c r="G29" s="119" t="s">
        <v>3005</v>
      </c>
      <c r="H29" s="119" t="s">
        <v>993</v>
      </c>
      <c r="I29" s="119" t="s">
        <v>731</v>
      </c>
      <c r="J29" s="119" t="s">
        <v>730</v>
      </c>
      <c r="K29" s="119" t="s">
        <v>727</v>
      </c>
      <c r="L29" s="119" t="s">
        <v>8575</v>
      </c>
      <c r="M29" s="120">
        <v>45000</v>
      </c>
      <c r="N29" s="120">
        <v>1148.33</v>
      </c>
      <c r="O29" s="120">
        <v>1368</v>
      </c>
      <c r="P29" s="120">
        <v>1291.5</v>
      </c>
      <c r="Q29" s="121">
        <f t="shared" si="0"/>
        <v>6031.0099999999948</v>
      </c>
      <c r="R29" s="120">
        <v>35161.160000000003</v>
      </c>
    </row>
    <row r="30" spans="1:18">
      <c r="A30" s="116" t="str">
        <f>TNOMINA[[#This Row],[cedula]]&amp;TNOMINA[[#This Row],[prog]]&amp;LEFT(TNOMINA[[#This Row],[tipo]],3)</f>
        <v>0010003879301FIJ</v>
      </c>
      <c r="B30" s="119" t="s">
        <v>2298</v>
      </c>
      <c r="C30" s="119" t="s">
        <v>11</v>
      </c>
      <c r="D30" s="119" t="s">
        <v>2328</v>
      </c>
      <c r="E30" s="119" t="s">
        <v>3001</v>
      </c>
      <c r="F30" s="119" t="s">
        <v>3002</v>
      </c>
      <c r="G30" s="119" t="s">
        <v>3005</v>
      </c>
      <c r="H30" s="119" t="s">
        <v>1547</v>
      </c>
      <c r="I30" s="119" t="s">
        <v>229</v>
      </c>
      <c r="J30" s="119" t="s">
        <v>231</v>
      </c>
      <c r="K30" s="119" t="s">
        <v>230</v>
      </c>
      <c r="L30" s="119" t="s">
        <v>8575</v>
      </c>
      <c r="M30" s="120">
        <v>70000</v>
      </c>
      <c r="N30" s="120">
        <v>5368.48</v>
      </c>
      <c r="O30" s="120">
        <v>2128</v>
      </c>
      <c r="P30" s="120">
        <v>2009</v>
      </c>
      <c r="Q30" s="121">
        <f t="shared" si="0"/>
        <v>125.00000000000728</v>
      </c>
      <c r="R30" s="120">
        <v>60369.52</v>
      </c>
    </row>
    <row r="31" spans="1:18">
      <c r="A31" s="116" t="str">
        <f>TNOMINA[[#This Row],[cedula]]&amp;TNOMINA[[#This Row],[prog]]&amp;LEFT(TNOMINA[[#This Row],[tipo]],3)</f>
        <v>0011581929401FIJ</v>
      </c>
      <c r="B31" s="119" t="s">
        <v>2298</v>
      </c>
      <c r="C31" s="119" t="s">
        <v>11</v>
      </c>
      <c r="D31" s="119" t="s">
        <v>2328</v>
      </c>
      <c r="E31" s="119" t="s">
        <v>3001</v>
      </c>
      <c r="F31" s="119" t="s">
        <v>3002</v>
      </c>
      <c r="G31" s="119" t="s">
        <v>3010</v>
      </c>
      <c r="H31" s="119" t="s">
        <v>1548</v>
      </c>
      <c r="I31" s="119" t="s">
        <v>3012</v>
      </c>
      <c r="J31" s="119" t="s">
        <v>8</v>
      </c>
      <c r="K31" s="119" t="s">
        <v>843</v>
      </c>
      <c r="L31" s="119" t="s">
        <v>8575</v>
      </c>
      <c r="M31" s="120">
        <v>11000</v>
      </c>
      <c r="N31" s="122">
        <v>0</v>
      </c>
      <c r="O31" s="120">
        <v>334.4</v>
      </c>
      <c r="P31" s="120">
        <v>315.7</v>
      </c>
      <c r="Q31" s="121">
        <f t="shared" si="0"/>
        <v>25</v>
      </c>
      <c r="R31" s="120">
        <v>10324.9</v>
      </c>
    </row>
    <row r="32" spans="1:18">
      <c r="A32" s="116" t="str">
        <f>TNOMINA[[#This Row],[cedula]]&amp;TNOMINA[[#This Row],[prog]]&amp;LEFT(TNOMINA[[#This Row],[tipo]],3)</f>
        <v>0010400016101FIJ</v>
      </c>
      <c r="B32" s="119" t="s">
        <v>2298</v>
      </c>
      <c r="C32" s="119" t="s">
        <v>11</v>
      </c>
      <c r="D32" s="119" t="s">
        <v>2328</v>
      </c>
      <c r="E32" s="119" t="s">
        <v>3001</v>
      </c>
      <c r="F32" s="119" t="s">
        <v>3002</v>
      </c>
      <c r="G32" s="119" t="s">
        <v>3010</v>
      </c>
      <c r="H32" s="119" t="s">
        <v>1549</v>
      </c>
      <c r="I32" s="119" t="s">
        <v>553</v>
      </c>
      <c r="J32" s="119" t="s">
        <v>339</v>
      </c>
      <c r="K32" s="119" t="s">
        <v>843</v>
      </c>
      <c r="L32" s="119" t="s">
        <v>8575</v>
      </c>
      <c r="M32" s="120">
        <v>11000</v>
      </c>
      <c r="N32" s="122">
        <v>0</v>
      </c>
      <c r="O32" s="120">
        <v>334.4</v>
      </c>
      <c r="P32" s="120">
        <v>315.7</v>
      </c>
      <c r="Q32" s="121">
        <f t="shared" si="0"/>
        <v>375</v>
      </c>
      <c r="R32" s="120">
        <v>9974.9</v>
      </c>
    </row>
    <row r="33" spans="1:18">
      <c r="A33" s="116" t="str">
        <f>TNOMINA[[#This Row],[cedula]]&amp;TNOMINA[[#This Row],[prog]]&amp;LEFT(TNOMINA[[#This Row],[tipo]],3)</f>
        <v>0370024334201FIJ</v>
      </c>
      <c r="B33" s="119" t="s">
        <v>2298</v>
      </c>
      <c r="C33" s="119" t="s">
        <v>11</v>
      </c>
      <c r="D33" s="119" t="s">
        <v>2328</v>
      </c>
      <c r="E33" s="119" t="s">
        <v>3001</v>
      </c>
      <c r="F33" s="119" t="s">
        <v>3002</v>
      </c>
      <c r="G33" s="119" t="s">
        <v>3008</v>
      </c>
      <c r="H33" s="119" t="s">
        <v>1550</v>
      </c>
      <c r="I33" s="119" t="s">
        <v>554</v>
      </c>
      <c r="J33" s="119" t="s">
        <v>69</v>
      </c>
      <c r="K33" s="119" t="s">
        <v>684</v>
      </c>
      <c r="L33" s="119" t="s">
        <v>8575</v>
      </c>
      <c r="M33" s="120">
        <v>70000</v>
      </c>
      <c r="N33" s="120">
        <v>5368.48</v>
      </c>
      <c r="O33" s="120">
        <v>2128</v>
      </c>
      <c r="P33" s="120">
        <v>2009</v>
      </c>
      <c r="Q33" s="121">
        <f t="shared" si="0"/>
        <v>2171.0000000000073</v>
      </c>
      <c r="R33" s="120">
        <v>58323.519999999997</v>
      </c>
    </row>
    <row r="34" spans="1:18">
      <c r="A34" s="116" t="str">
        <f>TNOMINA[[#This Row],[cedula]]&amp;TNOMINA[[#This Row],[prog]]&amp;LEFT(TNOMINA[[#This Row],[tipo]],3)</f>
        <v>2250026051201FIJ</v>
      </c>
      <c r="B34" s="119" t="s">
        <v>2298</v>
      </c>
      <c r="C34" s="119" t="s">
        <v>11</v>
      </c>
      <c r="D34" s="119" t="s">
        <v>2328</v>
      </c>
      <c r="E34" s="119" t="s">
        <v>3001</v>
      </c>
      <c r="F34" s="119" t="s">
        <v>3002</v>
      </c>
      <c r="G34" s="119" t="s">
        <v>3006</v>
      </c>
      <c r="H34" s="119" t="s">
        <v>1551</v>
      </c>
      <c r="I34" s="119" t="s">
        <v>963</v>
      </c>
      <c r="J34" s="119" t="s">
        <v>359</v>
      </c>
      <c r="K34" s="119" t="s">
        <v>484</v>
      </c>
      <c r="L34" s="119" t="s">
        <v>8575</v>
      </c>
      <c r="M34" s="120">
        <v>20000</v>
      </c>
      <c r="N34" s="122">
        <v>0</v>
      </c>
      <c r="O34" s="120">
        <v>608</v>
      </c>
      <c r="P34" s="120">
        <v>574</v>
      </c>
      <c r="Q34" s="121">
        <f t="shared" si="0"/>
        <v>1612.380000000001</v>
      </c>
      <c r="R34" s="120">
        <v>17205.62</v>
      </c>
    </row>
    <row r="35" spans="1:18">
      <c r="A35" s="116" t="str">
        <f>TNOMINA[[#This Row],[cedula]]&amp;TNOMINA[[#This Row],[prog]]&amp;LEFT(TNOMINA[[#This Row],[tipo]],3)</f>
        <v>0010411248701FIJ</v>
      </c>
      <c r="B35" s="119" t="s">
        <v>2298</v>
      </c>
      <c r="C35" s="119" t="s">
        <v>11</v>
      </c>
      <c r="D35" s="119" t="s">
        <v>2328</v>
      </c>
      <c r="E35" s="119" t="s">
        <v>3001</v>
      </c>
      <c r="F35" s="119" t="s">
        <v>3002</v>
      </c>
      <c r="G35" s="119" t="s">
        <v>3007</v>
      </c>
      <c r="H35" s="119" t="s">
        <v>1398</v>
      </c>
      <c r="I35" s="119" t="s">
        <v>1397</v>
      </c>
      <c r="J35" s="119" t="s">
        <v>3014</v>
      </c>
      <c r="K35" s="119" t="s">
        <v>201</v>
      </c>
      <c r="L35" s="119" t="s">
        <v>8575</v>
      </c>
      <c r="M35" s="120">
        <v>100000</v>
      </c>
      <c r="N35" s="120">
        <v>11311.68</v>
      </c>
      <c r="O35" s="120">
        <v>3040</v>
      </c>
      <c r="P35" s="120">
        <v>2870</v>
      </c>
      <c r="Q35" s="121">
        <f t="shared" si="0"/>
        <v>6245.7600000000093</v>
      </c>
      <c r="R35" s="120">
        <v>76532.56</v>
      </c>
    </row>
    <row r="36" spans="1:18">
      <c r="A36" s="116" t="str">
        <f>TNOMINA[[#This Row],[cedula]]&amp;TNOMINA[[#This Row],[prog]]&amp;LEFT(TNOMINA[[#This Row],[tipo]],3)</f>
        <v>0010306244401FIJ</v>
      </c>
      <c r="B36" s="119" t="s">
        <v>2298</v>
      </c>
      <c r="C36" s="119" t="s">
        <v>11</v>
      </c>
      <c r="D36" s="119" t="s">
        <v>2328</v>
      </c>
      <c r="E36" s="119" t="s">
        <v>3001</v>
      </c>
      <c r="F36" s="119" t="s">
        <v>3002</v>
      </c>
      <c r="G36" s="119" t="s">
        <v>3005</v>
      </c>
      <c r="H36" s="119" t="s">
        <v>996</v>
      </c>
      <c r="I36" s="119" t="s">
        <v>189</v>
      </c>
      <c r="J36" s="119" t="s">
        <v>190</v>
      </c>
      <c r="K36" s="119" t="s">
        <v>187</v>
      </c>
      <c r="L36" s="119" t="s">
        <v>8575</v>
      </c>
      <c r="M36" s="120">
        <v>35000</v>
      </c>
      <c r="N36" s="122">
        <v>0</v>
      </c>
      <c r="O36" s="120">
        <v>1064</v>
      </c>
      <c r="P36" s="120">
        <v>1004.5</v>
      </c>
      <c r="Q36" s="121">
        <f t="shared" si="0"/>
        <v>1171</v>
      </c>
      <c r="R36" s="120">
        <v>31760.5</v>
      </c>
    </row>
    <row r="37" spans="1:18">
      <c r="A37" s="116" t="str">
        <f>TNOMINA[[#This Row],[cedula]]&amp;TNOMINA[[#This Row],[prog]]&amp;LEFT(TNOMINA[[#This Row],[tipo]],3)</f>
        <v>0170020336501FIJ</v>
      </c>
      <c r="B37" s="119" t="s">
        <v>2298</v>
      </c>
      <c r="C37" s="119" t="s">
        <v>11</v>
      </c>
      <c r="D37" s="119" t="s">
        <v>2328</v>
      </c>
      <c r="E37" s="119" t="s">
        <v>3001</v>
      </c>
      <c r="F37" s="119" t="s">
        <v>3002</v>
      </c>
      <c r="G37" s="119" t="s">
        <v>3010</v>
      </c>
      <c r="H37" s="119" t="s">
        <v>2523</v>
      </c>
      <c r="I37" s="119" t="s">
        <v>2522</v>
      </c>
      <c r="J37" s="119" t="s">
        <v>335</v>
      </c>
      <c r="K37" s="119" t="s">
        <v>263</v>
      </c>
      <c r="L37" s="119" t="s">
        <v>8575</v>
      </c>
      <c r="M37" s="120">
        <v>35000</v>
      </c>
      <c r="N37" s="122">
        <v>0</v>
      </c>
      <c r="O37" s="120">
        <v>1064</v>
      </c>
      <c r="P37" s="120">
        <v>1004.5</v>
      </c>
      <c r="Q37" s="121">
        <f t="shared" si="0"/>
        <v>25</v>
      </c>
      <c r="R37" s="120">
        <v>32906.5</v>
      </c>
    </row>
    <row r="38" spans="1:18">
      <c r="A38" s="116" t="str">
        <f>TNOMINA[[#This Row],[cedula]]&amp;TNOMINA[[#This Row],[prog]]&amp;LEFT(TNOMINA[[#This Row],[tipo]],3)</f>
        <v>0010896444601FIJ</v>
      </c>
      <c r="B38" s="119" t="s">
        <v>2298</v>
      </c>
      <c r="C38" s="119" t="s">
        <v>11</v>
      </c>
      <c r="D38" s="119" t="s">
        <v>2328</v>
      </c>
      <c r="E38" s="119" t="s">
        <v>3001</v>
      </c>
      <c r="F38" s="119" t="s">
        <v>3002</v>
      </c>
      <c r="G38" s="119" t="s">
        <v>3005</v>
      </c>
      <c r="H38" s="119" t="s">
        <v>1553</v>
      </c>
      <c r="I38" s="119" t="s">
        <v>226</v>
      </c>
      <c r="J38" s="119" t="s">
        <v>8</v>
      </c>
      <c r="K38" s="119" t="s">
        <v>227</v>
      </c>
      <c r="L38" s="119" t="s">
        <v>8575</v>
      </c>
      <c r="M38" s="120">
        <v>22000</v>
      </c>
      <c r="N38" s="122">
        <v>0</v>
      </c>
      <c r="O38" s="120">
        <v>668.8</v>
      </c>
      <c r="P38" s="120">
        <v>631.4</v>
      </c>
      <c r="Q38" s="121">
        <f t="shared" si="0"/>
        <v>8271.1799999999985</v>
      </c>
      <c r="R38" s="120">
        <v>12428.62</v>
      </c>
    </row>
    <row r="39" spans="1:18">
      <c r="A39" s="116" t="str">
        <f>TNOMINA[[#This Row],[cedula]]&amp;TNOMINA[[#This Row],[prog]]&amp;LEFT(TNOMINA[[#This Row],[tipo]],3)</f>
        <v>0130012482101FIJ</v>
      </c>
      <c r="B39" s="119" t="s">
        <v>2298</v>
      </c>
      <c r="C39" s="119" t="s">
        <v>11</v>
      </c>
      <c r="D39" s="119" t="s">
        <v>2328</v>
      </c>
      <c r="E39" s="119" t="s">
        <v>3001</v>
      </c>
      <c r="F39" s="119" t="s">
        <v>3002</v>
      </c>
      <c r="G39" s="119" t="s">
        <v>3004</v>
      </c>
      <c r="H39" s="119" t="s">
        <v>997</v>
      </c>
      <c r="I39" s="119" t="s">
        <v>555</v>
      </c>
      <c r="J39" s="119" t="s">
        <v>8</v>
      </c>
      <c r="K39" s="119" t="s">
        <v>843</v>
      </c>
      <c r="L39" s="119" t="s">
        <v>8575</v>
      </c>
      <c r="M39" s="120">
        <v>10000</v>
      </c>
      <c r="N39" s="122">
        <v>0</v>
      </c>
      <c r="O39" s="120">
        <v>304</v>
      </c>
      <c r="P39" s="120">
        <v>287</v>
      </c>
      <c r="Q39" s="121">
        <f t="shared" si="0"/>
        <v>75</v>
      </c>
      <c r="R39" s="120">
        <v>9334</v>
      </c>
    </row>
    <row r="40" spans="1:18">
      <c r="A40" s="116" t="str">
        <f>TNOMINA[[#This Row],[cedula]]&amp;TNOMINA[[#This Row],[prog]]&amp;LEFT(TNOMINA[[#This Row],[tipo]],3)</f>
        <v>0310097626901FIJ</v>
      </c>
      <c r="B40" s="119" t="s">
        <v>2298</v>
      </c>
      <c r="C40" s="119" t="s">
        <v>11</v>
      </c>
      <c r="D40" s="119" t="s">
        <v>2328</v>
      </c>
      <c r="E40" s="119" t="s">
        <v>3001</v>
      </c>
      <c r="F40" s="119" t="s">
        <v>3002</v>
      </c>
      <c r="G40" s="119" t="s">
        <v>3004</v>
      </c>
      <c r="H40" s="119" t="s">
        <v>1554</v>
      </c>
      <c r="I40" s="119" t="s">
        <v>844</v>
      </c>
      <c r="J40" s="119" t="s">
        <v>190</v>
      </c>
      <c r="K40" s="119" t="s">
        <v>720</v>
      </c>
      <c r="L40" s="119" t="s">
        <v>8575</v>
      </c>
      <c r="M40" s="120">
        <v>35000</v>
      </c>
      <c r="N40" s="122">
        <v>0</v>
      </c>
      <c r="O40" s="120">
        <v>1064</v>
      </c>
      <c r="P40" s="120">
        <v>1004.5</v>
      </c>
      <c r="Q40" s="121">
        <f t="shared" si="0"/>
        <v>25</v>
      </c>
      <c r="R40" s="120">
        <v>32906.5</v>
      </c>
    </row>
    <row r="41" spans="1:18">
      <c r="A41" s="116" t="str">
        <f>TNOMINA[[#This Row],[cedula]]&amp;TNOMINA[[#This Row],[prog]]&amp;LEFT(TNOMINA[[#This Row],[tipo]],3)</f>
        <v>0010855983201FIJ</v>
      </c>
      <c r="B41" s="119" t="s">
        <v>2298</v>
      </c>
      <c r="C41" s="119" t="s">
        <v>11</v>
      </c>
      <c r="D41" s="119" t="s">
        <v>2328</v>
      </c>
      <c r="E41" s="119" t="s">
        <v>3001</v>
      </c>
      <c r="F41" s="119" t="s">
        <v>3002</v>
      </c>
      <c r="G41" s="119" t="s">
        <v>3009</v>
      </c>
      <c r="H41" s="119" t="s">
        <v>1555</v>
      </c>
      <c r="I41" s="119" t="s">
        <v>191</v>
      </c>
      <c r="J41" s="119" t="s">
        <v>192</v>
      </c>
      <c r="K41" s="119" t="s">
        <v>762</v>
      </c>
      <c r="L41" s="119" t="s">
        <v>8575</v>
      </c>
      <c r="M41" s="120">
        <v>31500</v>
      </c>
      <c r="N41" s="122">
        <v>0</v>
      </c>
      <c r="O41" s="120">
        <v>957.6</v>
      </c>
      <c r="P41" s="120">
        <v>904.05</v>
      </c>
      <c r="Q41" s="121">
        <f t="shared" si="0"/>
        <v>7990.66</v>
      </c>
      <c r="R41" s="120">
        <v>21647.69</v>
      </c>
    </row>
    <row r="42" spans="1:18">
      <c r="A42" s="116" t="str">
        <f>TNOMINA[[#This Row],[cedula]]&amp;TNOMINA[[#This Row],[prog]]&amp;LEFT(TNOMINA[[#This Row],[tipo]],3)</f>
        <v>0010564313401FIJ</v>
      </c>
      <c r="B42" s="119" t="s">
        <v>2298</v>
      </c>
      <c r="C42" s="119" t="s">
        <v>11</v>
      </c>
      <c r="D42" s="119" t="s">
        <v>2328</v>
      </c>
      <c r="E42" s="119" t="s">
        <v>3001</v>
      </c>
      <c r="F42" s="119" t="s">
        <v>3002</v>
      </c>
      <c r="G42" s="119" t="s">
        <v>3004</v>
      </c>
      <c r="H42" s="119" t="s">
        <v>1556</v>
      </c>
      <c r="I42" s="119" t="s">
        <v>556</v>
      </c>
      <c r="J42" s="119" t="s">
        <v>557</v>
      </c>
      <c r="K42" s="119" t="s">
        <v>843</v>
      </c>
      <c r="L42" s="119" t="s">
        <v>8575</v>
      </c>
      <c r="M42" s="120">
        <v>10000</v>
      </c>
      <c r="N42" s="122">
        <v>0</v>
      </c>
      <c r="O42" s="120">
        <v>304</v>
      </c>
      <c r="P42" s="120">
        <v>287</v>
      </c>
      <c r="Q42" s="121">
        <f t="shared" si="0"/>
        <v>325</v>
      </c>
      <c r="R42" s="120">
        <v>9084</v>
      </c>
    </row>
    <row r="43" spans="1:18">
      <c r="A43" s="116" t="str">
        <f>TNOMINA[[#This Row],[cedula]]&amp;TNOMINA[[#This Row],[prog]]&amp;LEFT(TNOMINA[[#This Row],[tipo]],3)</f>
        <v>4021813358101FIJ</v>
      </c>
      <c r="B43" s="119" t="s">
        <v>2298</v>
      </c>
      <c r="C43" s="119" t="s">
        <v>11</v>
      </c>
      <c r="D43" s="119" t="s">
        <v>2328</v>
      </c>
      <c r="E43" s="119" t="s">
        <v>3001</v>
      </c>
      <c r="F43" s="119" t="s">
        <v>3002</v>
      </c>
      <c r="G43" s="119" t="s">
        <v>3006</v>
      </c>
      <c r="H43" s="119" t="s">
        <v>3385</v>
      </c>
      <c r="I43" s="119" t="s">
        <v>3384</v>
      </c>
      <c r="J43" s="119" t="s">
        <v>335</v>
      </c>
      <c r="K43" s="119" t="s">
        <v>245</v>
      </c>
      <c r="L43" s="119" t="s">
        <v>8575</v>
      </c>
      <c r="M43" s="120">
        <v>25000</v>
      </c>
      <c r="N43" s="122">
        <v>0</v>
      </c>
      <c r="O43" s="120">
        <v>760</v>
      </c>
      <c r="P43" s="120">
        <v>717.5</v>
      </c>
      <c r="Q43" s="121">
        <f t="shared" si="0"/>
        <v>6098.0600000000013</v>
      </c>
      <c r="R43" s="120">
        <v>17424.439999999999</v>
      </c>
    </row>
    <row r="44" spans="1:18">
      <c r="A44" s="116" t="str">
        <f>TNOMINA[[#This Row],[cedula]]&amp;TNOMINA[[#This Row],[prog]]&amp;LEFT(TNOMINA[[#This Row],[tipo]],3)</f>
        <v>0680055333801FIJ</v>
      </c>
      <c r="B44" s="119" t="s">
        <v>2298</v>
      </c>
      <c r="C44" s="119" t="s">
        <v>11</v>
      </c>
      <c r="D44" s="119" t="s">
        <v>2328</v>
      </c>
      <c r="E44" s="119" t="s">
        <v>3001</v>
      </c>
      <c r="F44" s="119" t="s">
        <v>3002</v>
      </c>
      <c r="G44" s="119" t="s">
        <v>3009</v>
      </c>
      <c r="H44" s="119" t="s">
        <v>2307</v>
      </c>
      <c r="I44" s="119" t="s">
        <v>2319</v>
      </c>
      <c r="J44" s="119" t="s">
        <v>873</v>
      </c>
      <c r="K44" s="119" t="s">
        <v>503</v>
      </c>
      <c r="L44" s="119" t="s">
        <v>8575</v>
      </c>
      <c r="M44" s="120">
        <v>35000</v>
      </c>
      <c r="N44" s="122">
        <v>0</v>
      </c>
      <c r="O44" s="120">
        <v>1064</v>
      </c>
      <c r="P44" s="120">
        <v>1004.5</v>
      </c>
      <c r="Q44" s="121">
        <f t="shared" si="0"/>
        <v>25</v>
      </c>
      <c r="R44" s="120">
        <v>32906.5</v>
      </c>
    </row>
    <row r="45" spans="1:18">
      <c r="A45" s="116" t="str">
        <f>TNOMINA[[#This Row],[cedula]]&amp;TNOMINA[[#This Row],[prog]]&amp;LEFT(TNOMINA[[#This Row],[tipo]],3)</f>
        <v>0010172001901FIJ</v>
      </c>
      <c r="B45" s="119" t="s">
        <v>2298</v>
      </c>
      <c r="C45" s="119" t="s">
        <v>11</v>
      </c>
      <c r="D45" s="119" t="s">
        <v>2328</v>
      </c>
      <c r="E45" s="119" t="s">
        <v>3001</v>
      </c>
      <c r="F45" s="119" t="s">
        <v>3002</v>
      </c>
      <c r="G45" s="119" t="s">
        <v>3007</v>
      </c>
      <c r="H45" s="119" t="s">
        <v>1557</v>
      </c>
      <c r="I45" s="119" t="s">
        <v>732</v>
      </c>
      <c r="J45" s="119" t="s">
        <v>59</v>
      </c>
      <c r="K45" s="119" t="s">
        <v>727</v>
      </c>
      <c r="L45" s="119" t="s">
        <v>8575</v>
      </c>
      <c r="M45" s="120">
        <v>130000</v>
      </c>
      <c r="N45" s="120">
        <v>19162.12</v>
      </c>
      <c r="O45" s="120">
        <v>3952</v>
      </c>
      <c r="P45" s="120">
        <v>3731</v>
      </c>
      <c r="Q45" s="121">
        <f t="shared" si="0"/>
        <v>15276.020000000004</v>
      </c>
      <c r="R45" s="120">
        <v>87878.86</v>
      </c>
    </row>
    <row r="46" spans="1:18">
      <c r="A46" s="116" t="str">
        <f>TNOMINA[[#This Row],[cedula]]&amp;TNOMINA[[#This Row],[prog]]&amp;LEFT(TNOMINA[[#This Row],[tipo]],3)</f>
        <v>4022100901801FIJ</v>
      </c>
      <c r="B46" s="119" t="s">
        <v>2298</v>
      </c>
      <c r="C46" s="119" t="s">
        <v>11</v>
      </c>
      <c r="D46" s="119" t="s">
        <v>2328</v>
      </c>
      <c r="E46" s="119" t="s">
        <v>3001</v>
      </c>
      <c r="F46" s="119" t="s">
        <v>3002</v>
      </c>
      <c r="G46" s="119" t="s">
        <v>3006</v>
      </c>
      <c r="H46" s="119" t="s">
        <v>3325</v>
      </c>
      <c r="I46" s="119" t="s">
        <v>3326</v>
      </c>
      <c r="J46" s="119" t="s">
        <v>802</v>
      </c>
      <c r="K46" s="119" t="s">
        <v>245</v>
      </c>
      <c r="L46" s="119" t="s">
        <v>8575</v>
      </c>
      <c r="M46" s="120">
        <v>45000</v>
      </c>
      <c r="N46" s="120">
        <v>1148.33</v>
      </c>
      <c r="O46" s="120">
        <v>1368</v>
      </c>
      <c r="P46" s="120">
        <v>1291.5</v>
      </c>
      <c r="Q46" s="121">
        <f t="shared" si="0"/>
        <v>25</v>
      </c>
      <c r="R46" s="120">
        <v>41167.17</v>
      </c>
    </row>
    <row r="47" spans="1:18">
      <c r="A47" s="116" t="str">
        <f>TNOMINA[[#This Row],[cedula]]&amp;TNOMINA[[#This Row],[prog]]&amp;LEFT(TNOMINA[[#This Row],[tipo]],3)</f>
        <v>0810000857501FIJ</v>
      </c>
      <c r="B47" s="119" t="s">
        <v>2298</v>
      </c>
      <c r="C47" s="119" t="s">
        <v>11</v>
      </c>
      <c r="D47" s="119" t="s">
        <v>2328</v>
      </c>
      <c r="E47" s="119" t="s">
        <v>3001</v>
      </c>
      <c r="F47" s="119" t="s">
        <v>3002</v>
      </c>
      <c r="G47" s="119" t="s">
        <v>3010</v>
      </c>
      <c r="H47" s="119" t="s">
        <v>1558</v>
      </c>
      <c r="I47" s="119" t="s">
        <v>489</v>
      </c>
      <c r="J47" s="119" t="s">
        <v>8</v>
      </c>
      <c r="K47" s="119" t="s">
        <v>684</v>
      </c>
      <c r="L47" s="119" t="s">
        <v>8575</v>
      </c>
      <c r="M47" s="120">
        <v>10000</v>
      </c>
      <c r="N47" s="122">
        <v>0</v>
      </c>
      <c r="O47" s="120">
        <v>304</v>
      </c>
      <c r="P47" s="120">
        <v>287</v>
      </c>
      <c r="Q47" s="121">
        <f t="shared" si="0"/>
        <v>375</v>
      </c>
      <c r="R47" s="120">
        <v>9034</v>
      </c>
    </row>
    <row r="48" spans="1:18">
      <c r="A48" s="116" t="str">
        <f>TNOMINA[[#This Row],[cedula]]&amp;TNOMINA[[#This Row],[prog]]&amp;LEFT(TNOMINA[[#This Row],[tipo]],3)</f>
        <v>0011946480801FIJ</v>
      </c>
      <c r="B48" s="119" t="s">
        <v>2298</v>
      </c>
      <c r="C48" s="119" t="s">
        <v>11</v>
      </c>
      <c r="D48" s="119" t="s">
        <v>2328</v>
      </c>
      <c r="E48" s="119" t="s">
        <v>3001</v>
      </c>
      <c r="F48" s="119" t="s">
        <v>3002</v>
      </c>
      <c r="G48" s="119" t="s">
        <v>3006</v>
      </c>
      <c r="H48" s="119" t="s">
        <v>3387</v>
      </c>
      <c r="I48" s="119" t="s">
        <v>3386</v>
      </c>
      <c r="J48" s="119" t="s">
        <v>10</v>
      </c>
      <c r="K48" s="119" t="s">
        <v>762</v>
      </c>
      <c r="L48" s="119" t="s">
        <v>8575</v>
      </c>
      <c r="M48" s="120">
        <v>35000</v>
      </c>
      <c r="N48" s="122">
        <v>0</v>
      </c>
      <c r="O48" s="120">
        <v>1064</v>
      </c>
      <c r="P48" s="120">
        <v>1004.5</v>
      </c>
      <c r="Q48" s="121">
        <f t="shared" si="0"/>
        <v>25</v>
      </c>
      <c r="R48" s="120">
        <v>32906.5</v>
      </c>
    </row>
    <row r="49" spans="1:18">
      <c r="A49" s="116" t="str">
        <f>TNOMINA[[#This Row],[cedula]]&amp;TNOMINA[[#This Row],[prog]]&amp;LEFT(TNOMINA[[#This Row],[tipo]],3)</f>
        <v>0011534458201FIJ</v>
      </c>
      <c r="B49" s="119" t="s">
        <v>2298</v>
      </c>
      <c r="C49" s="119" t="s">
        <v>11</v>
      </c>
      <c r="D49" s="119" t="s">
        <v>2328</v>
      </c>
      <c r="E49" s="119" t="s">
        <v>3001</v>
      </c>
      <c r="F49" s="119" t="s">
        <v>3002</v>
      </c>
      <c r="G49" s="119" t="s">
        <v>3004</v>
      </c>
      <c r="H49" s="119" t="s">
        <v>1559</v>
      </c>
      <c r="I49" s="119" t="s">
        <v>558</v>
      </c>
      <c r="J49" s="119" t="s">
        <v>1229</v>
      </c>
      <c r="K49" s="119" t="s">
        <v>843</v>
      </c>
      <c r="L49" s="119" t="s">
        <v>8575</v>
      </c>
      <c r="M49" s="120">
        <v>180000</v>
      </c>
      <c r="N49" s="120">
        <v>30923.37</v>
      </c>
      <c r="O49" s="120">
        <v>5472</v>
      </c>
      <c r="P49" s="120">
        <v>5166</v>
      </c>
      <c r="Q49" s="121">
        <f t="shared" si="0"/>
        <v>1025</v>
      </c>
      <c r="R49" s="120">
        <v>137413.63</v>
      </c>
    </row>
    <row r="50" spans="1:18">
      <c r="A50" s="116" t="str">
        <f>TNOMINA[[#This Row],[cedula]]&amp;TNOMINA[[#This Row],[prog]]&amp;LEFT(TNOMINA[[#This Row],[tipo]],3)</f>
        <v>0100105127301FIJ</v>
      </c>
      <c r="B50" s="119" t="s">
        <v>2298</v>
      </c>
      <c r="C50" s="119" t="s">
        <v>11</v>
      </c>
      <c r="D50" s="119" t="s">
        <v>2328</v>
      </c>
      <c r="E50" s="119" t="s">
        <v>3001</v>
      </c>
      <c r="F50" s="119" t="s">
        <v>3002</v>
      </c>
      <c r="G50" s="119" t="s">
        <v>3006</v>
      </c>
      <c r="H50" s="119" t="s">
        <v>2526</v>
      </c>
      <c r="I50" s="119" t="s">
        <v>2525</v>
      </c>
      <c r="J50" s="119" t="s">
        <v>8</v>
      </c>
      <c r="K50" s="119" t="s">
        <v>684</v>
      </c>
      <c r="L50" s="119" t="s">
        <v>8575</v>
      </c>
      <c r="M50" s="120">
        <v>17000</v>
      </c>
      <c r="N50" s="122">
        <v>0</v>
      </c>
      <c r="O50" s="120">
        <v>516.79999999999995</v>
      </c>
      <c r="P50" s="120">
        <v>487.9</v>
      </c>
      <c r="Q50" s="121">
        <f t="shared" si="0"/>
        <v>3571</v>
      </c>
      <c r="R50" s="120">
        <v>12424.3</v>
      </c>
    </row>
    <row r="51" spans="1:18">
      <c r="A51" s="116" t="str">
        <f>TNOMINA[[#This Row],[cedula]]&amp;TNOMINA[[#This Row],[prog]]&amp;LEFT(TNOMINA[[#This Row],[tipo]],3)</f>
        <v>0011363972801FIJ</v>
      </c>
      <c r="B51" s="119" t="s">
        <v>2298</v>
      </c>
      <c r="C51" s="119" t="s">
        <v>11</v>
      </c>
      <c r="D51" s="119" t="s">
        <v>2328</v>
      </c>
      <c r="E51" s="119" t="s">
        <v>3001</v>
      </c>
      <c r="F51" s="119" t="s">
        <v>3002</v>
      </c>
      <c r="G51" s="119" t="s">
        <v>3004</v>
      </c>
      <c r="H51" s="119" t="s">
        <v>2402</v>
      </c>
      <c r="I51" s="119" t="s">
        <v>2386</v>
      </c>
      <c r="J51" s="119" t="s">
        <v>8</v>
      </c>
      <c r="K51" s="119" t="s">
        <v>488</v>
      </c>
      <c r="L51" s="119" t="s">
        <v>8575</v>
      </c>
      <c r="M51" s="120">
        <v>17000</v>
      </c>
      <c r="N51" s="122">
        <v>0</v>
      </c>
      <c r="O51" s="120">
        <v>516.79999999999995</v>
      </c>
      <c r="P51" s="120">
        <v>487.9</v>
      </c>
      <c r="Q51" s="121">
        <f t="shared" si="0"/>
        <v>3431.83</v>
      </c>
      <c r="R51" s="120">
        <v>12563.47</v>
      </c>
    </row>
    <row r="52" spans="1:18">
      <c r="A52" s="116" t="str">
        <f>TNOMINA[[#This Row],[cedula]]&amp;TNOMINA[[#This Row],[prog]]&amp;LEFT(TNOMINA[[#This Row],[tipo]],3)</f>
        <v>0480047644401FIJ</v>
      </c>
      <c r="B52" s="119" t="s">
        <v>2298</v>
      </c>
      <c r="C52" s="119" t="s">
        <v>11</v>
      </c>
      <c r="D52" s="119" t="s">
        <v>2328</v>
      </c>
      <c r="E52" s="119" t="s">
        <v>3001</v>
      </c>
      <c r="F52" s="119" t="s">
        <v>3002</v>
      </c>
      <c r="G52" s="119" t="s">
        <v>3006</v>
      </c>
      <c r="H52" s="119" t="s">
        <v>1560</v>
      </c>
      <c r="I52" s="119" t="s">
        <v>845</v>
      </c>
      <c r="J52" s="119" t="s">
        <v>190</v>
      </c>
      <c r="K52" s="119" t="s">
        <v>842</v>
      </c>
      <c r="L52" s="119" t="s">
        <v>8575</v>
      </c>
      <c r="M52" s="120">
        <v>35000</v>
      </c>
      <c r="N52" s="122">
        <v>0</v>
      </c>
      <c r="O52" s="120">
        <v>1064</v>
      </c>
      <c r="P52" s="120">
        <v>1004.5</v>
      </c>
      <c r="Q52" s="121">
        <f t="shared" si="0"/>
        <v>25</v>
      </c>
      <c r="R52" s="120">
        <v>32906.5</v>
      </c>
    </row>
    <row r="53" spans="1:18">
      <c r="A53" s="116" t="str">
        <f>TNOMINA[[#This Row],[cedula]]&amp;TNOMINA[[#This Row],[prog]]&amp;LEFT(TNOMINA[[#This Row],[tipo]],3)</f>
        <v>4022834108301FIJ</v>
      </c>
      <c r="B53" s="119" t="s">
        <v>2298</v>
      </c>
      <c r="C53" s="119" t="s">
        <v>11</v>
      </c>
      <c r="D53" s="119" t="s">
        <v>2328</v>
      </c>
      <c r="E53" s="119" t="s">
        <v>3001</v>
      </c>
      <c r="F53" s="119" t="s">
        <v>3002</v>
      </c>
      <c r="G53" s="119" t="s">
        <v>3004</v>
      </c>
      <c r="H53" s="119" t="s">
        <v>1561</v>
      </c>
      <c r="I53" s="119" t="s">
        <v>1186</v>
      </c>
      <c r="J53" s="119" t="s">
        <v>1187</v>
      </c>
      <c r="K53" s="119" t="s">
        <v>843</v>
      </c>
      <c r="L53" s="119" t="s">
        <v>8575</v>
      </c>
      <c r="M53" s="120">
        <v>25000</v>
      </c>
      <c r="N53" s="122">
        <v>0</v>
      </c>
      <c r="O53" s="120">
        <v>760</v>
      </c>
      <c r="P53" s="120">
        <v>717.5</v>
      </c>
      <c r="Q53" s="121">
        <f t="shared" si="0"/>
        <v>11851.76</v>
      </c>
      <c r="R53" s="120">
        <v>11670.74</v>
      </c>
    </row>
    <row r="54" spans="1:18">
      <c r="A54" s="116" t="str">
        <f>TNOMINA[[#This Row],[cedula]]&amp;TNOMINA[[#This Row],[prog]]&amp;LEFT(TNOMINA[[#This Row],[tipo]],3)</f>
        <v>0010072471501FIJ</v>
      </c>
      <c r="B54" s="119" t="s">
        <v>2298</v>
      </c>
      <c r="C54" s="119" t="s">
        <v>11</v>
      </c>
      <c r="D54" s="119" t="s">
        <v>2328</v>
      </c>
      <c r="E54" s="119" t="s">
        <v>3001</v>
      </c>
      <c r="F54" s="119" t="s">
        <v>3002</v>
      </c>
      <c r="G54" s="119" t="s">
        <v>3009</v>
      </c>
      <c r="H54" s="119" t="s">
        <v>1562</v>
      </c>
      <c r="I54" s="119" t="s">
        <v>208</v>
      </c>
      <c r="J54" s="119" t="s">
        <v>15</v>
      </c>
      <c r="K54" s="119" t="s">
        <v>1509</v>
      </c>
      <c r="L54" s="119" t="s">
        <v>8575</v>
      </c>
      <c r="M54" s="120">
        <v>31500</v>
      </c>
      <c r="N54" s="122">
        <v>0</v>
      </c>
      <c r="O54" s="120">
        <v>957.6</v>
      </c>
      <c r="P54" s="120">
        <v>904.05</v>
      </c>
      <c r="Q54" s="121">
        <f t="shared" si="0"/>
        <v>3481</v>
      </c>
      <c r="R54" s="120">
        <v>26157.35</v>
      </c>
    </row>
    <row r="55" spans="1:18">
      <c r="A55" s="116" t="str">
        <f>TNOMINA[[#This Row],[cedula]]&amp;TNOMINA[[#This Row],[prog]]&amp;LEFT(TNOMINA[[#This Row],[tipo]],3)</f>
        <v>1360016913301FIJ</v>
      </c>
      <c r="B55" s="119" t="s">
        <v>2298</v>
      </c>
      <c r="C55" s="119" t="s">
        <v>11</v>
      </c>
      <c r="D55" s="119" t="s">
        <v>2328</v>
      </c>
      <c r="E55" s="119" t="s">
        <v>3001</v>
      </c>
      <c r="F55" s="119" t="s">
        <v>3002</v>
      </c>
      <c r="G55" s="119" t="s">
        <v>3006</v>
      </c>
      <c r="H55" s="119" t="s">
        <v>1563</v>
      </c>
      <c r="I55" s="119" t="s">
        <v>1188</v>
      </c>
      <c r="J55" s="119" t="s">
        <v>8</v>
      </c>
      <c r="K55" s="119" t="s">
        <v>256</v>
      </c>
      <c r="L55" s="119" t="s">
        <v>8575</v>
      </c>
      <c r="M55" s="120">
        <v>16000</v>
      </c>
      <c r="N55" s="122">
        <v>0</v>
      </c>
      <c r="O55" s="120">
        <v>486.4</v>
      </c>
      <c r="P55" s="120">
        <v>459.2</v>
      </c>
      <c r="Q55" s="121">
        <f t="shared" si="0"/>
        <v>3071</v>
      </c>
      <c r="R55" s="120">
        <v>11983.4</v>
      </c>
    </row>
    <row r="56" spans="1:18">
      <c r="A56" s="116" t="str">
        <f>TNOMINA[[#This Row],[cedula]]&amp;TNOMINA[[#This Row],[prog]]&amp;LEFT(TNOMINA[[#This Row],[tipo]],3)</f>
        <v>4024743357201FIJ</v>
      </c>
      <c r="B56" s="119" t="s">
        <v>2298</v>
      </c>
      <c r="C56" s="119" t="s">
        <v>11</v>
      </c>
      <c r="D56" s="119" t="s">
        <v>2328</v>
      </c>
      <c r="E56" s="119" t="s">
        <v>3001</v>
      </c>
      <c r="F56" s="119" t="s">
        <v>3002</v>
      </c>
      <c r="G56" s="119" t="s">
        <v>3006</v>
      </c>
      <c r="H56" s="119" t="s">
        <v>6361</v>
      </c>
      <c r="I56" s="119" t="s">
        <v>6362</v>
      </c>
      <c r="J56" s="119" t="s">
        <v>335</v>
      </c>
      <c r="K56" s="119" t="s">
        <v>727</v>
      </c>
      <c r="L56" s="119" t="s">
        <v>8575</v>
      </c>
      <c r="M56" s="120">
        <v>35000</v>
      </c>
      <c r="N56" s="122">
        <v>0</v>
      </c>
      <c r="O56" s="120">
        <v>1064</v>
      </c>
      <c r="P56" s="120">
        <v>1004.5</v>
      </c>
      <c r="Q56" s="121">
        <f t="shared" si="0"/>
        <v>25</v>
      </c>
      <c r="R56" s="120">
        <v>32906.5</v>
      </c>
    </row>
    <row r="57" spans="1:18">
      <c r="A57" s="116" t="str">
        <f>TNOMINA[[#This Row],[cedula]]&amp;TNOMINA[[#This Row],[prog]]&amp;LEFT(TNOMINA[[#This Row],[tipo]],3)</f>
        <v>0260133832601FIJ</v>
      </c>
      <c r="B57" s="119" t="s">
        <v>2298</v>
      </c>
      <c r="C57" s="119" t="s">
        <v>11</v>
      </c>
      <c r="D57" s="119" t="s">
        <v>2328</v>
      </c>
      <c r="E57" s="119" t="s">
        <v>3001</v>
      </c>
      <c r="F57" s="119" t="s">
        <v>3002</v>
      </c>
      <c r="G57" s="119" t="s">
        <v>3006</v>
      </c>
      <c r="H57" s="119" t="s">
        <v>3389</v>
      </c>
      <c r="I57" s="119" t="s">
        <v>3388</v>
      </c>
      <c r="J57" s="119" t="s">
        <v>8</v>
      </c>
      <c r="K57" s="119" t="s">
        <v>256</v>
      </c>
      <c r="L57" s="119" t="s">
        <v>8575</v>
      </c>
      <c r="M57" s="120">
        <v>18000</v>
      </c>
      <c r="N57" s="122">
        <v>0</v>
      </c>
      <c r="O57" s="120">
        <v>547.20000000000005</v>
      </c>
      <c r="P57" s="120">
        <v>516.6</v>
      </c>
      <c r="Q57" s="121">
        <f t="shared" si="0"/>
        <v>2071</v>
      </c>
      <c r="R57" s="120">
        <v>14865.2</v>
      </c>
    </row>
    <row r="58" spans="1:18">
      <c r="A58" s="116" t="str">
        <f>TNOMINA[[#This Row],[cedula]]&amp;TNOMINA[[#This Row],[prog]]&amp;LEFT(TNOMINA[[#This Row],[tipo]],3)</f>
        <v>0011580537601FIJ</v>
      </c>
      <c r="B58" s="119" t="s">
        <v>2298</v>
      </c>
      <c r="C58" s="119" t="s">
        <v>11</v>
      </c>
      <c r="D58" s="119" t="s">
        <v>2328</v>
      </c>
      <c r="E58" s="119" t="s">
        <v>3001</v>
      </c>
      <c r="F58" s="119" t="s">
        <v>3002</v>
      </c>
      <c r="G58" s="119" t="s">
        <v>3010</v>
      </c>
      <c r="H58" s="119" t="s">
        <v>1071</v>
      </c>
      <c r="I58" s="119" t="s">
        <v>586</v>
      </c>
      <c r="J58" s="119" t="s">
        <v>8</v>
      </c>
      <c r="K58" s="119" t="s">
        <v>843</v>
      </c>
      <c r="L58" s="119" t="s">
        <v>8575</v>
      </c>
      <c r="M58" s="120">
        <v>10000</v>
      </c>
      <c r="N58" s="122">
        <v>0</v>
      </c>
      <c r="O58" s="120">
        <v>304</v>
      </c>
      <c r="P58" s="120">
        <v>287</v>
      </c>
      <c r="Q58" s="121">
        <f t="shared" si="0"/>
        <v>1662.38</v>
      </c>
      <c r="R58" s="120">
        <v>7746.62</v>
      </c>
    </row>
    <row r="59" spans="1:18">
      <c r="A59" s="116" t="str">
        <f>TNOMINA[[#This Row],[cedula]]&amp;TNOMINA[[#This Row],[prog]]&amp;LEFT(TNOMINA[[#This Row],[tipo]],3)</f>
        <v>0010552296501FIJ</v>
      </c>
      <c r="B59" s="119" t="s">
        <v>2298</v>
      </c>
      <c r="C59" s="119" t="s">
        <v>11</v>
      </c>
      <c r="D59" s="119" t="s">
        <v>2328</v>
      </c>
      <c r="E59" s="119" t="s">
        <v>3001</v>
      </c>
      <c r="F59" s="119" t="s">
        <v>3002</v>
      </c>
      <c r="G59" s="119" t="s">
        <v>3010</v>
      </c>
      <c r="H59" s="119" t="s">
        <v>1072</v>
      </c>
      <c r="I59" s="119" t="s">
        <v>588</v>
      </c>
      <c r="J59" s="119" t="s">
        <v>589</v>
      </c>
      <c r="K59" s="119" t="s">
        <v>843</v>
      </c>
      <c r="L59" s="119" t="s">
        <v>8575</v>
      </c>
      <c r="M59" s="120">
        <v>14550.36</v>
      </c>
      <c r="N59" s="122">
        <v>0</v>
      </c>
      <c r="O59" s="120">
        <v>442.33</v>
      </c>
      <c r="P59" s="120">
        <v>417.6</v>
      </c>
      <c r="Q59" s="121">
        <f t="shared" si="0"/>
        <v>8863.0300000000007</v>
      </c>
      <c r="R59" s="120">
        <v>4827.3999999999996</v>
      </c>
    </row>
    <row r="60" spans="1:18">
      <c r="A60" s="116" t="str">
        <f>TNOMINA[[#This Row],[cedula]]&amp;TNOMINA[[#This Row],[prog]]&amp;LEFT(TNOMINA[[#This Row],[tipo]],3)</f>
        <v>0011669373001FIJ</v>
      </c>
      <c r="B60" s="119" t="s">
        <v>2298</v>
      </c>
      <c r="C60" s="119" t="s">
        <v>11</v>
      </c>
      <c r="D60" s="119" t="s">
        <v>2328</v>
      </c>
      <c r="E60" s="119" t="s">
        <v>3001</v>
      </c>
      <c r="F60" s="119" t="s">
        <v>3002</v>
      </c>
      <c r="G60" s="119" t="s">
        <v>3009</v>
      </c>
      <c r="H60" s="119" t="s">
        <v>999</v>
      </c>
      <c r="I60" s="119" t="s">
        <v>389</v>
      </c>
      <c r="J60" s="119" t="s">
        <v>106</v>
      </c>
      <c r="K60" s="119" t="s">
        <v>390</v>
      </c>
      <c r="L60" s="119" t="s">
        <v>8575</v>
      </c>
      <c r="M60" s="120">
        <v>65000</v>
      </c>
      <c r="N60" s="120">
        <v>3792.62</v>
      </c>
      <c r="O60" s="120">
        <v>1976</v>
      </c>
      <c r="P60" s="120">
        <v>1865.5</v>
      </c>
      <c r="Q60" s="121">
        <f t="shared" si="0"/>
        <v>26423.17</v>
      </c>
      <c r="R60" s="120">
        <v>30942.71</v>
      </c>
    </row>
    <row r="61" spans="1:18">
      <c r="A61" s="116" t="str">
        <f>TNOMINA[[#This Row],[cedula]]&amp;TNOMINA[[#This Row],[prog]]&amp;LEFT(TNOMINA[[#This Row],[tipo]],3)</f>
        <v>0930026327501FIJ</v>
      </c>
      <c r="B61" s="119" t="s">
        <v>2298</v>
      </c>
      <c r="C61" s="119" t="s">
        <v>11</v>
      </c>
      <c r="D61" s="119" t="s">
        <v>2328</v>
      </c>
      <c r="E61" s="119" t="s">
        <v>3001</v>
      </c>
      <c r="F61" s="119" t="s">
        <v>3002</v>
      </c>
      <c r="G61" s="119" t="s">
        <v>3015</v>
      </c>
      <c r="H61" s="119" t="s">
        <v>1564</v>
      </c>
      <c r="I61" s="119" t="s">
        <v>685</v>
      </c>
      <c r="J61" s="119" t="s">
        <v>98</v>
      </c>
      <c r="K61" s="119" t="s">
        <v>684</v>
      </c>
      <c r="L61" s="119" t="s">
        <v>8575</v>
      </c>
      <c r="M61" s="120">
        <v>10000</v>
      </c>
      <c r="N61" s="122">
        <v>0</v>
      </c>
      <c r="O61" s="120">
        <v>304</v>
      </c>
      <c r="P61" s="120">
        <v>287</v>
      </c>
      <c r="Q61" s="121">
        <f t="shared" si="0"/>
        <v>25</v>
      </c>
      <c r="R61" s="120">
        <v>9384</v>
      </c>
    </row>
    <row r="62" spans="1:18">
      <c r="A62" s="116" t="str">
        <f>TNOMINA[[#This Row],[cedula]]&amp;TNOMINA[[#This Row],[prog]]&amp;LEFT(TNOMINA[[#This Row],[tipo]],3)</f>
        <v>0330008380901FIJ</v>
      </c>
      <c r="B62" s="119" t="s">
        <v>2298</v>
      </c>
      <c r="C62" s="119" t="s">
        <v>11</v>
      </c>
      <c r="D62" s="119" t="s">
        <v>2328</v>
      </c>
      <c r="E62" s="119" t="s">
        <v>3001</v>
      </c>
      <c r="F62" s="119" t="s">
        <v>3002</v>
      </c>
      <c r="G62" s="119" t="s">
        <v>3007</v>
      </c>
      <c r="H62" s="119" t="s">
        <v>1566</v>
      </c>
      <c r="I62" s="119" t="s">
        <v>686</v>
      </c>
      <c r="J62" s="119" t="s">
        <v>109</v>
      </c>
      <c r="K62" s="119" t="s">
        <v>684</v>
      </c>
      <c r="L62" s="119" t="s">
        <v>8575</v>
      </c>
      <c r="M62" s="120">
        <v>11000</v>
      </c>
      <c r="N62" s="122">
        <v>0</v>
      </c>
      <c r="O62" s="120">
        <v>334.4</v>
      </c>
      <c r="P62" s="120">
        <v>315.7</v>
      </c>
      <c r="Q62" s="121">
        <f t="shared" si="0"/>
        <v>25</v>
      </c>
      <c r="R62" s="120">
        <v>10324.9</v>
      </c>
    </row>
    <row r="63" spans="1:18">
      <c r="A63" s="116" t="str">
        <f>TNOMINA[[#This Row],[cedula]]&amp;TNOMINA[[#This Row],[prog]]&amp;LEFT(TNOMINA[[#This Row],[tipo]],3)</f>
        <v>0010107597601FIJ</v>
      </c>
      <c r="B63" s="119" t="s">
        <v>2298</v>
      </c>
      <c r="C63" s="119" t="s">
        <v>11</v>
      </c>
      <c r="D63" s="119" t="s">
        <v>2328</v>
      </c>
      <c r="E63" s="119" t="s">
        <v>3001</v>
      </c>
      <c r="F63" s="119" t="s">
        <v>3002</v>
      </c>
      <c r="G63" s="119" t="s">
        <v>3013</v>
      </c>
      <c r="H63" s="119" t="s">
        <v>1567</v>
      </c>
      <c r="I63" s="119" t="s">
        <v>505</v>
      </c>
      <c r="J63" s="119" t="s">
        <v>30</v>
      </c>
      <c r="K63" s="119" t="s">
        <v>256</v>
      </c>
      <c r="L63" s="119" t="s">
        <v>8575</v>
      </c>
      <c r="M63" s="120">
        <v>48000</v>
      </c>
      <c r="N63" s="120">
        <v>1333.62</v>
      </c>
      <c r="O63" s="120">
        <v>1459.2</v>
      </c>
      <c r="P63" s="120">
        <v>1377.6</v>
      </c>
      <c r="Q63" s="121">
        <f t="shared" si="0"/>
        <v>18054.640000000003</v>
      </c>
      <c r="R63" s="120">
        <v>25774.94</v>
      </c>
    </row>
    <row r="64" spans="1:18">
      <c r="A64" s="116" t="str">
        <f>TNOMINA[[#This Row],[cedula]]&amp;TNOMINA[[#This Row],[prog]]&amp;LEFT(TNOMINA[[#This Row],[tipo]],3)</f>
        <v>0230150216301FIJ</v>
      </c>
      <c r="B64" s="119" t="s">
        <v>2298</v>
      </c>
      <c r="C64" s="119" t="s">
        <v>11</v>
      </c>
      <c r="D64" s="119" t="s">
        <v>2328</v>
      </c>
      <c r="E64" s="119" t="s">
        <v>3001</v>
      </c>
      <c r="F64" s="119" t="s">
        <v>3002</v>
      </c>
      <c r="G64" s="119" t="s">
        <v>3006</v>
      </c>
      <c r="H64" s="119" t="s">
        <v>3391</v>
      </c>
      <c r="I64" s="119" t="s">
        <v>3390</v>
      </c>
      <c r="J64" s="119" t="s">
        <v>335</v>
      </c>
      <c r="K64" s="119" t="s">
        <v>465</v>
      </c>
      <c r="L64" s="119" t="s">
        <v>8575</v>
      </c>
      <c r="M64" s="120">
        <v>35000</v>
      </c>
      <c r="N64" s="122">
        <v>0</v>
      </c>
      <c r="O64" s="120">
        <v>1064</v>
      </c>
      <c r="P64" s="120">
        <v>1004.5</v>
      </c>
      <c r="Q64" s="121">
        <f t="shared" si="0"/>
        <v>25</v>
      </c>
      <c r="R64" s="120">
        <v>32906.5</v>
      </c>
    </row>
    <row r="65" spans="1:18">
      <c r="A65" s="116" t="str">
        <f>TNOMINA[[#This Row],[cedula]]&amp;TNOMINA[[#This Row],[prog]]&amp;LEFT(TNOMINA[[#This Row],[tipo]],3)</f>
        <v>0011436002701FIJ</v>
      </c>
      <c r="B65" s="119" t="s">
        <v>2298</v>
      </c>
      <c r="C65" s="119" t="s">
        <v>11</v>
      </c>
      <c r="D65" s="119" t="s">
        <v>2328</v>
      </c>
      <c r="E65" s="119" t="s">
        <v>3001</v>
      </c>
      <c r="F65" s="119" t="s">
        <v>3002</v>
      </c>
      <c r="G65" s="119" t="s">
        <v>3004</v>
      </c>
      <c r="H65" s="119" t="s">
        <v>1568</v>
      </c>
      <c r="I65" s="119" t="s">
        <v>1189</v>
      </c>
      <c r="J65" s="119" t="s">
        <v>27</v>
      </c>
      <c r="K65" s="119" t="s">
        <v>256</v>
      </c>
      <c r="L65" s="119" t="s">
        <v>8575</v>
      </c>
      <c r="M65" s="120">
        <v>24000</v>
      </c>
      <c r="N65" s="122">
        <v>0</v>
      </c>
      <c r="O65" s="120">
        <v>729.6</v>
      </c>
      <c r="P65" s="120">
        <v>688.8</v>
      </c>
      <c r="Q65" s="121">
        <f t="shared" si="0"/>
        <v>25</v>
      </c>
      <c r="R65" s="120">
        <v>22556.6</v>
      </c>
    </row>
    <row r="66" spans="1:18">
      <c r="A66" s="116" t="str">
        <f>TNOMINA[[#This Row],[cedula]]&amp;TNOMINA[[#This Row],[prog]]&amp;LEFT(TNOMINA[[#This Row],[tipo]],3)</f>
        <v>0010310625801FIJ</v>
      </c>
      <c r="B66" s="119" t="s">
        <v>2298</v>
      </c>
      <c r="C66" s="119" t="s">
        <v>11</v>
      </c>
      <c r="D66" s="119" t="s">
        <v>2328</v>
      </c>
      <c r="E66" s="119" t="s">
        <v>3001</v>
      </c>
      <c r="F66" s="119" t="s">
        <v>3002</v>
      </c>
      <c r="G66" s="119" t="s">
        <v>3009</v>
      </c>
      <c r="H66" s="119" t="s">
        <v>1569</v>
      </c>
      <c r="I66" s="119" t="s">
        <v>506</v>
      </c>
      <c r="J66" s="119" t="s">
        <v>130</v>
      </c>
      <c r="K66" s="119" t="s">
        <v>503</v>
      </c>
      <c r="L66" s="119" t="s">
        <v>8575</v>
      </c>
      <c r="M66" s="120">
        <v>30000</v>
      </c>
      <c r="N66" s="122">
        <v>0</v>
      </c>
      <c r="O66" s="120">
        <v>912</v>
      </c>
      <c r="P66" s="120">
        <v>861</v>
      </c>
      <c r="Q66" s="121">
        <f t="shared" si="0"/>
        <v>14351.84</v>
      </c>
      <c r="R66" s="120">
        <v>13875.16</v>
      </c>
    </row>
    <row r="67" spans="1:18">
      <c r="A67" s="116" t="str">
        <f>TNOMINA[[#This Row],[cedula]]&amp;TNOMINA[[#This Row],[prog]]&amp;LEFT(TNOMINA[[#This Row],[tipo]],3)</f>
        <v>0010733692701FIJ</v>
      </c>
      <c r="B67" s="119" t="s">
        <v>2298</v>
      </c>
      <c r="C67" s="119" t="s">
        <v>11</v>
      </c>
      <c r="D67" s="119" t="s">
        <v>2328</v>
      </c>
      <c r="E67" s="119" t="s">
        <v>3001</v>
      </c>
      <c r="F67" s="119" t="s">
        <v>3002</v>
      </c>
      <c r="G67" s="119" t="s">
        <v>3010</v>
      </c>
      <c r="H67" s="119" t="s">
        <v>1075</v>
      </c>
      <c r="I67" s="119" t="s">
        <v>590</v>
      </c>
      <c r="J67" s="119" t="s">
        <v>10</v>
      </c>
      <c r="K67" s="119" t="s">
        <v>843</v>
      </c>
      <c r="L67" s="119" t="s">
        <v>8575</v>
      </c>
      <c r="M67" s="120">
        <v>20900.61</v>
      </c>
      <c r="N67" s="122">
        <v>0</v>
      </c>
      <c r="O67" s="120">
        <v>635.38</v>
      </c>
      <c r="P67" s="120">
        <v>599.85</v>
      </c>
      <c r="Q67" s="121">
        <f t="shared" si="0"/>
        <v>7154.3200000000015</v>
      </c>
      <c r="R67" s="120">
        <v>12511.06</v>
      </c>
    </row>
    <row r="68" spans="1:18">
      <c r="A68" s="116" t="str">
        <f>TNOMINA[[#This Row],[cedula]]&amp;TNOMINA[[#This Row],[prog]]&amp;LEFT(TNOMINA[[#This Row],[tipo]],3)</f>
        <v>0010685654501FIJ</v>
      </c>
      <c r="B68" s="119" t="s">
        <v>2298</v>
      </c>
      <c r="C68" s="119" t="s">
        <v>11</v>
      </c>
      <c r="D68" s="119" t="s">
        <v>2328</v>
      </c>
      <c r="E68" s="119" t="s">
        <v>3001</v>
      </c>
      <c r="F68" s="119" t="s">
        <v>3002</v>
      </c>
      <c r="G68" s="119" t="s">
        <v>3010</v>
      </c>
      <c r="H68" s="119" t="s">
        <v>1570</v>
      </c>
      <c r="I68" s="119" t="s">
        <v>490</v>
      </c>
      <c r="J68" s="119" t="s">
        <v>8</v>
      </c>
      <c r="K68" s="119" t="s">
        <v>488</v>
      </c>
      <c r="L68" s="119" t="s">
        <v>8575</v>
      </c>
      <c r="M68" s="120">
        <v>11000</v>
      </c>
      <c r="N68" s="122">
        <v>0</v>
      </c>
      <c r="O68" s="120">
        <v>334.4</v>
      </c>
      <c r="P68" s="120">
        <v>315.7</v>
      </c>
      <c r="Q68" s="121">
        <f t="shared" si="0"/>
        <v>451</v>
      </c>
      <c r="R68" s="120">
        <v>9898.9</v>
      </c>
    </row>
    <row r="69" spans="1:18">
      <c r="A69" s="116" t="str">
        <f>TNOMINA[[#This Row],[cedula]]&amp;TNOMINA[[#This Row],[prog]]&amp;LEFT(TNOMINA[[#This Row],[tipo]],3)</f>
        <v>0010258714401FIJ</v>
      </c>
      <c r="B69" s="119" t="s">
        <v>2298</v>
      </c>
      <c r="C69" s="119" t="s">
        <v>11</v>
      </c>
      <c r="D69" s="119" t="s">
        <v>2328</v>
      </c>
      <c r="E69" s="119" t="s">
        <v>3001</v>
      </c>
      <c r="F69" s="119" t="s">
        <v>3002</v>
      </c>
      <c r="G69" s="119" t="s">
        <v>3007</v>
      </c>
      <c r="H69" s="119" t="s">
        <v>1000</v>
      </c>
      <c r="I69" s="119" t="s">
        <v>298</v>
      </c>
      <c r="J69" s="119" t="s">
        <v>10</v>
      </c>
      <c r="K69" s="119" t="s">
        <v>296</v>
      </c>
      <c r="L69" s="119" t="s">
        <v>8575</v>
      </c>
      <c r="M69" s="120">
        <v>35000</v>
      </c>
      <c r="N69" s="122">
        <v>0</v>
      </c>
      <c r="O69" s="120">
        <v>1064</v>
      </c>
      <c r="P69" s="120">
        <v>1004.5</v>
      </c>
      <c r="Q69" s="121">
        <f t="shared" ref="Q69:Q132" si="1">M69-SUM(N69:P69)-R69</f>
        <v>1421</v>
      </c>
      <c r="R69" s="120">
        <v>31510.5</v>
      </c>
    </row>
    <row r="70" spans="1:18">
      <c r="A70" s="116" t="str">
        <f>TNOMINA[[#This Row],[cedula]]&amp;TNOMINA[[#This Row],[prog]]&amp;LEFT(TNOMINA[[#This Row],[tipo]],3)</f>
        <v>0011744866201FIJ</v>
      </c>
      <c r="B70" s="119" t="s">
        <v>2298</v>
      </c>
      <c r="C70" s="119" t="s">
        <v>11</v>
      </c>
      <c r="D70" s="119" t="s">
        <v>2328</v>
      </c>
      <c r="E70" s="119" t="s">
        <v>3001</v>
      </c>
      <c r="F70" s="119" t="s">
        <v>3002</v>
      </c>
      <c r="G70" s="119" t="s">
        <v>3004</v>
      </c>
      <c r="H70" s="119" t="s">
        <v>2484</v>
      </c>
      <c r="I70" s="119" t="s">
        <v>2483</v>
      </c>
      <c r="J70" s="119" t="s">
        <v>1229</v>
      </c>
      <c r="K70" s="119" t="s">
        <v>843</v>
      </c>
      <c r="L70" s="119" t="s">
        <v>8575</v>
      </c>
      <c r="M70" s="120">
        <v>135000</v>
      </c>
      <c r="N70" s="120">
        <v>20338.240000000002</v>
      </c>
      <c r="O70" s="120">
        <v>4104</v>
      </c>
      <c r="P70" s="120">
        <v>3874.5</v>
      </c>
      <c r="Q70" s="121">
        <f t="shared" si="1"/>
        <v>25</v>
      </c>
      <c r="R70" s="120">
        <v>106658.26</v>
      </c>
    </row>
    <row r="71" spans="1:18">
      <c r="A71" s="116" t="str">
        <f>TNOMINA[[#This Row],[cedula]]&amp;TNOMINA[[#This Row],[prog]]&amp;LEFT(TNOMINA[[#This Row],[tipo]],3)</f>
        <v>4022732794301FIJ</v>
      </c>
      <c r="B71" s="119" t="s">
        <v>2298</v>
      </c>
      <c r="C71" s="119" t="s">
        <v>11</v>
      </c>
      <c r="D71" s="119" t="s">
        <v>2328</v>
      </c>
      <c r="E71" s="119" t="s">
        <v>3001</v>
      </c>
      <c r="F71" s="119" t="s">
        <v>3002</v>
      </c>
      <c r="G71" s="119" t="s">
        <v>3006</v>
      </c>
      <c r="H71" s="119" t="s">
        <v>3393</v>
      </c>
      <c r="I71" s="119" t="s">
        <v>3392</v>
      </c>
      <c r="J71" s="119" t="s">
        <v>335</v>
      </c>
      <c r="K71" s="119" t="s">
        <v>230</v>
      </c>
      <c r="L71" s="119" t="s">
        <v>8575</v>
      </c>
      <c r="M71" s="120">
        <v>30000</v>
      </c>
      <c r="N71" s="122">
        <v>0</v>
      </c>
      <c r="O71" s="120">
        <v>912</v>
      </c>
      <c r="P71" s="120">
        <v>861</v>
      </c>
      <c r="Q71" s="121">
        <f t="shared" si="1"/>
        <v>25</v>
      </c>
      <c r="R71" s="120">
        <v>28202</v>
      </c>
    </row>
    <row r="72" spans="1:18">
      <c r="A72" s="116" t="str">
        <f>TNOMINA[[#This Row],[cedula]]&amp;TNOMINA[[#This Row],[prog]]&amp;LEFT(TNOMINA[[#This Row],[tipo]],3)</f>
        <v>0010010311801FIJ</v>
      </c>
      <c r="B72" s="119" t="s">
        <v>2298</v>
      </c>
      <c r="C72" s="119" t="s">
        <v>11</v>
      </c>
      <c r="D72" s="119" t="s">
        <v>2328</v>
      </c>
      <c r="E72" s="119" t="s">
        <v>3001</v>
      </c>
      <c r="F72" s="119" t="s">
        <v>3002</v>
      </c>
      <c r="G72" s="119" t="s">
        <v>3005</v>
      </c>
      <c r="H72" s="119" t="s">
        <v>1571</v>
      </c>
      <c r="I72" s="119" t="s">
        <v>785</v>
      </c>
      <c r="J72" s="119" t="s">
        <v>282</v>
      </c>
      <c r="K72" s="119" t="s">
        <v>276</v>
      </c>
      <c r="L72" s="119" t="s">
        <v>8575</v>
      </c>
      <c r="M72" s="120">
        <v>45000</v>
      </c>
      <c r="N72" s="120">
        <v>1148.33</v>
      </c>
      <c r="O72" s="120">
        <v>1368</v>
      </c>
      <c r="P72" s="120">
        <v>1291.5</v>
      </c>
      <c r="Q72" s="121">
        <f t="shared" si="1"/>
        <v>2721.9399999999951</v>
      </c>
      <c r="R72" s="120">
        <v>38470.230000000003</v>
      </c>
    </row>
    <row r="73" spans="1:18">
      <c r="A73" s="116" t="str">
        <f>TNOMINA[[#This Row],[cedula]]&amp;TNOMINA[[#This Row],[prog]]&amp;LEFT(TNOMINA[[#This Row],[tipo]],3)</f>
        <v>4022945310101FIJ</v>
      </c>
      <c r="B73" s="119" t="s">
        <v>2298</v>
      </c>
      <c r="C73" s="119" t="s">
        <v>11</v>
      </c>
      <c r="D73" s="119" t="s">
        <v>2328</v>
      </c>
      <c r="E73" s="119" t="s">
        <v>3001</v>
      </c>
      <c r="F73" s="119" t="s">
        <v>3002</v>
      </c>
      <c r="G73" s="119" t="s">
        <v>3006</v>
      </c>
      <c r="H73" s="119" t="s">
        <v>1572</v>
      </c>
      <c r="I73" s="119" t="s">
        <v>950</v>
      </c>
      <c r="J73" s="119" t="s">
        <v>8</v>
      </c>
      <c r="K73" s="119" t="s">
        <v>488</v>
      </c>
      <c r="L73" s="119" t="s">
        <v>8575</v>
      </c>
      <c r="M73" s="120">
        <v>16000</v>
      </c>
      <c r="N73" s="122">
        <v>0</v>
      </c>
      <c r="O73" s="120">
        <v>486.4</v>
      </c>
      <c r="P73" s="120">
        <v>459.2</v>
      </c>
      <c r="Q73" s="121">
        <f t="shared" si="1"/>
        <v>2831.01</v>
      </c>
      <c r="R73" s="120">
        <v>12223.39</v>
      </c>
    </row>
    <row r="74" spans="1:18">
      <c r="A74" s="116" t="str">
        <f>TNOMINA[[#This Row],[cedula]]&amp;TNOMINA[[#This Row],[prog]]&amp;LEFT(TNOMINA[[#This Row],[tipo]],3)</f>
        <v>4023932384901FIJ</v>
      </c>
      <c r="B74" s="119" t="s">
        <v>2298</v>
      </c>
      <c r="C74" s="119" t="s">
        <v>11</v>
      </c>
      <c r="D74" s="119" t="s">
        <v>2328</v>
      </c>
      <c r="E74" s="119" t="s">
        <v>3001</v>
      </c>
      <c r="F74" s="119" t="s">
        <v>3002</v>
      </c>
      <c r="G74" s="119" t="s">
        <v>3004</v>
      </c>
      <c r="H74" s="119" t="s">
        <v>3327</v>
      </c>
      <c r="I74" s="119" t="s">
        <v>3328</v>
      </c>
      <c r="J74" s="119" t="s">
        <v>335</v>
      </c>
      <c r="K74" s="119" t="s">
        <v>1509</v>
      </c>
      <c r="L74" s="119" t="s">
        <v>8575</v>
      </c>
      <c r="M74" s="120">
        <v>30000</v>
      </c>
      <c r="N74" s="122">
        <v>0</v>
      </c>
      <c r="O74" s="120">
        <v>912</v>
      </c>
      <c r="P74" s="120">
        <v>861</v>
      </c>
      <c r="Q74" s="121">
        <f t="shared" si="1"/>
        <v>1071</v>
      </c>
      <c r="R74" s="120">
        <v>27156</v>
      </c>
    </row>
    <row r="75" spans="1:18">
      <c r="A75" s="116" t="str">
        <f>TNOMINA[[#This Row],[cedula]]&amp;TNOMINA[[#This Row],[prog]]&amp;LEFT(TNOMINA[[#This Row],[tipo]],3)</f>
        <v>0011452958901FIJ</v>
      </c>
      <c r="B75" s="119" t="s">
        <v>2298</v>
      </c>
      <c r="C75" s="119" t="s">
        <v>11</v>
      </c>
      <c r="D75" s="119" t="s">
        <v>2328</v>
      </c>
      <c r="E75" s="119" t="s">
        <v>3001</v>
      </c>
      <c r="F75" s="119" t="s">
        <v>3002</v>
      </c>
      <c r="G75" s="119" t="s">
        <v>3010</v>
      </c>
      <c r="H75" s="119" t="s">
        <v>1889</v>
      </c>
      <c r="I75" s="119" t="s">
        <v>321</v>
      </c>
      <c r="J75" s="119" t="s">
        <v>285</v>
      </c>
      <c r="K75" s="119" t="s">
        <v>720</v>
      </c>
      <c r="L75" s="119" t="s">
        <v>8575</v>
      </c>
      <c r="M75" s="120">
        <v>115000</v>
      </c>
      <c r="N75" s="120">
        <v>15633.74</v>
      </c>
      <c r="O75" s="120">
        <v>3496</v>
      </c>
      <c r="P75" s="120">
        <v>3300.5</v>
      </c>
      <c r="Q75" s="121">
        <f t="shared" si="1"/>
        <v>25.000000000014552</v>
      </c>
      <c r="R75" s="120">
        <v>92544.76</v>
      </c>
    </row>
    <row r="76" spans="1:18">
      <c r="A76" s="116" t="str">
        <f>TNOMINA[[#This Row],[cedula]]&amp;TNOMINA[[#This Row],[prog]]&amp;LEFT(TNOMINA[[#This Row],[tipo]],3)</f>
        <v>0011238344301FIJ</v>
      </c>
      <c r="B76" s="119" t="s">
        <v>2298</v>
      </c>
      <c r="C76" s="119" t="s">
        <v>11</v>
      </c>
      <c r="D76" s="119" t="s">
        <v>2328</v>
      </c>
      <c r="E76" s="119" t="s">
        <v>3001</v>
      </c>
      <c r="F76" s="119" t="s">
        <v>3002</v>
      </c>
      <c r="G76" s="119" t="s">
        <v>3006</v>
      </c>
      <c r="H76" s="119" t="s">
        <v>2845</v>
      </c>
      <c r="I76" s="119" t="s">
        <v>2865</v>
      </c>
      <c r="J76" s="119" t="s">
        <v>383</v>
      </c>
      <c r="K76" s="119" t="s">
        <v>323</v>
      </c>
      <c r="L76" s="119" t="s">
        <v>8575</v>
      </c>
      <c r="M76" s="120">
        <v>45000</v>
      </c>
      <c r="N76" s="120">
        <v>1148.33</v>
      </c>
      <c r="O76" s="120">
        <v>1368</v>
      </c>
      <c r="P76" s="120">
        <v>1291.5</v>
      </c>
      <c r="Q76" s="121">
        <f t="shared" si="1"/>
        <v>20380.689999999999</v>
      </c>
      <c r="R76" s="120">
        <v>20811.48</v>
      </c>
    </row>
    <row r="77" spans="1:18">
      <c r="A77" s="116" t="str">
        <f>TNOMINA[[#This Row],[cedula]]&amp;TNOMINA[[#This Row],[prog]]&amp;LEFT(TNOMINA[[#This Row],[tipo]],3)</f>
        <v>2240031022701FIJ</v>
      </c>
      <c r="B77" s="119" t="s">
        <v>2298</v>
      </c>
      <c r="C77" s="119" t="s">
        <v>11</v>
      </c>
      <c r="D77" s="119" t="s">
        <v>2328</v>
      </c>
      <c r="E77" s="119" t="s">
        <v>3001</v>
      </c>
      <c r="F77" s="119" t="s">
        <v>3002</v>
      </c>
      <c r="G77" s="119" t="s">
        <v>3016</v>
      </c>
      <c r="H77" s="119" t="s">
        <v>1001</v>
      </c>
      <c r="I77" s="119" t="s">
        <v>561</v>
      </c>
      <c r="J77" s="119" t="s">
        <v>32</v>
      </c>
      <c r="K77" s="119" t="s">
        <v>720</v>
      </c>
      <c r="L77" s="119" t="s">
        <v>8575</v>
      </c>
      <c r="M77" s="120">
        <v>115000</v>
      </c>
      <c r="N77" s="120">
        <v>15633.74</v>
      </c>
      <c r="O77" s="120">
        <v>3496</v>
      </c>
      <c r="P77" s="120">
        <v>3300.5</v>
      </c>
      <c r="Q77" s="121">
        <f t="shared" si="1"/>
        <v>25.000000000014552</v>
      </c>
      <c r="R77" s="120">
        <v>92544.76</v>
      </c>
    </row>
    <row r="78" spans="1:18">
      <c r="A78" s="116" t="str">
        <f>TNOMINA[[#This Row],[cedula]]&amp;TNOMINA[[#This Row],[prog]]&amp;LEFT(TNOMINA[[#This Row],[tipo]],3)</f>
        <v>0260030105101FIJ</v>
      </c>
      <c r="B78" s="119" t="s">
        <v>2298</v>
      </c>
      <c r="C78" s="119" t="s">
        <v>11</v>
      </c>
      <c r="D78" s="119" t="s">
        <v>2328</v>
      </c>
      <c r="E78" s="119" t="s">
        <v>3001</v>
      </c>
      <c r="F78" s="119" t="s">
        <v>3002</v>
      </c>
      <c r="G78" s="119" t="s">
        <v>3006</v>
      </c>
      <c r="H78" s="119" t="s">
        <v>3522</v>
      </c>
      <c r="I78" s="119" t="s">
        <v>3521</v>
      </c>
      <c r="J78" s="119" t="s">
        <v>27</v>
      </c>
      <c r="K78" s="119" t="s">
        <v>684</v>
      </c>
      <c r="L78" s="119" t="s">
        <v>8575</v>
      </c>
      <c r="M78" s="120">
        <v>17000</v>
      </c>
      <c r="N78" s="122">
        <v>0</v>
      </c>
      <c r="O78" s="120">
        <v>516.79999999999995</v>
      </c>
      <c r="P78" s="120">
        <v>487.9</v>
      </c>
      <c r="Q78" s="121">
        <f t="shared" si="1"/>
        <v>25</v>
      </c>
      <c r="R78" s="120">
        <v>15970.3</v>
      </c>
    </row>
    <row r="79" spans="1:18">
      <c r="A79" s="116" t="str">
        <f>TNOMINA[[#This Row],[cedula]]&amp;TNOMINA[[#This Row],[prog]]&amp;LEFT(TNOMINA[[#This Row],[tipo]],3)</f>
        <v>0010572279701FIJ</v>
      </c>
      <c r="B79" s="119" t="s">
        <v>2298</v>
      </c>
      <c r="C79" s="119" t="s">
        <v>11</v>
      </c>
      <c r="D79" s="119" t="s">
        <v>2328</v>
      </c>
      <c r="E79" s="119" t="s">
        <v>3001</v>
      </c>
      <c r="F79" s="119" t="s">
        <v>3002</v>
      </c>
      <c r="G79" s="119" t="s">
        <v>3004</v>
      </c>
      <c r="H79" s="119" t="s">
        <v>1574</v>
      </c>
      <c r="I79" s="119" t="s">
        <v>951</v>
      </c>
      <c r="J79" s="119" t="s">
        <v>125</v>
      </c>
      <c r="K79" s="119" t="s">
        <v>843</v>
      </c>
      <c r="L79" s="119" t="s">
        <v>8575</v>
      </c>
      <c r="M79" s="120">
        <v>18000</v>
      </c>
      <c r="N79" s="122">
        <v>0</v>
      </c>
      <c r="O79" s="120">
        <v>547.20000000000005</v>
      </c>
      <c r="P79" s="120">
        <v>516.6</v>
      </c>
      <c r="Q79" s="121">
        <f t="shared" si="1"/>
        <v>25</v>
      </c>
      <c r="R79" s="120">
        <v>16911.2</v>
      </c>
    </row>
    <row r="80" spans="1:18">
      <c r="A80" s="116" t="str">
        <f>TNOMINA[[#This Row],[cedula]]&amp;TNOMINA[[#This Row],[prog]]&amp;LEFT(TNOMINA[[#This Row],[tipo]],3)</f>
        <v>0011541568901FIJ</v>
      </c>
      <c r="B80" s="119" t="s">
        <v>2298</v>
      </c>
      <c r="C80" s="119" t="s">
        <v>11</v>
      </c>
      <c r="D80" s="119" t="s">
        <v>2328</v>
      </c>
      <c r="E80" s="119" t="s">
        <v>3001</v>
      </c>
      <c r="F80" s="119" t="s">
        <v>3002</v>
      </c>
      <c r="G80" s="119" t="s">
        <v>3010</v>
      </c>
      <c r="H80" s="119" t="s">
        <v>1575</v>
      </c>
      <c r="I80" s="119" t="s">
        <v>969</v>
      </c>
      <c r="J80" s="119" t="s">
        <v>8</v>
      </c>
      <c r="K80" s="119" t="s">
        <v>488</v>
      </c>
      <c r="L80" s="119" t="s">
        <v>8575</v>
      </c>
      <c r="M80" s="120">
        <v>20000</v>
      </c>
      <c r="N80" s="122">
        <v>0</v>
      </c>
      <c r="O80" s="120">
        <v>608</v>
      </c>
      <c r="P80" s="120">
        <v>574</v>
      </c>
      <c r="Q80" s="121">
        <f t="shared" si="1"/>
        <v>14613.04</v>
      </c>
      <c r="R80" s="120">
        <v>4204.96</v>
      </c>
    </row>
    <row r="81" spans="1:18">
      <c r="A81" s="116" t="str">
        <f>TNOMINA[[#This Row],[cedula]]&amp;TNOMINA[[#This Row],[prog]]&amp;LEFT(TNOMINA[[#This Row],[tipo]],3)</f>
        <v>0340063594601FIJ</v>
      </c>
      <c r="B81" s="119" t="s">
        <v>2298</v>
      </c>
      <c r="C81" s="119" t="s">
        <v>11</v>
      </c>
      <c r="D81" s="119" t="s">
        <v>2328</v>
      </c>
      <c r="E81" s="119" t="s">
        <v>3001</v>
      </c>
      <c r="F81" s="119" t="s">
        <v>3002</v>
      </c>
      <c r="G81" s="119" t="s">
        <v>3006</v>
      </c>
      <c r="H81" s="119" t="s">
        <v>1576</v>
      </c>
      <c r="I81" s="119" t="s">
        <v>919</v>
      </c>
      <c r="J81" s="119" t="s">
        <v>280</v>
      </c>
      <c r="K81" s="119" t="s">
        <v>276</v>
      </c>
      <c r="L81" s="119" t="s">
        <v>8575</v>
      </c>
      <c r="M81" s="120">
        <v>30000</v>
      </c>
      <c r="N81" s="122">
        <v>0</v>
      </c>
      <c r="O81" s="120">
        <v>912</v>
      </c>
      <c r="P81" s="120">
        <v>861</v>
      </c>
      <c r="Q81" s="121">
        <f t="shared" si="1"/>
        <v>25</v>
      </c>
      <c r="R81" s="120">
        <v>28202</v>
      </c>
    </row>
    <row r="82" spans="1:18">
      <c r="A82" s="116" t="str">
        <f>TNOMINA[[#This Row],[cedula]]&amp;TNOMINA[[#This Row],[prog]]&amp;LEFT(TNOMINA[[#This Row],[tipo]],3)</f>
        <v>0010057529901FIJ</v>
      </c>
      <c r="B82" s="119" t="s">
        <v>2298</v>
      </c>
      <c r="C82" s="119" t="s">
        <v>11</v>
      </c>
      <c r="D82" s="119" t="s">
        <v>2328</v>
      </c>
      <c r="E82" s="119" t="s">
        <v>3001</v>
      </c>
      <c r="F82" s="119" t="s">
        <v>3002</v>
      </c>
      <c r="G82" s="119" t="s">
        <v>3004</v>
      </c>
      <c r="H82" s="119" t="s">
        <v>1577</v>
      </c>
      <c r="I82" s="119" t="s">
        <v>958</v>
      </c>
      <c r="J82" s="119" t="s">
        <v>102</v>
      </c>
      <c r="K82" s="119" t="s">
        <v>843</v>
      </c>
      <c r="L82" s="119" t="s">
        <v>8575</v>
      </c>
      <c r="M82" s="120">
        <v>25000</v>
      </c>
      <c r="N82" s="122">
        <v>0</v>
      </c>
      <c r="O82" s="120">
        <v>760</v>
      </c>
      <c r="P82" s="120">
        <v>717.5</v>
      </c>
      <c r="Q82" s="121">
        <f t="shared" si="1"/>
        <v>25</v>
      </c>
      <c r="R82" s="120">
        <v>23497.5</v>
      </c>
    </row>
    <row r="83" spans="1:18">
      <c r="A83" s="116" t="str">
        <f>TNOMINA[[#This Row],[cedula]]&amp;TNOMINA[[#This Row],[prog]]&amp;LEFT(TNOMINA[[#This Row],[tipo]],3)</f>
        <v>4021319483601FIJ</v>
      </c>
      <c r="B83" s="119" t="s">
        <v>2298</v>
      </c>
      <c r="C83" s="119" t="s">
        <v>11</v>
      </c>
      <c r="D83" s="119" t="s">
        <v>2328</v>
      </c>
      <c r="E83" s="119" t="s">
        <v>3001</v>
      </c>
      <c r="F83" s="119" t="s">
        <v>3002</v>
      </c>
      <c r="G83" s="119" t="s">
        <v>3006</v>
      </c>
      <c r="H83" s="119" t="s">
        <v>3395</v>
      </c>
      <c r="I83" s="119" t="s">
        <v>3394</v>
      </c>
      <c r="J83" s="119" t="s">
        <v>802</v>
      </c>
      <c r="K83" s="119" t="s">
        <v>684</v>
      </c>
      <c r="L83" s="119" t="s">
        <v>8575</v>
      </c>
      <c r="M83" s="120">
        <v>42000</v>
      </c>
      <c r="N83" s="120">
        <v>724.92</v>
      </c>
      <c r="O83" s="120">
        <v>1276.8</v>
      </c>
      <c r="P83" s="120">
        <v>1205.4000000000001</v>
      </c>
      <c r="Q83" s="121">
        <f t="shared" si="1"/>
        <v>25</v>
      </c>
      <c r="R83" s="120">
        <v>38767.879999999997</v>
      </c>
    </row>
    <row r="84" spans="1:18">
      <c r="A84" s="116" t="str">
        <f>TNOMINA[[#This Row],[cedula]]&amp;TNOMINA[[#This Row],[prog]]&amp;LEFT(TNOMINA[[#This Row],[tipo]],3)</f>
        <v>0930012317201FIJ</v>
      </c>
      <c r="B84" s="119" t="s">
        <v>2298</v>
      </c>
      <c r="C84" s="119" t="s">
        <v>11</v>
      </c>
      <c r="D84" s="119" t="s">
        <v>2328</v>
      </c>
      <c r="E84" s="119" t="s">
        <v>3001</v>
      </c>
      <c r="F84" s="119" t="s">
        <v>3002</v>
      </c>
      <c r="G84" s="119" t="s">
        <v>3013</v>
      </c>
      <c r="H84" s="119" t="s">
        <v>1579</v>
      </c>
      <c r="I84" s="119" t="s">
        <v>687</v>
      </c>
      <c r="J84" s="119" t="s">
        <v>75</v>
      </c>
      <c r="K84" s="119" t="s">
        <v>684</v>
      </c>
      <c r="L84" s="119" t="s">
        <v>8575</v>
      </c>
      <c r="M84" s="120">
        <v>20000</v>
      </c>
      <c r="N84" s="122">
        <v>0</v>
      </c>
      <c r="O84" s="120">
        <v>608</v>
      </c>
      <c r="P84" s="120">
        <v>574</v>
      </c>
      <c r="Q84" s="121">
        <f t="shared" si="1"/>
        <v>9781.2999999999993</v>
      </c>
      <c r="R84" s="120">
        <v>9036.7000000000007</v>
      </c>
    </row>
    <row r="85" spans="1:18">
      <c r="A85" s="116" t="str">
        <f>TNOMINA[[#This Row],[cedula]]&amp;TNOMINA[[#This Row],[prog]]&amp;LEFT(TNOMINA[[#This Row],[tipo]],3)</f>
        <v>0011496153501FIJ</v>
      </c>
      <c r="B85" s="119" t="s">
        <v>2298</v>
      </c>
      <c r="C85" s="119" t="s">
        <v>11</v>
      </c>
      <c r="D85" s="119" t="s">
        <v>2328</v>
      </c>
      <c r="E85" s="119" t="s">
        <v>3001</v>
      </c>
      <c r="F85" s="119" t="s">
        <v>3002</v>
      </c>
      <c r="G85" s="119" t="s">
        <v>3006</v>
      </c>
      <c r="H85" s="119" t="s">
        <v>3329</v>
      </c>
      <c r="I85" s="119" t="s">
        <v>3330</v>
      </c>
      <c r="J85" s="119" t="s">
        <v>335</v>
      </c>
      <c r="K85" s="119" t="s">
        <v>305</v>
      </c>
      <c r="L85" s="119" t="s">
        <v>8575</v>
      </c>
      <c r="M85" s="120">
        <v>35000</v>
      </c>
      <c r="N85" s="122">
        <v>0</v>
      </c>
      <c r="O85" s="120">
        <v>1064</v>
      </c>
      <c r="P85" s="120">
        <v>1004.5</v>
      </c>
      <c r="Q85" s="121">
        <f t="shared" si="1"/>
        <v>25</v>
      </c>
      <c r="R85" s="120">
        <v>32906.5</v>
      </c>
    </row>
    <row r="86" spans="1:18">
      <c r="A86" s="116" t="str">
        <f>TNOMINA[[#This Row],[cedula]]&amp;TNOMINA[[#This Row],[prog]]&amp;LEFT(TNOMINA[[#This Row],[tipo]],3)</f>
        <v>4020064448801FIJ</v>
      </c>
      <c r="B86" s="119" t="s">
        <v>2298</v>
      </c>
      <c r="C86" s="119" t="s">
        <v>11</v>
      </c>
      <c r="D86" s="119" t="s">
        <v>2328</v>
      </c>
      <c r="E86" s="119" t="s">
        <v>3001</v>
      </c>
      <c r="F86" s="119" t="s">
        <v>3002</v>
      </c>
      <c r="G86" s="119" t="s">
        <v>3006</v>
      </c>
      <c r="H86" s="119" t="s">
        <v>3397</v>
      </c>
      <c r="I86" s="119" t="s">
        <v>3396</v>
      </c>
      <c r="J86" s="119" t="s">
        <v>335</v>
      </c>
      <c r="K86" s="119" t="s">
        <v>727</v>
      </c>
      <c r="L86" s="119" t="s">
        <v>8575</v>
      </c>
      <c r="M86" s="120">
        <v>35000</v>
      </c>
      <c r="N86" s="122">
        <v>0</v>
      </c>
      <c r="O86" s="120">
        <v>1064</v>
      </c>
      <c r="P86" s="120">
        <v>1004.5</v>
      </c>
      <c r="Q86" s="121">
        <f t="shared" si="1"/>
        <v>25</v>
      </c>
      <c r="R86" s="120">
        <v>32906.5</v>
      </c>
    </row>
    <row r="87" spans="1:18">
      <c r="A87" s="116" t="str">
        <f>TNOMINA[[#This Row],[cedula]]&amp;TNOMINA[[#This Row],[prog]]&amp;LEFT(TNOMINA[[#This Row],[tipo]],3)</f>
        <v>0120006276601FIJ</v>
      </c>
      <c r="B87" s="119" t="s">
        <v>2298</v>
      </c>
      <c r="C87" s="119" t="s">
        <v>11</v>
      </c>
      <c r="D87" s="119" t="s">
        <v>2328</v>
      </c>
      <c r="E87" s="119" t="s">
        <v>3001</v>
      </c>
      <c r="F87" s="119" t="s">
        <v>3002</v>
      </c>
      <c r="G87" s="119" t="s">
        <v>3005</v>
      </c>
      <c r="H87" s="119" t="s">
        <v>1002</v>
      </c>
      <c r="I87" s="119" t="s">
        <v>279</v>
      </c>
      <c r="J87" s="119" t="s">
        <v>280</v>
      </c>
      <c r="K87" s="119" t="s">
        <v>276</v>
      </c>
      <c r="L87" s="119" t="s">
        <v>8575</v>
      </c>
      <c r="M87" s="120">
        <v>65000</v>
      </c>
      <c r="N87" s="120">
        <v>4427.58</v>
      </c>
      <c r="O87" s="120">
        <v>1976</v>
      </c>
      <c r="P87" s="120">
        <v>1865.5</v>
      </c>
      <c r="Q87" s="121">
        <f t="shared" si="1"/>
        <v>4421</v>
      </c>
      <c r="R87" s="120">
        <v>52309.919999999998</v>
      </c>
    </row>
    <row r="88" spans="1:18">
      <c r="A88" s="116" t="str">
        <f>TNOMINA[[#This Row],[cedula]]&amp;TNOMINA[[#This Row],[prog]]&amp;LEFT(TNOMINA[[#This Row],[tipo]],3)</f>
        <v>2250078643301FIJ</v>
      </c>
      <c r="B88" s="119" t="s">
        <v>2298</v>
      </c>
      <c r="C88" s="119" t="s">
        <v>11</v>
      </c>
      <c r="D88" s="119" t="s">
        <v>2328</v>
      </c>
      <c r="E88" s="119" t="s">
        <v>3001</v>
      </c>
      <c r="F88" s="119" t="s">
        <v>3002</v>
      </c>
      <c r="G88" s="119" t="s">
        <v>3006</v>
      </c>
      <c r="H88" s="119" t="s">
        <v>1580</v>
      </c>
      <c r="I88" s="119" t="s">
        <v>1469</v>
      </c>
      <c r="J88" s="119" t="s">
        <v>335</v>
      </c>
      <c r="K88" s="119" t="s">
        <v>179</v>
      </c>
      <c r="L88" s="119" t="s">
        <v>8575</v>
      </c>
      <c r="M88" s="120">
        <v>25000</v>
      </c>
      <c r="N88" s="122">
        <v>0</v>
      </c>
      <c r="O88" s="120">
        <v>760</v>
      </c>
      <c r="P88" s="120">
        <v>717.5</v>
      </c>
      <c r="Q88" s="121">
        <f t="shared" si="1"/>
        <v>25</v>
      </c>
      <c r="R88" s="120">
        <v>23497.5</v>
      </c>
    </row>
    <row r="89" spans="1:18">
      <c r="A89" s="116" t="str">
        <f>TNOMINA[[#This Row],[cedula]]&amp;TNOMINA[[#This Row],[prog]]&amp;LEFT(TNOMINA[[#This Row],[tipo]],3)</f>
        <v>0010004918801FIJ</v>
      </c>
      <c r="B89" s="119" t="s">
        <v>2298</v>
      </c>
      <c r="C89" s="119" t="s">
        <v>11</v>
      </c>
      <c r="D89" s="119" t="s">
        <v>2328</v>
      </c>
      <c r="E89" s="119" t="s">
        <v>3001</v>
      </c>
      <c r="F89" s="119" t="s">
        <v>3002</v>
      </c>
      <c r="G89" s="119" t="s">
        <v>3004</v>
      </c>
      <c r="H89" s="119" t="s">
        <v>1581</v>
      </c>
      <c r="I89" s="119" t="s">
        <v>918</v>
      </c>
      <c r="J89" s="119" t="s">
        <v>335</v>
      </c>
      <c r="K89" s="119" t="s">
        <v>762</v>
      </c>
      <c r="L89" s="119" t="s">
        <v>8575</v>
      </c>
      <c r="M89" s="120">
        <v>30000</v>
      </c>
      <c r="N89" s="122">
        <v>0</v>
      </c>
      <c r="O89" s="120">
        <v>912</v>
      </c>
      <c r="P89" s="120">
        <v>861</v>
      </c>
      <c r="Q89" s="121">
        <f t="shared" si="1"/>
        <v>25</v>
      </c>
      <c r="R89" s="120">
        <v>28202</v>
      </c>
    </row>
    <row r="90" spans="1:18">
      <c r="A90" s="116" t="str">
        <f>TNOMINA[[#This Row],[cedula]]&amp;TNOMINA[[#This Row],[prog]]&amp;LEFT(TNOMINA[[#This Row],[tipo]],3)</f>
        <v>0011602482901FIJ</v>
      </c>
      <c r="B90" s="119" t="s">
        <v>2298</v>
      </c>
      <c r="C90" s="119" t="s">
        <v>11</v>
      </c>
      <c r="D90" s="119" t="s">
        <v>2328</v>
      </c>
      <c r="E90" s="119" t="s">
        <v>3001</v>
      </c>
      <c r="F90" s="119" t="s">
        <v>3002</v>
      </c>
      <c r="G90" s="119" t="s">
        <v>3013</v>
      </c>
      <c r="H90" s="119" t="s">
        <v>1003</v>
      </c>
      <c r="I90" s="119" t="s">
        <v>148</v>
      </c>
      <c r="J90" s="119" t="s">
        <v>10</v>
      </c>
      <c r="K90" s="119" t="s">
        <v>305</v>
      </c>
      <c r="L90" s="119" t="s">
        <v>8575</v>
      </c>
      <c r="M90" s="120">
        <v>35000</v>
      </c>
      <c r="N90" s="122">
        <v>0</v>
      </c>
      <c r="O90" s="120">
        <v>1064</v>
      </c>
      <c r="P90" s="120">
        <v>1004.5</v>
      </c>
      <c r="Q90" s="121">
        <f t="shared" si="1"/>
        <v>1621</v>
      </c>
      <c r="R90" s="120">
        <v>31310.5</v>
      </c>
    </row>
    <row r="91" spans="1:18">
      <c r="A91" s="116" t="str">
        <f>TNOMINA[[#This Row],[cedula]]&amp;TNOMINA[[#This Row],[prog]]&amp;LEFT(TNOMINA[[#This Row],[tipo]],3)</f>
        <v>0080027259301FIJ</v>
      </c>
      <c r="B91" s="119" t="s">
        <v>2298</v>
      </c>
      <c r="C91" s="119" t="s">
        <v>11</v>
      </c>
      <c r="D91" s="119" t="s">
        <v>2328</v>
      </c>
      <c r="E91" s="119" t="s">
        <v>3001</v>
      </c>
      <c r="F91" s="119" t="s">
        <v>3002</v>
      </c>
      <c r="G91" s="119" t="s">
        <v>3013</v>
      </c>
      <c r="H91" s="119" t="s">
        <v>1582</v>
      </c>
      <c r="I91" s="119" t="s">
        <v>688</v>
      </c>
      <c r="J91" s="119" t="s">
        <v>689</v>
      </c>
      <c r="K91" s="119" t="s">
        <v>684</v>
      </c>
      <c r="L91" s="119" t="s">
        <v>8575</v>
      </c>
      <c r="M91" s="120">
        <v>10000</v>
      </c>
      <c r="N91" s="122">
        <v>0</v>
      </c>
      <c r="O91" s="120">
        <v>304</v>
      </c>
      <c r="P91" s="120">
        <v>287</v>
      </c>
      <c r="Q91" s="121">
        <f t="shared" si="1"/>
        <v>25</v>
      </c>
      <c r="R91" s="120">
        <v>9384</v>
      </c>
    </row>
    <row r="92" spans="1:18">
      <c r="A92" s="116" t="str">
        <f>TNOMINA[[#This Row],[cedula]]&amp;TNOMINA[[#This Row],[prog]]&amp;LEFT(TNOMINA[[#This Row],[tipo]],3)</f>
        <v>2250070589601FIJ</v>
      </c>
      <c r="B92" s="119" t="s">
        <v>2298</v>
      </c>
      <c r="C92" s="119" t="s">
        <v>11</v>
      </c>
      <c r="D92" s="119" t="s">
        <v>2328</v>
      </c>
      <c r="E92" s="119" t="s">
        <v>3001</v>
      </c>
      <c r="F92" s="119" t="s">
        <v>3002</v>
      </c>
      <c r="G92" s="119" t="s">
        <v>3006</v>
      </c>
      <c r="H92" s="119" t="s">
        <v>1583</v>
      </c>
      <c r="I92" s="119" t="s">
        <v>1518</v>
      </c>
      <c r="J92" s="119" t="s">
        <v>32</v>
      </c>
      <c r="K92" s="119" t="s">
        <v>764</v>
      </c>
      <c r="L92" s="119" t="s">
        <v>8575</v>
      </c>
      <c r="M92" s="120">
        <v>50000</v>
      </c>
      <c r="N92" s="122">
        <v>0</v>
      </c>
      <c r="O92" s="120">
        <v>1520</v>
      </c>
      <c r="P92" s="120">
        <v>1435</v>
      </c>
      <c r="Q92" s="121">
        <f t="shared" si="1"/>
        <v>25</v>
      </c>
      <c r="R92" s="120">
        <v>47020</v>
      </c>
    </row>
    <row r="93" spans="1:18">
      <c r="A93" s="116" t="str">
        <f>TNOMINA[[#This Row],[cedula]]&amp;TNOMINA[[#This Row],[prog]]&amp;LEFT(TNOMINA[[#This Row],[tipo]],3)</f>
        <v>0020185570701FIJ</v>
      </c>
      <c r="B93" s="119" t="s">
        <v>2298</v>
      </c>
      <c r="C93" s="119" t="s">
        <v>11</v>
      </c>
      <c r="D93" s="119" t="s">
        <v>2328</v>
      </c>
      <c r="E93" s="119" t="s">
        <v>3001</v>
      </c>
      <c r="F93" s="119" t="s">
        <v>3002</v>
      </c>
      <c r="G93" s="119" t="s">
        <v>3006</v>
      </c>
      <c r="H93" s="119" t="s">
        <v>3399</v>
      </c>
      <c r="I93" s="119" t="s">
        <v>3398</v>
      </c>
      <c r="J93" s="119" t="s">
        <v>335</v>
      </c>
      <c r="K93" s="119" t="s">
        <v>684</v>
      </c>
      <c r="L93" s="119" t="s">
        <v>8575</v>
      </c>
      <c r="M93" s="120">
        <v>25000</v>
      </c>
      <c r="N93" s="122">
        <v>0</v>
      </c>
      <c r="O93" s="120">
        <v>760</v>
      </c>
      <c r="P93" s="120">
        <v>717.5</v>
      </c>
      <c r="Q93" s="121">
        <f t="shared" si="1"/>
        <v>25</v>
      </c>
      <c r="R93" s="120">
        <v>23497.5</v>
      </c>
    </row>
    <row r="94" spans="1:18">
      <c r="A94" s="116" t="str">
        <f>TNOMINA[[#This Row],[cedula]]&amp;TNOMINA[[#This Row],[prog]]&amp;LEFT(TNOMINA[[#This Row],[tipo]],3)</f>
        <v>2230180165401FIJ</v>
      </c>
      <c r="B94" s="119" t="s">
        <v>2298</v>
      </c>
      <c r="C94" s="119" t="s">
        <v>11</v>
      </c>
      <c r="D94" s="119" t="s">
        <v>2328</v>
      </c>
      <c r="E94" s="119" t="s">
        <v>3001</v>
      </c>
      <c r="F94" s="119" t="s">
        <v>3002</v>
      </c>
      <c r="G94" s="119" t="s">
        <v>3006</v>
      </c>
      <c r="H94" s="119" t="s">
        <v>2528</v>
      </c>
      <c r="I94" s="119" t="s">
        <v>2527</v>
      </c>
      <c r="J94" s="119" t="s">
        <v>10</v>
      </c>
      <c r="K94" s="119" t="s">
        <v>323</v>
      </c>
      <c r="L94" s="119" t="s">
        <v>8575</v>
      </c>
      <c r="M94" s="120">
        <v>35000</v>
      </c>
      <c r="N94" s="122">
        <v>0</v>
      </c>
      <c r="O94" s="120">
        <v>1064</v>
      </c>
      <c r="P94" s="120">
        <v>1004.5</v>
      </c>
      <c r="Q94" s="121">
        <f t="shared" si="1"/>
        <v>25</v>
      </c>
      <c r="R94" s="120">
        <v>32906.5</v>
      </c>
    </row>
    <row r="95" spans="1:18">
      <c r="A95" s="116" t="str">
        <f>TNOMINA[[#This Row],[cedula]]&amp;TNOMINA[[#This Row],[prog]]&amp;LEFT(TNOMINA[[#This Row],[tipo]],3)</f>
        <v>4021116593701FIJ</v>
      </c>
      <c r="B95" s="119" t="s">
        <v>2298</v>
      </c>
      <c r="C95" s="119" t="s">
        <v>11</v>
      </c>
      <c r="D95" s="119" t="s">
        <v>2328</v>
      </c>
      <c r="E95" s="119" t="s">
        <v>3001</v>
      </c>
      <c r="F95" s="119" t="s">
        <v>3002</v>
      </c>
      <c r="G95" s="119" t="s">
        <v>3005</v>
      </c>
      <c r="H95" s="119" t="s">
        <v>1584</v>
      </c>
      <c r="I95" s="119" t="s">
        <v>917</v>
      </c>
      <c r="J95" s="119" t="s">
        <v>10</v>
      </c>
      <c r="K95" s="119" t="s">
        <v>481</v>
      </c>
      <c r="L95" s="119" t="s">
        <v>8575</v>
      </c>
      <c r="M95" s="120">
        <v>35000</v>
      </c>
      <c r="N95" s="122">
        <v>0</v>
      </c>
      <c r="O95" s="120">
        <v>1064</v>
      </c>
      <c r="P95" s="120">
        <v>1004.5</v>
      </c>
      <c r="Q95" s="121">
        <f t="shared" si="1"/>
        <v>9384.5299999999988</v>
      </c>
      <c r="R95" s="120">
        <v>23546.97</v>
      </c>
    </row>
    <row r="96" spans="1:18">
      <c r="A96" s="116" t="str">
        <f>TNOMINA[[#This Row],[cedula]]&amp;TNOMINA[[#This Row],[prog]]&amp;LEFT(TNOMINA[[#This Row],[tipo]],3)</f>
        <v>0010391003001FIJ</v>
      </c>
      <c r="B96" s="119" t="s">
        <v>2298</v>
      </c>
      <c r="C96" s="119" t="s">
        <v>11</v>
      </c>
      <c r="D96" s="119" t="s">
        <v>2328</v>
      </c>
      <c r="E96" s="119" t="s">
        <v>3001</v>
      </c>
      <c r="F96" s="119" t="s">
        <v>3002</v>
      </c>
      <c r="G96" s="119" t="s">
        <v>3010</v>
      </c>
      <c r="H96" s="119" t="s">
        <v>1585</v>
      </c>
      <c r="I96" s="119" t="s">
        <v>281</v>
      </c>
      <c r="J96" s="119" t="s">
        <v>282</v>
      </c>
      <c r="K96" s="119" t="s">
        <v>276</v>
      </c>
      <c r="L96" s="119" t="s">
        <v>8575</v>
      </c>
      <c r="M96" s="120">
        <v>31500</v>
      </c>
      <c r="N96" s="122">
        <v>0</v>
      </c>
      <c r="O96" s="120">
        <v>957.6</v>
      </c>
      <c r="P96" s="120">
        <v>904.05</v>
      </c>
      <c r="Q96" s="121">
        <f t="shared" si="1"/>
        <v>75</v>
      </c>
      <c r="R96" s="120">
        <v>29563.35</v>
      </c>
    </row>
    <row r="97" spans="1:18">
      <c r="A97" s="116" t="str">
        <f>TNOMINA[[#This Row],[cedula]]&amp;TNOMINA[[#This Row],[prog]]&amp;LEFT(TNOMINA[[#This Row],[tipo]],3)</f>
        <v>0010129229001FIJ</v>
      </c>
      <c r="B97" s="119" t="s">
        <v>2298</v>
      </c>
      <c r="C97" s="119" t="s">
        <v>11</v>
      </c>
      <c r="D97" s="119" t="s">
        <v>2328</v>
      </c>
      <c r="E97" s="119" t="s">
        <v>3001</v>
      </c>
      <c r="F97" s="119" t="s">
        <v>3002</v>
      </c>
      <c r="G97" s="119" t="s">
        <v>3013</v>
      </c>
      <c r="H97" s="119" t="s">
        <v>1005</v>
      </c>
      <c r="I97" s="119" t="s">
        <v>308</v>
      </c>
      <c r="J97" s="119" t="s">
        <v>3017</v>
      </c>
      <c r="K97" s="119" t="s">
        <v>727</v>
      </c>
      <c r="L97" s="119" t="s">
        <v>8575</v>
      </c>
      <c r="M97" s="120">
        <v>65000</v>
      </c>
      <c r="N97" s="120">
        <v>4427.58</v>
      </c>
      <c r="O97" s="120">
        <v>1976</v>
      </c>
      <c r="P97" s="120">
        <v>1865.5</v>
      </c>
      <c r="Q97" s="121">
        <f t="shared" si="1"/>
        <v>12171</v>
      </c>
      <c r="R97" s="120">
        <v>44559.92</v>
      </c>
    </row>
    <row r="98" spans="1:18">
      <c r="A98" s="116" t="str">
        <f>TNOMINA[[#This Row],[cedula]]&amp;TNOMINA[[#This Row],[prog]]&amp;LEFT(TNOMINA[[#This Row],[tipo]],3)</f>
        <v>0100038614201FIJ</v>
      </c>
      <c r="B98" s="119" t="s">
        <v>2298</v>
      </c>
      <c r="C98" s="119" t="s">
        <v>11</v>
      </c>
      <c r="D98" s="119" t="s">
        <v>2328</v>
      </c>
      <c r="E98" s="119" t="s">
        <v>3001</v>
      </c>
      <c r="F98" s="119" t="s">
        <v>3002</v>
      </c>
      <c r="G98" s="119" t="s">
        <v>3007</v>
      </c>
      <c r="H98" s="119" t="s">
        <v>1006</v>
      </c>
      <c r="I98" s="119" t="s">
        <v>209</v>
      </c>
      <c r="J98" s="119" t="s">
        <v>10</v>
      </c>
      <c r="K98" s="119" t="s">
        <v>1509</v>
      </c>
      <c r="L98" s="119" t="s">
        <v>8575</v>
      </c>
      <c r="M98" s="120">
        <v>35000</v>
      </c>
      <c r="N98" s="122">
        <v>0</v>
      </c>
      <c r="O98" s="120">
        <v>1064</v>
      </c>
      <c r="P98" s="120">
        <v>1004.5</v>
      </c>
      <c r="Q98" s="121">
        <f t="shared" si="1"/>
        <v>11991.330000000002</v>
      </c>
      <c r="R98" s="120">
        <v>20940.169999999998</v>
      </c>
    </row>
    <row r="99" spans="1:18">
      <c r="A99" s="116" t="str">
        <f>TNOMINA[[#This Row],[cedula]]&amp;TNOMINA[[#This Row],[prog]]&amp;LEFT(TNOMINA[[#This Row],[tipo]],3)</f>
        <v>4020073398401FIJ</v>
      </c>
      <c r="B99" s="119" t="s">
        <v>2298</v>
      </c>
      <c r="C99" s="119" t="s">
        <v>11</v>
      </c>
      <c r="D99" s="119" t="s">
        <v>2328</v>
      </c>
      <c r="E99" s="119" t="s">
        <v>3001</v>
      </c>
      <c r="F99" s="119" t="s">
        <v>3002</v>
      </c>
      <c r="G99" s="119" t="s">
        <v>3006</v>
      </c>
      <c r="H99" s="119" t="s">
        <v>3401</v>
      </c>
      <c r="I99" s="119" t="s">
        <v>3400</v>
      </c>
      <c r="J99" s="119" t="s">
        <v>359</v>
      </c>
      <c r="K99" s="119" t="s">
        <v>256</v>
      </c>
      <c r="L99" s="119" t="s">
        <v>8575</v>
      </c>
      <c r="M99" s="120">
        <v>22000</v>
      </c>
      <c r="N99" s="122">
        <v>0</v>
      </c>
      <c r="O99" s="120">
        <v>668.8</v>
      </c>
      <c r="P99" s="120">
        <v>631.4</v>
      </c>
      <c r="Q99" s="121">
        <f t="shared" si="1"/>
        <v>3071</v>
      </c>
      <c r="R99" s="120">
        <v>17628.8</v>
      </c>
    </row>
    <row r="100" spans="1:18">
      <c r="A100" s="116" t="str">
        <f>TNOMINA[[#This Row],[cedula]]&amp;TNOMINA[[#This Row],[prog]]&amp;LEFT(TNOMINA[[#This Row],[tipo]],3)</f>
        <v>0010426807301FIJ</v>
      </c>
      <c r="B100" s="119" t="s">
        <v>2298</v>
      </c>
      <c r="C100" s="119" t="s">
        <v>11</v>
      </c>
      <c r="D100" s="119" t="s">
        <v>2328</v>
      </c>
      <c r="E100" s="119" t="s">
        <v>3001</v>
      </c>
      <c r="F100" s="119" t="s">
        <v>3002</v>
      </c>
      <c r="G100" s="119" t="s">
        <v>3015</v>
      </c>
      <c r="H100" s="119" t="s">
        <v>1586</v>
      </c>
      <c r="I100" s="119" t="s">
        <v>193</v>
      </c>
      <c r="J100" s="119" t="s">
        <v>90</v>
      </c>
      <c r="K100" s="119" t="s">
        <v>187</v>
      </c>
      <c r="L100" s="119" t="s">
        <v>8575</v>
      </c>
      <c r="M100" s="120">
        <v>16500</v>
      </c>
      <c r="N100" s="122">
        <v>0</v>
      </c>
      <c r="O100" s="120">
        <v>501.6</v>
      </c>
      <c r="P100" s="120">
        <v>473.55</v>
      </c>
      <c r="Q100" s="121">
        <f t="shared" si="1"/>
        <v>7193.1200000000008</v>
      </c>
      <c r="R100" s="120">
        <v>8331.73</v>
      </c>
    </row>
    <row r="101" spans="1:18">
      <c r="A101" s="116" t="str">
        <f>TNOMINA[[#This Row],[cedula]]&amp;TNOMINA[[#This Row],[prog]]&amp;LEFT(TNOMINA[[#This Row],[tipo]],3)</f>
        <v>0010469262901FIJ</v>
      </c>
      <c r="B101" s="119" t="s">
        <v>2298</v>
      </c>
      <c r="C101" s="119" t="s">
        <v>11</v>
      </c>
      <c r="D101" s="119" t="s">
        <v>2328</v>
      </c>
      <c r="E101" s="119" t="s">
        <v>3001</v>
      </c>
      <c r="F101" s="119" t="s">
        <v>3002</v>
      </c>
      <c r="G101" s="119" t="s">
        <v>3005</v>
      </c>
      <c r="H101" s="119" t="s">
        <v>1587</v>
      </c>
      <c r="I101" s="119" t="s">
        <v>467</v>
      </c>
      <c r="J101" s="119" t="s">
        <v>468</v>
      </c>
      <c r="K101" s="119" t="s">
        <v>187</v>
      </c>
      <c r="L101" s="119" t="s">
        <v>8575</v>
      </c>
      <c r="M101" s="120">
        <v>29337</v>
      </c>
      <c r="N101" s="122">
        <v>0</v>
      </c>
      <c r="O101" s="120">
        <v>891.84</v>
      </c>
      <c r="P101" s="120">
        <v>841.97</v>
      </c>
      <c r="Q101" s="121">
        <f t="shared" si="1"/>
        <v>21090.26</v>
      </c>
      <c r="R101" s="120">
        <v>6512.93</v>
      </c>
    </row>
    <row r="102" spans="1:18">
      <c r="A102" s="116" t="str">
        <f>TNOMINA[[#This Row],[cedula]]&amp;TNOMINA[[#This Row],[prog]]&amp;LEFT(TNOMINA[[#This Row],[tipo]],3)</f>
        <v>4021985876401FIJ</v>
      </c>
      <c r="B102" s="119" t="s">
        <v>2298</v>
      </c>
      <c r="C102" s="119" t="s">
        <v>11</v>
      </c>
      <c r="D102" s="119" t="s">
        <v>2328</v>
      </c>
      <c r="E102" s="119" t="s">
        <v>3001</v>
      </c>
      <c r="F102" s="119" t="s">
        <v>3002</v>
      </c>
      <c r="G102" s="119" t="s">
        <v>3010</v>
      </c>
      <c r="H102" s="119" t="s">
        <v>3019</v>
      </c>
      <c r="I102" s="119" t="s">
        <v>3018</v>
      </c>
      <c r="J102" s="119" t="s">
        <v>335</v>
      </c>
      <c r="K102" s="119" t="s">
        <v>465</v>
      </c>
      <c r="L102" s="119" t="s">
        <v>8575</v>
      </c>
      <c r="M102" s="120">
        <v>35000</v>
      </c>
      <c r="N102" s="122">
        <v>0</v>
      </c>
      <c r="O102" s="120">
        <v>1064</v>
      </c>
      <c r="P102" s="120">
        <v>1004.5</v>
      </c>
      <c r="Q102" s="121">
        <f t="shared" si="1"/>
        <v>25</v>
      </c>
      <c r="R102" s="120">
        <v>32906.5</v>
      </c>
    </row>
    <row r="103" spans="1:18">
      <c r="A103" s="116" t="str">
        <f>TNOMINA[[#This Row],[cedula]]&amp;TNOMINA[[#This Row],[prog]]&amp;LEFT(TNOMINA[[#This Row],[tipo]],3)</f>
        <v>0011282421401FIJ</v>
      </c>
      <c r="B103" s="119" t="s">
        <v>2298</v>
      </c>
      <c r="C103" s="119" t="s">
        <v>11</v>
      </c>
      <c r="D103" s="119" t="s">
        <v>2328</v>
      </c>
      <c r="E103" s="119" t="s">
        <v>3001</v>
      </c>
      <c r="F103" s="119" t="s">
        <v>3002</v>
      </c>
      <c r="G103" s="119" t="s">
        <v>3006</v>
      </c>
      <c r="H103" s="119" t="s">
        <v>1589</v>
      </c>
      <c r="I103" s="119" t="s">
        <v>801</v>
      </c>
      <c r="J103" s="119" t="s">
        <v>802</v>
      </c>
      <c r="K103" s="119" t="s">
        <v>245</v>
      </c>
      <c r="L103" s="119" t="s">
        <v>8575</v>
      </c>
      <c r="M103" s="120">
        <v>60000</v>
      </c>
      <c r="N103" s="120">
        <v>3486.68</v>
      </c>
      <c r="O103" s="120">
        <v>1824</v>
      </c>
      <c r="P103" s="120">
        <v>1722</v>
      </c>
      <c r="Q103" s="121">
        <f t="shared" si="1"/>
        <v>6990.3300000000017</v>
      </c>
      <c r="R103" s="120">
        <v>45976.99</v>
      </c>
    </row>
    <row r="104" spans="1:18">
      <c r="A104" s="116" t="str">
        <f>TNOMINA[[#This Row],[cedula]]&amp;TNOMINA[[#This Row],[prog]]&amp;LEFT(TNOMINA[[#This Row],[tipo]],3)</f>
        <v>0010537170201FIJ</v>
      </c>
      <c r="B104" s="119" t="s">
        <v>2298</v>
      </c>
      <c r="C104" s="119" t="s">
        <v>11</v>
      </c>
      <c r="D104" s="119" t="s">
        <v>2328</v>
      </c>
      <c r="E104" s="119" t="s">
        <v>3001</v>
      </c>
      <c r="F104" s="119" t="s">
        <v>3002</v>
      </c>
      <c r="G104" s="119" t="s">
        <v>3004</v>
      </c>
      <c r="H104" s="119" t="s">
        <v>1590</v>
      </c>
      <c r="I104" s="119" t="s">
        <v>952</v>
      </c>
      <c r="J104" s="119" t="s">
        <v>125</v>
      </c>
      <c r="K104" s="119" t="s">
        <v>843</v>
      </c>
      <c r="L104" s="119" t="s">
        <v>8575</v>
      </c>
      <c r="M104" s="120">
        <v>18000</v>
      </c>
      <c r="N104" s="122">
        <v>0</v>
      </c>
      <c r="O104" s="120">
        <v>547.20000000000005</v>
      </c>
      <c r="P104" s="120">
        <v>516.6</v>
      </c>
      <c r="Q104" s="121">
        <f t="shared" si="1"/>
        <v>3916.84</v>
      </c>
      <c r="R104" s="120">
        <v>13019.36</v>
      </c>
    </row>
    <row r="105" spans="1:18">
      <c r="A105" s="116" t="str">
        <f>TNOMINA[[#This Row],[cedula]]&amp;TNOMINA[[#This Row],[prog]]&amp;LEFT(TNOMINA[[#This Row],[tipo]],3)</f>
        <v>0010950408401FIJ</v>
      </c>
      <c r="B105" s="119" t="s">
        <v>2298</v>
      </c>
      <c r="C105" s="119" t="s">
        <v>11</v>
      </c>
      <c r="D105" s="119" t="s">
        <v>2328</v>
      </c>
      <c r="E105" s="119" t="s">
        <v>3001</v>
      </c>
      <c r="F105" s="119" t="s">
        <v>3002</v>
      </c>
      <c r="G105" s="119" t="s">
        <v>3005</v>
      </c>
      <c r="H105" s="119" t="s">
        <v>1591</v>
      </c>
      <c r="I105" s="119" t="s">
        <v>846</v>
      </c>
      <c r="J105" s="119" t="s">
        <v>190</v>
      </c>
      <c r="K105" s="119" t="s">
        <v>296</v>
      </c>
      <c r="L105" s="119" t="s">
        <v>8575</v>
      </c>
      <c r="M105" s="120">
        <v>26250</v>
      </c>
      <c r="N105" s="122">
        <v>0</v>
      </c>
      <c r="O105" s="120">
        <v>798</v>
      </c>
      <c r="P105" s="120">
        <v>753.38</v>
      </c>
      <c r="Q105" s="121">
        <f t="shared" si="1"/>
        <v>25</v>
      </c>
      <c r="R105" s="120">
        <v>24673.62</v>
      </c>
    </row>
    <row r="106" spans="1:18">
      <c r="A106" s="116" t="str">
        <f>TNOMINA[[#This Row],[cedula]]&amp;TNOMINA[[#This Row],[prog]]&amp;LEFT(TNOMINA[[#This Row],[tipo]],3)</f>
        <v>0010117892901FIJ</v>
      </c>
      <c r="B106" s="119" t="s">
        <v>2298</v>
      </c>
      <c r="C106" s="119" t="s">
        <v>11</v>
      </c>
      <c r="D106" s="119" t="s">
        <v>2328</v>
      </c>
      <c r="E106" s="119" t="s">
        <v>3001</v>
      </c>
      <c r="F106" s="119" t="s">
        <v>3002</v>
      </c>
      <c r="G106" s="119" t="s">
        <v>3005</v>
      </c>
      <c r="H106" s="119" t="s">
        <v>1592</v>
      </c>
      <c r="I106" s="119" t="s">
        <v>763</v>
      </c>
      <c r="J106" s="119" t="s">
        <v>32</v>
      </c>
      <c r="K106" s="119" t="s">
        <v>724</v>
      </c>
      <c r="L106" s="119" t="s">
        <v>8575</v>
      </c>
      <c r="M106" s="120">
        <v>50000</v>
      </c>
      <c r="N106" s="120">
        <v>1377.79</v>
      </c>
      <c r="O106" s="120">
        <v>1520</v>
      </c>
      <c r="P106" s="120">
        <v>1435</v>
      </c>
      <c r="Q106" s="121">
        <f t="shared" si="1"/>
        <v>3799.760000000002</v>
      </c>
      <c r="R106" s="120">
        <v>41867.449999999997</v>
      </c>
    </row>
    <row r="107" spans="1:18">
      <c r="A107" s="116" t="str">
        <f>TNOMINA[[#This Row],[cedula]]&amp;TNOMINA[[#This Row],[prog]]&amp;LEFT(TNOMINA[[#This Row],[tipo]],3)</f>
        <v>4022219945301FIJ</v>
      </c>
      <c r="B107" s="119" t="s">
        <v>2298</v>
      </c>
      <c r="C107" s="119" t="s">
        <v>11</v>
      </c>
      <c r="D107" s="119" t="s">
        <v>2328</v>
      </c>
      <c r="E107" s="119" t="s">
        <v>3001</v>
      </c>
      <c r="F107" s="119" t="s">
        <v>3002</v>
      </c>
      <c r="G107" s="119" t="s">
        <v>3004</v>
      </c>
      <c r="H107" s="119" t="s">
        <v>2940</v>
      </c>
      <c r="I107" s="119" t="s">
        <v>2939</v>
      </c>
      <c r="J107" s="119" t="s">
        <v>210</v>
      </c>
      <c r="K107" s="119" t="s">
        <v>1509</v>
      </c>
      <c r="L107" s="119" t="s">
        <v>8575</v>
      </c>
      <c r="M107" s="120">
        <v>22000</v>
      </c>
      <c r="N107" s="122">
        <v>0</v>
      </c>
      <c r="O107" s="120">
        <v>668.8</v>
      </c>
      <c r="P107" s="120">
        <v>631.4</v>
      </c>
      <c r="Q107" s="121">
        <f t="shared" si="1"/>
        <v>2974.8899999999994</v>
      </c>
      <c r="R107" s="120">
        <v>17724.91</v>
      </c>
    </row>
    <row r="108" spans="1:18">
      <c r="A108" s="116" t="str">
        <f>TNOMINA[[#This Row],[cedula]]&amp;TNOMINA[[#This Row],[prog]]&amp;LEFT(TNOMINA[[#This Row],[tipo]],3)</f>
        <v>4022811886101FIJ</v>
      </c>
      <c r="B108" s="119" t="s">
        <v>2298</v>
      </c>
      <c r="C108" s="119" t="s">
        <v>11</v>
      </c>
      <c r="D108" s="119" t="s">
        <v>2328</v>
      </c>
      <c r="E108" s="119" t="s">
        <v>3001</v>
      </c>
      <c r="F108" s="119" t="s">
        <v>3002</v>
      </c>
      <c r="G108" s="119" t="s">
        <v>3006</v>
      </c>
      <c r="H108" s="119" t="s">
        <v>2942</v>
      </c>
      <c r="I108" s="119" t="s">
        <v>2941</v>
      </c>
      <c r="J108" s="119" t="s">
        <v>10</v>
      </c>
      <c r="K108" s="119" t="s">
        <v>503</v>
      </c>
      <c r="L108" s="119" t="s">
        <v>8575</v>
      </c>
      <c r="M108" s="120">
        <v>35000</v>
      </c>
      <c r="N108" s="122">
        <v>0</v>
      </c>
      <c r="O108" s="120">
        <v>1064</v>
      </c>
      <c r="P108" s="120">
        <v>1004.5</v>
      </c>
      <c r="Q108" s="121">
        <f t="shared" si="1"/>
        <v>2071</v>
      </c>
      <c r="R108" s="120">
        <v>30860.5</v>
      </c>
    </row>
    <row r="109" spans="1:18">
      <c r="A109" s="116" t="str">
        <f>TNOMINA[[#This Row],[cedula]]&amp;TNOMINA[[#This Row],[prog]]&amp;LEFT(TNOMINA[[#This Row],[tipo]],3)</f>
        <v>0010031623101FIJ</v>
      </c>
      <c r="B109" s="119" t="s">
        <v>2298</v>
      </c>
      <c r="C109" s="119" t="s">
        <v>11</v>
      </c>
      <c r="D109" s="119" t="s">
        <v>2328</v>
      </c>
      <c r="E109" s="119" t="s">
        <v>3001</v>
      </c>
      <c r="F109" s="119" t="s">
        <v>3002</v>
      </c>
      <c r="G109" s="119" t="s">
        <v>3005</v>
      </c>
      <c r="H109" s="119" t="s">
        <v>1007</v>
      </c>
      <c r="I109" s="119" t="s">
        <v>283</v>
      </c>
      <c r="J109" s="119" t="s">
        <v>280</v>
      </c>
      <c r="K109" s="119" t="s">
        <v>276</v>
      </c>
      <c r="L109" s="119" t="s">
        <v>8575</v>
      </c>
      <c r="M109" s="120">
        <v>65000</v>
      </c>
      <c r="N109" s="120">
        <v>4427.58</v>
      </c>
      <c r="O109" s="120">
        <v>1976</v>
      </c>
      <c r="P109" s="120">
        <v>1865.5</v>
      </c>
      <c r="Q109" s="121">
        <f t="shared" si="1"/>
        <v>35914.58</v>
      </c>
      <c r="R109" s="120">
        <v>20816.34</v>
      </c>
    </row>
    <row r="110" spans="1:18">
      <c r="A110" s="116" t="str">
        <f>TNOMINA[[#This Row],[cedula]]&amp;TNOMINA[[#This Row],[prog]]&amp;LEFT(TNOMINA[[#This Row],[tipo]],3)</f>
        <v>4021258877201FIJ</v>
      </c>
      <c r="B110" s="119" t="s">
        <v>2298</v>
      </c>
      <c r="C110" s="119" t="s">
        <v>11</v>
      </c>
      <c r="D110" s="119" t="s">
        <v>2328</v>
      </c>
      <c r="E110" s="119" t="s">
        <v>3001</v>
      </c>
      <c r="F110" s="119" t="s">
        <v>3002</v>
      </c>
      <c r="G110" s="119" t="s">
        <v>3009</v>
      </c>
      <c r="H110" s="119" t="s">
        <v>1898</v>
      </c>
      <c r="I110" s="119" t="s">
        <v>1424</v>
      </c>
      <c r="J110" s="119" t="s">
        <v>545</v>
      </c>
      <c r="K110" s="119" t="s">
        <v>245</v>
      </c>
      <c r="L110" s="119" t="s">
        <v>8575</v>
      </c>
      <c r="M110" s="120">
        <v>36000</v>
      </c>
      <c r="N110" s="122">
        <v>0</v>
      </c>
      <c r="O110" s="120">
        <v>1094.4000000000001</v>
      </c>
      <c r="P110" s="120">
        <v>1033.2</v>
      </c>
      <c r="Q110" s="121">
        <f t="shared" si="1"/>
        <v>25</v>
      </c>
      <c r="R110" s="120">
        <v>33847.4</v>
      </c>
    </row>
    <row r="111" spans="1:18">
      <c r="A111" s="116" t="str">
        <f>TNOMINA[[#This Row],[cedula]]&amp;TNOMINA[[#This Row],[prog]]&amp;LEFT(TNOMINA[[#This Row],[tipo]],3)</f>
        <v>2230092928201FIJ</v>
      </c>
      <c r="B111" s="119" t="s">
        <v>2298</v>
      </c>
      <c r="C111" s="119" t="s">
        <v>11</v>
      </c>
      <c r="D111" s="119" t="s">
        <v>2328</v>
      </c>
      <c r="E111" s="119" t="s">
        <v>3001</v>
      </c>
      <c r="F111" s="119" t="s">
        <v>3002</v>
      </c>
      <c r="G111" s="119" t="s">
        <v>3006</v>
      </c>
      <c r="H111" s="119" t="s">
        <v>2530</v>
      </c>
      <c r="I111" s="119" t="s">
        <v>2529</v>
      </c>
      <c r="J111" s="119" t="s">
        <v>2531</v>
      </c>
      <c r="K111" s="119" t="s">
        <v>481</v>
      </c>
      <c r="L111" s="119" t="s">
        <v>8575</v>
      </c>
      <c r="M111" s="120">
        <v>25000</v>
      </c>
      <c r="N111" s="122">
        <v>0</v>
      </c>
      <c r="O111" s="120">
        <v>760</v>
      </c>
      <c r="P111" s="120">
        <v>717.5</v>
      </c>
      <c r="Q111" s="121">
        <f t="shared" si="1"/>
        <v>25</v>
      </c>
      <c r="R111" s="120">
        <v>23497.5</v>
      </c>
    </row>
    <row r="112" spans="1:18">
      <c r="A112" s="116" t="str">
        <f>TNOMINA[[#This Row],[cedula]]&amp;TNOMINA[[#This Row],[prog]]&amp;LEFT(TNOMINA[[#This Row],[tipo]],3)</f>
        <v>0010352890701FIJ</v>
      </c>
      <c r="B112" s="119" t="s">
        <v>2298</v>
      </c>
      <c r="C112" s="119" t="s">
        <v>11</v>
      </c>
      <c r="D112" s="119" t="s">
        <v>2328</v>
      </c>
      <c r="E112" s="119" t="s">
        <v>3001</v>
      </c>
      <c r="F112" s="119" t="s">
        <v>3002</v>
      </c>
      <c r="G112" s="119" t="s">
        <v>3007</v>
      </c>
      <c r="H112" s="119" t="s">
        <v>1008</v>
      </c>
      <c r="I112" s="119" t="s">
        <v>491</v>
      </c>
      <c r="J112" s="119" t="s">
        <v>8</v>
      </c>
      <c r="K112" s="119" t="s">
        <v>488</v>
      </c>
      <c r="L112" s="119" t="s">
        <v>8575</v>
      </c>
      <c r="M112" s="120">
        <v>20000</v>
      </c>
      <c r="N112" s="122">
        <v>0</v>
      </c>
      <c r="O112" s="120">
        <v>608</v>
      </c>
      <c r="P112" s="120">
        <v>574</v>
      </c>
      <c r="Q112" s="121">
        <f t="shared" si="1"/>
        <v>13713.9</v>
      </c>
      <c r="R112" s="120">
        <v>5104.1000000000004</v>
      </c>
    </row>
    <row r="113" spans="1:18">
      <c r="A113" s="116" t="str">
        <f>TNOMINA[[#This Row],[cedula]]&amp;TNOMINA[[#This Row],[prog]]&amp;LEFT(TNOMINA[[#This Row],[tipo]],3)</f>
        <v>0010244450201FIJ</v>
      </c>
      <c r="B113" s="119" t="s">
        <v>2298</v>
      </c>
      <c r="C113" s="119" t="s">
        <v>11</v>
      </c>
      <c r="D113" s="119" t="s">
        <v>2328</v>
      </c>
      <c r="E113" s="119" t="s">
        <v>3001</v>
      </c>
      <c r="F113" s="119" t="s">
        <v>3002</v>
      </c>
      <c r="G113" s="119" t="s">
        <v>3020</v>
      </c>
      <c r="H113" s="119" t="s">
        <v>1593</v>
      </c>
      <c r="I113" s="119" t="s">
        <v>690</v>
      </c>
      <c r="J113" s="119" t="s">
        <v>109</v>
      </c>
      <c r="K113" s="119" t="s">
        <v>684</v>
      </c>
      <c r="L113" s="119" t="s">
        <v>8575</v>
      </c>
      <c r="M113" s="120">
        <v>13200</v>
      </c>
      <c r="N113" s="122">
        <v>0</v>
      </c>
      <c r="O113" s="120">
        <v>401.28</v>
      </c>
      <c r="P113" s="120">
        <v>378.84</v>
      </c>
      <c r="Q113" s="121">
        <f t="shared" si="1"/>
        <v>2571.0000000000018</v>
      </c>
      <c r="R113" s="120">
        <v>9848.8799999999992</v>
      </c>
    </row>
    <row r="114" spans="1:18">
      <c r="A114" s="116" t="str">
        <f>TNOMINA[[#This Row],[cedula]]&amp;TNOMINA[[#This Row],[prog]]&amp;LEFT(TNOMINA[[#This Row],[tipo]],3)</f>
        <v>4021223775001FIJ</v>
      </c>
      <c r="B114" s="119" t="s">
        <v>2298</v>
      </c>
      <c r="C114" s="119" t="s">
        <v>11</v>
      </c>
      <c r="D114" s="119" t="s">
        <v>2328</v>
      </c>
      <c r="E114" s="119" t="s">
        <v>3001</v>
      </c>
      <c r="F114" s="119" t="s">
        <v>3002</v>
      </c>
      <c r="G114" s="119" t="s">
        <v>3010</v>
      </c>
      <c r="H114" s="119" t="s">
        <v>1594</v>
      </c>
      <c r="I114" s="119" t="s">
        <v>1193</v>
      </c>
      <c r="J114" s="119" t="s">
        <v>335</v>
      </c>
      <c r="K114" s="119" t="s">
        <v>302</v>
      </c>
      <c r="L114" s="119" t="s">
        <v>8575</v>
      </c>
      <c r="M114" s="120">
        <v>35000</v>
      </c>
      <c r="N114" s="122">
        <v>0</v>
      </c>
      <c r="O114" s="120">
        <v>1064</v>
      </c>
      <c r="P114" s="120">
        <v>1004.5</v>
      </c>
      <c r="Q114" s="121">
        <f t="shared" si="1"/>
        <v>25</v>
      </c>
      <c r="R114" s="120">
        <v>32906.5</v>
      </c>
    </row>
    <row r="115" spans="1:18">
      <c r="A115" s="116" t="str">
        <f>TNOMINA[[#This Row],[cedula]]&amp;TNOMINA[[#This Row],[prog]]&amp;LEFT(TNOMINA[[#This Row],[tipo]],3)</f>
        <v>4023154715501FIJ</v>
      </c>
      <c r="B115" s="119" t="s">
        <v>2298</v>
      </c>
      <c r="C115" s="119" t="s">
        <v>11</v>
      </c>
      <c r="D115" s="119" t="s">
        <v>2328</v>
      </c>
      <c r="E115" s="119" t="s">
        <v>3001</v>
      </c>
      <c r="F115" s="119" t="s">
        <v>3002</v>
      </c>
      <c r="G115" s="119" t="s">
        <v>3006</v>
      </c>
      <c r="H115" s="119" t="s">
        <v>3333</v>
      </c>
      <c r="I115" s="119" t="s">
        <v>3334</v>
      </c>
      <c r="J115" s="119" t="s">
        <v>335</v>
      </c>
      <c r="K115" s="119" t="s">
        <v>3625</v>
      </c>
      <c r="L115" s="119" t="s">
        <v>8575</v>
      </c>
      <c r="M115" s="120">
        <v>35000</v>
      </c>
      <c r="N115" s="122">
        <v>0</v>
      </c>
      <c r="O115" s="120">
        <v>1064</v>
      </c>
      <c r="P115" s="120">
        <v>1004.5</v>
      </c>
      <c r="Q115" s="121">
        <f t="shared" si="1"/>
        <v>586.88000000000102</v>
      </c>
      <c r="R115" s="120">
        <v>32344.62</v>
      </c>
    </row>
    <row r="116" spans="1:18">
      <c r="A116" s="116" t="str">
        <f>TNOMINA[[#This Row],[cedula]]&amp;TNOMINA[[#This Row],[prog]]&amp;LEFT(TNOMINA[[#This Row],[tipo]],3)</f>
        <v>0011900122001FIJ</v>
      </c>
      <c r="B116" s="119" t="s">
        <v>2298</v>
      </c>
      <c r="C116" s="119" t="s">
        <v>11</v>
      </c>
      <c r="D116" s="119" t="s">
        <v>2328</v>
      </c>
      <c r="E116" s="119" t="s">
        <v>3001</v>
      </c>
      <c r="F116" s="119" t="s">
        <v>3002</v>
      </c>
      <c r="G116" s="119" t="s">
        <v>3009</v>
      </c>
      <c r="H116" s="119" t="s">
        <v>3524</v>
      </c>
      <c r="I116" s="119" t="s">
        <v>3523</v>
      </c>
      <c r="J116" s="119" t="s">
        <v>802</v>
      </c>
      <c r="K116" s="119" t="s">
        <v>245</v>
      </c>
      <c r="L116" s="119" t="s">
        <v>8575</v>
      </c>
      <c r="M116" s="120">
        <v>48000</v>
      </c>
      <c r="N116" s="120">
        <v>1571.73</v>
      </c>
      <c r="O116" s="120">
        <v>1459.2</v>
      </c>
      <c r="P116" s="120">
        <v>1377.6</v>
      </c>
      <c r="Q116" s="121">
        <f t="shared" si="1"/>
        <v>25</v>
      </c>
      <c r="R116" s="120">
        <v>43566.47</v>
      </c>
    </row>
    <row r="117" spans="1:18">
      <c r="A117" s="116" t="str">
        <f>TNOMINA[[#This Row],[cedula]]&amp;TNOMINA[[#This Row],[prog]]&amp;LEFT(TNOMINA[[#This Row],[tipo]],3)</f>
        <v>4022598094101FIJ</v>
      </c>
      <c r="B117" s="119" t="s">
        <v>2298</v>
      </c>
      <c r="C117" s="119" t="s">
        <v>11</v>
      </c>
      <c r="D117" s="119" t="s">
        <v>2328</v>
      </c>
      <c r="E117" s="119" t="s">
        <v>3001</v>
      </c>
      <c r="F117" s="119" t="s">
        <v>3002</v>
      </c>
      <c r="G117" s="119" t="s">
        <v>3005</v>
      </c>
      <c r="H117" s="119" t="s">
        <v>6365</v>
      </c>
      <c r="I117" s="119" t="s">
        <v>6366</v>
      </c>
      <c r="J117" s="119" t="s">
        <v>510</v>
      </c>
      <c r="K117" s="119" t="s">
        <v>503</v>
      </c>
      <c r="L117" s="119" t="s">
        <v>8575</v>
      </c>
      <c r="M117" s="120">
        <v>24000</v>
      </c>
      <c r="N117" s="122">
        <v>0</v>
      </c>
      <c r="O117" s="120">
        <v>729.6</v>
      </c>
      <c r="P117" s="120">
        <v>688.8</v>
      </c>
      <c r="Q117" s="121">
        <f t="shared" si="1"/>
        <v>25</v>
      </c>
      <c r="R117" s="120">
        <v>22556.6</v>
      </c>
    </row>
    <row r="118" spans="1:18">
      <c r="A118" s="116" t="str">
        <f>TNOMINA[[#This Row],[cedula]]&amp;TNOMINA[[#This Row],[prog]]&amp;LEFT(TNOMINA[[#This Row],[tipo]],3)</f>
        <v>0011931752701FIJ</v>
      </c>
      <c r="B118" s="119" t="s">
        <v>2298</v>
      </c>
      <c r="C118" s="119" t="s">
        <v>11</v>
      </c>
      <c r="D118" s="119" t="s">
        <v>2328</v>
      </c>
      <c r="E118" s="119" t="s">
        <v>3001</v>
      </c>
      <c r="F118" s="119" t="s">
        <v>3002</v>
      </c>
      <c r="G118" s="119" t="s">
        <v>3004</v>
      </c>
      <c r="H118" s="119" t="s">
        <v>1901</v>
      </c>
      <c r="I118" s="119" t="s">
        <v>1335</v>
      </c>
      <c r="J118" s="119" t="s">
        <v>280</v>
      </c>
      <c r="K118" s="119" t="s">
        <v>720</v>
      </c>
      <c r="L118" s="119" t="s">
        <v>8575</v>
      </c>
      <c r="M118" s="120">
        <v>36000</v>
      </c>
      <c r="N118" s="122">
        <v>0</v>
      </c>
      <c r="O118" s="120">
        <v>1094.4000000000001</v>
      </c>
      <c r="P118" s="120">
        <v>1033.2</v>
      </c>
      <c r="Q118" s="121">
        <f t="shared" si="1"/>
        <v>25</v>
      </c>
      <c r="R118" s="120">
        <v>33847.4</v>
      </c>
    </row>
    <row r="119" spans="1:18">
      <c r="A119" s="116" t="str">
        <f>TNOMINA[[#This Row],[cedula]]&amp;TNOMINA[[#This Row],[prog]]&amp;LEFT(TNOMINA[[#This Row],[tipo]],3)</f>
        <v>2240038209301FIJ</v>
      </c>
      <c r="B119" s="119" t="s">
        <v>2298</v>
      </c>
      <c r="C119" s="119" t="s">
        <v>11</v>
      </c>
      <c r="D119" s="119" t="s">
        <v>2328</v>
      </c>
      <c r="E119" s="119" t="s">
        <v>3001</v>
      </c>
      <c r="F119" s="119" t="s">
        <v>3002</v>
      </c>
      <c r="G119" s="119" t="s">
        <v>3006</v>
      </c>
      <c r="H119" s="119" t="s">
        <v>6367</v>
      </c>
      <c r="I119" s="119" t="s">
        <v>6368</v>
      </c>
      <c r="J119" s="119" t="s">
        <v>335</v>
      </c>
      <c r="K119" s="119" t="s">
        <v>762</v>
      </c>
      <c r="L119" s="119" t="s">
        <v>8575</v>
      </c>
      <c r="M119" s="120">
        <v>35000</v>
      </c>
      <c r="N119" s="122">
        <v>0</v>
      </c>
      <c r="O119" s="120">
        <v>1064</v>
      </c>
      <c r="P119" s="120">
        <v>1004.5</v>
      </c>
      <c r="Q119" s="121">
        <f t="shared" si="1"/>
        <v>25</v>
      </c>
      <c r="R119" s="120">
        <v>32906.5</v>
      </c>
    </row>
    <row r="120" spans="1:18">
      <c r="A120" s="116" t="str">
        <f>TNOMINA[[#This Row],[cedula]]&amp;TNOMINA[[#This Row],[prog]]&amp;LEFT(TNOMINA[[#This Row],[tipo]],3)</f>
        <v>0011112774201FIJ</v>
      </c>
      <c r="B120" s="119" t="s">
        <v>2298</v>
      </c>
      <c r="C120" s="119" t="s">
        <v>11</v>
      </c>
      <c r="D120" s="119" t="s">
        <v>2328</v>
      </c>
      <c r="E120" s="119" t="s">
        <v>3001</v>
      </c>
      <c r="F120" s="119" t="s">
        <v>3002</v>
      </c>
      <c r="G120" s="119" t="s">
        <v>3006</v>
      </c>
      <c r="H120" s="119" t="s">
        <v>3403</v>
      </c>
      <c r="I120" s="119" t="s">
        <v>3402</v>
      </c>
      <c r="J120" s="119" t="s">
        <v>335</v>
      </c>
      <c r="K120" s="119" t="s">
        <v>727</v>
      </c>
      <c r="L120" s="119" t="s">
        <v>8575</v>
      </c>
      <c r="M120" s="120">
        <v>35000</v>
      </c>
      <c r="N120" s="122">
        <v>0</v>
      </c>
      <c r="O120" s="120">
        <v>1064</v>
      </c>
      <c r="P120" s="120">
        <v>1004.5</v>
      </c>
      <c r="Q120" s="121">
        <f t="shared" si="1"/>
        <v>3571</v>
      </c>
      <c r="R120" s="120">
        <v>29360.5</v>
      </c>
    </row>
    <row r="121" spans="1:18">
      <c r="A121" s="116" t="str">
        <f>TNOMINA[[#This Row],[cedula]]&amp;TNOMINA[[#This Row],[prog]]&amp;LEFT(TNOMINA[[#This Row],[tipo]],3)</f>
        <v>4022341253301FIJ</v>
      </c>
      <c r="B121" s="119" t="s">
        <v>2298</v>
      </c>
      <c r="C121" s="119" t="s">
        <v>11</v>
      </c>
      <c r="D121" s="119" t="s">
        <v>2328</v>
      </c>
      <c r="E121" s="119" t="s">
        <v>3001</v>
      </c>
      <c r="F121" s="119" t="s">
        <v>3002</v>
      </c>
      <c r="G121" s="119" t="s">
        <v>3004</v>
      </c>
      <c r="H121" s="119" t="s">
        <v>6369</v>
      </c>
      <c r="I121" s="119" t="s">
        <v>6370</v>
      </c>
      <c r="J121" s="119" t="s">
        <v>280</v>
      </c>
      <c r="K121" s="119" t="s">
        <v>276</v>
      </c>
      <c r="L121" s="119" t="s">
        <v>8575</v>
      </c>
      <c r="M121" s="120">
        <v>45000</v>
      </c>
      <c r="N121" s="120">
        <v>1148.33</v>
      </c>
      <c r="O121" s="120">
        <v>1368</v>
      </c>
      <c r="P121" s="120">
        <v>1291.5</v>
      </c>
      <c r="Q121" s="121">
        <f t="shared" si="1"/>
        <v>25</v>
      </c>
      <c r="R121" s="120">
        <v>41167.17</v>
      </c>
    </row>
    <row r="122" spans="1:18">
      <c r="A122" s="116" t="str">
        <f>TNOMINA[[#This Row],[cedula]]&amp;TNOMINA[[#This Row],[prog]]&amp;LEFT(TNOMINA[[#This Row],[tipo]],3)</f>
        <v>0500032982001FIJ</v>
      </c>
      <c r="B122" s="119" t="s">
        <v>2298</v>
      </c>
      <c r="C122" s="119" t="s">
        <v>11</v>
      </c>
      <c r="D122" s="119" t="s">
        <v>2328</v>
      </c>
      <c r="E122" s="119" t="s">
        <v>3001</v>
      </c>
      <c r="F122" s="119" t="s">
        <v>3002</v>
      </c>
      <c r="G122" s="119" t="s">
        <v>3006</v>
      </c>
      <c r="H122" s="119" t="s">
        <v>3161</v>
      </c>
      <c r="I122" s="119" t="s">
        <v>3160</v>
      </c>
      <c r="J122" s="119" t="s">
        <v>30</v>
      </c>
      <c r="K122" s="119" t="s">
        <v>256</v>
      </c>
      <c r="L122" s="119" t="s">
        <v>8575</v>
      </c>
      <c r="M122" s="120">
        <v>36000</v>
      </c>
      <c r="N122" s="122">
        <v>0</v>
      </c>
      <c r="O122" s="120">
        <v>1094.4000000000001</v>
      </c>
      <c r="P122" s="120">
        <v>1033.2</v>
      </c>
      <c r="Q122" s="121">
        <f t="shared" si="1"/>
        <v>25</v>
      </c>
      <c r="R122" s="120">
        <v>33847.4</v>
      </c>
    </row>
    <row r="123" spans="1:18">
      <c r="A123" s="116" t="str">
        <f>TNOMINA[[#This Row],[cedula]]&amp;TNOMINA[[#This Row],[prog]]&amp;LEFT(TNOMINA[[#This Row],[tipo]],3)</f>
        <v>2230121630901FIJ</v>
      </c>
      <c r="B123" s="119" t="s">
        <v>2298</v>
      </c>
      <c r="C123" s="119" t="s">
        <v>11</v>
      </c>
      <c r="D123" s="119" t="s">
        <v>2328</v>
      </c>
      <c r="E123" s="119" t="s">
        <v>3001</v>
      </c>
      <c r="F123" s="119" t="s">
        <v>3002</v>
      </c>
      <c r="G123" s="119" t="s">
        <v>3005</v>
      </c>
      <c r="H123" s="119" t="s">
        <v>6371</v>
      </c>
      <c r="I123" s="119" t="s">
        <v>6372</v>
      </c>
      <c r="J123" s="119" t="s">
        <v>335</v>
      </c>
      <c r="K123" s="119" t="s">
        <v>248</v>
      </c>
      <c r="L123" s="119" t="s">
        <v>8575</v>
      </c>
      <c r="M123" s="120">
        <v>35000</v>
      </c>
      <c r="N123" s="122">
        <v>0</v>
      </c>
      <c r="O123" s="120">
        <v>1064</v>
      </c>
      <c r="P123" s="120">
        <v>1004.5</v>
      </c>
      <c r="Q123" s="121">
        <f t="shared" si="1"/>
        <v>3199.7599999999984</v>
      </c>
      <c r="R123" s="120">
        <v>29731.74</v>
      </c>
    </row>
    <row r="124" spans="1:18">
      <c r="A124" s="116" t="str">
        <f>TNOMINA[[#This Row],[cedula]]&amp;TNOMINA[[#This Row],[prog]]&amp;LEFT(TNOMINA[[#This Row],[tipo]],3)</f>
        <v>0120098938001FIJ</v>
      </c>
      <c r="B124" s="119" t="s">
        <v>2298</v>
      </c>
      <c r="C124" s="119" t="s">
        <v>11</v>
      </c>
      <c r="D124" s="119" t="s">
        <v>2328</v>
      </c>
      <c r="E124" s="119" t="s">
        <v>3001</v>
      </c>
      <c r="F124" s="119" t="s">
        <v>3002</v>
      </c>
      <c r="G124" s="119" t="s">
        <v>3004</v>
      </c>
      <c r="H124" s="119" t="s">
        <v>1596</v>
      </c>
      <c r="I124" s="119" t="s">
        <v>1595</v>
      </c>
      <c r="J124" s="119" t="s">
        <v>118</v>
      </c>
      <c r="K124" s="119" t="s">
        <v>484</v>
      </c>
      <c r="L124" s="119" t="s">
        <v>8575</v>
      </c>
      <c r="M124" s="120">
        <v>45000</v>
      </c>
      <c r="N124" s="120">
        <v>1148.33</v>
      </c>
      <c r="O124" s="120">
        <v>1368</v>
      </c>
      <c r="P124" s="120">
        <v>1291.5</v>
      </c>
      <c r="Q124" s="121">
        <f t="shared" si="1"/>
        <v>4271</v>
      </c>
      <c r="R124" s="120">
        <v>36921.17</v>
      </c>
    </row>
    <row r="125" spans="1:18">
      <c r="A125" s="116" t="str">
        <f>TNOMINA[[#This Row],[cedula]]&amp;TNOMINA[[#This Row],[prog]]&amp;LEFT(TNOMINA[[#This Row],[tipo]],3)</f>
        <v>4022203925301FIJ</v>
      </c>
      <c r="B125" s="119" t="s">
        <v>2298</v>
      </c>
      <c r="C125" s="119" t="s">
        <v>11</v>
      </c>
      <c r="D125" s="119" t="s">
        <v>2328</v>
      </c>
      <c r="E125" s="119" t="s">
        <v>3001</v>
      </c>
      <c r="F125" s="119" t="s">
        <v>3002</v>
      </c>
      <c r="G125" s="119" t="s">
        <v>3006</v>
      </c>
      <c r="H125" s="119" t="s">
        <v>3405</v>
      </c>
      <c r="I125" s="119" t="s">
        <v>3404</v>
      </c>
      <c r="J125" s="119" t="s">
        <v>10</v>
      </c>
      <c r="K125" s="119" t="s">
        <v>465</v>
      </c>
      <c r="L125" s="119" t="s">
        <v>8575</v>
      </c>
      <c r="M125" s="120">
        <v>35000</v>
      </c>
      <c r="N125" s="122">
        <v>0</v>
      </c>
      <c r="O125" s="120">
        <v>1064</v>
      </c>
      <c r="P125" s="120">
        <v>1004.5</v>
      </c>
      <c r="Q125" s="121">
        <f t="shared" si="1"/>
        <v>2621</v>
      </c>
      <c r="R125" s="120">
        <v>30310.5</v>
      </c>
    </row>
    <row r="126" spans="1:18">
      <c r="A126" s="116" t="str">
        <f>TNOMINA[[#This Row],[cedula]]&amp;TNOMINA[[#This Row],[prog]]&amp;LEFT(TNOMINA[[#This Row],[tipo]],3)</f>
        <v>2250052883501FIJ</v>
      </c>
      <c r="B126" s="119" t="s">
        <v>2298</v>
      </c>
      <c r="C126" s="119" t="s">
        <v>11</v>
      </c>
      <c r="D126" s="119" t="s">
        <v>2328</v>
      </c>
      <c r="E126" s="119" t="s">
        <v>3001</v>
      </c>
      <c r="F126" s="119" t="s">
        <v>3002</v>
      </c>
      <c r="G126" s="119" t="s">
        <v>3010</v>
      </c>
      <c r="H126" s="119" t="s">
        <v>1598</v>
      </c>
      <c r="I126" s="119" t="s">
        <v>803</v>
      </c>
      <c r="J126" s="119" t="s">
        <v>350</v>
      </c>
      <c r="K126" s="119" t="s">
        <v>843</v>
      </c>
      <c r="L126" s="119" t="s">
        <v>8575</v>
      </c>
      <c r="M126" s="120">
        <v>25000</v>
      </c>
      <c r="N126" s="122">
        <v>0</v>
      </c>
      <c r="O126" s="120">
        <v>760</v>
      </c>
      <c r="P126" s="120">
        <v>717.5</v>
      </c>
      <c r="Q126" s="121">
        <f t="shared" si="1"/>
        <v>4583.6899999999987</v>
      </c>
      <c r="R126" s="120">
        <v>18938.810000000001</v>
      </c>
    </row>
    <row r="127" spans="1:18">
      <c r="A127" s="116" t="str">
        <f>TNOMINA[[#This Row],[cedula]]&amp;TNOMINA[[#This Row],[prog]]&amp;LEFT(TNOMINA[[#This Row],[tipo]],3)</f>
        <v>0480096170001FIJ</v>
      </c>
      <c r="B127" s="119" t="s">
        <v>2298</v>
      </c>
      <c r="C127" s="119" t="s">
        <v>11</v>
      </c>
      <c r="D127" s="119" t="s">
        <v>2328</v>
      </c>
      <c r="E127" s="119" t="s">
        <v>3001</v>
      </c>
      <c r="F127" s="119" t="s">
        <v>3002</v>
      </c>
      <c r="G127" s="119" t="s">
        <v>3006</v>
      </c>
      <c r="H127" s="119" t="s">
        <v>6375</v>
      </c>
      <c r="I127" s="119" t="s">
        <v>6376</v>
      </c>
      <c r="J127" s="119" t="s">
        <v>130</v>
      </c>
      <c r="K127" s="119" t="s">
        <v>503</v>
      </c>
      <c r="L127" s="119" t="s">
        <v>8575</v>
      </c>
      <c r="M127" s="120">
        <v>24000</v>
      </c>
      <c r="N127" s="122">
        <v>0</v>
      </c>
      <c r="O127" s="120">
        <v>729.6</v>
      </c>
      <c r="P127" s="120">
        <v>688.8</v>
      </c>
      <c r="Q127" s="121">
        <f t="shared" si="1"/>
        <v>25</v>
      </c>
      <c r="R127" s="120">
        <v>22556.6</v>
      </c>
    </row>
    <row r="128" spans="1:18">
      <c r="A128" s="116" t="str">
        <f>TNOMINA[[#This Row],[cedula]]&amp;TNOMINA[[#This Row],[prog]]&amp;LEFT(TNOMINA[[#This Row],[tipo]],3)</f>
        <v>2230068705401FIJ</v>
      </c>
      <c r="B128" s="119" t="s">
        <v>2298</v>
      </c>
      <c r="C128" s="119" t="s">
        <v>11</v>
      </c>
      <c r="D128" s="119" t="s">
        <v>2328</v>
      </c>
      <c r="E128" s="119" t="s">
        <v>3001</v>
      </c>
      <c r="F128" s="119" t="s">
        <v>3002</v>
      </c>
      <c r="G128" s="119" t="s">
        <v>3007</v>
      </c>
      <c r="H128" s="119" t="s">
        <v>1079</v>
      </c>
      <c r="I128" s="119" t="s">
        <v>344</v>
      </c>
      <c r="J128" s="119" t="s">
        <v>327</v>
      </c>
      <c r="K128" s="119" t="s">
        <v>223</v>
      </c>
      <c r="L128" s="119" t="s">
        <v>8575</v>
      </c>
      <c r="M128" s="120">
        <v>28000</v>
      </c>
      <c r="N128" s="122">
        <v>0</v>
      </c>
      <c r="O128" s="120">
        <v>851.2</v>
      </c>
      <c r="P128" s="120">
        <v>803.6</v>
      </c>
      <c r="Q128" s="121">
        <f t="shared" si="1"/>
        <v>5933.1399999999994</v>
      </c>
      <c r="R128" s="120">
        <v>20412.060000000001</v>
      </c>
    </row>
    <row r="129" spans="1:18">
      <c r="A129" s="116" t="str">
        <f>TNOMINA[[#This Row],[cedula]]&amp;TNOMINA[[#This Row],[prog]]&amp;LEFT(TNOMINA[[#This Row],[tipo]],3)</f>
        <v>4020917698701FIJ</v>
      </c>
      <c r="B129" s="119" t="s">
        <v>2298</v>
      </c>
      <c r="C129" s="119" t="s">
        <v>11</v>
      </c>
      <c r="D129" s="119" t="s">
        <v>2328</v>
      </c>
      <c r="E129" s="119" t="s">
        <v>3001</v>
      </c>
      <c r="F129" s="119" t="s">
        <v>3002</v>
      </c>
      <c r="G129" s="119" t="s">
        <v>3004</v>
      </c>
      <c r="H129" s="119" t="s">
        <v>2459</v>
      </c>
      <c r="I129" s="119" t="s">
        <v>2431</v>
      </c>
      <c r="J129" s="119" t="s">
        <v>335</v>
      </c>
      <c r="K129" s="119" t="s">
        <v>271</v>
      </c>
      <c r="L129" s="119" t="s">
        <v>8575</v>
      </c>
      <c r="M129" s="120">
        <v>35000</v>
      </c>
      <c r="N129" s="122">
        <v>0</v>
      </c>
      <c r="O129" s="120">
        <v>1064</v>
      </c>
      <c r="P129" s="120">
        <v>1004.5</v>
      </c>
      <c r="Q129" s="121">
        <f t="shared" si="1"/>
        <v>25</v>
      </c>
      <c r="R129" s="120">
        <v>32906.5</v>
      </c>
    </row>
    <row r="130" spans="1:18">
      <c r="A130" s="116" t="str">
        <f>TNOMINA[[#This Row],[cedula]]&amp;TNOMINA[[#This Row],[prog]]&amp;LEFT(TNOMINA[[#This Row],[tipo]],3)</f>
        <v>4022078042901FIJ</v>
      </c>
      <c r="B130" s="119" t="s">
        <v>2298</v>
      </c>
      <c r="C130" s="119" t="s">
        <v>11</v>
      </c>
      <c r="D130" s="119" t="s">
        <v>2328</v>
      </c>
      <c r="E130" s="119" t="s">
        <v>3001</v>
      </c>
      <c r="F130" s="119" t="s">
        <v>3002</v>
      </c>
      <c r="G130" s="119" t="s">
        <v>3009</v>
      </c>
      <c r="H130" s="119" t="s">
        <v>1794</v>
      </c>
      <c r="I130" s="119" t="s">
        <v>788</v>
      </c>
      <c r="J130" s="119" t="s">
        <v>335</v>
      </c>
      <c r="K130" s="119" t="s">
        <v>302</v>
      </c>
      <c r="L130" s="119" t="s">
        <v>8575</v>
      </c>
      <c r="M130" s="120">
        <v>25000</v>
      </c>
      <c r="N130" s="122">
        <v>0</v>
      </c>
      <c r="O130" s="120">
        <v>760</v>
      </c>
      <c r="P130" s="120">
        <v>717.5</v>
      </c>
      <c r="Q130" s="121">
        <f t="shared" si="1"/>
        <v>1612.380000000001</v>
      </c>
      <c r="R130" s="120">
        <v>21910.12</v>
      </c>
    </row>
    <row r="131" spans="1:18">
      <c r="A131" s="116" t="str">
        <f>TNOMINA[[#This Row],[cedula]]&amp;TNOMINA[[#This Row],[prog]]&amp;LEFT(TNOMINA[[#This Row],[tipo]],3)</f>
        <v>0010302212501FIJ</v>
      </c>
      <c r="B131" s="119" t="s">
        <v>2298</v>
      </c>
      <c r="C131" s="119" t="s">
        <v>11</v>
      </c>
      <c r="D131" s="119" t="s">
        <v>2328</v>
      </c>
      <c r="E131" s="119" t="s">
        <v>3001</v>
      </c>
      <c r="F131" s="119" t="s">
        <v>3002</v>
      </c>
      <c r="G131" s="119" t="s">
        <v>3005</v>
      </c>
      <c r="H131" s="119" t="s">
        <v>1009</v>
      </c>
      <c r="I131" s="119" t="s">
        <v>284</v>
      </c>
      <c r="J131" s="119" t="s">
        <v>278</v>
      </c>
      <c r="K131" s="119" t="s">
        <v>276</v>
      </c>
      <c r="L131" s="119" t="s">
        <v>8575</v>
      </c>
      <c r="M131" s="120">
        <v>40000</v>
      </c>
      <c r="N131" s="120">
        <v>442.65</v>
      </c>
      <c r="O131" s="120">
        <v>1216</v>
      </c>
      <c r="P131" s="120">
        <v>1148</v>
      </c>
      <c r="Q131" s="121">
        <f t="shared" si="1"/>
        <v>3321</v>
      </c>
      <c r="R131" s="120">
        <v>33872.35</v>
      </c>
    </row>
    <row r="132" spans="1:18">
      <c r="A132" s="116" t="str">
        <f>TNOMINA[[#This Row],[cedula]]&amp;TNOMINA[[#This Row],[prog]]&amp;LEFT(TNOMINA[[#This Row],[tipo]],3)</f>
        <v>0180008175201FIJ</v>
      </c>
      <c r="B132" s="119" t="s">
        <v>2298</v>
      </c>
      <c r="C132" s="119" t="s">
        <v>11</v>
      </c>
      <c r="D132" s="119" t="s">
        <v>2328</v>
      </c>
      <c r="E132" s="119" t="s">
        <v>3001</v>
      </c>
      <c r="F132" s="119" t="s">
        <v>3002</v>
      </c>
      <c r="G132" s="119" t="s">
        <v>3006</v>
      </c>
      <c r="H132" s="119" t="s">
        <v>1599</v>
      </c>
      <c r="I132" s="119" t="s">
        <v>1519</v>
      </c>
      <c r="J132" s="119" t="s">
        <v>8</v>
      </c>
      <c r="K132" s="119" t="s">
        <v>684</v>
      </c>
      <c r="L132" s="119" t="s">
        <v>8575</v>
      </c>
      <c r="M132" s="120">
        <v>10000</v>
      </c>
      <c r="N132" s="122">
        <v>0</v>
      </c>
      <c r="O132" s="120">
        <v>304</v>
      </c>
      <c r="P132" s="120">
        <v>287</v>
      </c>
      <c r="Q132" s="121">
        <f t="shared" si="1"/>
        <v>25</v>
      </c>
      <c r="R132" s="120">
        <v>9384</v>
      </c>
    </row>
    <row r="133" spans="1:18">
      <c r="A133" s="116" t="str">
        <f>TNOMINA[[#This Row],[cedula]]&amp;TNOMINA[[#This Row],[prog]]&amp;LEFT(TNOMINA[[#This Row],[tipo]],3)</f>
        <v>0340038857901FIJ</v>
      </c>
      <c r="B133" s="119" t="s">
        <v>2298</v>
      </c>
      <c r="C133" s="119" t="s">
        <v>11</v>
      </c>
      <c r="D133" s="119" t="s">
        <v>2328</v>
      </c>
      <c r="E133" s="119" t="s">
        <v>3001</v>
      </c>
      <c r="F133" s="119" t="s">
        <v>3002</v>
      </c>
      <c r="G133" s="119" t="s">
        <v>3005</v>
      </c>
      <c r="H133" s="119" t="s">
        <v>2403</v>
      </c>
      <c r="I133" s="119" t="s">
        <v>2387</v>
      </c>
      <c r="J133" s="119" t="s">
        <v>127</v>
      </c>
      <c r="K133" s="119" t="s">
        <v>584</v>
      </c>
      <c r="L133" s="119" t="s">
        <v>8575</v>
      </c>
      <c r="M133" s="120">
        <v>100000</v>
      </c>
      <c r="N133" s="120">
        <v>11708.52</v>
      </c>
      <c r="O133" s="120">
        <v>3040</v>
      </c>
      <c r="P133" s="120">
        <v>2870</v>
      </c>
      <c r="Q133" s="121">
        <f t="shared" ref="Q133:Q196" si="2">M133-SUM(N133:P133)-R133</f>
        <v>1612.3799999999901</v>
      </c>
      <c r="R133" s="120">
        <v>80769.100000000006</v>
      </c>
    </row>
    <row r="134" spans="1:18">
      <c r="A134" s="116" t="str">
        <f>TNOMINA[[#This Row],[cedula]]&amp;TNOMINA[[#This Row],[prog]]&amp;LEFT(TNOMINA[[#This Row],[tipo]],3)</f>
        <v>4020902445001FIJ</v>
      </c>
      <c r="B134" s="119" t="s">
        <v>2298</v>
      </c>
      <c r="C134" s="119" t="s">
        <v>11</v>
      </c>
      <c r="D134" s="119" t="s">
        <v>2328</v>
      </c>
      <c r="E134" s="119" t="s">
        <v>3001</v>
      </c>
      <c r="F134" s="119" t="s">
        <v>3002</v>
      </c>
      <c r="G134" s="119" t="s">
        <v>3006</v>
      </c>
      <c r="H134" s="119" t="s">
        <v>6377</v>
      </c>
      <c r="I134" s="119" t="s">
        <v>6378</v>
      </c>
      <c r="J134" s="119" t="s">
        <v>335</v>
      </c>
      <c r="K134" s="119" t="s">
        <v>227</v>
      </c>
      <c r="L134" s="119" t="s">
        <v>8575</v>
      </c>
      <c r="M134" s="120">
        <v>30000</v>
      </c>
      <c r="N134" s="122">
        <v>0</v>
      </c>
      <c r="O134" s="120">
        <v>912</v>
      </c>
      <c r="P134" s="120">
        <v>861</v>
      </c>
      <c r="Q134" s="121">
        <f t="shared" si="2"/>
        <v>25</v>
      </c>
      <c r="R134" s="120">
        <v>28202</v>
      </c>
    </row>
    <row r="135" spans="1:18">
      <c r="A135" s="116" t="str">
        <f>TNOMINA[[#This Row],[cedula]]&amp;TNOMINA[[#This Row],[prog]]&amp;LEFT(TNOMINA[[#This Row],[tipo]],3)</f>
        <v>4023018639301FIJ</v>
      </c>
      <c r="B135" s="119" t="s">
        <v>2298</v>
      </c>
      <c r="C135" s="119" t="s">
        <v>11</v>
      </c>
      <c r="D135" s="119" t="s">
        <v>2328</v>
      </c>
      <c r="E135" s="119" t="s">
        <v>3001</v>
      </c>
      <c r="F135" s="119" t="s">
        <v>3002</v>
      </c>
      <c r="G135" s="119" t="s">
        <v>3006</v>
      </c>
      <c r="H135" s="119" t="s">
        <v>2533</v>
      </c>
      <c r="I135" s="119" t="s">
        <v>2532</v>
      </c>
      <c r="J135" s="119" t="s">
        <v>595</v>
      </c>
      <c r="K135" s="119" t="s">
        <v>684</v>
      </c>
      <c r="L135" s="119" t="s">
        <v>8575</v>
      </c>
      <c r="M135" s="120">
        <v>36000</v>
      </c>
      <c r="N135" s="122">
        <v>0</v>
      </c>
      <c r="O135" s="120">
        <v>1094.4000000000001</v>
      </c>
      <c r="P135" s="120">
        <v>1033.2</v>
      </c>
      <c r="Q135" s="121">
        <f t="shared" si="2"/>
        <v>25</v>
      </c>
      <c r="R135" s="120">
        <v>33847.4</v>
      </c>
    </row>
    <row r="136" spans="1:18">
      <c r="A136" s="116" t="str">
        <f>TNOMINA[[#This Row],[cedula]]&amp;TNOMINA[[#This Row],[prog]]&amp;LEFT(TNOMINA[[#This Row],[tipo]],3)</f>
        <v>0970028027501FIJ</v>
      </c>
      <c r="B136" s="119" t="s">
        <v>2298</v>
      </c>
      <c r="C136" s="119" t="s">
        <v>11</v>
      </c>
      <c r="D136" s="119" t="s">
        <v>2328</v>
      </c>
      <c r="E136" s="119" t="s">
        <v>3001</v>
      </c>
      <c r="F136" s="119" t="s">
        <v>3002</v>
      </c>
      <c r="G136" s="119" t="s">
        <v>3006</v>
      </c>
      <c r="H136" s="119" t="s">
        <v>2855</v>
      </c>
      <c r="I136" s="119" t="s">
        <v>2875</v>
      </c>
      <c r="J136" s="119" t="s">
        <v>210</v>
      </c>
      <c r="K136" s="119" t="s">
        <v>1509</v>
      </c>
      <c r="L136" s="119" t="s">
        <v>8575</v>
      </c>
      <c r="M136" s="120">
        <v>22000</v>
      </c>
      <c r="N136" s="122">
        <v>0</v>
      </c>
      <c r="O136" s="120">
        <v>668.8</v>
      </c>
      <c r="P136" s="120">
        <v>631.4</v>
      </c>
      <c r="Q136" s="121">
        <f t="shared" si="2"/>
        <v>4524.17</v>
      </c>
      <c r="R136" s="120">
        <v>16175.63</v>
      </c>
    </row>
    <row r="137" spans="1:18">
      <c r="A137" s="116" t="str">
        <f>TNOMINA[[#This Row],[cedula]]&amp;TNOMINA[[#This Row],[prog]]&amp;LEFT(TNOMINA[[#This Row],[tipo]],3)</f>
        <v>0010001655901FIJ</v>
      </c>
      <c r="B137" s="119" t="s">
        <v>2298</v>
      </c>
      <c r="C137" s="119" t="s">
        <v>11</v>
      </c>
      <c r="D137" s="119" t="s">
        <v>2328</v>
      </c>
      <c r="E137" s="119" t="s">
        <v>3001</v>
      </c>
      <c r="F137" s="119" t="s">
        <v>3002</v>
      </c>
      <c r="G137" s="119" t="s">
        <v>3010</v>
      </c>
      <c r="H137" s="119" t="s">
        <v>1795</v>
      </c>
      <c r="I137" s="119" t="s">
        <v>3043</v>
      </c>
      <c r="J137" s="119" t="s">
        <v>591</v>
      </c>
      <c r="K137" s="119" t="s">
        <v>843</v>
      </c>
      <c r="L137" s="119" t="s">
        <v>8575</v>
      </c>
      <c r="M137" s="120">
        <v>13300.39</v>
      </c>
      <c r="N137" s="122">
        <v>0</v>
      </c>
      <c r="O137" s="120">
        <v>404.33</v>
      </c>
      <c r="P137" s="120">
        <v>381.72</v>
      </c>
      <c r="Q137" s="121">
        <f t="shared" si="2"/>
        <v>2485.2999999999993</v>
      </c>
      <c r="R137" s="120">
        <v>10029.040000000001</v>
      </c>
    </row>
    <row r="138" spans="1:18">
      <c r="A138" s="116" t="str">
        <f>TNOMINA[[#This Row],[cedula]]&amp;TNOMINA[[#This Row],[prog]]&amp;LEFT(TNOMINA[[#This Row],[tipo]],3)</f>
        <v>0010464126101FIJ</v>
      </c>
      <c r="B138" s="119" t="s">
        <v>2298</v>
      </c>
      <c r="C138" s="119" t="s">
        <v>11</v>
      </c>
      <c r="D138" s="119" t="s">
        <v>2328</v>
      </c>
      <c r="E138" s="119" t="s">
        <v>3001</v>
      </c>
      <c r="F138" s="119" t="s">
        <v>3002</v>
      </c>
      <c r="G138" s="119" t="s">
        <v>3007</v>
      </c>
      <c r="H138" s="119" t="s">
        <v>1010</v>
      </c>
      <c r="I138" s="119" t="s">
        <v>183</v>
      </c>
      <c r="J138" s="119" t="s">
        <v>1479</v>
      </c>
      <c r="K138" s="119" t="s">
        <v>184</v>
      </c>
      <c r="L138" s="119" t="s">
        <v>8575</v>
      </c>
      <c r="M138" s="120">
        <v>60000</v>
      </c>
      <c r="N138" s="120">
        <v>3169.2</v>
      </c>
      <c r="O138" s="120">
        <v>1824</v>
      </c>
      <c r="P138" s="120">
        <v>1722</v>
      </c>
      <c r="Q138" s="121">
        <f t="shared" si="2"/>
        <v>14407.370000000003</v>
      </c>
      <c r="R138" s="120">
        <v>38877.43</v>
      </c>
    </row>
    <row r="139" spans="1:18">
      <c r="A139" s="116" t="str">
        <f>TNOMINA[[#This Row],[cedula]]&amp;TNOMINA[[#This Row],[prog]]&amp;LEFT(TNOMINA[[#This Row],[tipo]],3)</f>
        <v>0810005341501FIJ</v>
      </c>
      <c r="B139" s="119" t="s">
        <v>2298</v>
      </c>
      <c r="C139" s="119" t="s">
        <v>11</v>
      </c>
      <c r="D139" s="119" t="s">
        <v>2328</v>
      </c>
      <c r="E139" s="119" t="s">
        <v>3001</v>
      </c>
      <c r="F139" s="119" t="s">
        <v>3002</v>
      </c>
      <c r="G139" s="119" t="s">
        <v>3021</v>
      </c>
      <c r="H139" s="119" t="s">
        <v>1600</v>
      </c>
      <c r="I139" s="119" t="s">
        <v>691</v>
      </c>
      <c r="J139" s="119" t="s">
        <v>109</v>
      </c>
      <c r="K139" s="119" t="s">
        <v>684</v>
      </c>
      <c r="L139" s="119" t="s">
        <v>8575</v>
      </c>
      <c r="M139" s="120">
        <v>14300</v>
      </c>
      <c r="N139" s="122">
        <v>0</v>
      </c>
      <c r="O139" s="120">
        <v>434.72</v>
      </c>
      <c r="P139" s="120">
        <v>410.41</v>
      </c>
      <c r="Q139" s="121">
        <f t="shared" si="2"/>
        <v>24.999999999998181</v>
      </c>
      <c r="R139" s="120">
        <v>13429.87</v>
      </c>
    </row>
    <row r="140" spans="1:18">
      <c r="A140" s="116" t="str">
        <f>TNOMINA[[#This Row],[cedula]]&amp;TNOMINA[[#This Row],[prog]]&amp;LEFT(TNOMINA[[#This Row],[tipo]],3)</f>
        <v>0570010536301FIJ</v>
      </c>
      <c r="B140" s="119" t="s">
        <v>2298</v>
      </c>
      <c r="C140" s="119" t="s">
        <v>11</v>
      </c>
      <c r="D140" s="119" t="s">
        <v>2328</v>
      </c>
      <c r="E140" s="119" t="s">
        <v>3001</v>
      </c>
      <c r="F140" s="119" t="s">
        <v>3002</v>
      </c>
      <c r="G140" s="119" t="s">
        <v>3006</v>
      </c>
      <c r="H140" s="119" t="s">
        <v>2535</v>
      </c>
      <c r="I140" s="119" t="s">
        <v>2534</v>
      </c>
      <c r="J140" s="119" t="s">
        <v>510</v>
      </c>
      <c r="K140" s="119" t="s">
        <v>323</v>
      </c>
      <c r="L140" s="119" t="s">
        <v>8575</v>
      </c>
      <c r="M140" s="120">
        <v>24000</v>
      </c>
      <c r="N140" s="122">
        <v>0</v>
      </c>
      <c r="O140" s="120">
        <v>729.6</v>
      </c>
      <c r="P140" s="120">
        <v>688.8</v>
      </c>
      <c r="Q140" s="121">
        <f t="shared" si="2"/>
        <v>2231</v>
      </c>
      <c r="R140" s="120">
        <v>20350.599999999999</v>
      </c>
    </row>
    <row r="141" spans="1:18">
      <c r="A141" s="116" t="str">
        <f>TNOMINA[[#This Row],[cedula]]&amp;TNOMINA[[#This Row],[prog]]&amp;LEFT(TNOMINA[[#This Row],[tipo]],3)</f>
        <v>0110021388101FIJ</v>
      </c>
      <c r="B141" s="119" t="s">
        <v>2298</v>
      </c>
      <c r="C141" s="119" t="s">
        <v>11</v>
      </c>
      <c r="D141" s="119" t="s">
        <v>2328</v>
      </c>
      <c r="E141" s="119" t="s">
        <v>3001</v>
      </c>
      <c r="F141" s="119" t="s">
        <v>3002</v>
      </c>
      <c r="G141" s="119" t="s">
        <v>3010</v>
      </c>
      <c r="H141" s="119" t="s">
        <v>1601</v>
      </c>
      <c r="I141" s="119" t="s">
        <v>562</v>
      </c>
      <c r="J141" s="119" t="s">
        <v>563</v>
      </c>
      <c r="K141" s="119" t="s">
        <v>843</v>
      </c>
      <c r="L141" s="119" t="s">
        <v>8575</v>
      </c>
      <c r="M141" s="120">
        <v>10000</v>
      </c>
      <c r="N141" s="122">
        <v>0</v>
      </c>
      <c r="O141" s="120">
        <v>304</v>
      </c>
      <c r="P141" s="120">
        <v>287</v>
      </c>
      <c r="Q141" s="121">
        <f t="shared" si="2"/>
        <v>375</v>
      </c>
      <c r="R141" s="120">
        <v>9034</v>
      </c>
    </row>
    <row r="142" spans="1:18">
      <c r="A142" s="116" t="str">
        <f>TNOMINA[[#This Row],[cedula]]&amp;TNOMINA[[#This Row],[prog]]&amp;LEFT(TNOMINA[[#This Row],[tipo]],3)</f>
        <v>0011183321601FIJ</v>
      </c>
      <c r="B142" s="119" t="s">
        <v>2298</v>
      </c>
      <c r="C142" s="119" t="s">
        <v>11</v>
      </c>
      <c r="D142" s="119" t="s">
        <v>2328</v>
      </c>
      <c r="E142" s="119" t="s">
        <v>3001</v>
      </c>
      <c r="F142" s="119" t="s">
        <v>3002</v>
      </c>
      <c r="G142" s="119" t="s">
        <v>3006</v>
      </c>
      <c r="H142" s="119" t="s">
        <v>2305</v>
      </c>
      <c r="I142" s="119" t="s">
        <v>2317</v>
      </c>
      <c r="J142" s="119" t="s">
        <v>510</v>
      </c>
      <c r="K142" s="119" t="s">
        <v>764</v>
      </c>
      <c r="L142" s="119" t="s">
        <v>8575</v>
      </c>
      <c r="M142" s="120">
        <v>24000</v>
      </c>
      <c r="N142" s="122">
        <v>0</v>
      </c>
      <c r="O142" s="120">
        <v>729.6</v>
      </c>
      <c r="P142" s="120">
        <v>688.8</v>
      </c>
      <c r="Q142" s="121">
        <f t="shared" si="2"/>
        <v>9462.8599999999988</v>
      </c>
      <c r="R142" s="120">
        <v>13118.74</v>
      </c>
    </row>
    <row r="143" spans="1:18">
      <c r="A143" s="116" t="str">
        <f>TNOMINA[[#This Row],[cedula]]&amp;TNOMINA[[#This Row],[prog]]&amp;LEFT(TNOMINA[[#This Row],[tipo]],3)</f>
        <v>0011677615401FIJ</v>
      </c>
      <c r="B143" s="119" t="s">
        <v>2298</v>
      </c>
      <c r="C143" s="119" t="s">
        <v>11</v>
      </c>
      <c r="D143" s="119" t="s">
        <v>2328</v>
      </c>
      <c r="E143" s="119" t="s">
        <v>3001</v>
      </c>
      <c r="F143" s="119" t="s">
        <v>3002</v>
      </c>
      <c r="G143" s="119" t="s">
        <v>3010</v>
      </c>
      <c r="H143" s="119" t="s">
        <v>1602</v>
      </c>
      <c r="I143" s="119" t="s">
        <v>211</v>
      </c>
      <c r="J143" s="119" t="s">
        <v>42</v>
      </c>
      <c r="K143" s="119" t="s">
        <v>1509</v>
      </c>
      <c r="L143" s="119" t="s">
        <v>8575</v>
      </c>
      <c r="M143" s="120">
        <v>22050</v>
      </c>
      <c r="N143" s="122">
        <v>0</v>
      </c>
      <c r="O143" s="120">
        <v>670.32</v>
      </c>
      <c r="P143" s="120">
        <v>632.84</v>
      </c>
      <c r="Q143" s="121">
        <f t="shared" si="2"/>
        <v>15187.3</v>
      </c>
      <c r="R143" s="120">
        <v>5559.54</v>
      </c>
    </row>
    <row r="144" spans="1:18">
      <c r="A144" s="116" t="str">
        <f>TNOMINA[[#This Row],[cedula]]&amp;TNOMINA[[#This Row],[prog]]&amp;LEFT(TNOMINA[[#This Row],[tipo]],3)</f>
        <v>2250032081101FIJ</v>
      </c>
      <c r="B144" s="119" t="s">
        <v>2298</v>
      </c>
      <c r="C144" s="119" t="s">
        <v>11</v>
      </c>
      <c r="D144" s="119" t="s">
        <v>2328</v>
      </c>
      <c r="E144" s="119" t="s">
        <v>3001</v>
      </c>
      <c r="F144" s="119" t="s">
        <v>3002</v>
      </c>
      <c r="G144" s="119" t="s">
        <v>3004</v>
      </c>
      <c r="H144" s="119" t="s">
        <v>1603</v>
      </c>
      <c r="I144" s="119" t="s">
        <v>761</v>
      </c>
      <c r="J144" s="119" t="s">
        <v>700</v>
      </c>
      <c r="K144" s="119" t="s">
        <v>762</v>
      </c>
      <c r="L144" s="119" t="s">
        <v>8575</v>
      </c>
      <c r="M144" s="120">
        <v>260000</v>
      </c>
      <c r="N144" s="120">
        <v>50296.02</v>
      </c>
      <c r="O144" s="120">
        <v>5685.41</v>
      </c>
      <c r="P144" s="120">
        <v>7462</v>
      </c>
      <c r="Q144" s="121">
        <f t="shared" si="2"/>
        <v>25</v>
      </c>
      <c r="R144" s="120">
        <v>196531.57</v>
      </c>
    </row>
    <row r="145" spans="1:18">
      <c r="A145" s="116" t="str">
        <f>TNOMINA[[#This Row],[cedula]]&amp;TNOMINA[[#This Row],[prog]]&amp;LEFT(TNOMINA[[#This Row],[tipo]],3)</f>
        <v>0011879475901FIJ</v>
      </c>
      <c r="B145" s="119" t="s">
        <v>2298</v>
      </c>
      <c r="C145" s="119" t="s">
        <v>11</v>
      </c>
      <c r="D145" s="119" t="s">
        <v>2328</v>
      </c>
      <c r="E145" s="119" t="s">
        <v>3001</v>
      </c>
      <c r="F145" s="119" t="s">
        <v>3002</v>
      </c>
      <c r="G145" s="119" t="s">
        <v>3005</v>
      </c>
      <c r="H145" s="119" t="s">
        <v>2085</v>
      </c>
      <c r="I145" s="119" t="s">
        <v>980</v>
      </c>
      <c r="J145" s="119" t="s">
        <v>32</v>
      </c>
      <c r="K145" s="119" t="s">
        <v>843</v>
      </c>
      <c r="L145" s="119" t="s">
        <v>8575</v>
      </c>
      <c r="M145" s="120">
        <v>90000</v>
      </c>
      <c r="N145" s="120">
        <v>9753.1200000000008</v>
      </c>
      <c r="O145" s="120">
        <v>2736</v>
      </c>
      <c r="P145" s="120">
        <v>2583</v>
      </c>
      <c r="Q145" s="121">
        <f t="shared" si="2"/>
        <v>325</v>
      </c>
      <c r="R145" s="120">
        <v>74602.880000000005</v>
      </c>
    </row>
    <row r="146" spans="1:18">
      <c r="A146" s="116" t="str">
        <f>TNOMINA[[#This Row],[cedula]]&amp;TNOMINA[[#This Row],[prog]]&amp;LEFT(TNOMINA[[#This Row],[tipo]],3)</f>
        <v>0010062658901FIJ</v>
      </c>
      <c r="B146" s="119" t="s">
        <v>2298</v>
      </c>
      <c r="C146" s="119" t="s">
        <v>11</v>
      </c>
      <c r="D146" s="119" t="s">
        <v>2328</v>
      </c>
      <c r="E146" s="119" t="s">
        <v>3001</v>
      </c>
      <c r="F146" s="119" t="s">
        <v>3002</v>
      </c>
      <c r="G146" s="119" t="s">
        <v>3010</v>
      </c>
      <c r="H146" s="119" t="s">
        <v>1604</v>
      </c>
      <c r="I146" s="119" t="s">
        <v>3022</v>
      </c>
      <c r="J146" s="119" t="s">
        <v>290</v>
      </c>
      <c r="K146" s="119" t="s">
        <v>843</v>
      </c>
      <c r="L146" s="119" t="s">
        <v>8575</v>
      </c>
      <c r="M146" s="120">
        <v>90000</v>
      </c>
      <c r="N146" s="120">
        <v>9753.1200000000008</v>
      </c>
      <c r="O146" s="120">
        <v>2736</v>
      </c>
      <c r="P146" s="120">
        <v>2583</v>
      </c>
      <c r="Q146" s="121">
        <f t="shared" si="2"/>
        <v>325</v>
      </c>
      <c r="R146" s="120">
        <v>74602.880000000005</v>
      </c>
    </row>
    <row r="147" spans="1:18">
      <c r="A147" s="116" t="str">
        <f>TNOMINA[[#This Row],[cedula]]&amp;TNOMINA[[#This Row],[prog]]&amp;LEFT(TNOMINA[[#This Row],[tipo]],3)</f>
        <v>0310108441001FIJ</v>
      </c>
      <c r="B147" s="119" t="s">
        <v>2298</v>
      </c>
      <c r="C147" s="119" t="s">
        <v>11</v>
      </c>
      <c r="D147" s="119" t="s">
        <v>2328</v>
      </c>
      <c r="E147" s="119" t="s">
        <v>3001</v>
      </c>
      <c r="F147" s="119" t="s">
        <v>3002</v>
      </c>
      <c r="G147" s="119" t="s">
        <v>3006</v>
      </c>
      <c r="H147" s="119" t="s">
        <v>3407</v>
      </c>
      <c r="I147" s="119" t="s">
        <v>3406</v>
      </c>
      <c r="J147" s="119" t="s">
        <v>335</v>
      </c>
      <c r="K147" s="119" t="s">
        <v>720</v>
      </c>
      <c r="L147" s="119" t="s">
        <v>8575</v>
      </c>
      <c r="M147" s="120">
        <v>35000</v>
      </c>
      <c r="N147" s="122">
        <v>0</v>
      </c>
      <c r="O147" s="120">
        <v>1064</v>
      </c>
      <c r="P147" s="120">
        <v>1004.5</v>
      </c>
      <c r="Q147" s="121">
        <f t="shared" si="2"/>
        <v>25</v>
      </c>
      <c r="R147" s="120">
        <v>32906.5</v>
      </c>
    </row>
    <row r="148" spans="1:18">
      <c r="A148" s="116" t="str">
        <f>TNOMINA[[#This Row],[cedula]]&amp;TNOMINA[[#This Row],[prog]]&amp;LEFT(TNOMINA[[#This Row],[tipo]],3)</f>
        <v>0100061489901FIJ</v>
      </c>
      <c r="B148" s="119" t="s">
        <v>2298</v>
      </c>
      <c r="C148" s="119" t="s">
        <v>11</v>
      </c>
      <c r="D148" s="119" t="s">
        <v>2328</v>
      </c>
      <c r="E148" s="119" t="s">
        <v>3001</v>
      </c>
      <c r="F148" s="119" t="s">
        <v>3002</v>
      </c>
      <c r="G148" s="119" t="s">
        <v>3004</v>
      </c>
      <c r="H148" s="119" t="s">
        <v>1605</v>
      </c>
      <c r="I148" s="119" t="s">
        <v>847</v>
      </c>
      <c r="J148" s="119" t="s">
        <v>130</v>
      </c>
      <c r="K148" s="119" t="s">
        <v>762</v>
      </c>
      <c r="L148" s="119" t="s">
        <v>8575</v>
      </c>
      <c r="M148" s="120">
        <v>30000</v>
      </c>
      <c r="N148" s="122">
        <v>0</v>
      </c>
      <c r="O148" s="120">
        <v>912</v>
      </c>
      <c r="P148" s="120">
        <v>861</v>
      </c>
      <c r="Q148" s="121">
        <f t="shared" si="2"/>
        <v>25</v>
      </c>
      <c r="R148" s="120">
        <v>28202</v>
      </c>
    </row>
    <row r="149" spans="1:18">
      <c r="A149" s="116" t="str">
        <f>TNOMINA[[#This Row],[cedula]]&amp;TNOMINA[[#This Row],[prog]]&amp;LEFT(TNOMINA[[#This Row],[tipo]],3)</f>
        <v>0010203015201FIJ</v>
      </c>
      <c r="B149" s="119" t="s">
        <v>2298</v>
      </c>
      <c r="C149" s="119" t="s">
        <v>11</v>
      </c>
      <c r="D149" s="119" t="s">
        <v>2328</v>
      </c>
      <c r="E149" s="119" t="s">
        <v>3001</v>
      </c>
      <c r="F149" s="119" t="s">
        <v>3002</v>
      </c>
      <c r="G149" s="119" t="s">
        <v>3007</v>
      </c>
      <c r="H149" s="119" t="s">
        <v>1606</v>
      </c>
      <c r="I149" s="119" t="s">
        <v>1399</v>
      </c>
      <c r="J149" s="119" t="s">
        <v>1229</v>
      </c>
      <c r="K149" s="119" t="s">
        <v>245</v>
      </c>
      <c r="L149" s="119" t="s">
        <v>8575</v>
      </c>
      <c r="M149" s="120">
        <v>145000</v>
      </c>
      <c r="N149" s="120">
        <v>22690.49</v>
      </c>
      <c r="O149" s="120">
        <v>4408</v>
      </c>
      <c r="P149" s="120">
        <v>4161.5</v>
      </c>
      <c r="Q149" s="121">
        <f t="shared" si="2"/>
        <v>425</v>
      </c>
      <c r="R149" s="120">
        <v>113315.01</v>
      </c>
    </row>
    <row r="150" spans="1:18">
      <c r="A150" s="116" t="str">
        <f>TNOMINA[[#This Row],[cedula]]&amp;TNOMINA[[#This Row],[prog]]&amp;LEFT(TNOMINA[[#This Row],[tipo]],3)</f>
        <v>0010826826901FIJ</v>
      </c>
      <c r="B150" s="119" t="s">
        <v>2298</v>
      </c>
      <c r="C150" s="119" t="s">
        <v>11</v>
      </c>
      <c r="D150" s="119" t="s">
        <v>2328</v>
      </c>
      <c r="E150" s="119" t="s">
        <v>3001</v>
      </c>
      <c r="F150" s="119" t="s">
        <v>3002</v>
      </c>
      <c r="G150" s="119" t="s">
        <v>3013</v>
      </c>
      <c r="H150" s="119" t="s">
        <v>1012</v>
      </c>
      <c r="I150" s="119" t="s">
        <v>735</v>
      </c>
      <c r="J150" s="119" t="s">
        <v>290</v>
      </c>
      <c r="K150" s="119" t="s">
        <v>843</v>
      </c>
      <c r="L150" s="119" t="s">
        <v>8575</v>
      </c>
      <c r="M150" s="120">
        <v>55000</v>
      </c>
      <c r="N150" s="120">
        <v>2559.6799999999998</v>
      </c>
      <c r="O150" s="120">
        <v>1672</v>
      </c>
      <c r="P150" s="120">
        <v>1578.5</v>
      </c>
      <c r="Q150" s="121">
        <f t="shared" si="2"/>
        <v>35497.97</v>
      </c>
      <c r="R150" s="120">
        <v>13691.85</v>
      </c>
    </row>
    <row r="151" spans="1:18">
      <c r="A151" s="116" t="str">
        <f>TNOMINA[[#This Row],[cedula]]&amp;TNOMINA[[#This Row],[prog]]&amp;LEFT(TNOMINA[[#This Row],[tipo]],3)</f>
        <v>0011097556201FIJ</v>
      </c>
      <c r="B151" s="119" t="s">
        <v>2298</v>
      </c>
      <c r="C151" s="119" t="s">
        <v>11</v>
      </c>
      <c r="D151" s="119" t="s">
        <v>2328</v>
      </c>
      <c r="E151" s="119" t="s">
        <v>3001</v>
      </c>
      <c r="F151" s="119" t="s">
        <v>3002</v>
      </c>
      <c r="G151" s="119" t="s">
        <v>3004</v>
      </c>
      <c r="H151" s="119" t="s">
        <v>3335</v>
      </c>
      <c r="I151" s="119" t="s">
        <v>3336</v>
      </c>
      <c r="J151" s="119" t="s">
        <v>873</v>
      </c>
      <c r="K151" s="119" t="s">
        <v>727</v>
      </c>
      <c r="L151" s="119" t="s">
        <v>8575</v>
      </c>
      <c r="M151" s="120">
        <v>25000</v>
      </c>
      <c r="N151" s="122">
        <v>0</v>
      </c>
      <c r="O151" s="120">
        <v>760</v>
      </c>
      <c r="P151" s="120">
        <v>717.5</v>
      </c>
      <c r="Q151" s="121">
        <f t="shared" si="2"/>
        <v>1612.380000000001</v>
      </c>
      <c r="R151" s="120">
        <v>21910.12</v>
      </c>
    </row>
    <row r="152" spans="1:18">
      <c r="A152" s="116" t="str">
        <f>TNOMINA[[#This Row],[cedula]]&amp;TNOMINA[[#This Row],[prog]]&amp;LEFT(TNOMINA[[#This Row],[tipo]],3)</f>
        <v>0010289347601FIJ</v>
      </c>
      <c r="B152" s="119" t="s">
        <v>2298</v>
      </c>
      <c r="C152" s="119" t="s">
        <v>11</v>
      </c>
      <c r="D152" s="119" t="s">
        <v>2328</v>
      </c>
      <c r="E152" s="119" t="s">
        <v>3001</v>
      </c>
      <c r="F152" s="119" t="s">
        <v>3002</v>
      </c>
      <c r="G152" s="119" t="s">
        <v>3006</v>
      </c>
      <c r="H152" s="119" t="s">
        <v>1607</v>
      </c>
      <c r="I152" s="119" t="s">
        <v>1310</v>
      </c>
      <c r="J152" s="119" t="s">
        <v>98</v>
      </c>
      <c r="K152" s="119" t="s">
        <v>276</v>
      </c>
      <c r="L152" s="119" t="s">
        <v>8575</v>
      </c>
      <c r="M152" s="120">
        <v>50000</v>
      </c>
      <c r="N152" s="120">
        <v>1854</v>
      </c>
      <c r="O152" s="120">
        <v>1520</v>
      </c>
      <c r="P152" s="120">
        <v>1435</v>
      </c>
      <c r="Q152" s="121">
        <f t="shared" si="2"/>
        <v>25</v>
      </c>
      <c r="R152" s="120">
        <v>45166</v>
      </c>
    </row>
    <row r="153" spans="1:18">
      <c r="A153" s="116" t="str">
        <f>TNOMINA[[#This Row],[cedula]]&amp;TNOMINA[[#This Row],[prog]]&amp;LEFT(TNOMINA[[#This Row],[tipo]],3)</f>
        <v>0010904513801FIJ</v>
      </c>
      <c r="B153" s="119" t="s">
        <v>2298</v>
      </c>
      <c r="C153" s="119" t="s">
        <v>11</v>
      </c>
      <c r="D153" s="119" t="s">
        <v>2328</v>
      </c>
      <c r="E153" s="119" t="s">
        <v>3001</v>
      </c>
      <c r="F153" s="119" t="s">
        <v>3002</v>
      </c>
      <c r="G153" s="119" t="s">
        <v>3052</v>
      </c>
      <c r="H153" s="119" t="s">
        <v>1608</v>
      </c>
      <c r="I153" s="119" t="s">
        <v>194</v>
      </c>
      <c r="J153" s="119" t="s">
        <v>90</v>
      </c>
      <c r="K153" s="119" t="s">
        <v>762</v>
      </c>
      <c r="L153" s="119" t="s">
        <v>8575</v>
      </c>
      <c r="M153" s="120">
        <v>50000</v>
      </c>
      <c r="N153" s="120">
        <v>1854</v>
      </c>
      <c r="O153" s="120">
        <v>1520</v>
      </c>
      <c r="P153" s="120">
        <v>1435</v>
      </c>
      <c r="Q153" s="121">
        <f t="shared" si="2"/>
        <v>4696</v>
      </c>
      <c r="R153" s="120">
        <v>40495</v>
      </c>
    </row>
    <row r="154" spans="1:18">
      <c r="A154" s="116" t="str">
        <f>TNOMINA[[#This Row],[cedula]]&amp;TNOMINA[[#This Row],[prog]]&amp;LEFT(TNOMINA[[#This Row],[tipo]],3)</f>
        <v>0011542862501FIJ</v>
      </c>
      <c r="B154" s="119" t="s">
        <v>2298</v>
      </c>
      <c r="C154" s="119" t="s">
        <v>11</v>
      </c>
      <c r="D154" s="119" t="s">
        <v>2328</v>
      </c>
      <c r="E154" s="119" t="s">
        <v>3001</v>
      </c>
      <c r="F154" s="119" t="s">
        <v>3002</v>
      </c>
      <c r="G154" s="119" t="s">
        <v>3006</v>
      </c>
      <c r="H154" s="119" t="s">
        <v>2846</v>
      </c>
      <c r="I154" s="119" t="s">
        <v>2866</v>
      </c>
      <c r="J154" s="119" t="s">
        <v>125</v>
      </c>
      <c r="K154" s="119" t="s">
        <v>843</v>
      </c>
      <c r="L154" s="119" t="s">
        <v>8575</v>
      </c>
      <c r="M154" s="120">
        <v>18000</v>
      </c>
      <c r="N154" s="122">
        <v>0</v>
      </c>
      <c r="O154" s="120">
        <v>547.20000000000005</v>
      </c>
      <c r="P154" s="120">
        <v>516.6</v>
      </c>
      <c r="Q154" s="121">
        <f t="shared" si="2"/>
        <v>6828.5</v>
      </c>
      <c r="R154" s="120">
        <v>10107.700000000001</v>
      </c>
    </row>
    <row r="155" spans="1:18">
      <c r="A155" s="116" t="str">
        <f>TNOMINA[[#This Row],[cedula]]&amp;TNOMINA[[#This Row],[prog]]&amp;LEFT(TNOMINA[[#This Row],[tipo]],3)</f>
        <v>0011011432901FIJ</v>
      </c>
      <c r="B155" s="119" t="s">
        <v>2298</v>
      </c>
      <c r="C155" s="119" t="s">
        <v>11</v>
      </c>
      <c r="D155" s="119" t="s">
        <v>2328</v>
      </c>
      <c r="E155" s="119" t="s">
        <v>3001</v>
      </c>
      <c r="F155" s="119" t="s">
        <v>3002</v>
      </c>
      <c r="G155" s="119" t="s">
        <v>3004</v>
      </c>
      <c r="H155" s="119" t="s">
        <v>1609</v>
      </c>
      <c r="I155" s="119" t="s">
        <v>1317</v>
      </c>
      <c r="J155" s="119" t="s">
        <v>510</v>
      </c>
      <c r="K155" s="119" t="s">
        <v>843</v>
      </c>
      <c r="L155" s="119" t="s">
        <v>8575</v>
      </c>
      <c r="M155" s="120">
        <v>45000</v>
      </c>
      <c r="N155" s="120">
        <v>1148.33</v>
      </c>
      <c r="O155" s="120">
        <v>1368</v>
      </c>
      <c r="P155" s="120">
        <v>1291.5</v>
      </c>
      <c r="Q155" s="121">
        <f t="shared" si="2"/>
        <v>25</v>
      </c>
      <c r="R155" s="120">
        <v>41167.17</v>
      </c>
    </row>
    <row r="156" spans="1:18">
      <c r="A156" s="116" t="str">
        <f>TNOMINA[[#This Row],[cedula]]&amp;TNOMINA[[#This Row],[prog]]&amp;LEFT(TNOMINA[[#This Row],[tipo]],3)</f>
        <v>0470054514001FIJ</v>
      </c>
      <c r="B156" s="119" t="s">
        <v>2298</v>
      </c>
      <c r="C156" s="119" t="s">
        <v>11</v>
      </c>
      <c r="D156" s="119" t="s">
        <v>2328</v>
      </c>
      <c r="E156" s="119" t="s">
        <v>3001</v>
      </c>
      <c r="F156" s="119" t="s">
        <v>3002</v>
      </c>
      <c r="G156" s="119" t="s">
        <v>3010</v>
      </c>
      <c r="H156" s="119" t="s">
        <v>1610</v>
      </c>
      <c r="I156" s="119" t="s">
        <v>469</v>
      </c>
      <c r="J156" s="119" t="s">
        <v>3023</v>
      </c>
      <c r="K156" s="119" t="s">
        <v>465</v>
      </c>
      <c r="L156" s="119" t="s">
        <v>8575</v>
      </c>
      <c r="M156" s="120">
        <v>19000.55</v>
      </c>
      <c r="N156" s="122">
        <v>0</v>
      </c>
      <c r="O156" s="120">
        <v>577.62</v>
      </c>
      <c r="P156" s="120">
        <v>545.32000000000005</v>
      </c>
      <c r="Q156" s="121">
        <f t="shared" si="2"/>
        <v>25</v>
      </c>
      <c r="R156" s="120">
        <v>17852.61</v>
      </c>
    </row>
    <row r="157" spans="1:18">
      <c r="A157" s="116" t="str">
        <f>TNOMINA[[#This Row],[cedula]]&amp;TNOMINA[[#This Row],[prog]]&amp;LEFT(TNOMINA[[#This Row],[tipo]],3)</f>
        <v>0011317980801FIJ</v>
      </c>
      <c r="B157" s="119" t="s">
        <v>2298</v>
      </c>
      <c r="C157" s="119" t="s">
        <v>11</v>
      </c>
      <c r="D157" s="119" t="s">
        <v>2328</v>
      </c>
      <c r="E157" s="119" t="s">
        <v>3001</v>
      </c>
      <c r="F157" s="119" t="s">
        <v>3002</v>
      </c>
      <c r="G157" s="119" t="s">
        <v>3010</v>
      </c>
      <c r="H157" s="119" t="s">
        <v>1611</v>
      </c>
      <c r="I157" s="119" t="s">
        <v>789</v>
      </c>
      <c r="J157" s="119" t="s">
        <v>510</v>
      </c>
      <c r="K157" s="119" t="s">
        <v>503</v>
      </c>
      <c r="L157" s="119" t="s">
        <v>8575</v>
      </c>
      <c r="M157" s="120">
        <v>30000</v>
      </c>
      <c r="N157" s="122">
        <v>0</v>
      </c>
      <c r="O157" s="120">
        <v>912</v>
      </c>
      <c r="P157" s="120">
        <v>861</v>
      </c>
      <c r="Q157" s="121">
        <f t="shared" si="2"/>
        <v>25</v>
      </c>
      <c r="R157" s="120">
        <v>28202</v>
      </c>
    </row>
    <row r="158" spans="1:18">
      <c r="A158" s="116" t="str">
        <f>TNOMINA[[#This Row],[cedula]]&amp;TNOMINA[[#This Row],[prog]]&amp;LEFT(TNOMINA[[#This Row],[tipo]],3)</f>
        <v>0011876067701FIJ</v>
      </c>
      <c r="B158" s="119" t="s">
        <v>2298</v>
      </c>
      <c r="C158" s="119" t="s">
        <v>11</v>
      </c>
      <c r="D158" s="119" t="s">
        <v>2328</v>
      </c>
      <c r="E158" s="119" t="s">
        <v>3001</v>
      </c>
      <c r="F158" s="119" t="s">
        <v>3002</v>
      </c>
      <c r="G158" s="119" t="s">
        <v>3005</v>
      </c>
      <c r="H158" s="119" t="s">
        <v>1613</v>
      </c>
      <c r="I158" s="119" t="s">
        <v>736</v>
      </c>
      <c r="J158" s="119" t="s">
        <v>356</v>
      </c>
      <c r="K158" s="119" t="s">
        <v>727</v>
      </c>
      <c r="L158" s="119" t="s">
        <v>8575</v>
      </c>
      <c r="M158" s="120">
        <v>45000</v>
      </c>
      <c r="N158" s="120">
        <v>1148.33</v>
      </c>
      <c r="O158" s="120">
        <v>1368</v>
      </c>
      <c r="P158" s="120">
        <v>1291.5</v>
      </c>
      <c r="Q158" s="121">
        <f t="shared" si="2"/>
        <v>3171</v>
      </c>
      <c r="R158" s="120">
        <v>38021.17</v>
      </c>
    </row>
    <row r="159" spans="1:18">
      <c r="A159" s="116" t="str">
        <f>TNOMINA[[#This Row],[cedula]]&amp;TNOMINA[[#This Row],[prog]]&amp;LEFT(TNOMINA[[#This Row],[tipo]],3)</f>
        <v>4023130635401FIJ</v>
      </c>
      <c r="B159" s="119" t="s">
        <v>2298</v>
      </c>
      <c r="C159" s="119" t="s">
        <v>11</v>
      </c>
      <c r="D159" s="119" t="s">
        <v>2328</v>
      </c>
      <c r="E159" s="119" t="s">
        <v>3001</v>
      </c>
      <c r="F159" s="119" t="s">
        <v>3002</v>
      </c>
      <c r="G159" s="119" t="s">
        <v>3006</v>
      </c>
      <c r="H159" s="119" t="s">
        <v>3409</v>
      </c>
      <c r="I159" s="119" t="s">
        <v>3408</v>
      </c>
      <c r="J159" s="119" t="s">
        <v>359</v>
      </c>
      <c r="K159" s="119" t="s">
        <v>256</v>
      </c>
      <c r="L159" s="119" t="s">
        <v>8575</v>
      </c>
      <c r="M159" s="120">
        <v>20000</v>
      </c>
      <c r="N159" s="122">
        <v>0</v>
      </c>
      <c r="O159" s="120">
        <v>608</v>
      </c>
      <c r="P159" s="120">
        <v>574</v>
      </c>
      <c r="Q159" s="121">
        <f t="shared" si="2"/>
        <v>25</v>
      </c>
      <c r="R159" s="120">
        <v>18793</v>
      </c>
    </row>
    <row r="160" spans="1:18">
      <c r="A160" s="116" t="str">
        <f>TNOMINA[[#This Row],[cedula]]&amp;TNOMINA[[#This Row],[prog]]&amp;LEFT(TNOMINA[[#This Row],[tipo]],3)</f>
        <v>4024867618701FIJ</v>
      </c>
      <c r="B160" s="119" t="s">
        <v>2298</v>
      </c>
      <c r="C160" s="119" t="s">
        <v>11</v>
      </c>
      <c r="D160" s="119" t="s">
        <v>2328</v>
      </c>
      <c r="E160" s="119" t="s">
        <v>3001</v>
      </c>
      <c r="F160" s="119" t="s">
        <v>3002</v>
      </c>
      <c r="G160" s="119" t="s">
        <v>3004</v>
      </c>
      <c r="H160" s="119" t="s">
        <v>1614</v>
      </c>
      <c r="I160" s="119" t="s">
        <v>953</v>
      </c>
      <c r="J160" s="119" t="s">
        <v>125</v>
      </c>
      <c r="K160" s="119" t="s">
        <v>843</v>
      </c>
      <c r="L160" s="119" t="s">
        <v>8575</v>
      </c>
      <c r="M160" s="120">
        <v>18000</v>
      </c>
      <c r="N160" s="122">
        <v>0</v>
      </c>
      <c r="O160" s="120">
        <v>547.20000000000005</v>
      </c>
      <c r="P160" s="120">
        <v>516.6</v>
      </c>
      <c r="Q160" s="121">
        <f t="shared" si="2"/>
        <v>25</v>
      </c>
      <c r="R160" s="120">
        <v>16911.2</v>
      </c>
    </row>
    <row r="161" spans="1:18">
      <c r="A161" s="116" t="str">
        <f>TNOMINA[[#This Row],[cedula]]&amp;TNOMINA[[#This Row],[prog]]&amp;LEFT(TNOMINA[[#This Row],[tipo]],3)</f>
        <v>0110032084301FIJ</v>
      </c>
      <c r="B161" s="119" t="s">
        <v>2298</v>
      </c>
      <c r="C161" s="119" t="s">
        <v>11</v>
      </c>
      <c r="D161" s="119" t="s">
        <v>2328</v>
      </c>
      <c r="E161" s="119" t="s">
        <v>3001</v>
      </c>
      <c r="F161" s="119" t="s">
        <v>3002</v>
      </c>
      <c r="G161" s="119" t="s">
        <v>3009</v>
      </c>
      <c r="H161" s="119" t="s">
        <v>1615</v>
      </c>
      <c r="I161" s="119" t="s">
        <v>485</v>
      </c>
      <c r="J161" s="119" t="s">
        <v>486</v>
      </c>
      <c r="K161" s="119" t="s">
        <v>484</v>
      </c>
      <c r="L161" s="119" t="s">
        <v>8575</v>
      </c>
      <c r="M161" s="120">
        <v>35000</v>
      </c>
      <c r="N161" s="122">
        <v>0</v>
      </c>
      <c r="O161" s="120">
        <v>1064</v>
      </c>
      <c r="P161" s="120">
        <v>1004.5</v>
      </c>
      <c r="Q161" s="121">
        <f t="shared" si="2"/>
        <v>26164.62</v>
      </c>
      <c r="R161" s="120">
        <v>6766.88</v>
      </c>
    </row>
    <row r="162" spans="1:18">
      <c r="A162" s="116" t="str">
        <f>TNOMINA[[#This Row],[cedula]]&amp;TNOMINA[[#This Row],[prog]]&amp;LEFT(TNOMINA[[#This Row],[tipo]],3)</f>
        <v>2240031518401FIJ</v>
      </c>
      <c r="B162" s="119" t="s">
        <v>2298</v>
      </c>
      <c r="C162" s="119" t="s">
        <v>11</v>
      </c>
      <c r="D162" s="119" t="s">
        <v>2328</v>
      </c>
      <c r="E162" s="119" t="s">
        <v>3001</v>
      </c>
      <c r="F162" s="119" t="s">
        <v>3002</v>
      </c>
      <c r="G162" s="119" t="s">
        <v>3009</v>
      </c>
      <c r="H162" s="119" t="s">
        <v>3243</v>
      </c>
      <c r="I162" s="119" t="s">
        <v>3242</v>
      </c>
      <c r="J162" s="119" t="s">
        <v>8</v>
      </c>
      <c r="K162" s="119" t="s">
        <v>488</v>
      </c>
      <c r="L162" s="119" t="s">
        <v>8575</v>
      </c>
      <c r="M162" s="120">
        <v>18000</v>
      </c>
      <c r="N162" s="122">
        <v>0</v>
      </c>
      <c r="O162" s="120">
        <v>547.20000000000005</v>
      </c>
      <c r="P162" s="120">
        <v>516.6</v>
      </c>
      <c r="Q162" s="121">
        <f t="shared" si="2"/>
        <v>25</v>
      </c>
      <c r="R162" s="120">
        <v>16911.2</v>
      </c>
    </row>
    <row r="163" spans="1:18">
      <c r="A163" s="116" t="str">
        <f>TNOMINA[[#This Row],[cedula]]&amp;TNOMINA[[#This Row],[prog]]&amp;LEFT(TNOMINA[[#This Row],[tipo]],3)</f>
        <v>0470188754101FIJ</v>
      </c>
      <c r="B163" s="119" t="s">
        <v>2298</v>
      </c>
      <c r="C163" s="119" t="s">
        <v>11</v>
      </c>
      <c r="D163" s="119" t="s">
        <v>2328</v>
      </c>
      <c r="E163" s="119" t="s">
        <v>3001</v>
      </c>
      <c r="F163" s="119" t="s">
        <v>3002</v>
      </c>
      <c r="G163" s="119" t="s">
        <v>3004</v>
      </c>
      <c r="H163" s="119" t="s">
        <v>1616</v>
      </c>
      <c r="I163" s="119" t="s">
        <v>916</v>
      </c>
      <c r="J163" s="119" t="s">
        <v>915</v>
      </c>
      <c r="K163" s="119" t="s">
        <v>276</v>
      </c>
      <c r="L163" s="119" t="s">
        <v>8575</v>
      </c>
      <c r="M163" s="120">
        <v>45000</v>
      </c>
      <c r="N163" s="120">
        <v>1148.33</v>
      </c>
      <c r="O163" s="120">
        <v>1368</v>
      </c>
      <c r="P163" s="120">
        <v>1291.5</v>
      </c>
      <c r="Q163" s="121">
        <f t="shared" si="2"/>
        <v>25</v>
      </c>
      <c r="R163" s="120">
        <v>41167.17</v>
      </c>
    </row>
    <row r="164" spans="1:18">
      <c r="A164" s="116" t="str">
        <f>TNOMINA[[#This Row],[cedula]]&amp;TNOMINA[[#This Row],[prog]]&amp;LEFT(TNOMINA[[#This Row],[tipo]],3)</f>
        <v>4022412969801FIJ</v>
      </c>
      <c r="B164" s="119" t="s">
        <v>2298</v>
      </c>
      <c r="C164" s="119" t="s">
        <v>11</v>
      </c>
      <c r="D164" s="119" t="s">
        <v>2328</v>
      </c>
      <c r="E164" s="119" t="s">
        <v>3001</v>
      </c>
      <c r="F164" s="119" t="s">
        <v>3002</v>
      </c>
      <c r="G164" s="119" t="s">
        <v>3004</v>
      </c>
      <c r="H164" s="119" t="s">
        <v>3163</v>
      </c>
      <c r="I164" s="119" t="s">
        <v>3162</v>
      </c>
      <c r="J164" s="119" t="s">
        <v>3164</v>
      </c>
      <c r="K164" s="119" t="s">
        <v>302</v>
      </c>
      <c r="L164" s="119" t="s">
        <v>8575</v>
      </c>
      <c r="M164" s="120">
        <v>70000</v>
      </c>
      <c r="N164" s="120">
        <v>5368.48</v>
      </c>
      <c r="O164" s="120">
        <v>2128</v>
      </c>
      <c r="P164" s="120">
        <v>2009</v>
      </c>
      <c r="Q164" s="121">
        <f t="shared" si="2"/>
        <v>25.000000000007276</v>
      </c>
      <c r="R164" s="120">
        <v>60469.52</v>
      </c>
    </row>
    <row r="165" spans="1:18">
      <c r="A165" s="116" t="str">
        <f>TNOMINA[[#This Row],[cedula]]&amp;TNOMINA[[#This Row],[prog]]&amp;LEFT(TNOMINA[[#This Row],[tipo]],3)</f>
        <v>0010409802501FIJ</v>
      </c>
      <c r="B165" s="119" t="s">
        <v>2298</v>
      </c>
      <c r="C165" s="119" t="s">
        <v>11</v>
      </c>
      <c r="D165" s="119" t="s">
        <v>2328</v>
      </c>
      <c r="E165" s="119" t="s">
        <v>3001</v>
      </c>
      <c r="F165" s="119" t="s">
        <v>3002</v>
      </c>
      <c r="G165" s="119" t="s">
        <v>3010</v>
      </c>
      <c r="H165" s="119" t="s">
        <v>1617</v>
      </c>
      <c r="I165" s="119" t="s">
        <v>565</v>
      </c>
      <c r="J165" s="119" t="s">
        <v>8</v>
      </c>
      <c r="K165" s="119" t="s">
        <v>843</v>
      </c>
      <c r="L165" s="119" t="s">
        <v>8575</v>
      </c>
      <c r="M165" s="120">
        <v>11000</v>
      </c>
      <c r="N165" s="122">
        <v>0</v>
      </c>
      <c r="O165" s="120">
        <v>334.4</v>
      </c>
      <c r="P165" s="120">
        <v>315.7</v>
      </c>
      <c r="Q165" s="121">
        <f t="shared" si="2"/>
        <v>921</v>
      </c>
      <c r="R165" s="120">
        <v>9428.9</v>
      </c>
    </row>
    <row r="166" spans="1:18">
      <c r="A166" s="116" t="str">
        <f>TNOMINA[[#This Row],[cedula]]&amp;TNOMINA[[#This Row],[prog]]&amp;LEFT(TNOMINA[[#This Row],[tipo]],3)</f>
        <v>0011285843601FIJ</v>
      </c>
      <c r="B166" s="119" t="s">
        <v>2298</v>
      </c>
      <c r="C166" s="119" t="s">
        <v>11</v>
      </c>
      <c r="D166" s="119" t="s">
        <v>2328</v>
      </c>
      <c r="E166" s="119" t="s">
        <v>3001</v>
      </c>
      <c r="F166" s="119" t="s">
        <v>3002</v>
      </c>
      <c r="G166" s="119" t="s">
        <v>3008</v>
      </c>
      <c r="H166" s="119" t="s">
        <v>1618</v>
      </c>
      <c r="I166" s="119" t="s">
        <v>252</v>
      </c>
      <c r="J166" s="119" t="s">
        <v>249</v>
      </c>
      <c r="K166" s="119" t="s">
        <v>1510</v>
      </c>
      <c r="L166" s="119" t="s">
        <v>8575</v>
      </c>
      <c r="M166" s="120">
        <v>70000</v>
      </c>
      <c r="N166" s="120">
        <v>5368.48</v>
      </c>
      <c r="O166" s="120">
        <v>2128</v>
      </c>
      <c r="P166" s="120">
        <v>2009</v>
      </c>
      <c r="Q166" s="121">
        <f t="shared" si="2"/>
        <v>825.00000000000728</v>
      </c>
      <c r="R166" s="120">
        <v>59669.52</v>
      </c>
    </row>
    <row r="167" spans="1:18">
      <c r="A167" s="116" t="str">
        <f>TNOMINA[[#This Row],[cedula]]&amp;TNOMINA[[#This Row],[prog]]&amp;LEFT(TNOMINA[[#This Row],[tipo]],3)</f>
        <v>0011188872301FIJ</v>
      </c>
      <c r="B167" s="119" t="s">
        <v>2298</v>
      </c>
      <c r="C167" s="119" t="s">
        <v>11</v>
      </c>
      <c r="D167" s="119" t="s">
        <v>2328</v>
      </c>
      <c r="E167" s="119" t="s">
        <v>3001</v>
      </c>
      <c r="F167" s="119" t="s">
        <v>3002</v>
      </c>
      <c r="G167" s="119" t="s">
        <v>3013</v>
      </c>
      <c r="H167" s="119" t="s">
        <v>1014</v>
      </c>
      <c r="I167" s="119" t="s">
        <v>212</v>
      </c>
      <c r="J167" s="119" t="s">
        <v>15</v>
      </c>
      <c r="K167" s="119" t="s">
        <v>1509</v>
      </c>
      <c r="L167" s="119" t="s">
        <v>8575</v>
      </c>
      <c r="M167" s="120">
        <v>24000</v>
      </c>
      <c r="N167" s="122">
        <v>0</v>
      </c>
      <c r="O167" s="120">
        <v>729.6</v>
      </c>
      <c r="P167" s="120">
        <v>688.8</v>
      </c>
      <c r="Q167" s="121">
        <f t="shared" si="2"/>
        <v>17931.11</v>
      </c>
      <c r="R167" s="120">
        <v>4650.49</v>
      </c>
    </row>
    <row r="168" spans="1:18">
      <c r="A168" s="116" t="str">
        <f>TNOMINA[[#This Row],[cedula]]&amp;TNOMINA[[#This Row],[prog]]&amp;LEFT(TNOMINA[[#This Row],[tipo]],3)</f>
        <v>2230149975601FIJ</v>
      </c>
      <c r="B168" s="119" t="s">
        <v>2298</v>
      </c>
      <c r="C168" s="119" t="s">
        <v>11</v>
      </c>
      <c r="D168" s="119" t="s">
        <v>2328</v>
      </c>
      <c r="E168" s="119" t="s">
        <v>3001</v>
      </c>
      <c r="F168" s="119" t="s">
        <v>3002</v>
      </c>
      <c r="G168" s="119" t="s">
        <v>3006</v>
      </c>
      <c r="H168" s="119" t="s">
        <v>3337</v>
      </c>
      <c r="I168" s="119" t="s">
        <v>3338</v>
      </c>
      <c r="J168" s="119" t="s">
        <v>30</v>
      </c>
      <c r="K168" s="119" t="s">
        <v>484</v>
      </c>
      <c r="L168" s="119" t="s">
        <v>8575</v>
      </c>
      <c r="M168" s="120">
        <v>36000</v>
      </c>
      <c r="N168" s="122">
        <v>0</v>
      </c>
      <c r="O168" s="120">
        <v>1094.4000000000001</v>
      </c>
      <c r="P168" s="120">
        <v>1033.2</v>
      </c>
      <c r="Q168" s="121">
        <f t="shared" si="2"/>
        <v>25</v>
      </c>
      <c r="R168" s="120">
        <v>33847.4</v>
      </c>
    </row>
    <row r="169" spans="1:18">
      <c r="A169" s="116" t="str">
        <f>TNOMINA[[#This Row],[cedula]]&amp;TNOMINA[[#This Row],[prog]]&amp;LEFT(TNOMINA[[#This Row],[tipo]],3)</f>
        <v>0010021571401FIJ</v>
      </c>
      <c r="B169" s="119" t="s">
        <v>2298</v>
      </c>
      <c r="C169" s="119" t="s">
        <v>11</v>
      </c>
      <c r="D169" s="119" t="s">
        <v>2328</v>
      </c>
      <c r="E169" s="119" t="s">
        <v>3001</v>
      </c>
      <c r="F169" s="119" t="s">
        <v>3002</v>
      </c>
      <c r="G169" s="119" t="s">
        <v>3004</v>
      </c>
      <c r="H169" s="119" t="s">
        <v>1619</v>
      </c>
      <c r="I169" s="119" t="s">
        <v>804</v>
      </c>
      <c r="J169" s="119" t="s">
        <v>130</v>
      </c>
      <c r="K169" s="119" t="s">
        <v>503</v>
      </c>
      <c r="L169" s="119" t="s">
        <v>8575</v>
      </c>
      <c r="M169" s="120">
        <v>30000</v>
      </c>
      <c r="N169" s="122">
        <v>0</v>
      </c>
      <c r="O169" s="120">
        <v>912</v>
      </c>
      <c r="P169" s="120">
        <v>861</v>
      </c>
      <c r="Q169" s="121">
        <f t="shared" si="2"/>
        <v>6694.880000000001</v>
      </c>
      <c r="R169" s="120">
        <v>21532.12</v>
      </c>
    </row>
    <row r="170" spans="1:18">
      <c r="A170" s="116" t="str">
        <f>TNOMINA[[#This Row],[cedula]]&amp;TNOMINA[[#This Row],[prog]]&amp;LEFT(TNOMINA[[#This Row],[tipo]],3)</f>
        <v>0340019582601FIJ</v>
      </c>
      <c r="B170" s="119" t="s">
        <v>2298</v>
      </c>
      <c r="C170" s="119" t="s">
        <v>11</v>
      </c>
      <c r="D170" s="119" t="s">
        <v>2328</v>
      </c>
      <c r="E170" s="119" t="s">
        <v>3001</v>
      </c>
      <c r="F170" s="119" t="s">
        <v>3002</v>
      </c>
      <c r="G170" s="119" t="s">
        <v>3020</v>
      </c>
      <c r="H170" s="119" t="s">
        <v>1620</v>
      </c>
      <c r="I170" s="119" t="s">
        <v>692</v>
      </c>
      <c r="J170" s="119" t="s">
        <v>75</v>
      </c>
      <c r="K170" s="119" t="s">
        <v>684</v>
      </c>
      <c r="L170" s="119" t="s">
        <v>8575</v>
      </c>
      <c r="M170" s="120">
        <v>10000</v>
      </c>
      <c r="N170" s="122">
        <v>0</v>
      </c>
      <c r="O170" s="120">
        <v>304</v>
      </c>
      <c r="P170" s="120">
        <v>287</v>
      </c>
      <c r="Q170" s="121">
        <f t="shared" si="2"/>
        <v>25</v>
      </c>
      <c r="R170" s="120">
        <v>9384</v>
      </c>
    </row>
    <row r="171" spans="1:18">
      <c r="A171" s="116" t="str">
        <f>TNOMINA[[#This Row],[cedula]]&amp;TNOMINA[[#This Row],[prog]]&amp;LEFT(TNOMINA[[#This Row],[tipo]],3)</f>
        <v>0011687104701FIJ</v>
      </c>
      <c r="B171" s="119" t="s">
        <v>2298</v>
      </c>
      <c r="C171" s="119" t="s">
        <v>11</v>
      </c>
      <c r="D171" s="119" t="s">
        <v>2328</v>
      </c>
      <c r="E171" s="119" t="s">
        <v>3001</v>
      </c>
      <c r="F171" s="119" t="s">
        <v>3002</v>
      </c>
      <c r="G171" s="119" t="s">
        <v>3013</v>
      </c>
      <c r="H171" s="119" t="s">
        <v>1621</v>
      </c>
      <c r="I171" s="119" t="s">
        <v>693</v>
      </c>
      <c r="J171" s="119" t="s">
        <v>82</v>
      </c>
      <c r="K171" s="119" t="s">
        <v>684</v>
      </c>
      <c r="L171" s="119" t="s">
        <v>8575</v>
      </c>
      <c r="M171" s="120">
        <v>35000</v>
      </c>
      <c r="N171" s="122">
        <v>0</v>
      </c>
      <c r="O171" s="120">
        <v>1064</v>
      </c>
      <c r="P171" s="120">
        <v>1004.5</v>
      </c>
      <c r="Q171" s="121">
        <f t="shared" si="2"/>
        <v>3651.2999999999993</v>
      </c>
      <c r="R171" s="120">
        <v>29280.2</v>
      </c>
    </row>
    <row r="172" spans="1:18">
      <c r="A172" s="116" t="str">
        <f>TNOMINA[[#This Row],[cedula]]&amp;TNOMINA[[#This Row],[prog]]&amp;LEFT(TNOMINA[[#This Row],[tipo]],3)</f>
        <v>0010049746001FIJ</v>
      </c>
      <c r="B172" s="119" t="s">
        <v>2298</v>
      </c>
      <c r="C172" s="119" t="s">
        <v>11</v>
      </c>
      <c r="D172" s="119" t="s">
        <v>2328</v>
      </c>
      <c r="E172" s="119" t="s">
        <v>3001</v>
      </c>
      <c r="F172" s="119" t="s">
        <v>3002</v>
      </c>
      <c r="G172" s="119" t="s">
        <v>3009</v>
      </c>
      <c r="H172" s="119" t="s">
        <v>1622</v>
      </c>
      <c r="I172" s="119" t="s">
        <v>737</v>
      </c>
      <c r="J172" s="119" t="s">
        <v>17</v>
      </c>
      <c r="K172" s="119" t="s">
        <v>727</v>
      </c>
      <c r="L172" s="119" t="s">
        <v>8575</v>
      </c>
      <c r="M172" s="120">
        <v>60000</v>
      </c>
      <c r="N172" s="120">
        <v>3486.68</v>
      </c>
      <c r="O172" s="120">
        <v>1824</v>
      </c>
      <c r="P172" s="120">
        <v>1722</v>
      </c>
      <c r="Q172" s="121">
        <f t="shared" si="2"/>
        <v>6471</v>
      </c>
      <c r="R172" s="120">
        <v>46496.32</v>
      </c>
    </row>
    <row r="173" spans="1:18">
      <c r="A173" s="116" t="str">
        <f>TNOMINA[[#This Row],[cedula]]&amp;TNOMINA[[#This Row],[prog]]&amp;LEFT(TNOMINA[[#This Row],[tipo]],3)</f>
        <v>0930067702901FIJ</v>
      </c>
      <c r="B173" s="119" t="s">
        <v>2298</v>
      </c>
      <c r="C173" s="119" t="s">
        <v>11</v>
      </c>
      <c r="D173" s="119" t="s">
        <v>2328</v>
      </c>
      <c r="E173" s="119" t="s">
        <v>3001</v>
      </c>
      <c r="F173" s="119" t="s">
        <v>3002</v>
      </c>
      <c r="G173" s="119" t="s">
        <v>3020</v>
      </c>
      <c r="H173" s="119" t="s">
        <v>1623</v>
      </c>
      <c r="I173" s="119" t="s">
        <v>694</v>
      </c>
      <c r="J173" s="119" t="s">
        <v>75</v>
      </c>
      <c r="K173" s="119" t="s">
        <v>684</v>
      </c>
      <c r="L173" s="119" t="s">
        <v>8575</v>
      </c>
      <c r="M173" s="120">
        <v>10000</v>
      </c>
      <c r="N173" s="122">
        <v>0</v>
      </c>
      <c r="O173" s="120">
        <v>304</v>
      </c>
      <c r="P173" s="120">
        <v>287</v>
      </c>
      <c r="Q173" s="121">
        <f t="shared" si="2"/>
        <v>25</v>
      </c>
      <c r="R173" s="120">
        <v>9384</v>
      </c>
    </row>
    <row r="174" spans="1:18">
      <c r="A174" s="116" t="str">
        <f>TNOMINA[[#This Row],[cedula]]&amp;TNOMINA[[#This Row],[prog]]&amp;LEFT(TNOMINA[[#This Row],[tipo]],3)</f>
        <v>0010043337401FIJ</v>
      </c>
      <c r="B174" s="119" t="s">
        <v>2298</v>
      </c>
      <c r="C174" s="119" t="s">
        <v>11</v>
      </c>
      <c r="D174" s="119" t="s">
        <v>2328</v>
      </c>
      <c r="E174" s="119" t="s">
        <v>3001</v>
      </c>
      <c r="F174" s="119" t="s">
        <v>3002</v>
      </c>
      <c r="G174" s="119" t="s">
        <v>3006</v>
      </c>
      <c r="H174" s="119" t="s">
        <v>1624</v>
      </c>
      <c r="I174" s="119" t="s">
        <v>3165</v>
      </c>
      <c r="J174" s="119" t="s">
        <v>59</v>
      </c>
      <c r="K174" s="119" t="s">
        <v>305</v>
      </c>
      <c r="L174" s="119" t="s">
        <v>8575</v>
      </c>
      <c r="M174" s="120">
        <v>180000</v>
      </c>
      <c r="N174" s="120">
        <v>30923.37</v>
      </c>
      <c r="O174" s="120">
        <v>5472</v>
      </c>
      <c r="P174" s="120">
        <v>5166</v>
      </c>
      <c r="Q174" s="121">
        <f t="shared" si="2"/>
        <v>2025</v>
      </c>
      <c r="R174" s="120">
        <v>136413.63</v>
      </c>
    </row>
    <row r="175" spans="1:18">
      <c r="A175" s="116" t="str">
        <f>TNOMINA[[#This Row],[cedula]]&amp;TNOMINA[[#This Row],[prog]]&amp;LEFT(TNOMINA[[#This Row],[tipo]],3)</f>
        <v>2280001178901FIJ</v>
      </c>
      <c r="B175" s="119" t="s">
        <v>2298</v>
      </c>
      <c r="C175" s="119" t="s">
        <v>11</v>
      </c>
      <c r="D175" s="119" t="s">
        <v>2328</v>
      </c>
      <c r="E175" s="119" t="s">
        <v>3001</v>
      </c>
      <c r="F175" s="119" t="s">
        <v>3002</v>
      </c>
      <c r="G175" s="119" t="s">
        <v>3004</v>
      </c>
      <c r="H175" s="119" t="s">
        <v>1625</v>
      </c>
      <c r="I175" s="119" t="s">
        <v>805</v>
      </c>
      <c r="J175" s="119" t="s">
        <v>249</v>
      </c>
      <c r="K175" s="119" t="s">
        <v>302</v>
      </c>
      <c r="L175" s="119" t="s">
        <v>8575</v>
      </c>
      <c r="M175" s="120">
        <v>70000</v>
      </c>
      <c r="N175" s="120">
        <v>5368.48</v>
      </c>
      <c r="O175" s="120">
        <v>2128</v>
      </c>
      <c r="P175" s="120">
        <v>2009</v>
      </c>
      <c r="Q175" s="121">
        <f t="shared" si="2"/>
        <v>25.000000000007276</v>
      </c>
      <c r="R175" s="120">
        <v>60469.52</v>
      </c>
    </row>
    <row r="176" spans="1:18">
      <c r="A176" s="116" t="str">
        <f>TNOMINA[[#This Row],[cedula]]&amp;TNOMINA[[#This Row],[prog]]&amp;LEFT(TNOMINA[[#This Row],[tipo]],3)</f>
        <v>0010824141501FIJ</v>
      </c>
      <c r="B176" s="119" t="s">
        <v>2298</v>
      </c>
      <c r="C176" s="119" t="s">
        <v>11</v>
      </c>
      <c r="D176" s="119" t="s">
        <v>2328</v>
      </c>
      <c r="E176" s="119" t="s">
        <v>3001</v>
      </c>
      <c r="F176" s="119" t="s">
        <v>3002</v>
      </c>
      <c r="G176" s="119" t="s">
        <v>3009</v>
      </c>
      <c r="H176" s="119" t="s">
        <v>1626</v>
      </c>
      <c r="I176" s="119" t="s">
        <v>695</v>
      </c>
      <c r="J176" s="119" t="s">
        <v>381</v>
      </c>
      <c r="K176" s="119" t="s">
        <v>684</v>
      </c>
      <c r="L176" s="119" t="s">
        <v>8575</v>
      </c>
      <c r="M176" s="120">
        <v>31500</v>
      </c>
      <c r="N176" s="122">
        <v>0</v>
      </c>
      <c r="O176" s="120">
        <v>957.6</v>
      </c>
      <c r="P176" s="120">
        <v>904.05</v>
      </c>
      <c r="Q176" s="121">
        <f t="shared" si="2"/>
        <v>7927.16</v>
      </c>
      <c r="R176" s="120">
        <v>21711.19</v>
      </c>
    </row>
    <row r="177" spans="1:18">
      <c r="A177" s="116" t="str">
        <f>TNOMINA[[#This Row],[cedula]]&amp;TNOMINA[[#This Row],[prog]]&amp;LEFT(TNOMINA[[#This Row],[tipo]],3)</f>
        <v>0470000533501FIJ</v>
      </c>
      <c r="B177" s="119" t="s">
        <v>2298</v>
      </c>
      <c r="C177" s="119" t="s">
        <v>11</v>
      </c>
      <c r="D177" s="119" t="s">
        <v>2328</v>
      </c>
      <c r="E177" s="119" t="s">
        <v>3001</v>
      </c>
      <c r="F177" s="119" t="s">
        <v>3002</v>
      </c>
      <c r="G177" s="119" t="s">
        <v>3006</v>
      </c>
      <c r="H177" s="119" t="s">
        <v>1627</v>
      </c>
      <c r="I177" s="119" t="s">
        <v>848</v>
      </c>
      <c r="J177" s="119" t="s">
        <v>190</v>
      </c>
      <c r="K177" s="119" t="s">
        <v>842</v>
      </c>
      <c r="L177" s="119" t="s">
        <v>8575</v>
      </c>
      <c r="M177" s="120">
        <v>35000</v>
      </c>
      <c r="N177" s="122">
        <v>0</v>
      </c>
      <c r="O177" s="120">
        <v>1064</v>
      </c>
      <c r="P177" s="120">
        <v>1004.5</v>
      </c>
      <c r="Q177" s="121">
        <f t="shared" si="2"/>
        <v>25</v>
      </c>
      <c r="R177" s="120">
        <v>32906.5</v>
      </c>
    </row>
    <row r="178" spans="1:18">
      <c r="A178" s="116" t="str">
        <f>TNOMINA[[#This Row],[cedula]]&amp;TNOMINA[[#This Row],[prog]]&amp;LEFT(TNOMINA[[#This Row],[tipo]],3)</f>
        <v>0200009165801FIJ</v>
      </c>
      <c r="B178" s="119" t="s">
        <v>2298</v>
      </c>
      <c r="C178" s="119" t="s">
        <v>11</v>
      </c>
      <c r="D178" s="119" t="s">
        <v>2328</v>
      </c>
      <c r="E178" s="119" t="s">
        <v>3001</v>
      </c>
      <c r="F178" s="119" t="s">
        <v>3002</v>
      </c>
      <c r="G178" s="119" t="s">
        <v>3005</v>
      </c>
      <c r="H178" s="119" t="s">
        <v>1628</v>
      </c>
      <c r="I178" s="119" t="s">
        <v>3024</v>
      </c>
      <c r="J178" s="119" t="s">
        <v>8</v>
      </c>
      <c r="K178" s="119" t="s">
        <v>488</v>
      </c>
      <c r="L178" s="119" t="s">
        <v>8575</v>
      </c>
      <c r="M178" s="120">
        <v>20000</v>
      </c>
      <c r="N178" s="122">
        <v>0</v>
      </c>
      <c r="O178" s="120">
        <v>608</v>
      </c>
      <c r="P178" s="120">
        <v>574</v>
      </c>
      <c r="Q178" s="121">
        <f t="shared" si="2"/>
        <v>9405.67</v>
      </c>
      <c r="R178" s="120">
        <v>9412.33</v>
      </c>
    </row>
    <row r="179" spans="1:18">
      <c r="A179" s="116" t="str">
        <f>TNOMINA[[#This Row],[cedula]]&amp;TNOMINA[[#This Row],[prog]]&amp;LEFT(TNOMINA[[#This Row],[tipo]],3)</f>
        <v>0010986868701FIJ</v>
      </c>
      <c r="B179" s="119" t="s">
        <v>2298</v>
      </c>
      <c r="C179" s="119" t="s">
        <v>11</v>
      </c>
      <c r="D179" s="119" t="s">
        <v>2328</v>
      </c>
      <c r="E179" s="119" t="s">
        <v>3001</v>
      </c>
      <c r="F179" s="119" t="s">
        <v>3002</v>
      </c>
      <c r="G179" s="119" t="s">
        <v>3009</v>
      </c>
      <c r="H179" s="119" t="s">
        <v>1629</v>
      </c>
      <c r="I179" s="119" t="s">
        <v>696</v>
      </c>
      <c r="J179" s="119" t="s">
        <v>297</v>
      </c>
      <c r="K179" s="119" t="s">
        <v>684</v>
      </c>
      <c r="L179" s="119" t="s">
        <v>8575</v>
      </c>
      <c r="M179" s="120">
        <v>25000</v>
      </c>
      <c r="N179" s="122">
        <v>0</v>
      </c>
      <c r="O179" s="120">
        <v>760</v>
      </c>
      <c r="P179" s="120">
        <v>717.5</v>
      </c>
      <c r="Q179" s="121">
        <f t="shared" si="2"/>
        <v>6695.2200000000012</v>
      </c>
      <c r="R179" s="120">
        <v>16827.28</v>
      </c>
    </row>
    <row r="180" spans="1:18">
      <c r="A180" s="116" t="str">
        <f>TNOMINA[[#This Row],[cedula]]&amp;TNOMINA[[#This Row],[prog]]&amp;LEFT(TNOMINA[[#This Row],[tipo]],3)</f>
        <v>0010067285601FIJ</v>
      </c>
      <c r="B180" s="119" t="s">
        <v>2298</v>
      </c>
      <c r="C180" s="119" t="s">
        <v>11</v>
      </c>
      <c r="D180" s="119" t="s">
        <v>2328</v>
      </c>
      <c r="E180" s="119" t="s">
        <v>3001</v>
      </c>
      <c r="F180" s="119" t="s">
        <v>3002</v>
      </c>
      <c r="G180" s="119" t="s">
        <v>3004</v>
      </c>
      <c r="H180" s="119" t="s">
        <v>1630</v>
      </c>
      <c r="I180" s="119" t="s">
        <v>1400</v>
      </c>
      <c r="J180" s="119" t="s">
        <v>333</v>
      </c>
      <c r="K180" s="119" t="s">
        <v>843</v>
      </c>
      <c r="L180" s="119" t="s">
        <v>8575</v>
      </c>
      <c r="M180" s="120">
        <v>220000</v>
      </c>
      <c r="N180" s="120">
        <v>40583.019999999997</v>
      </c>
      <c r="O180" s="120">
        <v>5685.41</v>
      </c>
      <c r="P180" s="120">
        <v>6314</v>
      </c>
      <c r="Q180" s="121">
        <f t="shared" si="2"/>
        <v>25</v>
      </c>
      <c r="R180" s="120">
        <v>167392.57</v>
      </c>
    </row>
    <row r="181" spans="1:18">
      <c r="A181" s="116" t="str">
        <f>TNOMINA[[#This Row],[cedula]]&amp;TNOMINA[[#This Row],[prog]]&amp;LEFT(TNOMINA[[#This Row],[tipo]],3)</f>
        <v>4022168871201FIJ</v>
      </c>
      <c r="B181" s="119" t="s">
        <v>2298</v>
      </c>
      <c r="C181" s="119" t="s">
        <v>11</v>
      </c>
      <c r="D181" s="119" t="s">
        <v>2328</v>
      </c>
      <c r="E181" s="119" t="s">
        <v>3001</v>
      </c>
      <c r="F181" s="119" t="s">
        <v>3002</v>
      </c>
      <c r="G181" s="119" t="s">
        <v>3006</v>
      </c>
      <c r="H181" s="119" t="s">
        <v>3026</v>
      </c>
      <c r="I181" s="119" t="s">
        <v>3025</v>
      </c>
      <c r="J181" s="119" t="s">
        <v>10</v>
      </c>
      <c r="K181" s="119" t="s">
        <v>684</v>
      </c>
      <c r="L181" s="119" t="s">
        <v>8575</v>
      </c>
      <c r="M181" s="120">
        <v>25000</v>
      </c>
      <c r="N181" s="122">
        <v>0</v>
      </c>
      <c r="O181" s="120">
        <v>760</v>
      </c>
      <c r="P181" s="120">
        <v>717.5</v>
      </c>
      <c r="Q181" s="121">
        <f t="shared" si="2"/>
        <v>25</v>
      </c>
      <c r="R181" s="120">
        <v>23497.5</v>
      </c>
    </row>
    <row r="182" spans="1:18">
      <c r="A182" s="116" t="str">
        <f>TNOMINA[[#This Row],[cedula]]&amp;TNOMINA[[#This Row],[prog]]&amp;LEFT(TNOMINA[[#This Row],[tipo]],3)</f>
        <v>4021236568401FIJ</v>
      </c>
      <c r="B182" s="119" t="s">
        <v>2298</v>
      </c>
      <c r="C182" s="119" t="s">
        <v>11</v>
      </c>
      <c r="D182" s="119" t="s">
        <v>2328</v>
      </c>
      <c r="E182" s="119" t="s">
        <v>3001</v>
      </c>
      <c r="F182" s="119" t="s">
        <v>3002</v>
      </c>
      <c r="G182" s="119" t="s">
        <v>3006</v>
      </c>
      <c r="H182" s="119" t="s">
        <v>3339</v>
      </c>
      <c r="I182" s="119" t="s">
        <v>3340</v>
      </c>
      <c r="J182" s="119" t="s">
        <v>10</v>
      </c>
      <c r="K182" s="119" t="s">
        <v>256</v>
      </c>
      <c r="L182" s="119" t="s">
        <v>8575</v>
      </c>
      <c r="M182" s="120">
        <v>35000</v>
      </c>
      <c r="N182" s="122">
        <v>0</v>
      </c>
      <c r="O182" s="120">
        <v>1064</v>
      </c>
      <c r="P182" s="120">
        <v>1004.5</v>
      </c>
      <c r="Q182" s="121">
        <f t="shared" si="2"/>
        <v>4671</v>
      </c>
      <c r="R182" s="120">
        <v>28260.5</v>
      </c>
    </row>
    <row r="183" spans="1:18">
      <c r="A183" s="116" t="str">
        <f>TNOMINA[[#This Row],[cedula]]&amp;TNOMINA[[#This Row],[prog]]&amp;LEFT(TNOMINA[[#This Row],[tipo]],3)</f>
        <v>4022016653801FIJ</v>
      </c>
      <c r="B183" s="119" t="s">
        <v>2298</v>
      </c>
      <c r="C183" s="119" t="s">
        <v>11</v>
      </c>
      <c r="D183" s="119" t="s">
        <v>2328</v>
      </c>
      <c r="E183" s="119" t="s">
        <v>3001</v>
      </c>
      <c r="F183" s="119" t="s">
        <v>3002</v>
      </c>
      <c r="G183" s="119" t="s">
        <v>3006</v>
      </c>
      <c r="H183" s="119" t="s">
        <v>1632</v>
      </c>
      <c r="I183" s="119" t="s">
        <v>1401</v>
      </c>
      <c r="J183" s="119" t="s">
        <v>280</v>
      </c>
      <c r="K183" s="119" t="s">
        <v>276</v>
      </c>
      <c r="L183" s="119" t="s">
        <v>8575</v>
      </c>
      <c r="M183" s="120">
        <v>45000</v>
      </c>
      <c r="N183" s="120">
        <v>1148.33</v>
      </c>
      <c r="O183" s="120">
        <v>1368</v>
      </c>
      <c r="P183" s="120">
        <v>1291.5</v>
      </c>
      <c r="Q183" s="121">
        <f t="shared" si="2"/>
        <v>25</v>
      </c>
      <c r="R183" s="120">
        <v>41167.17</v>
      </c>
    </row>
    <row r="184" spans="1:18">
      <c r="A184" s="116" t="str">
        <f>TNOMINA[[#This Row],[cedula]]&amp;TNOMINA[[#This Row],[prog]]&amp;LEFT(TNOMINA[[#This Row],[tipo]],3)</f>
        <v>0010317973501FIJ</v>
      </c>
      <c r="B184" s="119" t="s">
        <v>2298</v>
      </c>
      <c r="C184" s="119" t="s">
        <v>11</v>
      </c>
      <c r="D184" s="119" t="s">
        <v>2328</v>
      </c>
      <c r="E184" s="119" t="s">
        <v>3001</v>
      </c>
      <c r="F184" s="119" t="s">
        <v>3002</v>
      </c>
      <c r="G184" s="119" t="s">
        <v>3006</v>
      </c>
      <c r="H184" s="119" t="s">
        <v>2303</v>
      </c>
      <c r="I184" s="119" t="s">
        <v>2315</v>
      </c>
      <c r="J184" s="119" t="s">
        <v>32</v>
      </c>
      <c r="K184" s="119" t="s">
        <v>727</v>
      </c>
      <c r="L184" s="119" t="s">
        <v>8575</v>
      </c>
      <c r="M184" s="120">
        <v>60000</v>
      </c>
      <c r="N184" s="120">
        <v>3486.68</v>
      </c>
      <c r="O184" s="120">
        <v>1824</v>
      </c>
      <c r="P184" s="120">
        <v>1722</v>
      </c>
      <c r="Q184" s="121">
        <f t="shared" si="2"/>
        <v>6171</v>
      </c>
      <c r="R184" s="120">
        <v>46796.32</v>
      </c>
    </row>
    <row r="185" spans="1:18">
      <c r="A185" s="116" t="str">
        <f>TNOMINA[[#This Row],[cedula]]&amp;TNOMINA[[#This Row],[prog]]&amp;LEFT(TNOMINA[[#This Row],[tipo]],3)</f>
        <v>0760015384001FIJ</v>
      </c>
      <c r="B185" s="119" t="s">
        <v>2298</v>
      </c>
      <c r="C185" s="119" t="s">
        <v>11</v>
      </c>
      <c r="D185" s="119" t="s">
        <v>2328</v>
      </c>
      <c r="E185" s="119" t="s">
        <v>3001</v>
      </c>
      <c r="F185" s="119" t="s">
        <v>3002</v>
      </c>
      <c r="G185" s="119" t="s">
        <v>3006</v>
      </c>
      <c r="H185" s="119" t="s">
        <v>1633</v>
      </c>
      <c r="I185" s="119" t="s">
        <v>1466</v>
      </c>
      <c r="J185" s="119" t="s">
        <v>510</v>
      </c>
      <c r="K185" s="119" t="s">
        <v>503</v>
      </c>
      <c r="L185" s="119" t="s">
        <v>8575</v>
      </c>
      <c r="M185" s="120">
        <v>25000</v>
      </c>
      <c r="N185" s="122">
        <v>0</v>
      </c>
      <c r="O185" s="120">
        <v>760</v>
      </c>
      <c r="P185" s="120">
        <v>717.5</v>
      </c>
      <c r="Q185" s="121">
        <f t="shared" si="2"/>
        <v>11101.27</v>
      </c>
      <c r="R185" s="120">
        <v>12421.23</v>
      </c>
    </row>
    <row r="186" spans="1:18">
      <c r="A186" s="116" t="str">
        <f>TNOMINA[[#This Row],[cedula]]&amp;TNOMINA[[#This Row],[prog]]&amp;LEFT(TNOMINA[[#This Row],[tipo]],3)</f>
        <v>0550034389101FIJ</v>
      </c>
      <c r="B186" s="119" t="s">
        <v>2298</v>
      </c>
      <c r="C186" s="119" t="s">
        <v>11</v>
      </c>
      <c r="D186" s="119" t="s">
        <v>2328</v>
      </c>
      <c r="E186" s="119" t="s">
        <v>3001</v>
      </c>
      <c r="F186" s="119" t="s">
        <v>3002</v>
      </c>
      <c r="G186" s="119" t="s">
        <v>3020</v>
      </c>
      <c r="H186" s="119" t="s">
        <v>1634</v>
      </c>
      <c r="I186" s="119" t="s">
        <v>697</v>
      </c>
      <c r="J186" s="119" t="s">
        <v>109</v>
      </c>
      <c r="K186" s="119" t="s">
        <v>684</v>
      </c>
      <c r="L186" s="119" t="s">
        <v>8575</v>
      </c>
      <c r="M186" s="120">
        <v>14300</v>
      </c>
      <c r="N186" s="122">
        <v>0</v>
      </c>
      <c r="O186" s="120">
        <v>434.72</v>
      </c>
      <c r="P186" s="120">
        <v>410.41</v>
      </c>
      <c r="Q186" s="121">
        <f t="shared" si="2"/>
        <v>24.999999999998181</v>
      </c>
      <c r="R186" s="120">
        <v>13429.87</v>
      </c>
    </row>
    <row r="187" spans="1:18">
      <c r="A187" s="116" t="str">
        <f>TNOMINA[[#This Row],[cedula]]&amp;TNOMINA[[#This Row],[prog]]&amp;LEFT(TNOMINA[[#This Row],[tipo]],3)</f>
        <v>4022496764201FIJ</v>
      </c>
      <c r="B187" s="119" t="s">
        <v>2298</v>
      </c>
      <c r="C187" s="119" t="s">
        <v>11</v>
      </c>
      <c r="D187" s="119" t="s">
        <v>2328</v>
      </c>
      <c r="E187" s="119" t="s">
        <v>3001</v>
      </c>
      <c r="F187" s="119" t="s">
        <v>3002</v>
      </c>
      <c r="G187" s="119" t="s">
        <v>3004</v>
      </c>
      <c r="H187" s="119" t="s">
        <v>2944</v>
      </c>
      <c r="I187" s="119" t="s">
        <v>2943</v>
      </c>
      <c r="J187" s="119" t="s">
        <v>42</v>
      </c>
      <c r="K187" s="119" t="s">
        <v>1509</v>
      </c>
      <c r="L187" s="119" t="s">
        <v>8575</v>
      </c>
      <c r="M187" s="120">
        <v>24000</v>
      </c>
      <c r="N187" s="122">
        <v>0</v>
      </c>
      <c r="O187" s="120">
        <v>729.6</v>
      </c>
      <c r="P187" s="120">
        <v>688.8</v>
      </c>
      <c r="Q187" s="121">
        <f t="shared" si="2"/>
        <v>2071</v>
      </c>
      <c r="R187" s="120">
        <v>20510.599999999999</v>
      </c>
    </row>
    <row r="188" spans="1:18">
      <c r="A188" s="116" t="str">
        <f>TNOMINA[[#This Row],[cedula]]&amp;TNOMINA[[#This Row],[prog]]&amp;LEFT(TNOMINA[[#This Row],[tipo]],3)</f>
        <v>0410019541301FIJ</v>
      </c>
      <c r="B188" s="119" t="s">
        <v>2298</v>
      </c>
      <c r="C188" s="119" t="s">
        <v>11</v>
      </c>
      <c r="D188" s="119" t="s">
        <v>2328</v>
      </c>
      <c r="E188" s="119" t="s">
        <v>3001</v>
      </c>
      <c r="F188" s="119" t="s">
        <v>3002</v>
      </c>
      <c r="G188" s="119" t="s">
        <v>3006</v>
      </c>
      <c r="H188" s="119" t="s">
        <v>2404</v>
      </c>
      <c r="I188" s="119" t="s">
        <v>2388</v>
      </c>
      <c r="J188" s="119" t="s">
        <v>30</v>
      </c>
      <c r="K188" s="119" t="s">
        <v>256</v>
      </c>
      <c r="L188" s="119" t="s">
        <v>8575</v>
      </c>
      <c r="M188" s="120">
        <v>36000</v>
      </c>
      <c r="N188" s="122">
        <v>0</v>
      </c>
      <c r="O188" s="120">
        <v>1094.4000000000001</v>
      </c>
      <c r="P188" s="120">
        <v>1033.2</v>
      </c>
      <c r="Q188" s="121">
        <f t="shared" si="2"/>
        <v>16264.080000000002</v>
      </c>
      <c r="R188" s="120">
        <v>17608.32</v>
      </c>
    </row>
    <row r="189" spans="1:18">
      <c r="A189" s="116" t="str">
        <f>TNOMINA[[#This Row],[cedula]]&amp;TNOMINA[[#This Row],[prog]]&amp;LEFT(TNOMINA[[#This Row],[tipo]],3)</f>
        <v>0011852868601FIJ</v>
      </c>
      <c r="B189" s="119" t="s">
        <v>2298</v>
      </c>
      <c r="C189" s="119" t="s">
        <v>11</v>
      </c>
      <c r="D189" s="119" t="s">
        <v>2328</v>
      </c>
      <c r="E189" s="119" t="s">
        <v>3001</v>
      </c>
      <c r="F189" s="119" t="s">
        <v>3002</v>
      </c>
      <c r="G189" s="119" t="s">
        <v>3007</v>
      </c>
      <c r="H189" s="119" t="s">
        <v>1635</v>
      </c>
      <c r="I189" s="119" t="s">
        <v>260</v>
      </c>
      <c r="J189" s="119" t="s">
        <v>224</v>
      </c>
      <c r="K189" s="119" t="s">
        <v>259</v>
      </c>
      <c r="L189" s="119" t="s">
        <v>8575</v>
      </c>
      <c r="M189" s="120">
        <v>45000</v>
      </c>
      <c r="N189" s="120">
        <v>1148.33</v>
      </c>
      <c r="O189" s="120">
        <v>1368</v>
      </c>
      <c r="P189" s="120">
        <v>1291.5</v>
      </c>
      <c r="Q189" s="121">
        <f t="shared" si="2"/>
        <v>8293.6299999999974</v>
      </c>
      <c r="R189" s="120">
        <v>32898.54</v>
      </c>
    </row>
    <row r="190" spans="1:18">
      <c r="A190" s="116" t="str">
        <f>TNOMINA[[#This Row],[cedula]]&amp;TNOMINA[[#This Row],[prog]]&amp;LEFT(TNOMINA[[#This Row],[tipo]],3)</f>
        <v>0010146651401FIJ</v>
      </c>
      <c r="B190" s="119" t="s">
        <v>2298</v>
      </c>
      <c r="C190" s="119" t="s">
        <v>11</v>
      </c>
      <c r="D190" s="119" t="s">
        <v>2328</v>
      </c>
      <c r="E190" s="119" t="s">
        <v>3001</v>
      </c>
      <c r="F190" s="119" t="s">
        <v>3002</v>
      </c>
      <c r="G190" s="119" t="s">
        <v>3006</v>
      </c>
      <c r="H190" s="119" t="s">
        <v>6379</v>
      </c>
      <c r="I190" s="119" t="s">
        <v>6380</v>
      </c>
      <c r="J190" s="119" t="s">
        <v>280</v>
      </c>
      <c r="K190" s="119" t="s">
        <v>843</v>
      </c>
      <c r="L190" s="119" t="s">
        <v>8575</v>
      </c>
      <c r="M190" s="120">
        <v>48000</v>
      </c>
      <c r="N190" s="120">
        <v>1571.73</v>
      </c>
      <c r="O190" s="120">
        <v>1459.2</v>
      </c>
      <c r="P190" s="120">
        <v>1377.6</v>
      </c>
      <c r="Q190" s="121">
        <f t="shared" si="2"/>
        <v>25</v>
      </c>
      <c r="R190" s="120">
        <v>43566.47</v>
      </c>
    </row>
    <row r="191" spans="1:18">
      <c r="A191" s="116" t="str">
        <f>TNOMINA[[#This Row],[cedula]]&amp;TNOMINA[[#This Row],[prog]]&amp;LEFT(TNOMINA[[#This Row],[tipo]],3)</f>
        <v>0600009051101FIJ</v>
      </c>
      <c r="B191" s="119" t="s">
        <v>2298</v>
      </c>
      <c r="C191" s="119" t="s">
        <v>11</v>
      </c>
      <c r="D191" s="119" t="s">
        <v>2328</v>
      </c>
      <c r="E191" s="119" t="s">
        <v>3001</v>
      </c>
      <c r="F191" s="119" t="s">
        <v>3002</v>
      </c>
      <c r="G191" s="119" t="s">
        <v>3021</v>
      </c>
      <c r="H191" s="119" t="s">
        <v>1015</v>
      </c>
      <c r="I191" s="119" t="s">
        <v>178</v>
      </c>
      <c r="J191" s="119" t="s">
        <v>180</v>
      </c>
      <c r="K191" s="119" t="s">
        <v>179</v>
      </c>
      <c r="L191" s="119" t="s">
        <v>8575</v>
      </c>
      <c r="M191" s="120">
        <v>65000</v>
      </c>
      <c r="N191" s="120">
        <v>4427.58</v>
      </c>
      <c r="O191" s="120">
        <v>1976</v>
      </c>
      <c r="P191" s="120">
        <v>1865.5</v>
      </c>
      <c r="Q191" s="121">
        <f t="shared" si="2"/>
        <v>375</v>
      </c>
      <c r="R191" s="120">
        <v>56355.92</v>
      </c>
    </row>
    <row r="192" spans="1:18">
      <c r="A192" s="116" t="str">
        <f>TNOMINA[[#This Row],[cedula]]&amp;TNOMINA[[#This Row],[prog]]&amp;LEFT(TNOMINA[[#This Row],[tipo]],3)</f>
        <v>4022490625101FIJ</v>
      </c>
      <c r="B192" s="119" t="s">
        <v>2298</v>
      </c>
      <c r="C192" s="119" t="s">
        <v>11</v>
      </c>
      <c r="D192" s="119" t="s">
        <v>2328</v>
      </c>
      <c r="E192" s="119" t="s">
        <v>3001</v>
      </c>
      <c r="F192" s="119" t="s">
        <v>3002</v>
      </c>
      <c r="G192" s="119" t="s">
        <v>3004</v>
      </c>
      <c r="H192" s="119" t="s">
        <v>2537</v>
      </c>
      <c r="I192" s="119" t="s">
        <v>2536</v>
      </c>
      <c r="J192" s="119" t="s">
        <v>32</v>
      </c>
      <c r="K192" s="119" t="s">
        <v>843</v>
      </c>
      <c r="L192" s="119" t="s">
        <v>8575</v>
      </c>
      <c r="M192" s="120">
        <v>95000</v>
      </c>
      <c r="N192" s="120">
        <v>10929.24</v>
      </c>
      <c r="O192" s="120">
        <v>2888</v>
      </c>
      <c r="P192" s="120">
        <v>2726.5</v>
      </c>
      <c r="Q192" s="121">
        <f t="shared" si="2"/>
        <v>25.000000000014552</v>
      </c>
      <c r="R192" s="120">
        <v>78431.259999999995</v>
      </c>
    </row>
    <row r="193" spans="1:18">
      <c r="A193" s="116" t="str">
        <f>TNOMINA[[#This Row],[cedula]]&amp;TNOMINA[[#This Row],[prog]]&amp;LEFT(TNOMINA[[#This Row],[tipo]],3)</f>
        <v>0011852896701FIJ</v>
      </c>
      <c r="B193" s="119" t="s">
        <v>2298</v>
      </c>
      <c r="C193" s="119" t="s">
        <v>11</v>
      </c>
      <c r="D193" s="119" t="s">
        <v>2328</v>
      </c>
      <c r="E193" s="119" t="s">
        <v>3001</v>
      </c>
      <c r="F193" s="119" t="s">
        <v>3002</v>
      </c>
      <c r="G193" s="119" t="s">
        <v>3006</v>
      </c>
      <c r="H193" s="119" t="s">
        <v>1636</v>
      </c>
      <c r="I193" s="119" t="s">
        <v>806</v>
      </c>
      <c r="J193" s="119" t="s">
        <v>807</v>
      </c>
      <c r="K193" s="119" t="s">
        <v>179</v>
      </c>
      <c r="L193" s="119" t="s">
        <v>8575</v>
      </c>
      <c r="M193" s="120">
        <v>180000</v>
      </c>
      <c r="N193" s="120">
        <v>30923.37</v>
      </c>
      <c r="O193" s="120">
        <v>5472</v>
      </c>
      <c r="P193" s="120">
        <v>5166</v>
      </c>
      <c r="Q193" s="121">
        <f t="shared" si="2"/>
        <v>25</v>
      </c>
      <c r="R193" s="120">
        <v>138413.63</v>
      </c>
    </row>
    <row r="194" spans="1:18">
      <c r="A194" s="116" t="str">
        <f>TNOMINA[[#This Row],[cedula]]&amp;TNOMINA[[#This Row],[prog]]&amp;LEFT(TNOMINA[[#This Row],[tipo]],3)</f>
        <v>0010895698801FIJ</v>
      </c>
      <c r="B194" s="119" t="s">
        <v>2298</v>
      </c>
      <c r="C194" s="119" t="s">
        <v>11</v>
      </c>
      <c r="D194" s="119" t="s">
        <v>2328</v>
      </c>
      <c r="E194" s="119" t="s">
        <v>3001</v>
      </c>
      <c r="F194" s="119" t="s">
        <v>3002</v>
      </c>
      <c r="G194" s="119" t="s">
        <v>3008</v>
      </c>
      <c r="H194" s="119" t="s">
        <v>1016</v>
      </c>
      <c r="I194" s="119" t="s">
        <v>272</v>
      </c>
      <c r="J194" s="119" t="s">
        <v>273</v>
      </c>
      <c r="K194" s="119" t="s">
        <v>271</v>
      </c>
      <c r="L194" s="119" t="s">
        <v>8575</v>
      </c>
      <c r="M194" s="120">
        <v>55000</v>
      </c>
      <c r="N194" s="120">
        <v>2559.6799999999998</v>
      </c>
      <c r="O194" s="120">
        <v>1672</v>
      </c>
      <c r="P194" s="120">
        <v>1578.5</v>
      </c>
      <c r="Q194" s="121">
        <f t="shared" si="2"/>
        <v>6126.8799999999974</v>
      </c>
      <c r="R194" s="120">
        <v>43062.94</v>
      </c>
    </row>
    <row r="195" spans="1:18">
      <c r="A195" s="116" t="str">
        <f>TNOMINA[[#This Row],[cedula]]&amp;TNOMINA[[#This Row],[prog]]&amp;LEFT(TNOMINA[[#This Row],[tipo]],3)</f>
        <v>0011887168001FIJ</v>
      </c>
      <c r="B195" s="119" t="s">
        <v>2298</v>
      </c>
      <c r="C195" s="119" t="s">
        <v>11</v>
      </c>
      <c r="D195" s="119" t="s">
        <v>2328</v>
      </c>
      <c r="E195" s="119" t="s">
        <v>3001</v>
      </c>
      <c r="F195" s="119" t="s">
        <v>3002</v>
      </c>
      <c r="G195" s="119" t="s">
        <v>3007</v>
      </c>
      <c r="H195" s="119" t="s">
        <v>1637</v>
      </c>
      <c r="I195" s="119" t="s">
        <v>493</v>
      </c>
      <c r="J195" s="119" t="s">
        <v>125</v>
      </c>
      <c r="K195" s="119" t="s">
        <v>488</v>
      </c>
      <c r="L195" s="119" t="s">
        <v>8575</v>
      </c>
      <c r="M195" s="120">
        <v>20000</v>
      </c>
      <c r="N195" s="122">
        <v>0</v>
      </c>
      <c r="O195" s="120">
        <v>608</v>
      </c>
      <c r="P195" s="120">
        <v>574</v>
      </c>
      <c r="Q195" s="121">
        <f t="shared" si="2"/>
        <v>14883.83</v>
      </c>
      <c r="R195" s="120">
        <v>3934.17</v>
      </c>
    </row>
    <row r="196" spans="1:18">
      <c r="A196" s="116" t="str">
        <f>TNOMINA[[#This Row],[cedula]]&amp;TNOMINA[[#This Row],[prog]]&amp;LEFT(TNOMINA[[#This Row],[tipo]],3)</f>
        <v>4021537611801FIJ</v>
      </c>
      <c r="B196" s="119" t="s">
        <v>2298</v>
      </c>
      <c r="C196" s="119" t="s">
        <v>11</v>
      </c>
      <c r="D196" s="119" t="s">
        <v>2328</v>
      </c>
      <c r="E196" s="119" t="s">
        <v>3001</v>
      </c>
      <c r="F196" s="119" t="s">
        <v>3002</v>
      </c>
      <c r="G196" s="119" t="s">
        <v>3006</v>
      </c>
      <c r="H196" s="119" t="s">
        <v>1638</v>
      </c>
      <c r="I196" s="119" t="s">
        <v>1402</v>
      </c>
      <c r="J196" s="119" t="s">
        <v>282</v>
      </c>
      <c r="K196" s="119" t="s">
        <v>276</v>
      </c>
      <c r="L196" s="119" t="s">
        <v>8575</v>
      </c>
      <c r="M196" s="120">
        <v>35000</v>
      </c>
      <c r="N196" s="122">
        <v>0</v>
      </c>
      <c r="O196" s="120">
        <v>1064</v>
      </c>
      <c r="P196" s="120">
        <v>1004.5</v>
      </c>
      <c r="Q196" s="121">
        <f t="shared" si="2"/>
        <v>25</v>
      </c>
      <c r="R196" s="120">
        <v>32906.5</v>
      </c>
    </row>
    <row r="197" spans="1:18">
      <c r="A197" s="116" t="str">
        <f>TNOMINA[[#This Row],[cedula]]&amp;TNOMINA[[#This Row],[prog]]&amp;LEFT(TNOMINA[[#This Row],[tipo]],3)</f>
        <v>0011269176101FIJ</v>
      </c>
      <c r="B197" s="119" t="s">
        <v>2298</v>
      </c>
      <c r="C197" s="119" t="s">
        <v>11</v>
      </c>
      <c r="D197" s="119" t="s">
        <v>2328</v>
      </c>
      <c r="E197" s="119" t="s">
        <v>3001</v>
      </c>
      <c r="F197" s="119" t="s">
        <v>3002</v>
      </c>
      <c r="G197" s="119" t="s">
        <v>3004</v>
      </c>
      <c r="H197" s="119" t="s">
        <v>1639</v>
      </c>
      <c r="I197" s="119" t="s">
        <v>1403</v>
      </c>
      <c r="J197" s="119" t="s">
        <v>335</v>
      </c>
      <c r="K197" s="119" t="s">
        <v>843</v>
      </c>
      <c r="L197" s="119" t="s">
        <v>8575</v>
      </c>
      <c r="M197" s="120">
        <v>31500</v>
      </c>
      <c r="N197" s="122">
        <v>0</v>
      </c>
      <c r="O197" s="120">
        <v>957.6</v>
      </c>
      <c r="P197" s="120">
        <v>904.05</v>
      </c>
      <c r="Q197" s="121">
        <f t="shared" ref="Q197:Q260" si="3">M197-SUM(N197:P197)-R197</f>
        <v>25</v>
      </c>
      <c r="R197" s="120">
        <v>29613.35</v>
      </c>
    </row>
    <row r="198" spans="1:18">
      <c r="A198" s="116" t="str">
        <f>TNOMINA[[#This Row],[cedula]]&amp;TNOMINA[[#This Row],[prog]]&amp;LEFT(TNOMINA[[#This Row],[tipo]],3)</f>
        <v>2240054634101FIJ</v>
      </c>
      <c r="B198" s="119" t="s">
        <v>2298</v>
      </c>
      <c r="C198" s="119" t="s">
        <v>11</v>
      </c>
      <c r="D198" s="119" t="s">
        <v>2328</v>
      </c>
      <c r="E198" s="119" t="s">
        <v>3001</v>
      </c>
      <c r="F198" s="119" t="s">
        <v>3002</v>
      </c>
      <c r="G198" s="119" t="s">
        <v>3006</v>
      </c>
      <c r="H198" s="119" t="s">
        <v>2946</v>
      </c>
      <c r="I198" s="119" t="s">
        <v>2945</v>
      </c>
      <c r="J198" s="119" t="s">
        <v>595</v>
      </c>
      <c r="K198" s="119" t="s">
        <v>245</v>
      </c>
      <c r="L198" s="119" t="s">
        <v>8575</v>
      </c>
      <c r="M198" s="120">
        <v>35000</v>
      </c>
      <c r="N198" s="122">
        <v>0</v>
      </c>
      <c r="O198" s="120">
        <v>1064</v>
      </c>
      <c r="P198" s="120">
        <v>1004.5</v>
      </c>
      <c r="Q198" s="121">
        <f t="shared" si="3"/>
        <v>8546</v>
      </c>
      <c r="R198" s="120">
        <v>24385.5</v>
      </c>
    </row>
    <row r="199" spans="1:18">
      <c r="A199" s="116" t="str">
        <f>TNOMINA[[#This Row],[cedula]]&amp;TNOMINA[[#This Row],[prog]]&amp;LEFT(TNOMINA[[#This Row],[tipo]],3)</f>
        <v>0011778795201FIJ</v>
      </c>
      <c r="B199" s="119" t="s">
        <v>2298</v>
      </c>
      <c r="C199" s="119" t="s">
        <v>11</v>
      </c>
      <c r="D199" s="119" t="s">
        <v>2328</v>
      </c>
      <c r="E199" s="119" t="s">
        <v>3001</v>
      </c>
      <c r="F199" s="119" t="s">
        <v>3002</v>
      </c>
      <c r="G199" s="119" t="s">
        <v>3009</v>
      </c>
      <c r="H199" s="119" t="s">
        <v>2847</v>
      </c>
      <c r="I199" s="119" t="s">
        <v>2867</v>
      </c>
      <c r="J199" s="119" t="s">
        <v>3159</v>
      </c>
      <c r="K199" s="119" t="s">
        <v>276</v>
      </c>
      <c r="L199" s="119" t="s">
        <v>8575</v>
      </c>
      <c r="M199" s="120">
        <v>45000</v>
      </c>
      <c r="N199" s="120">
        <v>1148.33</v>
      </c>
      <c r="O199" s="120">
        <v>1368</v>
      </c>
      <c r="P199" s="120">
        <v>1291.5</v>
      </c>
      <c r="Q199" s="121">
        <f t="shared" si="3"/>
        <v>25</v>
      </c>
      <c r="R199" s="120">
        <v>41167.17</v>
      </c>
    </row>
    <row r="200" spans="1:18">
      <c r="A200" s="116" t="str">
        <f>TNOMINA[[#This Row],[cedula]]&amp;TNOMINA[[#This Row],[prog]]&amp;LEFT(TNOMINA[[#This Row],[tipo]],3)</f>
        <v>4021417658401FIJ</v>
      </c>
      <c r="B200" s="119" t="s">
        <v>2298</v>
      </c>
      <c r="C200" s="119" t="s">
        <v>11</v>
      </c>
      <c r="D200" s="119" t="s">
        <v>2328</v>
      </c>
      <c r="E200" s="119" t="s">
        <v>3001</v>
      </c>
      <c r="F200" s="119" t="s">
        <v>3002</v>
      </c>
      <c r="G200" s="119" t="s">
        <v>3006</v>
      </c>
      <c r="H200" s="119" t="s">
        <v>3411</v>
      </c>
      <c r="I200" s="119" t="s">
        <v>3410</v>
      </c>
      <c r="J200" s="119" t="s">
        <v>152</v>
      </c>
      <c r="K200" s="119" t="s">
        <v>276</v>
      </c>
      <c r="L200" s="119" t="s">
        <v>8575</v>
      </c>
      <c r="M200" s="120">
        <v>35000</v>
      </c>
      <c r="N200" s="122">
        <v>0</v>
      </c>
      <c r="O200" s="120">
        <v>1064</v>
      </c>
      <c r="P200" s="120">
        <v>1004.5</v>
      </c>
      <c r="Q200" s="121">
        <f t="shared" si="3"/>
        <v>25</v>
      </c>
      <c r="R200" s="120">
        <v>32906.5</v>
      </c>
    </row>
    <row r="201" spans="1:18">
      <c r="A201" s="116" t="str">
        <f>TNOMINA[[#This Row],[cedula]]&amp;TNOMINA[[#This Row],[prog]]&amp;LEFT(TNOMINA[[#This Row],[tipo]],3)</f>
        <v>0011788301701FIJ</v>
      </c>
      <c r="B201" s="119" t="s">
        <v>2298</v>
      </c>
      <c r="C201" s="119" t="s">
        <v>11</v>
      </c>
      <c r="D201" s="119" t="s">
        <v>2328</v>
      </c>
      <c r="E201" s="119" t="s">
        <v>3001</v>
      </c>
      <c r="F201" s="119" t="s">
        <v>3002</v>
      </c>
      <c r="G201" s="119" t="s">
        <v>3006</v>
      </c>
      <c r="H201" s="119" t="s">
        <v>3413</v>
      </c>
      <c r="I201" s="119" t="s">
        <v>3412</v>
      </c>
      <c r="J201" s="119" t="s">
        <v>8</v>
      </c>
      <c r="K201" s="119" t="s">
        <v>179</v>
      </c>
      <c r="L201" s="119" t="s">
        <v>8575</v>
      </c>
      <c r="M201" s="120">
        <v>18000</v>
      </c>
      <c r="N201" s="122">
        <v>0</v>
      </c>
      <c r="O201" s="120">
        <v>547.20000000000005</v>
      </c>
      <c r="P201" s="120">
        <v>516.6</v>
      </c>
      <c r="Q201" s="121">
        <f t="shared" si="3"/>
        <v>25</v>
      </c>
      <c r="R201" s="120">
        <v>16911.2</v>
      </c>
    </row>
    <row r="202" spans="1:18">
      <c r="A202" s="116" t="str">
        <f>TNOMINA[[#This Row],[cedula]]&amp;TNOMINA[[#This Row],[prog]]&amp;LEFT(TNOMINA[[#This Row],[tipo]],3)</f>
        <v>0010940960701FIJ</v>
      </c>
      <c r="B202" s="119" t="s">
        <v>2298</v>
      </c>
      <c r="C202" s="119" t="s">
        <v>11</v>
      </c>
      <c r="D202" s="119" t="s">
        <v>2328</v>
      </c>
      <c r="E202" s="119" t="s">
        <v>3001</v>
      </c>
      <c r="F202" s="119" t="s">
        <v>3002</v>
      </c>
      <c r="G202" s="119" t="s">
        <v>3004</v>
      </c>
      <c r="H202" s="119" t="s">
        <v>1641</v>
      </c>
      <c r="I202" s="119" t="s">
        <v>854</v>
      </c>
      <c r="J202" s="119" t="s">
        <v>32</v>
      </c>
      <c r="K202" s="119" t="s">
        <v>684</v>
      </c>
      <c r="L202" s="119" t="s">
        <v>8575</v>
      </c>
      <c r="M202" s="120">
        <v>100000</v>
      </c>
      <c r="N202" s="120">
        <v>12105.37</v>
      </c>
      <c r="O202" s="120">
        <v>3040</v>
      </c>
      <c r="P202" s="120">
        <v>2870</v>
      </c>
      <c r="Q202" s="121">
        <f t="shared" si="3"/>
        <v>1625</v>
      </c>
      <c r="R202" s="120">
        <v>80359.63</v>
      </c>
    </row>
    <row r="203" spans="1:18">
      <c r="A203" s="116" t="str">
        <f>TNOMINA[[#This Row],[cedula]]&amp;TNOMINA[[#This Row],[prog]]&amp;LEFT(TNOMINA[[#This Row],[tipo]],3)</f>
        <v>4022643332001FIJ</v>
      </c>
      <c r="B203" s="119" t="s">
        <v>2298</v>
      </c>
      <c r="C203" s="119" t="s">
        <v>11</v>
      </c>
      <c r="D203" s="119" t="s">
        <v>2328</v>
      </c>
      <c r="E203" s="119" t="s">
        <v>3001</v>
      </c>
      <c r="F203" s="119" t="s">
        <v>3002</v>
      </c>
      <c r="G203" s="119" t="s">
        <v>3006</v>
      </c>
      <c r="H203" s="119" t="s">
        <v>3341</v>
      </c>
      <c r="I203" s="119" t="s">
        <v>3342</v>
      </c>
      <c r="J203" s="119" t="s">
        <v>335</v>
      </c>
      <c r="K203" s="119" t="s">
        <v>843</v>
      </c>
      <c r="L203" s="119" t="s">
        <v>8575</v>
      </c>
      <c r="M203" s="120">
        <v>35000</v>
      </c>
      <c r="N203" s="122">
        <v>0</v>
      </c>
      <c r="O203" s="120">
        <v>1064</v>
      </c>
      <c r="P203" s="120">
        <v>1004.5</v>
      </c>
      <c r="Q203" s="121">
        <f t="shared" si="3"/>
        <v>3671</v>
      </c>
      <c r="R203" s="120">
        <v>29260.5</v>
      </c>
    </row>
    <row r="204" spans="1:18">
      <c r="A204" s="116" t="str">
        <f>TNOMINA[[#This Row],[cedula]]&amp;TNOMINA[[#This Row],[prog]]&amp;LEFT(TNOMINA[[#This Row],[tipo]],3)</f>
        <v>2230007640701FIJ</v>
      </c>
      <c r="B204" s="119" t="s">
        <v>2298</v>
      </c>
      <c r="C204" s="119" t="s">
        <v>11</v>
      </c>
      <c r="D204" s="119" t="s">
        <v>2328</v>
      </c>
      <c r="E204" s="119" t="s">
        <v>3001</v>
      </c>
      <c r="F204" s="119" t="s">
        <v>3002</v>
      </c>
      <c r="G204" s="119" t="s">
        <v>3006</v>
      </c>
      <c r="H204" s="119" t="s">
        <v>3415</v>
      </c>
      <c r="I204" s="119" t="s">
        <v>3414</v>
      </c>
      <c r="J204" s="119" t="s">
        <v>251</v>
      </c>
      <c r="K204" s="119" t="s">
        <v>762</v>
      </c>
      <c r="L204" s="119" t="s">
        <v>8575</v>
      </c>
      <c r="M204" s="120">
        <v>55000</v>
      </c>
      <c r="N204" s="120">
        <v>2559.6799999999998</v>
      </c>
      <c r="O204" s="120">
        <v>1672</v>
      </c>
      <c r="P204" s="120">
        <v>1578.5</v>
      </c>
      <c r="Q204" s="121">
        <f t="shared" si="3"/>
        <v>3073</v>
      </c>
      <c r="R204" s="120">
        <v>46116.82</v>
      </c>
    </row>
    <row r="205" spans="1:18">
      <c r="A205" s="116" t="str">
        <f>TNOMINA[[#This Row],[cedula]]&amp;TNOMINA[[#This Row],[prog]]&amp;LEFT(TNOMINA[[#This Row],[tipo]],3)</f>
        <v>4022064964001FIJ</v>
      </c>
      <c r="B205" s="119" t="s">
        <v>2298</v>
      </c>
      <c r="C205" s="119" t="s">
        <v>11</v>
      </c>
      <c r="D205" s="119" t="s">
        <v>2328</v>
      </c>
      <c r="E205" s="119" t="s">
        <v>3001</v>
      </c>
      <c r="F205" s="119" t="s">
        <v>3002</v>
      </c>
      <c r="G205" s="119" t="s">
        <v>3010</v>
      </c>
      <c r="H205" s="119" t="s">
        <v>1642</v>
      </c>
      <c r="I205" s="119" t="s">
        <v>311</v>
      </c>
      <c r="J205" s="119" t="s">
        <v>249</v>
      </c>
      <c r="K205" s="119" t="s">
        <v>305</v>
      </c>
      <c r="L205" s="119" t="s">
        <v>8575</v>
      </c>
      <c r="M205" s="120">
        <v>70000</v>
      </c>
      <c r="N205" s="120">
        <v>5368.48</v>
      </c>
      <c r="O205" s="120">
        <v>2128</v>
      </c>
      <c r="P205" s="120">
        <v>2009</v>
      </c>
      <c r="Q205" s="121">
        <f t="shared" si="3"/>
        <v>1225.0000000000073</v>
      </c>
      <c r="R205" s="120">
        <v>59269.52</v>
      </c>
    </row>
    <row r="206" spans="1:18">
      <c r="A206" s="116" t="str">
        <f>TNOMINA[[#This Row],[cedula]]&amp;TNOMINA[[#This Row],[prog]]&amp;LEFT(TNOMINA[[#This Row],[tipo]],3)</f>
        <v>0010025001801FIJ</v>
      </c>
      <c r="B206" s="119" t="s">
        <v>2298</v>
      </c>
      <c r="C206" s="119" t="s">
        <v>11</v>
      </c>
      <c r="D206" s="119" t="s">
        <v>2328</v>
      </c>
      <c r="E206" s="119" t="s">
        <v>3001</v>
      </c>
      <c r="F206" s="119" t="s">
        <v>3002</v>
      </c>
      <c r="G206" s="119" t="s">
        <v>3020</v>
      </c>
      <c r="H206" s="119" t="s">
        <v>1643</v>
      </c>
      <c r="I206" s="119" t="s">
        <v>1307</v>
      </c>
      <c r="J206" s="119" t="s">
        <v>30</v>
      </c>
      <c r="K206" s="119" t="s">
        <v>256</v>
      </c>
      <c r="L206" s="119" t="s">
        <v>8575</v>
      </c>
      <c r="M206" s="120">
        <v>36000</v>
      </c>
      <c r="N206" s="122">
        <v>0</v>
      </c>
      <c r="O206" s="120">
        <v>1094.4000000000001</v>
      </c>
      <c r="P206" s="120">
        <v>1033.2</v>
      </c>
      <c r="Q206" s="121">
        <f t="shared" si="3"/>
        <v>25</v>
      </c>
      <c r="R206" s="120">
        <v>33847.4</v>
      </c>
    </row>
    <row r="207" spans="1:18">
      <c r="A207" s="116" t="str">
        <f>TNOMINA[[#This Row],[cedula]]&amp;TNOMINA[[#This Row],[prog]]&amp;LEFT(TNOMINA[[#This Row],[tipo]],3)</f>
        <v>0540114593201FIJ</v>
      </c>
      <c r="B207" s="119" t="s">
        <v>2298</v>
      </c>
      <c r="C207" s="119" t="s">
        <v>11</v>
      </c>
      <c r="D207" s="119" t="s">
        <v>2328</v>
      </c>
      <c r="E207" s="119" t="s">
        <v>3001</v>
      </c>
      <c r="F207" s="119" t="s">
        <v>3002</v>
      </c>
      <c r="G207" s="119" t="s">
        <v>3004</v>
      </c>
      <c r="H207" s="119" t="s">
        <v>1644</v>
      </c>
      <c r="I207" s="119" t="s">
        <v>970</v>
      </c>
      <c r="J207" s="119" t="s">
        <v>335</v>
      </c>
      <c r="K207" s="119" t="s">
        <v>720</v>
      </c>
      <c r="L207" s="119" t="s">
        <v>8575</v>
      </c>
      <c r="M207" s="120">
        <v>35000</v>
      </c>
      <c r="N207" s="122">
        <v>0</v>
      </c>
      <c r="O207" s="120">
        <v>1064</v>
      </c>
      <c r="P207" s="120">
        <v>1004.5</v>
      </c>
      <c r="Q207" s="121">
        <f t="shared" si="3"/>
        <v>25</v>
      </c>
      <c r="R207" s="120">
        <v>32906.5</v>
      </c>
    </row>
    <row r="208" spans="1:18">
      <c r="A208" s="116" t="str">
        <f>TNOMINA[[#This Row],[cedula]]&amp;TNOMINA[[#This Row],[prog]]&amp;LEFT(TNOMINA[[#This Row],[tipo]],3)</f>
        <v>0011415814001FIJ</v>
      </c>
      <c r="B208" s="119" t="s">
        <v>2298</v>
      </c>
      <c r="C208" s="119" t="s">
        <v>11</v>
      </c>
      <c r="D208" s="119" t="s">
        <v>2328</v>
      </c>
      <c r="E208" s="119" t="s">
        <v>3001</v>
      </c>
      <c r="F208" s="119" t="s">
        <v>3002</v>
      </c>
      <c r="G208" s="119" t="s">
        <v>3007</v>
      </c>
      <c r="H208" s="119" t="s">
        <v>1645</v>
      </c>
      <c r="I208" s="119" t="s">
        <v>246</v>
      </c>
      <c r="J208" s="119" t="s">
        <v>82</v>
      </c>
      <c r="K208" s="119" t="s">
        <v>245</v>
      </c>
      <c r="L208" s="119" t="s">
        <v>8575</v>
      </c>
      <c r="M208" s="120">
        <v>25000</v>
      </c>
      <c r="N208" s="122">
        <v>0</v>
      </c>
      <c r="O208" s="120">
        <v>760</v>
      </c>
      <c r="P208" s="120">
        <v>717.5</v>
      </c>
      <c r="Q208" s="121">
        <f t="shared" si="3"/>
        <v>12313.1</v>
      </c>
      <c r="R208" s="120">
        <v>11209.4</v>
      </c>
    </row>
    <row r="209" spans="1:18">
      <c r="A209" s="116" t="str">
        <f>TNOMINA[[#This Row],[cedula]]&amp;TNOMINA[[#This Row],[prog]]&amp;LEFT(TNOMINA[[#This Row],[tipo]],3)</f>
        <v>0010062184601FIJ</v>
      </c>
      <c r="B209" s="119" t="s">
        <v>2298</v>
      </c>
      <c r="C209" s="119" t="s">
        <v>11</v>
      </c>
      <c r="D209" s="119" t="s">
        <v>2328</v>
      </c>
      <c r="E209" s="119" t="s">
        <v>3001</v>
      </c>
      <c r="F209" s="119" t="s">
        <v>3002</v>
      </c>
      <c r="G209" s="119" t="s">
        <v>3015</v>
      </c>
      <c r="H209" s="119" t="s">
        <v>1646</v>
      </c>
      <c r="I209" s="119" t="s">
        <v>218</v>
      </c>
      <c r="J209" s="119" t="s">
        <v>190</v>
      </c>
      <c r="K209" s="119" t="s">
        <v>843</v>
      </c>
      <c r="L209" s="119" t="s">
        <v>8575</v>
      </c>
      <c r="M209" s="120">
        <v>50000</v>
      </c>
      <c r="N209" s="120">
        <v>1854</v>
      </c>
      <c r="O209" s="120">
        <v>1520</v>
      </c>
      <c r="P209" s="120">
        <v>1435</v>
      </c>
      <c r="Q209" s="121">
        <f t="shared" si="3"/>
        <v>12764.119999999999</v>
      </c>
      <c r="R209" s="120">
        <v>32426.880000000001</v>
      </c>
    </row>
    <row r="210" spans="1:18">
      <c r="A210" s="116" t="str">
        <f>TNOMINA[[#This Row],[cedula]]&amp;TNOMINA[[#This Row],[prog]]&amp;LEFT(TNOMINA[[#This Row],[tipo]],3)</f>
        <v>4022105053301FIJ</v>
      </c>
      <c r="B210" s="119" t="s">
        <v>2298</v>
      </c>
      <c r="C210" s="119" t="s">
        <v>11</v>
      </c>
      <c r="D210" s="119" t="s">
        <v>2328</v>
      </c>
      <c r="E210" s="119" t="s">
        <v>3001</v>
      </c>
      <c r="F210" s="119" t="s">
        <v>3002</v>
      </c>
      <c r="G210" s="119" t="s">
        <v>3003</v>
      </c>
      <c r="H210" s="119" t="s">
        <v>1647</v>
      </c>
      <c r="I210" s="119" t="s">
        <v>698</v>
      </c>
      <c r="J210" s="119" t="s">
        <v>75</v>
      </c>
      <c r="K210" s="119" t="s">
        <v>684</v>
      </c>
      <c r="L210" s="119" t="s">
        <v>8575</v>
      </c>
      <c r="M210" s="120">
        <v>13200</v>
      </c>
      <c r="N210" s="122">
        <v>0</v>
      </c>
      <c r="O210" s="120">
        <v>401.28</v>
      </c>
      <c r="P210" s="120">
        <v>378.84</v>
      </c>
      <c r="Q210" s="121">
        <f t="shared" si="3"/>
        <v>25.000000000001819</v>
      </c>
      <c r="R210" s="120">
        <v>12394.88</v>
      </c>
    </row>
    <row r="211" spans="1:18">
      <c r="A211" s="116" t="str">
        <f>TNOMINA[[#This Row],[cedula]]&amp;TNOMINA[[#This Row],[prog]]&amp;LEFT(TNOMINA[[#This Row],[tipo]],3)</f>
        <v>0011282603701FIJ</v>
      </c>
      <c r="B211" s="119" t="s">
        <v>2298</v>
      </c>
      <c r="C211" s="119" t="s">
        <v>11</v>
      </c>
      <c r="D211" s="119" t="s">
        <v>2328</v>
      </c>
      <c r="E211" s="119" t="s">
        <v>3001</v>
      </c>
      <c r="F211" s="119" t="s">
        <v>3002</v>
      </c>
      <c r="G211" s="119" t="s">
        <v>3008</v>
      </c>
      <c r="H211" s="119" t="s">
        <v>1648</v>
      </c>
      <c r="I211" s="119" t="s">
        <v>213</v>
      </c>
      <c r="J211" s="119" t="s">
        <v>15</v>
      </c>
      <c r="K211" s="119" t="s">
        <v>1509</v>
      </c>
      <c r="L211" s="119" t="s">
        <v>8575</v>
      </c>
      <c r="M211" s="120">
        <v>26250</v>
      </c>
      <c r="N211" s="122">
        <v>0</v>
      </c>
      <c r="O211" s="120">
        <v>798</v>
      </c>
      <c r="P211" s="120">
        <v>753.38</v>
      </c>
      <c r="Q211" s="121">
        <f t="shared" si="3"/>
        <v>18574.439999999999</v>
      </c>
      <c r="R211" s="120">
        <v>6124.18</v>
      </c>
    </row>
    <row r="212" spans="1:18">
      <c r="A212" s="116" t="str">
        <f>TNOMINA[[#This Row],[cedula]]&amp;TNOMINA[[#This Row],[prog]]&amp;LEFT(TNOMINA[[#This Row],[tipo]],3)</f>
        <v>0011364937001FIJ</v>
      </c>
      <c r="B212" s="119" t="s">
        <v>2298</v>
      </c>
      <c r="C212" s="119" t="s">
        <v>11</v>
      </c>
      <c r="D212" s="119" t="s">
        <v>2328</v>
      </c>
      <c r="E212" s="119" t="s">
        <v>3001</v>
      </c>
      <c r="F212" s="119" t="s">
        <v>3002</v>
      </c>
      <c r="G212" s="119" t="s">
        <v>3007</v>
      </c>
      <c r="H212" s="119" t="s">
        <v>1018</v>
      </c>
      <c r="I212" s="119" t="s">
        <v>738</v>
      </c>
      <c r="J212" s="119" t="s">
        <v>739</v>
      </c>
      <c r="K212" s="119" t="s">
        <v>727</v>
      </c>
      <c r="L212" s="119" t="s">
        <v>8575</v>
      </c>
      <c r="M212" s="120">
        <v>45000</v>
      </c>
      <c r="N212" s="120">
        <v>1148.33</v>
      </c>
      <c r="O212" s="120">
        <v>1368</v>
      </c>
      <c r="P212" s="120">
        <v>1291.5</v>
      </c>
      <c r="Q212" s="121">
        <f t="shared" si="3"/>
        <v>16756.669999999998</v>
      </c>
      <c r="R212" s="120">
        <v>24435.5</v>
      </c>
    </row>
    <row r="213" spans="1:18">
      <c r="A213" s="116" t="str">
        <f>TNOMINA[[#This Row],[cedula]]&amp;TNOMINA[[#This Row],[prog]]&amp;LEFT(TNOMINA[[#This Row],[tipo]],3)</f>
        <v>0310542195601FIJ</v>
      </c>
      <c r="B213" s="119" t="s">
        <v>2298</v>
      </c>
      <c r="C213" s="119" t="s">
        <v>11</v>
      </c>
      <c r="D213" s="119" t="s">
        <v>2328</v>
      </c>
      <c r="E213" s="119" t="s">
        <v>3001</v>
      </c>
      <c r="F213" s="119" t="s">
        <v>3002</v>
      </c>
      <c r="G213" s="119" t="s">
        <v>3004</v>
      </c>
      <c r="H213" s="119" t="s">
        <v>1649</v>
      </c>
      <c r="I213" s="119" t="s">
        <v>925</v>
      </c>
      <c r="J213" s="119" t="s">
        <v>700</v>
      </c>
      <c r="K213" s="119" t="s">
        <v>764</v>
      </c>
      <c r="L213" s="119" t="s">
        <v>8575</v>
      </c>
      <c r="M213" s="120">
        <v>260000</v>
      </c>
      <c r="N213" s="120">
        <v>50296.02</v>
      </c>
      <c r="O213" s="120">
        <v>5685.41</v>
      </c>
      <c r="P213" s="120">
        <v>7462</v>
      </c>
      <c r="Q213" s="121">
        <f t="shared" si="3"/>
        <v>2446.8099999999977</v>
      </c>
      <c r="R213" s="120">
        <v>194109.76</v>
      </c>
    </row>
    <row r="214" spans="1:18">
      <c r="A214" s="116" t="str">
        <f>TNOMINA[[#This Row],[cedula]]&amp;TNOMINA[[#This Row],[prog]]&amp;LEFT(TNOMINA[[#This Row],[tipo]],3)</f>
        <v>0011810027001FIJ</v>
      </c>
      <c r="B214" s="119" t="s">
        <v>2298</v>
      </c>
      <c r="C214" s="119" t="s">
        <v>11</v>
      </c>
      <c r="D214" s="119" t="s">
        <v>2328</v>
      </c>
      <c r="E214" s="119" t="s">
        <v>3001</v>
      </c>
      <c r="F214" s="119" t="s">
        <v>3002</v>
      </c>
      <c r="G214" s="119" t="s">
        <v>3006</v>
      </c>
      <c r="H214" s="119" t="s">
        <v>1650</v>
      </c>
      <c r="I214" s="119" t="s">
        <v>808</v>
      </c>
      <c r="J214" s="119" t="s">
        <v>59</v>
      </c>
      <c r="K214" s="119" t="s">
        <v>217</v>
      </c>
      <c r="L214" s="119" t="s">
        <v>8575</v>
      </c>
      <c r="M214" s="120">
        <v>115000</v>
      </c>
      <c r="N214" s="120">
        <v>15633.74</v>
      </c>
      <c r="O214" s="120">
        <v>3496</v>
      </c>
      <c r="P214" s="120">
        <v>3300.5</v>
      </c>
      <c r="Q214" s="121">
        <f t="shared" si="3"/>
        <v>25.000000000014552</v>
      </c>
      <c r="R214" s="120">
        <v>92544.76</v>
      </c>
    </row>
    <row r="215" spans="1:18">
      <c r="A215" s="116" t="str">
        <f>TNOMINA[[#This Row],[cedula]]&amp;TNOMINA[[#This Row],[prog]]&amp;LEFT(TNOMINA[[#This Row],[tipo]],3)</f>
        <v>0010575975701FIJ</v>
      </c>
      <c r="B215" s="119" t="s">
        <v>2298</v>
      </c>
      <c r="C215" s="119" t="s">
        <v>11</v>
      </c>
      <c r="D215" s="119" t="s">
        <v>2328</v>
      </c>
      <c r="E215" s="119" t="s">
        <v>3001</v>
      </c>
      <c r="F215" s="119" t="s">
        <v>3002</v>
      </c>
      <c r="G215" s="119" t="s">
        <v>3005</v>
      </c>
      <c r="H215" s="119" t="s">
        <v>1651</v>
      </c>
      <c r="I215" s="119" t="s">
        <v>300</v>
      </c>
      <c r="J215" s="119" t="s">
        <v>190</v>
      </c>
      <c r="K215" s="119" t="s">
        <v>296</v>
      </c>
      <c r="L215" s="119" t="s">
        <v>8575</v>
      </c>
      <c r="M215" s="120">
        <v>35000</v>
      </c>
      <c r="N215" s="122">
        <v>0</v>
      </c>
      <c r="O215" s="120">
        <v>1064</v>
      </c>
      <c r="P215" s="120">
        <v>1004.5</v>
      </c>
      <c r="Q215" s="121">
        <f t="shared" si="3"/>
        <v>1471</v>
      </c>
      <c r="R215" s="120">
        <v>31460.5</v>
      </c>
    </row>
    <row r="216" spans="1:18">
      <c r="A216" s="116" t="str">
        <f>TNOMINA[[#This Row],[cedula]]&amp;TNOMINA[[#This Row],[prog]]&amp;LEFT(TNOMINA[[#This Row],[tipo]],3)</f>
        <v>0010997392501FIJ</v>
      </c>
      <c r="B216" s="119" t="s">
        <v>2298</v>
      </c>
      <c r="C216" s="119" t="s">
        <v>11</v>
      </c>
      <c r="D216" s="119" t="s">
        <v>2328</v>
      </c>
      <c r="E216" s="119" t="s">
        <v>3001</v>
      </c>
      <c r="F216" s="119" t="s">
        <v>3002</v>
      </c>
      <c r="G216" s="119" t="s">
        <v>3006</v>
      </c>
      <c r="H216" s="119" t="s">
        <v>1652</v>
      </c>
      <c r="I216" s="119" t="s">
        <v>1458</v>
      </c>
      <c r="J216" s="119" t="s">
        <v>130</v>
      </c>
      <c r="K216" s="119" t="s">
        <v>503</v>
      </c>
      <c r="L216" s="119" t="s">
        <v>8575</v>
      </c>
      <c r="M216" s="120">
        <v>24000</v>
      </c>
      <c r="N216" s="122">
        <v>0</v>
      </c>
      <c r="O216" s="120">
        <v>729.6</v>
      </c>
      <c r="P216" s="120">
        <v>688.8</v>
      </c>
      <c r="Q216" s="121">
        <f t="shared" si="3"/>
        <v>25</v>
      </c>
      <c r="R216" s="120">
        <v>22556.6</v>
      </c>
    </row>
    <row r="217" spans="1:18">
      <c r="A217" s="116" t="str">
        <f>TNOMINA[[#This Row],[cedula]]&amp;TNOMINA[[#This Row],[prog]]&amp;LEFT(TNOMINA[[#This Row],[tipo]],3)</f>
        <v>0010975528001FIJ</v>
      </c>
      <c r="B217" s="119" t="s">
        <v>2298</v>
      </c>
      <c r="C217" s="119" t="s">
        <v>11</v>
      </c>
      <c r="D217" s="119" t="s">
        <v>2328</v>
      </c>
      <c r="E217" s="119" t="s">
        <v>3001</v>
      </c>
      <c r="F217" s="119" t="s">
        <v>3002</v>
      </c>
      <c r="G217" s="119" t="s">
        <v>3004</v>
      </c>
      <c r="H217" s="119" t="s">
        <v>1653</v>
      </c>
      <c r="I217" s="119" t="s">
        <v>699</v>
      </c>
      <c r="J217" s="119" t="s">
        <v>700</v>
      </c>
      <c r="K217" s="119" t="s">
        <v>684</v>
      </c>
      <c r="L217" s="119" t="s">
        <v>8575</v>
      </c>
      <c r="M217" s="120">
        <v>260000</v>
      </c>
      <c r="N217" s="120">
        <v>50296.02</v>
      </c>
      <c r="O217" s="120">
        <v>5685.41</v>
      </c>
      <c r="P217" s="120">
        <v>7462</v>
      </c>
      <c r="Q217" s="121">
        <f t="shared" si="3"/>
        <v>1025</v>
      </c>
      <c r="R217" s="120">
        <v>195531.57</v>
      </c>
    </row>
    <row r="218" spans="1:18">
      <c r="A218" s="116" t="str">
        <f>TNOMINA[[#This Row],[cedula]]&amp;TNOMINA[[#This Row],[prog]]&amp;LEFT(TNOMINA[[#This Row],[tipo]],3)</f>
        <v>0011095356901FIJ</v>
      </c>
      <c r="B218" s="119" t="s">
        <v>2298</v>
      </c>
      <c r="C218" s="119" t="s">
        <v>11</v>
      </c>
      <c r="D218" s="119" t="s">
        <v>2328</v>
      </c>
      <c r="E218" s="119" t="s">
        <v>3001</v>
      </c>
      <c r="F218" s="119" t="s">
        <v>3002</v>
      </c>
      <c r="G218" s="119" t="s">
        <v>3005</v>
      </c>
      <c r="H218" s="119" t="s">
        <v>1654</v>
      </c>
      <c r="I218" s="119" t="s">
        <v>568</v>
      </c>
      <c r="J218" s="119" t="s">
        <v>15</v>
      </c>
      <c r="K218" s="119" t="s">
        <v>843</v>
      </c>
      <c r="L218" s="119" t="s">
        <v>8575</v>
      </c>
      <c r="M218" s="120">
        <v>16500</v>
      </c>
      <c r="N218" s="122">
        <v>0</v>
      </c>
      <c r="O218" s="120">
        <v>501.6</v>
      </c>
      <c r="P218" s="120">
        <v>473.55</v>
      </c>
      <c r="Q218" s="121">
        <f t="shared" si="3"/>
        <v>6045.76</v>
      </c>
      <c r="R218" s="120">
        <v>9479.09</v>
      </c>
    </row>
    <row r="219" spans="1:18">
      <c r="A219" s="116" t="str">
        <f>TNOMINA[[#This Row],[cedula]]&amp;TNOMINA[[#This Row],[prog]]&amp;LEFT(TNOMINA[[#This Row],[tipo]],3)</f>
        <v>0011479032201FIJ</v>
      </c>
      <c r="B219" s="119" t="s">
        <v>2298</v>
      </c>
      <c r="C219" s="119" t="s">
        <v>11</v>
      </c>
      <c r="D219" s="119" t="s">
        <v>2328</v>
      </c>
      <c r="E219" s="119" t="s">
        <v>3001</v>
      </c>
      <c r="F219" s="119" t="s">
        <v>3002</v>
      </c>
      <c r="G219" s="119" t="s">
        <v>3005</v>
      </c>
      <c r="H219" s="119" t="s">
        <v>1019</v>
      </c>
      <c r="I219" s="119" t="s">
        <v>487</v>
      </c>
      <c r="J219" s="119" t="s">
        <v>345</v>
      </c>
      <c r="K219" s="119" t="s">
        <v>484</v>
      </c>
      <c r="L219" s="119" t="s">
        <v>8575</v>
      </c>
      <c r="M219" s="120">
        <v>25000</v>
      </c>
      <c r="N219" s="122">
        <v>0</v>
      </c>
      <c r="O219" s="120">
        <v>760</v>
      </c>
      <c r="P219" s="120">
        <v>717.5</v>
      </c>
      <c r="Q219" s="121">
        <f t="shared" si="3"/>
        <v>16730.57</v>
      </c>
      <c r="R219" s="120">
        <v>6791.93</v>
      </c>
    </row>
    <row r="220" spans="1:18">
      <c r="A220" s="116" t="str">
        <f>TNOMINA[[#This Row],[cedula]]&amp;TNOMINA[[#This Row],[prog]]&amp;LEFT(TNOMINA[[#This Row],[tipo]],3)</f>
        <v>0010771374501FIJ</v>
      </c>
      <c r="B220" s="119" t="s">
        <v>2298</v>
      </c>
      <c r="C220" s="119" t="s">
        <v>11</v>
      </c>
      <c r="D220" s="119" t="s">
        <v>2328</v>
      </c>
      <c r="E220" s="119" t="s">
        <v>3001</v>
      </c>
      <c r="F220" s="119" t="s">
        <v>3002</v>
      </c>
      <c r="G220" s="119" t="s">
        <v>3004</v>
      </c>
      <c r="H220" s="119" t="s">
        <v>1655</v>
      </c>
      <c r="I220" s="119" t="s">
        <v>1312</v>
      </c>
      <c r="J220" s="119" t="s">
        <v>1313</v>
      </c>
      <c r="K220" s="119" t="s">
        <v>503</v>
      </c>
      <c r="L220" s="119" t="s">
        <v>8575</v>
      </c>
      <c r="M220" s="120">
        <v>30000</v>
      </c>
      <c r="N220" s="122">
        <v>0</v>
      </c>
      <c r="O220" s="120">
        <v>912</v>
      </c>
      <c r="P220" s="120">
        <v>861</v>
      </c>
      <c r="Q220" s="121">
        <f t="shared" si="3"/>
        <v>12127.46</v>
      </c>
      <c r="R220" s="120">
        <v>16099.54</v>
      </c>
    </row>
    <row r="221" spans="1:18">
      <c r="A221" s="116" t="str">
        <f>TNOMINA[[#This Row],[cedula]]&amp;TNOMINA[[#This Row],[prog]]&amp;LEFT(TNOMINA[[#This Row],[tipo]],3)</f>
        <v>0270026081901FIJ</v>
      </c>
      <c r="B221" s="119" t="s">
        <v>2298</v>
      </c>
      <c r="C221" s="119" t="s">
        <v>11</v>
      </c>
      <c r="D221" s="119" t="s">
        <v>2328</v>
      </c>
      <c r="E221" s="119" t="s">
        <v>3001</v>
      </c>
      <c r="F221" s="119" t="s">
        <v>3002</v>
      </c>
      <c r="G221" s="119" t="s">
        <v>3003</v>
      </c>
      <c r="H221" s="119" t="s">
        <v>1656</v>
      </c>
      <c r="I221" s="119" t="s">
        <v>701</v>
      </c>
      <c r="J221" s="119" t="s">
        <v>75</v>
      </c>
      <c r="K221" s="119" t="s">
        <v>684</v>
      </c>
      <c r="L221" s="119" t="s">
        <v>8575</v>
      </c>
      <c r="M221" s="120">
        <v>26620</v>
      </c>
      <c r="N221" s="122">
        <v>0</v>
      </c>
      <c r="O221" s="120">
        <v>809.25</v>
      </c>
      <c r="P221" s="120">
        <v>763.99</v>
      </c>
      <c r="Q221" s="121">
        <f t="shared" si="3"/>
        <v>25</v>
      </c>
      <c r="R221" s="120">
        <v>25021.759999999998</v>
      </c>
    </row>
    <row r="222" spans="1:18">
      <c r="A222" s="116" t="str">
        <f>TNOMINA[[#This Row],[cedula]]&amp;TNOMINA[[#This Row],[prog]]&amp;LEFT(TNOMINA[[#This Row],[tipo]],3)</f>
        <v>0030062078801FIJ</v>
      </c>
      <c r="B222" s="119" t="s">
        <v>2298</v>
      </c>
      <c r="C222" s="119" t="s">
        <v>11</v>
      </c>
      <c r="D222" s="119" t="s">
        <v>2328</v>
      </c>
      <c r="E222" s="119" t="s">
        <v>3001</v>
      </c>
      <c r="F222" s="119" t="s">
        <v>3002</v>
      </c>
      <c r="G222" s="119" t="s">
        <v>3006</v>
      </c>
      <c r="H222" s="119" t="s">
        <v>1657</v>
      </c>
      <c r="I222" s="119" t="s">
        <v>1232</v>
      </c>
      <c r="J222" s="119" t="s">
        <v>130</v>
      </c>
      <c r="K222" s="119" t="s">
        <v>727</v>
      </c>
      <c r="L222" s="119" t="s">
        <v>8575</v>
      </c>
      <c r="M222" s="120">
        <v>30000</v>
      </c>
      <c r="N222" s="122">
        <v>0</v>
      </c>
      <c r="O222" s="120">
        <v>912</v>
      </c>
      <c r="P222" s="120">
        <v>861</v>
      </c>
      <c r="Q222" s="121">
        <f t="shared" si="3"/>
        <v>25</v>
      </c>
      <c r="R222" s="120">
        <v>28202</v>
      </c>
    </row>
    <row r="223" spans="1:18">
      <c r="A223" s="116" t="str">
        <f>TNOMINA[[#This Row],[cedula]]&amp;TNOMINA[[#This Row],[prog]]&amp;LEFT(TNOMINA[[#This Row],[tipo]],3)</f>
        <v>0010568932701FIJ</v>
      </c>
      <c r="B223" s="119" t="s">
        <v>2298</v>
      </c>
      <c r="C223" s="119" t="s">
        <v>11</v>
      </c>
      <c r="D223" s="119" t="s">
        <v>2328</v>
      </c>
      <c r="E223" s="119" t="s">
        <v>3001</v>
      </c>
      <c r="F223" s="119" t="s">
        <v>3002</v>
      </c>
      <c r="G223" s="119" t="s">
        <v>3006</v>
      </c>
      <c r="H223" s="119" t="s">
        <v>3345</v>
      </c>
      <c r="I223" s="119" t="s">
        <v>3346</v>
      </c>
      <c r="J223" s="119" t="s">
        <v>873</v>
      </c>
      <c r="K223" s="119" t="s">
        <v>503</v>
      </c>
      <c r="L223" s="119" t="s">
        <v>8575</v>
      </c>
      <c r="M223" s="120">
        <v>30000</v>
      </c>
      <c r="N223" s="122">
        <v>0</v>
      </c>
      <c r="O223" s="120">
        <v>912</v>
      </c>
      <c r="P223" s="120">
        <v>861</v>
      </c>
      <c r="Q223" s="121">
        <f t="shared" si="3"/>
        <v>4371</v>
      </c>
      <c r="R223" s="120">
        <v>23856</v>
      </c>
    </row>
    <row r="224" spans="1:18">
      <c r="A224" s="116" t="str">
        <f>TNOMINA[[#This Row],[cedula]]&amp;TNOMINA[[#This Row],[prog]]&amp;LEFT(TNOMINA[[#This Row],[tipo]],3)</f>
        <v>0011401071301FIJ</v>
      </c>
      <c r="B224" s="119" t="s">
        <v>2298</v>
      </c>
      <c r="C224" s="119" t="s">
        <v>11</v>
      </c>
      <c r="D224" s="119" t="s">
        <v>2328</v>
      </c>
      <c r="E224" s="119" t="s">
        <v>3001</v>
      </c>
      <c r="F224" s="119" t="s">
        <v>3002</v>
      </c>
      <c r="G224" s="119" t="s">
        <v>3009</v>
      </c>
      <c r="H224" s="119" t="s">
        <v>1020</v>
      </c>
      <c r="I224" s="119" t="s">
        <v>480</v>
      </c>
      <c r="J224" s="119" t="s">
        <v>82</v>
      </c>
      <c r="K224" s="119" t="s">
        <v>481</v>
      </c>
      <c r="L224" s="119" t="s">
        <v>8575</v>
      </c>
      <c r="M224" s="120">
        <v>30000</v>
      </c>
      <c r="N224" s="122">
        <v>0</v>
      </c>
      <c r="O224" s="120">
        <v>912</v>
      </c>
      <c r="P224" s="120">
        <v>861</v>
      </c>
      <c r="Q224" s="121">
        <f t="shared" si="3"/>
        <v>12095.08</v>
      </c>
      <c r="R224" s="120">
        <v>16131.92</v>
      </c>
    </row>
    <row r="225" spans="1:18">
      <c r="A225" s="116" t="str">
        <f>TNOMINA[[#This Row],[cedula]]&amp;TNOMINA[[#This Row],[prog]]&amp;LEFT(TNOMINA[[#This Row],[tipo]],3)</f>
        <v>0010360135701FIJ</v>
      </c>
      <c r="B225" s="119" t="s">
        <v>2298</v>
      </c>
      <c r="C225" s="119" t="s">
        <v>11</v>
      </c>
      <c r="D225" s="119" t="s">
        <v>2328</v>
      </c>
      <c r="E225" s="119" t="s">
        <v>3001</v>
      </c>
      <c r="F225" s="119" t="s">
        <v>3002</v>
      </c>
      <c r="G225" s="119" t="s">
        <v>3005</v>
      </c>
      <c r="H225" s="119" t="s">
        <v>1021</v>
      </c>
      <c r="I225" s="119" t="s">
        <v>570</v>
      </c>
      <c r="J225" s="119" t="s">
        <v>27</v>
      </c>
      <c r="K225" s="119" t="s">
        <v>843</v>
      </c>
      <c r="L225" s="119" t="s">
        <v>8575</v>
      </c>
      <c r="M225" s="120">
        <v>18000</v>
      </c>
      <c r="N225" s="122">
        <v>0</v>
      </c>
      <c r="O225" s="120">
        <v>547.20000000000005</v>
      </c>
      <c r="P225" s="120">
        <v>516.6</v>
      </c>
      <c r="Q225" s="121">
        <f t="shared" si="3"/>
        <v>11492.880000000001</v>
      </c>
      <c r="R225" s="120">
        <v>5443.32</v>
      </c>
    </row>
    <row r="226" spans="1:18">
      <c r="A226" s="116" t="str">
        <f>TNOMINA[[#This Row],[cedula]]&amp;TNOMINA[[#This Row],[prog]]&amp;LEFT(TNOMINA[[#This Row],[tipo]],3)</f>
        <v>0730012313501FIJ</v>
      </c>
      <c r="B226" s="119" t="s">
        <v>2298</v>
      </c>
      <c r="C226" s="119" t="s">
        <v>11</v>
      </c>
      <c r="D226" s="119" t="s">
        <v>2328</v>
      </c>
      <c r="E226" s="119" t="s">
        <v>3001</v>
      </c>
      <c r="F226" s="119" t="s">
        <v>3002</v>
      </c>
      <c r="G226" s="119" t="s">
        <v>3005</v>
      </c>
      <c r="H226" s="119" t="s">
        <v>1658</v>
      </c>
      <c r="I226" s="119" t="s">
        <v>12</v>
      </c>
      <c r="J226" s="119" t="s">
        <v>13</v>
      </c>
      <c r="K226" s="119" t="s">
        <v>684</v>
      </c>
      <c r="L226" s="119" t="s">
        <v>8575</v>
      </c>
      <c r="M226" s="120">
        <v>35000</v>
      </c>
      <c r="N226" s="122">
        <v>0</v>
      </c>
      <c r="O226" s="120">
        <v>1064</v>
      </c>
      <c r="P226" s="120">
        <v>1004.5</v>
      </c>
      <c r="Q226" s="121">
        <f t="shared" si="3"/>
        <v>325</v>
      </c>
      <c r="R226" s="120">
        <v>32606.5</v>
      </c>
    </row>
    <row r="227" spans="1:18">
      <c r="A227" s="116" t="str">
        <f>TNOMINA[[#This Row],[cedula]]&amp;TNOMINA[[#This Row],[prog]]&amp;LEFT(TNOMINA[[#This Row],[tipo]],3)</f>
        <v>4022250233401FIJ</v>
      </c>
      <c r="B227" s="119" t="s">
        <v>2298</v>
      </c>
      <c r="C227" s="119" t="s">
        <v>11</v>
      </c>
      <c r="D227" s="119" t="s">
        <v>2328</v>
      </c>
      <c r="E227" s="119" t="s">
        <v>3001</v>
      </c>
      <c r="F227" s="119" t="s">
        <v>3002</v>
      </c>
      <c r="G227" s="119" t="s">
        <v>3005</v>
      </c>
      <c r="H227" s="119" t="s">
        <v>1659</v>
      </c>
      <c r="I227" s="119" t="s">
        <v>790</v>
      </c>
      <c r="J227" s="119" t="s">
        <v>510</v>
      </c>
      <c r="K227" s="119" t="s">
        <v>503</v>
      </c>
      <c r="L227" s="119" t="s">
        <v>8575</v>
      </c>
      <c r="M227" s="120">
        <v>30000</v>
      </c>
      <c r="N227" s="122">
        <v>0</v>
      </c>
      <c r="O227" s="120">
        <v>912</v>
      </c>
      <c r="P227" s="120">
        <v>861</v>
      </c>
      <c r="Q227" s="121">
        <f t="shared" si="3"/>
        <v>25</v>
      </c>
      <c r="R227" s="120">
        <v>28202</v>
      </c>
    </row>
    <row r="228" spans="1:18">
      <c r="A228" s="116" t="str">
        <f>TNOMINA[[#This Row],[cedula]]&amp;TNOMINA[[#This Row],[prog]]&amp;LEFT(TNOMINA[[#This Row],[tipo]],3)</f>
        <v>2240006610001FIJ</v>
      </c>
      <c r="B228" s="119" t="s">
        <v>2298</v>
      </c>
      <c r="C228" s="119" t="s">
        <v>11</v>
      </c>
      <c r="D228" s="119" t="s">
        <v>2328</v>
      </c>
      <c r="E228" s="119" t="s">
        <v>3001</v>
      </c>
      <c r="F228" s="119" t="s">
        <v>3002</v>
      </c>
      <c r="G228" s="119" t="s">
        <v>3006</v>
      </c>
      <c r="H228" s="119" t="s">
        <v>3245</v>
      </c>
      <c r="I228" s="119" t="s">
        <v>3244</v>
      </c>
      <c r="J228" s="119" t="s">
        <v>345</v>
      </c>
      <c r="K228" s="119" t="s">
        <v>256</v>
      </c>
      <c r="L228" s="119" t="s">
        <v>8575</v>
      </c>
      <c r="M228" s="120">
        <v>24000</v>
      </c>
      <c r="N228" s="122">
        <v>0</v>
      </c>
      <c r="O228" s="120">
        <v>729.6</v>
      </c>
      <c r="P228" s="120">
        <v>688.8</v>
      </c>
      <c r="Q228" s="121">
        <f t="shared" si="3"/>
        <v>4011</v>
      </c>
      <c r="R228" s="120">
        <v>18570.599999999999</v>
      </c>
    </row>
    <row r="229" spans="1:18">
      <c r="A229" s="116" t="str">
        <f>TNOMINA[[#This Row],[cedula]]&amp;TNOMINA[[#This Row],[prog]]&amp;LEFT(TNOMINA[[#This Row],[tipo]],3)</f>
        <v>0310477687101FIJ</v>
      </c>
      <c r="B229" s="119" t="s">
        <v>2298</v>
      </c>
      <c r="C229" s="119" t="s">
        <v>11</v>
      </c>
      <c r="D229" s="119" t="s">
        <v>2328</v>
      </c>
      <c r="E229" s="119" t="s">
        <v>3001</v>
      </c>
      <c r="F229" s="119" t="s">
        <v>3002</v>
      </c>
      <c r="G229" s="119" t="s">
        <v>3004</v>
      </c>
      <c r="H229" s="119" t="s">
        <v>1965</v>
      </c>
      <c r="I229" s="119" t="s">
        <v>1353</v>
      </c>
      <c r="J229" s="119" t="s">
        <v>130</v>
      </c>
      <c r="K229" s="119" t="s">
        <v>503</v>
      </c>
      <c r="L229" s="119" t="s">
        <v>8575</v>
      </c>
      <c r="M229" s="120">
        <v>24000</v>
      </c>
      <c r="N229" s="122">
        <v>0</v>
      </c>
      <c r="O229" s="120">
        <v>729.6</v>
      </c>
      <c r="P229" s="120">
        <v>688.8</v>
      </c>
      <c r="Q229" s="121">
        <f t="shared" si="3"/>
        <v>25</v>
      </c>
      <c r="R229" s="120">
        <v>22556.6</v>
      </c>
    </row>
    <row r="230" spans="1:18">
      <c r="A230" s="116" t="str">
        <f>TNOMINA[[#This Row],[cedula]]&amp;TNOMINA[[#This Row],[prog]]&amp;LEFT(TNOMINA[[#This Row],[tipo]],3)</f>
        <v>0011066030501FIJ</v>
      </c>
      <c r="B230" s="119" t="s">
        <v>2298</v>
      </c>
      <c r="C230" s="119" t="s">
        <v>11</v>
      </c>
      <c r="D230" s="119" t="s">
        <v>2328</v>
      </c>
      <c r="E230" s="119" t="s">
        <v>3001</v>
      </c>
      <c r="F230" s="119" t="s">
        <v>3002</v>
      </c>
      <c r="G230" s="119" t="s">
        <v>3005</v>
      </c>
      <c r="H230" s="119" t="s">
        <v>1660</v>
      </c>
      <c r="I230" s="119" t="s">
        <v>856</v>
      </c>
      <c r="J230" s="119" t="s">
        <v>559</v>
      </c>
      <c r="K230" s="119" t="s">
        <v>198</v>
      </c>
      <c r="L230" s="119" t="s">
        <v>8575</v>
      </c>
      <c r="M230" s="120">
        <v>100000</v>
      </c>
      <c r="N230" s="120">
        <v>12105.37</v>
      </c>
      <c r="O230" s="120">
        <v>3040</v>
      </c>
      <c r="P230" s="120">
        <v>2870</v>
      </c>
      <c r="Q230" s="121">
        <f t="shared" si="3"/>
        <v>25</v>
      </c>
      <c r="R230" s="120">
        <v>81959.63</v>
      </c>
    </row>
    <row r="231" spans="1:18">
      <c r="A231" s="116" t="str">
        <f>TNOMINA[[#This Row],[cedula]]&amp;TNOMINA[[#This Row],[prog]]&amp;LEFT(TNOMINA[[#This Row],[tipo]],3)</f>
        <v>0010416477701FIJ</v>
      </c>
      <c r="B231" s="119" t="s">
        <v>2298</v>
      </c>
      <c r="C231" s="119" t="s">
        <v>11</v>
      </c>
      <c r="D231" s="119" t="s">
        <v>2328</v>
      </c>
      <c r="E231" s="119" t="s">
        <v>3001</v>
      </c>
      <c r="F231" s="119" t="s">
        <v>3002</v>
      </c>
      <c r="G231" s="119" t="s">
        <v>3010</v>
      </c>
      <c r="H231" s="119" t="s">
        <v>1023</v>
      </c>
      <c r="I231" s="119" t="s">
        <v>571</v>
      </c>
      <c r="J231" s="119" t="s">
        <v>366</v>
      </c>
      <c r="K231" s="119" t="s">
        <v>843</v>
      </c>
      <c r="L231" s="119" t="s">
        <v>8575</v>
      </c>
      <c r="M231" s="120">
        <v>22000</v>
      </c>
      <c r="N231" s="122">
        <v>0</v>
      </c>
      <c r="O231" s="120">
        <v>668.8</v>
      </c>
      <c r="P231" s="120">
        <v>631.4</v>
      </c>
      <c r="Q231" s="121">
        <f t="shared" si="3"/>
        <v>3471</v>
      </c>
      <c r="R231" s="120">
        <v>17228.8</v>
      </c>
    </row>
    <row r="232" spans="1:18">
      <c r="A232" s="116" t="str">
        <f>TNOMINA[[#This Row],[cedula]]&amp;TNOMINA[[#This Row],[prog]]&amp;LEFT(TNOMINA[[#This Row],[tipo]],3)</f>
        <v>0930052440301FIJ</v>
      </c>
      <c r="B232" s="119" t="s">
        <v>2298</v>
      </c>
      <c r="C232" s="119" t="s">
        <v>11</v>
      </c>
      <c r="D232" s="119" t="s">
        <v>2328</v>
      </c>
      <c r="E232" s="119" t="s">
        <v>3001</v>
      </c>
      <c r="F232" s="119" t="s">
        <v>3002</v>
      </c>
      <c r="G232" s="119" t="s">
        <v>3006</v>
      </c>
      <c r="H232" s="119" t="s">
        <v>2405</v>
      </c>
      <c r="I232" s="119" t="s">
        <v>2389</v>
      </c>
      <c r="J232" s="119" t="s">
        <v>2390</v>
      </c>
      <c r="K232" s="119" t="s">
        <v>267</v>
      </c>
      <c r="L232" s="119" t="s">
        <v>8575</v>
      </c>
      <c r="M232" s="120">
        <v>70000</v>
      </c>
      <c r="N232" s="120">
        <v>5368.48</v>
      </c>
      <c r="O232" s="120">
        <v>2128</v>
      </c>
      <c r="P232" s="120">
        <v>2009</v>
      </c>
      <c r="Q232" s="121">
        <f t="shared" si="3"/>
        <v>8116.0800000000017</v>
      </c>
      <c r="R232" s="120">
        <v>52378.44</v>
      </c>
    </row>
    <row r="233" spans="1:18">
      <c r="A233" s="116" t="str">
        <f>TNOMINA[[#This Row],[cedula]]&amp;TNOMINA[[#This Row],[prog]]&amp;LEFT(TNOMINA[[#This Row],[tipo]],3)</f>
        <v>0010086547601FIJ</v>
      </c>
      <c r="B233" s="119" t="s">
        <v>2298</v>
      </c>
      <c r="C233" s="119" t="s">
        <v>11</v>
      </c>
      <c r="D233" s="119" t="s">
        <v>2328</v>
      </c>
      <c r="E233" s="119" t="s">
        <v>3001</v>
      </c>
      <c r="F233" s="119" t="s">
        <v>3002</v>
      </c>
      <c r="G233" s="119" t="s">
        <v>3010</v>
      </c>
      <c r="H233" s="119" t="s">
        <v>1661</v>
      </c>
      <c r="I233" s="119" t="s">
        <v>809</v>
      </c>
      <c r="J233" s="119" t="s">
        <v>136</v>
      </c>
      <c r="K233" s="119" t="s">
        <v>1511</v>
      </c>
      <c r="L233" s="119" t="s">
        <v>8575</v>
      </c>
      <c r="M233" s="120">
        <v>145000</v>
      </c>
      <c r="N233" s="120">
        <v>22690.49</v>
      </c>
      <c r="O233" s="120">
        <v>4408</v>
      </c>
      <c r="P233" s="120">
        <v>4161.5</v>
      </c>
      <c r="Q233" s="121">
        <f t="shared" si="3"/>
        <v>25</v>
      </c>
      <c r="R233" s="120">
        <v>113715.01</v>
      </c>
    </row>
    <row r="234" spans="1:18">
      <c r="A234" s="116" t="str">
        <f>TNOMINA[[#This Row],[cedula]]&amp;TNOMINA[[#This Row],[prog]]&amp;LEFT(TNOMINA[[#This Row],[tipo]],3)</f>
        <v>0120043541801FIJ</v>
      </c>
      <c r="B234" s="119" t="s">
        <v>2298</v>
      </c>
      <c r="C234" s="119" t="s">
        <v>11</v>
      </c>
      <c r="D234" s="119" t="s">
        <v>2328</v>
      </c>
      <c r="E234" s="119" t="s">
        <v>3001</v>
      </c>
      <c r="F234" s="119" t="s">
        <v>3002</v>
      </c>
      <c r="G234" s="119" t="s">
        <v>3008</v>
      </c>
      <c r="H234" s="119" t="s">
        <v>1024</v>
      </c>
      <c r="I234" s="119" t="s">
        <v>274</v>
      </c>
      <c r="J234" s="119" t="s">
        <v>273</v>
      </c>
      <c r="K234" s="119" t="s">
        <v>271</v>
      </c>
      <c r="L234" s="119" t="s">
        <v>8575</v>
      </c>
      <c r="M234" s="120">
        <v>65000</v>
      </c>
      <c r="N234" s="120">
        <v>4427.58</v>
      </c>
      <c r="O234" s="120">
        <v>1976</v>
      </c>
      <c r="P234" s="120">
        <v>1865.5</v>
      </c>
      <c r="Q234" s="121">
        <f t="shared" si="3"/>
        <v>31877.57</v>
      </c>
      <c r="R234" s="120">
        <v>24853.35</v>
      </c>
    </row>
    <row r="235" spans="1:18">
      <c r="A235" s="116" t="str">
        <f>TNOMINA[[#This Row],[cedula]]&amp;TNOMINA[[#This Row],[prog]]&amp;LEFT(TNOMINA[[#This Row],[tipo]],3)</f>
        <v>0010067354001FIJ</v>
      </c>
      <c r="B235" s="119" t="s">
        <v>2298</v>
      </c>
      <c r="C235" s="119" t="s">
        <v>11</v>
      </c>
      <c r="D235" s="119" t="s">
        <v>2328</v>
      </c>
      <c r="E235" s="119" t="s">
        <v>3001</v>
      </c>
      <c r="F235" s="119" t="s">
        <v>3002</v>
      </c>
      <c r="G235" s="119" t="s">
        <v>3004</v>
      </c>
      <c r="H235" s="119" t="s">
        <v>1662</v>
      </c>
      <c r="I235" s="119" t="s">
        <v>921</v>
      </c>
      <c r="J235" s="119" t="s">
        <v>559</v>
      </c>
      <c r="K235" s="119" t="s">
        <v>843</v>
      </c>
      <c r="L235" s="119" t="s">
        <v>8575</v>
      </c>
      <c r="M235" s="120">
        <v>80000</v>
      </c>
      <c r="N235" s="120">
        <v>7400.87</v>
      </c>
      <c r="O235" s="120">
        <v>2432</v>
      </c>
      <c r="P235" s="120">
        <v>2296</v>
      </c>
      <c r="Q235" s="121">
        <f t="shared" si="3"/>
        <v>25</v>
      </c>
      <c r="R235" s="120">
        <v>67846.13</v>
      </c>
    </row>
    <row r="236" spans="1:18">
      <c r="A236" s="116" t="str">
        <f>TNOMINA[[#This Row],[cedula]]&amp;TNOMINA[[#This Row],[prog]]&amp;LEFT(TNOMINA[[#This Row],[tipo]],3)</f>
        <v>0011904950001FIJ</v>
      </c>
      <c r="B236" s="119" t="s">
        <v>2298</v>
      </c>
      <c r="C236" s="119" t="s">
        <v>11</v>
      </c>
      <c r="D236" s="119" t="s">
        <v>2328</v>
      </c>
      <c r="E236" s="119" t="s">
        <v>3001</v>
      </c>
      <c r="F236" s="119" t="s">
        <v>3002</v>
      </c>
      <c r="G236" s="119" t="s">
        <v>3006</v>
      </c>
      <c r="H236" s="119" t="s">
        <v>2306</v>
      </c>
      <c r="I236" s="119" t="s">
        <v>2318</v>
      </c>
      <c r="J236" s="119" t="s">
        <v>42</v>
      </c>
      <c r="K236" s="119" t="s">
        <v>271</v>
      </c>
      <c r="L236" s="119" t="s">
        <v>8575</v>
      </c>
      <c r="M236" s="120">
        <v>20000</v>
      </c>
      <c r="N236" s="122">
        <v>0</v>
      </c>
      <c r="O236" s="120">
        <v>608</v>
      </c>
      <c r="P236" s="120">
        <v>574</v>
      </c>
      <c r="Q236" s="121">
        <f t="shared" si="3"/>
        <v>3171</v>
      </c>
      <c r="R236" s="120">
        <v>15647</v>
      </c>
    </row>
    <row r="237" spans="1:18">
      <c r="A237" s="116" t="str">
        <f>TNOMINA[[#This Row],[cedula]]&amp;TNOMINA[[#This Row],[prog]]&amp;LEFT(TNOMINA[[#This Row],[tipo]],3)</f>
        <v>0260112679601FIJ</v>
      </c>
      <c r="B237" s="119" t="s">
        <v>2298</v>
      </c>
      <c r="C237" s="119" t="s">
        <v>11</v>
      </c>
      <c r="D237" s="119" t="s">
        <v>2328</v>
      </c>
      <c r="E237" s="119" t="s">
        <v>3001</v>
      </c>
      <c r="F237" s="119" t="s">
        <v>3002</v>
      </c>
      <c r="G237" s="119" t="s">
        <v>3006</v>
      </c>
      <c r="H237" s="119" t="s">
        <v>2458</v>
      </c>
      <c r="I237" s="119" t="s">
        <v>2430</v>
      </c>
      <c r="J237" s="119" t="s">
        <v>27</v>
      </c>
      <c r="K237" s="119" t="s">
        <v>684</v>
      </c>
      <c r="L237" s="119" t="s">
        <v>8575</v>
      </c>
      <c r="M237" s="120">
        <v>18000</v>
      </c>
      <c r="N237" s="122">
        <v>0</v>
      </c>
      <c r="O237" s="120">
        <v>547.20000000000005</v>
      </c>
      <c r="P237" s="120">
        <v>516.6</v>
      </c>
      <c r="Q237" s="121">
        <f t="shared" si="3"/>
        <v>25</v>
      </c>
      <c r="R237" s="120">
        <v>16911.2</v>
      </c>
    </row>
    <row r="238" spans="1:18">
      <c r="A238" s="116" t="str">
        <f>TNOMINA[[#This Row],[cedula]]&amp;TNOMINA[[#This Row],[prog]]&amp;LEFT(TNOMINA[[#This Row],[tipo]],3)</f>
        <v>4021029603001FIJ</v>
      </c>
      <c r="B238" s="119" t="s">
        <v>2298</v>
      </c>
      <c r="C238" s="119" t="s">
        <v>11</v>
      </c>
      <c r="D238" s="119" t="s">
        <v>2328</v>
      </c>
      <c r="E238" s="119" t="s">
        <v>3001</v>
      </c>
      <c r="F238" s="119" t="s">
        <v>3002</v>
      </c>
      <c r="G238" s="119" t="s">
        <v>3006</v>
      </c>
      <c r="H238" s="119" t="s">
        <v>2948</v>
      </c>
      <c r="I238" s="119" t="s">
        <v>2947</v>
      </c>
      <c r="J238" s="119" t="s">
        <v>8</v>
      </c>
      <c r="K238" s="119" t="s">
        <v>684</v>
      </c>
      <c r="L238" s="119" t="s">
        <v>8575</v>
      </c>
      <c r="M238" s="120">
        <v>17000</v>
      </c>
      <c r="N238" s="122">
        <v>0</v>
      </c>
      <c r="O238" s="120">
        <v>516.79999999999995</v>
      </c>
      <c r="P238" s="120">
        <v>487.9</v>
      </c>
      <c r="Q238" s="121">
        <f t="shared" si="3"/>
        <v>25</v>
      </c>
      <c r="R238" s="120">
        <v>15970.3</v>
      </c>
    </row>
    <row r="239" spans="1:18">
      <c r="A239" s="116" t="str">
        <f>TNOMINA[[#This Row],[cedula]]&amp;TNOMINA[[#This Row],[prog]]&amp;LEFT(TNOMINA[[#This Row],[tipo]],3)</f>
        <v>0011677331801FIJ</v>
      </c>
      <c r="B239" s="119" t="s">
        <v>2298</v>
      </c>
      <c r="C239" s="119" t="s">
        <v>11</v>
      </c>
      <c r="D239" s="119" t="s">
        <v>2328</v>
      </c>
      <c r="E239" s="119" t="s">
        <v>3001</v>
      </c>
      <c r="F239" s="119" t="s">
        <v>3002</v>
      </c>
      <c r="G239" s="119" t="s">
        <v>3027</v>
      </c>
      <c r="H239" s="119" t="s">
        <v>1664</v>
      </c>
      <c r="I239" s="119" t="s">
        <v>702</v>
      </c>
      <c r="J239" s="119" t="s">
        <v>75</v>
      </c>
      <c r="K239" s="119" t="s">
        <v>684</v>
      </c>
      <c r="L239" s="119" t="s">
        <v>8575</v>
      </c>
      <c r="M239" s="120">
        <v>10000</v>
      </c>
      <c r="N239" s="122">
        <v>0</v>
      </c>
      <c r="O239" s="120">
        <v>304</v>
      </c>
      <c r="P239" s="120">
        <v>287</v>
      </c>
      <c r="Q239" s="121">
        <f t="shared" si="3"/>
        <v>25</v>
      </c>
      <c r="R239" s="120">
        <v>9384</v>
      </c>
    </row>
    <row r="240" spans="1:18">
      <c r="A240" s="116" t="str">
        <f>TNOMINA[[#This Row],[cedula]]&amp;TNOMINA[[#This Row],[prog]]&amp;LEFT(TNOMINA[[#This Row],[tipo]],3)</f>
        <v>0260086020501FIJ</v>
      </c>
      <c r="B240" s="119" t="s">
        <v>2298</v>
      </c>
      <c r="C240" s="119" t="s">
        <v>11</v>
      </c>
      <c r="D240" s="119" t="s">
        <v>2328</v>
      </c>
      <c r="E240" s="119" t="s">
        <v>3001</v>
      </c>
      <c r="F240" s="119" t="s">
        <v>3002</v>
      </c>
      <c r="G240" s="119" t="s">
        <v>3006</v>
      </c>
      <c r="H240" s="119" t="s">
        <v>3167</v>
      </c>
      <c r="I240" s="119" t="s">
        <v>3166</v>
      </c>
      <c r="J240" s="119" t="s">
        <v>350</v>
      </c>
      <c r="K240" s="119" t="s">
        <v>684</v>
      </c>
      <c r="L240" s="119" t="s">
        <v>8575</v>
      </c>
      <c r="M240" s="120">
        <v>25000</v>
      </c>
      <c r="N240" s="122">
        <v>0</v>
      </c>
      <c r="O240" s="120">
        <v>760</v>
      </c>
      <c r="P240" s="120">
        <v>717.5</v>
      </c>
      <c r="Q240" s="121">
        <f t="shared" si="3"/>
        <v>25</v>
      </c>
      <c r="R240" s="120">
        <v>23497.5</v>
      </c>
    </row>
    <row r="241" spans="1:18">
      <c r="A241" s="116" t="str">
        <f>TNOMINA[[#This Row],[cedula]]&amp;TNOMINA[[#This Row],[prog]]&amp;LEFT(TNOMINA[[#This Row],[tipo]],3)</f>
        <v>0010067532101FIJ</v>
      </c>
      <c r="B241" s="119" t="s">
        <v>2298</v>
      </c>
      <c r="C241" s="119" t="s">
        <v>11</v>
      </c>
      <c r="D241" s="119" t="s">
        <v>2328</v>
      </c>
      <c r="E241" s="119" t="s">
        <v>3001</v>
      </c>
      <c r="F241" s="119" t="s">
        <v>3002</v>
      </c>
      <c r="G241" s="119" t="s">
        <v>3015</v>
      </c>
      <c r="H241" s="119" t="s">
        <v>1665</v>
      </c>
      <c r="I241" s="119" t="s">
        <v>228</v>
      </c>
      <c r="J241" s="119" t="s">
        <v>10</v>
      </c>
      <c r="K241" s="119" t="s">
        <v>227</v>
      </c>
      <c r="L241" s="119" t="s">
        <v>8575</v>
      </c>
      <c r="M241" s="120">
        <v>35000</v>
      </c>
      <c r="N241" s="122">
        <v>0</v>
      </c>
      <c r="O241" s="120">
        <v>1064</v>
      </c>
      <c r="P241" s="120">
        <v>1004.5</v>
      </c>
      <c r="Q241" s="121">
        <f t="shared" si="3"/>
        <v>25</v>
      </c>
      <c r="R241" s="120">
        <v>32906.5</v>
      </c>
    </row>
    <row r="242" spans="1:18">
      <c r="A242" s="116" t="str">
        <f>TNOMINA[[#This Row],[cedula]]&amp;TNOMINA[[#This Row],[prog]]&amp;LEFT(TNOMINA[[#This Row],[tipo]],3)</f>
        <v>0010568421101FIJ</v>
      </c>
      <c r="B242" s="119" t="s">
        <v>2298</v>
      </c>
      <c r="C242" s="119" t="s">
        <v>11</v>
      </c>
      <c r="D242" s="119" t="s">
        <v>2328</v>
      </c>
      <c r="E242" s="119" t="s">
        <v>3001</v>
      </c>
      <c r="F242" s="119" t="s">
        <v>3002</v>
      </c>
      <c r="G242" s="119" t="s">
        <v>3006</v>
      </c>
      <c r="H242" s="119" t="s">
        <v>1666</v>
      </c>
      <c r="I242" s="119" t="s">
        <v>811</v>
      </c>
      <c r="J242" s="119" t="s">
        <v>127</v>
      </c>
      <c r="K242" s="119" t="s">
        <v>227</v>
      </c>
      <c r="L242" s="119" t="s">
        <v>8575</v>
      </c>
      <c r="M242" s="120">
        <v>115000</v>
      </c>
      <c r="N242" s="120">
        <v>15633.74</v>
      </c>
      <c r="O242" s="120">
        <v>3496</v>
      </c>
      <c r="P242" s="120">
        <v>3300.5</v>
      </c>
      <c r="Q242" s="121">
        <f t="shared" si="3"/>
        <v>25.000000000014552</v>
      </c>
      <c r="R242" s="120">
        <v>92544.76</v>
      </c>
    </row>
    <row r="243" spans="1:18">
      <c r="A243" s="116" t="str">
        <f>TNOMINA[[#This Row],[cedula]]&amp;TNOMINA[[#This Row],[prog]]&amp;LEFT(TNOMINA[[#This Row],[tipo]],3)</f>
        <v>0490056358801FIJ</v>
      </c>
      <c r="B243" s="119" t="s">
        <v>2298</v>
      </c>
      <c r="C243" s="119" t="s">
        <v>11</v>
      </c>
      <c r="D243" s="119" t="s">
        <v>2328</v>
      </c>
      <c r="E243" s="119" t="s">
        <v>3001</v>
      </c>
      <c r="F243" s="119" t="s">
        <v>3002</v>
      </c>
      <c r="G243" s="119" t="s">
        <v>3003</v>
      </c>
      <c r="H243" s="119" t="s">
        <v>1026</v>
      </c>
      <c r="I243" s="119" t="s">
        <v>721</v>
      </c>
      <c r="J243" s="119" t="s">
        <v>10</v>
      </c>
      <c r="K243" s="119" t="s">
        <v>684</v>
      </c>
      <c r="L243" s="119" t="s">
        <v>8575</v>
      </c>
      <c r="M243" s="120">
        <v>45000</v>
      </c>
      <c r="N243" s="120">
        <v>1148.33</v>
      </c>
      <c r="O243" s="120">
        <v>1368</v>
      </c>
      <c r="P243" s="120">
        <v>1291.5</v>
      </c>
      <c r="Q243" s="121">
        <f t="shared" si="3"/>
        <v>75</v>
      </c>
      <c r="R243" s="120">
        <v>41117.17</v>
      </c>
    </row>
    <row r="244" spans="1:18">
      <c r="A244" s="116" t="str">
        <f>TNOMINA[[#This Row],[cedula]]&amp;TNOMINA[[#This Row],[prog]]&amp;LEFT(TNOMINA[[#This Row],[tipo]],3)</f>
        <v>4022189455901FIJ</v>
      </c>
      <c r="B244" s="119" t="s">
        <v>2298</v>
      </c>
      <c r="C244" s="119" t="s">
        <v>11</v>
      </c>
      <c r="D244" s="119" t="s">
        <v>2328</v>
      </c>
      <c r="E244" s="119" t="s">
        <v>3001</v>
      </c>
      <c r="F244" s="119" t="s">
        <v>3002</v>
      </c>
      <c r="G244" s="119" t="s">
        <v>3006</v>
      </c>
      <c r="H244" s="119" t="s">
        <v>3029</v>
      </c>
      <c r="I244" s="119" t="s">
        <v>3028</v>
      </c>
      <c r="J244" s="119" t="s">
        <v>10</v>
      </c>
      <c r="K244" s="119" t="s">
        <v>762</v>
      </c>
      <c r="L244" s="119" t="s">
        <v>8575</v>
      </c>
      <c r="M244" s="120">
        <v>35000</v>
      </c>
      <c r="N244" s="122">
        <v>0</v>
      </c>
      <c r="O244" s="120">
        <v>1064</v>
      </c>
      <c r="P244" s="120">
        <v>1004.5</v>
      </c>
      <c r="Q244" s="121">
        <f t="shared" si="3"/>
        <v>3221</v>
      </c>
      <c r="R244" s="120">
        <v>29710.5</v>
      </c>
    </row>
    <row r="245" spans="1:18">
      <c r="A245" s="116" t="str">
        <f>TNOMINA[[#This Row],[cedula]]&amp;TNOMINA[[#This Row],[prog]]&amp;LEFT(TNOMINA[[#This Row],[tipo]],3)</f>
        <v>0011644095901FIJ</v>
      </c>
      <c r="B245" s="119" t="s">
        <v>2298</v>
      </c>
      <c r="C245" s="119" t="s">
        <v>11</v>
      </c>
      <c r="D245" s="119" t="s">
        <v>2328</v>
      </c>
      <c r="E245" s="119" t="s">
        <v>3001</v>
      </c>
      <c r="F245" s="119" t="s">
        <v>3002</v>
      </c>
      <c r="G245" s="119" t="s">
        <v>3006</v>
      </c>
      <c r="H245" s="119" t="s">
        <v>1667</v>
      </c>
      <c r="I245" s="119" t="s">
        <v>971</v>
      </c>
      <c r="J245" s="119" t="s">
        <v>359</v>
      </c>
      <c r="K245" s="119" t="s">
        <v>484</v>
      </c>
      <c r="L245" s="119" t="s">
        <v>8575</v>
      </c>
      <c r="M245" s="120">
        <v>20000</v>
      </c>
      <c r="N245" s="122">
        <v>0</v>
      </c>
      <c r="O245" s="120">
        <v>608</v>
      </c>
      <c r="P245" s="120">
        <v>574</v>
      </c>
      <c r="Q245" s="121">
        <f t="shared" si="3"/>
        <v>25</v>
      </c>
      <c r="R245" s="120">
        <v>18793</v>
      </c>
    </row>
    <row r="246" spans="1:18">
      <c r="A246" s="116" t="str">
        <f>TNOMINA[[#This Row],[cedula]]&amp;TNOMINA[[#This Row],[prog]]&amp;LEFT(TNOMINA[[#This Row],[tipo]],3)</f>
        <v>0011149723601FIJ</v>
      </c>
      <c r="B246" s="119" t="s">
        <v>2298</v>
      </c>
      <c r="C246" s="119" t="s">
        <v>11</v>
      </c>
      <c r="D246" s="119" t="s">
        <v>2328</v>
      </c>
      <c r="E246" s="119" t="s">
        <v>3001</v>
      </c>
      <c r="F246" s="119" t="s">
        <v>3002</v>
      </c>
      <c r="G246" s="119" t="s">
        <v>3004</v>
      </c>
      <c r="H246" s="119" t="s">
        <v>1668</v>
      </c>
      <c r="I246" s="119" t="s">
        <v>812</v>
      </c>
      <c r="J246" s="119" t="s">
        <v>1308</v>
      </c>
      <c r="K246" s="119" t="s">
        <v>206</v>
      </c>
      <c r="L246" s="119" t="s">
        <v>8575</v>
      </c>
      <c r="M246" s="120">
        <v>70000</v>
      </c>
      <c r="N246" s="120">
        <v>4733.5200000000004</v>
      </c>
      <c r="O246" s="120">
        <v>2128</v>
      </c>
      <c r="P246" s="120">
        <v>2009</v>
      </c>
      <c r="Q246" s="121">
        <f t="shared" si="3"/>
        <v>3199.7599999999948</v>
      </c>
      <c r="R246" s="120">
        <v>57929.72</v>
      </c>
    </row>
    <row r="247" spans="1:18">
      <c r="A247" s="116" t="str">
        <f>TNOMINA[[#This Row],[cedula]]&amp;TNOMINA[[#This Row],[prog]]&amp;LEFT(TNOMINA[[#This Row],[tipo]],3)</f>
        <v>0011844133601FIJ</v>
      </c>
      <c r="B247" s="119" t="s">
        <v>2298</v>
      </c>
      <c r="C247" s="119" t="s">
        <v>11</v>
      </c>
      <c r="D247" s="119" t="s">
        <v>2328</v>
      </c>
      <c r="E247" s="119" t="s">
        <v>3001</v>
      </c>
      <c r="F247" s="119" t="s">
        <v>3002</v>
      </c>
      <c r="G247" s="119" t="s">
        <v>3007</v>
      </c>
      <c r="H247" s="119" t="s">
        <v>2539</v>
      </c>
      <c r="I247" s="119" t="s">
        <v>2538</v>
      </c>
      <c r="J247" s="119" t="s">
        <v>1229</v>
      </c>
      <c r="K247" s="119" t="s">
        <v>724</v>
      </c>
      <c r="L247" s="119" t="s">
        <v>8575</v>
      </c>
      <c r="M247" s="120">
        <v>170000</v>
      </c>
      <c r="N247" s="120">
        <v>28571.119999999999</v>
      </c>
      <c r="O247" s="120">
        <v>5168</v>
      </c>
      <c r="P247" s="120">
        <v>4879</v>
      </c>
      <c r="Q247" s="121">
        <f t="shared" si="3"/>
        <v>25</v>
      </c>
      <c r="R247" s="120">
        <v>131356.88</v>
      </c>
    </row>
    <row r="248" spans="1:18">
      <c r="A248" s="116" t="str">
        <f>TNOMINA[[#This Row],[cedula]]&amp;TNOMINA[[#This Row],[prog]]&amp;LEFT(TNOMINA[[#This Row],[tipo]],3)</f>
        <v>0011429542101FIJ</v>
      </c>
      <c r="B248" s="119" t="s">
        <v>2298</v>
      </c>
      <c r="C248" s="119" t="s">
        <v>11</v>
      </c>
      <c r="D248" s="119" t="s">
        <v>2328</v>
      </c>
      <c r="E248" s="119" t="s">
        <v>3001</v>
      </c>
      <c r="F248" s="119" t="s">
        <v>3002</v>
      </c>
      <c r="G248" s="119" t="s">
        <v>3010</v>
      </c>
      <c r="H248" s="119" t="s">
        <v>1669</v>
      </c>
      <c r="I248" s="119" t="s">
        <v>1329</v>
      </c>
      <c r="J248" s="119" t="s">
        <v>32</v>
      </c>
      <c r="K248" s="119" t="s">
        <v>843</v>
      </c>
      <c r="L248" s="119" t="s">
        <v>8575</v>
      </c>
      <c r="M248" s="120">
        <v>145000</v>
      </c>
      <c r="N248" s="120">
        <v>22690.49</v>
      </c>
      <c r="O248" s="120">
        <v>4408</v>
      </c>
      <c r="P248" s="120">
        <v>4161.5</v>
      </c>
      <c r="Q248" s="121">
        <f t="shared" si="3"/>
        <v>425</v>
      </c>
      <c r="R248" s="120">
        <v>113315.01</v>
      </c>
    </row>
    <row r="249" spans="1:18">
      <c r="A249" s="116" t="str">
        <f>TNOMINA[[#This Row],[cedula]]&amp;TNOMINA[[#This Row],[prog]]&amp;LEFT(TNOMINA[[#This Row],[tipo]],3)</f>
        <v>0010882499601FIJ</v>
      </c>
      <c r="B249" s="119" t="s">
        <v>2298</v>
      </c>
      <c r="C249" s="119" t="s">
        <v>11</v>
      </c>
      <c r="D249" s="119" t="s">
        <v>2328</v>
      </c>
      <c r="E249" s="119" t="s">
        <v>3001</v>
      </c>
      <c r="F249" s="119" t="s">
        <v>3002</v>
      </c>
      <c r="G249" s="119" t="s">
        <v>3015</v>
      </c>
      <c r="H249" s="119" t="s">
        <v>1027</v>
      </c>
      <c r="I249" s="119" t="s">
        <v>225</v>
      </c>
      <c r="J249" s="119" t="s">
        <v>1229</v>
      </c>
      <c r="K249" s="119" t="s">
        <v>843</v>
      </c>
      <c r="L249" s="119" t="s">
        <v>8575</v>
      </c>
      <c r="M249" s="120">
        <v>180000</v>
      </c>
      <c r="N249" s="120">
        <v>30923.37</v>
      </c>
      <c r="O249" s="120">
        <v>5472</v>
      </c>
      <c r="P249" s="120">
        <v>5166</v>
      </c>
      <c r="Q249" s="121">
        <f t="shared" si="3"/>
        <v>31524.73000000001</v>
      </c>
      <c r="R249" s="120">
        <v>106913.9</v>
      </c>
    </row>
    <row r="250" spans="1:18">
      <c r="A250" s="116" t="str">
        <f>TNOMINA[[#This Row],[cedula]]&amp;TNOMINA[[#This Row],[prog]]&amp;LEFT(TNOMINA[[#This Row],[tipo]],3)</f>
        <v>0011096857501FIJ</v>
      </c>
      <c r="B250" s="119" t="s">
        <v>2298</v>
      </c>
      <c r="C250" s="119" t="s">
        <v>11</v>
      </c>
      <c r="D250" s="119" t="s">
        <v>2328</v>
      </c>
      <c r="E250" s="119" t="s">
        <v>3001</v>
      </c>
      <c r="F250" s="119" t="s">
        <v>3002</v>
      </c>
      <c r="G250" s="119" t="s">
        <v>3004</v>
      </c>
      <c r="H250" s="119" t="s">
        <v>2541</v>
      </c>
      <c r="I250" s="119" t="s">
        <v>2540</v>
      </c>
      <c r="J250" s="119" t="s">
        <v>8</v>
      </c>
      <c r="K250" s="119" t="s">
        <v>488</v>
      </c>
      <c r="L250" s="119" t="s">
        <v>8575</v>
      </c>
      <c r="M250" s="120">
        <v>17000</v>
      </c>
      <c r="N250" s="122">
        <v>0</v>
      </c>
      <c r="O250" s="120">
        <v>516.79999999999995</v>
      </c>
      <c r="P250" s="120">
        <v>487.9</v>
      </c>
      <c r="Q250" s="121">
        <f t="shared" si="3"/>
        <v>3158.3799999999992</v>
      </c>
      <c r="R250" s="120">
        <v>12836.92</v>
      </c>
    </row>
    <row r="251" spans="1:18">
      <c r="A251" s="116" t="str">
        <f>TNOMINA[[#This Row],[cedula]]&amp;TNOMINA[[#This Row],[prog]]&amp;LEFT(TNOMINA[[#This Row],[tipo]],3)</f>
        <v>2250010067601FIJ</v>
      </c>
      <c r="B251" s="119" t="s">
        <v>2298</v>
      </c>
      <c r="C251" s="119" t="s">
        <v>11</v>
      </c>
      <c r="D251" s="119" t="s">
        <v>2328</v>
      </c>
      <c r="E251" s="119" t="s">
        <v>3001</v>
      </c>
      <c r="F251" s="119" t="s">
        <v>3002</v>
      </c>
      <c r="G251" s="119" t="s">
        <v>3020</v>
      </c>
      <c r="H251" s="119" t="s">
        <v>1670</v>
      </c>
      <c r="I251" s="119" t="s">
        <v>703</v>
      </c>
      <c r="J251" s="119" t="s">
        <v>109</v>
      </c>
      <c r="K251" s="119" t="s">
        <v>684</v>
      </c>
      <c r="L251" s="119" t="s">
        <v>8575</v>
      </c>
      <c r="M251" s="120">
        <v>10000</v>
      </c>
      <c r="N251" s="122">
        <v>0</v>
      </c>
      <c r="O251" s="120">
        <v>304</v>
      </c>
      <c r="P251" s="120">
        <v>287</v>
      </c>
      <c r="Q251" s="121">
        <f t="shared" si="3"/>
        <v>25</v>
      </c>
      <c r="R251" s="120">
        <v>9384</v>
      </c>
    </row>
    <row r="252" spans="1:18">
      <c r="A252" s="116" t="str">
        <f>TNOMINA[[#This Row],[cedula]]&amp;TNOMINA[[#This Row],[prog]]&amp;LEFT(TNOMINA[[#This Row],[tipo]],3)</f>
        <v>0011746485901FIJ</v>
      </c>
      <c r="B252" s="119" t="s">
        <v>2298</v>
      </c>
      <c r="C252" s="119" t="s">
        <v>11</v>
      </c>
      <c r="D252" s="119" t="s">
        <v>2328</v>
      </c>
      <c r="E252" s="119" t="s">
        <v>3001</v>
      </c>
      <c r="F252" s="119" t="s">
        <v>3002</v>
      </c>
      <c r="G252" s="119" t="s">
        <v>3021</v>
      </c>
      <c r="H252" s="119" t="s">
        <v>1181</v>
      </c>
      <c r="I252" s="119" t="s">
        <v>1199</v>
      </c>
      <c r="J252" s="119" t="s">
        <v>1200</v>
      </c>
      <c r="K252" s="119" t="s">
        <v>305</v>
      </c>
      <c r="L252" s="119" t="s">
        <v>8575</v>
      </c>
      <c r="M252" s="120">
        <v>70000</v>
      </c>
      <c r="N252" s="120">
        <v>5051</v>
      </c>
      <c r="O252" s="120">
        <v>2128</v>
      </c>
      <c r="P252" s="120">
        <v>2009</v>
      </c>
      <c r="Q252" s="121">
        <f t="shared" si="3"/>
        <v>1612.3799999999974</v>
      </c>
      <c r="R252" s="120">
        <v>59199.62</v>
      </c>
    </row>
    <row r="253" spans="1:18">
      <c r="A253" s="116" t="str">
        <f>TNOMINA[[#This Row],[cedula]]&amp;TNOMINA[[#This Row],[prog]]&amp;LEFT(TNOMINA[[#This Row],[tipo]],3)</f>
        <v>4021311702701FIJ</v>
      </c>
      <c r="B253" s="119" t="s">
        <v>2298</v>
      </c>
      <c r="C253" s="119" t="s">
        <v>11</v>
      </c>
      <c r="D253" s="119" t="s">
        <v>2328</v>
      </c>
      <c r="E253" s="119" t="s">
        <v>3001</v>
      </c>
      <c r="F253" s="119" t="s">
        <v>3002</v>
      </c>
      <c r="G253" s="119" t="s">
        <v>3006</v>
      </c>
      <c r="H253" s="119" t="s">
        <v>2543</v>
      </c>
      <c r="I253" s="119" t="s">
        <v>2542</v>
      </c>
      <c r="J253" s="119" t="s">
        <v>125</v>
      </c>
      <c r="K253" s="119" t="s">
        <v>843</v>
      </c>
      <c r="L253" s="119" t="s">
        <v>8575</v>
      </c>
      <c r="M253" s="120">
        <v>18000</v>
      </c>
      <c r="N253" s="122">
        <v>0</v>
      </c>
      <c r="O253" s="120">
        <v>547.20000000000005</v>
      </c>
      <c r="P253" s="120">
        <v>516.6</v>
      </c>
      <c r="Q253" s="121">
        <f t="shared" si="3"/>
        <v>25</v>
      </c>
      <c r="R253" s="120">
        <v>16911.2</v>
      </c>
    </row>
    <row r="254" spans="1:18">
      <c r="A254" s="116" t="str">
        <f>TNOMINA[[#This Row],[cedula]]&amp;TNOMINA[[#This Row],[prog]]&amp;LEFT(TNOMINA[[#This Row],[tipo]],3)</f>
        <v>0930031681801FIJ</v>
      </c>
      <c r="B254" s="119" t="s">
        <v>2298</v>
      </c>
      <c r="C254" s="119" t="s">
        <v>11</v>
      </c>
      <c r="D254" s="119" t="s">
        <v>2328</v>
      </c>
      <c r="E254" s="119" t="s">
        <v>3001</v>
      </c>
      <c r="F254" s="119" t="s">
        <v>3002</v>
      </c>
      <c r="G254" s="119" t="s">
        <v>3006</v>
      </c>
      <c r="H254" s="119" t="s">
        <v>1671</v>
      </c>
      <c r="I254" s="119" t="s">
        <v>813</v>
      </c>
      <c r="J254" s="119" t="s">
        <v>814</v>
      </c>
      <c r="K254" s="119" t="s">
        <v>227</v>
      </c>
      <c r="L254" s="119" t="s">
        <v>8575</v>
      </c>
      <c r="M254" s="120">
        <v>90000</v>
      </c>
      <c r="N254" s="120">
        <v>9753.1200000000008</v>
      </c>
      <c r="O254" s="120">
        <v>2736</v>
      </c>
      <c r="P254" s="120">
        <v>2583</v>
      </c>
      <c r="Q254" s="121">
        <f t="shared" si="3"/>
        <v>25</v>
      </c>
      <c r="R254" s="120">
        <v>74902.880000000005</v>
      </c>
    </row>
    <row r="255" spans="1:18">
      <c r="A255" s="116" t="str">
        <f>TNOMINA[[#This Row],[cedula]]&amp;TNOMINA[[#This Row],[prog]]&amp;LEFT(TNOMINA[[#This Row],[tipo]],3)</f>
        <v>0010172018301FIJ</v>
      </c>
      <c r="B255" s="119" t="s">
        <v>2298</v>
      </c>
      <c r="C255" s="119" t="s">
        <v>11</v>
      </c>
      <c r="D255" s="119" t="s">
        <v>2328</v>
      </c>
      <c r="E255" s="119" t="s">
        <v>3001</v>
      </c>
      <c r="F255" s="119" t="s">
        <v>3002</v>
      </c>
      <c r="G255" s="119" t="s">
        <v>3013</v>
      </c>
      <c r="H255" s="119" t="s">
        <v>1028</v>
      </c>
      <c r="I255" s="119" t="s">
        <v>507</v>
      </c>
      <c r="J255" s="119" t="s">
        <v>508</v>
      </c>
      <c r="K255" s="119" t="s">
        <v>503</v>
      </c>
      <c r="L255" s="119" t="s">
        <v>8575</v>
      </c>
      <c r="M255" s="120">
        <v>50000</v>
      </c>
      <c r="N255" s="120">
        <v>1854</v>
      </c>
      <c r="O255" s="120">
        <v>1520</v>
      </c>
      <c r="P255" s="120">
        <v>1435</v>
      </c>
      <c r="Q255" s="121">
        <f t="shared" si="3"/>
        <v>5105</v>
      </c>
      <c r="R255" s="120">
        <v>40086</v>
      </c>
    </row>
    <row r="256" spans="1:18">
      <c r="A256" s="116" t="str">
        <f>TNOMINA[[#This Row],[cedula]]&amp;TNOMINA[[#This Row],[prog]]&amp;LEFT(TNOMINA[[#This Row],[tipo]],3)</f>
        <v>0011146011901FIJ</v>
      </c>
      <c r="B256" s="119" t="s">
        <v>2298</v>
      </c>
      <c r="C256" s="119" t="s">
        <v>11</v>
      </c>
      <c r="D256" s="119" t="s">
        <v>2328</v>
      </c>
      <c r="E256" s="119" t="s">
        <v>3001</v>
      </c>
      <c r="F256" s="119" t="s">
        <v>3002</v>
      </c>
      <c r="G256" s="119" t="s">
        <v>3004</v>
      </c>
      <c r="H256" s="119" t="s">
        <v>1672</v>
      </c>
      <c r="I256" s="119" t="s">
        <v>181</v>
      </c>
      <c r="J256" s="119" t="s">
        <v>182</v>
      </c>
      <c r="K256" s="119" t="s">
        <v>179</v>
      </c>
      <c r="L256" s="119" t="s">
        <v>8575</v>
      </c>
      <c r="M256" s="120">
        <v>10000</v>
      </c>
      <c r="N256" s="122">
        <v>0</v>
      </c>
      <c r="O256" s="120">
        <v>304</v>
      </c>
      <c r="P256" s="120">
        <v>287</v>
      </c>
      <c r="Q256" s="121">
        <f t="shared" si="3"/>
        <v>375</v>
      </c>
      <c r="R256" s="120">
        <v>9034</v>
      </c>
    </row>
    <row r="257" spans="1:18">
      <c r="A257" s="116" t="str">
        <f>TNOMINA[[#This Row],[cedula]]&amp;TNOMINA[[#This Row],[prog]]&amp;LEFT(TNOMINA[[#This Row],[tipo]],3)</f>
        <v>0010430705301FIJ</v>
      </c>
      <c r="B257" s="119" t="s">
        <v>2298</v>
      </c>
      <c r="C257" s="119" t="s">
        <v>11</v>
      </c>
      <c r="D257" s="119" t="s">
        <v>2328</v>
      </c>
      <c r="E257" s="119" t="s">
        <v>3001</v>
      </c>
      <c r="F257" s="119" t="s">
        <v>3002</v>
      </c>
      <c r="G257" s="119" t="s">
        <v>3004</v>
      </c>
      <c r="H257" s="119" t="s">
        <v>1673</v>
      </c>
      <c r="I257" s="119" t="s">
        <v>494</v>
      </c>
      <c r="J257" s="119" t="s">
        <v>8</v>
      </c>
      <c r="K257" s="119" t="s">
        <v>488</v>
      </c>
      <c r="L257" s="119" t="s">
        <v>8575</v>
      </c>
      <c r="M257" s="120">
        <v>10000</v>
      </c>
      <c r="N257" s="122">
        <v>0</v>
      </c>
      <c r="O257" s="120">
        <v>304</v>
      </c>
      <c r="P257" s="120">
        <v>287</v>
      </c>
      <c r="Q257" s="121">
        <f t="shared" si="3"/>
        <v>75</v>
      </c>
      <c r="R257" s="120">
        <v>9334</v>
      </c>
    </row>
    <row r="258" spans="1:18">
      <c r="A258" s="116" t="str">
        <f>TNOMINA[[#This Row],[cedula]]&amp;TNOMINA[[#This Row],[prog]]&amp;LEFT(TNOMINA[[#This Row],[tipo]],3)</f>
        <v>0330014612701FIJ</v>
      </c>
      <c r="B258" s="119" t="s">
        <v>2298</v>
      </c>
      <c r="C258" s="119" t="s">
        <v>11</v>
      </c>
      <c r="D258" s="119" t="s">
        <v>2328</v>
      </c>
      <c r="E258" s="119" t="s">
        <v>3001</v>
      </c>
      <c r="F258" s="119" t="s">
        <v>3002</v>
      </c>
      <c r="G258" s="119" t="s">
        <v>3010</v>
      </c>
      <c r="H258" s="119" t="s">
        <v>1087</v>
      </c>
      <c r="I258" s="119" t="s">
        <v>592</v>
      </c>
      <c r="J258" s="119" t="s">
        <v>593</v>
      </c>
      <c r="K258" s="119" t="s">
        <v>843</v>
      </c>
      <c r="L258" s="119" t="s">
        <v>8575</v>
      </c>
      <c r="M258" s="120">
        <v>21850.63</v>
      </c>
      <c r="N258" s="122">
        <v>0</v>
      </c>
      <c r="O258" s="120">
        <v>664.26</v>
      </c>
      <c r="P258" s="120">
        <v>627.11</v>
      </c>
      <c r="Q258" s="121">
        <f t="shared" si="3"/>
        <v>375.00000000000364</v>
      </c>
      <c r="R258" s="120">
        <v>20184.259999999998</v>
      </c>
    </row>
    <row r="259" spans="1:18">
      <c r="A259" s="116" t="str">
        <f>TNOMINA[[#This Row],[cedula]]&amp;TNOMINA[[#This Row],[prog]]&amp;LEFT(TNOMINA[[#This Row],[tipo]],3)</f>
        <v>4022519805601FIJ</v>
      </c>
      <c r="B259" s="119" t="s">
        <v>2298</v>
      </c>
      <c r="C259" s="119" t="s">
        <v>11</v>
      </c>
      <c r="D259" s="119" t="s">
        <v>2328</v>
      </c>
      <c r="E259" s="119" t="s">
        <v>3001</v>
      </c>
      <c r="F259" s="119" t="s">
        <v>3002</v>
      </c>
      <c r="G259" s="119" t="s">
        <v>3006</v>
      </c>
      <c r="H259" s="119" t="s">
        <v>2545</v>
      </c>
      <c r="I259" s="119" t="s">
        <v>2544</v>
      </c>
      <c r="J259" s="119" t="s">
        <v>10</v>
      </c>
      <c r="K259" s="119" t="s">
        <v>198</v>
      </c>
      <c r="L259" s="119" t="s">
        <v>8575</v>
      </c>
      <c r="M259" s="120">
        <v>35000</v>
      </c>
      <c r="N259" s="122">
        <v>0</v>
      </c>
      <c r="O259" s="120">
        <v>1064</v>
      </c>
      <c r="P259" s="120">
        <v>1004.5</v>
      </c>
      <c r="Q259" s="121">
        <f t="shared" si="3"/>
        <v>5587.02</v>
      </c>
      <c r="R259" s="120">
        <v>27344.48</v>
      </c>
    </row>
    <row r="260" spans="1:18">
      <c r="A260" s="116" t="str">
        <f>TNOMINA[[#This Row],[cedula]]&amp;TNOMINA[[#This Row],[prog]]&amp;LEFT(TNOMINA[[#This Row],[tipo]],3)</f>
        <v>0010201930401FIJ</v>
      </c>
      <c r="B260" s="119" t="s">
        <v>2298</v>
      </c>
      <c r="C260" s="119" t="s">
        <v>11</v>
      </c>
      <c r="D260" s="119" t="s">
        <v>2328</v>
      </c>
      <c r="E260" s="119" t="s">
        <v>3001</v>
      </c>
      <c r="F260" s="119" t="s">
        <v>3002</v>
      </c>
      <c r="G260" s="119" t="s">
        <v>3009</v>
      </c>
      <c r="H260" s="119" t="s">
        <v>1674</v>
      </c>
      <c r="I260" s="119" t="s">
        <v>3030</v>
      </c>
      <c r="J260" s="119" t="s">
        <v>1229</v>
      </c>
      <c r="K260" s="119" t="s">
        <v>843</v>
      </c>
      <c r="L260" s="119" t="s">
        <v>8575</v>
      </c>
      <c r="M260" s="120">
        <v>135000</v>
      </c>
      <c r="N260" s="120">
        <v>20338.240000000002</v>
      </c>
      <c r="O260" s="120">
        <v>4104</v>
      </c>
      <c r="P260" s="120">
        <v>3874.5</v>
      </c>
      <c r="Q260" s="121">
        <f t="shared" si="3"/>
        <v>25</v>
      </c>
      <c r="R260" s="120">
        <v>106658.26</v>
      </c>
    </row>
    <row r="261" spans="1:18">
      <c r="A261" s="116" t="str">
        <f>TNOMINA[[#This Row],[cedula]]&amp;TNOMINA[[#This Row],[prog]]&amp;LEFT(TNOMINA[[#This Row],[tipo]],3)</f>
        <v>0011092996501FIJ</v>
      </c>
      <c r="B261" s="119" t="s">
        <v>2298</v>
      </c>
      <c r="C261" s="119" t="s">
        <v>11</v>
      </c>
      <c r="D261" s="119" t="s">
        <v>2328</v>
      </c>
      <c r="E261" s="119" t="s">
        <v>3001</v>
      </c>
      <c r="F261" s="119" t="s">
        <v>3002</v>
      </c>
      <c r="G261" s="119" t="s">
        <v>3003</v>
      </c>
      <c r="H261" s="119" t="s">
        <v>1088</v>
      </c>
      <c r="I261" s="119" t="s">
        <v>362</v>
      </c>
      <c r="J261" s="119" t="s">
        <v>363</v>
      </c>
      <c r="K261" s="119" t="s">
        <v>843</v>
      </c>
      <c r="L261" s="119" t="s">
        <v>8575</v>
      </c>
      <c r="M261" s="120">
        <v>50000</v>
      </c>
      <c r="N261" s="120">
        <v>1615.89</v>
      </c>
      <c r="O261" s="120">
        <v>1520</v>
      </c>
      <c r="P261" s="120">
        <v>1435</v>
      </c>
      <c r="Q261" s="121">
        <f t="shared" ref="Q261:Q324" si="4">M261-SUM(N261:P261)-R261</f>
        <v>38970.33</v>
      </c>
      <c r="R261" s="120">
        <v>6458.78</v>
      </c>
    </row>
    <row r="262" spans="1:18">
      <c r="A262" s="116" t="str">
        <f>TNOMINA[[#This Row],[cedula]]&amp;TNOMINA[[#This Row],[prog]]&amp;LEFT(TNOMINA[[#This Row],[tipo]],3)</f>
        <v>0011271500801FIJ</v>
      </c>
      <c r="B262" s="119" t="s">
        <v>2298</v>
      </c>
      <c r="C262" s="119" t="s">
        <v>11</v>
      </c>
      <c r="D262" s="119" t="s">
        <v>2328</v>
      </c>
      <c r="E262" s="119" t="s">
        <v>3001</v>
      </c>
      <c r="F262" s="119" t="s">
        <v>3002</v>
      </c>
      <c r="G262" s="119" t="s">
        <v>3006</v>
      </c>
      <c r="H262" s="119" t="s">
        <v>1675</v>
      </c>
      <c r="I262" s="119" t="s">
        <v>315</v>
      </c>
      <c r="J262" s="119" t="s">
        <v>59</v>
      </c>
      <c r="K262" s="119" t="s">
        <v>314</v>
      </c>
      <c r="L262" s="119" t="s">
        <v>8575</v>
      </c>
      <c r="M262" s="120">
        <v>180000</v>
      </c>
      <c r="N262" s="120">
        <v>30923.37</v>
      </c>
      <c r="O262" s="120">
        <v>5472</v>
      </c>
      <c r="P262" s="120">
        <v>5166</v>
      </c>
      <c r="Q262" s="121">
        <f t="shared" si="4"/>
        <v>3025</v>
      </c>
      <c r="R262" s="120">
        <v>135413.63</v>
      </c>
    </row>
    <row r="263" spans="1:18">
      <c r="A263" s="116" t="str">
        <f>TNOMINA[[#This Row],[cedula]]&amp;TNOMINA[[#This Row],[prog]]&amp;LEFT(TNOMINA[[#This Row],[tipo]],3)</f>
        <v>0010445299001FIJ</v>
      </c>
      <c r="B263" s="119" t="s">
        <v>2298</v>
      </c>
      <c r="C263" s="119" t="s">
        <v>11</v>
      </c>
      <c r="D263" s="119" t="s">
        <v>2328</v>
      </c>
      <c r="E263" s="119" t="s">
        <v>3001</v>
      </c>
      <c r="F263" s="119" t="s">
        <v>3002</v>
      </c>
      <c r="G263" s="119" t="s">
        <v>3003</v>
      </c>
      <c r="H263" s="119" t="s">
        <v>1029</v>
      </c>
      <c r="I263" s="119" t="s">
        <v>253</v>
      </c>
      <c r="J263" s="119" t="s">
        <v>254</v>
      </c>
      <c r="K263" s="119" t="s">
        <v>1510</v>
      </c>
      <c r="L263" s="119" t="s">
        <v>8575</v>
      </c>
      <c r="M263" s="120">
        <v>115000</v>
      </c>
      <c r="N263" s="120">
        <v>15633.74</v>
      </c>
      <c r="O263" s="120">
        <v>3496</v>
      </c>
      <c r="P263" s="120">
        <v>3300.5</v>
      </c>
      <c r="Q263" s="121">
        <f t="shared" si="4"/>
        <v>10925.000000000015</v>
      </c>
      <c r="R263" s="120">
        <v>81644.759999999995</v>
      </c>
    </row>
    <row r="264" spans="1:18">
      <c r="A264" s="116" t="str">
        <f>TNOMINA[[#This Row],[cedula]]&amp;TNOMINA[[#This Row],[prog]]&amp;LEFT(TNOMINA[[#This Row],[tipo]],3)</f>
        <v>4022325076801FIJ</v>
      </c>
      <c r="B264" s="119" t="s">
        <v>2298</v>
      </c>
      <c r="C264" s="119" t="s">
        <v>11</v>
      </c>
      <c r="D264" s="119" t="s">
        <v>2328</v>
      </c>
      <c r="E264" s="119" t="s">
        <v>3001</v>
      </c>
      <c r="F264" s="119" t="s">
        <v>3002</v>
      </c>
      <c r="G264" s="119" t="s">
        <v>3005</v>
      </c>
      <c r="H264" s="119" t="s">
        <v>1676</v>
      </c>
      <c r="I264" s="119" t="s">
        <v>786</v>
      </c>
      <c r="J264" s="119" t="s">
        <v>10</v>
      </c>
      <c r="K264" s="119" t="s">
        <v>302</v>
      </c>
      <c r="L264" s="119" t="s">
        <v>8575</v>
      </c>
      <c r="M264" s="120">
        <v>35000</v>
      </c>
      <c r="N264" s="122">
        <v>0</v>
      </c>
      <c r="O264" s="120">
        <v>1064</v>
      </c>
      <c r="P264" s="120">
        <v>1004.5</v>
      </c>
      <c r="Q264" s="121">
        <f t="shared" si="4"/>
        <v>1612.380000000001</v>
      </c>
      <c r="R264" s="120">
        <v>31319.119999999999</v>
      </c>
    </row>
    <row r="265" spans="1:18">
      <c r="A265" s="116" t="str">
        <f>TNOMINA[[#This Row],[cedula]]&amp;TNOMINA[[#This Row],[prog]]&amp;LEFT(TNOMINA[[#This Row],[tipo]],3)</f>
        <v>0010290140201FIJ</v>
      </c>
      <c r="B265" s="119" t="s">
        <v>2298</v>
      </c>
      <c r="C265" s="119" t="s">
        <v>11</v>
      </c>
      <c r="D265" s="119" t="s">
        <v>2328</v>
      </c>
      <c r="E265" s="119" t="s">
        <v>3001</v>
      </c>
      <c r="F265" s="119" t="s">
        <v>3002</v>
      </c>
      <c r="G265" s="119" t="s">
        <v>3007</v>
      </c>
      <c r="H265" s="119" t="s">
        <v>1815</v>
      </c>
      <c r="I265" s="119" t="s">
        <v>364</v>
      </c>
      <c r="J265" s="119" t="s">
        <v>203</v>
      </c>
      <c r="K265" s="119" t="s">
        <v>843</v>
      </c>
      <c r="L265" s="119" t="s">
        <v>8575</v>
      </c>
      <c r="M265" s="120">
        <v>35000</v>
      </c>
      <c r="N265" s="122">
        <v>0</v>
      </c>
      <c r="O265" s="120">
        <v>1064</v>
      </c>
      <c r="P265" s="120">
        <v>1004.5</v>
      </c>
      <c r="Q265" s="121">
        <f t="shared" si="4"/>
        <v>6901.7999999999993</v>
      </c>
      <c r="R265" s="120">
        <v>26029.7</v>
      </c>
    </row>
    <row r="266" spans="1:18">
      <c r="A266" s="116" t="str">
        <f>TNOMINA[[#This Row],[cedula]]&amp;TNOMINA[[#This Row],[prog]]&amp;LEFT(TNOMINA[[#This Row],[tipo]],3)</f>
        <v>0590009094401FIJ</v>
      </c>
      <c r="B266" s="119" t="s">
        <v>2298</v>
      </c>
      <c r="C266" s="119" t="s">
        <v>11</v>
      </c>
      <c r="D266" s="119" t="s">
        <v>2328</v>
      </c>
      <c r="E266" s="119" t="s">
        <v>3001</v>
      </c>
      <c r="F266" s="119" t="s">
        <v>3002</v>
      </c>
      <c r="G266" s="119" t="s">
        <v>3005</v>
      </c>
      <c r="H266" s="119" t="s">
        <v>1677</v>
      </c>
      <c r="I266" s="119" t="s">
        <v>232</v>
      </c>
      <c r="J266" s="119" t="s">
        <v>15</v>
      </c>
      <c r="K266" s="119" t="s">
        <v>488</v>
      </c>
      <c r="L266" s="119" t="s">
        <v>8575</v>
      </c>
      <c r="M266" s="120">
        <v>13200</v>
      </c>
      <c r="N266" s="122">
        <v>0</v>
      </c>
      <c r="O266" s="120">
        <v>401.28</v>
      </c>
      <c r="P266" s="120">
        <v>378.84</v>
      </c>
      <c r="Q266" s="121">
        <f t="shared" si="4"/>
        <v>1163.0000000000018</v>
      </c>
      <c r="R266" s="120">
        <v>11256.88</v>
      </c>
    </row>
    <row r="267" spans="1:18">
      <c r="A267" s="116" t="str">
        <f>TNOMINA[[#This Row],[cedula]]&amp;TNOMINA[[#This Row],[prog]]&amp;LEFT(TNOMINA[[#This Row],[tipo]],3)</f>
        <v>4022448906801FIJ</v>
      </c>
      <c r="B267" s="119" t="s">
        <v>2298</v>
      </c>
      <c r="C267" s="119" t="s">
        <v>11</v>
      </c>
      <c r="D267" s="119" t="s">
        <v>2328</v>
      </c>
      <c r="E267" s="119" t="s">
        <v>3001</v>
      </c>
      <c r="F267" s="119" t="s">
        <v>3002</v>
      </c>
      <c r="G267" s="119" t="s">
        <v>3006</v>
      </c>
      <c r="H267" s="119" t="s">
        <v>1678</v>
      </c>
      <c r="I267" s="119" t="s">
        <v>1404</v>
      </c>
      <c r="J267" s="119" t="s">
        <v>282</v>
      </c>
      <c r="K267" s="119" t="s">
        <v>276</v>
      </c>
      <c r="L267" s="119" t="s">
        <v>8575</v>
      </c>
      <c r="M267" s="120">
        <v>40000</v>
      </c>
      <c r="N267" s="120">
        <v>442.65</v>
      </c>
      <c r="O267" s="120">
        <v>1216</v>
      </c>
      <c r="P267" s="120">
        <v>1148</v>
      </c>
      <c r="Q267" s="121">
        <f t="shared" si="4"/>
        <v>25</v>
      </c>
      <c r="R267" s="120">
        <v>37168.35</v>
      </c>
    </row>
    <row r="268" spans="1:18">
      <c r="A268" s="116" t="str">
        <f>TNOMINA[[#This Row],[cedula]]&amp;TNOMINA[[#This Row],[prog]]&amp;LEFT(TNOMINA[[#This Row],[tipo]],3)</f>
        <v>0010933798001FIJ</v>
      </c>
      <c r="B268" s="119" t="s">
        <v>2298</v>
      </c>
      <c r="C268" s="119" t="s">
        <v>11</v>
      </c>
      <c r="D268" s="119" t="s">
        <v>2328</v>
      </c>
      <c r="E268" s="119" t="s">
        <v>3001</v>
      </c>
      <c r="F268" s="119" t="s">
        <v>3002</v>
      </c>
      <c r="G268" s="119" t="s">
        <v>3005</v>
      </c>
      <c r="H268" s="119" t="s">
        <v>1030</v>
      </c>
      <c r="I268" s="119" t="s">
        <v>219</v>
      </c>
      <c r="J268" s="119" t="s">
        <v>190</v>
      </c>
      <c r="K268" s="119" t="s">
        <v>843</v>
      </c>
      <c r="L268" s="119" t="s">
        <v>8575</v>
      </c>
      <c r="M268" s="120">
        <v>11399.67</v>
      </c>
      <c r="N268" s="122">
        <v>0</v>
      </c>
      <c r="O268" s="120">
        <v>346.55</v>
      </c>
      <c r="P268" s="120">
        <v>327.17</v>
      </c>
      <c r="Q268" s="121">
        <f t="shared" si="4"/>
        <v>25</v>
      </c>
      <c r="R268" s="120">
        <v>10700.95</v>
      </c>
    </row>
    <row r="269" spans="1:18">
      <c r="A269" s="116" t="str">
        <f>TNOMINA[[#This Row],[cedula]]&amp;TNOMINA[[#This Row],[prog]]&amp;LEFT(TNOMINA[[#This Row],[tipo]],3)</f>
        <v>0540087354201FIJ</v>
      </c>
      <c r="B269" s="119" t="s">
        <v>2298</v>
      </c>
      <c r="C269" s="119" t="s">
        <v>11</v>
      </c>
      <c r="D269" s="119" t="s">
        <v>2328</v>
      </c>
      <c r="E269" s="119" t="s">
        <v>3001</v>
      </c>
      <c r="F269" s="119" t="s">
        <v>3002</v>
      </c>
      <c r="G269" s="119" t="s">
        <v>3007</v>
      </c>
      <c r="H269" s="119" t="s">
        <v>1679</v>
      </c>
      <c r="I269" s="119" t="s">
        <v>704</v>
      </c>
      <c r="J269" s="119" t="s">
        <v>75</v>
      </c>
      <c r="K269" s="119" t="s">
        <v>684</v>
      </c>
      <c r="L269" s="119" t="s">
        <v>8575</v>
      </c>
      <c r="M269" s="120">
        <v>25000</v>
      </c>
      <c r="N269" s="122">
        <v>0</v>
      </c>
      <c r="O269" s="120">
        <v>760</v>
      </c>
      <c r="P269" s="120">
        <v>717.5</v>
      </c>
      <c r="Q269" s="121">
        <f t="shared" si="4"/>
        <v>1612.380000000001</v>
      </c>
      <c r="R269" s="120">
        <v>21910.12</v>
      </c>
    </row>
    <row r="270" spans="1:18">
      <c r="A270" s="116" t="str">
        <f>TNOMINA[[#This Row],[cedula]]&amp;TNOMINA[[#This Row],[prog]]&amp;LEFT(TNOMINA[[#This Row],[tipo]],3)</f>
        <v>0010002201101FIJ</v>
      </c>
      <c r="B270" s="119" t="s">
        <v>2298</v>
      </c>
      <c r="C270" s="119" t="s">
        <v>11</v>
      </c>
      <c r="D270" s="119" t="s">
        <v>2328</v>
      </c>
      <c r="E270" s="119" t="s">
        <v>3001</v>
      </c>
      <c r="F270" s="119" t="s">
        <v>3002</v>
      </c>
      <c r="G270" s="119" t="s">
        <v>3005</v>
      </c>
      <c r="H270" s="119" t="s">
        <v>1680</v>
      </c>
      <c r="I270" s="119" t="s">
        <v>220</v>
      </c>
      <c r="J270" s="119" t="s">
        <v>190</v>
      </c>
      <c r="K270" s="119" t="s">
        <v>843</v>
      </c>
      <c r="L270" s="119" t="s">
        <v>8575</v>
      </c>
      <c r="M270" s="120">
        <v>26250</v>
      </c>
      <c r="N270" s="122">
        <v>0</v>
      </c>
      <c r="O270" s="120">
        <v>798</v>
      </c>
      <c r="P270" s="120">
        <v>753.38</v>
      </c>
      <c r="Q270" s="121">
        <f t="shared" si="4"/>
        <v>25</v>
      </c>
      <c r="R270" s="120">
        <v>24673.62</v>
      </c>
    </row>
    <row r="271" spans="1:18">
      <c r="A271" s="116" t="str">
        <f>TNOMINA[[#This Row],[cedula]]&amp;TNOMINA[[#This Row],[prog]]&amp;LEFT(TNOMINA[[#This Row],[tipo]],3)</f>
        <v>0680041261801FIJ</v>
      </c>
      <c r="B271" s="119" t="s">
        <v>2298</v>
      </c>
      <c r="C271" s="119" t="s">
        <v>11</v>
      </c>
      <c r="D271" s="119" t="s">
        <v>2328</v>
      </c>
      <c r="E271" s="119" t="s">
        <v>3001</v>
      </c>
      <c r="F271" s="119" t="s">
        <v>3002</v>
      </c>
      <c r="G271" s="119" t="s">
        <v>3005</v>
      </c>
      <c r="H271" s="119" t="s">
        <v>1681</v>
      </c>
      <c r="I271" s="119" t="s">
        <v>573</v>
      </c>
      <c r="J271" s="119" t="s">
        <v>130</v>
      </c>
      <c r="K271" s="119" t="s">
        <v>503</v>
      </c>
      <c r="L271" s="119" t="s">
        <v>8575</v>
      </c>
      <c r="M271" s="120">
        <v>30000</v>
      </c>
      <c r="N271" s="122">
        <v>0</v>
      </c>
      <c r="O271" s="120">
        <v>912</v>
      </c>
      <c r="P271" s="120">
        <v>861</v>
      </c>
      <c r="Q271" s="121">
        <f t="shared" si="4"/>
        <v>16978.48</v>
      </c>
      <c r="R271" s="120">
        <v>11248.52</v>
      </c>
    </row>
    <row r="272" spans="1:18">
      <c r="A272" s="116" t="str">
        <f>TNOMINA[[#This Row],[cedula]]&amp;TNOMINA[[#This Row],[prog]]&amp;LEFT(TNOMINA[[#This Row],[tipo]],3)</f>
        <v>0011643205501FIJ</v>
      </c>
      <c r="B272" s="119" t="s">
        <v>2298</v>
      </c>
      <c r="C272" s="119" t="s">
        <v>11</v>
      </c>
      <c r="D272" s="119" t="s">
        <v>2328</v>
      </c>
      <c r="E272" s="119" t="s">
        <v>3001</v>
      </c>
      <c r="F272" s="119" t="s">
        <v>3002</v>
      </c>
      <c r="G272" s="119" t="s">
        <v>3004</v>
      </c>
      <c r="H272" s="119" t="s">
        <v>1982</v>
      </c>
      <c r="I272" s="119" t="s">
        <v>831</v>
      </c>
      <c r="J272" s="119" t="s">
        <v>559</v>
      </c>
      <c r="K272" s="119" t="s">
        <v>843</v>
      </c>
      <c r="L272" s="119" t="s">
        <v>8575</v>
      </c>
      <c r="M272" s="120">
        <v>180000</v>
      </c>
      <c r="N272" s="120">
        <v>30923.37</v>
      </c>
      <c r="O272" s="120">
        <v>5472</v>
      </c>
      <c r="P272" s="120">
        <v>5166</v>
      </c>
      <c r="Q272" s="121">
        <f t="shared" si="4"/>
        <v>25</v>
      </c>
      <c r="R272" s="120">
        <v>138413.63</v>
      </c>
    </row>
    <row r="273" spans="1:18">
      <c r="A273" s="116" t="str">
        <f>TNOMINA[[#This Row],[cedula]]&amp;TNOMINA[[#This Row],[prog]]&amp;LEFT(TNOMINA[[#This Row],[tipo]],3)</f>
        <v>0011510985201FIJ</v>
      </c>
      <c r="B273" s="119" t="s">
        <v>2298</v>
      </c>
      <c r="C273" s="119" t="s">
        <v>11</v>
      </c>
      <c r="D273" s="119" t="s">
        <v>2328</v>
      </c>
      <c r="E273" s="119" t="s">
        <v>3001</v>
      </c>
      <c r="F273" s="119" t="s">
        <v>3002</v>
      </c>
      <c r="G273" s="119" t="s">
        <v>3006</v>
      </c>
      <c r="H273" s="119" t="s">
        <v>8587</v>
      </c>
      <c r="I273" s="119" t="s">
        <v>8586</v>
      </c>
      <c r="J273" s="119" t="s">
        <v>42</v>
      </c>
      <c r="K273" s="119" t="s">
        <v>1509</v>
      </c>
      <c r="L273" s="119" t="s">
        <v>8575</v>
      </c>
      <c r="M273" s="120">
        <v>22000</v>
      </c>
      <c r="N273" s="122">
        <v>0</v>
      </c>
      <c r="O273" s="120">
        <v>668.8</v>
      </c>
      <c r="P273" s="120">
        <v>631.4</v>
      </c>
      <c r="Q273" s="121">
        <f t="shared" si="4"/>
        <v>25</v>
      </c>
      <c r="R273" s="120">
        <v>20674.8</v>
      </c>
    </row>
    <row r="274" spans="1:18">
      <c r="A274" s="116" t="str">
        <f>TNOMINA[[#This Row],[cedula]]&amp;TNOMINA[[#This Row],[prog]]&amp;LEFT(TNOMINA[[#This Row],[tipo]],3)</f>
        <v>0560081670501FIJ</v>
      </c>
      <c r="B274" s="119" t="s">
        <v>2298</v>
      </c>
      <c r="C274" s="119" t="s">
        <v>11</v>
      </c>
      <c r="D274" s="119" t="s">
        <v>2328</v>
      </c>
      <c r="E274" s="119" t="s">
        <v>3001</v>
      </c>
      <c r="F274" s="119" t="s">
        <v>3002</v>
      </c>
      <c r="G274" s="119" t="s">
        <v>3006</v>
      </c>
      <c r="H274" s="119" t="s">
        <v>1682</v>
      </c>
      <c r="I274" s="119" t="s">
        <v>849</v>
      </c>
      <c r="J274" s="119" t="s">
        <v>190</v>
      </c>
      <c r="K274" s="119" t="s">
        <v>842</v>
      </c>
      <c r="L274" s="119" t="s">
        <v>8575</v>
      </c>
      <c r="M274" s="120">
        <v>35000</v>
      </c>
      <c r="N274" s="122">
        <v>0</v>
      </c>
      <c r="O274" s="120">
        <v>1064</v>
      </c>
      <c r="P274" s="120">
        <v>1004.5</v>
      </c>
      <c r="Q274" s="121">
        <f t="shared" si="4"/>
        <v>25</v>
      </c>
      <c r="R274" s="120">
        <v>32906.5</v>
      </c>
    </row>
    <row r="275" spans="1:18">
      <c r="A275" s="116" t="str">
        <f>TNOMINA[[#This Row],[cedula]]&amp;TNOMINA[[#This Row],[prog]]&amp;LEFT(TNOMINA[[#This Row],[tipo]],3)</f>
        <v>0490034781801FIJ</v>
      </c>
      <c r="B275" s="119" t="s">
        <v>2298</v>
      </c>
      <c r="C275" s="119" t="s">
        <v>11</v>
      </c>
      <c r="D275" s="119" t="s">
        <v>2328</v>
      </c>
      <c r="E275" s="119" t="s">
        <v>3001</v>
      </c>
      <c r="F275" s="119" t="s">
        <v>3002</v>
      </c>
      <c r="G275" s="119" t="s">
        <v>3009</v>
      </c>
      <c r="H275" s="119" t="s">
        <v>1089</v>
      </c>
      <c r="I275" s="119" t="s">
        <v>243</v>
      </c>
      <c r="J275" s="119" t="s">
        <v>244</v>
      </c>
      <c r="K275" s="119" t="s">
        <v>724</v>
      </c>
      <c r="L275" s="119" t="s">
        <v>8575</v>
      </c>
      <c r="M275" s="120">
        <v>50000</v>
      </c>
      <c r="N275" s="120">
        <v>1854</v>
      </c>
      <c r="O275" s="120">
        <v>1520</v>
      </c>
      <c r="P275" s="120">
        <v>1435</v>
      </c>
      <c r="Q275" s="121">
        <f t="shared" si="4"/>
        <v>375</v>
      </c>
      <c r="R275" s="120">
        <v>44816</v>
      </c>
    </row>
    <row r="276" spans="1:18">
      <c r="A276" s="116" t="str">
        <f>TNOMINA[[#This Row],[cedula]]&amp;TNOMINA[[#This Row],[prog]]&amp;LEFT(TNOMINA[[#This Row],[tipo]],3)</f>
        <v>0010118428101FIJ</v>
      </c>
      <c r="B276" s="119" t="s">
        <v>2298</v>
      </c>
      <c r="C276" s="119" t="s">
        <v>11</v>
      </c>
      <c r="D276" s="119" t="s">
        <v>2328</v>
      </c>
      <c r="E276" s="119" t="s">
        <v>3001</v>
      </c>
      <c r="F276" s="119" t="s">
        <v>3002</v>
      </c>
      <c r="G276" s="119" t="s">
        <v>3013</v>
      </c>
      <c r="H276" s="119" t="s">
        <v>1032</v>
      </c>
      <c r="I276" s="119" t="s">
        <v>268</v>
      </c>
      <c r="J276" s="119" t="s">
        <v>249</v>
      </c>
      <c r="K276" s="119" t="s">
        <v>267</v>
      </c>
      <c r="L276" s="119" t="s">
        <v>8575</v>
      </c>
      <c r="M276" s="120">
        <v>65000</v>
      </c>
      <c r="N276" s="120">
        <v>4427.58</v>
      </c>
      <c r="O276" s="120">
        <v>1976</v>
      </c>
      <c r="P276" s="120">
        <v>1865.5</v>
      </c>
      <c r="Q276" s="121">
        <f t="shared" si="4"/>
        <v>29224.89</v>
      </c>
      <c r="R276" s="120">
        <v>27506.03</v>
      </c>
    </row>
    <row r="277" spans="1:18">
      <c r="A277" s="116" t="str">
        <f>TNOMINA[[#This Row],[cedula]]&amp;TNOMINA[[#This Row],[prog]]&amp;LEFT(TNOMINA[[#This Row],[tipo]],3)</f>
        <v>0010472950401FIJ</v>
      </c>
      <c r="B277" s="119" t="s">
        <v>2298</v>
      </c>
      <c r="C277" s="119" t="s">
        <v>11</v>
      </c>
      <c r="D277" s="119" t="s">
        <v>2328</v>
      </c>
      <c r="E277" s="119" t="s">
        <v>3001</v>
      </c>
      <c r="F277" s="119" t="s">
        <v>3002</v>
      </c>
      <c r="G277" s="119" t="s">
        <v>3008</v>
      </c>
      <c r="H277" s="119" t="s">
        <v>1033</v>
      </c>
      <c r="I277" s="119" t="s">
        <v>742</v>
      </c>
      <c r="J277" s="119" t="s">
        <v>363</v>
      </c>
      <c r="K277" s="119" t="s">
        <v>727</v>
      </c>
      <c r="L277" s="119" t="s">
        <v>8575</v>
      </c>
      <c r="M277" s="120">
        <v>50000</v>
      </c>
      <c r="N277" s="120">
        <v>1854</v>
      </c>
      <c r="O277" s="120">
        <v>1520</v>
      </c>
      <c r="P277" s="120">
        <v>1435</v>
      </c>
      <c r="Q277" s="121">
        <f t="shared" si="4"/>
        <v>13160</v>
      </c>
      <c r="R277" s="120">
        <v>32031</v>
      </c>
    </row>
    <row r="278" spans="1:18">
      <c r="A278" s="116" t="str">
        <f>TNOMINA[[#This Row],[cedula]]&amp;TNOMINA[[#This Row],[prog]]&amp;LEFT(TNOMINA[[#This Row],[tipo]],3)</f>
        <v>0010385410501FIJ</v>
      </c>
      <c r="B278" s="119" t="s">
        <v>2298</v>
      </c>
      <c r="C278" s="119" t="s">
        <v>11</v>
      </c>
      <c r="D278" s="119" t="s">
        <v>2328</v>
      </c>
      <c r="E278" s="119" t="s">
        <v>3001</v>
      </c>
      <c r="F278" s="119" t="s">
        <v>3002</v>
      </c>
      <c r="G278" s="119" t="s">
        <v>3005</v>
      </c>
      <c r="H278" s="119" t="s">
        <v>1034</v>
      </c>
      <c r="I278" s="119" t="s">
        <v>743</v>
      </c>
      <c r="J278" s="119" t="s">
        <v>744</v>
      </c>
      <c r="K278" s="119" t="s">
        <v>727</v>
      </c>
      <c r="L278" s="119" t="s">
        <v>8575</v>
      </c>
      <c r="M278" s="120">
        <v>45000</v>
      </c>
      <c r="N278" s="120">
        <v>1148.33</v>
      </c>
      <c r="O278" s="120">
        <v>1368</v>
      </c>
      <c r="P278" s="120">
        <v>1291.5</v>
      </c>
      <c r="Q278" s="121">
        <f t="shared" si="4"/>
        <v>15828.07</v>
      </c>
      <c r="R278" s="120">
        <v>25364.1</v>
      </c>
    </row>
    <row r="279" spans="1:18">
      <c r="A279" s="116" t="str">
        <f>TNOMINA[[#This Row],[cedula]]&amp;TNOMINA[[#This Row],[prog]]&amp;LEFT(TNOMINA[[#This Row],[tipo]],3)</f>
        <v>0010264807801FIJ</v>
      </c>
      <c r="B279" s="119" t="s">
        <v>2298</v>
      </c>
      <c r="C279" s="119" t="s">
        <v>11</v>
      </c>
      <c r="D279" s="119" t="s">
        <v>2328</v>
      </c>
      <c r="E279" s="119" t="s">
        <v>3001</v>
      </c>
      <c r="F279" s="119" t="s">
        <v>3002</v>
      </c>
      <c r="G279" s="119" t="s">
        <v>3007</v>
      </c>
      <c r="H279" s="119" t="s">
        <v>1685</v>
      </c>
      <c r="I279" s="119" t="s">
        <v>495</v>
      </c>
      <c r="J279" s="119" t="s">
        <v>8</v>
      </c>
      <c r="K279" s="119" t="s">
        <v>488</v>
      </c>
      <c r="L279" s="119" t="s">
        <v>8575</v>
      </c>
      <c r="M279" s="120">
        <v>20000</v>
      </c>
      <c r="N279" s="122">
        <v>0</v>
      </c>
      <c r="O279" s="120">
        <v>608</v>
      </c>
      <c r="P279" s="120">
        <v>574</v>
      </c>
      <c r="Q279" s="121">
        <f t="shared" si="4"/>
        <v>9859.7900000000009</v>
      </c>
      <c r="R279" s="120">
        <v>8958.2099999999991</v>
      </c>
    </row>
    <row r="280" spans="1:18">
      <c r="A280" s="116" t="str">
        <f>TNOMINA[[#This Row],[cedula]]&amp;TNOMINA[[#This Row],[prog]]&amp;LEFT(TNOMINA[[#This Row],[tipo]],3)</f>
        <v>4022492447801FIJ</v>
      </c>
      <c r="B280" s="119" t="s">
        <v>2298</v>
      </c>
      <c r="C280" s="119" t="s">
        <v>11</v>
      </c>
      <c r="D280" s="119" t="s">
        <v>2328</v>
      </c>
      <c r="E280" s="119" t="s">
        <v>3001</v>
      </c>
      <c r="F280" s="119" t="s">
        <v>3002</v>
      </c>
      <c r="G280" s="119" t="s">
        <v>3003</v>
      </c>
      <c r="H280" s="119" t="s">
        <v>1686</v>
      </c>
      <c r="I280" s="119" t="s">
        <v>706</v>
      </c>
      <c r="J280" s="119" t="s">
        <v>75</v>
      </c>
      <c r="K280" s="119" t="s">
        <v>684</v>
      </c>
      <c r="L280" s="119" t="s">
        <v>8575</v>
      </c>
      <c r="M280" s="120">
        <v>16500</v>
      </c>
      <c r="N280" s="122">
        <v>0</v>
      </c>
      <c r="O280" s="120">
        <v>501.6</v>
      </c>
      <c r="P280" s="120">
        <v>473.55</v>
      </c>
      <c r="Q280" s="121">
        <f t="shared" si="4"/>
        <v>25</v>
      </c>
      <c r="R280" s="120">
        <v>15499.85</v>
      </c>
    </row>
    <row r="281" spans="1:18">
      <c r="A281" s="116" t="str">
        <f>TNOMINA[[#This Row],[cedula]]&amp;TNOMINA[[#This Row],[prog]]&amp;LEFT(TNOMINA[[#This Row],[tipo]],3)</f>
        <v>0010360301501FIJ</v>
      </c>
      <c r="B281" s="119" t="s">
        <v>2298</v>
      </c>
      <c r="C281" s="119" t="s">
        <v>11</v>
      </c>
      <c r="D281" s="119" t="s">
        <v>2328</v>
      </c>
      <c r="E281" s="119" t="s">
        <v>3001</v>
      </c>
      <c r="F281" s="119" t="s">
        <v>3002</v>
      </c>
      <c r="G281" s="119" t="s">
        <v>3007</v>
      </c>
      <c r="H281" s="119" t="s">
        <v>1687</v>
      </c>
      <c r="I281" s="119" t="s">
        <v>745</v>
      </c>
      <c r="J281" s="119" t="s">
        <v>356</v>
      </c>
      <c r="K281" s="119" t="s">
        <v>727</v>
      </c>
      <c r="L281" s="119" t="s">
        <v>8575</v>
      </c>
      <c r="M281" s="120">
        <v>45000</v>
      </c>
      <c r="N281" s="120">
        <v>1148.33</v>
      </c>
      <c r="O281" s="120">
        <v>1368</v>
      </c>
      <c r="P281" s="120">
        <v>1291.5</v>
      </c>
      <c r="Q281" s="121">
        <f t="shared" si="4"/>
        <v>17190.55</v>
      </c>
      <c r="R281" s="120">
        <v>24001.62</v>
      </c>
    </row>
    <row r="282" spans="1:18">
      <c r="A282" s="116" t="str">
        <f>TNOMINA[[#This Row],[cedula]]&amp;TNOMINA[[#This Row],[prog]]&amp;LEFT(TNOMINA[[#This Row],[tipo]],3)</f>
        <v>0010078754801FIJ</v>
      </c>
      <c r="B282" s="119" t="s">
        <v>2298</v>
      </c>
      <c r="C282" s="119" t="s">
        <v>11</v>
      </c>
      <c r="D282" s="119" t="s">
        <v>2328</v>
      </c>
      <c r="E282" s="119" t="s">
        <v>3001</v>
      </c>
      <c r="F282" s="119" t="s">
        <v>3002</v>
      </c>
      <c r="G282" s="119" t="s">
        <v>3009</v>
      </c>
      <c r="H282" s="119" t="s">
        <v>1035</v>
      </c>
      <c r="I282" s="119" t="s">
        <v>746</v>
      </c>
      <c r="J282" s="119" t="s">
        <v>730</v>
      </c>
      <c r="K282" s="119" t="s">
        <v>727</v>
      </c>
      <c r="L282" s="119" t="s">
        <v>8575</v>
      </c>
      <c r="M282" s="120">
        <v>45000</v>
      </c>
      <c r="N282" s="120">
        <v>1148.33</v>
      </c>
      <c r="O282" s="120">
        <v>1368</v>
      </c>
      <c r="P282" s="120">
        <v>1291.5</v>
      </c>
      <c r="Q282" s="121">
        <f t="shared" si="4"/>
        <v>25410.379999999997</v>
      </c>
      <c r="R282" s="120">
        <v>15781.79</v>
      </c>
    </row>
    <row r="283" spans="1:18">
      <c r="A283" s="116" t="str">
        <f>TNOMINA[[#This Row],[cedula]]&amp;TNOMINA[[#This Row],[prog]]&amp;LEFT(TNOMINA[[#This Row],[tipo]],3)</f>
        <v>2230003007301FIJ</v>
      </c>
      <c r="B283" s="119" t="s">
        <v>2298</v>
      </c>
      <c r="C283" s="119" t="s">
        <v>11</v>
      </c>
      <c r="D283" s="119" t="s">
        <v>2328</v>
      </c>
      <c r="E283" s="119" t="s">
        <v>3001</v>
      </c>
      <c r="F283" s="119" t="s">
        <v>3002</v>
      </c>
      <c r="G283" s="119" t="s">
        <v>3015</v>
      </c>
      <c r="H283" s="119" t="s">
        <v>2950</v>
      </c>
      <c r="I283" s="119" t="s">
        <v>2949</v>
      </c>
      <c r="J283" s="119" t="s">
        <v>10</v>
      </c>
      <c r="K283" s="119" t="s">
        <v>684</v>
      </c>
      <c r="L283" s="119" t="s">
        <v>8575</v>
      </c>
      <c r="M283" s="120">
        <v>45000</v>
      </c>
      <c r="N283" s="120">
        <v>910.22</v>
      </c>
      <c r="O283" s="120">
        <v>1368</v>
      </c>
      <c r="P283" s="120">
        <v>1291.5</v>
      </c>
      <c r="Q283" s="121">
        <f t="shared" si="4"/>
        <v>12467.66</v>
      </c>
      <c r="R283" s="120">
        <v>28962.62</v>
      </c>
    </row>
    <row r="284" spans="1:18">
      <c r="A284" s="116" t="str">
        <f>TNOMINA[[#This Row],[cedula]]&amp;TNOMINA[[#This Row],[prog]]&amp;LEFT(TNOMINA[[#This Row],[tipo]],3)</f>
        <v>0310452651601FIJ</v>
      </c>
      <c r="B284" s="119" t="s">
        <v>2298</v>
      </c>
      <c r="C284" s="119" t="s">
        <v>11</v>
      </c>
      <c r="D284" s="119" t="s">
        <v>2328</v>
      </c>
      <c r="E284" s="119" t="s">
        <v>3001</v>
      </c>
      <c r="F284" s="119" t="s">
        <v>3002</v>
      </c>
      <c r="G284" s="119" t="s">
        <v>3010</v>
      </c>
      <c r="H284" s="119" t="s">
        <v>3526</v>
      </c>
      <c r="I284" s="119" t="s">
        <v>3525</v>
      </c>
      <c r="J284" s="119" t="s">
        <v>802</v>
      </c>
      <c r="K284" s="119" t="s">
        <v>276</v>
      </c>
      <c r="L284" s="119" t="s">
        <v>8575</v>
      </c>
      <c r="M284" s="120">
        <v>48000</v>
      </c>
      <c r="N284" s="120">
        <v>1571.73</v>
      </c>
      <c r="O284" s="120">
        <v>1459.2</v>
      </c>
      <c r="P284" s="120">
        <v>1377.6</v>
      </c>
      <c r="Q284" s="121">
        <f t="shared" si="4"/>
        <v>25</v>
      </c>
      <c r="R284" s="120">
        <v>43566.47</v>
      </c>
    </row>
    <row r="285" spans="1:18">
      <c r="A285" s="116" t="str">
        <f>TNOMINA[[#This Row],[cedula]]&amp;TNOMINA[[#This Row],[prog]]&amp;LEFT(TNOMINA[[#This Row],[tipo]],3)</f>
        <v>0011767798901FIJ</v>
      </c>
      <c r="B285" s="119" t="s">
        <v>2298</v>
      </c>
      <c r="C285" s="119" t="s">
        <v>11</v>
      </c>
      <c r="D285" s="119" t="s">
        <v>2328</v>
      </c>
      <c r="E285" s="119" t="s">
        <v>3001</v>
      </c>
      <c r="F285" s="119" t="s">
        <v>3002</v>
      </c>
      <c r="G285" s="119" t="s">
        <v>3007</v>
      </c>
      <c r="H285" s="119" t="s">
        <v>1036</v>
      </c>
      <c r="I285" s="119" t="s">
        <v>497</v>
      </c>
      <c r="J285" s="119" t="s">
        <v>8</v>
      </c>
      <c r="K285" s="119" t="s">
        <v>488</v>
      </c>
      <c r="L285" s="119" t="s">
        <v>8575</v>
      </c>
      <c r="M285" s="120">
        <v>20000</v>
      </c>
      <c r="N285" s="122">
        <v>0</v>
      </c>
      <c r="O285" s="120">
        <v>608</v>
      </c>
      <c r="P285" s="120">
        <v>574</v>
      </c>
      <c r="Q285" s="121">
        <f t="shared" si="4"/>
        <v>14846.89</v>
      </c>
      <c r="R285" s="120">
        <v>3971.11</v>
      </c>
    </row>
    <row r="286" spans="1:18">
      <c r="A286" s="116" t="str">
        <f>TNOMINA[[#This Row],[cedula]]&amp;TNOMINA[[#This Row],[prog]]&amp;LEFT(TNOMINA[[#This Row],[tipo]],3)</f>
        <v>0310128488701FIJ</v>
      </c>
      <c r="B286" s="119" t="s">
        <v>2298</v>
      </c>
      <c r="C286" s="119" t="s">
        <v>11</v>
      </c>
      <c r="D286" s="119" t="s">
        <v>2328</v>
      </c>
      <c r="E286" s="119" t="s">
        <v>3001</v>
      </c>
      <c r="F286" s="119" t="s">
        <v>3002</v>
      </c>
      <c r="G286" s="119" t="s">
        <v>3004</v>
      </c>
      <c r="H286" s="119" t="s">
        <v>1688</v>
      </c>
      <c r="I286" s="119" t="s">
        <v>472</v>
      </c>
      <c r="J286" s="119" t="s">
        <v>8</v>
      </c>
      <c r="K286" s="119" t="s">
        <v>465</v>
      </c>
      <c r="L286" s="119" t="s">
        <v>8575</v>
      </c>
      <c r="M286" s="120">
        <v>10000</v>
      </c>
      <c r="N286" s="122">
        <v>0</v>
      </c>
      <c r="O286" s="120">
        <v>304</v>
      </c>
      <c r="P286" s="120">
        <v>287</v>
      </c>
      <c r="Q286" s="121">
        <f t="shared" si="4"/>
        <v>375</v>
      </c>
      <c r="R286" s="120">
        <v>9034</v>
      </c>
    </row>
    <row r="287" spans="1:18">
      <c r="A287" s="116" t="str">
        <f>TNOMINA[[#This Row],[cedula]]&amp;TNOMINA[[#This Row],[prog]]&amp;LEFT(TNOMINA[[#This Row],[tipo]],3)</f>
        <v>0010892417601FIJ</v>
      </c>
      <c r="B287" s="119" t="s">
        <v>2298</v>
      </c>
      <c r="C287" s="119" t="s">
        <v>11</v>
      </c>
      <c r="D287" s="119" t="s">
        <v>2328</v>
      </c>
      <c r="E287" s="119" t="s">
        <v>3001</v>
      </c>
      <c r="F287" s="119" t="s">
        <v>3002</v>
      </c>
      <c r="G287" s="119" t="s">
        <v>3005</v>
      </c>
      <c r="H287" s="119" t="s">
        <v>2118</v>
      </c>
      <c r="I287" s="119" t="s">
        <v>2325</v>
      </c>
      <c r="J287" s="119" t="s">
        <v>335</v>
      </c>
      <c r="K287" s="119" t="s">
        <v>259</v>
      </c>
      <c r="L287" s="119" t="s">
        <v>8575</v>
      </c>
      <c r="M287" s="120">
        <v>30000</v>
      </c>
      <c r="N287" s="122">
        <v>0</v>
      </c>
      <c r="O287" s="120">
        <v>912</v>
      </c>
      <c r="P287" s="120">
        <v>861</v>
      </c>
      <c r="Q287" s="121">
        <f t="shared" si="4"/>
        <v>2995.75</v>
      </c>
      <c r="R287" s="120">
        <v>25231.25</v>
      </c>
    </row>
    <row r="288" spans="1:18">
      <c r="A288" s="116" t="str">
        <f>TNOMINA[[#This Row],[cedula]]&amp;TNOMINA[[#This Row],[prog]]&amp;LEFT(TNOMINA[[#This Row],[tipo]],3)</f>
        <v>0020023910101FIJ</v>
      </c>
      <c r="B288" s="119" t="s">
        <v>2298</v>
      </c>
      <c r="C288" s="119" t="s">
        <v>11</v>
      </c>
      <c r="D288" s="119" t="s">
        <v>2328</v>
      </c>
      <c r="E288" s="119" t="s">
        <v>3001</v>
      </c>
      <c r="F288" s="119" t="s">
        <v>3002</v>
      </c>
      <c r="G288" s="119" t="s">
        <v>3004</v>
      </c>
      <c r="H288" s="119" t="s">
        <v>1037</v>
      </c>
      <c r="I288" s="119" t="s">
        <v>301</v>
      </c>
      <c r="J288" s="119" t="s">
        <v>297</v>
      </c>
      <c r="K288" s="119" t="s">
        <v>296</v>
      </c>
      <c r="L288" s="119" t="s">
        <v>8575</v>
      </c>
      <c r="M288" s="120">
        <v>11258.5</v>
      </c>
      <c r="N288" s="122">
        <v>0</v>
      </c>
      <c r="O288" s="120">
        <v>342.26</v>
      </c>
      <c r="P288" s="120">
        <v>323.12</v>
      </c>
      <c r="Q288" s="121">
        <f t="shared" si="4"/>
        <v>375</v>
      </c>
      <c r="R288" s="120">
        <v>10218.120000000001</v>
      </c>
    </row>
    <row r="289" spans="1:18">
      <c r="A289" s="116" t="str">
        <f>TNOMINA[[#This Row],[cedula]]&amp;TNOMINA[[#This Row],[prog]]&amp;LEFT(TNOMINA[[#This Row],[tipo]],3)</f>
        <v>0820022689501FIJ</v>
      </c>
      <c r="B289" s="119" t="s">
        <v>2298</v>
      </c>
      <c r="C289" s="119" t="s">
        <v>11</v>
      </c>
      <c r="D289" s="119" t="s">
        <v>2328</v>
      </c>
      <c r="E289" s="119" t="s">
        <v>3001</v>
      </c>
      <c r="F289" s="119" t="s">
        <v>3002</v>
      </c>
      <c r="G289" s="119" t="s">
        <v>3013</v>
      </c>
      <c r="H289" s="119" t="s">
        <v>1038</v>
      </c>
      <c r="I289" s="119" t="s">
        <v>205</v>
      </c>
      <c r="J289" s="119" t="s">
        <v>207</v>
      </c>
      <c r="K289" s="119" t="s">
        <v>206</v>
      </c>
      <c r="L289" s="119" t="s">
        <v>8575</v>
      </c>
      <c r="M289" s="120">
        <v>65000</v>
      </c>
      <c r="N289" s="120">
        <v>4110.1000000000004</v>
      </c>
      <c r="O289" s="120">
        <v>1976</v>
      </c>
      <c r="P289" s="120">
        <v>1865.5</v>
      </c>
      <c r="Q289" s="121">
        <f t="shared" si="4"/>
        <v>1662.3800000000047</v>
      </c>
      <c r="R289" s="120">
        <v>55386.02</v>
      </c>
    </row>
    <row r="290" spans="1:18">
      <c r="A290" s="116" t="str">
        <f>TNOMINA[[#This Row],[cedula]]&amp;TNOMINA[[#This Row],[prog]]&amp;LEFT(TNOMINA[[#This Row],[tipo]],3)</f>
        <v>0010871000501FIJ</v>
      </c>
      <c r="B290" s="119" t="s">
        <v>2298</v>
      </c>
      <c r="C290" s="119" t="s">
        <v>11</v>
      </c>
      <c r="D290" s="119" t="s">
        <v>2328</v>
      </c>
      <c r="E290" s="119" t="s">
        <v>3001</v>
      </c>
      <c r="F290" s="119" t="s">
        <v>3002</v>
      </c>
      <c r="G290" s="119" t="s">
        <v>3004</v>
      </c>
      <c r="H290" s="119" t="s">
        <v>1689</v>
      </c>
      <c r="I290" s="119" t="s">
        <v>707</v>
      </c>
      <c r="J290" s="119" t="s">
        <v>32</v>
      </c>
      <c r="K290" s="119" t="s">
        <v>684</v>
      </c>
      <c r="L290" s="119" t="s">
        <v>8575</v>
      </c>
      <c r="M290" s="120">
        <v>55000</v>
      </c>
      <c r="N290" s="120">
        <v>2083.46</v>
      </c>
      <c r="O290" s="120">
        <v>1672</v>
      </c>
      <c r="P290" s="120">
        <v>1578.5</v>
      </c>
      <c r="Q290" s="121">
        <f t="shared" si="4"/>
        <v>21393.11</v>
      </c>
      <c r="R290" s="120">
        <v>28272.93</v>
      </c>
    </row>
    <row r="291" spans="1:18">
      <c r="A291" s="116" t="str">
        <f>TNOMINA[[#This Row],[cedula]]&amp;TNOMINA[[#This Row],[prog]]&amp;LEFT(TNOMINA[[#This Row],[tipo]],3)</f>
        <v>0011817617101FIJ</v>
      </c>
      <c r="B291" s="119" t="s">
        <v>2298</v>
      </c>
      <c r="C291" s="119" t="s">
        <v>11</v>
      </c>
      <c r="D291" s="119" t="s">
        <v>2328</v>
      </c>
      <c r="E291" s="119" t="s">
        <v>3001</v>
      </c>
      <c r="F291" s="119" t="s">
        <v>3002</v>
      </c>
      <c r="G291" s="119" t="s">
        <v>3004</v>
      </c>
      <c r="H291" s="119" t="s">
        <v>1690</v>
      </c>
      <c r="I291" s="119" t="s">
        <v>914</v>
      </c>
      <c r="J291" s="119" t="s">
        <v>167</v>
      </c>
      <c r="K291" s="119" t="s">
        <v>256</v>
      </c>
      <c r="L291" s="119" t="s">
        <v>8575</v>
      </c>
      <c r="M291" s="120">
        <v>35000</v>
      </c>
      <c r="N291" s="122">
        <v>0</v>
      </c>
      <c r="O291" s="120">
        <v>1064</v>
      </c>
      <c r="P291" s="120">
        <v>1004.5</v>
      </c>
      <c r="Q291" s="121">
        <f t="shared" si="4"/>
        <v>25</v>
      </c>
      <c r="R291" s="120">
        <v>32906.5</v>
      </c>
    </row>
    <row r="292" spans="1:18">
      <c r="A292" s="116" t="str">
        <f>TNOMINA[[#This Row],[cedula]]&amp;TNOMINA[[#This Row],[prog]]&amp;LEFT(TNOMINA[[#This Row],[tipo]],3)</f>
        <v>0540137813701FIJ</v>
      </c>
      <c r="B292" s="119" t="s">
        <v>2298</v>
      </c>
      <c r="C292" s="119" t="s">
        <v>11</v>
      </c>
      <c r="D292" s="119" t="s">
        <v>2328</v>
      </c>
      <c r="E292" s="119" t="s">
        <v>3001</v>
      </c>
      <c r="F292" s="119" t="s">
        <v>3002</v>
      </c>
      <c r="G292" s="119" t="s">
        <v>3010</v>
      </c>
      <c r="H292" s="119" t="s">
        <v>1691</v>
      </c>
      <c r="I292" s="119" t="s">
        <v>575</v>
      </c>
      <c r="J292" s="119" t="s">
        <v>10</v>
      </c>
      <c r="K292" s="119" t="s">
        <v>843</v>
      </c>
      <c r="L292" s="119" t="s">
        <v>8575</v>
      </c>
      <c r="M292" s="120">
        <v>22000</v>
      </c>
      <c r="N292" s="122">
        <v>0</v>
      </c>
      <c r="O292" s="120">
        <v>668.8</v>
      </c>
      <c r="P292" s="120">
        <v>631.4</v>
      </c>
      <c r="Q292" s="121">
        <f t="shared" si="4"/>
        <v>1912.380000000001</v>
      </c>
      <c r="R292" s="120">
        <v>18787.419999999998</v>
      </c>
    </row>
    <row r="293" spans="1:18">
      <c r="A293" s="116" t="str">
        <f>TNOMINA[[#This Row],[cedula]]&amp;TNOMINA[[#This Row],[prog]]&amp;LEFT(TNOMINA[[#This Row],[tipo]],3)</f>
        <v>0310155190501FIJ</v>
      </c>
      <c r="B293" s="119" t="s">
        <v>2298</v>
      </c>
      <c r="C293" s="119" t="s">
        <v>11</v>
      </c>
      <c r="D293" s="119" t="s">
        <v>2328</v>
      </c>
      <c r="E293" s="119" t="s">
        <v>3001</v>
      </c>
      <c r="F293" s="119" t="s">
        <v>3002</v>
      </c>
      <c r="G293" s="119" t="s">
        <v>3010</v>
      </c>
      <c r="H293" s="119" t="s">
        <v>1692</v>
      </c>
      <c r="I293" s="119" t="s">
        <v>473</v>
      </c>
      <c r="J293" s="119" t="s">
        <v>8</v>
      </c>
      <c r="K293" s="119" t="s">
        <v>465</v>
      </c>
      <c r="L293" s="119" t="s">
        <v>8575</v>
      </c>
      <c r="M293" s="120">
        <v>11000</v>
      </c>
      <c r="N293" s="122">
        <v>0</v>
      </c>
      <c r="O293" s="120">
        <v>334.4</v>
      </c>
      <c r="P293" s="120">
        <v>315.7</v>
      </c>
      <c r="Q293" s="121">
        <f t="shared" si="4"/>
        <v>25</v>
      </c>
      <c r="R293" s="120">
        <v>10324.9</v>
      </c>
    </row>
    <row r="294" spans="1:18">
      <c r="A294" s="116" t="str">
        <f>TNOMINA[[#This Row],[cedula]]&amp;TNOMINA[[#This Row],[prog]]&amp;LEFT(TNOMINA[[#This Row],[tipo]],3)</f>
        <v>0011417484001FIJ</v>
      </c>
      <c r="B294" s="119" t="s">
        <v>2298</v>
      </c>
      <c r="C294" s="119" t="s">
        <v>11</v>
      </c>
      <c r="D294" s="119" t="s">
        <v>2328</v>
      </c>
      <c r="E294" s="119" t="s">
        <v>3001</v>
      </c>
      <c r="F294" s="119" t="s">
        <v>3002</v>
      </c>
      <c r="G294" s="119" t="s">
        <v>3006</v>
      </c>
      <c r="H294" s="119" t="s">
        <v>3349</v>
      </c>
      <c r="I294" s="119" t="s">
        <v>3350</v>
      </c>
      <c r="J294" s="119" t="s">
        <v>873</v>
      </c>
      <c r="K294" s="119" t="s">
        <v>503</v>
      </c>
      <c r="L294" s="119" t="s">
        <v>8575</v>
      </c>
      <c r="M294" s="120">
        <v>30000</v>
      </c>
      <c r="N294" s="122">
        <v>0</v>
      </c>
      <c r="O294" s="120">
        <v>912</v>
      </c>
      <c r="P294" s="120">
        <v>861</v>
      </c>
      <c r="Q294" s="121">
        <f t="shared" si="4"/>
        <v>9071</v>
      </c>
      <c r="R294" s="120">
        <v>19156</v>
      </c>
    </row>
    <row r="295" spans="1:18">
      <c r="A295" s="116" t="str">
        <f>TNOMINA[[#This Row],[cedula]]&amp;TNOMINA[[#This Row],[prog]]&amp;LEFT(TNOMINA[[#This Row],[tipo]],3)</f>
        <v>0010802971101FIJ</v>
      </c>
      <c r="B295" s="119" t="s">
        <v>2298</v>
      </c>
      <c r="C295" s="119" t="s">
        <v>11</v>
      </c>
      <c r="D295" s="119" t="s">
        <v>2328</v>
      </c>
      <c r="E295" s="119" t="s">
        <v>3001</v>
      </c>
      <c r="F295" s="119" t="s">
        <v>3002</v>
      </c>
      <c r="G295" s="119" t="s">
        <v>3009</v>
      </c>
      <c r="H295" s="119" t="s">
        <v>1039</v>
      </c>
      <c r="I295" s="119" t="s">
        <v>498</v>
      </c>
      <c r="J295" s="119" t="s">
        <v>359</v>
      </c>
      <c r="K295" s="119" t="s">
        <v>488</v>
      </c>
      <c r="L295" s="119" t="s">
        <v>8575</v>
      </c>
      <c r="M295" s="120">
        <v>25000</v>
      </c>
      <c r="N295" s="122">
        <v>0</v>
      </c>
      <c r="O295" s="120">
        <v>760</v>
      </c>
      <c r="P295" s="120">
        <v>717.5</v>
      </c>
      <c r="Q295" s="121">
        <f t="shared" si="4"/>
        <v>11878.61</v>
      </c>
      <c r="R295" s="120">
        <v>11643.89</v>
      </c>
    </row>
    <row r="296" spans="1:18">
      <c r="A296" s="116" t="str">
        <f>TNOMINA[[#This Row],[cedula]]&amp;TNOMINA[[#This Row],[prog]]&amp;LEFT(TNOMINA[[#This Row],[tipo]],3)</f>
        <v>0010082939901FIJ</v>
      </c>
      <c r="B296" s="119" t="s">
        <v>2298</v>
      </c>
      <c r="C296" s="119" t="s">
        <v>11</v>
      </c>
      <c r="D296" s="119" t="s">
        <v>2328</v>
      </c>
      <c r="E296" s="119" t="s">
        <v>3001</v>
      </c>
      <c r="F296" s="119" t="s">
        <v>3002</v>
      </c>
      <c r="G296" s="119" t="s">
        <v>3010</v>
      </c>
      <c r="H296" s="119" t="s">
        <v>3033</v>
      </c>
      <c r="I296" s="119" t="s">
        <v>3032</v>
      </c>
      <c r="J296" s="119" t="s">
        <v>559</v>
      </c>
      <c r="K296" s="119" t="s">
        <v>843</v>
      </c>
      <c r="L296" s="119" t="s">
        <v>8575</v>
      </c>
      <c r="M296" s="120">
        <v>220000</v>
      </c>
      <c r="N296" s="120">
        <v>40583.019999999997</v>
      </c>
      <c r="O296" s="120">
        <v>5685.41</v>
      </c>
      <c r="P296" s="120">
        <v>6314</v>
      </c>
      <c r="Q296" s="121">
        <f t="shared" si="4"/>
        <v>2025</v>
      </c>
      <c r="R296" s="120">
        <v>165392.57</v>
      </c>
    </row>
    <row r="297" spans="1:18">
      <c r="A297" s="116" t="str">
        <f>TNOMINA[[#This Row],[cedula]]&amp;TNOMINA[[#This Row],[prog]]&amp;LEFT(TNOMINA[[#This Row],[tipo]],3)</f>
        <v>0010624987301FIJ</v>
      </c>
      <c r="B297" s="119" t="s">
        <v>2298</v>
      </c>
      <c r="C297" s="119" t="s">
        <v>11</v>
      </c>
      <c r="D297" s="119" t="s">
        <v>2328</v>
      </c>
      <c r="E297" s="119" t="s">
        <v>3001</v>
      </c>
      <c r="F297" s="119" t="s">
        <v>3002</v>
      </c>
      <c r="G297" s="119" t="s">
        <v>3009</v>
      </c>
      <c r="H297" s="119" t="s">
        <v>1040</v>
      </c>
      <c r="I297" s="119" t="s">
        <v>509</v>
      </c>
      <c r="J297" s="119" t="s">
        <v>510</v>
      </c>
      <c r="K297" s="119" t="s">
        <v>503</v>
      </c>
      <c r="L297" s="119" t="s">
        <v>8575</v>
      </c>
      <c r="M297" s="120">
        <v>30000</v>
      </c>
      <c r="N297" s="122">
        <v>0</v>
      </c>
      <c r="O297" s="120">
        <v>912</v>
      </c>
      <c r="P297" s="120">
        <v>861</v>
      </c>
      <c r="Q297" s="121">
        <f t="shared" si="4"/>
        <v>21497.86</v>
      </c>
      <c r="R297" s="120">
        <v>6729.14</v>
      </c>
    </row>
    <row r="298" spans="1:18">
      <c r="A298" s="116" t="str">
        <f>TNOMINA[[#This Row],[cedula]]&amp;TNOMINA[[#This Row],[prog]]&amp;LEFT(TNOMINA[[#This Row],[tipo]],3)</f>
        <v>0010124380601FIJ</v>
      </c>
      <c r="B298" s="119" t="s">
        <v>2298</v>
      </c>
      <c r="C298" s="119" t="s">
        <v>11</v>
      </c>
      <c r="D298" s="119" t="s">
        <v>2328</v>
      </c>
      <c r="E298" s="119" t="s">
        <v>3001</v>
      </c>
      <c r="F298" s="119" t="s">
        <v>3002</v>
      </c>
      <c r="G298" s="119" t="s">
        <v>3007</v>
      </c>
      <c r="H298" s="119" t="s">
        <v>1693</v>
      </c>
      <c r="I298" s="119" t="s">
        <v>3034</v>
      </c>
      <c r="J298" s="119" t="s">
        <v>817</v>
      </c>
      <c r="K298" s="119" t="s">
        <v>727</v>
      </c>
      <c r="L298" s="119" t="s">
        <v>8575</v>
      </c>
      <c r="M298" s="120">
        <v>150000</v>
      </c>
      <c r="N298" s="120">
        <v>23866.62</v>
      </c>
      <c r="O298" s="120">
        <v>4560</v>
      </c>
      <c r="P298" s="120">
        <v>4305</v>
      </c>
      <c r="Q298" s="121">
        <f t="shared" si="4"/>
        <v>15621</v>
      </c>
      <c r="R298" s="120">
        <v>101647.38</v>
      </c>
    </row>
    <row r="299" spans="1:18">
      <c r="A299" s="116" t="str">
        <f>TNOMINA[[#This Row],[cedula]]&amp;TNOMINA[[#This Row],[prog]]&amp;LEFT(TNOMINA[[#This Row],[tipo]],3)</f>
        <v>0011845884301FIJ</v>
      </c>
      <c r="B299" s="119" t="s">
        <v>2298</v>
      </c>
      <c r="C299" s="119" t="s">
        <v>11</v>
      </c>
      <c r="D299" s="119" t="s">
        <v>2328</v>
      </c>
      <c r="E299" s="119" t="s">
        <v>3001</v>
      </c>
      <c r="F299" s="119" t="s">
        <v>3002</v>
      </c>
      <c r="G299" s="119" t="s">
        <v>3004</v>
      </c>
      <c r="H299" s="119" t="s">
        <v>2849</v>
      </c>
      <c r="I299" s="119" t="s">
        <v>2869</v>
      </c>
      <c r="J299" s="119" t="s">
        <v>10</v>
      </c>
      <c r="K299" s="119" t="s">
        <v>684</v>
      </c>
      <c r="L299" s="119" t="s">
        <v>8575</v>
      </c>
      <c r="M299" s="120">
        <v>35000</v>
      </c>
      <c r="N299" s="122">
        <v>0</v>
      </c>
      <c r="O299" s="120">
        <v>1064</v>
      </c>
      <c r="P299" s="120">
        <v>1004.5</v>
      </c>
      <c r="Q299" s="121">
        <f t="shared" si="4"/>
        <v>25</v>
      </c>
      <c r="R299" s="120">
        <v>32906.5</v>
      </c>
    </row>
    <row r="300" spans="1:18">
      <c r="A300" s="116" t="str">
        <f>TNOMINA[[#This Row],[cedula]]&amp;TNOMINA[[#This Row],[prog]]&amp;LEFT(TNOMINA[[#This Row],[tipo]],3)</f>
        <v>0010903137701FIJ</v>
      </c>
      <c r="B300" s="119" t="s">
        <v>2298</v>
      </c>
      <c r="C300" s="119" t="s">
        <v>11</v>
      </c>
      <c r="D300" s="119" t="s">
        <v>2328</v>
      </c>
      <c r="E300" s="119" t="s">
        <v>3001</v>
      </c>
      <c r="F300" s="119" t="s">
        <v>3002</v>
      </c>
      <c r="G300" s="119" t="s">
        <v>3010</v>
      </c>
      <c r="H300" s="119" t="s">
        <v>1695</v>
      </c>
      <c r="I300" s="119" t="s">
        <v>197</v>
      </c>
      <c r="J300" s="119" t="s">
        <v>8</v>
      </c>
      <c r="K300" s="119" t="s">
        <v>198</v>
      </c>
      <c r="L300" s="119" t="s">
        <v>8575</v>
      </c>
      <c r="M300" s="120">
        <v>20000</v>
      </c>
      <c r="N300" s="122">
        <v>0</v>
      </c>
      <c r="O300" s="120">
        <v>608</v>
      </c>
      <c r="P300" s="120">
        <v>574</v>
      </c>
      <c r="Q300" s="121">
        <f t="shared" si="4"/>
        <v>5105.07</v>
      </c>
      <c r="R300" s="120">
        <v>13712.93</v>
      </c>
    </row>
    <row r="301" spans="1:18">
      <c r="A301" s="116" t="str">
        <f>TNOMINA[[#This Row],[cedula]]&amp;TNOMINA[[#This Row],[prog]]&amp;LEFT(TNOMINA[[#This Row],[tipo]],3)</f>
        <v>0011519695801FIJ</v>
      </c>
      <c r="B301" s="119" t="s">
        <v>2298</v>
      </c>
      <c r="C301" s="119" t="s">
        <v>11</v>
      </c>
      <c r="D301" s="119" t="s">
        <v>2328</v>
      </c>
      <c r="E301" s="119" t="s">
        <v>3001</v>
      </c>
      <c r="F301" s="119" t="s">
        <v>3002</v>
      </c>
      <c r="G301" s="119" t="s">
        <v>3006</v>
      </c>
      <c r="H301" s="119" t="s">
        <v>3560</v>
      </c>
      <c r="I301" s="119" t="s">
        <v>3593</v>
      </c>
      <c r="J301" s="119" t="s">
        <v>335</v>
      </c>
      <c r="K301" s="119" t="s">
        <v>727</v>
      </c>
      <c r="L301" s="119" t="s">
        <v>8575</v>
      </c>
      <c r="M301" s="120">
        <v>35000</v>
      </c>
      <c r="N301" s="122">
        <v>0</v>
      </c>
      <c r="O301" s="120">
        <v>1064</v>
      </c>
      <c r="P301" s="120">
        <v>1004.5</v>
      </c>
      <c r="Q301" s="121">
        <f t="shared" si="4"/>
        <v>25</v>
      </c>
      <c r="R301" s="120">
        <v>32906.5</v>
      </c>
    </row>
    <row r="302" spans="1:18">
      <c r="A302" s="116" t="str">
        <f>TNOMINA[[#This Row],[cedula]]&amp;TNOMINA[[#This Row],[prog]]&amp;LEFT(TNOMINA[[#This Row],[tipo]],3)</f>
        <v>0011702168301FIJ</v>
      </c>
      <c r="B302" s="119" t="s">
        <v>2298</v>
      </c>
      <c r="C302" s="119" t="s">
        <v>11</v>
      </c>
      <c r="D302" s="119" t="s">
        <v>2328</v>
      </c>
      <c r="E302" s="119" t="s">
        <v>3001</v>
      </c>
      <c r="F302" s="119" t="s">
        <v>3002</v>
      </c>
      <c r="G302" s="119" t="s">
        <v>3015</v>
      </c>
      <c r="H302" s="119" t="s">
        <v>1042</v>
      </c>
      <c r="I302" s="119" t="s">
        <v>474</v>
      </c>
      <c r="J302" s="119" t="s">
        <v>475</v>
      </c>
      <c r="K302" s="119" t="s">
        <v>762</v>
      </c>
      <c r="L302" s="119" t="s">
        <v>8575</v>
      </c>
      <c r="M302" s="120">
        <v>45000</v>
      </c>
      <c r="N302" s="120">
        <v>1148.33</v>
      </c>
      <c r="O302" s="120">
        <v>1368</v>
      </c>
      <c r="P302" s="120">
        <v>1291.5</v>
      </c>
      <c r="Q302" s="121">
        <f t="shared" si="4"/>
        <v>21817</v>
      </c>
      <c r="R302" s="120">
        <v>19375.169999999998</v>
      </c>
    </row>
    <row r="303" spans="1:18">
      <c r="A303" s="116" t="str">
        <f>TNOMINA[[#This Row],[cedula]]&amp;TNOMINA[[#This Row],[prog]]&amp;LEFT(TNOMINA[[#This Row],[tipo]],3)</f>
        <v>0010990904401FIJ</v>
      </c>
      <c r="B303" s="119" t="s">
        <v>2298</v>
      </c>
      <c r="C303" s="119" t="s">
        <v>11</v>
      </c>
      <c r="D303" s="119" t="s">
        <v>2328</v>
      </c>
      <c r="E303" s="119" t="s">
        <v>3001</v>
      </c>
      <c r="F303" s="119" t="s">
        <v>3002</v>
      </c>
      <c r="G303" s="119" t="s">
        <v>3010</v>
      </c>
      <c r="H303" s="119" t="s">
        <v>1696</v>
      </c>
      <c r="I303" s="119" t="s">
        <v>255</v>
      </c>
      <c r="J303" s="119" t="s">
        <v>1200</v>
      </c>
      <c r="K303" s="119" t="s">
        <v>1510</v>
      </c>
      <c r="L303" s="119" t="s">
        <v>8575</v>
      </c>
      <c r="M303" s="120">
        <v>70000</v>
      </c>
      <c r="N303" s="120">
        <v>5368.48</v>
      </c>
      <c r="O303" s="120">
        <v>2128</v>
      </c>
      <c r="P303" s="120">
        <v>2009</v>
      </c>
      <c r="Q303" s="121">
        <f t="shared" si="4"/>
        <v>8037.6700000000055</v>
      </c>
      <c r="R303" s="120">
        <v>52456.85</v>
      </c>
    </row>
    <row r="304" spans="1:18">
      <c r="A304" s="116" t="str">
        <f>TNOMINA[[#This Row],[cedula]]&amp;TNOMINA[[#This Row],[prog]]&amp;LEFT(TNOMINA[[#This Row],[tipo]],3)</f>
        <v>0260074570301FIJ</v>
      </c>
      <c r="B304" s="119" t="s">
        <v>2298</v>
      </c>
      <c r="C304" s="119" t="s">
        <v>11</v>
      </c>
      <c r="D304" s="119" t="s">
        <v>2328</v>
      </c>
      <c r="E304" s="119" t="s">
        <v>3001</v>
      </c>
      <c r="F304" s="119" t="s">
        <v>3002</v>
      </c>
      <c r="G304" s="119" t="s">
        <v>3006</v>
      </c>
      <c r="H304" s="119" t="s">
        <v>1697</v>
      </c>
      <c r="I304" s="119" t="s">
        <v>1465</v>
      </c>
      <c r="J304" s="119" t="s">
        <v>335</v>
      </c>
      <c r="K304" s="119" t="s">
        <v>684</v>
      </c>
      <c r="L304" s="119" t="s">
        <v>8575</v>
      </c>
      <c r="M304" s="120">
        <v>35000</v>
      </c>
      <c r="N304" s="122">
        <v>0</v>
      </c>
      <c r="O304" s="120">
        <v>1064</v>
      </c>
      <c r="P304" s="120">
        <v>1004.5</v>
      </c>
      <c r="Q304" s="121">
        <f t="shared" si="4"/>
        <v>25</v>
      </c>
      <c r="R304" s="120">
        <v>32906.5</v>
      </c>
    </row>
    <row r="305" spans="1:18">
      <c r="A305" s="116" t="str">
        <f>TNOMINA[[#This Row],[cedula]]&amp;TNOMINA[[#This Row],[prog]]&amp;LEFT(TNOMINA[[#This Row],[tipo]],3)</f>
        <v>0010909919201FIJ</v>
      </c>
      <c r="B305" s="119" t="s">
        <v>2298</v>
      </c>
      <c r="C305" s="119" t="s">
        <v>11</v>
      </c>
      <c r="D305" s="119" t="s">
        <v>2328</v>
      </c>
      <c r="E305" s="119" t="s">
        <v>3001</v>
      </c>
      <c r="F305" s="119" t="s">
        <v>3002</v>
      </c>
      <c r="G305" s="119" t="s">
        <v>3015</v>
      </c>
      <c r="H305" s="119" t="s">
        <v>1699</v>
      </c>
      <c r="I305" s="119" t="s">
        <v>708</v>
      </c>
      <c r="J305" s="119" t="s">
        <v>75</v>
      </c>
      <c r="K305" s="119" t="s">
        <v>684</v>
      </c>
      <c r="L305" s="119" t="s">
        <v>8575</v>
      </c>
      <c r="M305" s="120">
        <v>10000</v>
      </c>
      <c r="N305" s="120">
        <v>1411.35</v>
      </c>
      <c r="O305" s="120">
        <v>304</v>
      </c>
      <c r="P305" s="120">
        <v>287</v>
      </c>
      <c r="Q305" s="121">
        <f t="shared" si="4"/>
        <v>7897.65</v>
      </c>
      <c r="R305" s="120">
        <v>100</v>
      </c>
    </row>
    <row r="306" spans="1:18">
      <c r="A306" s="116" t="str">
        <f>TNOMINA[[#This Row],[cedula]]&amp;TNOMINA[[#This Row],[prog]]&amp;LEFT(TNOMINA[[#This Row],[tipo]],3)</f>
        <v>0011485582801FIJ</v>
      </c>
      <c r="B306" s="119" t="s">
        <v>2298</v>
      </c>
      <c r="C306" s="119" t="s">
        <v>11</v>
      </c>
      <c r="D306" s="119" t="s">
        <v>2328</v>
      </c>
      <c r="E306" s="119" t="s">
        <v>3001</v>
      </c>
      <c r="F306" s="119" t="s">
        <v>3002</v>
      </c>
      <c r="G306" s="119" t="s">
        <v>3006</v>
      </c>
      <c r="H306" s="119" t="s">
        <v>2457</v>
      </c>
      <c r="I306" s="119" t="s">
        <v>2429</v>
      </c>
      <c r="J306" s="119" t="s">
        <v>1187</v>
      </c>
      <c r="K306" s="119" t="s">
        <v>843</v>
      </c>
      <c r="L306" s="119" t="s">
        <v>8575</v>
      </c>
      <c r="M306" s="120">
        <v>24000</v>
      </c>
      <c r="N306" s="122">
        <v>0</v>
      </c>
      <c r="O306" s="120">
        <v>729.6</v>
      </c>
      <c r="P306" s="120">
        <v>688.8</v>
      </c>
      <c r="Q306" s="121">
        <f t="shared" si="4"/>
        <v>8857.7099999999991</v>
      </c>
      <c r="R306" s="120">
        <v>13723.89</v>
      </c>
    </row>
    <row r="307" spans="1:18">
      <c r="A307" s="116" t="str">
        <f>TNOMINA[[#This Row],[cedula]]&amp;TNOMINA[[#This Row],[prog]]&amp;LEFT(TNOMINA[[#This Row],[tipo]],3)</f>
        <v>4023329250301FIJ</v>
      </c>
      <c r="B307" s="119" t="s">
        <v>2298</v>
      </c>
      <c r="C307" s="119" t="s">
        <v>11</v>
      </c>
      <c r="D307" s="119" t="s">
        <v>2328</v>
      </c>
      <c r="E307" s="119" t="s">
        <v>3001</v>
      </c>
      <c r="F307" s="119" t="s">
        <v>3002</v>
      </c>
      <c r="G307" s="119" t="s">
        <v>3006</v>
      </c>
      <c r="H307" s="119" t="s">
        <v>2460</v>
      </c>
      <c r="I307" s="119" t="s">
        <v>2432</v>
      </c>
      <c r="J307" s="119" t="s">
        <v>27</v>
      </c>
      <c r="K307" s="119" t="s">
        <v>684</v>
      </c>
      <c r="L307" s="119" t="s">
        <v>8575</v>
      </c>
      <c r="M307" s="120">
        <v>18000</v>
      </c>
      <c r="N307" s="122">
        <v>0</v>
      </c>
      <c r="O307" s="120">
        <v>547.20000000000005</v>
      </c>
      <c r="P307" s="120">
        <v>516.6</v>
      </c>
      <c r="Q307" s="121">
        <f t="shared" si="4"/>
        <v>1612.380000000001</v>
      </c>
      <c r="R307" s="120">
        <v>15323.82</v>
      </c>
    </row>
    <row r="308" spans="1:18">
      <c r="A308" s="116" t="str">
        <f>TNOMINA[[#This Row],[cedula]]&amp;TNOMINA[[#This Row],[prog]]&amp;LEFT(TNOMINA[[#This Row],[tipo]],3)</f>
        <v>0011886157401FIJ</v>
      </c>
      <c r="B308" s="119" t="s">
        <v>2298</v>
      </c>
      <c r="C308" s="119" t="s">
        <v>11</v>
      </c>
      <c r="D308" s="119" t="s">
        <v>2328</v>
      </c>
      <c r="E308" s="119" t="s">
        <v>3001</v>
      </c>
      <c r="F308" s="119" t="s">
        <v>3002</v>
      </c>
      <c r="G308" s="119" t="s">
        <v>3010</v>
      </c>
      <c r="H308" s="119" t="s">
        <v>1700</v>
      </c>
      <c r="I308" s="119" t="s">
        <v>820</v>
      </c>
      <c r="J308" s="119" t="s">
        <v>821</v>
      </c>
      <c r="K308" s="119" t="s">
        <v>259</v>
      </c>
      <c r="L308" s="119" t="s">
        <v>8575</v>
      </c>
      <c r="M308" s="120">
        <v>65000</v>
      </c>
      <c r="N308" s="120">
        <v>4427.58</v>
      </c>
      <c r="O308" s="120">
        <v>1976</v>
      </c>
      <c r="P308" s="120">
        <v>1865.5</v>
      </c>
      <c r="Q308" s="121">
        <f t="shared" si="4"/>
        <v>325</v>
      </c>
      <c r="R308" s="120">
        <v>56405.919999999998</v>
      </c>
    </row>
    <row r="309" spans="1:18">
      <c r="A309" s="116" t="str">
        <f>TNOMINA[[#This Row],[cedula]]&amp;TNOMINA[[#This Row],[prog]]&amp;LEFT(TNOMINA[[#This Row],[tipo]],3)</f>
        <v>0010287266001FIJ</v>
      </c>
      <c r="B309" s="119" t="s">
        <v>2298</v>
      </c>
      <c r="C309" s="119" t="s">
        <v>11</v>
      </c>
      <c r="D309" s="119" t="s">
        <v>2328</v>
      </c>
      <c r="E309" s="119" t="s">
        <v>3001</v>
      </c>
      <c r="F309" s="119" t="s">
        <v>3002</v>
      </c>
      <c r="G309" s="119" t="s">
        <v>3004</v>
      </c>
      <c r="H309" s="119" t="s">
        <v>1701</v>
      </c>
      <c r="I309" s="119" t="s">
        <v>709</v>
      </c>
      <c r="J309" s="119" t="s">
        <v>710</v>
      </c>
      <c r="K309" s="119" t="s">
        <v>684</v>
      </c>
      <c r="L309" s="119" t="s">
        <v>8575</v>
      </c>
      <c r="M309" s="120">
        <v>11400.33</v>
      </c>
      <c r="N309" s="122">
        <v>0</v>
      </c>
      <c r="O309" s="120">
        <v>346.57</v>
      </c>
      <c r="P309" s="120">
        <v>327.19</v>
      </c>
      <c r="Q309" s="121">
        <f t="shared" si="4"/>
        <v>3735.0499999999993</v>
      </c>
      <c r="R309" s="120">
        <v>6991.52</v>
      </c>
    </row>
    <row r="310" spans="1:18">
      <c r="A310" s="116" t="str">
        <f>TNOMINA[[#This Row],[cedula]]&amp;TNOMINA[[#This Row],[prog]]&amp;LEFT(TNOMINA[[#This Row],[tipo]],3)</f>
        <v>0010073246001FIJ</v>
      </c>
      <c r="B310" s="119" t="s">
        <v>2298</v>
      </c>
      <c r="C310" s="119" t="s">
        <v>11</v>
      </c>
      <c r="D310" s="119" t="s">
        <v>2328</v>
      </c>
      <c r="E310" s="119" t="s">
        <v>3001</v>
      </c>
      <c r="F310" s="119" t="s">
        <v>3002</v>
      </c>
      <c r="G310" s="119" t="s">
        <v>3004</v>
      </c>
      <c r="H310" s="119" t="s">
        <v>1702</v>
      </c>
      <c r="I310" s="119" t="s">
        <v>3035</v>
      </c>
      <c r="J310" s="119" t="s">
        <v>1194</v>
      </c>
      <c r="K310" s="119" t="s">
        <v>843</v>
      </c>
      <c r="L310" s="119" t="s">
        <v>8575</v>
      </c>
      <c r="M310" s="120">
        <v>300000</v>
      </c>
      <c r="N310" s="120">
        <v>60009.02</v>
      </c>
      <c r="O310" s="120">
        <v>5685.41</v>
      </c>
      <c r="P310" s="120">
        <v>8610</v>
      </c>
      <c r="Q310" s="121">
        <f t="shared" si="4"/>
        <v>2025</v>
      </c>
      <c r="R310" s="120">
        <v>223670.57</v>
      </c>
    </row>
    <row r="311" spans="1:18">
      <c r="A311" s="116" t="str">
        <f>TNOMINA[[#This Row],[cedula]]&amp;TNOMINA[[#This Row],[prog]]&amp;LEFT(TNOMINA[[#This Row],[tipo]],3)</f>
        <v>2240008149701FIJ</v>
      </c>
      <c r="B311" s="119" t="s">
        <v>2298</v>
      </c>
      <c r="C311" s="119" t="s">
        <v>11</v>
      </c>
      <c r="D311" s="119" t="s">
        <v>2328</v>
      </c>
      <c r="E311" s="119" t="s">
        <v>3001</v>
      </c>
      <c r="F311" s="119" t="s">
        <v>3002</v>
      </c>
      <c r="G311" s="119" t="s">
        <v>3004</v>
      </c>
      <c r="H311" s="119" t="s">
        <v>3037</v>
      </c>
      <c r="I311" s="119" t="s">
        <v>3036</v>
      </c>
      <c r="J311" s="119" t="s">
        <v>510</v>
      </c>
      <c r="K311" s="119" t="s">
        <v>503</v>
      </c>
      <c r="L311" s="119" t="s">
        <v>8575</v>
      </c>
      <c r="M311" s="120">
        <v>24000</v>
      </c>
      <c r="N311" s="122">
        <v>0</v>
      </c>
      <c r="O311" s="120">
        <v>729.6</v>
      </c>
      <c r="P311" s="120">
        <v>688.8</v>
      </c>
      <c r="Q311" s="121">
        <f t="shared" si="4"/>
        <v>25</v>
      </c>
      <c r="R311" s="120">
        <v>22556.6</v>
      </c>
    </row>
    <row r="312" spans="1:18">
      <c r="A312" s="116" t="str">
        <f>TNOMINA[[#This Row],[cedula]]&amp;TNOMINA[[#This Row],[prog]]&amp;LEFT(TNOMINA[[#This Row],[tipo]],3)</f>
        <v>0011707585301FIJ</v>
      </c>
      <c r="B312" s="119" t="s">
        <v>2298</v>
      </c>
      <c r="C312" s="119" t="s">
        <v>11</v>
      </c>
      <c r="D312" s="119" t="s">
        <v>2328</v>
      </c>
      <c r="E312" s="119" t="s">
        <v>3001</v>
      </c>
      <c r="F312" s="119" t="s">
        <v>3002</v>
      </c>
      <c r="G312" s="119" t="s">
        <v>3004</v>
      </c>
      <c r="H312" s="119" t="s">
        <v>3181</v>
      </c>
      <c r="I312" s="119" t="s">
        <v>3180</v>
      </c>
      <c r="J312" s="119" t="s">
        <v>8</v>
      </c>
      <c r="K312" s="119" t="s">
        <v>843</v>
      </c>
      <c r="L312" s="119" t="s">
        <v>8575</v>
      </c>
      <c r="M312" s="120">
        <v>20000</v>
      </c>
      <c r="N312" s="122">
        <v>0</v>
      </c>
      <c r="O312" s="120">
        <v>608</v>
      </c>
      <c r="P312" s="120">
        <v>574</v>
      </c>
      <c r="Q312" s="121">
        <f t="shared" si="4"/>
        <v>1671</v>
      </c>
      <c r="R312" s="120">
        <v>17147</v>
      </c>
    </row>
    <row r="313" spans="1:18">
      <c r="A313" s="116" t="str">
        <f>TNOMINA[[#This Row],[cedula]]&amp;TNOMINA[[#This Row],[prog]]&amp;LEFT(TNOMINA[[#This Row],[tipo]],3)</f>
        <v>0011507003901FIJ</v>
      </c>
      <c r="B313" s="119" t="s">
        <v>2298</v>
      </c>
      <c r="C313" s="119" t="s">
        <v>11</v>
      </c>
      <c r="D313" s="119" t="s">
        <v>2328</v>
      </c>
      <c r="E313" s="119" t="s">
        <v>3001</v>
      </c>
      <c r="F313" s="119" t="s">
        <v>3002</v>
      </c>
      <c r="G313" s="119" t="s">
        <v>3006</v>
      </c>
      <c r="H313" s="119" t="s">
        <v>3561</v>
      </c>
      <c r="I313" s="119" t="s">
        <v>3594</v>
      </c>
      <c r="J313" s="119" t="s">
        <v>8</v>
      </c>
      <c r="K313" s="119" t="s">
        <v>684</v>
      </c>
      <c r="L313" s="119" t="s">
        <v>8575</v>
      </c>
      <c r="M313" s="120">
        <v>20000</v>
      </c>
      <c r="N313" s="122">
        <v>0</v>
      </c>
      <c r="O313" s="120">
        <v>608</v>
      </c>
      <c r="P313" s="120">
        <v>574</v>
      </c>
      <c r="Q313" s="121">
        <f t="shared" si="4"/>
        <v>25</v>
      </c>
      <c r="R313" s="120">
        <v>18793</v>
      </c>
    </row>
    <row r="314" spans="1:18">
      <c r="A314" s="116" t="str">
        <f>TNOMINA[[#This Row],[cedula]]&amp;TNOMINA[[#This Row],[prog]]&amp;LEFT(TNOMINA[[#This Row],[tipo]],3)</f>
        <v>0011690235401FIJ</v>
      </c>
      <c r="B314" s="119" t="s">
        <v>2298</v>
      </c>
      <c r="C314" s="119" t="s">
        <v>11</v>
      </c>
      <c r="D314" s="119" t="s">
        <v>2328</v>
      </c>
      <c r="E314" s="119" t="s">
        <v>3001</v>
      </c>
      <c r="F314" s="119" t="s">
        <v>3002</v>
      </c>
      <c r="G314" s="119" t="s">
        <v>3007</v>
      </c>
      <c r="H314" s="119" t="s">
        <v>1043</v>
      </c>
      <c r="I314" s="119" t="s">
        <v>286</v>
      </c>
      <c r="J314" s="119" t="s">
        <v>98</v>
      </c>
      <c r="K314" s="119" t="s">
        <v>276</v>
      </c>
      <c r="L314" s="119" t="s">
        <v>8575</v>
      </c>
      <c r="M314" s="120">
        <v>60000</v>
      </c>
      <c r="N314" s="120">
        <v>3486.68</v>
      </c>
      <c r="O314" s="120">
        <v>1824</v>
      </c>
      <c r="P314" s="120">
        <v>1722</v>
      </c>
      <c r="Q314" s="121">
        <f t="shared" si="4"/>
        <v>505</v>
      </c>
      <c r="R314" s="120">
        <v>52462.32</v>
      </c>
    </row>
    <row r="315" spans="1:18">
      <c r="A315" s="116" t="str">
        <f>TNOMINA[[#This Row],[cedula]]&amp;TNOMINA[[#This Row],[prog]]&amp;LEFT(TNOMINA[[#This Row],[tipo]],3)</f>
        <v>0690001172401FIJ</v>
      </c>
      <c r="B315" s="119" t="s">
        <v>2298</v>
      </c>
      <c r="C315" s="119" t="s">
        <v>11</v>
      </c>
      <c r="D315" s="119" t="s">
        <v>2328</v>
      </c>
      <c r="E315" s="119" t="s">
        <v>3001</v>
      </c>
      <c r="F315" s="119" t="s">
        <v>3002</v>
      </c>
      <c r="G315" s="119" t="s">
        <v>3010</v>
      </c>
      <c r="H315" s="119" t="s">
        <v>2853</v>
      </c>
      <c r="I315" s="119" t="s">
        <v>2873</v>
      </c>
      <c r="J315" s="119" t="s">
        <v>10</v>
      </c>
      <c r="K315" s="119" t="s">
        <v>271</v>
      </c>
      <c r="L315" s="119" t="s">
        <v>8575</v>
      </c>
      <c r="M315" s="120">
        <v>80000</v>
      </c>
      <c r="N315" s="120">
        <v>7400.87</v>
      </c>
      <c r="O315" s="120">
        <v>2432</v>
      </c>
      <c r="P315" s="120">
        <v>2296</v>
      </c>
      <c r="Q315" s="121">
        <f t="shared" si="4"/>
        <v>4734.3100000000049</v>
      </c>
      <c r="R315" s="120">
        <v>63136.82</v>
      </c>
    </row>
    <row r="316" spans="1:18">
      <c r="A316" s="116" t="str">
        <f>TNOMINA[[#This Row],[cedula]]&amp;TNOMINA[[#This Row],[prog]]&amp;LEFT(TNOMINA[[#This Row],[tipo]],3)</f>
        <v>0010341719201FIJ</v>
      </c>
      <c r="B316" s="119" t="s">
        <v>2298</v>
      </c>
      <c r="C316" s="119" t="s">
        <v>11</v>
      </c>
      <c r="D316" s="119" t="s">
        <v>2328</v>
      </c>
      <c r="E316" s="119" t="s">
        <v>3001</v>
      </c>
      <c r="F316" s="119" t="s">
        <v>3002</v>
      </c>
      <c r="G316" s="119" t="s">
        <v>3009</v>
      </c>
      <c r="H316" s="119" t="s">
        <v>1044</v>
      </c>
      <c r="I316" s="119" t="s">
        <v>577</v>
      </c>
      <c r="J316" s="119" t="s">
        <v>125</v>
      </c>
      <c r="K316" s="119" t="s">
        <v>843</v>
      </c>
      <c r="L316" s="119" t="s">
        <v>8575</v>
      </c>
      <c r="M316" s="120">
        <v>18000</v>
      </c>
      <c r="N316" s="122">
        <v>0</v>
      </c>
      <c r="O316" s="120">
        <v>547.20000000000005</v>
      </c>
      <c r="P316" s="120">
        <v>516.6</v>
      </c>
      <c r="Q316" s="121">
        <f t="shared" si="4"/>
        <v>9458.7400000000016</v>
      </c>
      <c r="R316" s="120">
        <v>7477.46</v>
      </c>
    </row>
    <row r="317" spans="1:18">
      <c r="A317" s="116" t="str">
        <f>TNOMINA[[#This Row],[cedula]]&amp;TNOMINA[[#This Row],[prog]]&amp;LEFT(TNOMINA[[#This Row],[tipo]],3)</f>
        <v>0220007338101FIJ</v>
      </c>
      <c r="B317" s="119" t="s">
        <v>2298</v>
      </c>
      <c r="C317" s="119" t="s">
        <v>11</v>
      </c>
      <c r="D317" s="119" t="s">
        <v>2328</v>
      </c>
      <c r="E317" s="119" t="s">
        <v>3001</v>
      </c>
      <c r="F317" s="119" t="s">
        <v>3002</v>
      </c>
      <c r="G317" s="119" t="s">
        <v>3005</v>
      </c>
      <c r="H317" s="119" t="s">
        <v>1703</v>
      </c>
      <c r="I317" s="119" t="s">
        <v>822</v>
      </c>
      <c r="J317" s="119" t="s">
        <v>251</v>
      </c>
      <c r="K317" s="119" t="s">
        <v>503</v>
      </c>
      <c r="L317" s="119" t="s">
        <v>8575</v>
      </c>
      <c r="M317" s="120">
        <v>70000</v>
      </c>
      <c r="N317" s="120">
        <v>5051</v>
      </c>
      <c r="O317" s="120">
        <v>2128</v>
      </c>
      <c r="P317" s="120">
        <v>2009</v>
      </c>
      <c r="Q317" s="121">
        <f t="shared" si="4"/>
        <v>20615.879999999997</v>
      </c>
      <c r="R317" s="120">
        <v>40196.120000000003</v>
      </c>
    </row>
    <row r="318" spans="1:18">
      <c r="A318" s="116" t="str">
        <f>TNOMINA[[#This Row],[cedula]]&amp;TNOMINA[[#This Row],[prog]]&amp;LEFT(TNOMINA[[#This Row],[tipo]],3)</f>
        <v>0010155185101FIJ</v>
      </c>
      <c r="B318" s="119" t="s">
        <v>2298</v>
      </c>
      <c r="C318" s="119" t="s">
        <v>11</v>
      </c>
      <c r="D318" s="119" t="s">
        <v>2328</v>
      </c>
      <c r="E318" s="119" t="s">
        <v>3001</v>
      </c>
      <c r="F318" s="119" t="s">
        <v>3002</v>
      </c>
      <c r="G318" s="119" t="s">
        <v>3009</v>
      </c>
      <c r="H318" s="119" t="s">
        <v>1045</v>
      </c>
      <c r="I318" s="119" t="s">
        <v>499</v>
      </c>
      <c r="J318" s="119" t="s">
        <v>125</v>
      </c>
      <c r="K318" s="119" t="s">
        <v>488</v>
      </c>
      <c r="L318" s="119" t="s">
        <v>8575</v>
      </c>
      <c r="M318" s="120">
        <v>22000</v>
      </c>
      <c r="N318" s="122">
        <v>0</v>
      </c>
      <c r="O318" s="120">
        <v>668.8</v>
      </c>
      <c r="P318" s="120">
        <v>631.4</v>
      </c>
      <c r="Q318" s="121">
        <f t="shared" si="4"/>
        <v>13066.079999999998</v>
      </c>
      <c r="R318" s="120">
        <v>7633.72</v>
      </c>
    </row>
    <row r="319" spans="1:18">
      <c r="A319" s="116" t="str">
        <f>TNOMINA[[#This Row],[cedula]]&amp;TNOMINA[[#This Row],[prog]]&amp;LEFT(TNOMINA[[#This Row],[tipo]],3)</f>
        <v>0011853481701FIJ</v>
      </c>
      <c r="B319" s="119" t="s">
        <v>2298</v>
      </c>
      <c r="C319" s="119" t="s">
        <v>11</v>
      </c>
      <c r="D319" s="119" t="s">
        <v>2328</v>
      </c>
      <c r="E319" s="119" t="s">
        <v>3001</v>
      </c>
      <c r="F319" s="119" t="s">
        <v>3002</v>
      </c>
      <c r="G319" s="119" t="s">
        <v>3006</v>
      </c>
      <c r="H319" s="119" t="s">
        <v>1704</v>
      </c>
      <c r="I319" s="119" t="s">
        <v>1462</v>
      </c>
      <c r="J319" s="119" t="s">
        <v>10</v>
      </c>
      <c r="K319" s="119" t="s">
        <v>843</v>
      </c>
      <c r="L319" s="119" t="s">
        <v>8575</v>
      </c>
      <c r="M319" s="120">
        <v>35000</v>
      </c>
      <c r="N319" s="122">
        <v>0</v>
      </c>
      <c r="O319" s="120">
        <v>1064</v>
      </c>
      <c r="P319" s="120">
        <v>1004.5</v>
      </c>
      <c r="Q319" s="121">
        <f t="shared" si="4"/>
        <v>25</v>
      </c>
      <c r="R319" s="120">
        <v>32906.5</v>
      </c>
    </row>
    <row r="320" spans="1:18">
      <c r="A320" s="116" t="str">
        <f>TNOMINA[[#This Row],[cedula]]&amp;TNOMINA[[#This Row],[prog]]&amp;LEFT(TNOMINA[[#This Row],[tipo]],3)</f>
        <v>0011294643901FIJ</v>
      </c>
      <c r="B320" s="119" t="s">
        <v>2298</v>
      </c>
      <c r="C320" s="119" t="s">
        <v>11</v>
      </c>
      <c r="D320" s="119" t="s">
        <v>2328</v>
      </c>
      <c r="E320" s="119" t="s">
        <v>3001</v>
      </c>
      <c r="F320" s="119" t="s">
        <v>3002</v>
      </c>
      <c r="G320" s="119" t="s">
        <v>3009</v>
      </c>
      <c r="H320" s="119" t="s">
        <v>1046</v>
      </c>
      <c r="I320" s="119" t="s">
        <v>747</v>
      </c>
      <c r="J320" s="119" t="s">
        <v>748</v>
      </c>
      <c r="K320" s="119" t="s">
        <v>727</v>
      </c>
      <c r="L320" s="119" t="s">
        <v>8575</v>
      </c>
      <c r="M320" s="120">
        <v>45000</v>
      </c>
      <c r="N320" s="120">
        <v>1148.33</v>
      </c>
      <c r="O320" s="120">
        <v>1368</v>
      </c>
      <c r="P320" s="120">
        <v>1291.5</v>
      </c>
      <c r="Q320" s="121">
        <f t="shared" si="4"/>
        <v>30516.799999999996</v>
      </c>
      <c r="R320" s="120">
        <v>10675.37</v>
      </c>
    </row>
    <row r="321" spans="1:18">
      <c r="A321" s="116" t="str">
        <f>TNOMINA[[#This Row],[cedula]]&amp;TNOMINA[[#This Row],[prog]]&amp;LEFT(TNOMINA[[#This Row],[tipo]],3)</f>
        <v>0011269942601FIJ</v>
      </c>
      <c r="B321" s="119" t="s">
        <v>2298</v>
      </c>
      <c r="C321" s="119" t="s">
        <v>11</v>
      </c>
      <c r="D321" s="119" t="s">
        <v>2328</v>
      </c>
      <c r="E321" s="119" t="s">
        <v>3001</v>
      </c>
      <c r="F321" s="119" t="s">
        <v>3002</v>
      </c>
      <c r="G321" s="119" t="s">
        <v>3020</v>
      </c>
      <c r="H321" s="119" t="s">
        <v>1705</v>
      </c>
      <c r="I321" s="119" t="s">
        <v>711</v>
      </c>
      <c r="J321" s="119" t="s">
        <v>100</v>
      </c>
      <c r="K321" s="119" t="s">
        <v>684</v>
      </c>
      <c r="L321" s="119" t="s">
        <v>8575</v>
      </c>
      <c r="M321" s="120">
        <v>16500</v>
      </c>
      <c r="N321" s="122">
        <v>0</v>
      </c>
      <c r="O321" s="120">
        <v>501.6</v>
      </c>
      <c r="P321" s="120">
        <v>473.55</v>
      </c>
      <c r="Q321" s="121">
        <f t="shared" si="4"/>
        <v>25</v>
      </c>
      <c r="R321" s="120">
        <v>15499.85</v>
      </c>
    </row>
    <row r="322" spans="1:18">
      <c r="A322" s="116" t="str">
        <f>TNOMINA[[#This Row],[cedula]]&amp;TNOMINA[[#This Row],[prog]]&amp;LEFT(TNOMINA[[#This Row],[tipo]],3)</f>
        <v>2230024512701FIJ</v>
      </c>
      <c r="B322" s="119" t="s">
        <v>2298</v>
      </c>
      <c r="C322" s="119" t="s">
        <v>11</v>
      </c>
      <c r="D322" s="119" t="s">
        <v>2328</v>
      </c>
      <c r="E322" s="119" t="s">
        <v>3001</v>
      </c>
      <c r="F322" s="119" t="s">
        <v>3002</v>
      </c>
      <c r="G322" s="119" t="s">
        <v>3013</v>
      </c>
      <c r="H322" s="119" t="s">
        <v>1047</v>
      </c>
      <c r="I322" s="119" t="s">
        <v>204</v>
      </c>
      <c r="J322" s="119" t="s">
        <v>10</v>
      </c>
      <c r="K322" s="119" t="s">
        <v>1512</v>
      </c>
      <c r="L322" s="119" t="s">
        <v>8575</v>
      </c>
      <c r="M322" s="120">
        <v>45000</v>
      </c>
      <c r="N322" s="120">
        <v>910.22</v>
      </c>
      <c r="O322" s="120">
        <v>1368</v>
      </c>
      <c r="P322" s="120">
        <v>1291.5</v>
      </c>
      <c r="Q322" s="121">
        <f t="shared" si="4"/>
        <v>3112.3799999999974</v>
      </c>
      <c r="R322" s="120">
        <v>38317.9</v>
      </c>
    </row>
    <row r="323" spans="1:18">
      <c r="A323" s="116" t="str">
        <f>TNOMINA[[#This Row],[cedula]]&amp;TNOMINA[[#This Row],[prog]]&amp;LEFT(TNOMINA[[#This Row],[tipo]],3)</f>
        <v>0010706831401FIJ</v>
      </c>
      <c r="B323" s="119" t="s">
        <v>2298</v>
      </c>
      <c r="C323" s="119" t="s">
        <v>11</v>
      </c>
      <c r="D323" s="119" t="s">
        <v>2328</v>
      </c>
      <c r="E323" s="119" t="s">
        <v>3001</v>
      </c>
      <c r="F323" s="119" t="s">
        <v>3002</v>
      </c>
      <c r="G323" s="119" t="s">
        <v>3006</v>
      </c>
      <c r="H323" s="119" t="s">
        <v>2304</v>
      </c>
      <c r="I323" s="119" t="s">
        <v>2316</v>
      </c>
      <c r="J323" s="119" t="s">
        <v>42</v>
      </c>
      <c r="K323" s="119" t="s">
        <v>684</v>
      </c>
      <c r="L323" s="119" t="s">
        <v>8575</v>
      </c>
      <c r="M323" s="120">
        <v>10000</v>
      </c>
      <c r="N323" s="122">
        <v>0</v>
      </c>
      <c r="O323" s="120">
        <v>304</v>
      </c>
      <c r="P323" s="120">
        <v>287</v>
      </c>
      <c r="Q323" s="121">
        <f t="shared" si="4"/>
        <v>25</v>
      </c>
      <c r="R323" s="120">
        <v>9384</v>
      </c>
    </row>
    <row r="324" spans="1:18">
      <c r="A324" s="116" t="str">
        <f>TNOMINA[[#This Row],[cedula]]&amp;TNOMINA[[#This Row],[prog]]&amp;LEFT(TNOMINA[[#This Row],[tipo]],3)</f>
        <v>0010149784001FIJ</v>
      </c>
      <c r="B324" s="119" t="s">
        <v>2298</v>
      </c>
      <c r="C324" s="119" t="s">
        <v>11</v>
      </c>
      <c r="D324" s="119" t="s">
        <v>2328</v>
      </c>
      <c r="E324" s="119" t="s">
        <v>3001</v>
      </c>
      <c r="F324" s="119" t="s">
        <v>3002</v>
      </c>
      <c r="G324" s="119" t="s">
        <v>3009</v>
      </c>
      <c r="H324" s="119" t="s">
        <v>1048</v>
      </c>
      <c r="I324" s="119" t="s">
        <v>749</v>
      </c>
      <c r="J324" s="119" t="s">
        <v>750</v>
      </c>
      <c r="K324" s="119" t="s">
        <v>727</v>
      </c>
      <c r="L324" s="119" t="s">
        <v>8575</v>
      </c>
      <c r="M324" s="120">
        <v>150000</v>
      </c>
      <c r="N324" s="120">
        <v>23866.62</v>
      </c>
      <c r="O324" s="120">
        <v>4560</v>
      </c>
      <c r="P324" s="120">
        <v>4305</v>
      </c>
      <c r="Q324" s="121">
        <f t="shared" si="4"/>
        <v>75</v>
      </c>
      <c r="R324" s="120">
        <v>117193.38</v>
      </c>
    </row>
    <row r="325" spans="1:18">
      <c r="A325" s="116" t="str">
        <f>TNOMINA[[#This Row],[cedula]]&amp;TNOMINA[[#This Row],[prog]]&amp;LEFT(TNOMINA[[#This Row],[tipo]],3)</f>
        <v>4021359975201FIJ</v>
      </c>
      <c r="B325" s="119" t="s">
        <v>2298</v>
      </c>
      <c r="C325" s="119" t="s">
        <v>11</v>
      </c>
      <c r="D325" s="119" t="s">
        <v>2328</v>
      </c>
      <c r="E325" s="119" t="s">
        <v>3001</v>
      </c>
      <c r="F325" s="119" t="s">
        <v>3002</v>
      </c>
      <c r="G325" s="119" t="s">
        <v>3006</v>
      </c>
      <c r="H325" s="119" t="s">
        <v>3169</v>
      </c>
      <c r="I325" s="119" t="s">
        <v>3168</v>
      </c>
      <c r="J325" s="119" t="s">
        <v>359</v>
      </c>
      <c r="K325" s="119" t="s">
        <v>256</v>
      </c>
      <c r="L325" s="119" t="s">
        <v>8575</v>
      </c>
      <c r="M325" s="120">
        <v>22000</v>
      </c>
      <c r="N325" s="122">
        <v>0</v>
      </c>
      <c r="O325" s="120">
        <v>668.8</v>
      </c>
      <c r="P325" s="120">
        <v>631.4</v>
      </c>
      <c r="Q325" s="121">
        <f t="shared" ref="Q325:Q388" si="5">M325-SUM(N325:P325)-R325</f>
        <v>2891</v>
      </c>
      <c r="R325" s="120">
        <v>17808.8</v>
      </c>
    </row>
    <row r="326" spans="1:18">
      <c r="A326" s="116" t="str">
        <f>TNOMINA[[#This Row],[cedula]]&amp;TNOMINA[[#This Row],[prog]]&amp;LEFT(TNOMINA[[#This Row],[tipo]],3)</f>
        <v>0011783503301FIJ</v>
      </c>
      <c r="B326" s="119" t="s">
        <v>2298</v>
      </c>
      <c r="C326" s="119" t="s">
        <v>11</v>
      </c>
      <c r="D326" s="119" t="s">
        <v>2328</v>
      </c>
      <c r="E326" s="119" t="s">
        <v>3001</v>
      </c>
      <c r="F326" s="119" t="s">
        <v>3002</v>
      </c>
      <c r="G326" s="119" t="s">
        <v>3005</v>
      </c>
      <c r="H326" s="119" t="s">
        <v>2547</v>
      </c>
      <c r="I326" s="119" t="s">
        <v>2546</v>
      </c>
      <c r="J326" s="119" t="s">
        <v>802</v>
      </c>
      <c r="K326" s="119" t="s">
        <v>684</v>
      </c>
      <c r="L326" s="119" t="s">
        <v>8575</v>
      </c>
      <c r="M326" s="120">
        <v>55000</v>
      </c>
      <c r="N326" s="120">
        <v>2559.6799999999998</v>
      </c>
      <c r="O326" s="120">
        <v>1672</v>
      </c>
      <c r="P326" s="120">
        <v>1578.5</v>
      </c>
      <c r="Q326" s="121">
        <f t="shared" si="5"/>
        <v>25</v>
      </c>
      <c r="R326" s="120">
        <v>49164.82</v>
      </c>
    </row>
    <row r="327" spans="1:18">
      <c r="A327" s="116" t="str">
        <f>TNOMINA[[#This Row],[cedula]]&amp;TNOMINA[[#This Row],[prog]]&amp;LEFT(TNOMINA[[#This Row],[tipo]],3)</f>
        <v>4022346798201FIJ</v>
      </c>
      <c r="B327" s="119" t="s">
        <v>2298</v>
      </c>
      <c r="C327" s="119" t="s">
        <v>11</v>
      </c>
      <c r="D327" s="119" t="s">
        <v>2328</v>
      </c>
      <c r="E327" s="119" t="s">
        <v>3001</v>
      </c>
      <c r="F327" s="119" t="s">
        <v>3002</v>
      </c>
      <c r="G327" s="119" t="s">
        <v>3006</v>
      </c>
      <c r="H327" s="119" t="s">
        <v>3417</v>
      </c>
      <c r="I327" s="119" t="s">
        <v>3416</v>
      </c>
      <c r="J327" s="119" t="s">
        <v>210</v>
      </c>
      <c r="K327" s="119" t="s">
        <v>1509</v>
      </c>
      <c r="L327" s="119" t="s">
        <v>8575</v>
      </c>
      <c r="M327" s="120">
        <v>22000</v>
      </c>
      <c r="N327" s="122">
        <v>0</v>
      </c>
      <c r="O327" s="120">
        <v>668.8</v>
      </c>
      <c r="P327" s="120">
        <v>631.4</v>
      </c>
      <c r="Q327" s="121">
        <f t="shared" si="5"/>
        <v>1571</v>
      </c>
      <c r="R327" s="120">
        <v>19128.8</v>
      </c>
    </row>
    <row r="328" spans="1:18">
      <c r="A328" s="116" t="str">
        <f>TNOMINA[[#This Row],[cedula]]&amp;TNOMINA[[#This Row],[prog]]&amp;LEFT(TNOMINA[[#This Row],[tipo]],3)</f>
        <v>0010010460301FIJ</v>
      </c>
      <c r="B328" s="119" t="s">
        <v>2298</v>
      </c>
      <c r="C328" s="119" t="s">
        <v>11</v>
      </c>
      <c r="D328" s="119" t="s">
        <v>2328</v>
      </c>
      <c r="E328" s="119" t="s">
        <v>3001</v>
      </c>
      <c r="F328" s="119" t="s">
        <v>3002</v>
      </c>
      <c r="G328" s="119" t="s">
        <v>3007</v>
      </c>
      <c r="H328" s="119" t="s">
        <v>1706</v>
      </c>
      <c r="I328" s="119" t="s">
        <v>500</v>
      </c>
      <c r="J328" s="119" t="s">
        <v>8</v>
      </c>
      <c r="K328" s="119" t="s">
        <v>488</v>
      </c>
      <c r="L328" s="119" t="s">
        <v>8575</v>
      </c>
      <c r="M328" s="120">
        <v>20000</v>
      </c>
      <c r="N328" s="122">
        <v>0</v>
      </c>
      <c r="O328" s="120">
        <v>608</v>
      </c>
      <c r="P328" s="120">
        <v>574</v>
      </c>
      <c r="Q328" s="121">
        <f t="shared" si="5"/>
        <v>1967</v>
      </c>
      <c r="R328" s="120">
        <v>16851</v>
      </c>
    </row>
    <row r="329" spans="1:18">
      <c r="A329" s="116" t="str">
        <f>TNOMINA[[#This Row],[cedula]]&amp;TNOMINA[[#This Row],[prog]]&amp;LEFT(TNOMINA[[#This Row],[tipo]],3)</f>
        <v>0010089186001FIJ</v>
      </c>
      <c r="B329" s="119" t="s">
        <v>2298</v>
      </c>
      <c r="C329" s="119" t="s">
        <v>11</v>
      </c>
      <c r="D329" s="119" t="s">
        <v>2328</v>
      </c>
      <c r="E329" s="119" t="s">
        <v>3001</v>
      </c>
      <c r="F329" s="119" t="s">
        <v>3002</v>
      </c>
      <c r="G329" s="119" t="s">
        <v>3013</v>
      </c>
      <c r="H329" s="119" t="s">
        <v>1707</v>
      </c>
      <c r="I329" s="119" t="s">
        <v>751</v>
      </c>
      <c r="J329" s="119" t="s">
        <v>752</v>
      </c>
      <c r="K329" s="119" t="s">
        <v>727</v>
      </c>
      <c r="L329" s="119" t="s">
        <v>8575</v>
      </c>
      <c r="M329" s="120">
        <v>100000</v>
      </c>
      <c r="N329" s="120">
        <v>11708.52</v>
      </c>
      <c r="O329" s="120">
        <v>3040</v>
      </c>
      <c r="P329" s="120">
        <v>2870</v>
      </c>
      <c r="Q329" s="121">
        <f t="shared" si="5"/>
        <v>1712.3799999999901</v>
      </c>
      <c r="R329" s="120">
        <v>80669.100000000006</v>
      </c>
    </row>
    <row r="330" spans="1:18">
      <c r="A330" s="116" t="str">
        <f>TNOMINA[[#This Row],[cedula]]&amp;TNOMINA[[#This Row],[prog]]&amp;LEFT(TNOMINA[[#This Row],[tipo]],3)</f>
        <v>0010670232701FIJ</v>
      </c>
      <c r="B330" s="119" t="s">
        <v>2298</v>
      </c>
      <c r="C330" s="119" t="s">
        <v>11</v>
      </c>
      <c r="D330" s="119" t="s">
        <v>2328</v>
      </c>
      <c r="E330" s="119" t="s">
        <v>3001</v>
      </c>
      <c r="F330" s="119" t="s">
        <v>3002</v>
      </c>
      <c r="G330" s="119" t="s">
        <v>3006</v>
      </c>
      <c r="H330" s="119" t="s">
        <v>3171</v>
      </c>
      <c r="I330" s="119" t="s">
        <v>3170</v>
      </c>
      <c r="J330" s="119" t="s">
        <v>2426</v>
      </c>
      <c r="K330" s="119" t="s">
        <v>256</v>
      </c>
      <c r="L330" s="119" t="s">
        <v>8575</v>
      </c>
      <c r="M330" s="120">
        <v>30000</v>
      </c>
      <c r="N330" s="122">
        <v>0</v>
      </c>
      <c r="O330" s="120">
        <v>912</v>
      </c>
      <c r="P330" s="120">
        <v>861</v>
      </c>
      <c r="Q330" s="121">
        <f t="shared" si="5"/>
        <v>3071</v>
      </c>
      <c r="R330" s="120">
        <v>25156</v>
      </c>
    </row>
    <row r="331" spans="1:18">
      <c r="A331" s="116" t="str">
        <f>TNOMINA[[#This Row],[cedula]]&amp;TNOMINA[[#This Row],[prog]]&amp;LEFT(TNOMINA[[#This Row],[tipo]],3)</f>
        <v>0010432854701FIJ</v>
      </c>
      <c r="B331" s="119" t="s">
        <v>2298</v>
      </c>
      <c r="C331" s="119" t="s">
        <v>11</v>
      </c>
      <c r="D331" s="119" t="s">
        <v>2328</v>
      </c>
      <c r="E331" s="119" t="s">
        <v>3001</v>
      </c>
      <c r="F331" s="119" t="s">
        <v>3002</v>
      </c>
      <c r="G331" s="119" t="s">
        <v>3005</v>
      </c>
      <c r="H331" s="119" t="s">
        <v>1708</v>
      </c>
      <c r="I331" s="119" t="s">
        <v>199</v>
      </c>
      <c r="J331" s="119" t="s">
        <v>335</v>
      </c>
      <c r="K331" s="119" t="s">
        <v>843</v>
      </c>
      <c r="L331" s="119" t="s">
        <v>8575</v>
      </c>
      <c r="M331" s="120">
        <v>35000</v>
      </c>
      <c r="N331" s="122">
        <v>0</v>
      </c>
      <c r="O331" s="120">
        <v>1064</v>
      </c>
      <c r="P331" s="120">
        <v>1004.5</v>
      </c>
      <c r="Q331" s="121">
        <f t="shared" si="5"/>
        <v>5825</v>
      </c>
      <c r="R331" s="120">
        <v>27106.5</v>
      </c>
    </row>
    <row r="332" spans="1:18">
      <c r="A332" s="116" t="str">
        <f>TNOMINA[[#This Row],[cedula]]&amp;TNOMINA[[#This Row],[prog]]&amp;LEFT(TNOMINA[[#This Row],[tipo]],3)</f>
        <v>0011410820201FIJ</v>
      </c>
      <c r="B332" s="119" t="s">
        <v>2298</v>
      </c>
      <c r="C332" s="119" t="s">
        <v>11</v>
      </c>
      <c r="D332" s="119" t="s">
        <v>2328</v>
      </c>
      <c r="E332" s="119" t="s">
        <v>3001</v>
      </c>
      <c r="F332" s="119" t="s">
        <v>3002</v>
      </c>
      <c r="G332" s="119" t="s">
        <v>3010</v>
      </c>
      <c r="H332" s="119" t="s">
        <v>1709</v>
      </c>
      <c r="I332" s="119" t="s">
        <v>511</v>
      </c>
      <c r="J332" s="119" t="s">
        <v>130</v>
      </c>
      <c r="K332" s="119" t="s">
        <v>503</v>
      </c>
      <c r="L332" s="119" t="s">
        <v>8575</v>
      </c>
      <c r="M332" s="120">
        <v>30000</v>
      </c>
      <c r="N332" s="122">
        <v>0</v>
      </c>
      <c r="O332" s="120">
        <v>912</v>
      </c>
      <c r="P332" s="120">
        <v>861</v>
      </c>
      <c r="Q332" s="121">
        <f t="shared" si="5"/>
        <v>19860.059999999998</v>
      </c>
      <c r="R332" s="120">
        <v>8366.94</v>
      </c>
    </row>
    <row r="333" spans="1:18">
      <c r="A333" s="116" t="str">
        <f>TNOMINA[[#This Row],[cedula]]&amp;TNOMINA[[#This Row],[prog]]&amp;LEFT(TNOMINA[[#This Row],[tipo]],3)</f>
        <v>0010723282901FIJ</v>
      </c>
      <c r="B333" s="119" t="s">
        <v>2298</v>
      </c>
      <c r="C333" s="119" t="s">
        <v>11</v>
      </c>
      <c r="D333" s="119" t="s">
        <v>2328</v>
      </c>
      <c r="E333" s="119" t="s">
        <v>3001</v>
      </c>
      <c r="F333" s="119" t="s">
        <v>3002</v>
      </c>
      <c r="G333" s="119" t="s">
        <v>3006</v>
      </c>
      <c r="H333" s="119" t="s">
        <v>1710</v>
      </c>
      <c r="I333" s="119" t="s">
        <v>1504</v>
      </c>
      <c r="J333" s="119" t="s">
        <v>280</v>
      </c>
      <c r="K333" s="119" t="s">
        <v>684</v>
      </c>
      <c r="L333" s="119" t="s">
        <v>8575</v>
      </c>
      <c r="M333" s="120">
        <v>45000</v>
      </c>
      <c r="N333" s="122">
        <v>0</v>
      </c>
      <c r="O333" s="120">
        <v>1368</v>
      </c>
      <c r="P333" s="120">
        <v>1291.5</v>
      </c>
      <c r="Q333" s="121">
        <f t="shared" si="5"/>
        <v>1571</v>
      </c>
      <c r="R333" s="120">
        <v>40769.5</v>
      </c>
    </row>
    <row r="334" spans="1:18">
      <c r="A334" s="116" t="str">
        <f>TNOMINA[[#This Row],[cedula]]&amp;TNOMINA[[#This Row],[prog]]&amp;LEFT(TNOMINA[[#This Row],[tipo]],3)</f>
        <v>4020058304101FIJ</v>
      </c>
      <c r="B334" s="119" t="s">
        <v>2298</v>
      </c>
      <c r="C334" s="119" t="s">
        <v>11</v>
      </c>
      <c r="D334" s="119" t="s">
        <v>2328</v>
      </c>
      <c r="E334" s="119" t="s">
        <v>3001</v>
      </c>
      <c r="F334" s="119" t="s">
        <v>3002</v>
      </c>
      <c r="G334" s="119" t="s">
        <v>3004</v>
      </c>
      <c r="H334" s="119" t="s">
        <v>2759</v>
      </c>
      <c r="I334" s="119" t="s">
        <v>2758</v>
      </c>
      <c r="J334" s="119" t="s">
        <v>802</v>
      </c>
      <c r="K334" s="119" t="s">
        <v>727</v>
      </c>
      <c r="L334" s="119" t="s">
        <v>8575</v>
      </c>
      <c r="M334" s="120">
        <v>48000</v>
      </c>
      <c r="N334" s="120">
        <v>1571.73</v>
      </c>
      <c r="O334" s="120">
        <v>1459.2</v>
      </c>
      <c r="P334" s="120">
        <v>1377.6</v>
      </c>
      <c r="Q334" s="121">
        <f t="shared" si="5"/>
        <v>25</v>
      </c>
      <c r="R334" s="120">
        <v>43566.47</v>
      </c>
    </row>
    <row r="335" spans="1:18">
      <c r="A335" s="116" t="str">
        <f>TNOMINA[[#This Row],[cedula]]&amp;TNOMINA[[#This Row],[prog]]&amp;LEFT(TNOMINA[[#This Row],[tipo]],3)</f>
        <v>4022028661701FIJ</v>
      </c>
      <c r="B335" s="119" t="s">
        <v>2298</v>
      </c>
      <c r="C335" s="119" t="s">
        <v>11</v>
      </c>
      <c r="D335" s="119" t="s">
        <v>2328</v>
      </c>
      <c r="E335" s="119" t="s">
        <v>3001</v>
      </c>
      <c r="F335" s="119" t="s">
        <v>3002</v>
      </c>
      <c r="G335" s="119" t="s">
        <v>3005</v>
      </c>
      <c r="H335" s="119" t="s">
        <v>1711</v>
      </c>
      <c r="I335" s="119" t="s">
        <v>954</v>
      </c>
      <c r="J335" s="119" t="s">
        <v>310</v>
      </c>
      <c r="K335" s="119" t="s">
        <v>3625</v>
      </c>
      <c r="L335" s="119" t="s">
        <v>8575</v>
      </c>
      <c r="M335" s="120">
        <v>70000</v>
      </c>
      <c r="N335" s="120">
        <v>5368.48</v>
      </c>
      <c r="O335" s="120">
        <v>2128</v>
      </c>
      <c r="P335" s="120">
        <v>2009</v>
      </c>
      <c r="Q335" s="121">
        <f t="shared" si="5"/>
        <v>832.27000000000407</v>
      </c>
      <c r="R335" s="120">
        <v>59662.25</v>
      </c>
    </row>
    <row r="336" spans="1:18">
      <c r="A336" s="116" t="str">
        <f>TNOMINA[[#This Row],[cedula]]&amp;TNOMINA[[#This Row],[prog]]&amp;LEFT(TNOMINA[[#This Row],[tipo]],3)</f>
        <v>0030032727701FIJ</v>
      </c>
      <c r="B336" s="119" t="s">
        <v>2298</v>
      </c>
      <c r="C336" s="119" t="s">
        <v>11</v>
      </c>
      <c r="D336" s="119" t="s">
        <v>2328</v>
      </c>
      <c r="E336" s="119" t="s">
        <v>3001</v>
      </c>
      <c r="F336" s="119" t="s">
        <v>3002</v>
      </c>
      <c r="G336" s="119" t="s">
        <v>3005</v>
      </c>
      <c r="H336" s="119" t="s">
        <v>1050</v>
      </c>
      <c r="I336" s="119" t="s">
        <v>753</v>
      </c>
      <c r="J336" s="119" t="s">
        <v>754</v>
      </c>
      <c r="K336" s="119" t="s">
        <v>727</v>
      </c>
      <c r="L336" s="119" t="s">
        <v>8575</v>
      </c>
      <c r="M336" s="120">
        <v>45000</v>
      </c>
      <c r="N336" s="120">
        <v>1148.33</v>
      </c>
      <c r="O336" s="120">
        <v>1368</v>
      </c>
      <c r="P336" s="120">
        <v>1291.5</v>
      </c>
      <c r="Q336" s="121">
        <f t="shared" si="5"/>
        <v>12462.169999999998</v>
      </c>
      <c r="R336" s="120">
        <v>28730</v>
      </c>
    </row>
    <row r="337" spans="1:18">
      <c r="A337" s="116" t="str">
        <f>TNOMINA[[#This Row],[cedula]]&amp;TNOMINA[[#This Row],[prog]]&amp;LEFT(TNOMINA[[#This Row],[tipo]],3)</f>
        <v>0560156502001FIJ</v>
      </c>
      <c r="B337" s="119" t="s">
        <v>2298</v>
      </c>
      <c r="C337" s="119" t="s">
        <v>11</v>
      </c>
      <c r="D337" s="119" t="s">
        <v>2328</v>
      </c>
      <c r="E337" s="119" t="s">
        <v>3001</v>
      </c>
      <c r="F337" s="119" t="s">
        <v>3002</v>
      </c>
      <c r="G337" s="119" t="s">
        <v>3013</v>
      </c>
      <c r="H337" s="119" t="s">
        <v>1712</v>
      </c>
      <c r="I337" s="119" t="s">
        <v>712</v>
      </c>
      <c r="J337" s="119" t="s">
        <v>59</v>
      </c>
      <c r="K337" s="119" t="s">
        <v>684</v>
      </c>
      <c r="L337" s="119" t="s">
        <v>8575</v>
      </c>
      <c r="M337" s="120">
        <v>75000</v>
      </c>
      <c r="N337" s="120">
        <v>6309.38</v>
      </c>
      <c r="O337" s="120">
        <v>2280</v>
      </c>
      <c r="P337" s="120">
        <v>2152.5</v>
      </c>
      <c r="Q337" s="121">
        <f t="shared" si="5"/>
        <v>24.999999999992724</v>
      </c>
      <c r="R337" s="120">
        <v>64233.120000000003</v>
      </c>
    </row>
    <row r="338" spans="1:18">
      <c r="A338" s="116" t="str">
        <f>TNOMINA[[#This Row],[cedula]]&amp;TNOMINA[[#This Row],[prog]]&amp;LEFT(TNOMINA[[#This Row],[tipo]],3)</f>
        <v>0910001341701FIJ</v>
      </c>
      <c r="B338" s="119" t="s">
        <v>2298</v>
      </c>
      <c r="C338" s="119" t="s">
        <v>11</v>
      </c>
      <c r="D338" s="119" t="s">
        <v>2328</v>
      </c>
      <c r="E338" s="119" t="s">
        <v>3001</v>
      </c>
      <c r="F338" s="119" t="s">
        <v>3002</v>
      </c>
      <c r="G338" s="119" t="s">
        <v>3009</v>
      </c>
      <c r="H338" s="119" t="s">
        <v>1051</v>
      </c>
      <c r="I338" s="119" t="s">
        <v>578</v>
      </c>
      <c r="J338" s="119" t="s">
        <v>30</v>
      </c>
      <c r="K338" s="119" t="s">
        <v>843</v>
      </c>
      <c r="L338" s="119" t="s">
        <v>8575</v>
      </c>
      <c r="M338" s="120">
        <v>40000</v>
      </c>
      <c r="N338" s="120">
        <v>442.65</v>
      </c>
      <c r="O338" s="120">
        <v>1216</v>
      </c>
      <c r="P338" s="120">
        <v>1148</v>
      </c>
      <c r="Q338" s="121">
        <f t="shared" si="5"/>
        <v>15806.559999999998</v>
      </c>
      <c r="R338" s="120">
        <v>21386.79</v>
      </c>
    </row>
    <row r="339" spans="1:18">
      <c r="A339" s="116" t="str">
        <f>TNOMINA[[#This Row],[cedula]]&amp;TNOMINA[[#This Row],[prog]]&amp;LEFT(TNOMINA[[#This Row],[tipo]],3)</f>
        <v>0310408311201FIJ</v>
      </c>
      <c r="B339" s="119" t="s">
        <v>2298</v>
      </c>
      <c r="C339" s="119" t="s">
        <v>11</v>
      </c>
      <c r="D339" s="119" t="s">
        <v>2328</v>
      </c>
      <c r="E339" s="119" t="s">
        <v>3001</v>
      </c>
      <c r="F339" s="119" t="s">
        <v>3002</v>
      </c>
      <c r="G339" s="119" t="s">
        <v>3010</v>
      </c>
      <c r="H339" s="119" t="s">
        <v>1713</v>
      </c>
      <c r="I339" s="119" t="s">
        <v>913</v>
      </c>
      <c r="J339" s="119" t="s">
        <v>559</v>
      </c>
      <c r="K339" s="119" t="s">
        <v>843</v>
      </c>
      <c r="L339" s="119" t="s">
        <v>8575</v>
      </c>
      <c r="M339" s="120">
        <v>90000</v>
      </c>
      <c r="N339" s="120">
        <v>9753.1200000000008</v>
      </c>
      <c r="O339" s="120">
        <v>2736</v>
      </c>
      <c r="P339" s="120">
        <v>2583</v>
      </c>
      <c r="Q339" s="121">
        <f t="shared" si="5"/>
        <v>25</v>
      </c>
      <c r="R339" s="120">
        <v>74902.880000000005</v>
      </c>
    </row>
    <row r="340" spans="1:18">
      <c r="A340" s="116" t="str">
        <f>TNOMINA[[#This Row],[cedula]]&amp;TNOMINA[[#This Row],[prog]]&amp;LEFT(TNOMINA[[#This Row],[tipo]],3)</f>
        <v>0011790615601FIJ</v>
      </c>
      <c r="B340" s="119" t="s">
        <v>2298</v>
      </c>
      <c r="C340" s="119" t="s">
        <v>11</v>
      </c>
      <c r="D340" s="119" t="s">
        <v>2328</v>
      </c>
      <c r="E340" s="119" t="s">
        <v>3001</v>
      </c>
      <c r="F340" s="119" t="s">
        <v>3002</v>
      </c>
      <c r="G340" s="119" t="s">
        <v>3013</v>
      </c>
      <c r="H340" s="119" t="s">
        <v>1714</v>
      </c>
      <c r="I340" s="119" t="s">
        <v>233</v>
      </c>
      <c r="J340" s="119" t="s">
        <v>234</v>
      </c>
      <c r="K340" s="119" t="s">
        <v>230</v>
      </c>
      <c r="L340" s="119" t="s">
        <v>8575</v>
      </c>
      <c r="M340" s="120">
        <v>60000</v>
      </c>
      <c r="N340" s="120">
        <v>3486.68</v>
      </c>
      <c r="O340" s="120">
        <v>1824</v>
      </c>
      <c r="P340" s="120">
        <v>1722</v>
      </c>
      <c r="Q340" s="121">
        <f t="shared" si="5"/>
        <v>25</v>
      </c>
      <c r="R340" s="120">
        <v>52942.32</v>
      </c>
    </row>
    <row r="341" spans="1:18">
      <c r="A341" s="116" t="str">
        <f>TNOMINA[[#This Row],[cedula]]&amp;TNOMINA[[#This Row],[prog]]&amp;LEFT(TNOMINA[[#This Row],[tipo]],3)</f>
        <v>0011923091001FIJ</v>
      </c>
      <c r="B341" s="119" t="s">
        <v>2298</v>
      </c>
      <c r="C341" s="119" t="s">
        <v>11</v>
      </c>
      <c r="D341" s="119" t="s">
        <v>2328</v>
      </c>
      <c r="E341" s="119" t="s">
        <v>3001</v>
      </c>
      <c r="F341" s="119" t="s">
        <v>3002</v>
      </c>
      <c r="G341" s="119" t="s">
        <v>3006</v>
      </c>
      <c r="H341" s="119" t="s">
        <v>2549</v>
      </c>
      <c r="I341" s="119" t="s">
        <v>2548</v>
      </c>
      <c r="J341" s="119" t="s">
        <v>32</v>
      </c>
      <c r="K341" s="119" t="s">
        <v>843</v>
      </c>
      <c r="L341" s="119" t="s">
        <v>8575</v>
      </c>
      <c r="M341" s="120">
        <v>80000</v>
      </c>
      <c r="N341" s="120">
        <v>7004.02</v>
      </c>
      <c r="O341" s="120">
        <v>2432</v>
      </c>
      <c r="P341" s="120">
        <v>2296</v>
      </c>
      <c r="Q341" s="121">
        <f t="shared" si="5"/>
        <v>1612.3799999999901</v>
      </c>
      <c r="R341" s="120">
        <v>66655.600000000006</v>
      </c>
    </row>
    <row r="342" spans="1:18">
      <c r="A342" s="116" t="str">
        <f>TNOMINA[[#This Row],[cedula]]&amp;TNOMINA[[#This Row],[prog]]&amp;LEFT(TNOMINA[[#This Row],[tipo]],3)</f>
        <v>4022477175401FIJ</v>
      </c>
      <c r="B342" s="119" t="s">
        <v>2298</v>
      </c>
      <c r="C342" s="119" t="s">
        <v>11</v>
      </c>
      <c r="D342" s="119" t="s">
        <v>2328</v>
      </c>
      <c r="E342" s="119" t="s">
        <v>3001</v>
      </c>
      <c r="F342" s="119" t="s">
        <v>3002</v>
      </c>
      <c r="G342" s="119" t="s">
        <v>3004</v>
      </c>
      <c r="H342" s="119" t="s">
        <v>1715</v>
      </c>
      <c r="I342" s="119" t="s">
        <v>1520</v>
      </c>
      <c r="J342" s="119" t="s">
        <v>55</v>
      </c>
      <c r="K342" s="119" t="s">
        <v>684</v>
      </c>
      <c r="L342" s="119" t="s">
        <v>8575</v>
      </c>
      <c r="M342" s="120">
        <v>25000</v>
      </c>
      <c r="N342" s="122">
        <v>0</v>
      </c>
      <c r="O342" s="120">
        <v>760</v>
      </c>
      <c r="P342" s="120">
        <v>717.5</v>
      </c>
      <c r="Q342" s="121">
        <f t="shared" si="5"/>
        <v>25</v>
      </c>
      <c r="R342" s="120">
        <v>23497.5</v>
      </c>
    </row>
    <row r="343" spans="1:18">
      <c r="A343" s="116" t="str">
        <f>TNOMINA[[#This Row],[cedula]]&amp;TNOMINA[[#This Row],[prog]]&amp;LEFT(TNOMINA[[#This Row],[tipo]],3)</f>
        <v>2230088784501FIJ</v>
      </c>
      <c r="B343" s="119" t="s">
        <v>2298</v>
      </c>
      <c r="C343" s="119" t="s">
        <v>11</v>
      </c>
      <c r="D343" s="119" t="s">
        <v>2328</v>
      </c>
      <c r="E343" s="119" t="s">
        <v>3001</v>
      </c>
      <c r="F343" s="119" t="s">
        <v>3002</v>
      </c>
      <c r="G343" s="119" t="s">
        <v>3015</v>
      </c>
      <c r="H343" s="119" t="s">
        <v>3562</v>
      </c>
      <c r="I343" s="119" t="s">
        <v>3595</v>
      </c>
      <c r="J343" s="119" t="s">
        <v>127</v>
      </c>
      <c r="K343" s="119" t="s">
        <v>305</v>
      </c>
      <c r="L343" s="119" t="s">
        <v>8575</v>
      </c>
      <c r="M343" s="120">
        <v>135000</v>
      </c>
      <c r="N343" s="120">
        <v>20338.240000000002</v>
      </c>
      <c r="O343" s="120">
        <v>4104</v>
      </c>
      <c r="P343" s="120">
        <v>3874.5</v>
      </c>
      <c r="Q343" s="121">
        <f t="shared" si="5"/>
        <v>25</v>
      </c>
      <c r="R343" s="120">
        <v>106658.26</v>
      </c>
    </row>
    <row r="344" spans="1:18">
      <c r="A344" s="116" t="str">
        <f>TNOMINA[[#This Row],[cedula]]&amp;TNOMINA[[#This Row],[prog]]&amp;LEFT(TNOMINA[[#This Row],[tipo]],3)</f>
        <v>0010929068401FIJ</v>
      </c>
      <c r="B344" s="119" t="s">
        <v>2298</v>
      </c>
      <c r="C344" s="119" t="s">
        <v>11</v>
      </c>
      <c r="D344" s="119" t="s">
        <v>2328</v>
      </c>
      <c r="E344" s="119" t="s">
        <v>3001</v>
      </c>
      <c r="F344" s="119" t="s">
        <v>3002</v>
      </c>
      <c r="G344" s="119" t="s">
        <v>3010</v>
      </c>
      <c r="H344" s="119" t="s">
        <v>1716</v>
      </c>
      <c r="I344" s="119" t="s">
        <v>867</v>
      </c>
      <c r="J344" s="119" t="s">
        <v>32</v>
      </c>
      <c r="K344" s="119" t="s">
        <v>276</v>
      </c>
      <c r="L344" s="119" t="s">
        <v>8575</v>
      </c>
      <c r="M344" s="120">
        <v>70000</v>
      </c>
      <c r="N344" s="120">
        <v>5368.48</v>
      </c>
      <c r="O344" s="120">
        <v>2128</v>
      </c>
      <c r="P344" s="120">
        <v>2009</v>
      </c>
      <c r="Q344" s="121">
        <f t="shared" si="5"/>
        <v>25.000000000007276</v>
      </c>
      <c r="R344" s="120">
        <v>60469.52</v>
      </c>
    </row>
    <row r="345" spans="1:18">
      <c r="A345" s="116" t="str">
        <f>TNOMINA[[#This Row],[cedula]]&amp;TNOMINA[[#This Row],[prog]]&amp;LEFT(TNOMINA[[#This Row],[tipo]],3)</f>
        <v>4021369428001FIJ</v>
      </c>
      <c r="B345" s="119" t="s">
        <v>2298</v>
      </c>
      <c r="C345" s="119" t="s">
        <v>11</v>
      </c>
      <c r="D345" s="119" t="s">
        <v>2328</v>
      </c>
      <c r="E345" s="119" t="s">
        <v>3001</v>
      </c>
      <c r="F345" s="119" t="s">
        <v>3002</v>
      </c>
      <c r="G345" s="119" t="s">
        <v>3004</v>
      </c>
      <c r="H345" s="119" t="s">
        <v>1717</v>
      </c>
      <c r="I345" s="119" t="s">
        <v>926</v>
      </c>
      <c r="J345" s="119" t="s">
        <v>10</v>
      </c>
      <c r="K345" s="119" t="s">
        <v>390</v>
      </c>
      <c r="L345" s="119" t="s">
        <v>8575</v>
      </c>
      <c r="M345" s="120">
        <v>35000</v>
      </c>
      <c r="N345" s="122">
        <v>0</v>
      </c>
      <c r="O345" s="120">
        <v>1064</v>
      </c>
      <c r="P345" s="120">
        <v>1004.5</v>
      </c>
      <c r="Q345" s="121">
        <f t="shared" si="5"/>
        <v>8523.5</v>
      </c>
      <c r="R345" s="120">
        <v>24408</v>
      </c>
    </row>
    <row r="346" spans="1:18">
      <c r="A346" s="116" t="str">
        <f>TNOMINA[[#This Row],[cedula]]&amp;TNOMINA[[#This Row],[prog]]&amp;LEFT(TNOMINA[[#This Row],[tipo]],3)</f>
        <v>0010069499101FIJ</v>
      </c>
      <c r="B346" s="119" t="s">
        <v>2298</v>
      </c>
      <c r="C346" s="119" t="s">
        <v>11</v>
      </c>
      <c r="D346" s="119" t="s">
        <v>2328</v>
      </c>
      <c r="E346" s="119" t="s">
        <v>3001</v>
      </c>
      <c r="F346" s="119" t="s">
        <v>3002</v>
      </c>
      <c r="G346" s="119" t="s">
        <v>3007</v>
      </c>
      <c r="H346" s="119" t="s">
        <v>1718</v>
      </c>
      <c r="I346" s="119" t="s">
        <v>324</v>
      </c>
      <c r="J346" s="119" t="s">
        <v>82</v>
      </c>
      <c r="K346" s="119" t="s">
        <v>323</v>
      </c>
      <c r="L346" s="119" t="s">
        <v>8575</v>
      </c>
      <c r="M346" s="120">
        <v>35000</v>
      </c>
      <c r="N346" s="122">
        <v>0</v>
      </c>
      <c r="O346" s="120">
        <v>1064</v>
      </c>
      <c r="P346" s="120">
        <v>1004.5</v>
      </c>
      <c r="Q346" s="121">
        <f t="shared" si="5"/>
        <v>24734.75</v>
      </c>
      <c r="R346" s="120">
        <v>8196.75</v>
      </c>
    </row>
    <row r="347" spans="1:18">
      <c r="A347" s="116" t="str">
        <f>TNOMINA[[#This Row],[cedula]]&amp;TNOMINA[[#This Row],[prog]]&amp;LEFT(TNOMINA[[#This Row],[tipo]],3)</f>
        <v>0010722691201FIJ</v>
      </c>
      <c r="B347" s="119" t="s">
        <v>2298</v>
      </c>
      <c r="C347" s="119" t="s">
        <v>11</v>
      </c>
      <c r="D347" s="119" t="s">
        <v>2328</v>
      </c>
      <c r="E347" s="119" t="s">
        <v>3001</v>
      </c>
      <c r="F347" s="119" t="s">
        <v>3002</v>
      </c>
      <c r="G347" s="119" t="s">
        <v>3004</v>
      </c>
      <c r="H347" s="119" t="s">
        <v>2401</v>
      </c>
      <c r="I347" s="119" t="s">
        <v>2385</v>
      </c>
      <c r="J347" s="119" t="s">
        <v>8</v>
      </c>
      <c r="K347" s="119" t="s">
        <v>488</v>
      </c>
      <c r="L347" s="119" t="s">
        <v>8575</v>
      </c>
      <c r="M347" s="120">
        <v>17000</v>
      </c>
      <c r="N347" s="122">
        <v>0</v>
      </c>
      <c r="O347" s="120">
        <v>516.79999999999995</v>
      </c>
      <c r="P347" s="120">
        <v>487.9</v>
      </c>
      <c r="Q347" s="121">
        <f t="shared" si="5"/>
        <v>10607.68</v>
      </c>
      <c r="R347" s="120">
        <v>5387.62</v>
      </c>
    </row>
    <row r="348" spans="1:18">
      <c r="A348" s="116" t="str">
        <f>TNOMINA[[#This Row],[cedula]]&amp;TNOMINA[[#This Row],[prog]]&amp;LEFT(TNOMINA[[#This Row],[tipo]],3)</f>
        <v>4022355915001FIJ</v>
      </c>
      <c r="B348" s="119" t="s">
        <v>2298</v>
      </c>
      <c r="C348" s="119" t="s">
        <v>11</v>
      </c>
      <c r="D348" s="119" t="s">
        <v>2328</v>
      </c>
      <c r="E348" s="119" t="s">
        <v>3001</v>
      </c>
      <c r="F348" s="119" t="s">
        <v>3002</v>
      </c>
      <c r="G348" s="119" t="s">
        <v>3010</v>
      </c>
      <c r="H348" s="119" t="s">
        <v>1719</v>
      </c>
      <c r="I348" s="119" t="s">
        <v>713</v>
      </c>
      <c r="J348" s="119" t="s">
        <v>59</v>
      </c>
      <c r="K348" s="119" t="s">
        <v>684</v>
      </c>
      <c r="L348" s="119" t="s">
        <v>8575</v>
      </c>
      <c r="M348" s="120">
        <v>31500</v>
      </c>
      <c r="N348" s="122">
        <v>0</v>
      </c>
      <c r="O348" s="120">
        <v>957.6</v>
      </c>
      <c r="P348" s="120">
        <v>904.05</v>
      </c>
      <c r="Q348" s="121">
        <f t="shared" si="5"/>
        <v>25</v>
      </c>
      <c r="R348" s="120">
        <v>29613.35</v>
      </c>
    </row>
    <row r="349" spans="1:18">
      <c r="A349" s="116" t="str">
        <f>TNOMINA[[#This Row],[cedula]]&amp;TNOMINA[[#This Row],[prog]]&amp;LEFT(TNOMINA[[#This Row],[tipo]],3)</f>
        <v>0010565308301FIJ</v>
      </c>
      <c r="B349" s="119" t="s">
        <v>2298</v>
      </c>
      <c r="C349" s="119" t="s">
        <v>11</v>
      </c>
      <c r="D349" s="119" t="s">
        <v>2328</v>
      </c>
      <c r="E349" s="119" t="s">
        <v>3001</v>
      </c>
      <c r="F349" s="119" t="s">
        <v>3002</v>
      </c>
      <c r="G349" s="119" t="s">
        <v>3010</v>
      </c>
      <c r="H349" s="119" t="s">
        <v>1093</v>
      </c>
      <c r="I349" s="119" t="s">
        <v>594</v>
      </c>
      <c r="J349" s="119" t="s">
        <v>595</v>
      </c>
      <c r="K349" s="119" t="s">
        <v>843</v>
      </c>
      <c r="L349" s="119" t="s">
        <v>8575</v>
      </c>
      <c r="M349" s="120">
        <v>18240.53</v>
      </c>
      <c r="N349" s="122">
        <v>0</v>
      </c>
      <c r="O349" s="120">
        <v>554.51</v>
      </c>
      <c r="P349" s="120">
        <v>523.5</v>
      </c>
      <c r="Q349" s="121">
        <f t="shared" si="5"/>
        <v>375</v>
      </c>
      <c r="R349" s="120">
        <v>16787.52</v>
      </c>
    </row>
    <row r="350" spans="1:18">
      <c r="A350" s="116" t="str">
        <f>TNOMINA[[#This Row],[cedula]]&amp;TNOMINA[[#This Row],[prog]]&amp;LEFT(TNOMINA[[#This Row],[tipo]],3)</f>
        <v>0230076965601FIJ</v>
      </c>
      <c r="B350" s="119" t="s">
        <v>2298</v>
      </c>
      <c r="C350" s="119" t="s">
        <v>11</v>
      </c>
      <c r="D350" s="119" t="s">
        <v>2328</v>
      </c>
      <c r="E350" s="119" t="s">
        <v>3001</v>
      </c>
      <c r="F350" s="119" t="s">
        <v>3002</v>
      </c>
      <c r="G350" s="119" t="s">
        <v>3003</v>
      </c>
      <c r="H350" s="119" t="s">
        <v>1720</v>
      </c>
      <c r="I350" s="119" t="s">
        <v>714</v>
      </c>
      <c r="J350" s="119" t="s">
        <v>705</v>
      </c>
      <c r="K350" s="119" t="s">
        <v>684</v>
      </c>
      <c r="L350" s="119" t="s">
        <v>8575</v>
      </c>
      <c r="M350" s="120">
        <v>10000</v>
      </c>
      <c r="N350" s="122">
        <v>0</v>
      </c>
      <c r="O350" s="120">
        <v>304</v>
      </c>
      <c r="P350" s="120">
        <v>287</v>
      </c>
      <c r="Q350" s="121">
        <f t="shared" si="5"/>
        <v>25</v>
      </c>
      <c r="R350" s="120">
        <v>9384</v>
      </c>
    </row>
    <row r="351" spans="1:18">
      <c r="A351" s="116" t="str">
        <f>TNOMINA[[#This Row],[cedula]]&amp;TNOMINA[[#This Row],[prog]]&amp;LEFT(TNOMINA[[#This Row],[tipo]],3)</f>
        <v>0130038382301FIJ</v>
      </c>
      <c r="B351" s="119" t="s">
        <v>2298</v>
      </c>
      <c r="C351" s="119" t="s">
        <v>11</v>
      </c>
      <c r="D351" s="119" t="s">
        <v>2328</v>
      </c>
      <c r="E351" s="119" t="s">
        <v>3001</v>
      </c>
      <c r="F351" s="119" t="s">
        <v>3002</v>
      </c>
      <c r="G351" s="119" t="s">
        <v>3013</v>
      </c>
      <c r="H351" s="119" t="s">
        <v>1721</v>
      </c>
      <c r="I351" s="119" t="s">
        <v>501</v>
      </c>
      <c r="J351" s="119" t="s">
        <v>125</v>
      </c>
      <c r="K351" s="119" t="s">
        <v>488</v>
      </c>
      <c r="L351" s="119" t="s">
        <v>8575</v>
      </c>
      <c r="M351" s="120">
        <v>22000</v>
      </c>
      <c r="N351" s="122">
        <v>0</v>
      </c>
      <c r="O351" s="120">
        <v>668.8</v>
      </c>
      <c r="P351" s="120">
        <v>631.4</v>
      </c>
      <c r="Q351" s="121">
        <f t="shared" si="5"/>
        <v>4355.67</v>
      </c>
      <c r="R351" s="120">
        <v>16344.13</v>
      </c>
    </row>
    <row r="352" spans="1:18">
      <c r="A352" s="116" t="str">
        <f>TNOMINA[[#This Row],[cedula]]&amp;TNOMINA[[#This Row],[prog]]&amp;LEFT(TNOMINA[[#This Row],[tipo]],3)</f>
        <v>0010183064401FIJ</v>
      </c>
      <c r="B352" s="119" t="s">
        <v>2298</v>
      </c>
      <c r="C352" s="119" t="s">
        <v>11</v>
      </c>
      <c r="D352" s="119" t="s">
        <v>2328</v>
      </c>
      <c r="E352" s="119" t="s">
        <v>3001</v>
      </c>
      <c r="F352" s="119" t="s">
        <v>3002</v>
      </c>
      <c r="G352" s="119" t="s">
        <v>3008</v>
      </c>
      <c r="H352" s="119" t="s">
        <v>1722</v>
      </c>
      <c r="I352" s="119" t="s">
        <v>265</v>
      </c>
      <c r="J352" s="119" t="s">
        <v>249</v>
      </c>
      <c r="K352" s="119" t="s">
        <v>263</v>
      </c>
      <c r="L352" s="119" t="s">
        <v>8575</v>
      </c>
      <c r="M352" s="120">
        <v>55000</v>
      </c>
      <c r="N352" s="120">
        <v>2559.6799999999998</v>
      </c>
      <c r="O352" s="120">
        <v>1672</v>
      </c>
      <c r="P352" s="120">
        <v>1578.5</v>
      </c>
      <c r="Q352" s="121">
        <f t="shared" si="5"/>
        <v>2221</v>
      </c>
      <c r="R352" s="120">
        <v>46968.82</v>
      </c>
    </row>
    <row r="353" spans="1:18">
      <c r="A353" s="116" t="str">
        <f>TNOMINA[[#This Row],[cedula]]&amp;TNOMINA[[#This Row],[prog]]&amp;LEFT(TNOMINA[[#This Row],[tipo]],3)</f>
        <v>0010143186401FIJ</v>
      </c>
      <c r="B353" s="119" t="s">
        <v>2298</v>
      </c>
      <c r="C353" s="119" t="s">
        <v>11</v>
      </c>
      <c r="D353" s="119" t="s">
        <v>2328</v>
      </c>
      <c r="E353" s="119" t="s">
        <v>3001</v>
      </c>
      <c r="F353" s="119" t="s">
        <v>3002</v>
      </c>
      <c r="G353" s="119" t="s">
        <v>3005</v>
      </c>
      <c r="H353" s="119" t="s">
        <v>1723</v>
      </c>
      <c r="I353" s="119" t="s">
        <v>3038</v>
      </c>
      <c r="J353" s="119" t="s">
        <v>579</v>
      </c>
      <c r="K353" s="119" t="s">
        <v>843</v>
      </c>
      <c r="L353" s="119" t="s">
        <v>8575</v>
      </c>
      <c r="M353" s="120">
        <v>27205.34</v>
      </c>
      <c r="N353" s="122">
        <v>0</v>
      </c>
      <c r="O353" s="120">
        <v>827.04</v>
      </c>
      <c r="P353" s="120">
        <v>780.79</v>
      </c>
      <c r="Q353" s="121">
        <f t="shared" si="5"/>
        <v>25.000000000003638</v>
      </c>
      <c r="R353" s="120">
        <v>25572.51</v>
      </c>
    </row>
    <row r="354" spans="1:18">
      <c r="A354" s="116" t="str">
        <f>TNOMINA[[#This Row],[cedula]]&amp;TNOMINA[[#This Row],[prog]]&amp;LEFT(TNOMINA[[#This Row],[tipo]],3)</f>
        <v>0010912248101FIJ</v>
      </c>
      <c r="B354" s="119" t="s">
        <v>2298</v>
      </c>
      <c r="C354" s="119" t="s">
        <v>11</v>
      </c>
      <c r="D354" s="119" t="s">
        <v>2328</v>
      </c>
      <c r="E354" s="119" t="s">
        <v>3001</v>
      </c>
      <c r="F354" s="119" t="s">
        <v>3002</v>
      </c>
      <c r="G354" s="119" t="s">
        <v>3009</v>
      </c>
      <c r="H354" s="119" t="s">
        <v>1724</v>
      </c>
      <c r="I354" s="119" t="s">
        <v>580</v>
      </c>
      <c r="J354" s="119" t="s">
        <v>125</v>
      </c>
      <c r="K354" s="119" t="s">
        <v>843</v>
      </c>
      <c r="L354" s="119" t="s">
        <v>8575</v>
      </c>
      <c r="M354" s="120">
        <v>18000</v>
      </c>
      <c r="N354" s="122">
        <v>0</v>
      </c>
      <c r="O354" s="120">
        <v>547.20000000000005</v>
      </c>
      <c r="P354" s="120">
        <v>516.6</v>
      </c>
      <c r="Q354" s="121">
        <f t="shared" si="5"/>
        <v>9572.66</v>
      </c>
      <c r="R354" s="120">
        <v>7363.54</v>
      </c>
    </row>
    <row r="355" spans="1:18">
      <c r="A355" s="116" t="str">
        <f>TNOMINA[[#This Row],[cedula]]&amp;TNOMINA[[#This Row],[prog]]&amp;LEFT(TNOMINA[[#This Row],[tipo]],3)</f>
        <v>0010005651401FIJ</v>
      </c>
      <c r="B355" s="119" t="s">
        <v>2298</v>
      </c>
      <c r="C355" s="119" t="s">
        <v>11</v>
      </c>
      <c r="D355" s="119" t="s">
        <v>2328</v>
      </c>
      <c r="E355" s="119" t="s">
        <v>3001</v>
      </c>
      <c r="F355" s="119" t="s">
        <v>3002</v>
      </c>
      <c r="G355" s="119" t="s">
        <v>3020</v>
      </c>
      <c r="H355" s="119" t="s">
        <v>1725</v>
      </c>
      <c r="I355" s="119" t="s">
        <v>221</v>
      </c>
      <c r="J355" s="119" t="s">
        <v>190</v>
      </c>
      <c r="K355" s="119" t="s">
        <v>843</v>
      </c>
      <c r="L355" s="119" t="s">
        <v>8575</v>
      </c>
      <c r="M355" s="120">
        <v>30000</v>
      </c>
      <c r="N355" s="122">
        <v>0</v>
      </c>
      <c r="O355" s="120">
        <v>912</v>
      </c>
      <c r="P355" s="120">
        <v>861</v>
      </c>
      <c r="Q355" s="121">
        <f t="shared" si="5"/>
        <v>25</v>
      </c>
      <c r="R355" s="120">
        <v>28202</v>
      </c>
    </row>
    <row r="356" spans="1:18">
      <c r="A356" s="116" t="str">
        <f>TNOMINA[[#This Row],[cedula]]&amp;TNOMINA[[#This Row],[prog]]&amp;LEFT(TNOMINA[[#This Row],[tipo]],3)</f>
        <v>2230159693201FIJ</v>
      </c>
      <c r="B356" s="119" t="s">
        <v>2298</v>
      </c>
      <c r="C356" s="119" t="s">
        <v>11</v>
      </c>
      <c r="D356" s="119" t="s">
        <v>2328</v>
      </c>
      <c r="E356" s="119" t="s">
        <v>3001</v>
      </c>
      <c r="F356" s="119" t="s">
        <v>3002</v>
      </c>
      <c r="G356" s="119" t="s">
        <v>3007</v>
      </c>
      <c r="H356" s="119" t="s">
        <v>1726</v>
      </c>
      <c r="I356" s="119" t="s">
        <v>275</v>
      </c>
      <c r="J356" s="119" t="s">
        <v>335</v>
      </c>
      <c r="K356" s="119" t="s">
        <v>248</v>
      </c>
      <c r="L356" s="119" t="s">
        <v>8575</v>
      </c>
      <c r="M356" s="120">
        <v>35000</v>
      </c>
      <c r="N356" s="122">
        <v>0</v>
      </c>
      <c r="O356" s="120">
        <v>1064</v>
      </c>
      <c r="P356" s="120">
        <v>1004.5</v>
      </c>
      <c r="Q356" s="121">
        <f t="shared" si="5"/>
        <v>13641.080000000002</v>
      </c>
      <c r="R356" s="120">
        <v>19290.419999999998</v>
      </c>
    </row>
    <row r="357" spans="1:18">
      <c r="A357" s="116" t="str">
        <f>TNOMINA[[#This Row],[cedula]]&amp;TNOMINA[[#This Row],[prog]]&amp;LEFT(TNOMINA[[#This Row],[tipo]],3)</f>
        <v>0010033730201FIJ</v>
      </c>
      <c r="B357" s="119" t="s">
        <v>2298</v>
      </c>
      <c r="C357" s="119" t="s">
        <v>11</v>
      </c>
      <c r="D357" s="119" t="s">
        <v>2328</v>
      </c>
      <c r="E357" s="119" t="s">
        <v>3001</v>
      </c>
      <c r="F357" s="119" t="s">
        <v>3002</v>
      </c>
      <c r="G357" s="119" t="s">
        <v>3006</v>
      </c>
      <c r="H357" s="119" t="s">
        <v>1727</v>
      </c>
      <c r="I357" s="119" t="s">
        <v>1457</v>
      </c>
      <c r="J357" s="119" t="s">
        <v>27</v>
      </c>
      <c r="K357" s="119" t="s">
        <v>684</v>
      </c>
      <c r="L357" s="119" t="s">
        <v>8575</v>
      </c>
      <c r="M357" s="120">
        <v>16500</v>
      </c>
      <c r="N357" s="122">
        <v>0</v>
      </c>
      <c r="O357" s="120">
        <v>501.6</v>
      </c>
      <c r="P357" s="120">
        <v>473.55</v>
      </c>
      <c r="Q357" s="121">
        <f t="shared" si="5"/>
        <v>25</v>
      </c>
      <c r="R357" s="120">
        <v>15499.85</v>
      </c>
    </row>
    <row r="358" spans="1:18">
      <c r="A358" s="116" t="str">
        <f>TNOMINA[[#This Row],[cedula]]&amp;TNOMINA[[#This Row],[prog]]&amp;LEFT(TNOMINA[[#This Row],[tipo]],3)</f>
        <v>0011807700701FIJ</v>
      </c>
      <c r="B358" s="119" t="s">
        <v>2298</v>
      </c>
      <c r="C358" s="119" t="s">
        <v>11</v>
      </c>
      <c r="D358" s="119" t="s">
        <v>2328</v>
      </c>
      <c r="E358" s="119" t="s">
        <v>3001</v>
      </c>
      <c r="F358" s="119" t="s">
        <v>3002</v>
      </c>
      <c r="G358" s="119" t="s">
        <v>3004</v>
      </c>
      <c r="H358" s="119" t="s">
        <v>1728</v>
      </c>
      <c r="I358" s="119" t="s">
        <v>3039</v>
      </c>
      <c r="J358" s="119" t="s">
        <v>335</v>
      </c>
      <c r="K358" s="119" t="s">
        <v>762</v>
      </c>
      <c r="L358" s="119" t="s">
        <v>8575</v>
      </c>
      <c r="M358" s="120">
        <v>30000</v>
      </c>
      <c r="N358" s="122">
        <v>0</v>
      </c>
      <c r="O358" s="120">
        <v>912</v>
      </c>
      <c r="P358" s="120">
        <v>861</v>
      </c>
      <c r="Q358" s="121">
        <f t="shared" si="5"/>
        <v>479.16999999999825</v>
      </c>
      <c r="R358" s="120">
        <v>27747.83</v>
      </c>
    </row>
    <row r="359" spans="1:18">
      <c r="A359" s="116" t="str">
        <f>TNOMINA[[#This Row],[cedula]]&amp;TNOMINA[[#This Row],[prog]]&amp;LEFT(TNOMINA[[#This Row],[tipo]],3)</f>
        <v>0530027841201FIJ</v>
      </c>
      <c r="B359" s="119" t="s">
        <v>2298</v>
      </c>
      <c r="C359" s="119" t="s">
        <v>11</v>
      </c>
      <c r="D359" s="119" t="s">
        <v>2328</v>
      </c>
      <c r="E359" s="119" t="s">
        <v>3001</v>
      </c>
      <c r="F359" s="119" t="s">
        <v>3002</v>
      </c>
      <c r="G359" s="119" t="s">
        <v>3004</v>
      </c>
      <c r="H359" s="119" t="s">
        <v>1729</v>
      </c>
      <c r="I359" s="119" t="s">
        <v>1052</v>
      </c>
      <c r="J359" s="119" t="s">
        <v>8</v>
      </c>
      <c r="K359" s="119" t="s">
        <v>727</v>
      </c>
      <c r="L359" s="119" t="s">
        <v>8575</v>
      </c>
      <c r="M359" s="120">
        <v>20000</v>
      </c>
      <c r="N359" s="122">
        <v>0</v>
      </c>
      <c r="O359" s="120">
        <v>608</v>
      </c>
      <c r="P359" s="120">
        <v>574</v>
      </c>
      <c r="Q359" s="121">
        <f t="shared" si="5"/>
        <v>2771</v>
      </c>
      <c r="R359" s="120">
        <v>16047</v>
      </c>
    </row>
    <row r="360" spans="1:18">
      <c r="A360" s="116" t="str">
        <f>TNOMINA[[#This Row],[cedula]]&amp;TNOMINA[[#This Row],[prog]]&amp;LEFT(TNOMINA[[#This Row],[tipo]],3)</f>
        <v>0010192237501FIJ</v>
      </c>
      <c r="B360" s="119" t="s">
        <v>2298</v>
      </c>
      <c r="C360" s="119" t="s">
        <v>11</v>
      </c>
      <c r="D360" s="119" t="s">
        <v>2328</v>
      </c>
      <c r="E360" s="119" t="s">
        <v>3001</v>
      </c>
      <c r="F360" s="119" t="s">
        <v>3002</v>
      </c>
      <c r="G360" s="119" t="s">
        <v>3004</v>
      </c>
      <c r="H360" s="119" t="s">
        <v>1730</v>
      </c>
      <c r="I360" s="119" t="s">
        <v>964</v>
      </c>
      <c r="J360" s="119" t="s">
        <v>873</v>
      </c>
      <c r="K360" s="119" t="s">
        <v>720</v>
      </c>
      <c r="L360" s="119" t="s">
        <v>8575</v>
      </c>
      <c r="M360" s="120">
        <v>30000</v>
      </c>
      <c r="N360" s="122">
        <v>0</v>
      </c>
      <c r="O360" s="120">
        <v>912</v>
      </c>
      <c r="P360" s="120">
        <v>861</v>
      </c>
      <c r="Q360" s="121">
        <f t="shared" si="5"/>
        <v>25</v>
      </c>
      <c r="R360" s="120">
        <v>28202</v>
      </c>
    </row>
    <row r="361" spans="1:18">
      <c r="A361" s="116" t="str">
        <f>TNOMINA[[#This Row],[cedula]]&amp;TNOMINA[[#This Row],[prog]]&amp;LEFT(TNOMINA[[#This Row],[tipo]],3)</f>
        <v>0310423815301FIJ</v>
      </c>
      <c r="B361" s="119" t="s">
        <v>2298</v>
      </c>
      <c r="C361" s="119" t="s">
        <v>11</v>
      </c>
      <c r="D361" s="119" t="s">
        <v>2328</v>
      </c>
      <c r="E361" s="119" t="s">
        <v>3001</v>
      </c>
      <c r="F361" s="119" t="s">
        <v>3002</v>
      </c>
      <c r="G361" s="119" t="s">
        <v>3004</v>
      </c>
      <c r="H361" s="119" t="s">
        <v>3173</v>
      </c>
      <c r="I361" s="119" t="s">
        <v>3172</v>
      </c>
      <c r="J361" s="119" t="s">
        <v>335</v>
      </c>
      <c r="K361" s="119" t="s">
        <v>842</v>
      </c>
      <c r="L361" s="119" t="s">
        <v>8575</v>
      </c>
      <c r="M361" s="120">
        <v>35000</v>
      </c>
      <c r="N361" s="122">
        <v>0</v>
      </c>
      <c r="O361" s="120">
        <v>1064</v>
      </c>
      <c r="P361" s="120">
        <v>1004.5</v>
      </c>
      <c r="Q361" s="121">
        <f t="shared" si="5"/>
        <v>25</v>
      </c>
      <c r="R361" s="120">
        <v>32906.5</v>
      </c>
    </row>
    <row r="362" spans="1:18">
      <c r="A362" s="116" t="str">
        <f>TNOMINA[[#This Row],[cedula]]&amp;TNOMINA[[#This Row],[prog]]&amp;LEFT(TNOMINA[[#This Row],[tipo]],3)</f>
        <v>0011567316201FIJ</v>
      </c>
      <c r="B362" s="119" t="s">
        <v>2298</v>
      </c>
      <c r="C362" s="119" t="s">
        <v>11</v>
      </c>
      <c r="D362" s="119" t="s">
        <v>2328</v>
      </c>
      <c r="E362" s="119" t="s">
        <v>3001</v>
      </c>
      <c r="F362" s="119" t="s">
        <v>3002</v>
      </c>
      <c r="G362" s="119" t="s">
        <v>3006</v>
      </c>
      <c r="H362" s="119" t="s">
        <v>1731</v>
      </c>
      <c r="I362" s="119" t="s">
        <v>965</v>
      </c>
      <c r="J362" s="119" t="s">
        <v>510</v>
      </c>
      <c r="K362" s="119" t="s">
        <v>179</v>
      </c>
      <c r="L362" s="119" t="s">
        <v>8575</v>
      </c>
      <c r="M362" s="120">
        <v>24000</v>
      </c>
      <c r="N362" s="122">
        <v>0</v>
      </c>
      <c r="O362" s="120">
        <v>729.6</v>
      </c>
      <c r="P362" s="120">
        <v>688.8</v>
      </c>
      <c r="Q362" s="121">
        <f t="shared" si="5"/>
        <v>25</v>
      </c>
      <c r="R362" s="120">
        <v>22556.6</v>
      </c>
    </row>
    <row r="363" spans="1:18">
      <c r="A363" s="116" t="str">
        <f>TNOMINA[[#This Row],[cedula]]&amp;TNOMINA[[#This Row],[prog]]&amp;LEFT(TNOMINA[[#This Row],[tipo]],3)</f>
        <v>0560009595301FIJ</v>
      </c>
      <c r="B363" s="119" t="s">
        <v>2298</v>
      </c>
      <c r="C363" s="119" t="s">
        <v>11</v>
      </c>
      <c r="D363" s="119" t="s">
        <v>2328</v>
      </c>
      <c r="E363" s="119" t="s">
        <v>3001</v>
      </c>
      <c r="F363" s="119" t="s">
        <v>3002</v>
      </c>
      <c r="G363" s="119" t="s">
        <v>3013</v>
      </c>
      <c r="H363" s="119" t="s">
        <v>1732</v>
      </c>
      <c r="I363" s="119" t="s">
        <v>850</v>
      </c>
      <c r="J363" s="119" t="s">
        <v>190</v>
      </c>
      <c r="K363" s="119" t="s">
        <v>842</v>
      </c>
      <c r="L363" s="119" t="s">
        <v>8575</v>
      </c>
      <c r="M363" s="120">
        <v>35000</v>
      </c>
      <c r="N363" s="122">
        <v>0</v>
      </c>
      <c r="O363" s="120">
        <v>1064</v>
      </c>
      <c r="P363" s="120">
        <v>1004.5</v>
      </c>
      <c r="Q363" s="121">
        <f t="shared" si="5"/>
        <v>19382.61</v>
      </c>
      <c r="R363" s="120">
        <v>13548.89</v>
      </c>
    </row>
    <row r="364" spans="1:18">
      <c r="A364" s="116" t="str">
        <f>TNOMINA[[#This Row],[cedula]]&amp;TNOMINA[[#This Row],[prog]]&amp;LEFT(TNOMINA[[#This Row],[tipo]],3)</f>
        <v>0010546770801FIJ</v>
      </c>
      <c r="B364" s="119" t="s">
        <v>2298</v>
      </c>
      <c r="C364" s="119" t="s">
        <v>11</v>
      </c>
      <c r="D364" s="119" t="s">
        <v>2328</v>
      </c>
      <c r="E364" s="119" t="s">
        <v>3001</v>
      </c>
      <c r="F364" s="119" t="s">
        <v>3002</v>
      </c>
      <c r="G364" s="119" t="s">
        <v>3008</v>
      </c>
      <c r="H364" s="119" t="s">
        <v>1053</v>
      </c>
      <c r="I364" s="119" t="s">
        <v>398</v>
      </c>
      <c r="J364" s="119" t="s">
        <v>106</v>
      </c>
      <c r="K364" s="119" t="s">
        <v>390</v>
      </c>
      <c r="L364" s="119" t="s">
        <v>8575</v>
      </c>
      <c r="M364" s="120">
        <v>50000</v>
      </c>
      <c r="N364" s="120">
        <v>1854</v>
      </c>
      <c r="O364" s="120">
        <v>1520</v>
      </c>
      <c r="P364" s="120">
        <v>1435</v>
      </c>
      <c r="Q364" s="121">
        <f t="shared" si="5"/>
        <v>2691</v>
      </c>
      <c r="R364" s="120">
        <v>42500</v>
      </c>
    </row>
    <row r="365" spans="1:18">
      <c r="A365" s="116" t="str">
        <f>TNOMINA[[#This Row],[cedula]]&amp;TNOMINA[[#This Row],[prog]]&amp;LEFT(TNOMINA[[#This Row],[tipo]],3)</f>
        <v>0480029792301FIJ</v>
      </c>
      <c r="B365" s="119" t="s">
        <v>2298</v>
      </c>
      <c r="C365" s="119" t="s">
        <v>11</v>
      </c>
      <c r="D365" s="119" t="s">
        <v>2328</v>
      </c>
      <c r="E365" s="119" t="s">
        <v>3001</v>
      </c>
      <c r="F365" s="119" t="s">
        <v>3002</v>
      </c>
      <c r="G365" s="119" t="s">
        <v>3006</v>
      </c>
      <c r="H365" s="119" t="s">
        <v>1733</v>
      </c>
      <c r="I365" s="119" t="s">
        <v>3040</v>
      </c>
      <c r="J365" s="119" t="s">
        <v>190</v>
      </c>
      <c r="K365" s="119" t="s">
        <v>842</v>
      </c>
      <c r="L365" s="119" t="s">
        <v>8575</v>
      </c>
      <c r="M365" s="120">
        <v>35000</v>
      </c>
      <c r="N365" s="122">
        <v>0</v>
      </c>
      <c r="O365" s="120">
        <v>1064</v>
      </c>
      <c r="P365" s="120">
        <v>1004.5</v>
      </c>
      <c r="Q365" s="121">
        <f t="shared" si="5"/>
        <v>25</v>
      </c>
      <c r="R365" s="120">
        <v>32906.5</v>
      </c>
    </row>
    <row r="366" spans="1:18">
      <c r="A366" s="116" t="str">
        <f>TNOMINA[[#This Row],[cedula]]&amp;TNOMINA[[#This Row],[prog]]&amp;LEFT(TNOMINA[[#This Row],[tipo]],3)</f>
        <v>0010014719801FIJ</v>
      </c>
      <c r="B366" s="119" t="s">
        <v>2298</v>
      </c>
      <c r="C366" s="119" t="s">
        <v>11</v>
      </c>
      <c r="D366" s="119" t="s">
        <v>2328</v>
      </c>
      <c r="E366" s="119" t="s">
        <v>3001</v>
      </c>
      <c r="F366" s="119" t="s">
        <v>3002</v>
      </c>
      <c r="G366" s="119" t="s">
        <v>3007</v>
      </c>
      <c r="H366" s="119" t="s">
        <v>1735</v>
      </c>
      <c r="I366" s="119" t="s">
        <v>269</v>
      </c>
      <c r="J366" s="119" t="s">
        <v>127</v>
      </c>
      <c r="K366" s="119" t="s">
        <v>271</v>
      </c>
      <c r="L366" s="119" t="s">
        <v>8575</v>
      </c>
      <c r="M366" s="120">
        <v>130000</v>
      </c>
      <c r="N366" s="120">
        <v>19162.12</v>
      </c>
      <c r="O366" s="120">
        <v>3952</v>
      </c>
      <c r="P366" s="120">
        <v>3731</v>
      </c>
      <c r="Q366" s="121">
        <f t="shared" si="5"/>
        <v>10431</v>
      </c>
      <c r="R366" s="120">
        <v>92723.88</v>
      </c>
    </row>
    <row r="367" spans="1:18">
      <c r="A367" s="116" t="str">
        <f>TNOMINA[[#This Row],[cedula]]&amp;TNOMINA[[#This Row],[prog]]&amp;LEFT(TNOMINA[[#This Row],[tipo]],3)</f>
        <v>0160002314501FIJ</v>
      </c>
      <c r="B367" s="119" t="s">
        <v>2298</v>
      </c>
      <c r="C367" s="119" t="s">
        <v>11</v>
      </c>
      <c r="D367" s="119" t="s">
        <v>2328</v>
      </c>
      <c r="E367" s="119" t="s">
        <v>3001</v>
      </c>
      <c r="F367" s="119" t="s">
        <v>3002</v>
      </c>
      <c r="G367" s="119" t="s">
        <v>3006</v>
      </c>
      <c r="H367" s="119" t="s">
        <v>1736</v>
      </c>
      <c r="I367" s="119" t="s">
        <v>1405</v>
      </c>
      <c r="J367" s="119" t="s">
        <v>350</v>
      </c>
      <c r="K367" s="119" t="s">
        <v>684</v>
      </c>
      <c r="L367" s="119" t="s">
        <v>8575</v>
      </c>
      <c r="M367" s="120">
        <v>25000</v>
      </c>
      <c r="N367" s="122">
        <v>0</v>
      </c>
      <c r="O367" s="120">
        <v>760</v>
      </c>
      <c r="P367" s="120">
        <v>717.5</v>
      </c>
      <c r="Q367" s="121">
        <f t="shared" si="5"/>
        <v>25</v>
      </c>
      <c r="R367" s="120">
        <v>23497.5</v>
      </c>
    </row>
    <row r="368" spans="1:18">
      <c r="A368" s="116" t="str">
        <f>TNOMINA[[#This Row],[cedula]]&amp;TNOMINA[[#This Row],[prog]]&amp;LEFT(TNOMINA[[#This Row],[tipo]],3)</f>
        <v>0470140162401FIJ</v>
      </c>
      <c r="B368" s="119" t="s">
        <v>2298</v>
      </c>
      <c r="C368" s="119" t="s">
        <v>11</v>
      </c>
      <c r="D368" s="119" t="s">
        <v>2328</v>
      </c>
      <c r="E368" s="119" t="s">
        <v>3001</v>
      </c>
      <c r="F368" s="119" t="s">
        <v>3002</v>
      </c>
      <c r="G368" s="119" t="s">
        <v>3010</v>
      </c>
      <c r="H368" s="119" t="s">
        <v>1737</v>
      </c>
      <c r="I368" s="119" t="s">
        <v>927</v>
      </c>
      <c r="J368" s="119" t="s">
        <v>700</v>
      </c>
      <c r="K368" s="119" t="s">
        <v>720</v>
      </c>
      <c r="L368" s="119" t="s">
        <v>8575</v>
      </c>
      <c r="M368" s="120">
        <v>260000</v>
      </c>
      <c r="N368" s="120">
        <v>50296.02</v>
      </c>
      <c r="O368" s="120">
        <v>5685.41</v>
      </c>
      <c r="P368" s="120">
        <v>7462</v>
      </c>
      <c r="Q368" s="121">
        <f t="shared" si="5"/>
        <v>25</v>
      </c>
      <c r="R368" s="120">
        <v>196531.57</v>
      </c>
    </row>
    <row r="369" spans="1:18">
      <c r="A369" s="116" t="str">
        <f>TNOMINA[[#This Row],[cedula]]&amp;TNOMINA[[#This Row],[prog]]&amp;LEFT(TNOMINA[[#This Row],[tipo]],3)</f>
        <v>0560150269201FIJ</v>
      </c>
      <c r="B369" s="119" t="s">
        <v>2298</v>
      </c>
      <c r="C369" s="119" t="s">
        <v>11</v>
      </c>
      <c r="D369" s="119" t="s">
        <v>2328</v>
      </c>
      <c r="E369" s="119" t="s">
        <v>3001</v>
      </c>
      <c r="F369" s="119" t="s">
        <v>3002</v>
      </c>
      <c r="G369" s="119" t="s">
        <v>3013</v>
      </c>
      <c r="H369" s="119" t="s">
        <v>1738</v>
      </c>
      <c r="I369" s="119" t="s">
        <v>725</v>
      </c>
      <c r="J369" s="119" t="s">
        <v>8</v>
      </c>
      <c r="K369" s="119" t="s">
        <v>724</v>
      </c>
      <c r="L369" s="119" t="s">
        <v>8575</v>
      </c>
      <c r="M369" s="120">
        <v>30000</v>
      </c>
      <c r="N369" s="122">
        <v>0</v>
      </c>
      <c r="O369" s="120">
        <v>912</v>
      </c>
      <c r="P369" s="120">
        <v>861</v>
      </c>
      <c r="Q369" s="121">
        <f t="shared" si="5"/>
        <v>20718.989999999998</v>
      </c>
      <c r="R369" s="120">
        <v>7508.01</v>
      </c>
    </row>
    <row r="370" spans="1:18">
      <c r="A370" s="116" t="str">
        <f>TNOMINA[[#This Row],[cedula]]&amp;TNOMINA[[#This Row],[prog]]&amp;LEFT(TNOMINA[[#This Row],[tipo]],3)</f>
        <v>0010415832401FIJ</v>
      </c>
      <c r="B370" s="119" t="s">
        <v>2298</v>
      </c>
      <c r="C370" s="119" t="s">
        <v>11</v>
      </c>
      <c r="D370" s="119" t="s">
        <v>2328</v>
      </c>
      <c r="E370" s="119" t="s">
        <v>3001</v>
      </c>
      <c r="F370" s="119" t="s">
        <v>3002</v>
      </c>
      <c r="G370" s="119" t="s">
        <v>3010</v>
      </c>
      <c r="H370" s="119" t="s">
        <v>1095</v>
      </c>
      <c r="I370" s="119" t="s">
        <v>597</v>
      </c>
      <c r="J370" s="119" t="s">
        <v>949</v>
      </c>
      <c r="K370" s="119" t="s">
        <v>843</v>
      </c>
      <c r="L370" s="119" t="s">
        <v>8575</v>
      </c>
      <c r="M370" s="120">
        <v>25391.65</v>
      </c>
      <c r="N370" s="122">
        <v>0</v>
      </c>
      <c r="O370" s="120">
        <v>771.91</v>
      </c>
      <c r="P370" s="120">
        <v>728.74</v>
      </c>
      <c r="Q370" s="121">
        <f t="shared" si="5"/>
        <v>75</v>
      </c>
      <c r="R370" s="120">
        <v>23816</v>
      </c>
    </row>
    <row r="371" spans="1:18">
      <c r="A371" s="116" t="str">
        <f>TNOMINA[[#This Row],[cedula]]&amp;TNOMINA[[#This Row],[prog]]&amp;LEFT(TNOMINA[[#This Row],[tipo]],3)</f>
        <v>4022292002301FIJ</v>
      </c>
      <c r="B371" s="119" t="s">
        <v>2298</v>
      </c>
      <c r="C371" s="119" t="s">
        <v>11</v>
      </c>
      <c r="D371" s="119" t="s">
        <v>2328</v>
      </c>
      <c r="E371" s="119" t="s">
        <v>3001</v>
      </c>
      <c r="F371" s="119" t="s">
        <v>3002</v>
      </c>
      <c r="G371" s="119" t="s">
        <v>3006</v>
      </c>
      <c r="H371" s="119" t="s">
        <v>2553</v>
      </c>
      <c r="I371" s="119" t="s">
        <v>2552</v>
      </c>
      <c r="J371" s="119" t="s">
        <v>125</v>
      </c>
      <c r="K371" s="119" t="s">
        <v>843</v>
      </c>
      <c r="L371" s="119" t="s">
        <v>8575</v>
      </c>
      <c r="M371" s="120">
        <v>18000</v>
      </c>
      <c r="N371" s="122">
        <v>0</v>
      </c>
      <c r="O371" s="120">
        <v>547.20000000000005</v>
      </c>
      <c r="P371" s="120">
        <v>516.6</v>
      </c>
      <c r="Q371" s="121">
        <f t="shared" si="5"/>
        <v>8438.5</v>
      </c>
      <c r="R371" s="120">
        <v>8497.7000000000007</v>
      </c>
    </row>
    <row r="372" spans="1:18">
      <c r="A372" s="116" t="str">
        <f>TNOMINA[[#This Row],[cedula]]&amp;TNOMINA[[#This Row],[prog]]&amp;LEFT(TNOMINA[[#This Row],[tipo]],3)</f>
        <v>0250041720501FIJ</v>
      </c>
      <c r="B372" s="119" t="s">
        <v>2298</v>
      </c>
      <c r="C372" s="119" t="s">
        <v>11</v>
      </c>
      <c r="D372" s="119" t="s">
        <v>2328</v>
      </c>
      <c r="E372" s="119" t="s">
        <v>3001</v>
      </c>
      <c r="F372" s="119" t="s">
        <v>3002</v>
      </c>
      <c r="G372" s="119" t="s">
        <v>3007</v>
      </c>
      <c r="H372" s="119" t="s">
        <v>1739</v>
      </c>
      <c r="I372" s="119" t="s">
        <v>722</v>
      </c>
      <c r="J372" s="119" t="s">
        <v>241</v>
      </c>
      <c r="K372" s="119" t="s">
        <v>843</v>
      </c>
      <c r="L372" s="119" t="s">
        <v>8575</v>
      </c>
      <c r="M372" s="120">
        <v>25000</v>
      </c>
      <c r="N372" s="122">
        <v>0</v>
      </c>
      <c r="O372" s="120">
        <v>760</v>
      </c>
      <c r="P372" s="120">
        <v>717.5</v>
      </c>
      <c r="Q372" s="121">
        <f t="shared" si="5"/>
        <v>2420.5</v>
      </c>
      <c r="R372" s="120">
        <v>21102</v>
      </c>
    </row>
    <row r="373" spans="1:18">
      <c r="A373" s="116" t="str">
        <f>TNOMINA[[#This Row],[cedula]]&amp;TNOMINA[[#This Row],[prog]]&amp;LEFT(TNOMINA[[#This Row],[tipo]],3)</f>
        <v>0011151771001FIJ</v>
      </c>
      <c r="B373" s="119" t="s">
        <v>2298</v>
      </c>
      <c r="C373" s="119" t="s">
        <v>11</v>
      </c>
      <c r="D373" s="119" t="s">
        <v>2328</v>
      </c>
      <c r="E373" s="119" t="s">
        <v>3001</v>
      </c>
      <c r="F373" s="119" t="s">
        <v>3002</v>
      </c>
      <c r="G373" s="119" t="s">
        <v>3008</v>
      </c>
      <c r="H373" s="119" t="s">
        <v>1740</v>
      </c>
      <c r="I373" s="119" t="s">
        <v>755</v>
      </c>
      <c r="J373" s="119" t="s">
        <v>363</v>
      </c>
      <c r="K373" s="119" t="s">
        <v>727</v>
      </c>
      <c r="L373" s="119" t="s">
        <v>8575</v>
      </c>
      <c r="M373" s="120">
        <v>65000</v>
      </c>
      <c r="N373" s="120">
        <v>4427.58</v>
      </c>
      <c r="O373" s="120">
        <v>1976</v>
      </c>
      <c r="P373" s="120">
        <v>1865.5</v>
      </c>
      <c r="Q373" s="121">
        <f t="shared" si="5"/>
        <v>25</v>
      </c>
      <c r="R373" s="120">
        <v>56705.919999999998</v>
      </c>
    </row>
    <row r="374" spans="1:18">
      <c r="A374" s="116" t="str">
        <f>TNOMINA[[#This Row],[cedula]]&amp;TNOMINA[[#This Row],[prog]]&amp;LEFT(TNOMINA[[#This Row],[tipo]],3)</f>
        <v>0930064050601FIJ</v>
      </c>
      <c r="B374" s="119" t="s">
        <v>2298</v>
      </c>
      <c r="C374" s="119" t="s">
        <v>11</v>
      </c>
      <c r="D374" s="119" t="s">
        <v>2328</v>
      </c>
      <c r="E374" s="119" t="s">
        <v>3001</v>
      </c>
      <c r="F374" s="119" t="s">
        <v>3002</v>
      </c>
      <c r="G374" s="119" t="s">
        <v>3009</v>
      </c>
      <c r="H374" s="119" t="s">
        <v>1741</v>
      </c>
      <c r="I374" s="119" t="s">
        <v>715</v>
      </c>
      <c r="J374" s="119" t="s">
        <v>109</v>
      </c>
      <c r="K374" s="119" t="s">
        <v>684</v>
      </c>
      <c r="L374" s="119" t="s">
        <v>8575</v>
      </c>
      <c r="M374" s="120">
        <v>10000</v>
      </c>
      <c r="N374" s="122">
        <v>0</v>
      </c>
      <c r="O374" s="120">
        <v>304</v>
      </c>
      <c r="P374" s="120">
        <v>287</v>
      </c>
      <c r="Q374" s="121">
        <f t="shared" si="5"/>
        <v>25</v>
      </c>
      <c r="R374" s="120">
        <v>9384</v>
      </c>
    </row>
    <row r="375" spans="1:18">
      <c r="A375" s="116" t="str">
        <f>TNOMINA[[#This Row],[cedula]]&amp;TNOMINA[[#This Row],[prog]]&amp;LEFT(TNOMINA[[#This Row],[tipo]],3)</f>
        <v>0011086699301FIJ</v>
      </c>
      <c r="B375" s="119" t="s">
        <v>2298</v>
      </c>
      <c r="C375" s="119" t="s">
        <v>11</v>
      </c>
      <c r="D375" s="119" t="s">
        <v>2328</v>
      </c>
      <c r="E375" s="119" t="s">
        <v>3001</v>
      </c>
      <c r="F375" s="119" t="s">
        <v>3002</v>
      </c>
      <c r="G375" s="119" t="s">
        <v>3004</v>
      </c>
      <c r="H375" s="119" t="s">
        <v>1742</v>
      </c>
      <c r="I375" s="119" t="s">
        <v>823</v>
      </c>
      <c r="J375" s="119" t="s">
        <v>8</v>
      </c>
      <c r="K375" s="119" t="s">
        <v>843</v>
      </c>
      <c r="L375" s="119" t="s">
        <v>8575</v>
      </c>
      <c r="M375" s="120">
        <v>20000</v>
      </c>
      <c r="N375" s="122">
        <v>0</v>
      </c>
      <c r="O375" s="120">
        <v>608</v>
      </c>
      <c r="P375" s="120">
        <v>574</v>
      </c>
      <c r="Q375" s="121">
        <f t="shared" si="5"/>
        <v>14291.14</v>
      </c>
      <c r="R375" s="120">
        <v>4526.8599999999997</v>
      </c>
    </row>
    <row r="376" spans="1:18">
      <c r="A376" s="116" t="str">
        <f>TNOMINA[[#This Row],[cedula]]&amp;TNOMINA[[#This Row],[prog]]&amp;LEFT(TNOMINA[[#This Row],[tipo]],3)</f>
        <v>4021021856201FIJ</v>
      </c>
      <c r="B376" s="119" t="s">
        <v>2298</v>
      </c>
      <c r="C376" s="119" t="s">
        <v>11</v>
      </c>
      <c r="D376" s="119" t="s">
        <v>2328</v>
      </c>
      <c r="E376" s="119" t="s">
        <v>3001</v>
      </c>
      <c r="F376" s="119" t="s">
        <v>3002</v>
      </c>
      <c r="G376" s="119" t="s">
        <v>3007</v>
      </c>
      <c r="H376" s="119" t="s">
        <v>1829</v>
      </c>
      <c r="I376" s="119" t="s">
        <v>787</v>
      </c>
      <c r="J376" s="119" t="s">
        <v>10</v>
      </c>
      <c r="K376" s="119" t="s">
        <v>720</v>
      </c>
      <c r="L376" s="119" t="s">
        <v>8575</v>
      </c>
      <c r="M376" s="120">
        <v>35000</v>
      </c>
      <c r="N376" s="122">
        <v>0</v>
      </c>
      <c r="O376" s="120">
        <v>1064</v>
      </c>
      <c r="P376" s="120">
        <v>1004.5</v>
      </c>
      <c r="Q376" s="121">
        <f t="shared" si="5"/>
        <v>4158.3300000000017</v>
      </c>
      <c r="R376" s="120">
        <v>28773.17</v>
      </c>
    </row>
    <row r="377" spans="1:18">
      <c r="A377" s="116" t="str">
        <f>TNOMINA[[#This Row],[cedula]]&amp;TNOMINA[[#This Row],[prog]]&amp;LEFT(TNOMINA[[#This Row],[tipo]],3)</f>
        <v>4020057153301FIJ</v>
      </c>
      <c r="B377" s="119" t="s">
        <v>2298</v>
      </c>
      <c r="C377" s="119" t="s">
        <v>11</v>
      </c>
      <c r="D377" s="119" t="s">
        <v>2328</v>
      </c>
      <c r="E377" s="119" t="s">
        <v>3001</v>
      </c>
      <c r="F377" s="119" t="s">
        <v>3002</v>
      </c>
      <c r="G377" s="119" t="s">
        <v>3006</v>
      </c>
      <c r="H377" s="119" t="s">
        <v>3419</v>
      </c>
      <c r="I377" s="119" t="s">
        <v>3418</v>
      </c>
      <c r="J377" s="119" t="s">
        <v>359</v>
      </c>
      <c r="K377" s="119" t="s">
        <v>256</v>
      </c>
      <c r="L377" s="119" t="s">
        <v>8575</v>
      </c>
      <c r="M377" s="120">
        <v>22000</v>
      </c>
      <c r="N377" s="122">
        <v>0</v>
      </c>
      <c r="O377" s="120">
        <v>668.8</v>
      </c>
      <c r="P377" s="120">
        <v>631.4</v>
      </c>
      <c r="Q377" s="121">
        <f t="shared" si="5"/>
        <v>1071</v>
      </c>
      <c r="R377" s="120">
        <v>19628.8</v>
      </c>
    </row>
    <row r="378" spans="1:18">
      <c r="A378" s="116" t="str">
        <f>TNOMINA[[#This Row],[cedula]]&amp;TNOMINA[[#This Row],[prog]]&amp;LEFT(TNOMINA[[#This Row],[tipo]],3)</f>
        <v>0011922172901FIJ</v>
      </c>
      <c r="B378" s="119" t="s">
        <v>2298</v>
      </c>
      <c r="C378" s="119" t="s">
        <v>11</v>
      </c>
      <c r="D378" s="119" t="s">
        <v>2328</v>
      </c>
      <c r="E378" s="119" t="s">
        <v>3001</v>
      </c>
      <c r="F378" s="119" t="s">
        <v>3002</v>
      </c>
      <c r="G378" s="119" t="s">
        <v>3021</v>
      </c>
      <c r="H378" s="119" t="s">
        <v>1745</v>
      </c>
      <c r="I378" s="119" t="s">
        <v>512</v>
      </c>
      <c r="J378" s="119" t="s">
        <v>10</v>
      </c>
      <c r="K378" s="119" t="s">
        <v>503</v>
      </c>
      <c r="L378" s="119" t="s">
        <v>8575</v>
      </c>
      <c r="M378" s="120">
        <v>35000</v>
      </c>
      <c r="N378" s="122">
        <v>0</v>
      </c>
      <c r="O378" s="120">
        <v>1064</v>
      </c>
      <c r="P378" s="120">
        <v>1004.5</v>
      </c>
      <c r="Q378" s="121">
        <f t="shared" si="5"/>
        <v>22806.47</v>
      </c>
      <c r="R378" s="120">
        <v>10125.030000000001</v>
      </c>
    </row>
    <row r="379" spans="1:18">
      <c r="A379" s="116" t="str">
        <f>TNOMINA[[#This Row],[cedula]]&amp;TNOMINA[[#This Row],[prog]]&amp;LEFT(TNOMINA[[#This Row],[tipo]],3)</f>
        <v>0010683397301FIJ</v>
      </c>
      <c r="B379" s="119" t="s">
        <v>2298</v>
      </c>
      <c r="C379" s="119" t="s">
        <v>11</v>
      </c>
      <c r="D379" s="119" t="s">
        <v>2328</v>
      </c>
      <c r="E379" s="119" t="s">
        <v>3001</v>
      </c>
      <c r="F379" s="119" t="s">
        <v>3002</v>
      </c>
      <c r="G379" s="119" t="s">
        <v>3020</v>
      </c>
      <c r="H379" s="119" t="s">
        <v>1746</v>
      </c>
      <c r="I379" s="119" t="s">
        <v>716</v>
      </c>
      <c r="J379" s="119" t="s">
        <v>75</v>
      </c>
      <c r="K379" s="119" t="s">
        <v>684</v>
      </c>
      <c r="L379" s="119" t="s">
        <v>8575</v>
      </c>
      <c r="M379" s="120">
        <v>10000</v>
      </c>
      <c r="N379" s="122">
        <v>0</v>
      </c>
      <c r="O379" s="120">
        <v>304</v>
      </c>
      <c r="P379" s="120">
        <v>287</v>
      </c>
      <c r="Q379" s="121">
        <f t="shared" si="5"/>
        <v>25</v>
      </c>
      <c r="R379" s="120">
        <v>9384</v>
      </c>
    </row>
    <row r="380" spans="1:18">
      <c r="A380" s="116" t="str">
        <f>TNOMINA[[#This Row],[cedula]]&amp;TNOMINA[[#This Row],[prog]]&amp;LEFT(TNOMINA[[#This Row],[tipo]],3)</f>
        <v>0011493885501FIJ</v>
      </c>
      <c r="B380" s="119" t="s">
        <v>2298</v>
      </c>
      <c r="C380" s="119" t="s">
        <v>11</v>
      </c>
      <c r="D380" s="119" t="s">
        <v>2328</v>
      </c>
      <c r="E380" s="119" t="s">
        <v>3001</v>
      </c>
      <c r="F380" s="119" t="s">
        <v>3002</v>
      </c>
      <c r="G380" s="119" t="s">
        <v>3006</v>
      </c>
      <c r="H380" s="119" t="s">
        <v>1747</v>
      </c>
      <c r="I380" s="119" t="s">
        <v>928</v>
      </c>
      <c r="J380" s="119" t="s">
        <v>8</v>
      </c>
      <c r="K380" s="119" t="s">
        <v>488</v>
      </c>
      <c r="L380" s="119" t="s">
        <v>8575</v>
      </c>
      <c r="M380" s="120">
        <v>15000</v>
      </c>
      <c r="N380" s="122">
        <v>0</v>
      </c>
      <c r="O380" s="120">
        <v>456</v>
      </c>
      <c r="P380" s="120">
        <v>430.5</v>
      </c>
      <c r="Q380" s="121">
        <f t="shared" si="5"/>
        <v>8405.130000000001</v>
      </c>
      <c r="R380" s="120">
        <v>5708.37</v>
      </c>
    </row>
    <row r="381" spans="1:18">
      <c r="A381" s="116" t="str">
        <f>TNOMINA[[#This Row],[cedula]]&amp;TNOMINA[[#This Row],[prog]]&amp;LEFT(TNOMINA[[#This Row],[tipo]],3)</f>
        <v>0010946517901FIJ</v>
      </c>
      <c r="B381" s="119" t="s">
        <v>2298</v>
      </c>
      <c r="C381" s="119" t="s">
        <v>11</v>
      </c>
      <c r="D381" s="119" t="s">
        <v>2328</v>
      </c>
      <c r="E381" s="119" t="s">
        <v>3001</v>
      </c>
      <c r="F381" s="119" t="s">
        <v>3002</v>
      </c>
      <c r="G381" s="119" t="s">
        <v>3007</v>
      </c>
      <c r="H381" s="119" t="s">
        <v>1054</v>
      </c>
      <c r="I381" s="119" t="s">
        <v>291</v>
      </c>
      <c r="J381" s="119" t="s">
        <v>292</v>
      </c>
      <c r="K381" s="119" t="s">
        <v>684</v>
      </c>
      <c r="L381" s="119" t="s">
        <v>8575</v>
      </c>
      <c r="M381" s="120">
        <v>115000</v>
      </c>
      <c r="N381" s="120">
        <v>15633.74</v>
      </c>
      <c r="O381" s="120">
        <v>3496</v>
      </c>
      <c r="P381" s="120">
        <v>3300.5</v>
      </c>
      <c r="Q381" s="121">
        <f t="shared" si="5"/>
        <v>75.000000000014552</v>
      </c>
      <c r="R381" s="120">
        <v>92494.76</v>
      </c>
    </row>
    <row r="382" spans="1:18">
      <c r="A382" s="116" t="str">
        <f>TNOMINA[[#This Row],[cedula]]&amp;TNOMINA[[#This Row],[prog]]&amp;LEFT(TNOMINA[[#This Row],[tipo]],3)</f>
        <v>0010403304801FIJ</v>
      </c>
      <c r="B382" s="119" t="s">
        <v>2298</v>
      </c>
      <c r="C382" s="119" t="s">
        <v>11</v>
      </c>
      <c r="D382" s="119" t="s">
        <v>2328</v>
      </c>
      <c r="E382" s="119" t="s">
        <v>3001</v>
      </c>
      <c r="F382" s="119" t="s">
        <v>3002</v>
      </c>
      <c r="G382" s="119" t="s">
        <v>3009</v>
      </c>
      <c r="H382" s="119" t="s">
        <v>1056</v>
      </c>
      <c r="I382" s="119" t="s">
        <v>756</v>
      </c>
      <c r="J382" s="119" t="s">
        <v>949</v>
      </c>
      <c r="K382" s="119" t="s">
        <v>727</v>
      </c>
      <c r="L382" s="119" t="s">
        <v>8575</v>
      </c>
      <c r="M382" s="120">
        <v>50000</v>
      </c>
      <c r="N382" s="120">
        <v>1854</v>
      </c>
      <c r="O382" s="120">
        <v>1520</v>
      </c>
      <c r="P382" s="120">
        <v>1435</v>
      </c>
      <c r="Q382" s="121">
        <f t="shared" si="5"/>
        <v>27229.08</v>
      </c>
      <c r="R382" s="120">
        <v>17961.919999999998</v>
      </c>
    </row>
    <row r="383" spans="1:18">
      <c r="A383" s="116" t="str">
        <f>TNOMINA[[#This Row],[cedula]]&amp;TNOMINA[[#This Row],[prog]]&amp;LEFT(TNOMINA[[#This Row],[tipo]],3)</f>
        <v>0470089007401FIJ</v>
      </c>
      <c r="B383" s="119" t="s">
        <v>2298</v>
      </c>
      <c r="C383" s="119" t="s">
        <v>11</v>
      </c>
      <c r="D383" s="119" t="s">
        <v>2328</v>
      </c>
      <c r="E383" s="119" t="s">
        <v>3001</v>
      </c>
      <c r="F383" s="119" t="s">
        <v>3002</v>
      </c>
      <c r="G383" s="119" t="s">
        <v>3008</v>
      </c>
      <c r="H383" s="119" t="s">
        <v>1057</v>
      </c>
      <c r="I383" s="119" t="s">
        <v>477</v>
      </c>
      <c r="J383" s="119" t="s">
        <v>10</v>
      </c>
      <c r="K383" s="119" t="s">
        <v>684</v>
      </c>
      <c r="L383" s="119" t="s">
        <v>8575</v>
      </c>
      <c r="M383" s="120">
        <v>45000</v>
      </c>
      <c r="N383" s="120">
        <v>1148.33</v>
      </c>
      <c r="O383" s="120">
        <v>1368</v>
      </c>
      <c r="P383" s="120">
        <v>1291.5</v>
      </c>
      <c r="Q383" s="121">
        <f t="shared" si="5"/>
        <v>1275</v>
      </c>
      <c r="R383" s="120">
        <v>39917.17</v>
      </c>
    </row>
    <row r="384" spans="1:18">
      <c r="A384" s="116" t="str">
        <f>TNOMINA[[#This Row],[cedula]]&amp;TNOMINA[[#This Row],[prog]]&amp;LEFT(TNOMINA[[#This Row],[tipo]],3)</f>
        <v>2250068433101FIJ</v>
      </c>
      <c r="B384" s="119" t="s">
        <v>2298</v>
      </c>
      <c r="C384" s="119" t="s">
        <v>11</v>
      </c>
      <c r="D384" s="119" t="s">
        <v>2328</v>
      </c>
      <c r="E384" s="119" t="s">
        <v>3001</v>
      </c>
      <c r="F384" s="119" t="s">
        <v>3002</v>
      </c>
      <c r="G384" s="119" t="s">
        <v>3010</v>
      </c>
      <c r="H384" s="119" t="s">
        <v>1748</v>
      </c>
      <c r="I384" s="119" t="s">
        <v>929</v>
      </c>
      <c r="J384" s="119" t="s">
        <v>10</v>
      </c>
      <c r="K384" s="119" t="s">
        <v>684</v>
      </c>
      <c r="L384" s="119" t="s">
        <v>8575</v>
      </c>
      <c r="M384" s="120">
        <v>35000</v>
      </c>
      <c r="N384" s="122">
        <v>0</v>
      </c>
      <c r="O384" s="120">
        <v>1064</v>
      </c>
      <c r="P384" s="120">
        <v>1004.5</v>
      </c>
      <c r="Q384" s="121">
        <f t="shared" si="5"/>
        <v>25</v>
      </c>
      <c r="R384" s="120">
        <v>32906.5</v>
      </c>
    </row>
    <row r="385" spans="1:18">
      <c r="A385" s="116" t="str">
        <f>TNOMINA[[#This Row],[cedula]]&amp;TNOMINA[[#This Row],[prog]]&amp;LEFT(TNOMINA[[#This Row],[tipo]],3)</f>
        <v>0010551929201FIJ</v>
      </c>
      <c r="B385" s="119" t="s">
        <v>2298</v>
      </c>
      <c r="C385" s="119" t="s">
        <v>11</v>
      </c>
      <c r="D385" s="119" t="s">
        <v>2328</v>
      </c>
      <c r="E385" s="119" t="s">
        <v>3001</v>
      </c>
      <c r="F385" s="119" t="s">
        <v>3002</v>
      </c>
      <c r="G385" s="119" t="s">
        <v>3006</v>
      </c>
      <c r="H385" s="119" t="s">
        <v>3175</v>
      </c>
      <c r="I385" s="119" t="s">
        <v>3174</v>
      </c>
      <c r="J385" s="119" t="s">
        <v>125</v>
      </c>
      <c r="K385" s="119" t="s">
        <v>843</v>
      </c>
      <c r="L385" s="119" t="s">
        <v>8575</v>
      </c>
      <c r="M385" s="120">
        <v>18000</v>
      </c>
      <c r="N385" s="122">
        <v>0</v>
      </c>
      <c r="O385" s="120">
        <v>547.20000000000005</v>
      </c>
      <c r="P385" s="120">
        <v>516.6</v>
      </c>
      <c r="Q385" s="121">
        <f t="shared" si="5"/>
        <v>2071</v>
      </c>
      <c r="R385" s="120">
        <v>14865.2</v>
      </c>
    </row>
    <row r="386" spans="1:18">
      <c r="A386" s="116" t="str">
        <f>TNOMINA[[#This Row],[cedula]]&amp;TNOMINA[[#This Row],[prog]]&amp;LEFT(TNOMINA[[#This Row],[tipo]],3)</f>
        <v>4022558811601FIJ</v>
      </c>
      <c r="B386" s="119" t="s">
        <v>2298</v>
      </c>
      <c r="C386" s="119" t="s">
        <v>11</v>
      </c>
      <c r="D386" s="119" t="s">
        <v>2328</v>
      </c>
      <c r="E386" s="119" t="s">
        <v>3001</v>
      </c>
      <c r="F386" s="119" t="s">
        <v>3002</v>
      </c>
      <c r="G386" s="119" t="s">
        <v>3006</v>
      </c>
      <c r="H386" s="119" t="s">
        <v>3351</v>
      </c>
      <c r="I386" s="119" t="s">
        <v>3420</v>
      </c>
      <c r="J386" s="119" t="s">
        <v>335</v>
      </c>
      <c r="K386" s="119" t="s">
        <v>3626</v>
      </c>
      <c r="L386" s="119" t="s">
        <v>8575</v>
      </c>
      <c r="M386" s="120">
        <v>35000</v>
      </c>
      <c r="N386" s="122">
        <v>0</v>
      </c>
      <c r="O386" s="120">
        <v>1064</v>
      </c>
      <c r="P386" s="120">
        <v>1004.5</v>
      </c>
      <c r="Q386" s="121">
        <f t="shared" si="5"/>
        <v>25</v>
      </c>
      <c r="R386" s="120">
        <v>32906.5</v>
      </c>
    </row>
    <row r="387" spans="1:18">
      <c r="A387" s="116" t="str">
        <f>TNOMINA[[#This Row],[cedula]]&amp;TNOMINA[[#This Row],[prog]]&amp;LEFT(TNOMINA[[#This Row],[tipo]],3)</f>
        <v>2230064960901FIJ</v>
      </c>
      <c r="B387" s="119" t="s">
        <v>2298</v>
      </c>
      <c r="C387" s="119" t="s">
        <v>11</v>
      </c>
      <c r="D387" s="119" t="s">
        <v>2328</v>
      </c>
      <c r="E387" s="119" t="s">
        <v>3001</v>
      </c>
      <c r="F387" s="119" t="s">
        <v>3002</v>
      </c>
      <c r="G387" s="119" t="s">
        <v>3010</v>
      </c>
      <c r="H387" s="119" t="s">
        <v>1749</v>
      </c>
      <c r="I387" s="119" t="s">
        <v>930</v>
      </c>
      <c r="J387" s="119" t="s">
        <v>55</v>
      </c>
      <c r="K387" s="119" t="s">
        <v>305</v>
      </c>
      <c r="L387" s="119" t="s">
        <v>8575</v>
      </c>
      <c r="M387" s="120">
        <v>35000</v>
      </c>
      <c r="N387" s="122">
        <v>0</v>
      </c>
      <c r="O387" s="120">
        <v>1064</v>
      </c>
      <c r="P387" s="120">
        <v>1004.5</v>
      </c>
      <c r="Q387" s="121">
        <f t="shared" si="5"/>
        <v>25</v>
      </c>
      <c r="R387" s="120">
        <v>32906.5</v>
      </c>
    </row>
    <row r="388" spans="1:18">
      <c r="A388" s="116" t="str">
        <f>TNOMINA[[#This Row],[cedula]]&amp;TNOMINA[[#This Row],[prog]]&amp;LEFT(TNOMINA[[#This Row],[tipo]],3)</f>
        <v>4022037278901FIJ</v>
      </c>
      <c r="B388" s="119" t="s">
        <v>2298</v>
      </c>
      <c r="C388" s="119" t="s">
        <v>11</v>
      </c>
      <c r="D388" s="119" t="s">
        <v>2328</v>
      </c>
      <c r="E388" s="119" t="s">
        <v>3001</v>
      </c>
      <c r="F388" s="119" t="s">
        <v>3002</v>
      </c>
      <c r="G388" s="119" t="s">
        <v>3010</v>
      </c>
      <c r="H388" s="119" t="s">
        <v>1750</v>
      </c>
      <c r="I388" s="119" t="s">
        <v>2478</v>
      </c>
      <c r="J388" s="119" t="s">
        <v>895</v>
      </c>
      <c r="K388" s="119" t="s">
        <v>276</v>
      </c>
      <c r="L388" s="119" t="s">
        <v>8575</v>
      </c>
      <c r="M388" s="120">
        <v>145000</v>
      </c>
      <c r="N388" s="120">
        <v>22690.49</v>
      </c>
      <c r="O388" s="120">
        <v>4408</v>
      </c>
      <c r="P388" s="120">
        <v>4161.5</v>
      </c>
      <c r="Q388" s="121">
        <f t="shared" si="5"/>
        <v>25</v>
      </c>
      <c r="R388" s="120">
        <v>113715.01</v>
      </c>
    </row>
    <row r="389" spans="1:18">
      <c r="A389" s="116" t="str">
        <f>TNOMINA[[#This Row],[cedula]]&amp;TNOMINA[[#This Row],[prog]]&amp;LEFT(TNOMINA[[#This Row],[tipo]],3)</f>
        <v>2260008540501FIJ</v>
      </c>
      <c r="B389" s="119" t="s">
        <v>2298</v>
      </c>
      <c r="C389" s="119" t="s">
        <v>11</v>
      </c>
      <c r="D389" s="119" t="s">
        <v>2328</v>
      </c>
      <c r="E389" s="119" t="s">
        <v>3001</v>
      </c>
      <c r="F389" s="119" t="s">
        <v>3002</v>
      </c>
      <c r="G389" s="119" t="s">
        <v>3006</v>
      </c>
      <c r="H389" s="119" t="s">
        <v>1751</v>
      </c>
      <c r="I389" s="119" t="s">
        <v>1059</v>
      </c>
      <c r="J389" s="119" t="s">
        <v>335</v>
      </c>
      <c r="K389" s="119" t="s">
        <v>762</v>
      </c>
      <c r="L389" s="119" t="s">
        <v>8575</v>
      </c>
      <c r="M389" s="120">
        <v>35000</v>
      </c>
      <c r="N389" s="122">
        <v>0</v>
      </c>
      <c r="O389" s="120">
        <v>1064</v>
      </c>
      <c r="P389" s="120">
        <v>1004.5</v>
      </c>
      <c r="Q389" s="121">
        <f t="shared" ref="Q389:Q452" si="6">M389-SUM(N389:P389)-R389</f>
        <v>25</v>
      </c>
      <c r="R389" s="120">
        <v>32906.5</v>
      </c>
    </row>
    <row r="390" spans="1:18">
      <c r="A390" s="116" t="str">
        <f>TNOMINA[[#This Row],[cedula]]&amp;TNOMINA[[#This Row],[prog]]&amp;LEFT(TNOMINA[[#This Row],[tipo]],3)</f>
        <v>0010908428501FIJ</v>
      </c>
      <c r="B390" s="119" t="s">
        <v>2298</v>
      </c>
      <c r="C390" s="119" t="s">
        <v>11</v>
      </c>
      <c r="D390" s="119" t="s">
        <v>2328</v>
      </c>
      <c r="E390" s="119" t="s">
        <v>3001</v>
      </c>
      <c r="F390" s="119" t="s">
        <v>3002</v>
      </c>
      <c r="G390" s="119" t="s">
        <v>3006</v>
      </c>
      <c r="H390" s="119" t="s">
        <v>3353</v>
      </c>
      <c r="I390" s="119" t="s">
        <v>3354</v>
      </c>
      <c r="J390" s="119" t="s">
        <v>130</v>
      </c>
      <c r="K390" s="119" t="s">
        <v>503</v>
      </c>
      <c r="L390" s="119" t="s">
        <v>8575</v>
      </c>
      <c r="M390" s="120">
        <v>24000</v>
      </c>
      <c r="N390" s="122">
        <v>0</v>
      </c>
      <c r="O390" s="120">
        <v>729.6</v>
      </c>
      <c r="P390" s="120">
        <v>688.8</v>
      </c>
      <c r="Q390" s="121">
        <f t="shared" si="6"/>
        <v>25</v>
      </c>
      <c r="R390" s="120">
        <v>22556.6</v>
      </c>
    </row>
    <row r="391" spans="1:18">
      <c r="A391" s="116" t="str">
        <f>TNOMINA[[#This Row],[cedula]]&amp;TNOMINA[[#This Row],[prog]]&amp;LEFT(TNOMINA[[#This Row],[tipo]],3)</f>
        <v>0011213443201FIJ</v>
      </c>
      <c r="B391" s="119" t="s">
        <v>2298</v>
      </c>
      <c r="C391" s="119" t="s">
        <v>11</v>
      </c>
      <c r="D391" s="119" t="s">
        <v>2328</v>
      </c>
      <c r="E391" s="119" t="s">
        <v>3001</v>
      </c>
      <c r="F391" s="119" t="s">
        <v>3002</v>
      </c>
      <c r="G391" s="119" t="s">
        <v>3005</v>
      </c>
      <c r="H391" s="119" t="s">
        <v>1833</v>
      </c>
      <c r="I391" s="119" t="s">
        <v>598</v>
      </c>
      <c r="J391" s="119" t="s">
        <v>152</v>
      </c>
      <c r="K391" s="119" t="s">
        <v>843</v>
      </c>
      <c r="L391" s="119" t="s">
        <v>8575</v>
      </c>
      <c r="M391" s="120">
        <v>13110.38</v>
      </c>
      <c r="N391" s="122">
        <v>0</v>
      </c>
      <c r="O391" s="120">
        <v>398.56</v>
      </c>
      <c r="P391" s="120">
        <v>376.27</v>
      </c>
      <c r="Q391" s="121">
        <f t="shared" si="6"/>
        <v>975</v>
      </c>
      <c r="R391" s="120">
        <v>11360.55</v>
      </c>
    </row>
    <row r="392" spans="1:18">
      <c r="A392" s="116" t="str">
        <f>TNOMINA[[#This Row],[cedula]]&amp;TNOMINA[[#This Row],[prog]]&amp;LEFT(TNOMINA[[#This Row],[tipo]],3)</f>
        <v>0011320018201FIJ</v>
      </c>
      <c r="B392" s="119" t="s">
        <v>2298</v>
      </c>
      <c r="C392" s="119" t="s">
        <v>11</v>
      </c>
      <c r="D392" s="119" t="s">
        <v>2328</v>
      </c>
      <c r="E392" s="119" t="s">
        <v>3001</v>
      </c>
      <c r="F392" s="119" t="s">
        <v>3002</v>
      </c>
      <c r="G392" s="119" t="s">
        <v>3005</v>
      </c>
      <c r="H392" s="119" t="s">
        <v>1060</v>
      </c>
      <c r="I392" s="119" t="s">
        <v>214</v>
      </c>
      <c r="J392" s="119" t="s">
        <v>42</v>
      </c>
      <c r="K392" s="119" t="s">
        <v>1509</v>
      </c>
      <c r="L392" s="119" t="s">
        <v>8575</v>
      </c>
      <c r="M392" s="120">
        <v>25000</v>
      </c>
      <c r="N392" s="122">
        <v>0</v>
      </c>
      <c r="O392" s="120">
        <v>760</v>
      </c>
      <c r="P392" s="120">
        <v>717.5</v>
      </c>
      <c r="Q392" s="121">
        <f t="shared" si="6"/>
        <v>16308.3</v>
      </c>
      <c r="R392" s="120">
        <v>7214.2</v>
      </c>
    </row>
    <row r="393" spans="1:18">
      <c r="A393" s="116" t="str">
        <f>TNOMINA[[#This Row],[cedula]]&amp;TNOMINA[[#This Row],[prog]]&amp;LEFT(TNOMINA[[#This Row],[tipo]],3)</f>
        <v>0040012856701FIJ</v>
      </c>
      <c r="B393" s="119" t="s">
        <v>2298</v>
      </c>
      <c r="C393" s="119" t="s">
        <v>11</v>
      </c>
      <c r="D393" s="119" t="s">
        <v>2328</v>
      </c>
      <c r="E393" s="119" t="s">
        <v>3001</v>
      </c>
      <c r="F393" s="119" t="s">
        <v>3002</v>
      </c>
      <c r="G393" s="119" t="s">
        <v>3006</v>
      </c>
      <c r="H393" s="119" t="s">
        <v>1752</v>
      </c>
      <c r="I393" s="119" t="s">
        <v>1463</v>
      </c>
      <c r="J393" s="119" t="s">
        <v>55</v>
      </c>
      <c r="K393" s="119" t="s">
        <v>843</v>
      </c>
      <c r="L393" s="119" t="s">
        <v>8575</v>
      </c>
      <c r="M393" s="120">
        <v>35000</v>
      </c>
      <c r="N393" s="122">
        <v>0</v>
      </c>
      <c r="O393" s="120">
        <v>1064</v>
      </c>
      <c r="P393" s="120">
        <v>1004.5</v>
      </c>
      <c r="Q393" s="121">
        <f t="shared" si="6"/>
        <v>25</v>
      </c>
      <c r="R393" s="120">
        <v>32906.5</v>
      </c>
    </row>
    <row r="394" spans="1:18">
      <c r="A394" s="116" t="str">
        <f>TNOMINA[[#This Row],[cedula]]&amp;TNOMINA[[#This Row],[prog]]&amp;LEFT(TNOMINA[[#This Row],[tipo]],3)</f>
        <v>0010487478901FIJ</v>
      </c>
      <c r="B394" s="119" t="s">
        <v>2298</v>
      </c>
      <c r="C394" s="119" t="s">
        <v>11</v>
      </c>
      <c r="D394" s="119" t="s">
        <v>2328</v>
      </c>
      <c r="E394" s="119" t="s">
        <v>3001</v>
      </c>
      <c r="F394" s="119" t="s">
        <v>3002</v>
      </c>
      <c r="G394" s="119" t="s">
        <v>3005</v>
      </c>
      <c r="H394" s="119" t="s">
        <v>1098</v>
      </c>
      <c r="I394" s="119" t="s">
        <v>599</v>
      </c>
      <c r="J394" s="119" t="s">
        <v>600</v>
      </c>
      <c r="K394" s="119" t="s">
        <v>843</v>
      </c>
      <c r="L394" s="119" t="s">
        <v>8575</v>
      </c>
      <c r="M394" s="120">
        <v>50000</v>
      </c>
      <c r="N394" s="120">
        <v>1854</v>
      </c>
      <c r="O394" s="120">
        <v>1520</v>
      </c>
      <c r="P394" s="120">
        <v>1435</v>
      </c>
      <c r="Q394" s="121">
        <f t="shared" si="6"/>
        <v>1621</v>
      </c>
      <c r="R394" s="120">
        <v>43570</v>
      </c>
    </row>
    <row r="395" spans="1:18">
      <c r="A395" s="116" t="str">
        <f>TNOMINA[[#This Row],[cedula]]&amp;TNOMINA[[#This Row],[prog]]&amp;LEFT(TNOMINA[[#This Row],[tipo]],3)</f>
        <v>0580024083901FIJ</v>
      </c>
      <c r="B395" s="119" t="s">
        <v>2298</v>
      </c>
      <c r="C395" s="119" t="s">
        <v>11</v>
      </c>
      <c r="D395" s="119" t="s">
        <v>2328</v>
      </c>
      <c r="E395" s="119" t="s">
        <v>3001</v>
      </c>
      <c r="F395" s="119" t="s">
        <v>3002</v>
      </c>
      <c r="G395" s="119" t="s">
        <v>3007</v>
      </c>
      <c r="H395" s="119" t="s">
        <v>1753</v>
      </c>
      <c r="I395" s="119" t="s">
        <v>757</v>
      </c>
      <c r="J395" s="119" t="s">
        <v>569</v>
      </c>
      <c r="K395" s="119" t="s">
        <v>727</v>
      </c>
      <c r="L395" s="119" t="s">
        <v>8575</v>
      </c>
      <c r="M395" s="120">
        <v>20000</v>
      </c>
      <c r="N395" s="122">
        <v>0</v>
      </c>
      <c r="O395" s="120">
        <v>608</v>
      </c>
      <c r="P395" s="120">
        <v>574</v>
      </c>
      <c r="Q395" s="121">
        <f t="shared" si="6"/>
        <v>925</v>
      </c>
      <c r="R395" s="120">
        <v>17893</v>
      </c>
    </row>
    <row r="396" spans="1:18">
      <c r="A396" s="116" t="str">
        <f>TNOMINA[[#This Row],[cedula]]&amp;TNOMINA[[#This Row],[prog]]&amp;LEFT(TNOMINA[[#This Row],[tipo]],3)</f>
        <v>0011359801501FIJ</v>
      </c>
      <c r="B396" s="119" t="s">
        <v>2298</v>
      </c>
      <c r="C396" s="119" t="s">
        <v>11</v>
      </c>
      <c r="D396" s="119" t="s">
        <v>2328</v>
      </c>
      <c r="E396" s="119" t="s">
        <v>3001</v>
      </c>
      <c r="F396" s="119" t="s">
        <v>3002</v>
      </c>
      <c r="G396" s="119" t="s">
        <v>3006</v>
      </c>
      <c r="H396" s="119" t="s">
        <v>1754</v>
      </c>
      <c r="I396" s="119" t="s">
        <v>912</v>
      </c>
      <c r="J396" s="119" t="s">
        <v>118</v>
      </c>
      <c r="K396" s="119" t="s">
        <v>256</v>
      </c>
      <c r="L396" s="119" t="s">
        <v>8575</v>
      </c>
      <c r="M396" s="120">
        <v>35000</v>
      </c>
      <c r="N396" s="122">
        <v>0</v>
      </c>
      <c r="O396" s="120">
        <v>1064</v>
      </c>
      <c r="P396" s="120">
        <v>1004.5</v>
      </c>
      <c r="Q396" s="121">
        <f t="shared" si="6"/>
        <v>12764.57</v>
      </c>
      <c r="R396" s="120">
        <v>20166.93</v>
      </c>
    </row>
    <row r="397" spans="1:18">
      <c r="A397" s="116" t="str">
        <f>TNOMINA[[#This Row],[cedula]]&amp;TNOMINA[[#This Row],[prog]]&amp;LEFT(TNOMINA[[#This Row],[tipo]],3)</f>
        <v>0011287467201FIJ</v>
      </c>
      <c r="B397" s="119" t="s">
        <v>2298</v>
      </c>
      <c r="C397" s="119" t="s">
        <v>11</v>
      </c>
      <c r="D397" s="119" t="s">
        <v>2328</v>
      </c>
      <c r="E397" s="119" t="s">
        <v>3001</v>
      </c>
      <c r="F397" s="119" t="s">
        <v>3002</v>
      </c>
      <c r="G397" s="119" t="s">
        <v>3004</v>
      </c>
      <c r="H397" s="119" t="s">
        <v>1755</v>
      </c>
      <c r="I397" s="119" t="s">
        <v>851</v>
      </c>
      <c r="J397" s="119" t="s">
        <v>202</v>
      </c>
      <c r="K397" s="119" t="s">
        <v>390</v>
      </c>
      <c r="L397" s="119" t="s">
        <v>8575</v>
      </c>
      <c r="M397" s="120">
        <v>40000</v>
      </c>
      <c r="N397" s="120">
        <v>442.65</v>
      </c>
      <c r="O397" s="120">
        <v>1216</v>
      </c>
      <c r="P397" s="120">
        <v>1148</v>
      </c>
      <c r="Q397" s="121">
        <f t="shared" si="6"/>
        <v>1271</v>
      </c>
      <c r="R397" s="120">
        <v>35922.35</v>
      </c>
    </row>
    <row r="398" spans="1:18">
      <c r="A398" s="116" t="str">
        <f>TNOMINA[[#This Row],[cedula]]&amp;TNOMINA[[#This Row],[prog]]&amp;LEFT(TNOMINA[[#This Row],[tipo]],3)</f>
        <v>4020056183101FIJ</v>
      </c>
      <c r="B398" s="119" t="s">
        <v>2298</v>
      </c>
      <c r="C398" s="119" t="s">
        <v>11</v>
      </c>
      <c r="D398" s="119" t="s">
        <v>2328</v>
      </c>
      <c r="E398" s="119" t="s">
        <v>3001</v>
      </c>
      <c r="F398" s="119" t="s">
        <v>3002</v>
      </c>
      <c r="G398" s="119" t="s">
        <v>3004</v>
      </c>
      <c r="H398" s="119" t="s">
        <v>1756</v>
      </c>
      <c r="I398" s="119" t="s">
        <v>1374</v>
      </c>
      <c r="J398" s="119" t="s">
        <v>335</v>
      </c>
      <c r="K398" s="119" t="s">
        <v>245</v>
      </c>
      <c r="L398" s="119" t="s">
        <v>8575</v>
      </c>
      <c r="M398" s="120">
        <v>35000</v>
      </c>
      <c r="N398" s="122">
        <v>0</v>
      </c>
      <c r="O398" s="120">
        <v>1064</v>
      </c>
      <c r="P398" s="120">
        <v>1004.5</v>
      </c>
      <c r="Q398" s="121">
        <f t="shared" si="6"/>
        <v>2708.380000000001</v>
      </c>
      <c r="R398" s="120">
        <v>30223.119999999999</v>
      </c>
    </row>
    <row r="399" spans="1:18">
      <c r="A399" s="116" t="str">
        <f>TNOMINA[[#This Row],[cedula]]&amp;TNOMINA[[#This Row],[prog]]&amp;LEFT(TNOMINA[[#This Row],[tipo]],3)</f>
        <v>0010319438701FIJ</v>
      </c>
      <c r="B399" s="119" t="s">
        <v>2298</v>
      </c>
      <c r="C399" s="119" t="s">
        <v>11</v>
      </c>
      <c r="D399" s="119" t="s">
        <v>2328</v>
      </c>
      <c r="E399" s="119" t="s">
        <v>3001</v>
      </c>
      <c r="F399" s="119" t="s">
        <v>3002</v>
      </c>
      <c r="G399" s="119" t="s">
        <v>3005</v>
      </c>
      <c r="H399" s="119" t="s">
        <v>1757</v>
      </c>
      <c r="I399" s="119" t="s">
        <v>717</v>
      </c>
      <c r="J399" s="119" t="s">
        <v>297</v>
      </c>
      <c r="K399" s="119" t="s">
        <v>684</v>
      </c>
      <c r="L399" s="119" t="s">
        <v>8575</v>
      </c>
      <c r="M399" s="120">
        <v>19800</v>
      </c>
      <c r="N399" s="122">
        <v>0</v>
      </c>
      <c r="O399" s="120">
        <v>601.91999999999996</v>
      </c>
      <c r="P399" s="120">
        <v>568.26</v>
      </c>
      <c r="Q399" s="121">
        <f t="shared" si="6"/>
        <v>25</v>
      </c>
      <c r="R399" s="120">
        <v>18604.82</v>
      </c>
    </row>
    <row r="400" spans="1:18">
      <c r="A400" s="116" t="str">
        <f>TNOMINA[[#This Row],[cedula]]&amp;TNOMINA[[#This Row],[prog]]&amp;LEFT(TNOMINA[[#This Row],[tipo]],3)</f>
        <v>0011280858901FIJ</v>
      </c>
      <c r="B400" s="119" t="s">
        <v>2298</v>
      </c>
      <c r="C400" s="119" t="s">
        <v>11</v>
      </c>
      <c r="D400" s="119" t="s">
        <v>2328</v>
      </c>
      <c r="E400" s="119" t="s">
        <v>3001</v>
      </c>
      <c r="F400" s="119" t="s">
        <v>3002</v>
      </c>
      <c r="G400" s="119" t="s">
        <v>3006</v>
      </c>
      <c r="H400" s="119" t="s">
        <v>2555</v>
      </c>
      <c r="I400" s="119" t="s">
        <v>2554</v>
      </c>
      <c r="J400" s="119" t="s">
        <v>10</v>
      </c>
      <c r="K400" s="119" t="s">
        <v>727</v>
      </c>
      <c r="L400" s="119" t="s">
        <v>8575</v>
      </c>
      <c r="M400" s="120">
        <v>30000</v>
      </c>
      <c r="N400" s="122">
        <v>0</v>
      </c>
      <c r="O400" s="120">
        <v>912</v>
      </c>
      <c r="P400" s="120">
        <v>861</v>
      </c>
      <c r="Q400" s="121">
        <f t="shared" si="6"/>
        <v>9388.5</v>
      </c>
      <c r="R400" s="120">
        <v>18838.5</v>
      </c>
    </row>
    <row r="401" spans="1:18">
      <c r="A401" s="116" t="str">
        <f>TNOMINA[[#This Row],[cedula]]&amp;TNOMINA[[#This Row],[prog]]&amp;LEFT(TNOMINA[[#This Row],[tipo]],3)</f>
        <v>0010038506101FIJ</v>
      </c>
      <c r="B401" s="119" t="s">
        <v>2298</v>
      </c>
      <c r="C401" s="119" t="s">
        <v>11</v>
      </c>
      <c r="D401" s="119" t="s">
        <v>2328</v>
      </c>
      <c r="E401" s="119" t="s">
        <v>3001</v>
      </c>
      <c r="F401" s="119" t="s">
        <v>3002</v>
      </c>
      <c r="G401" s="119" t="s">
        <v>3009</v>
      </c>
      <c r="H401" s="119" t="s">
        <v>1758</v>
      </c>
      <c r="I401" s="119" t="s">
        <v>581</v>
      </c>
      <c r="J401" s="119" t="s">
        <v>582</v>
      </c>
      <c r="K401" s="119" t="s">
        <v>843</v>
      </c>
      <c r="L401" s="119" t="s">
        <v>8575</v>
      </c>
      <c r="M401" s="120">
        <v>25000</v>
      </c>
      <c r="N401" s="122">
        <v>0</v>
      </c>
      <c r="O401" s="120">
        <v>760</v>
      </c>
      <c r="P401" s="120">
        <v>717.5</v>
      </c>
      <c r="Q401" s="121">
        <f t="shared" si="6"/>
        <v>7013</v>
      </c>
      <c r="R401" s="120">
        <v>16509.5</v>
      </c>
    </row>
    <row r="402" spans="1:18">
      <c r="A402" s="116" t="str">
        <f>TNOMINA[[#This Row],[cedula]]&amp;TNOMINA[[#This Row],[prog]]&amp;LEFT(TNOMINA[[#This Row],[tipo]],3)</f>
        <v>4021473340001FIJ</v>
      </c>
      <c r="B402" s="119" t="s">
        <v>2298</v>
      </c>
      <c r="C402" s="119" t="s">
        <v>11</v>
      </c>
      <c r="D402" s="119" t="s">
        <v>2328</v>
      </c>
      <c r="E402" s="119" t="s">
        <v>3001</v>
      </c>
      <c r="F402" s="119" t="s">
        <v>3002</v>
      </c>
      <c r="G402" s="119" t="s">
        <v>3006</v>
      </c>
      <c r="H402" s="119" t="s">
        <v>1759</v>
      </c>
      <c r="I402" s="119" t="s">
        <v>852</v>
      </c>
      <c r="J402" s="119" t="s">
        <v>10</v>
      </c>
      <c r="K402" s="119" t="s">
        <v>843</v>
      </c>
      <c r="L402" s="119" t="s">
        <v>8575</v>
      </c>
      <c r="M402" s="120">
        <v>65000</v>
      </c>
      <c r="N402" s="120">
        <v>4427.58</v>
      </c>
      <c r="O402" s="120">
        <v>1976</v>
      </c>
      <c r="P402" s="120">
        <v>1865.5</v>
      </c>
      <c r="Q402" s="121">
        <f t="shared" si="6"/>
        <v>2983</v>
      </c>
      <c r="R402" s="120">
        <v>53747.92</v>
      </c>
    </row>
    <row r="403" spans="1:18">
      <c r="A403" s="116" t="str">
        <f>TNOMINA[[#This Row],[cedula]]&amp;TNOMINA[[#This Row],[prog]]&amp;LEFT(TNOMINA[[#This Row],[tipo]],3)</f>
        <v>0011648108601FIJ</v>
      </c>
      <c r="B403" s="119" t="s">
        <v>2298</v>
      </c>
      <c r="C403" s="119" t="s">
        <v>11</v>
      </c>
      <c r="D403" s="119" t="s">
        <v>2328</v>
      </c>
      <c r="E403" s="119" t="s">
        <v>3001</v>
      </c>
      <c r="F403" s="119" t="s">
        <v>3002</v>
      </c>
      <c r="G403" s="119" t="s">
        <v>3004</v>
      </c>
      <c r="H403" s="119" t="s">
        <v>2952</v>
      </c>
      <c r="I403" s="119" t="s">
        <v>2951</v>
      </c>
      <c r="J403" s="119" t="s">
        <v>802</v>
      </c>
      <c r="K403" s="119" t="s">
        <v>245</v>
      </c>
      <c r="L403" s="119" t="s">
        <v>8575</v>
      </c>
      <c r="M403" s="120">
        <v>48000</v>
      </c>
      <c r="N403" s="120">
        <v>1571.73</v>
      </c>
      <c r="O403" s="120">
        <v>1459.2</v>
      </c>
      <c r="P403" s="120">
        <v>1377.6</v>
      </c>
      <c r="Q403" s="121">
        <f t="shared" si="6"/>
        <v>4169.75</v>
      </c>
      <c r="R403" s="120">
        <v>39421.72</v>
      </c>
    </row>
    <row r="404" spans="1:18">
      <c r="A404" s="116" t="str">
        <f>TNOMINA[[#This Row],[cedula]]&amp;TNOMINA[[#This Row],[prog]]&amp;LEFT(TNOMINA[[#This Row],[tipo]],3)</f>
        <v>0011654524501FIJ</v>
      </c>
      <c r="B404" s="119" t="s">
        <v>2298</v>
      </c>
      <c r="C404" s="119" t="s">
        <v>11</v>
      </c>
      <c r="D404" s="119" t="s">
        <v>2328</v>
      </c>
      <c r="E404" s="119" t="s">
        <v>3001</v>
      </c>
      <c r="F404" s="119" t="s">
        <v>3002</v>
      </c>
      <c r="G404" s="119" t="s">
        <v>3005</v>
      </c>
      <c r="H404" s="119" t="s">
        <v>1760</v>
      </c>
      <c r="I404" s="119" t="s">
        <v>583</v>
      </c>
      <c r="J404" s="119" t="s">
        <v>567</v>
      </c>
      <c r="K404" s="119" t="s">
        <v>843</v>
      </c>
      <c r="L404" s="119" t="s">
        <v>8575</v>
      </c>
      <c r="M404" s="120">
        <v>95000</v>
      </c>
      <c r="N404" s="120">
        <v>10532.4</v>
      </c>
      <c r="O404" s="120">
        <v>2888</v>
      </c>
      <c r="P404" s="120">
        <v>2726.5</v>
      </c>
      <c r="Q404" s="121">
        <f t="shared" si="6"/>
        <v>1612.3800000000047</v>
      </c>
      <c r="R404" s="120">
        <v>77240.72</v>
      </c>
    </row>
    <row r="405" spans="1:18">
      <c r="A405" s="116" t="str">
        <f>TNOMINA[[#This Row],[cedula]]&amp;TNOMINA[[#This Row],[prog]]&amp;LEFT(TNOMINA[[#This Row],[tipo]],3)</f>
        <v>0011493883001FIJ</v>
      </c>
      <c r="B405" s="119" t="s">
        <v>2298</v>
      </c>
      <c r="C405" s="119" t="s">
        <v>11</v>
      </c>
      <c r="D405" s="119" t="s">
        <v>2328</v>
      </c>
      <c r="E405" s="119" t="s">
        <v>3001</v>
      </c>
      <c r="F405" s="119" t="s">
        <v>3002</v>
      </c>
      <c r="G405" s="119" t="s">
        <v>3010</v>
      </c>
      <c r="H405" s="119" t="s">
        <v>1100</v>
      </c>
      <c r="I405" s="119" t="s">
        <v>601</v>
      </c>
      <c r="J405" s="119" t="s">
        <v>10</v>
      </c>
      <c r="K405" s="119" t="s">
        <v>843</v>
      </c>
      <c r="L405" s="119" t="s">
        <v>8575</v>
      </c>
      <c r="M405" s="120">
        <v>12350.36</v>
      </c>
      <c r="N405" s="122">
        <v>0</v>
      </c>
      <c r="O405" s="120">
        <v>375.45</v>
      </c>
      <c r="P405" s="120">
        <v>354.46</v>
      </c>
      <c r="Q405" s="121">
        <f t="shared" si="6"/>
        <v>1662.380000000001</v>
      </c>
      <c r="R405" s="120">
        <v>9958.07</v>
      </c>
    </row>
    <row r="406" spans="1:18">
      <c r="A406" s="116" t="str">
        <f>TNOMINA[[#This Row],[cedula]]&amp;TNOMINA[[#This Row],[prog]]&amp;LEFT(TNOMINA[[#This Row],[tipo]],3)</f>
        <v>0010037033701FIJ</v>
      </c>
      <c r="B406" s="119" t="s">
        <v>2298</v>
      </c>
      <c r="C406" s="119" t="s">
        <v>11</v>
      </c>
      <c r="D406" s="119" t="s">
        <v>2328</v>
      </c>
      <c r="E406" s="119" t="s">
        <v>3001</v>
      </c>
      <c r="F406" s="119" t="s">
        <v>3002</v>
      </c>
      <c r="G406" s="119" t="s">
        <v>3005</v>
      </c>
      <c r="H406" s="119" t="s">
        <v>1061</v>
      </c>
      <c r="I406" s="119" t="s">
        <v>502</v>
      </c>
      <c r="J406" s="119" t="s">
        <v>8</v>
      </c>
      <c r="K406" s="119" t="s">
        <v>488</v>
      </c>
      <c r="L406" s="119" t="s">
        <v>8575</v>
      </c>
      <c r="M406" s="120">
        <v>22000</v>
      </c>
      <c r="N406" s="122">
        <v>0</v>
      </c>
      <c r="O406" s="120">
        <v>668.8</v>
      </c>
      <c r="P406" s="120">
        <v>631.4</v>
      </c>
      <c r="Q406" s="121">
        <f t="shared" si="6"/>
        <v>14424.289999999999</v>
      </c>
      <c r="R406" s="120">
        <v>6275.51</v>
      </c>
    </row>
    <row r="407" spans="1:18">
      <c r="A407" s="116" t="str">
        <f>TNOMINA[[#This Row],[cedula]]&amp;TNOMINA[[#This Row],[prog]]&amp;LEFT(TNOMINA[[#This Row],[tipo]],3)</f>
        <v>4023745052901FIJ</v>
      </c>
      <c r="B407" s="119" t="s">
        <v>2298</v>
      </c>
      <c r="C407" s="119" t="s">
        <v>11</v>
      </c>
      <c r="D407" s="119" t="s">
        <v>2328</v>
      </c>
      <c r="E407" s="119" t="s">
        <v>3001</v>
      </c>
      <c r="F407" s="119" t="s">
        <v>3002</v>
      </c>
      <c r="G407" s="119" t="s">
        <v>3004</v>
      </c>
      <c r="H407" s="119" t="s">
        <v>1761</v>
      </c>
      <c r="I407" s="119" t="s">
        <v>1406</v>
      </c>
      <c r="J407" s="119" t="s">
        <v>32</v>
      </c>
      <c r="K407" s="119" t="s">
        <v>314</v>
      </c>
      <c r="L407" s="119" t="s">
        <v>8575</v>
      </c>
      <c r="M407" s="120">
        <v>45000</v>
      </c>
      <c r="N407" s="120">
        <v>1148.33</v>
      </c>
      <c r="O407" s="120">
        <v>1368</v>
      </c>
      <c r="P407" s="120">
        <v>1291.5</v>
      </c>
      <c r="Q407" s="121">
        <f t="shared" si="6"/>
        <v>25</v>
      </c>
      <c r="R407" s="120">
        <v>41167.17</v>
      </c>
    </row>
    <row r="408" spans="1:18">
      <c r="A408" s="116" t="str">
        <f>TNOMINA[[#This Row],[cedula]]&amp;TNOMINA[[#This Row],[prog]]&amp;LEFT(TNOMINA[[#This Row],[tipo]],3)</f>
        <v>0010802706101FIJ</v>
      </c>
      <c r="B408" s="119" t="s">
        <v>2298</v>
      </c>
      <c r="C408" s="119" t="s">
        <v>11</v>
      </c>
      <c r="D408" s="119" t="s">
        <v>2328</v>
      </c>
      <c r="E408" s="119" t="s">
        <v>3001</v>
      </c>
      <c r="F408" s="119" t="s">
        <v>3002</v>
      </c>
      <c r="G408" s="119" t="s">
        <v>3003</v>
      </c>
      <c r="H408" s="119" t="s">
        <v>1062</v>
      </c>
      <c r="I408" s="119" t="s">
        <v>482</v>
      </c>
      <c r="J408" s="119" t="s">
        <v>127</v>
      </c>
      <c r="K408" s="119" t="s">
        <v>481</v>
      </c>
      <c r="L408" s="119" t="s">
        <v>8575</v>
      </c>
      <c r="M408" s="120">
        <v>100000</v>
      </c>
      <c r="N408" s="120">
        <v>12105.37</v>
      </c>
      <c r="O408" s="120">
        <v>3040</v>
      </c>
      <c r="P408" s="120">
        <v>2870</v>
      </c>
      <c r="Q408" s="121">
        <f t="shared" si="6"/>
        <v>14974.5</v>
      </c>
      <c r="R408" s="120">
        <v>67010.13</v>
      </c>
    </row>
    <row r="409" spans="1:18">
      <c r="A409" s="116" t="str">
        <f>TNOMINA[[#This Row],[cedula]]&amp;TNOMINA[[#This Row],[prog]]&amp;LEFT(TNOMINA[[#This Row],[tipo]],3)</f>
        <v>0011353340001FIJ</v>
      </c>
      <c r="B409" s="119" t="s">
        <v>2298</v>
      </c>
      <c r="C409" s="119" t="s">
        <v>11</v>
      </c>
      <c r="D409" s="119" t="s">
        <v>2328</v>
      </c>
      <c r="E409" s="119" t="s">
        <v>3001</v>
      </c>
      <c r="F409" s="119" t="s">
        <v>3002</v>
      </c>
      <c r="G409" s="119" t="s">
        <v>3007</v>
      </c>
      <c r="H409" s="119" t="s">
        <v>1762</v>
      </c>
      <c r="I409" s="119" t="s">
        <v>868</v>
      </c>
      <c r="J409" s="119" t="s">
        <v>10</v>
      </c>
      <c r="K409" s="119" t="s">
        <v>187</v>
      </c>
      <c r="L409" s="119" t="s">
        <v>8575</v>
      </c>
      <c r="M409" s="120">
        <v>35000</v>
      </c>
      <c r="N409" s="122">
        <v>0</v>
      </c>
      <c r="O409" s="120">
        <v>1064</v>
      </c>
      <c r="P409" s="120">
        <v>1004.5</v>
      </c>
      <c r="Q409" s="121">
        <f t="shared" si="6"/>
        <v>15959.21</v>
      </c>
      <c r="R409" s="120">
        <v>16972.29</v>
      </c>
    </row>
    <row r="410" spans="1:18">
      <c r="A410" s="116" t="str">
        <f>TNOMINA[[#This Row],[cedula]]&amp;TNOMINA[[#This Row],[prog]]&amp;LEFT(TNOMINA[[#This Row],[tipo]],3)</f>
        <v>0370001695301FIJ</v>
      </c>
      <c r="B410" s="119" t="s">
        <v>2298</v>
      </c>
      <c r="C410" s="119" t="s">
        <v>11</v>
      </c>
      <c r="D410" s="119" t="s">
        <v>2328</v>
      </c>
      <c r="E410" s="119" t="s">
        <v>3001</v>
      </c>
      <c r="F410" s="119" t="s">
        <v>3002</v>
      </c>
      <c r="G410" s="119" t="s">
        <v>3010</v>
      </c>
      <c r="H410" s="119" t="s">
        <v>1763</v>
      </c>
      <c r="I410" s="119" t="s">
        <v>478</v>
      </c>
      <c r="J410" s="119" t="s">
        <v>10</v>
      </c>
      <c r="K410" s="119" t="s">
        <v>465</v>
      </c>
      <c r="L410" s="119" t="s">
        <v>8575</v>
      </c>
      <c r="M410" s="120">
        <v>16992.62</v>
      </c>
      <c r="N410" s="122">
        <v>0</v>
      </c>
      <c r="O410" s="120">
        <v>516.58000000000004</v>
      </c>
      <c r="P410" s="120">
        <v>487.69</v>
      </c>
      <c r="Q410" s="121">
        <f t="shared" si="6"/>
        <v>324.99999999999818</v>
      </c>
      <c r="R410" s="120">
        <v>15663.35</v>
      </c>
    </row>
    <row r="411" spans="1:18">
      <c r="A411" s="116" t="str">
        <f>TNOMINA[[#This Row],[cedula]]&amp;TNOMINA[[#This Row],[prog]]&amp;LEFT(TNOMINA[[#This Row],[tipo]],3)</f>
        <v>0011087081301FIJ</v>
      </c>
      <c r="B411" s="119" t="s">
        <v>2298</v>
      </c>
      <c r="C411" s="119" t="s">
        <v>11</v>
      </c>
      <c r="D411" s="119" t="s">
        <v>2328</v>
      </c>
      <c r="E411" s="119" t="s">
        <v>3001</v>
      </c>
      <c r="F411" s="119" t="s">
        <v>3002</v>
      </c>
      <c r="G411" s="119" t="s">
        <v>3007</v>
      </c>
      <c r="H411" s="119" t="s">
        <v>1764</v>
      </c>
      <c r="I411" s="119" t="s">
        <v>312</v>
      </c>
      <c r="J411" s="119" t="s">
        <v>335</v>
      </c>
      <c r="K411" s="119" t="s">
        <v>305</v>
      </c>
      <c r="L411" s="119" t="s">
        <v>8575</v>
      </c>
      <c r="M411" s="120">
        <v>35000</v>
      </c>
      <c r="N411" s="122">
        <v>0</v>
      </c>
      <c r="O411" s="120">
        <v>1064</v>
      </c>
      <c r="P411" s="120">
        <v>1004.5</v>
      </c>
      <c r="Q411" s="121">
        <f t="shared" si="6"/>
        <v>5171</v>
      </c>
      <c r="R411" s="120">
        <v>27760.5</v>
      </c>
    </row>
    <row r="412" spans="1:18">
      <c r="A412" s="116" t="str">
        <f>TNOMINA[[#This Row],[cedula]]&amp;TNOMINA[[#This Row],[prog]]&amp;LEFT(TNOMINA[[#This Row],[tipo]],3)</f>
        <v>0470010918601FIJ</v>
      </c>
      <c r="B412" s="119" t="s">
        <v>2298</v>
      </c>
      <c r="C412" s="119" t="s">
        <v>11</v>
      </c>
      <c r="D412" s="119" t="s">
        <v>2328</v>
      </c>
      <c r="E412" s="119" t="s">
        <v>3001</v>
      </c>
      <c r="F412" s="119" t="s">
        <v>3002</v>
      </c>
      <c r="G412" s="119" t="s">
        <v>3006</v>
      </c>
      <c r="H412" s="119" t="s">
        <v>1765</v>
      </c>
      <c r="I412" s="119" t="s">
        <v>853</v>
      </c>
      <c r="J412" s="119" t="s">
        <v>190</v>
      </c>
      <c r="K412" s="119" t="s">
        <v>842</v>
      </c>
      <c r="L412" s="119" t="s">
        <v>8575</v>
      </c>
      <c r="M412" s="120">
        <v>35000</v>
      </c>
      <c r="N412" s="122">
        <v>0</v>
      </c>
      <c r="O412" s="120">
        <v>1064</v>
      </c>
      <c r="P412" s="120">
        <v>1004.5</v>
      </c>
      <c r="Q412" s="121">
        <f t="shared" si="6"/>
        <v>25</v>
      </c>
      <c r="R412" s="120">
        <v>32906.5</v>
      </c>
    </row>
    <row r="413" spans="1:18">
      <c r="A413" s="116" t="str">
        <f>TNOMINA[[#This Row],[cedula]]&amp;TNOMINA[[#This Row],[prog]]&amp;LEFT(TNOMINA[[#This Row],[tipo]],3)</f>
        <v>0010034581801FIJ</v>
      </c>
      <c r="B413" s="119" t="s">
        <v>2298</v>
      </c>
      <c r="C413" s="119" t="s">
        <v>11</v>
      </c>
      <c r="D413" s="119" t="s">
        <v>2328</v>
      </c>
      <c r="E413" s="119" t="s">
        <v>3001</v>
      </c>
      <c r="F413" s="119" t="s">
        <v>3002</v>
      </c>
      <c r="G413" s="119" t="s">
        <v>3005</v>
      </c>
      <c r="H413" s="119" t="s">
        <v>3563</v>
      </c>
      <c r="I413" s="119" t="s">
        <v>3596</v>
      </c>
      <c r="J413" s="119" t="s">
        <v>335</v>
      </c>
      <c r="K413" s="119" t="s">
        <v>727</v>
      </c>
      <c r="L413" s="119" t="s">
        <v>8575</v>
      </c>
      <c r="M413" s="120">
        <v>35000</v>
      </c>
      <c r="N413" s="122">
        <v>0</v>
      </c>
      <c r="O413" s="120">
        <v>1064</v>
      </c>
      <c r="P413" s="120">
        <v>1004.5</v>
      </c>
      <c r="Q413" s="121">
        <f t="shared" si="6"/>
        <v>25</v>
      </c>
      <c r="R413" s="120">
        <v>32906.5</v>
      </c>
    </row>
    <row r="414" spans="1:18">
      <c r="A414" s="116" t="str">
        <f>TNOMINA[[#This Row],[cedula]]&amp;TNOMINA[[#This Row],[prog]]&amp;LEFT(TNOMINA[[#This Row],[tipo]],3)</f>
        <v>0011416372801FIJ</v>
      </c>
      <c r="B414" s="119" t="s">
        <v>2298</v>
      </c>
      <c r="C414" s="119" t="s">
        <v>11</v>
      </c>
      <c r="D414" s="119" t="s">
        <v>2328</v>
      </c>
      <c r="E414" s="119" t="s">
        <v>3001</v>
      </c>
      <c r="F414" s="119" t="s">
        <v>3002</v>
      </c>
      <c r="G414" s="119" t="s">
        <v>3003</v>
      </c>
      <c r="H414" s="119" t="s">
        <v>1766</v>
      </c>
      <c r="I414" s="119" t="s">
        <v>325</v>
      </c>
      <c r="J414" s="119" t="s">
        <v>2390</v>
      </c>
      <c r="K414" s="119" t="s">
        <v>323</v>
      </c>
      <c r="L414" s="119" t="s">
        <v>8575</v>
      </c>
      <c r="M414" s="120">
        <v>70000</v>
      </c>
      <c r="N414" s="120">
        <v>5368.48</v>
      </c>
      <c r="O414" s="120">
        <v>2128</v>
      </c>
      <c r="P414" s="120">
        <v>2009</v>
      </c>
      <c r="Q414" s="121">
        <f t="shared" si="6"/>
        <v>20841.000000000007</v>
      </c>
      <c r="R414" s="120">
        <v>39653.519999999997</v>
      </c>
    </row>
    <row r="415" spans="1:18">
      <c r="A415" s="116" t="str">
        <f>TNOMINA[[#This Row],[cedula]]&amp;TNOMINA[[#This Row],[prog]]&amp;LEFT(TNOMINA[[#This Row],[tipo]],3)</f>
        <v>0180019926501FIJ</v>
      </c>
      <c r="B415" s="119" t="s">
        <v>2298</v>
      </c>
      <c r="C415" s="119" t="s">
        <v>11</v>
      </c>
      <c r="D415" s="119" t="s">
        <v>2328</v>
      </c>
      <c r="E415" s="119" t="s">
        <v>3001</v>
      </c>
      <c r="F415" s="119" t="s">
        <v>3002</v>
      </c>
      <c r="G415" s="119" t="s">
        <v>3004</v>
      </c>
      <c r="H415" s="119" t="s">
        <v>1767</v>
      </c>
      <c r="I415" s="119" t="s">
        <v>1464</v>
      </c>
      <c r="J415" s="119" t="s">
        <v>27</v>
      </c>
      <c r="K415" s="119" t="s">
        <v>684</v>
      </c>
      <c r="L415" s="119" t="s">
        <v>8575</v>
      </c>
      <c r="M415" s="120">
        <v>18000</v>
      </c>
      <c r="N415" s="122">
        <v>0</v>
      </c>
      <c r="O415" s="120">
        <v>547.20000000000005</v>
      </c>
      <c r="P415" s="120">
        <v>516.6</v>
      </c>
      <c r="Q415" s="121">
        <f t="shared" si="6"/>
        <v>25</v>
      </c>
      <c r="R415" s="120">
        <v>16911.2</v>
      </c>
    </row>
    <row r="416" spans="1:18">
      <c r="A416" s="116" t="str">
        <f>TNOMINA[[#This Row],[cedula]]&amp;TNOMINA[[#This Row],[prog]]&amp;LEFT(TNOMINA[[#This Row],[tipo]],3)</f>
        <v>4022727863301FIJ</v>
      </c>
      <c r="B416" s="119" t="s">
        <v>2298</v>
      </c>
      <c r="C416" s="119" t="s">
        <v>11</v>
      </c>
      <c r="D416" s="119" t="s">
        <v>2328</v>
      </c>
      <c r="E416" s="119" t="s">
        <v>3001</v>
      </c>
      <c r="F416" s="119" t="s">
        <v>3002</v>
      </c>
      <c r="G416" s="119" t="s">
        <v>3006</v>
      </c>
      <c r="H416" s="119" t="s">
        <v>3355</v>
      </c>
      <c r="I416" s="119" t="s">
        <v>3356</v>
      </c>
      <c r="J416" s="119" t="s">
        <v>335</v>
      </c>
      <c r="K416" s="119" t="s">
        <v>465</v>
      </c>
      <c r="L416" s="119" t="s">
        <v>8575</v>
      </c>
      <c r="M416" s="120">
        <v>35000</v>
      </c>
      <c r="N416" s="122">
        <v>0</v>
      </c>
      <c r="O416" s="120">
        <v>1064</v>
      </c>
      <c r="P416" s="120">
        <v>1004.5</v>
      </c>
      <c r="Q416" s="121">
        <f t="shared" si="6"/>
        <v>25</v>
      </c>
      <c r="R416" s="120">
        <v>32906.5</v>
      </c>
    </row>
    <row r="417" spans="1:18">
      <c r="A417" s="116" t="str">
        <f>TNOMINA[[#This Row],[cedula]]&amp;TNOMINA[[#This Row],[prog]]&amp;LEFT(TNOMINA[[#This Row],[tipo]],3)</f>
        <v>4023048566201FIJ</v>
      </c>
      <c r="B417" s="119" t="s">
        <v>2298</v>
      </c>
      <c r="C417" s="119" t="s">
        <v>11</v>
      </c>
      <c r="D417" s="119" t="s">
        <v>2328</v>
      </c>
      <c r="E417" s="119" t="s">
        <v>3001</v>
      </c>
      <c r="F417" s="119" t="s">
        <v>3002</v>
      </c>
      <c r="G417" s="119" t="s">
        <v>3006</v>
      </c>
      <c r="H417" s="119" t="s">
        <v>8589</v>
      </c>
      <c r="I417" s="119" t="s">
        <v>8588</v>
      </c>
      <c r="J417" s="119" t="s">
        <v>335</v>
      </c>
      <c r="K417" s="119" t="s">
        <v>305</v>
      </c>
      <c r="L417" s="119" t="s">
        <v>8575</v>
      </c>
      <c r="M417" s="120">
        <v>30000</v>
      </c>
      <c r="N417" s="122">
        <v>0</v>
      </c>
      <c r="O417" s="120">
        <v>912</v>
      </c>
      <c r="P417" s="120">
        <v>861</v>
      </c>
      <c r="Q417" s="121">
        <f t="shared" si="6"/>
        <v>25</v>
      </c>
      <c r="R417" s="120">
        <v>28202</v>
      </c>
    </row>
    <row r="418" spans="1:18">
      <c r="A418" s="116" t="str">
        <f>TNOMINA[[#This Row],[cedula]]&amp;TNOMINA[[#This Row],[prog]]&amp;LEFT(TNOMINA[[#This Row],[tipo]],3)</f>
        <v>0010487838401FIJ</v>
      </c>
      <c r="B418" s="119" t="s">
        <v>2298</v>
      </c>
      <c r="C418" s="119" t="s">
        <v>11</v>
      </c>
      <c r="D418" s="119" t="s">
        <v>2328</v>
      </c>
      <c r="E418" s="119" t="s">
        <v>3001</v>
      </c>
      <c r="F418" s="119" t="s">
        <v>3002</v>
      </c>
      <c r="G418" s="119" t="s">
        <v>3004</v>
      </c>
      <c r="H418" s="119" t="s">
        <v>1768</v>
      </c>
      <c r="I418" s="119" t="s">
        <v>3041</v>
      </c>
      <c r="J418" s="119" t="s">
        <v>127</v>
      </c>
      <c r="K418" s="119" t="s">
        <v>843</v>
      </c>
      <c r="L418" s="119" t="s">
        <v>8575</v>
      </c>
      <c r="M418" s="120">
        <v>115000</v>
      </c>
      <c r="N418" s="120">
        <v>15236.9</v>
      </c>
      <c r="O418" s="120">
        <v>3496</v>
      </c>
      <c r="P418" s="120">
        <v>3300.5</v>
      </c>
      <c r="Q418" s="121">
        <f t="shared" si="6"/>
        <v>1612.3800000000047</v>
      </c>
      <c r="R418" s="120">
        <v>91354.22</v>
      </c>
    </row>
    <row r="419" spans="1:18">
      <c r="A419" s="116" t="str">
        <f>TNOMINA[[#This Row],[cedula]]&amp;TNOMINA[[#This Row],[prog]]&amp;LEFT(TNOMINA[[#This Row],[tipo]],3)</f>
        <v>0180054130001FIJ</v>
      </c>
      <c r="B419" s="119" t="s">
        <v>2298</v>
      </c>
      <c r="C419" s="119" t="s">
        <v>11</v>
      </c>
      <c r="D419" s="119" t="s">
        <v>2328</v>
      </c>
      <c r="E419" s="119" t="s">
        <v>3001</v>
      </c>
      <c r="F419" s="119" t="s">
        <v>3002</v>
      </c>
      <c r="G419" s="119" t="s">
        <v>3006</v>
      </c>
      <c r="H419" s="119" t="s">
        <v>1769</v>
      </c>
      <c r="I419" s="119" t="s">
        <v>1347</v>
      </c>
      <c r="J419" s="119" t="s">
        <v>130</v>
      </c>
      <c r="K419" s="119" t="s">
        <v>684</v>
      </c>
      <c r="L419" s="119" t="s">
        <v>8575</v>
      </c>
      <c r="M419" s="120">
        <v>25000</v>
      </c>
      <c r="N419" s="122">
        <v>0</v>
      </c>
      <c r="O419" s="120">
        <v>760</v>
      </c>
      <c r="P419" s="120">
        <v>717.5</v>
      </c>
      <c r="Q419" s="121">
        <f t="shared" si="6"/>
        <v>25</v>
      </c>
      <c r="R419" s="120">
        <v>23497.5</v>
      </c>
    </row>
    <row r="420" spans="1:18">
      <c r="A420" s="116" t="str">
        <f>TNOMINA[[#This Row],[cedula]]&amp;TNOMINA[[#This Row],[prog]]&amp;LEFT(TNOMINA[[#This Row],[tipo]],3)</f>
        <v>0010097960801FIJ</v>
      </c>
      <c r="B420" s="119" t="s">
        <v>2298</v>
      </c>
      <c r="C420" s="119" t="s">
        <v>11</v>
      </c>
      <c r="D420" s="119" t="s">
        <v>2328</v>
      </c>
      <c r="E420" s="119" t="s">
        <v>3001</v>
      </c>
      <c r="F420" s="119" t="s">
        <v>3002</v>
      </c>
      <c r="G420" s="119" t="s">
        <v>3007</v>
      </c>
      <c r="H420" s="119" t="s">
        <v>2557</v>
      </c>
      <c r="I420" s="119" t="s">
        <v>2556</v>
      </c>
      <c r="J420" s="119" t="s">
        <v>1229</v>
      </c>
      <c r="K420" s="119" t="s">
        <v>843</v>
      </c>
      <c r="L420" s="119" t="s">
        <v>8575</v>
      </c>
      <c r="M420" s="120">
        <v>135000</v>
      </c>
      <c r="N420" s="120">
        <v>20338.240000000002</v>
      </c>
      <c r="O420" s="120">
        <v>4104</v>
      </c>
      <c r="P420" s="120">
        <v>3874.5</v>
      </c>
      <c r="Q420" s="121">
        <f t="shared" si="6"/>
        <v>2446.8099999999977</v>
      </c>
      <c r="R420" s="120">
        <v>104236.45</v>
      </c>
    </row>
    <row r="421" spans="1:18">
      <c r="A421" s="116" t="str">
        <f>TNOMINA[[#This Row],[cedula]]&amp;TNOMINA[[#This Row],[prog]]&amp;LEFT(TNOMINA[[#This Row],[tipo]],3)</f>
        <v>0180048123401FIJ</v>
      </c>
      <c r="B421" s="119" t="s">
        <v>2298</v>
      </c>
      <c r="C421" s="119" t="s">
        <v>11</v>
      </c>
      <c r="D421" s="119" t="s">
        <v>2328</v>
      </c>
      <c r="E421" s="119" t="s">
        <v>3001</v>
      </c>
      <c r="F421" s="119" t="s">
        <v>3002</v>
      </c>
      <c r="G421" s="119" t="s">
        <v>3006</v>
      </c>
      <c r="H421" s="119" t="s">
        <v>3564</v>
      </c>
      <c r="I421" s="119" t="s">
        <v>3597</v>
      </c>
      <c r="J421" s="119" t="s">
        <v>335</v>
      </c>
      <c r="K421" s="119" t="s">
        <v>323</v>
      </c>
      <c r="L421" s="119" t="s">
        <v>8575</v>
      </c>
      <c r="M421" s="120">
        <v>35000</v>
      </c>
      <c r="N421" s="122">
        <v>0</v>
      </c>
      <c r="O421" s="120">
        <v>1064</v>
      </c>
      <c r="P421" s="120">
        <v>1004.5</v>
      </c>
      <c r="Q421" s="121">
        <f t="shared" si="6"/>
        <v>25</v>
      </c>
      <c r="R421" s="120">
        <v>32906.5</v>
      </c>
    </row>
    <row r="422" spans="1:18">
      <c r="A422" s="116" t="str">
        <f>TNOMINA[[#This Row],[cedula]]&amp;TNOMINA[[#This Row],[prog]]&amp;LEFT(TNOMINA[[#This Row],[tipo]],3)</f>
        <v>0270000657601FIJ</v>
      </c>
      <c r="B422" s="119" t="s">
        <v>2298</v>
      </c>
      <c r="C422" s="119" t="s">
        <v>11</v>
      </c>
      <c r="D422" s="119" t="s">
        <v>2328</v>
      </c>
      <c r="E422" s="119" t="s">
        <v>3001</v>
      </c>
      <c r="F422" s="119" t="s">
        <v>3002</v>
      </c>
      <c r="G422" s="119" t="s">
        <v>3008</v>
      </c>
      <c r="H422" s="119" t="s">
        <v>2048</v>
      </c>
      <c r="I422" s="119" t="s">
        <v>195</v>
      </c>
      <c r="J422" s="119" t="s">
        <v>196</v>
      </c>
      <c r="K422" s="119" t="s">
        <v>187</v>
      </c>
      <c r="L422" s="119" t="s">
        <v>8575</v>
      </c>
      <c r="M422" s="120">
        <v>40000</v>
      </c>
      <c r="N422" s="120">
        <v>442.65</v>
      </c>
      <c r="O422" s="120">
        <v>1216</v>
      </c>
      <c r="P422" s="120">
        <v>1148</v>
      </c>
      <c r="Q422" s="121">
        <f t="shared" si="6"/>
        <v>9651.73</v>
      </c>
      <c r="R422" s="120">
        <v>27541.62</v>
      </c>
    </row>
    <row r="423" spans="1:18">
      <c r="A423" s="116" t="str">
        <f>TNOMINA[[#This Row],[cedula]]&amp;TNOMINA[[#This Row],[prog]]&amp;LEFT(TNOMINA[[#This Row],[tipo]],3)</f>
        <v>0010063992101FIJ</v>
      </c>
      <c r="B423" s="119" t="s">
        <v>2298</v>
      </c>
      <c r="C423" s="119" t="s">
        <v>11</v>
      </c>
      <c r="D423" s="119" t="s">
        <v>2328</v>
      </c>
      <c r="E423" s="119" t="s">
        <v>3001</v>
      </c>
      <c r="F423" s="119" t="s">
        <v>3002</v>
      </c>
      <c r="G423" s="119" t="s">
        <v>3005</v>
      </c>
      <c r="H423" s="119" t="s">
        <v>1770</v>
      </c>
      <c r="I423" s="119" t="s">
        <v>911</v>
      </c>
      <c r="J423" s="119" t="s">
        <v>910</v>
      </c>
      <c r="K423" s="119" t="s">
        <v>684</v>
      </c>
      <c r="L423" s="119" t="s">
        <v>8575</v>
      </c>
      <c r="M423" s="120">
        <v>26250</v>
      </c>
      <c r="N423" s="122">
        <v>0</v>
      </c>
      <c r="O423" s="120">
        <v>798</v>
      </c>
      <c r="P423" s="120">
        <v>753.38</v>
      </c>
      <c r="Q423" s="121">
        <f t="shared" si="6"/>
        <v>25</v>
      </c>
      <c r="R423" s="120">
        <v>24673.62</v>
      </c>
    </row>
    <row r="424" spans="1:18">
      <c r="A424" s="116" t="str">
        <f>TNOMINA[[#This Row],[cedula]]&amp;TNOMINA[[#This Row],[prog]]&amp;LEFT(TNOMINA[[#This Row],[tipo]],3)</f>
        <v>0010624582201FIJ</v>
      </c>
      <c r="B424" s="119" t="s">
        <v>2298</v>
      </c>
      <c r="C424" s="119" t="s">
        <v>11</v>
      </c>
      <c r="D424" s="119" t="s">
        <v>2328</v>
      </c>
      <c r="E424" s="119" t="s">
        <v>3001</v>
      </c>
      <c r="F424" s="119" t="s">
        <v>3002</v>
      </c>
      <c r="G424" s="119" t="s">
        <v>3013</v>
      </c>
      <c r="H424" s="119" t="s">
        <v>1063</v>
      </c>
      <c r="I424" s="119" t="s">
        <v>379</v>
      </c>
      <c r="J424" s="119" t="s">
        <v>8</v>
      </c>
      <c r="K424" s="119" t="s">
        <v>720</v>
      </c>
      <c r="L424" s="119" t="s">
        <v>8575</v>
      </c>
      <c r="M424" s="120">
        <v>24000</v>
      </c>
      <c r="N424" s="122">
        <v>0</v>
      </c>
      <c r="O424" s="120">
        <v>729.6</v>
      </c>
      <c r="P424" s="120">
        <v>688.8</v>
      </c>
      <c r="Q424" s="121">
        <f t="shared" si="6"/>
        <v>12334.89</v>
      </c>
      <c r="R424" s="120">
        <v>10246.709999999999</v>
      </c>
    </row>
    <row r="425" spans="1:18">
      <c r="A425" s="116" t="str">
        <f>TNOMINA[[#This Row],[cedula]]&amp;TNOMINA[[#This Row],[prog]]&amp;LEFT(TNOMINA[[#This Row],[tipo]],3)</f>
        <v>0011636047001FIJ</v>
      </c>
      <c r="B425" s="119" t="s">
        <v>2298</v>
      </c>
      <c r="C425" s="119" t="s">
        <v>11</v>
      </c>
      <c r="D425" s="119" t="s">
        <v>2328</v>
      </c>
      <c r="E425" s="119" t="s">
        <v>3001</v>
      </c>
      <c r="F425" s="119" t="s">
        <v>3002</v>
      </c>
      <c r="G425" s="119" t="s">
        <v>3008</v>
      </c>
      <c r="H425" s="119" t="s">
        <v>1064</v>
      </c>
      <c r="I425" s="119" t="s">
        <v>235</v>
      </c>
      <c r="J425" s="119" t="s">
        <v>231</v>
      </c>
      <c r="K425" s="119" t="s">
        <v>230</v>
      </c>
      <c r="L425" s="119" t="s">
        <v>8575</v>
      </c>
      <c r="M425" s="120">
        <v>70000</v>
      </c>
      <c r="N425" s="120">
        <v>5051</v>
      </c>
      <c r="O425" s="120">
        <v>2128</v>
      </c>
      <c r="P425" s="120">
        <v>2009</v>
      </c>
      <c r="Q425" s="121">
        <f t="shared" si="6"/>
        <v>2912.3799999999974</v>
      </c>
      <c r="R425" s="120">
        <v>57899.62</v>
      </c>
    </row>
    <row r="426" spans="1:18">
      <c r="A426" s="116" t="str">
        <f>TNOMINA[[#This Row],[cedula]]&amp;TNOMINA[[#This Row],[prog]]&amp;LEFT(TNOMINA[[#This Row],[tipo]],3)</f>
        <v>4021316944001FIJ</v>
      </c>
      <c r="B426" s="119" t="s">
        <v>2298</v>
      </c>
      <c r="C426" s="119" t="s">
        <v>11</v>
      </c>
      <c r="D426" s="119" t="s">
        <v>2328</v>
      </c>
      <c r="E426" s="119" t="s">
        <v>3001</v>
      </c>
      <c r="F426" s="119" t="s">
        <v>3002</v>
      </c>
      <c r="G426" s="119" t="s">
        <v>3010</v>
      </c>
      <c r="H426" s="119" t="s">
        <v>1771</v>
      </c>
      <c r="I426" s="119" t="s">
        <v>956</v>
      </c>
      <c r="J426" s="119" t="s">
        <v>335</v>
      </c>
      <c r="K426" s="119" t="s">
        <v>305</v>
      </c>
      <c r="L426" s="119" t="s">
        <v>8575</v>
      </c>
      <c r="M426" s="120">
        <v>35000</v>
      </c>
      <c r="N426" s="122">
        <v>0</v>
      </c>
      <c r="O426" s="120">
        <v>1064</v>
      </c>
      <c r="P426" s="120">
        <v>1004.5</v>
      </c>
      <c r="Q426" s="121">
        <f t="shared" si="6"/>
        <v>25</v>
      </c>
      <c r="R426" s="120">
        <v>32906.5</v>
      </c>
    </row>
    <row r="427" spans="1:18">
      <c r="A427" s="116" t="str">
        <f>TNOMINA[[#This Row],[cedula]]&amp;TNOMINA[[#This Row],[prog]]&amp;LEFT(TNOMINA[[#This Row],[tipo]],3)</f>
        <v>0011700068701FIJ</v>
      </c>
      <c r="B427" s="119" t="s">
        <v>2298</v>
      </c>
      <c r="C427" s="119" t="s">
        <v>11</v>
      </c>
      <c r="D427" s="119" t="s">
        <v>2328</v>
      </c>
      <c r="E427" s="119" t="s">
        <v>3001</v>
      </c>
      <c r="F427" s="119" t="s">
        <v>3002</v>
      </c>
      <c r="G427" s="119" t="s">
        <v>3006</v>
      </c>
      <c r="H427" s="119" t="s">
        <v>1772</v>
      </c>
      <c r="I427" s="119" t="s">
        <v>972</v>
      </c>
      <c r="J427" s="119" t="s">
        <v>8</v>
      </c>
      <c r="K427" s="119" t="s">
        <v>488</v>
      </c>
      <c r="L427" s="119" t="s">
        <v>8575</v>
      </c>
      <c r="M427" s="120">
        <v>16500</v>
      </c>
      <c r="N427" s="122">
        <v>0</v>
      </c>
      <c r="O427" s="120">
        <v>501.6</v>
      </c>
      <c r="P427" s="120">
        <v>473.55</v>
      </c>
      <c r="Q427" s="121">
        <f t="shared" si="6"/>
        <v>1071</v>
      </c>
      <c r="R427" s="120">
        <v>14453.85</v>
      </c>
    </row>
    <row r="428" spans="1:18">
      <c r="A428" s="116" t="str">
        <f>TNOMINA[[#This Row],[cedula]]&amp;TNOMINA[[#This Row],[prog]]&amp;LEFT(TNOMINA[[#This Row],[tipo]],3)</f>
        <v>0010545823601FIJ</v>
      </c>
      <c r="B428" s="119" t="s">
        <v>2298</v>
      </c>
      <c r="C428" s="119" t="s">
        <v>11</v>
      </c>
      <c r="D428" s="119" t="s">
        <v>2328</v>
      </c>
      <c r="E428" s="119" t="s">
        <v>3001</v>
      </c>
      <c r="F428" s="119" t="s">
        <v>3002</v>
      </c>
      <c r="G428" s="119" t="s">
        <v>3003</v>
      </c>
      <c r="H428" s="119" t="s">
        <v>1065</v>
      </c>
      <c r="I428" s="119" t="s">
        <v>758</v>
      </c>
      <c r="J428" s="119" t="s">
        <v>32</v>
      </c>
      <c r="K428" s="119" t="s">
        <v>727</v>
      </c>
      <c r="L428" s="119" t="s">
        <v>8575</v>
      </c>
      <c r="M428" s="120">
        <v>55000</v>
      </c>
      <c r="N428" s="120">
        <v>2321.5700000000002</v>
      </c>
      <c r="O428" s="120">
        <v>1672</v>
      </c>
      <c r="P428" s="120">
        <v>1578.5</v>
      </c>
      <c r="Q428" s="121">
        <f t="shared" si="6"/>
        <v>32264.86</v>
      </c>
      <c r="R428" s="120">
        <v>17163.07</v>
      </c>
    </row>
    <row r="429" spans="1:18">
      <c r="A429" s="116" t="str">
        <f>TNOMINA[[#This Row],[cedula]]&amp;TNOMINA[[#This Row],[prog]]&amp;LEFT(TNOMINA[[#This Row],[tipo]],3)</f>
        <v>0180068878801FIJ</v>
      </c>
      <c r="B429" s="119" t="s">
        <v>2298</v>
      </c>
      <c r="C429" s="119" t="s">
        <v>11</v>
      </c>
      <c r="D429" s="119" t="s">
        <v>2328</v>
      </c>
      <c r="E429" s="119" t="s">
        <v>3001</v>
      </c>
      <c r="F429" s="119" t="s">
        <v>3002</v>
      </c>
      <c r="G429" s="119" t="s">
        <v>3006</v>
      </c>
      <c r="H429" s="119" t="s">
        <v>2954</v>
      </c>
      <c r="I429" s="119" t="s">
        <v>2953</v>
      </c>
      <c r="J429" s="119" t="s">
        <v>335</v>
      </c>
      <c r="K429" s="119" t="s">
        <v>245</v>
      </c>
      <c r="L429" s="119" t="s">
        <v>8575</v>
      </c>
      <c r="M429" s="120">
        <v>25000</v>
      </c>
      <c r="N429" s="122">
        <v>0</v>
      </c>
      <c r="O429" s="120">
        <v>760</v>
      </c>
      <c r="P429" s="120">
        <v>717.5</v>
      </c>
      <c r="Q429" s="121">
        <f t="shared" si="6"/>
        <v>25</v>
      </c>
      <c r="R429" s="120">
        <v>23497.5</v>
      </c>
    </row>
    <row r="430" spans="1:18">
      <c r="A430" s="116" t="str">
        <f>TNOMINA[[#This Row],[cedula]]&amp;TNOMINA[[#This Row],[prog]]&amp;LEFT(TNOMINA[[#This Row],[tipo]],3)</f>
        <v>0310060349101FIJ</v>
      </c>
      <c r="B430" s="119" t="s">
        <v>2298</v>
      </c>
      <c r="C430" s="119" t="s">
        <v>11</v>
      </c>
      <c r="D430" s="119" t="s">
        <v>2328</v>
      </c>
      <c r="E430" s="119" t="s">
        <v>3001</v>
      </c>
      <c r="F430" s="119" t="s">
        <v>3002</v>
      </c>
      <c r="G430" s="119" t="s">
        <v>3010</v>
      </c>
      <c r="H430" s="119" t="s">
        <v>1774</v>
      </c>
      <c r="I430" s="119" t="s">
        <v>479</v>
      </c>
      <c r="J430" s="119" t="s">
        <v>190</v>
      </c>
      <c r="K430" s="119" t="s">
        <v>465</v>
      </c>
      <c r="L430" s="119" t="s">
        <v>8575</v>
      </c>
      <c r="M430" s="120">
        <v>15400</v>
      </c>
      <c r="N430" s="122">
        <v>0</v>
      </c>
      <c r="O430" s="120">
        <v>468.16</v>
      </c>
      <c r="P430" s="120">
        <v>441.98</v>
      </c>
      <c r="Q430" s="121">
        <f t="shared" si="6"/>
        <v>325</v>
      </c>
      <c r="R430" s="120">
        <v>14164.86</v>
      </c>
    </row>
    <row r="431" spans="1:18">
      <c r="A431" s="116" t="str">
        <f>TNOMINA[[#This Row],[cedula]]&amp;TNOMINA[[#This Row],[prog]]&amp;LEFT(TNOMINA[[#This Row],[tipo]],3)</f>
        <v>0011637932201FIJ</v>
      </c>
      <c r="B431" s="119" t="s">
        <v>2298</v>
      </c>
      <c r="C431" s="119" t="s">
        <v>11</v>
      </c>
      <c r="D431" s="119" t="s">
        <v>2328</v>
      </c>
      <c r="E431" s="119" t="s">
        <v>3001</v>
      </c>
      <c r="F431" s="119" t="s">
        <v>3002</v>
      </c>
      <c r="G431" s="119" t="s">
        <v>3010</v>
      </c>
      <c r="H431" s="119" t="s">
        <v>1775</v>
      </c>
      <c r="I431" s="119" t="s">
        <v>215</v>
      </c>
      <c r="J431" s="119" t="s">
        <v>42</v>
      </c>
      <c r="K431" s="119" t="s">
        <v>1509</v>
      </c>
      <c r="L431" s="119" t="s">
        <v>8575</v>
      </c>
      <c r="M431" s="120">
        <v>22050</v>
      </c>
      <c r="N431" s="122">
        <v>0</v>
      </c>
      <c r="O431" s="120">
        <v>670.32</v>
      </c>
      <c r="P431" s="120">
        <v>632.84</v>
      </c>
      <c r="Q431" s="121">
        <f t="shared" si="6"/>
        <v>15636.98</v>
      </c>
      <c r="R431" s="120">
        <v>5109.8599999999997</v>
      </c>
    </row>
    <row r="432" spans="1:18">
      <c r="A432" s="116" t="str">
        <f>TNOMINA[[#This Row],[cedula]]&amp;TNOMINA[[#This Row],[prog]]&amp;LEFT(TNOMINA[[#This Row],[tipo]],3)</f>
        <v>2240075812801FIJ</v>
      </c>
      <c r="B432" s="119" t="s">
        <v>2298</v>
      </c>
      <c r="C432" s="119" t="s">
        <v>11</v>
      </c>
      <c r="D432" s="119" t="s">
        <v>2328</v>
      </c>
      <c r="E432" s="119" t="s">
        <v>3001</v>
      </c>
      <c r="F432" s="119" t="s">
        <v>3002</v>
      </c>
      <c r="G432" s="119" t="s">
        <v>3006</v>
      </c>
      <c r="H432" s="119" t="s">
        <v>1776</v>
      </c>
      <c r="I432" s="119" t="s">
        <v>909</v>
      </c>
      <c r="J432" s="119" t="s">
        <v>335</v>
      </c>
      <c r="K432" s="119" t="s">
        <v>227</v>
      </c>
      <c r="L432" s="119" t="s">
        <v>8575</v>
      </c>
      <c r="M432" s="120">
        <v>25000</v>
      </c>
      <c r="N432" s="122">
        <v>0</v>
      </c>
      <c r="O432" s="120">
        <v>760</v>
      </c>
      <c r="P432" s="120">
        <v>717.5</v>
      </c>
      <c r="Q432" s="121">
        <f t="shared" si="6"/>
        <v>5571</v>
      </c>
      <c r="R432" s="120">
        <v>17951.5</v>
      </c>
    </row>
    <row r="433" spans="1:18">
      <c r="A433" s="116" t="str">
        <f>TNOMINA[[#This Row],[cedula]]&amp;TNOMINA[[#This Row],[prog]]&amp;LEFT(TNOMINA[[#This Row],[tipo]],3)</f>
        <v>0011736732601FIJ</v>
      </c>
      <c r="B433" s="119" t="s">
        <v>2298</v>
      </c>
      <c r="C433" s="119" t="s">
        <v>11</v>
      </c>
      <c r="D433" s="119" t="s">
        <v>2328</v>
      </c>
      <c r="E433" s="119" t="s">
        <v>3001</v>
      </c>
      <c r="F433" s="119" t="s">
        <v>3002</v>
      </c>
      <c r="G433" s="119" t="s">
        <v>3004</v>
      </c>
      <c r="H433" s="119" t="s">
        <v>1777</v>
      </c>
      <c r="I433" s="119" t="s">
        <v>824</v>
      </c>
      <c r="J433" s="119" t="s">
        <v>8</v>
      </c>
      <c r="K433" s="119" t="s">
        <v>843</v>
      </c>
      <c r="L433" s="119" t="s">
        <v>8575</v>
      </c>
      <c r="M433" s="120">
        <v>15000</v>
      </c>
      <c r="N433" s="122">
        <v>0</v>
      </c>
      <c r="O433" s="120">
        <v>456</v>
      </c>
      <c r="P433" s="120">
        <v>430.5</v>
      </c>
      <c r="Q433" s="121">
        <f t="shared" si="6"/>
        <v>3571</v>
      </c>
      <c r="R433" s="120">
        <v>10542.5</v>
      </c>
    </row>
    <row r="434" spans="1:18">
      <c r="A434" s="116" t="str">
        <f>TNOMINA[[#This Row],[cedula]]&amp;TNOMINA[[#This Row],[prog]]&amp;LEFT(TNOMINA[[#This Row],[tipo]],3)</f>
        <v>0010171561301FIJ</v>
      </c>
      <c r="B434" s="119" t="s">
        <v>2298</v>
      </c>
      <c r="C434" s="119" t="s">
        <v>11</v>
      </c>
      <c r="D434" s="119" t="s">
        <v>2328</v>
      </c>
      <c r="E434" s="119" t="s">
        <v>3001</v>
      </c>
      <c r="F434" s="119" t="s">
        <v>3002</v>
      </c>
      <c r="G434" s="119" t="s">
        <v>3004</v>
      </c>
      <c r="H434" s="119" t="s">
        <v>1778</v>
      </c>
      <c r="I434" s="119" t="s">
        <v>759</v>
      </c>
      <c r="J434" s="119" t="s">
        <v>700</v>
      </c>
      <c r="K434" s="119" t="s">
        <v>727</v>
      </c>
      <c r="L434" s="119" t="s">
        <v>8575</v>
      </c>
      <c r="M434" s="120">
        <v>260000</v>
      </c>
      <c r="N434" s="120">
        <v>50296.02</v>
      </c>
      <c r="O434" s="120">
        <v>5685.41</v>
      </c>
      <c r="P434" s="120">
        <v>7462</v>
      </c>
      <c r="Q434" s="121">
        <f t="shared" si="6"/>
        <v>4025</v>
      </c>
      <c r="R434" s="120">
        <v>192531.57</v>
      </c>
    </row>
    <row r="435" spans="1:18">
      <c r="A435" s="116" t="str">
        <f>TNOMINA[[#This Row],[cedula]]&amp;TNOMINA[[#This Row],[prog]]&amp;LEFT(TNOMINA[[#This Row],[tipo]],3)</f>
        <v>0011814510101FIJ</v>
      </c>
      <c r="B435" s="119" t="s">
        <v>2298</v>
      </c>
      <c r="C435" s="119" t="s">
        <v>11</v>
      </c>
      <c r="D435" s="119" t="s">
        <v>2328</v>
      </c>
      <c r="E435" s="119" t="s">
        <v>3001</v>
      </c>
      <c r="F435" s="119" t="s">
        <v>3002</v>
      </c>
      <c r="G435" s="119" t="s">
        <v>3006</v>
      </c>
      <c r="H435" s="119" t="s">
        <v>1779</v>
      </c>
      <c r="I435" s="119" t="s">
        <v>908</v>
      </c>
      <c r="J435" s="119" t="s">
        <v>335</v>
      </c>
      <c r="K435" s="119" t="s">
        <v>187</v>
      </c>
      <c r="L435" s="119" t="s">
        <v>8575</v>
      </c>
      <c r="M435" s="120">
        <v>35000</v>
      </c>
      <c r="N435" s="122">
        <v>0</v>
      </c>
      <c r="O435" s="120">
        <v>1064</v>
      </c>
      <c r="P435" s="120">
        <v>1004.5</v>
      </c>
      <c r="Q435" s="121">
        <f t="shared" si="6"/>
        <v>25</v>
      </c>
      <c r="R435" s="120">
        <v>32906.5</v>
      </c>
    </row>
    <row r="436" spans="1:18">
      <c r="A436" s="116" t="str">
        <f>TNOMINA[[#This Row],[cedula]]&amp;TNOMINA[[#This Row],[prog]]&amp;LEFT(TNOMINA[[#This Row],[tipo]],3)</f>
        <v>4023716619001FIJ</v>
      </c>
      <c r="B436" s="119" t="s">
        <v>2298</v>
      </c>
      <c r="C436" s="119" t="s">
        <v>11</v>
      </c>
      <c r="D436" s="119" t="s">
        <v>2328</v>
      </c>
      <c r="E436" s="119" t="s">
        <v>3001</v>
      </c>
      <c r="F436" s="119" t="s">
        <v>3002</v>
      </c>
      <c r="G436" s="119" t="s">
        <v>3006</v>
      </c>
      <c r="H436" s="119" t="s">
        <v>3422</v>
      </c>
      <c r="I436" s="119" t="s">
        <v>3421</v>
      </c>
      <c r="J436" s="119" t="s">
        <v>8</v>
      </c>
      <c r="K436" s="119" t="s">
        <v>684</v>
      </c>
      <c r="L436" s="119" t="s">
        <v>8575</v>
      </c>
      <c r="M436" s="120">
        <v>17000</v>
      </c>
      <c r="N436" s="122">
        <v>0</v>
      </c>
      <c r="O436" s="120">
        <v>516.79999999999995</v>
      </c>
      <c r="P436" s="120">
        <v>487.9</v>
      </c>
      <c r="Q436" s="121">
        <f t="shared" si="6"/>
        <v>25</v>
      </c>
      <c r="R436" s="120">
        <v>15970.3</v>
      </c>
    </row>
    <row r="437" spans="1:18">
      <c r="A437" s="116" t="str">
        <f>TNOMINA[[#This Row],[cedula]]&amp;TNOMINA[[#This Row],[prog]]&amp;LEFT(TNOMINA[[#This Row],[tipo]],3)</f>
        <v>0011839594601FIJ</v>
      </c>
      <c r="B437" s="119" t="s">
        <v>2298</v>
      </c>
      <c r="C437" s="119" t="s">
        <v>11</v>
      </c>
      <c r="D437" s="119" t="s">
        <v>2328</v>
      </c>
      <c r="E437" s="119" t="s">
        <v>3001</v>
      </c>
      <c r="F437" s="119" t="s">
        <v>3002</v>
      </c>
      <c r="G437" s="119" t="s">
        <v>3007</v>
      </c>
      <c r="H437" s="119" t="s">
        <v>1780</v>
      </c>
      <c r="I437" s="119" t="s">
        <v>261</v>
      </c>
      <c r="J437" s="119" t="s">
        <v>224</v>
      </c>
      <c r="K437" s="119" t="s">
        <v>259</v>
      </c>
      <c r="L437" s="119" t="s">
        <v>8575</v>
      </c>
      <c r="M437" s="120">
        <v>60000</v>
      </c>
      <c r="N437" s="120">
        <v>3169.2</v>
      </c>
      <c r="O437" s="120">
        <v>1824</v>
      </c>
      <c r="P437" s="120">
        <v>1722</v>
      </c>
      <c r="Q437" s="121">
        <f t="shared" si="6"/>
        <v>9800.5500000000029</v>
      </c>
      <c r="R437" s="120">
        <v>43484.25</v>
      </c>
    </row>
    <row r="438" spans="1:18">
      <c r="A438" s="116" t="str">
        <f>TNOMINA[[#This Row],[cedula]]&amp;TNOMINA[[#This Row],[prog]]&amp;LEFT(TNOMINA[[#This Row],[tipo]],3)</f>
        <v>4022394301601FIJ</v>
      </c>
      <c r="B438" s="119" t="s">
        <v>2298</v>
      </c>
      <c r="C438" s="119" t="s">
        <v>11</v>
      </c>
      <c r="D438" s="119" t="s">
        <v>2328</v>
      </c>
      <c r="E438" s="119" t="s">
        <v>3001</v>
      </c>
      <c r="F438" s="119" t="s">
        <v>3002</v>
      </c>
      <c r="G438" s="119" t="s">
        <v>3004</v>
      </c>
      <c r="H438" s="119" t="s">
        <v>2165</v>
      </c>
      <c r="I438" s="119" t="s">
        <v>1528</v>
      </c>
      <c r="J438" s="119" t="s">
        <v>2392</v>
      </c>
      <c r="K438" s="119" t="s">
        <v>843</v>
      </c>
      <c r="L438" s="119" t="s">
        <v>8575</v>
      </c>
      <c r="M438" s="120">
        <v>200000</v>
      </c>
      <c r="N438" s="120">
        <v>35726.519999999997</v>
      </c>
      <c r="O438" s="120">
        <v>5685.41</v>
      </c>
      <c r="P438" s="120">
        <v>5740</v>
      </c>
      <c r="Q438" s="121">
        <f t="shared" si="6"/>
        <v>425</v>
      </c>
      <c r="R438" s="120">
        <v>152423.07</v>
      </c>
    </row>
    <row r="439" spans="1:18">
      <c r="A439" s="116" t="str">
        <f>TNOMINA[[#This Row],[cedula]]&amp;TNOMINA[[#This Row],[prog]]&amp;LEFT(TNOMINA[[#This Row],[tipo]],3)</f>
        <v>0010276050101FIJ</v>
      </c>
      <c r="B439" s="119" t="s">
        <v>2298</v>
      </c>
      <c r="C439" s="119" t="s">
        <v>11</v>
      </c>
      <c r="D439" s="119" t="s">
        <v>2328</v>
      </c>
      <c r="E439" s="119" t="s">
        <v>3001</v>
      </c>
      <c r="F439" s="119" t="s">
        <v>3002</v>
      </c>
      <c r="G439" s="119" t="s">
        <v>3008</v>
      </c>
      <c r="H439" s="119" t="s">
        <v>1066</v>
      </c>
      <c r="I439" s="119" t="s">
        <v>723</v>
      </c>
      <c r="J439" s="119" t="s">
        <v>667</v>
      </c>
      <c r="K439" s="119" t="s">
        <v>684</v>
      </c>
      <c r="L439" s="119" t="s">
        <v>8575</v>
      </c>
      <c r="M439" s="120">
        <v>70000</v>
      </c>
      <c r="N439" s="120">
        <v>4733.5200000000004</v>
      </c>
      <c r="O439" s="120">
        <v>2128</v>
      </c>
      <c r="P439" s="120">
        <v>2009</v>
      </c>
      <c r="Q439" s="121">
        <f t="shared" si="6"/>
        <v>4049.7599999999948</v>
      </c>
      <c r="R439" s="120">
        <v>57079.72</v>
      </c>
    </row>
    <row r="440" spans="1:18">
      <c r="A440" s="116" t="str">
        <f>TNOMINA[[#This Row],[cedula]]&amp;TNOMINA[[#This Row],[prog]]&amp;LEFT(TNOMINA[[#This Row],[tipo]],3)</f>
        <v>4021250075101FIJ</v>
      </c>
      <c r="B440" s="119" t="s">
        <v>2298</v>
      </c>
      <c r="C440" s="119" t="s">
        <v>11</v>
      </c>
      <c r="D440" s="119" t="s">
        <v>2328</v>
      </c>
      <c r="E440" s="119" t="s">
        <v>3001</v>
      </c>
      <c r="F440" s="119" t="s">
        <v>3002</v>
      </c>
      <c r="G440" s="119" t="s">
        <v>3006</v>
      </c>
      <c r="H440" s="119" t="s">
        <v>2561</v>
      </c>
      <c r="I440" s="119" t="s">
        <v>2560</v>
      </c>
      <c r="J440" s="119" t="s">
        <v>335</v>
      </c>
      <c r="K440" s="119" t="s">
        <v>684</v>
      </c>
      <c r="L440" s="119" t="s">
        <v>8575</v>
      </c>
      <c r="M440" s="120">
        <v>25000</v>
      </c>
      <c r="N440" s="122">
        <v>0</v>
      </c>
      <c r="O440" s="120">
        <v>760</v>
      </c>
      <c r="P440" s="120">
        <v>717.5</v>
      </c>
      <c r="Q440" s="121">
        <f t="shared" si="6"/>
        <v>25</v>
      </c>
      <c r="R440" s="120">
        <v>23497.5</v>
      </c>
    </row>
    <row r="441" spans="1:18">
      <c r="A441" s="116" t="str">
        <f>TNOMINA[[#This Row],[cedula]]&amp;TNOMINA[[#This Row],[prog]]&amp;LEFT(TNOMINA[[#This Row],[tipo]],3)</f>
        <v>0011551870601FIJ</v>
      </c>
      <c r="B441" s="119" t="s">
        <v>2298</v>
      </c>
      <c r="C441" s="119" t="s">
        <v>11</v>
      </c>
      <c r="D441" s="119" t="s">
        <v>2328</v>
      </c>
      <c r="E441" s="119" t="s">
        <v>3001</v>
      </c>
      <c r="F441" s="119" t="s">
        <v>3002</v>
      </c>
      <c r="G441" s="119" t="s">
        <v>3020</v>
      </c>
      <c r="H441" s="119" t="s">
        <v>1781</v>
      </c>
      <c r="I441" s="119" t="s">
        <v>718</v>
      </c>
      <c r="J441" s="119" t="s">
        <v>75</v>
      </c>
      <c r="K441" s="119" t="s">
        <v>684</v>
      </c>
      <c r="L441" s="119" t="s">
        <v>8575</v>
      </c>
      <c r="M441" s="120">
        <v>12375</v>
      </c>
      <c r="N441" s="122">
        <v>0</v>
      </c>
      <c r="O441" s="120">
        <v>376.2</v>
      </c>
      <c r="P441" s="120">
        <v>355.16</v>
      </c>
      <c r="Q441" s="121">
        <f t="shared" si="6"/>
        <v>25</v>
      </c>
      <c r="R441" s="120">
        <v>11618.64</v>
      </c>
    </row>
    <row r="442" spans="1:18">
      <c r="A442" s="116" t="str">
        <f>TNOMINA[[#This Row],[cedula]]&amp;TNOMINA[[#This Row],[prog]]&amp;LEFT(TNOMINA[[#This Row],[tipo]],3)</f>
        <v>0011717985301FIJ</v>
      </c>
      <c r="B442" s="119" t="s">
        <v>2298</v>
      </c>
      <c r="C442" s="119" t="s">
        <v>11</v>
      </c>
      <c r="D442" s="119" t="s">
        <v>2328</v>
      </c>
      <c r="E442" s="119" t="s">
        <v>3001</v>
      </c>
      <c r="F442" s="119" t="s">
        <v>3002</v>
      </c>
      <c r="G442" s="119" t="s">
        <v>3007</v>
      </c>
      <c r="H442" s="119" t="s">
        <v>1067</v>
      </c>
      <c r="I442" s="119" t="s">
        <v>760</v>
      </c>
      <c r="J442" s="119" t="s">
        <v>574</v>
      </c>
      <c r="K442" s="119" t="s">
        <v>727</v>
      </c>
      <c r="L442" s="119" t="s">
        <v>8575</v>
      </c>
      <c r="M442" s="120">
        <v>45000</v>
      </c>
      <c r="N442" s="120">
        <v>1148.33</v>
      </c>
      <c r="O442" s="120">
        <v>1368</v>
      </c>
      <c r="P442" s="120">
        <v>1291.5</v>
      </c>
      <c r="Q442" s="121">
        <f t="shared" si="6"/>
        <v>18876.539999999997</v>
      </c>
      <c r="R442" s="120">
        <v>22315.63</v>
      </c>
    </row>
    <row r="443" spans="1:18">
      <c r="A443" s="116" t="str">
        <f>TNOMINA[[#This Row],[cedula]]&amp;TNOMINA[[#This Row],[prog]]&amp;LEFT(TNOMINA[[#This Row],[tipo]],3)</f>
        <v>0010482378601FIJ</v>
      </c>
      <c r="B443" s="119" t="s">
        <v>2298</v>
      </c>
      <c r="C443" s="119" t="s">
        <v>11</v>
      </c>
      <c r="D443" s="119" t="s">
        <v>2328</v>
      </c>
      <c r="E443" s="119" t="s">
        <v>3001</v>
      </c>
      <c r="F443" s="119" t="s">
        <v>3002</v>
      </c>
      <c r="G443" s="119" t="s">
        <v>3020</v>
      </c>
      <c r="H443" s="119" t="s">
        <v>1782</v>
      </c>
      <c r="I443" s="119" t="s">
        <v>719</v>
      </c>
      <c r="J443" s="119" t="s">
        <v>75</v>
      </c>
      <c r="K443" s="119" t="s">
        <v>684</v>
      </c>
      <c r="L443" s="119" t="s">
        <v>8575</v>
      </c>
      <c r="M443" s="120">
        <v>10000</v>
      </c>
      <c r="N443" s="122">
        <v>0</v>
      </c>
      <c r="O443" s="120">
        <v>304</v>
      </c>
      <c r="P443" s="120">
        <v>287</v>
      </c>
      <c r="Q443" s="121">
        <f t="shared" si="6"/>
        <v>25</v>
      </c>
      <c r="R443" s="120">
        <v>9384</v>
      </c>
    </row>
    <row r="444" spans="1:18">
      <c r="A444" s="116" t="str">
        <f>TNOMINA[[#This Row],[cedula]]&amp;TNOMINA[[#This Row],[prog]]&amp;LEFT(TNOMINA[[#This Row],[tipo]],3)</f>
        <v>0010971377601FIJ</v>
      </c>
      <c r="B444" s="119" t="s">
        <v>2298</v>
      </c>
      <c r="C444" s="119" t="s">
        <v>11</v>
      </c>
      <c r="D444" s="119" t="s">
        <v>2328</v>
      </c>
      <c r="E444" s="119" t="s">
        <v>3001</v>
      </c>
      <c r="F444" s="119" t="s">
        <v>3002</v>
      </c>
      <c r="G444" s="119" t="s">
        <v>3005</v>
      </c>
      <c r="H444" s="119" t="s">
        <v>1841</v>
      </c>
      <c r="I444" s="119" t="s">
        <v>604</v>
      </c>
      <c r="J444" s="119" t="s">
        <v>258</v>
      </c>
      <c r="K444" s="119" t="s">
        <v>843</v>
      </c>
      <c r="L444" s="119" t="s">
        <v>8575</v>
      </c>
      <c r="M444" s="120">
        <v>35000</v>
      </c>
      <c r="N444" s="122">
        <v>0</v>
      </c>
      <c r="O444" s="120">
        <v>1064</v>
      </c>
      <c r="P444" s="120">
        <v>1004.5</v>
      </c>
      <c r="Q444" s="121">
        <f t="shared" si="6"/>
        <v>2671</v>
      </c>
      <c r="R444" s="120">
        <v>30260.5</v>
      </c>
    </row>
    <row r="445" spans="1:18">
      <c r="A445" s="116" t="str">
        <f>TNOMINA[[#This Row],[cedula]]&amp;TNOMINA[[#This Row],[prog]]&amp;LEFT(TNOMINA[[#This Row],[tipo]],3)</f>
        <v>0010495672701FIJ</v>
      </c>
      <c r="B445" s="119" t="s">
        <v>2298</v>
      </c>
      <c r="C445" s="119" t="s">
        <v>11</v>
      </c>
      <c r="D445" s="119" t="s">
        <v>2328</v>
      </c>
      <c r="E445" s="119" t="s">
        <v>3001</v>
      </c>
      <c r="F445" s="119" t="s">
        <v>3002</v>
      </c>
      <c r="G445" s="119" t="s">
        <v>3006</v>
      </c>
      <c r="H445" s="119" t="s">
        <v>3177</v>
      </c>
      <c r="I445" s="119" t="s">
        <v>3176</v>
      </c>
      <c r="J445" s="119" t="s">
        <v>30</v>
      </c>
      <c r="K445" s="119" t="s">
        <v>256</v>
      </c>
      <c r="L445" s="119" t="s">
        <v>8575</v>
      </c>
      <c r="M445" s="120">
        <v>30000</v>
      </c>
      <c r="N445" s="122">
        <v>0</v>
      </c>
      <c r="O445" s="120">
        <v>912</v>
      </c>
      <c r="P445" s="120">
        <v>861</v>
      </c>
      <c r="Q445" s="121">
        <f t="shared" si="6"/>
        <v>1571</v>
      </c>
      <c r="R445" s="120">
        <v>26656</v>
      </c>
    </row>
    <row r="446" spans="1:18">
      <c r="A446" s="116" t="str">
        <f>TNOMINA[[#This Row],[cedula]]&amp;TNOMINA[[#This Row],[prog]]&amp;LEFT(TNOMINA[[#This Row],[tipo]],3)</f>
        <v>0310460782901FIJ</v>
      </c>
      <c r="B446" s="119" t="s">
        <v>2298</v>
      </c>
      <c r="C446" s="119" t="s">
        <v>11</v>
      </c>
      <c r="D446" s="119" t="s">
        <v>2328</v>
      </c>
      <c r="E446" s="119" t="s">
        <v>3001</v>
      </c>
      <c r="F446" s="119" t="s">
        <v>3002</v>
      </c>
      <c r="G446" s="119" t="s">
        <v>3009</v>
      </c>
      <c r="H446" s="119" t="s">
        <v>1102</v>
      </c>
      <c r="I446" s="119" t="s">
        <v>382</v>
      </c>
      <c r="J446" s="119" t="s">
        <v>383</v>
      </c>
      <c r="K446" s="119" t="s">
        <v>465</v>
      </c>
      <c r="L446" s="119" t="s">
        <v>8575</v>
      </c>
      <c r="M446" s="120">
        <v>45000</v>
      </c>
      <c r="N446" s="120">
        <v>910.22</v>
      </c>
      <c r="O446" s="120">
        <v>1368</v>
      </c>
      <c r="P446" s="120">
        <v>1291.5</v>
      </c>
      <c r="Q446" s="121">
        <f t="shared" si="6"/>
        <v>1612.3799999999974</v>
      </c>
      <c r="R446" s="120">
        <v>39817.9</v>
      </c>
    </row>
    <row r="447" spans="1:18">
      <c r="A447" s="116" t="str">
        <f>TNOMINA[[#This Row],[cedula]]&amp;TNOMINA[[#This Row],[prog]]&amp;LEFT(TNOMINA[[#This Row],[tipo]],3)</f>
        <v>0310200621401FIJ</v>
      </c>
      <c r="B447" s="119" t="s">
        <v>2298</v>
      </c>
      <c r="C447" s="119" t="s">
        <v>11</v>
      </c>
      <c r="D447" s="119" t="s">
        <v>2328</v>
      </c>
      <c r="E447" s="119" t="s">
        <v>3001</v>
      </c>
      <c r="F447" s="119" t="s">
        <v>3002</v>
      </c>
      <c r="G447" s="119" t="s">
        <v>3004</v>
      </c>
      <c r="H447" s="119" t="s">
        <v>2037</v>
      </c>
      <c r="I447" s="119" t="s">
        <v>946</v>
      </c>
      <c r="J447" s="119" t="s">
        <v>55</v>
      </c>
      <c r="K447" s="119" t="s">
        <v>842</v>
      </c>
      <c r="L447" s="119" t="s">
        <v>8575</v>
      </c>
      <c r="M447" s="120">
        <v>20000</v>
      </c>
      <c r="N447" s="122">
        <v>0</v>
      </c>
      <c r="O447" s="120">
        <v>608</v>
      </c>
      <c r="P447" s="120">
        <v>574</v>
      </c>
      <c r="Q447" s="121">
        <f t="shared" si="6"/>
        <v>25</v>
      </c>
      <c r="R447" s="120">
        <v>18793</v>
      </c>
    </row>
    <row r="448" spans="1:18">
      <c r="A448" s="116" t="str">
        <f>TNOMINA[[#This Row],[cedula]]&amp;TNOMINA[[#This Row],[prog]]&amp;LEFT(TNOMINA[[#This Row],[tipo]],3)</f>
        <v>0011760613711FIJ</v>
      </c>
      <c r="B448" s="119" t="s">
        <v>2298</v>
      </c>
      <c r="C448" s="119" t="s">
        <v>11</v>
      </c>
      <c r="D448" s="119" t="s">
        <v>2331</v>
      </c>
      <c r="E448" s="119" t="s">
        <v>3001</v>
      </c>
      <c r="F448" s="119" t="s">
        <v>3042</v>
      </c>
      <c r="G448" s="119" t="s">
        <v>3027</v>
      </c>
      <c r="H448" s="119" t="s">
        <v>1783</v>
      </c>
      <c r="I448" s="119" t="s">
        <v>404</v>
      </c>
      <c r="J448" s="119" t="s">
        <v>855</v>
      </c>
      <c r="K448" s="119" t="s">
        <v>405</v>
      </c>
      <c r="L448" s="119" t="s">
        <v>8575</v>
      </c>
      <c r="M448" s="120">
        <v>150000</v>
      </c>
      <c r="N448" s="120">
        <v>23866.62</v>
      </c>
      <c r="O448" s="120">
        <v>4560</v>
      </c>
      <c r="P448" s="120">
        <v>4305</v>
      </c>
      <c r="Q448" s="121">
        <f t="shared" si="6"/>
        <v>375</v>
      </c>
      <c r="R448" s="120">
        <v>116893.38</v>
      </c>
    </row>
    <row r="449" spans="1:18">
      <c r="A449" s="116" t="str">
        <f>TNOMINA[[#This Row],[cedula]]&amp;TNOMINA[[#This Row],[prog]]&amp;LEFT(TNOMINA[[#This Row],[tipo]],3)</f>
        <v>0020045549111FIJ</v>
      </c>
      <c r="B449" s="119" t="s">
        <v>2298</v>
      </c>
      <c r="C449" s="119" t="s">
        <v>11</v>
      </c>
      <c r="D449" s="119" t="s">
        <v>2331</v>
      </c>
      <c r="E449" s="119" t="s">
        <v>3001</v>
      </c>
      <c r="F449" s="119" t="s">
        <v>3042</v>
      </c>
      <c r="G449" s="119" t="s">
        <v>3010</v>
      </c>
      <c r="H449" s="119" t="s">
        <v>1784</v>
      </c>
      <c r="I449" s="119" t="s">
        <v>406</v>
      </c>
      <c r="J449" s="119" t="s">
        <v>27</v>
      </c>
      <c r="K449" s="119" t="s">
        <v>405</v>
      </c>
      <c r="L449" s="119" t="s">
        <v>8575</v>
      </c>
      <c r="M449" s="120">
        <v>11000</v>
      </c>
      <c r="N449" s="122">
        <v>0</v>
      </c>
      <c r="O449" s="120">
        <v>334.4</v>
      </c>
      <c r="P449" s="120">
        <v>315.7</v>
      </c>
      <c r="Q449" s="121">
        <f t="shared" si="6"/>
        <v>571</v>
      </c>
      <c r="R449" s="120">
        <v>9778.9</v>
      </c>
    </row>
    <row r="450" spans="1:18">
      <c r="A450" s="116" t="str">
        <f>TNOMINA[[#This Row],[cedula]]&amp;TNOMINA[[#This Row],[prog]]&amp;LEFT(TNOMINA[[#This Row],[tipo]],3)</f>
        <v>0011648032811FIJ</v>
      </c>
      <c r="B450" s="119" t="s">
        <v>2298</v>
      </c>
      <c r="C450" s="119" t="s">
        <v>11</v>
      </c>
      <c r="D450" s="119" t="s">
        <v>2331</v>
      </c>
      <c r="E450" s="119" t="s">
        <v>3001</v>
      </c>
      <c r="F450" s="119" t="s">
        <v>3042</v>
      </c>
      <c r="G450" s="119" t="s">
        <v>3010</v>
      </c>
      <c r="H450" s="119" t="s">
        <v>1068</v>
      </c>
      <c r="I450" s="119" t="s">
        <v>407</v>
      </c>
      <c r="J450" s="119" t="s">
        <v>408</v>
      </c>
      <c r="K450" s="119" t="s">
        <v>405</v>
      </c>
      <c r="L450" s="119" t="s">
        <v>8575</v>
      </c>
      <c r="M450" s="120">
        <v>22000</v>
      </c>
      <c r="N450" s="122">
        <v>0</v>
      </c>
      <c r="O450" s="120">
        <v>668.8</v>
      </c>
      <c r="P450" s="120">
        <v>631.4</v>
      </c>
      <c r="Q450" s="121">
        <f t="shared" si="6"/>
        <v>375</v>
      </c>
      <c r="R450" s="120">
        <v>20324.8</v>
      </c>
    </row>
    <row r="451" spans="1:18">
      <c r="A451" s="116" t="str">
        <f>TNOMINA[[#This Row],[cedula]]&amp;TNOMINA[[#This Row],[prog]]&amp;LEFT(TNOMINA[[#This Row],[tipo]],3)</f>
        <v>0400011669111FIJ</v>
      </c>
      <c r="B451" s="119" t="s">
        <v>2298</v>
      </c>
      <c r="C451" s="119" t="s">
        <v>11</v>
      </c>
      <c r="D451" s="119" t="s">
        <v>2331</v>
      </c>
      <c r="E451" s="119" t="s">
        <v>3001</v>
      </c>
      <c r="F451" s="119" t="s">
        <v>3042</v>
      </c>
      <c r="G451" s="119" t="s">
        <v>3006</v>
      </c>
      <c r="H451" s="119" t="s">
        <v>1786</v>
      </c>
      <c r="I451" s="119" t="s">
        <v>931</v>
      </c>
      <c r="J451" s="119" t="s">
        <v>8</v>
      </c>
      <c r="K451" s="119" t="s">
        <v>405</v>
      </c>
      <c r="L451" s="119" t="s">
        <v>8575</v>
      </c>
      <c r="M451" s="120">
        <v>20000</v>
      </c>
      <c r="N451" s="122">
        <v>0</v>
      </c>
      <c r="O451" s="120">
        <v>608</v>
      </c>
      <c r="P451" s="120">
        <v>574</v>
      </c>
      <c r="Q451" s="121">
        <f t="shared" si="6"/>
        <v>25</v>
      </c>
      <c r="R451" s="120">
        <v>18793</v>
      </c>
    </row>
    <row r="452" spans="1:18">
      <c r="A452" s="116" t="str">
        <f>TNOMINA[[#This Row],[cedula]]&amp;TNOMINA[[#This Row],[prog]]&amp;LEFT(TNOMINA[[#This Row],[tipo]],3)</f>
        <v>0010261337911FIJ</v>
      </c>
      <c r="B452" s="119" t="s">
        <v>2298</v>
      </c>
      <c r="C452" s="119" t="s">
        <v>11</v>
      </c>
      <c r="D452" s="119" t="s">
        <v>2331</v>
      </c>
      <c r="E452" s="119" t="s">
        <v>3001</v>
      </c>
      <c r="F452" s="119" t="s">
        <v>3042</v>
      </c>
      <c r="G452" s="119" t="s">
        <v>3006</v>
      </c>
      <c r="H452" s="119" t="s">
        <v>1787</v>
      </c>
      <c r="I452" s="119" t="s">
        <v>411</v>
      </c>
      <c r="J452" s="119" t="s">
        <v>249</v>
      </c>
      <c r="K452" s="119" t="s">
        <v>405</v>
      </c>
      <c r="L452" s="119" t="s">
        <v>8575</v>
      </c>
      <c r="M452" s="120">
        <v>49116</v>
      </c>
      <c r="N452" s="120">
        <v>1729.24</v>
      </c>
      <c r="O452" s="120">
        <v>1493.13</v>
      </c>
      <c r="P452" s="120">
        <v>1409.63</v>
      </c>
      <c r="Q452" s="121">
        <f t="shared" si="6"/>
        <v>25</v>
      </c>
      <c r="R452" s="120">
        <v>44459</v>
      </c>
    </row>
    <row r="453" spans="1:18">
      <c r="A453" s="116" t="str">
        <f>TNOMINA[[#This Row],[cedula]]&amp;TNOMINA[[#This Row],[prog]]&amp;LEFT(TNOMINA[[#This Row],[tipo]],3)</f>
        <v>0400001497911FIJ</v>
      </c>
      <c r="B453" s="119" t="s">
        <v>2298</v>
      </c>
      <c r="C453" s="119" t="s">
        <v>11</v>
      </c>
      <c r="D453" s="119" t="s">
        <v>2331</v>
      </c>
      <c r="E453" s="119" t="s">
        <v>3001</v>
      </c>
      <c r="F453" s="119" t="s">
        <v>3042</v>
      </c>
      <c r="G453" s="119" t="s">
        <v>3006</v>
      </c>
      <c r="H453" s="119" t="s">
        <v>1788</v>
      </c>
      <c r="I453" s="119" t="s">
        <v>932</v>
      </c>
      <c r="J453" s="119" t="s">
        <v>125</v>
      </c>
      <c r="K453" s="119" t="s">
        <v>405</v>
      </c>
      <c r="L453" s="119" t="s">
        <v>8575</v>
      </c>
      <c r="M453" s="120">
        <v>20000</v>
      </c>
      <c r="N453" s="122">
        <v>0</v>
      </c>
      <c r="O453" s="120">
        <v>608</v>
      </c>
      <c r="P453" s="120">
        <v>574</v>
      </c>
      <c r="Q453" s="121">
        <f t="shared" ref="Q453:Q516" si="7">M453-SUM(N453:P453)-R453</f>
        <v>25</v>
      </c>
      <c r="R453" s="120">
        <v>18793</v>
      </c>
    </row>
    <row r="454" spans="1:18">
      <c r="A454" s="116" t="str">
        <f>TNOMINA[[#This Row],[cedula]]&amp;TNOMINA[[#This Row],[prog]]&amp;LEFT(TNOMINA[[#This Row],[tipo]],3)</f>
        <v>0011839406311FIJ</v>
      </c>
      <c r="B454" s="119" t="s">
        <v>2298</v>
      </c>
      <c r="C454" s="119" t="s">
        <v>11</v>
      </c>
      <c r="D454" s="119" t="s">
        <v>2331</v>
      </c>
      <c r="E454" s="119" t="s">
        <v>3001</v>
      </c>
      <c r="F454" s="119" t="s">
        <v>3042</v>
      </c>
      <c r="G454" s="119" t="s">
        <v>3006</v>
      </c>
      <c r="H454" s="119" t="s">
        <v>3424</v>
      </c>
      <c r="I454" s="119" t="s">
        <v>3423</v>
      </c>
      <c r="J454" s="119" t="s">
        <v>359</v>
      </c>
      <c r="K454" s="119" t="s">
        <v>405</v>
      </c>
      <c r="L454" s="119" t="s">
        <v>8575</v>
      </c>
      <c r="M454" s="120">
        <v>22000</v>
      </c>
      <c r="N454" s="122">
        <v>0</v>
      </c>
      <c r="O454" s="120">
        <v>668.8</v>
      </c>
      <c r="P454" s="120">
        <v>631.4</v>
      </c>
      <c r="Q454" s="121">
        <f t="shared" si="7"/>
        <v>3391</v>
      </c>
      <c r="R454" s="120">
        <v>17308.8</v>
      </c>
    </row>
    <row r="455" spans="1:18">
      <c r="A455" s="116" t="str">
        <f>TNOMINA[[#This Row],[cedula]]&amp;TNOMINA[[#This Row],[prog]]&amp;LEFT(TNOMINA[[#This Row],[tipo]],3)</f>
        <v>0011681749511FIJ</v>
      </c>
      <c r="B455" s="119" t="s">
        <v>2298</v>
      </c>
      <c r="C455" s="119" t="s">
        <v>11</v>
      </c>
      <c r="D455" s="119" t="s">
        <v>2331</v>
      </c>
      <c r="E455" s="119" t="s">
        <v>3001</v>
      </c>
      <c r="F455" s="119" t="s">
        <v>3042</v>
      </c>
      <c r="G455" s="119" t="s">
        <v>3010</v>
      </c>
      <c r="H455" s="119" t="s">
        <v>1073</v>
      </c>
      <c r="I455" s="119" t="s">
        <v>412</v>
      </c>
      <c r="J455" s="119" t="s">
        <v>413</v>
      </c>
      <c r="K455" s="119" t="s">
        <v>405</v>
      </c>
      <c r="L455" s="119" t="s">
        <v>8575</v>
      </c>
      <c r="M455" s="120">
        <v>11000</v>
      </c>
      <c r="N455" s="122">
        <v>0</v>
      </c>
      <c r="O455" s="120">
        <v>334.4</v>
      </c>
      <c r="P455" s="120">
        <v>315.7</v>
      </c>
      <c r="Q455" s="121">
        <f t="shared" si="7"/>
        <v>8216.74</v>
      </c>
      <c r="R455" s="120">
        <v>2133.16</v>
      </c>
    </row>
    <row r="456" spans="1:18">
      <c r="A456" s="116" t="str">
        <f>TNOMINA[[#This Row],[cedula]]&amp;TNOMINA[[#This Row],[prog]]&amp;LEFT(TNOMINA[[#This Row],[tipo]],3)</f>
        <v>0400014301811FIJ</v>
      </c>
      <c r="B456" s="119" t="s">
        <v>2298</v>
      </c>
      <c r="C456" s="119" t="s">
        <v>11</v>
      </c>
      <c r="D456" s="119" t="s">
        <v>2331</v>
      </c>
      <c r="E456" s="119" t="s">
        <v>3001</v>
      </c>
      <c r="F456" s="119" t="s">
        <v>3042</v>
      </c>
      <c r="G456" s="119" t="s">
        <v>3006</v>
      </c>
      <c r="H456" s="119" t="s">
        <v>1789</v>
      </c>
      <c r="I456" s="119" t="s">
        <v>933</v>
      </c>
      <c r="J456" s="119" t="s">
        <v>27</v>
      </c>
      <c r="K456" s="119" t="s">
        <v>405</v>
      </c>
      <c r="L456" s="119" t="s">
        <v>8575</v>
      </c>
      <c r="M456" s="120">
        <v>20000</v>
      </c>
      <c r="N456" s="122">
        <v>0</v>
      </c>
      <c r="O456" s="120">
        <v>608</v>
      </c>
      <c r="P456" s="120">
        <v>574</v>
      </c>
      <c r="Q456" s="121">
        <f t="shared" si="7"/>
        <v>25</v>
      </c>
      <c r="R456" s="120">
        <v>18793</v>
      </c>
    </row>
    <row r="457" spans="1:18">
      <c r="A457" s="116" t="str">
        <f>TNOMINA[[#This Row],[cedula]]&amp;TNOMINA[[#This Row],[prog]]&amp;LEFT(TNOMINA[[#This Row],[tipo]],3)</f>
        <v>0010986297911FIJ</v>
      </c>
      <c r="B457" s="119" t="s">
        <v>2298</v>
      </c>
      <c r="C457" s="119" t="s">
        <v>11</v>
      </c>
      <c r="D457" s="119" t="s">
        <v>2331</v>
      </c>
      <c r="E457" s="119" t="s">
        <v>3001</v>
      </c>
      <c r="F457" s="119" t="s">
        <v>3042</v>
      </c>
      <c r="G457" s="119" t="s">
        <v>3008</v>
      </c>
      <c r="H457" s="119" t="s">
        <v>1076</v>
      </c>
      <c r="I457" s="119" t="s">
        <v>416</v>
      </c>
      <c r="J457" s="119" t="s">
        <v>417</v>
      </c>
      <c r="K457" s="119" t="s">
        <v>405</v>
      </c>
      <c r="L457" s="119" t="s">
        <v>8575</v>
      </c>
      <c r="M457" s="120">
        <v>35000</v>
      </c>
      <c r="N457" s="122">
        <v>0</v>
      </c>
      <c r="O457" s="120">
        <v>1064</v>
      </c>
      <c r="P457" s="120">
        <v>1004.5</v>
      </c>
      <c r="Q457" s="121">
        <f t="shared" si="7"/>
        <v>20794</v>
      </c>
      <c r="R457" s="120">
        <v>12137.5</v>
      </c>
    </row>
    <row r="458" spans="1:18">
      <c r="A458" s="116" t="str">
        <f>TNOMINA[[#This Row],[cedula]]&amp;TNOMINA[[#This Row],[prog]]&amp;LEFT(TNOMINA[[#This Row],[tipo]],3)</f>
        <v>0011524115011FIJ</v>
      </c>
      <c r="B458" s="119" t="s">
        <v>2298</v>
      </c>
      <c r="C458" s="119" t="s">
        <v>11</v>
      </c>
      <c r="D458" s="119" t="s">
        <v>2331</v>
      </c>
      <c r="E458" s="119" t="s">
        <v>3001</v>
      </c>
      <c r="F458" s="119" t="s">
        <v>3042</v>
      </c>
      <c r="G458" s="119" t="s">
        <v>3010</v>
      </c>
      <c r="H458" s="119" t="s">
        <v>1077</v>
      </c>
      <c r="I458" s="119" t="s">
        <v>418</v>
      </c>
      <c r="J458" s="119" t="s">
        <v>359</v>
      </c>
      <c r="K458" s="119" t="s">
        <v>405</v>
      </c>
      <c r="L458" s="119" t="s">
        <v>8575</v>
      </c>
      <c r="M458" s="120">
        <v>11000</v>
      </c>
      <c r="N458" s="122">
        <v>0</v>
      </c>
      <c r="O458" s="120">
        <v>334.4</v>
      </c>
      <c r="P458" s="120">
        <v>315.7</v>
      </c>
      <c r="Q458" s="121">
        <f t="shared" si="7"/>
        <v>7936.3899999999994</v>
      </c>
      <c r="R458" s="120">
        <v>2413.5100000000002</v>
      </c>
    </row>
    <row r="459" spans="1:18">
      <c r="A459" s="116" t="str">
        <f>TNOMINA[[#This Row],[cedula]]&amp;TNOMINA[[#This Row],[prog]]&amp;LEFT(TNOMINA[[#This Row],[tipo]],3)</f>
        <v>4022601590311FIJ</v>
      </c>
      <c r="B459" s="119" t="s">
        <v>2298</v>
      </c>
      <c r="C459" s="119" t="s">
        <v>11</v>
      </c>
      <c r="D459" s="119" t="s">
        <v>2331</v>
      </c>
      <c r="E459" s="119" t="s">
        <v>3001</v>
      </c>
      <c r="F459" s="119" t="s">
        <v>3042</v>
      </c>
      <c r="G459" s="119" t="s">
        <v>3006</v>
      </c>
      <c r="H459" s="119" t="s">
        <v>3426</v>
      </c>
      <c r="I459" s="119" t="s">
        <v>3425</v>
      </c>
      <c r="J459" s="119" t="s">
        <v>27</v>
      </c>
      <c r="K459" s="119" t="s">
        <v>405</v>
      </c>
      <c r="L459" s="119" t="s">
        <v>8575</v>
      </c>
      <c r="M459" s="120">
        <v>20000</v>
      </c>
      <c r="N459" s="122">
        <v>0</v>
      </c>
      <c r="O459" s="120">
        <v>608</v>
      </c>
      <c r="P459" s="120">
        <v>574</v>
      </c>
      <c r="Q459" s="121">
        <f t="shared" si="7"/>
        <v>3271</v>
      </c>
      <c r="R459" s="120">
        <v>15547</v>
      </c>
    </row>
    <row r="460" spans="1:18">
      <c r="A460" s="116" t="str">
        <f>TNOMINA[[#This Row],[cedula]]&amp;TNOMINA[[#This Row],[prog]]&amp;LEFT(TNOMINA[[#This Row],[tipo]],3)</f>
        <v>0130025572411FIJ</v>
      </c>
      <c r="B460" s="119" t="s">
        <v>2298</v>
      </c>
      <c r="C460" s="119" t="s">
        <v>11</v>
      </c>
      <c r="D460" s="119" t="s">
        <v>2331</v>
      </c>
      <c r="E460" s="119" t="s">
        <v>3001</v>
      </c>
      <c r="F460" s="119" t="s">
        <v>3042</v>
      </c>
      <c r="G460" s="119" t="s">
        <v>3006</v>
      </c>
      <c r="H460" s="119" t="s">
        <v>1790</v>
      </c>
      <c r="I460" s="119" t="s">
        <v>7248</v>
      </c>
      <c r="J460" s="119" t="s">
        <v>27</v>
      </c>
      <c r="K460" s="119" t="s">
        <v>405</v>
      </c>
      <c r="L460" s="119" t="s">
        <v>8575</v>
      </c>
      <c r="M460" s="120">
        <v>16500</v>
      </c>
      <c r="N460" s="122">
        <v>0</v>
      </c>
      <c r="O460" s="120">
        <v>501.6</v>
      </c>
      <c r="P460" s="120">
        <v>473.55</v>
      </c>
      <c r="Q460" s="121">
        <f t="shared" si="7"/>
        <v>25</v>
      </c>
      <c r="R460" s="120">
        <v>15499.85</v>
      </c>
    </row>
    <row r="461" spans="1:18">
      <c r="A461" s="116" t="str">
        <f>TNOMINA[[#This Row],[cedula]]&amp;TNOMINA[[#This Row],[prog]]&amp;LEFT(TNOMINA[[#This Row],[tipo]],3)</f>
        <v>0400001792311FIJ</v>
      </c>
      <c r="B461" s="119" t="s">
        <v>2298</v>
      </c>
      <c r="C461" s="119" t="s">
        <v>11</v>
      </c>
      <c r="D461" s="119" t="s">
        <v>2331</v>
      </c>
      <c r="E461" s="119" t="s">
        <v>3001</v>
      </c>
      <c r="F461" s="119" t="s">
        <v>3042</v>
      </c>
      <c r="G461" s="119" t="s">
        <v>3006</v>
      </c>
      <c r="H461" s="119" t="s">
        <v>1791</v>
      </c>
      <c r="I461" s="119" t="s">
        <v>934</v>
      </c>
      <c r="J461" s="119" t="s">
        <v>350</v>
      </c>
      <c r="K461" s="119" t="s">
        <v>405</v>
      </c>
      <c r="L461" s="119" t="s">
        <v>8575</v>
      </c>
      <c r="M461" s="120">
        <v>25000</v>
      </c>
      <c r="N461" s="122">
        <v>0</v>
      </c>
      <c r="O461" s="120">
        <v>760</v>
      </c>
      <c r="P461" s="120">
        <v>717.5</v>
      </c>
      <c r="Q461" s="121">
        <f t="shared" si="7"/>
        <v>25</v>
      </c>
      <c r="R461" s="120">
        <v>23497.5</v>
      </c>
    </row>
    <row r="462" spans="1:18">
      <c r="A462" s="116" t="str">
        <f>TNOMINA[[#This Row],[cedula]]&amp;TNOMINA[[#This Row],[prog]]&amp;LEFT(TNOMINA[[#This Row],[tipo]],3)</f>
        <v>2250031895511FIJ</v>
      </c>
      <c r="B462" s="119" t="s">
        <v>2298</v>
      </c>
      <c r="C462" s="119" t="s">
        <v>11</v>
      </c>
      <c r="D462" s="119" t="s">
        <v>2331</v>
      </c>
      <c r="E462" s="119" t="s">
        <v>3001</v>
      </c>
      <c r="F462" s="119" t="s">
        <v>3042</v>
      </c>
      <c r="G462" s="119" t="s">
        <v>3006</v>
      </c>
      <c r="H462" s="119" t="s">
        <v>3179</v>
      </c>
      <c r="I462" s="119" t="s">
        <v>3178</v>
      </c>
      <c r="J462" s="119" t="s">
        <v>335</v>
      </c>
      <c r="K462" s="119" t="s">
        <v>405</v>
      </c>
      <c r="L462" s="119" t="s">
        <v>8575</v>
      </c>
      <c r="M462" s="120">
        <v>30000</v>
      </c>
      <c r="N462" s="122">
        <v>0</v>
      </c>
      <c r="O462" s="120">
        <v>912</v>
      </c>
      <c r="P462" s="120">
        <v>861</v>
      </c>
      <c r="Q462" s="121">
        <f t="shared" si="7"/>
        <v>25</v>
      </c>
      <c r="R462" s="120">
        <v>28202</v>
      </c>
    </row>
    <row r="463" spans="1:18">
      <c r="A463" s="116" t="str">
        <f>TNOMINA[[#This Row],[cedula]]&amp;TNOMINA[[#This Row],[prog]]&amp;LEFT(TNOMINA[[#This Row],[tipo]],3)</f>
        <v>0011274879311FIJ</v>
      </c>
      <c r="B463" s="119" t="s">
        <v>2298</v>
      </c>
      <c r="C463" s="119" t="s">
        <v>11</v>
      </c>
      <c r="D463" s="119" t="s">
        <v>2331</v>
      </c>
      <c r="E463" s="119" t="s">
        <v>3001</v>
      </c>
      <c r="F463" s="119" t="s">
        <v>3042</v>
      </c>
      <c r="G463" s="119" t="s">
        <v>3009</v>
      </c>
      <c r="H463" s="119" t="s">
        <v>2041</v>
      </c>
      <c r="I463" s="119" t="s">
        <v>341</v>
      </c>
      <c r="J463" s="119" t="s">
        <v>8</v>
      </c>
      <c r="K463" s="119" t="s">
        <v>237</v>
      </c>
      <c r="L463" s="119" t="s">
        <v>8575</v>
      </c>
      <c r="M463" s="120">
        <v>20000</v>
      </c>
      <c r="N463" s="122">
        <v>0</v>
      </c>
      <c r="O463" s="120">
        <v>608</v>
      </c>
      <c r="P463" s="120">
        <v>574</v>
      </c>
      <c r="Q463" s="121">
        <f t="shared" si="7"/>
        <v>11749.11</v>
      </c>
      <c r="R463" s="120">
        <v>7068.89</v>
      </c>
    </row>
    <row r="464" spans="1:18">
      <c r="A464" s="116" t="str">
        <f>TNOMINA[[#This Row],[cedula]]&amp;TNOMINA[[#This Row],[prog]]&amp;LEFT(TNOMINA[[#This Row],[tipo]],3)</f>
        <v>4022106839411FIJ</v>
      </c>
      <c r="B464" s="119" t="s">
        <v>2298</v>
      </c>
      <c r="C464" s="119" t="s">
        <v>11</v>
      </c>
      <c r="D464" s="119" t="s">
        <v>2331</v>
      </c>
      <c r="E464" s="119" t="s">
        <v>3001</v>
      </c>
      <c r="F464" s="119" t="s">
        <v>3042</v>
      </c>
      <c r="G464" s="119" t="s">
        <v>3006</v>
      </c>
      <c r="H464" s="119" t="s">
        <v>1792</v>
      </c>
      <c r="I464" s="119" t="s">
        <v>1380</v>
      </c>
      <c r="J464" s="119" t="s">
        <v>335</v>
      </c>
      <c r="K464" s="119" t="s">
        <v>405</v>
      </c>
      <c r="L464" s="119" t="s">
        <v>8575</v>
      </c>
      <c r="M464" s="120">
        <v>35000</v>
      </c>
      <c r="N464" s="122">
        <v>0</v>
      </c>
      <c r="O464" s="120">
        <v>1064</v>
      </c>
      <c r="P464" s="120">
        <v>1004.5</v>
      </c>
      <c r="Q464" s="121">
        <f t="shared" si="7"/>
        <v>933.34000000000015</v>
      </c>
      <c r="R464" s="120">
        <v>31998.16</v>
      </c>
    </row>
    <row r="465" spans="1:18">
      <c r="A465" s="116" t="str">
        <f>TNOMINA[[#This Row],[cedula]]&amp;TNOMINA[[#This Row],[prog]]&amp;LEFT(TNOMINA[[#This Row],[tipo]],3)</f>
        <v>0400014259811FIJ</v>
      </c>
      <c r="B465" s="119" t="s">
        <v>2298</v>
      </c>
      <c r="C465" s="119" t="s">
        <v>11</v>
      </c>
      <c r="D465" s="119" t="s">
        <v>2331</v>
      </c>
      <c r="E465" s="119" t="s">
        <v>3001</v>
      </c>
      <c r="F465" s="119" t="s">
        <v>3042</v>
      </c>
      <c r="G465" s="119" t="s">
        <v>3006</v>
      </c>
      <c r="H465" s="119" t="s">
        <v>1793</v>
      </c>
      <c r="I465" s="119" t="s">
        <v>935</v>
      </c>
      <c r="J465" s="119" t="s">
        <v>27</v>
      </c>
      <c r="K465" s="119" t="s">
        <v>405</v>
      </c>
      <c r="L465" s="119" t="s">
        <v>8575</v>
      </c>
      <c r="M465" s="120">
        <v>20000</v>
      </c>
      <c r="N465" s="122">
        <v>0</v>
      </c>
      <c r="O465" s="120">
        <v>608</v>
      </c>
      <c r="P465" s="120">
        <v>574</v>
      </c>
      <c r="Q465" s="121">
        <f t="shared" si="7"/>
        <v>25</v>
      </c>
      <c r="R465" s="120">
        <v>18793</v>
      </c>
    </row>
    <row r="466" spans="1:18">
      <c r="A466" s="116" t="str">
        <f>TNOMINA[[#This Row],[cedula]]&amp;TNOMINA[[#This Row],[prog]]&amp;LEFT(TNOMINA[[#This Row],[tipo]],3)</f>
        <v>0011233642511FIJ</v>
      </c>
      <c r="B466" s="119" t="s">
        <v>2298</v>
      </c>
      <c r="C466" s="119" t="s">
        <v>11</v>
      </c>
      <c r="D466" s="119" t="s">
        <v>2331</v>
      </c>
      <c r="E466" s="119" t="s">
        <v>3001</v>
      </c>
      <c r="F466" s="119" t="s">
        <v>3042</v>
      </c>
      <c r="G466" s="119" t="s">
        <v>3007</v>
      </c>
      <c r="H466" s="119" t="s">
        <v>1080</v>
      </c>
      <c r="I466" s="119" t="s">
        <v>420</v>
      </c>
      <c r="J466" s="119" t="s">
        <v>363</v>
      </c>
      <c r="K466" s="119" t="s">
        <v>405</v>
      </c>
      <c r="L466" s="119" t="s">
        <v>8575</v>
      </c>
      <c r="M466" s="120">
        <v>50000</v>
      </c>
      <c r="N466" s="120">
        <v>1615.89</v>
      </c>
      <c r="O466" s="120">
        <v>1520</v>
      </c>
      <c r="P466" s="120">
        <v>1435</v>
      </c>
      <c r="Q466" s="121">
        <f t="shared" si="7"/>
        <v>21833.81</v>
      </c>
      <c r="R466" s="120">
        <v>23595.3</v>
      </c>
    </row>
    <row r="467" spans="1:18">
      <c r="A467" s="116" t="str">
        <f>TNOMINA[[#This Row],[cedula]]&amp;TNOMINA[[#This Row],[prog]]&amp;LEFT(TNOMINA[[#This Row],[tipo]],3)</f>
        <v>0260006682911FIJ</v>
      </c>
      <c r="B467" s="119" t="s">
        <v>2298</v>
      </c>
      <c r="C467" s="119" t="s">
        <v>11</v>
      </c>
      <c r="D467" s="119" t="s">
        <v>2331</v>
      </c>
      <c r="E467" s="119" t="s">
        <v>3001</v>
      </c>
      <c r="F467" s="119" t="s">
        <v>3042</v>
      </c>
      <c r="G467" s="119" t="s">
        <v>3013</v>
      </c>
      <c r="H467" s="119" t="s">
        <v>1848</v>
      </c>
      <c r="I467" s="119" t="s">
        <v>236</v>
      </c>
      <c r="J467" s="119" t="s">
        <v>234</v>
      </c>
      <c r="K467" s="119" t="s">
        <v>237</v>
      </c>
      <c r="L467" s="119" t="s">
        <v>8575</v>
      </c>
      <c r="M467" s="120">
        <v>55000</v>
      </c>
      <c r="N467" s="120">
        <v>2559.6799999999998</v>
      </c>
      <c r="O467" s="120">
        <v>1672</v>
      </c>
      <c r="P467" s="120">
        <v>1578.5</v>
      </c>
      <c r="Q467" s="121">
        <f t="shared" si="7"/>
        <v>9337.5999999999985</v>
      </c>
      <c r="R467" s="120">
        <v>39852.22</v>
      </c>
    </row>
    <row r="468" spans="1:18">
      <c r="A468" s="116" t="str">
        <f>TNOMINA[[#This Row],[cedula]]&amp;TNOMINA[[#This Row],[prog]]&amp;LEFT(TNOMINA[[#This Row],[tipo]],3)</f>
        <v>0400013902411FIJ</v>
      </c>
      <c r="B468" s="119" t="s">
        <v>2298</v>
      </c>
      <c r="C468" s="119" t="s">
        <v>11</v>
      </c>
      <c r="D468" s="119" t="s">
        <v>2331</v>
      </c>
      <c r="E468" s="119" t="s">
        <v>3001</v>
      </c>
      <c r="F468" s="119" t="s">
        <v>3042</v>
      </c>
      <c r="G468" s="119" t="s">
        <v>3006</v>
      </c>
      <c r="H468" s="119" t="s">
        <v>1796</v>
      </c>
      <c r="I468" s="119" t="s">
        <v>936</v>
      </c>
      <c r="J468" s="119" t="s">
        <v>67</v>
      </c>
      <c r="K468" s="119" t="s">
        <v>405</v>
      </c>
      <c r="L468" s="119" t="s">
        <v>8575</v>
      </c>
      <c r="M468" s="120">
        <v>30000</v>
      </c>
      <c r="N468" s="122">
        <v>0</v>
      </c>
      <c r="O468" s="120">
        <v>912</v>
      </c>
      <c r="P468" s="120">
        <v>861</v>
      </c>
      <c r="Q468" s="121">
        <f t="shared" si="7"/>
        <v>25</v>
      </c>
      <c r="R468" s="120">
        <v>28202</v>
      </c>
    </row>
    <row r="469" spans="1:18">
      <c r="A469" s="116" t="str">
        <f>TNOMINA[[#This Row],[cedula]]&amp;TNOMINA[[#This Row],[prog]]&amp;LEFT(TNOMINA[[#This Row],[tipo]],3)</f>
        <v>0010763899111FIJ</v>
      </c>
      <c r="B469" s="119" t="s">
        <v>2298</v>
      </c>
      <c r="C469" s="119" t="s">
        <v>11</v>
      </c>
      <c r="D469" s="119" t="s">
        <v>2331</v>
      </c>
      <c r="E469" s="119" t="s">
        <v>3001</v>
      </c>
      <c r="F469" s="119" t="s">
        <v>3042</v>
      </c>
      <c r="G469" s="119" t="s">
        <v>3007</v>
      </c>
      <c r="H469" s="119" t="s">
        <v>1081</v>
      </c>
      <c r="I469" s="119" t="s">
        <v>346</v>
      </c>
      <c r="J469" s="119" t="s">
        <v>347</v>
      </c>
      <c r="K469" s="119" t="s">
        <v>237</v>
      </c>
      <c r="L469" s="119" t="s">
        <v>8575</v>
      </c>
      <c r="M469" s="120">
        <v>40000</v>
      </c>
      <c r="N469" s="120">
        <v>442.65</v>
      </c>
      <c r="O469" s="120">
        <v>1216</v>
      </c>
      <c r="P469" s="120">
        <v>1148</v>
      </c>
      <c r="Q469" s="121">
        <f t="shared" si="7"/>
        <v>12279.529999999999</v>
      </c>
      <c r="R469" s="120">
        <v>24913.82</v>
      </c>
    </row>
    <row r="470" spans="1:18">
      <c r="A470" s="116" t="str">
        <f>TNOMINA[[#This Row],[cedula]]&amp;TNOMINA[[#This Row],[prog]]&amp;LEFT(TNOMINA[[#This Row],[tipo]],3)</f>
        <v>0010239578711FIJ</v>
      </c>
      <c r="B470" s="119" t="s">
        <v>2298</v>
      </c>
      <c r="C470" s="119" t="s">
        <v>11</v>
      </c>
      <c r="D470" s="119" t="s">
        <v>2331</v>
      </c>
      <c r="E470" s="119" t="s">
        <v>3001</v>
      </c>
      <c r="F470" s="119" t="s">
        <v>3042</v>
      </c>
      <c r="G470" s="119" t="s">
        <v>3004</v>
      </c>
      <c r="H470" s="119" t="s">
        <v>1082</v>
      </c>
      <c r="I470" s="119" t="s">
        <v>422</v>
      </c>
      <c r="J470" s="119" t="s">
        <v>356</v>
      </c>
      <c r="K470" s="119" t="s">
        <v>405</v>
      </c>
      <c r="L470" s="119" t="s">
        <v>8575</v>
      </c>
      <c r="M470" s="120">
        <v>23577.96</v>
      </c>
      <c r="N470" s="122">
        <v>0</v>
      </c>
      <c r="O470" s="120">
        <v>716.77</v>
      </c>
      <c r="P470" s="120">
        <v>676.69</v>
      </c>
      <c r="Q470" s="121">
        <f t="shared" si="7"/>
        <v>1559</v>
      </c>
      <c r="R470" s="120">
        <v>20625.5</v>
      </c>
    </row>
    <row r="471" spans="1:18">
      <c r="A471" s="116" t="str">
        <f>TNOMINA[[#This Row],[cedula]]&amp;TNOMINA[[#This Row],[prog]]&amp;LEFT(TNOMINA[[#This Row],[tipo]],3)</f>
        <v>0010941584411FIJ</v>
      </c>
      <c r="B471" s="119" t="s">
        <v>2298</v>
      </c>
      <c r="C471" s="119" t="s">
        <v>11</v>
      </c>
      <c r="D471" s="119" t="s">
        <v>2331</v>
      </c>
      <c r="E471" s="119" t="s">
        <v>3001</v>
      </c>
      <c r="F471" s="119" t="s">
        <v>3042</v>
      </c>
      <c r="G471" s="119" t="s">
        <v>3007</v>
      </c>
      <c r="H471" s="119" t="s">
        <v>1083</v>
      </c>
      <c r="I471" s="119" t="s">
        <v>423</v>
      </c>
      <c r="J471" s="119" t="s">
        <v>42</v>
      </c>
      <c r="K471" s="119" t="s">
        <v>405</v>
      </c>
      <c r="L471" s="119" t="s">
        <v>8575</v>
      </c>
      <c r="M471" s="120">
        <v>26250</v>
      </c>
      <c r="N471" s="122">
        <v>0</v>
      </c>
      <c r="O471" s="120">
        <v>798</v>
      </c>
      <c r="P471" s="120">
        <v>753.38</v>
      </c>
      <c r="Q471" s="121">
        <f t="shared" si="7"/>
        <v>13911.349999999999</v>
      </c>
      <c r="R471" s="120">
        <v>10787.27</v>
      </c>
    </row>
    <row r="472" spans="1:18">
      <c r="A472" s="116" t="str">
        <f>TNOMINA[[#This Row],[cedula]]&amp;TNOMINA[[#This Row],[prog]]&amp;LEFT(TNOMINA[[#This Row],[tipo]],3)</f>
        <v>0010404300511FIJ</v>
      </c>
      <c r="B472" s="119" t="s">
        <v>2298</v>
      </c>
      <c r="C472" s="119" t="s">
        <v>11</v>
      </c>
      <c r="D472" s="119" t="s">
        <v>2331</v>
      </c>
      <c r="E472" s="119" t="s">
        <v>3001</v>
      </c>
      <c r="F472" s="119" t="s">
        <v>3042</v>
      </c>
      <c r="G472" s="119" t="s">
        <v>3010</v>
      </c>
      <c r="H472" s="119" t="s">
        <v>1798</v>
      </c>
      <c r="I472" s="119" t="s">
        <v>424</v>
      </c>
      <c r="J472" s="119" t="s">
        <v>93</v>
      </c>
      <c r="K472" s="119" t="s">
        <v>405</v>
      </c>
      <c r="L472" s="119" t="s">
        <v>8575</v>
      </c>
      <c r="M472" s="120">
        <v>11000</v>
      </c>
      <c r="N472" s="122">
        <v>0</v>
      </c>
      <c r="O472" s="120">
        <v>334.4</v>
      </c>
      <c r="P472" s="120">
        <v>315.7</v>
      </c>
      <c r="Q472" s="121">
        <f t="shared" si="7"/>
        <v>8094.76</v>
      </c>
      <c r="R472" s="120">
        <v>2255.14</v>
      </c>
    </row>
    <row r="473" spans="1:18">
      <c r="A473" s="116" t="str">
        <f>TNOMINA[[#This Row],[cedula]]&amp;TNOMINA[[#This Row],[prog]]&amp;LEFT(TNOMINA[[#This Row],[tipo]],3)</f>
        <v>0011150863611FIJ</v>
      </c>
      <c r="B473" s="119" t="s">
        <v>2298</v>
      </c>
      <c r="C473" s="119" t="s">
        <v>11</v>
      </c>
      <c r="D473" s="119" t="s">
        <v>2331</v>
      </c>
      <c r="E473" s="119" t="s">
        <v>3001</v>
      </c>
      <c r="F473" s="119" t="s">
        <v>3042</v>
      </c>
      <c r="G473" s="119" t="s">
        <v>3009</v>
      </c>
      <c r="H473" s="119" t="s">
        <v>1799</v>
      </c>
      <c r="I473" s="119" t="s">
        <v>425</v>
      </c>
      <c r="J473" s="119" t="s">
        <v>42</v>
      </c>
      <c r="K473" s="119" t="s">
        <v>405</v>
      </c>
      <c r="L473" s="119" t="s">
        <v>8575</v>
      </c>
      <c r="M473" s="120">
        <v>22000</v>
      </c>
      <c r="N473" s="122">
        <v>0</v>
      </c>
      <c r="O473" s="120">
        <v>668.8</v>
      </c>
      <c r="P473" s="120">
        <v>631.4</v>
      </c>
      <c r="Q473" s="121">
        <f t="shared" si="7"/>
        <v>10339.25</v>
      </c>
      <c r="R473" s="120">
        <v>10360.549999999999</v>
      </c>
    </row>
    <row r="474" spans="1:18">
      <c r="A474" s="116" t="str">
        <f>TNOMINA[[#This Row],[cedula]]&amp;TNOMINA[[#This Row],[prog]]&amp;LEFT(TNOMINA[[#This Row],[tipo]],3)</f>
        <v>0011417563111FIJ</v>
      </c>
      <c r="B474" s="119" t="s">
        <v>2298</v>
      </c>
      <c r="C474" s="119" t="s">
        <v>11</v>
      </c>
      <c r="D474" s="119" t="s">
        <v>2331</v>
      </c>
      <c r="E474" s="119" t="s">
        <v>3001</v>
      </c>
      <c r="F474" s="119" t="s">
        <v>3042</v>
      </c>
      <c r="G474" s="119" t="s">
        <v>3015</v>
      </c>
      <c r="H474" s="119" t="s">
        <v>1013</v>
      </c>
      <c r="I474" s="119" t="s">
        <v>222</v>
      </c>
      <c r="J474" s="119" t="s">
        <v>224</v>
      </c>
      <c r="K474" s="119" t="s">
        <v>405</v>
      </c>
      <c r="L474" s="119" t="s">
        <v>8575</v>
      </c>
      <c r="M474" s="120">
        <v>50000</v>
      </c>
      <c r="N474" s="120">
        <v>1854</v>
      </c>
      <c r="O474" s="120">
        <v>1520</v>
      </c>
      <c r="P474" s="120">
        <v>1435</v>
      </c>
      <c r="Q474" s="121">
        <f t="shared" si="7"/>
        <v>29381.809999999998</v>
      </c>
      <c r="R474" s="120">
        <v>15809.19</v>
      </c>
    </row>
    <row r="475" spans="1:18">
      <c r="A475" s="116" t="str">
        <f>TNOMINA[[#This Row],[cedula]]&amp;TNOMINA[[#This Row],[prog]]&amp;LEFT(TNOMINA[[#This Row],[tipo]],3)</f>
        <v>0010772137511FIJ</v>
      </c>
      <c r="B475" s="119" t="s">
        <v>2298</v>
      </c>
      <c r="C475" s="119" t="s">
        <v>11</v>
      </c>
      <c r="D475" s="119" t="s">
        <v>2331</v>
      </c>
      <c r="E475" s="119" t="s">
        <v>3001</v>
      </c>
      <c r="F475" s="119" t="s">
        <v>3042</v>
      </c>
      <c r="G475" s="119" t="s">
        <v>3005</v>
      </c>
      <c r="H475" s="119" t="s">
        <v>1800</v>
      </c>
      <c r="I475" s="119" t="s">
        <v>242</v>
      </c>
      <c r="J475" s="119" t="s">
        <v>127</v>
      </c>
      <c r="K475" s="119" t="s">
        <v>1513</v>
      </c>
      <c r="L475" s="119" t="s">
        <v>8575</v>
      </c>
      <c r="M475" s="120">
        <v>115000</v>
      </c>
      <c r="N475" s="120">
        <v>15633.74</v>
      </c>
      <c r="O475" s="120">
        <v>3496</v>
      </c>
      <c r="P475" s="120">
        <v>3300.5</v>
      </c>
      <c r="Q475" s="121">
        <f t="shared" si="7"/>
        <v>39849.44000000001</v>
      </c>
      <c r="R475" s="120">
        <v>52720.32</v>
      </c>
    </row>
    <row r="476" spans="1:18">
      <c r="A476" s="116" t="str">
        <f>TNOMINA[[#This Row],[cedula]]&amp;TNOMINA[[#This Row],[prog]]&amp;LEFT(TNOMINA[[#This Row],[tipo]],3)</f>
        <v>0400009152211FIJ</v>
      </c>
      <c r="B476" s="119" t="s">
        <v>2298</v>
      </c>
      <c r="C476" s="119" t="s">
        <v>11</v>
      </c>
      <c r="D476" s="119" t="s">
        <v>2331</v>
      </c>
      <c r="E476" s="119" t="s">
        <v>3001</v>
      </c>
      <c r="F476" s="119" t="s">
        <v>3042</v>
      </c>
      <c r="G476" s="119" t="s">
        <v>3006</v>
      </c>
      <c r="H476" s="119" t="s">
        <v>1801</v>
      </c>
      <c r="I476" s="119" t="s">
        <v>1196</v>
      </c>
      <c r="J476" s="119" t="s">
        <v>27</v>
      </c>
      <c r="K476" s="119" t="s">
        <v>405</v>
      </c>
      <c r="L476" s="119" t="s">
        <v>8575</v>
      </c>
      <c r="M476" s="120">
        <v>20000</v>
      </c>
      <c r="N476" s="122">
        <v>0</v>
      </c>
      <c r="O476" s="120">
        <v>608</v>
      </c>
      <c r="P476" s="120">
        <v>574</v>
      </c>
      <c r="Q476" s="121">
        <f t="shared" si="7"/>
        <v>25</v>
      </c>
      <c r="R476" s="120">
        <v>18793</v>
      </c>
    </row>
    <row r="477" spans="1:18">
      <c r="A477" s="116" t="str">
        <f>TNOMINA[[#This Row],[cedula]]&amp;TNOMINA[[#This Row],[prog]]&amp;LEFT(TNOMINA[[#This Row],[tipo]],3)</f>
        <v>0011892348111FIJ</v>
      </c>
      <c r="B477" s="119" t="s">
        <v>2298</v>
      </c>
      <c r="C477" s="119" t="s">
        <v>11</v>
      </c>
      <c r="D477" s="119" t="s">
        <v>2331</v>
      </c>
      <c r="E477" s="119" t="s">
        <v>3001</v>
      </c>
      <c r="F477" s="119" t="s">
        <v>3042</v>
      </c>
      <c r="G477" s="119" t="s">
        <v>3010</v>
      </c>
      <c r="H477" s="119" t="s">
        <v>1802</v>
      </c>
      <c r="I477" s="119" t="s">
        <v>426</v>
      </c>
      <c r="J477" s="119" t="s">
        <v>93</v>
      </c>
      <c r="K477" s="119" t="s">
        <v>405</v>
      </c>
      <c r="L477" s="119" t="s">
        <v>8575</v>
      </c>
      <c r="M477" s="120">
        <v>11000</v>
      </c>
      <c r="N477" s="122">
        <v>0</v>
      </c>
      <c r="O477" s="120">
        <v>334.4</v>
      </c>
      <c r="P477" s="120">
        <v>315.7</v>
      </c>
      <c r="Q477" s="121">
        <f t="shared" si="7"/>
        <v>8284.92</v>
      </c>
      <c r="R477" s="120">
        <v>2064.98</v>
      </c>
    </row>
    <row r="478" spans="1:18">
      <c r="A478" s="116" t="str">
        <f>TNOMINA[[#This Row],[cedula]]&amp;TNOMINA[[#This Row],[prog]]&amp;LEFT(TNOMINA[[#This Row],[tipo]],3)</f>
        <v>0011611025511FIJ</v>
      </c>
      <c r="B478" s="119" t="s">
        <v>2298</v>
      </c>
      <c r="C478" s="119" t="s">
        <v>11</v>
      </c>
      <c r="D478" s="119" t="s">
        <v>2331</v>
      </c>
      <c r="E478" s="119" t="s">
        <v>3001</v>
      </c>
      <c r="F478" s="119" t="s">
        <v>3042</v>
      </c>
      <c r="G478" s="119" t="s">
        <v>3006</v>
      </c>
      <c r="H478" s="119" t="s">
        <v>3428</v>
      </c>
      <c r="I478" s="119" t="s">
        <v>3427</v>
      </c>
      <c r="J478" s="119" t="s">
        <v>8</v>
      </c>
      <c r="K478" s="119" t="s">
        <v>944</v>
      </c>
      <c r="L478" s="119" t="s">
        <v>8575</v>
      </c>
      <c r="M478" s="120">
        <v>18000</v>
      </c>
      <c r="N478" s="122">
        <v>0</v>
      </c>
      <c r="O478" s="120">
        <v>547.20000000000005</v>
      </c>
      <c r="P478" s="120">
        <v>516.6</v>
      </c>
      <c r="Q478" s="121">
        <f t="shared" si="7"/>
        <v>25</v>
      </c>
      <c r="R478" s="120">
        <v>16911.2</v>
      </c>
    </row>
    <row r="479" spans="1:18">
      <c r="A479" s="116" t="str">
        <f>TNOMINA[[#This Row],[cedula]]&amp;TNOMINA[[#This Row],[prog]]&amp;LEFT(TNOMINA[[#This Row],[tipo]],3)</f>
        <v>0010012346211FIJ</v>
      </c>
      <c r="B479" s="119" t="s">
        <v>2298</v>
      </c>
      <c r="C479" s="119" t="s">
        <v>11</v>
      </c>
      <c r="D479" s="119" t="s">
        <v>2331</v>
      </c>
      <c r="E479" s="119" t="s">
        <v>3001</v>
      </c>
      <c r="F479" s="119" t="s">
        <v>3042</v>
      </c>
      <c r="G479" s="119" t="s">
        <v>3010</v>
      </c>
      <c r="H479" s="119" t="s">
        <v>1084</v>
      </c>
      <c r="I479" s="119" t="s">
        <v>427</v>
      </c>
      <c r="J479" s="119" t="s">
        <v>27</v>
      </c>
      <c r="K479" s="119" t="s">
        <v>405</v>
      </c>
      <c r="L479" s="119" t="s">
        <v>8575</v>
      </c>
      <c r="M479" s="120">
        <v>10000</v>
      </c>
      <c r="N479" s="122">
        <v>0</v>
      </c>
      <c r="O479" s="120">
        <v>304</v>
      </c>
      <c r="P479" s="120">
        <v>287</v>
      </c>
      <c r="Q479" s="121">
        <f t="shared" si="7"/>
        <v>375</v>
      </c>
      <c r="R479" s="120">
        <v>9034</v>
      </c>
    </row>
    <row r="480" spans="1:18">
      <c r="A480" s="116" t="str">
        <f>TNOMINA[[#This Row],[cedula]]&amp;TNOMINA[[#This Row],[prog]]&amp;LEFT(TNOMINA[[#This Row],[tipo]],3)</f>
        <v>0011795107911FIJ</v>
      </c>
      <c r="B480" s="119" t="s">
        <v>2298</v>
      </c>
      <c r="C480" s="119" t="s">
        <v>11</v>
      </c>
      <c r="D480" s="119" t="s">
        <v>2331</v>
      </c>
      <c r="E480" s="119" t="s">
        <v>3001</v>
      </c>
      <c r="F480" s="119" t="s">
        <v>3042</v>
      </c>
      <c r="G480" s="119" t="s">
        <v>3010</v>
      </c>
      <c r="H480" s="119" t="s">
        <v>1803</v>
      </c>
      <c r="I480" s="119" t="s">
        <v>428</v>
      </c>
      <c r="J480" s="119" t="s">
        <v>27</v>
      </c>
      <c r="K480" s="119" t="s">
        <v>405</v>
      </c>
      <c r="L480" s="119" t="s">
        <v>8575</v>
      </c>
      <c r="M480" s="120">
        <v>11000</v>
      </c>
      <c r="N480" s="122">
        <v>0</v>
      </c>
      <c r="O480" s="120">
        <v>334.4</v>
      </c>
      <c r="P480" s="120">
        <v>315.7</v>
      </c>
      <c r="Q480" s="121">
        <f t="shared" si="7"/>
        <v>8257.5399999999991</v>
      </c>
      <c r="R480" s="120">
        <v>2092.36</v>
      </c>
    </row>
    <row r="481" spans="1:18">
      <c r="A481" s="116" t="str">
        <f>TNOMINA[[#This Row],[cedula]]&amp;TNOMINA[[#This Row],[prog]]&amp;LEFT(TNOMINA[[#This Row],[tipo]],3)</f>
        <v>0400010904311FIJ</v>
      </c>
      <c r="B481" s="119" t="s">
        <v>2298</v>
      </c>
      <c r="C481" s="119" t="s">
        <v>11</v>
      </c>
      <c r="D481" s="119" t="s">
        <v>2331</v>
      </c>
      <c r="E481" s="119" t="s">
        <v>3001</v>
      </c>
      <c r="F481" s="119" t="s">
        <v>3042</v>
      </c>
      <c r="G481" s="119" t="s">
        <v>3006</v>
      </c>
      <c r="H481" s="119" t="s">
        <v>1804</v>
      </c>
      <c r="I481" s="119" t="s">
        <v>937</v>
      </c>
      <c r="J481" s="119" t="s">
        <v>330</v>
      </c>
      <c r="K481" s="119" t="s">
        <v>405</v>
      </c>
      <c r="L481" s="119" t="s">
        <v>8575</v>
      </c>
      <c r="M481" s="120">
        <v>25000</v>
      </c>
      <c r="N481" s="122">
        <v>0</v>
      </c>
      <c r="O481" s="120">
        <v>760</v>
      </c>
      <c r="P481" s="120">
        <v>717.5</v>
      </c>
      <c r="Q481" s="121">
        <f t="shared" si="7"/>
        <v>25</v>
      </c>
      <c r="R481" s="120">
        <v>23497.5</v>
      </c>
    </row>
    <row r="482" spans="1:18">
      <c r="A482" s="116" t="str">
        <f>TNOMINA[[#This Row],[cedula]]&amp;TNOMINA[[#This Row],[prog]]&amp;LEFT(TNOMINA[[#This Row],[tipo]],3)</f>
        <v>0020126062711FIJ</v>
      </c>
      <c r="B482" s="119" t="s">
        <v>2298</v>
      </c>
      <c r="C482" s="119" t="s">
        <v>11</v>
      </c>
      <c r="D482" s="119" t="s">
        <v>2331</v>
      </c>
      <c r="E482" s="119" t="s">
        <v>3001</v>
      </c>
      <c r="F482" s="119" t="s">
        <v>3042</v>
      </c>
      <c r="G482" s="119" t="s">
        <v>3004</v>
      </c>
      <c r="H482" s="119" t="s">
        <v>1805</v>
      </c>
      <c r="I482" s="119" t="s">
        <v>430</v>
      </c>
      <c r="J482" s="119" t="s">
        <v>27</v>
      </c>
      <c r="K482" s="119" t="s">
        <v>405</v>
      </c>
      <c r="L482" s="119" t="s">
        <v>8575</v>
      </c>
      <c r="M482" s="120">
        <v>16500</v>
      </c>
      <c r="N482" s="122">
        <v>0</v>
      </c>
      <c r="O482" s="120">
        <v>501.6</v>
      </c>
      <c r="P482" s="120">
        <v>473.55</v>
      </c>
      <c r="Q482" s="121">
        <f t="shared" si="7"/>
        <v>8296.6200000000008</v>
      </c>
      <c r="R482" s="120">
        <v>7228.23</v>
      </c>
    </row>
    <row r="483" spans="1:18">
      <c r="A483" s="116" t="str">
        <f>TNOMINA[[#This Row],[cedula]]&amp;TNOMINA[[#This Row],[prog]]&amp;LEFT(TNOMINA[[#This Row],[tipo]],3)</f>
        <v>0011097539811FIJ</v>
      </c>
      <c r="B483" s="119" t="s">
        <v>2298</v>
      </c>
      <c r="C483" s="119" t="s">
        <v>11</v>
      </c>
      <c r="D483" s="119" t="s">
        <v>2331</v>
      </c>
      <c r="E483" s="119" t="s">
        <v>3001</v>
      </c>
      <c r="F483" s="119" t="s">
        <v>3042</v>
      </c>
      <c r="G483" s="119" t="s">
        <v>3009</v>
      </c>
      <c r="H483" s="119" t="s">
        <v>1806</v>
      </c>
      <c r="I483" s="119" t="s">
        <v>431</v>
      </c>
      <c r="J483" s="119" t="s">
        <v>130</v>
      </c>
      <c r="K483" s="119" t="s">
        <v>405</v>
      </c>
      <c r="L483" s="119" t="s">
        <v>8575</v>
      </c>
      <c r="M483" s="120">
        <v>30000</v>
      </c>
      <c r="N483" s="122">
        <v>0</v>
      </c>
      <c r="O483" s="120">
        <v>912</v>
      </c>
      <c r="P483" s="120">
        <v>861</v>
      </c>
      <c r="Q483" s="121">
        <f t="shared" si="7"/>
        <v>14512.5</v>
      </c>
      <c r="R483" s="120">
        <v>13714.5</v>
      </c>
    </row>
    <row r="484" spans="1:18">
      <c r="A484" s="116" t="str">
        <f>TNOMINA[[#This Row],[cedula]]&amp;TNOMINA[[#This Row],[prog]]&amp;LEFT(TNOMINA[[#This Row],[tipo]],3)</f>
        <v>0011422265611FIJ</v>
      </c>
      <c r="B484" s="119" t="s">
        <v>2298</v>
      </c>
      <c r="C484" s="119" t="s">
        <v>11</v>
      </c>
      <c r="D484" s="119" t="s">
        <v>2331</v>
      </c>
      <c r="E484" s="119" t="s">
        <v>3001</v>
      </c>
      <c r="F484" s="119" t="s">
        <v>3042</v>
      </c>
      <c r="G484" s="119" t="s">
        <v>3010</v>
      </c>
      <c r="H484" s="119" t="s">
        <v>1807</v>
      </c>
      <c r="I484" s="119" t="s">
        <v>1328</v>
      </c>
      <c r="J484" s="119" t="s">
        <v>27</v>
      </c>
      <c r="K484" s="119" t="s">
        <v>405</v>
      </c>
      <c r="L484" s="119" t="s">
        <v>8575</v>
      </c>
      <c r="M484" s="120">
        <v>16500</v>
      </c>
      <c r="N484" s="122">
        <v>0</v>
      </c>
      <c r="O484" s="120">
        <v>501.6</v>
      </c>
      <c r="P484" s="120">
        <v>473.55</v>
      </c>
      <c r="Q484" s="121">
        <f t="shared" si="7"/>
        <v>8834.4500000000007</v>
      </c>
      <c r="R484" s="120">
        <v>6690.4</v>
      </c>
    </row>
    <row r="485" spans="1:18">
      <c r="A485" s="116" t="str">
        <f>TNOMINA[[#This Row],[cedula]]&amp;TNOMINA[[#This Row],[prog]]&amp;LEFT(TNOMINA[[#This Row],[tipo]],3)</f>
        <v>0470133952711FIJ</v>
      </c>
      <c r="B485" s="119" t="s">
        <v>2298</v>
      </c>
      <c r="C485" s="119" t="s">
        <v>11</v>
      </c>
      <c r="D485" s="119" t="s">
        <v>2331</v>
      </c>
      <c r="E485" s="119" t="s">
        <v>3001</v>
      </c>
      <c r="F485" s="119" t="s">
        <v>3042</v>
      </c>
      <c r="G485" s="119" t="s">
        <v>3006</v>
      </c>
      <c r="H485" s="119" t="s">
        <v>1808</v>
      </c>
      <c r="I485" s="119" t="s">
        <v>1357</v>
      </c>
      <c r="J485" s="119" t="s">
        <v>27</v>
      </c>
      <c r="K485" s="119" t="s">
        <v>405</v>
      </c>
      <c r="L485" s="119" t="s">
        <v>8575</v>
      </c>
      <c r="M485" s="120">
        <v>16500</v>
      </c>
      <c r="N485" s="122">
        <v>0</v>
      </c>
      <c r="O485" s="120">
        <v>501.6</v>
      </c>
      <c r="P485" s="120">
        <v>473.55</v>
      </c>
      <c r="Q485" s="121">
        <f t="shared" si="7"/>
        <v>25</v>
      </c>
      <c r="R485" s="120">
        <v>15499.85</v>
      </c>
    </row>
    <row r="486" spans="1:18">
      <c r="A486" s="116" t="str">
        <f>TNOMINA[[#This Row],[cedula]]&amp;TNOMINA[[#This Row],[prog]]&amp;LEFT(TNOMINA[[#This Row],[tipo]],3)</f>
        <v>0011946116811FIJ</v>
      </c>
      <c r="B486" s="119" t="s">
        <v>2298</v>
      </c>
      <c r="C486" s="119" t="s">
        <v>11</v>
      </c>
      <c r="D486" s="119" t="s">
        <v>2331</v>
      </c>
      <c r="E486" s="119" t="s">
        <v>3001</v>
      </c>
      <c r="F486" s="119" t="s">
        <v>3042</v>
      </c>
      <c r="G486" s="119" t="s">
        <v>3004</v>
      </c>
      <c r="H486" s="119" t="s">
        <v>1809</v>
      </c>
      <c r="I486" s="119" t="s">
        <v>1337</v>
      </c>
      <c r="J486" s="119" t="s">
        <v>2531</v>
      </c>
      <c r="K486" s="119" t="s">
        <v>405</v>
      </c>
      <c r="L486" s="119" t="s">
        <v>8575</v>
      </c>
      <c r="M486" s="120">
        <v>30000</v>
      </c>
      <c r="N486" s="122">
        <v>0</v>
      </c>
      <c r="O486" s="120">
        <v>912</v>
      </c>
      <c r="P486" s="120">
        <v>861</v>
      </c>
      <c r="Q486" s="121">
        <f t="shared" si="7"/>
        <v>16166</v>
      </c>
      <c r="R486" s="120">
        <v>12061</v>
      </c>
    </row>
    <row r="487" spans="1:18">
      <c r="A487" s="116" t="str">
        <f>TNOMINA[[#This Row],[cedula]]&amp;TNOMINA[[#This Row],[prog]]&amp;LEFT(TNOMINA[[#This Row],[tipo]],3)</f>
        <v>0490007281211FIJ</v>
      </c>
      <c r="B487" s="119" t="s">
        <v>2298</v>
      </c>
      <c r="C487" s="119" t="s">
        <v>11</v>
      </c>
      <c r="D487" s="119" t="s">
        <v>2331</v>
      </c>
      <c r="E487" s="119" t="s">
        <v>3001</v>
      </c>
      <c r="F487" s="119" t="s">
        <v>3042</v>
      </c>
      <c r="G487" s="119" t="s">
        <v>3005</v>
      </c>
      <c r="H487" s="119" t="s">
        <v>1810</v>
      </c>
      <c r="I487" s="119" t="s">
        <v>299</v>
      </c>
      <c r="J487" s="119" t="s">
        <v>27</v>
      </c>
      <c r="K487" s="119" t="s">
        <v>405</v>
      </c>
      <c r="L487" s="119" t="s">
        <v>8575</v>
      </c>
      <c r="M487" s="120">
        <v>11000</v>
      </c>
      <c r="N487" s="122">
        <v>0</v>
      </c>
      <c r="O487" s="120">
        <v>334.4</v>
      </c>
      <c r="P487" s="120">
        <v>315.7</v>
      </c>
      <c r="Q487" s="121">
        <f t="shared" si="7"/>
        <v>25</v>
      </c>
      <c r="R487" s="120">
        <v>10324.9</v>
      </c>
    </row>
    <row r="488" spans="1:18">
      <c r="A488" s="116" t="str">
        <f>TNOMINA[[#This Row],[cedula]]&amp;TNOMINA[[#This Row],[prog]]&amp;LEFT(TNOMINA[[#This Row],[tipo]],3)</f>
        <v>0010013223211FIJ</v>
      </c>
      <c r="B488" s="119" t="s">
        <v>2298</v>
      </c>
      <c r="C488" s="119" t="s">
        <v>11</v>
      </c>
      <c r="D488" s="119" t="s">
        <v>2331</v>
      </c>
      <c r="E488" s="119" t="s">
        <v>3001</v>
      </c>
      <c r="F488" s="119" t="s">
        <v>3042</v>
      </c>
      <c r="G488" s="119" t="s">
        <v>3005</v>
      </c>
      <c r="H488" s="119" t="s">
        <v>1085</v>
      </c>
      <c r="I488" s="119" t="s">
        <v>432</v>
      </c>
      <c r="J488" s="119" t="s">
        <v>30</v>
      </c>
      <c r="K488" s="119" t="s">
        <v>405</v>
      </c>
      <c r="L488" s="119" t="s">
        <v>8575</v>
      </c>
      <c r="M488" s="120">
        <v>36000</v>
      </c>
      <c r="N488" s="122">
        <v>0</v>
      </c>
      <c r="O488" s="120">
        <v>1094.4000000000001</v>
      </c>
      <c r="P488" s="120">
        <v>1033.2</v>
      </c>
      <c r="Q488" s="121">
        <f t="shared" si="7"/>
        <v>10181.5</v>
      </c>
      <c r="R488" s="120">
        <v>23690.9</v>
      </c>
    </row>
    <row r="489" spans="1:18">
      <c r="A489" s="116" t="str">
        <f>TNOMINA[[#This Row],[cedula]]&amp;TNOMINA[[#This Row],[prog]]&amp;LEFT(TNOMINA[[#This Row],[tipo]],3)</f>
        <v>0010220246211FIJ</v>
      </c>
      <c r="B489" s="119" t="s">
        <v>2298</v>
      </c>
      <c r="C489" s="119" t="s">
        <v>11</v>
      </c>
      <c r="D489" s="119" t="s">
        <v>2331</v>
      </c>
      <c r="E489" s="119" t="s">
        <v>3001</v>
      </c>
      <c r="F489" s="119" t="s">
        <v>3042</v>
      </c>
      <c r="G489" s="119" t="s">
        <v>3008</v>
      </c>
      <c r="H489" s="119" t="s">
        <v>1103</v>
      </c>
      <c r="I489" s="119" t="s">
        <v>433</v>
      </c>
      <c r="J489" s="119" t="s">
        <v>27</v>
      </c>
      <c r="K489" s="119" t="s">
        <v>237</v>
      </c>
      <c r="L489" s="119" t="s">
        <v>8575</v>
      </c>
      <c r="M489" s="120">
        <v>24000</v>
      </c>
      <c r="N489" s="122">
        <v>0</v>
      </c>
      <c r="O489" s="120">
        <v>729.6</v>
      </c>
      <c r="P489" s="120">
        <v>688.8</v>
      </c>
      <c r="Q489" s="121">
        <f t="shared" si="7"/>
        <v>9498.8299999999981</v>
      </c>
      <c r="R489" s="120">
        <v>13082.77</v>
      </c>
    </row>
    <row r="490" spans="1:18">
      <c r="A490" s="116" t="str">
        <f>TNOMINA[[#This Row],[cedula]]&amp;TNOMINA[[#This Row],[prog]]&amp;LEFT(TNOMINA[[#This Row],[tipo]],3)</f>
        <v>0730004967811FIJ</v>
      </c>
      <c r="B490" s="119" t="s">
        <v>2298</v>
      </c>
      <c r="C490" s="119" t="s">
        <v>11</v>
      </c>
      <c r="D490" s="119" t="s">
        <v>2331</v>
      </c>
      <c r="E490" s="119" t="s">
        <v>3001</v>
      </c>
      <c r="F490" s="119" t="s">
        <v>3042</v>
      </c>
      <c r="G490" s="119" t="s">
        <v>3005</v>
      </c>
      <c r="H490" s="119" t="s">
        <v>1811</v>
      </c>
      <c r="I490" s="119" t="s">
        <v>434</v>
      </c>
      <c r="J490" s="119" t="s">
        <v>27</v>
      </c>
      <c r="K490" s="119" t="s">
        <v>405</v>
      </c>
      <c r="L490" s="119" t="s">
        <v>8575</v>
      </c>
      <c r="M490" s="120">
        <v>11000</v>
      </c>
      <c r="N490" s="122">
        <v>0</v>
      </c>
      <c r="O490" s="120">
        <v>334.4</v>
      </c>
      <c r="P490" s="120">
        <v>315.7</v>
      </c>
      <c r="Q490" s="121">
        <f t="shared" si="7"/>
        <v>3313.2199999999993</v>
      </c>
      <c r="R490" s="120">
        <v>7036.68</v>
      </c>
    </row>
    <row r="491" spans="1:18">
      <c r="A491" s="116" t="str">
        <f>TNOMINA[[#This Row],[cedula]]&amp;TNOMINA[[#This Row],[prog]]&amp;LEFT(TNOMINA[[#This Row],[tipo]],3)</f>
        <v>0470167048311FIJ</v>
      </c>
      <c r="B491" s="119" t="s">
        <v>2298</v>
      </c>
      <c r="C491" s="119" t="s">
        <v>11</v>
      </c>
      <c r="D491" s="119" t="s">
        <v>2331</v>
      </c>
      <c r="E491" s="119" t="s">
        <v>3001</v>
      </c>
      <c r="F491" s="119" t="s">
        <v>3042</v>
      </c>
      <c r="G491" s="119" t="s">
        <v>3006</v>
      </c>
      <c r="H491" s="119" t="s">
        <v>1812</v>
      </c>
      <c r="I491" s="119" t="s">
        <v>1358</v>
      </c>
      <c r="J491" s="119" t="s">
        <v>27</v>
      </c>
      <c r="K491" s="119" t="s">
        <v>405</v>
      </c>
      <c r="L491" s="119" t="s">
        <v>8575</v>
      </c>
      <c r="M491" s="120">
        <v>16500</v>
      </c>
      <c r="N491" s="122">
        <v>0</v>
      </c>
      <c r="O491" s="120">
        <v>501.6</v>
      </c>
      <c r="P491" s="120">
        <v>473.55</v>
      </c>
      <c r="Q491" s="121">
        <f t="shared" si="7"/>
        <v>25</v>
      </c>
      <c r="R491" s="120">
        <v>15499.85</v>
      </c>
    </row>
    <row r="492" spans="1:18">
      <c r="A492" s="116" t="str">
        <f>TNOMINA[[#This Row],[cedula]]&amp;TNOMINA[[#This Row],[prog]]&amp;LEFT(TNOMINA[[#This Row],[tipo]],3)</f>
        <v>0010170949111FIJ</v>
      </c>
      <c r="B492" s="119" t="s">
        <v>2298</v>
      </c>
      <c r="C492" s="119" t="s">
        <v>11</v>
      </c>
      <c r="D492" s="119" t="s">
        <v>2331</v>
      </c>
      <c r="E492" s="119" t="s">
        <v>3001</v>
      </c>
      <c r="F492" s="119" t="s">
        <v>3042</v>
      </c>
      <c r="G492" s="119" t="s">
        <v>3004</v>
      </c>
      <c r="H492" s="119" t="s">
        <v>1813</v>
      </c>
      <c r="I492" s="119" t="s">
        <v>435</v>
      </c>
      <c r="J492" s="119" t="s">
        <v>59</v>
      </c>
      <c r="K492" s="119" t="s">
        <v>405</v>
      </c>
      <c r="L492" s="119" t="s">
        <v>8575</v>
      </c>
      <c r="M492" s="120">
        <v>210000</v>
      </c>
      <c r="N492" s="120">
        <v>38154.769999999997</v>
      </c>
      <c r="O492" s="120">
        <v>5685.41</v>
      </c>
      <c r="P492" s="120">
        <v>6027</v>
      </c>
      <c r="Q492" s="121">
        <f t="shared" si="7"/>
        <v>25</v>
      </c>
      <c r="R492" s="120">
        <v>160107.82</v>
      </c>
    </row>
    <row r="493" spans="1:18">
      <c r="A493" s="116" t="str">
        <f>TNOMINA[[#This Row],[cedula]]&amp;TNOMINA[[#This Row],[prog]]&amp;LEFT(TNOMINA[[#This Row],[tipo]],3)</f>
        <v>0370064373111FIJ</v>
      </c>
      <c r="B493" s="119" t="s">
        <v>2298</v>
      </c>
      <c r="C493" s="119" t="s">
        <v>11</v>
      </c>
      <c r="D493" s="119" t="s">
        <v>2331</v>
      </c>
      <c r="E493" s="119" t="s">
        <v>3001</v>
      </c>
      <c r="F493" s="119" t="s">
        <v>3042</v>
      </c>
      <c r="G493" s="119" t="s">
        <v>3006</v>
      </c>
      <c r="H493" s="119" t="s">
        <v>3357</v>
      </c>
      <c r="I493" s="119" t="s">
        <v>3358</v>
      </c>
      <c r="J493" s="119" t="s">
        <v>27</v>
      </c>
      <c r="K493" s="119" t="s">
        <v>405</v>
      </c>
      <c r="L493" s="119" t="s">
        <v>8575</v>
      </c>
      <c r="M493" s="120">
        <v>17000</v>
      </c>
      <c r="N493" s="122">
        <v>0</v>
      </c>
      <c r="O493" s="120">
        <v>516.79999999999995</v>
      </c>
      <c r="P493" s="120">
        <v>487.9</v>
      </c>
      <c r="Q493" s="121">
        <f t="shared" si="7"/>
        <v>25</v>
      </c>
      <c r="R493" s="120">
        <v>15970.3</v>
      </c>
    </row>
    <row r="494" spans="1:18">
      <c r="A494" s="116" t="str">
        <f>TNOMINA[[#This Row],[cedula]]&amp;TNOMINA[[#This Row],[prog]]&amp;LEFT(TNOMINA[[#This Row],[tipo]],3)</f>
        <v>0010915928511FIJ</v>
      </c>
      <c r="B494" s="119" t="s">
        <v>2298</v>
      </c>
      <c r="C494" s="119" t="s">
        <v>11</v>
      </c>
      <c r="D494" s="119" t="s">
        <v>2331</v>
      </c>
      <c r="E494" s="119" t="s">
        <v>3001</v>
      </c>
      <c r="F494" s="119" t="s">
        <v>3042</v>
      </c>
      <c r="G494" s="119" t="s">
        <v>3005</v>
      </c>
      <c r="H494" s="119" t="s">
        <v>1086</v>
      </c>
      <c r="I494" s="119" t="s">
        <v>436</v>
      </c>
      <c r="J494" s="119" t="s">
        <v>354</v>
      </c>
      <c r="K494" s="119" t="s">
        <v>405</v>
      </c>
      <c r="L494" s="119" t="s">
        <v>8575</v>
      </c>
      <c r="M494" s="120">
        <v>11000</v>
      </c>
      <c r="N494" s="122">
        <v>0</v>
      </c>
      <c r="O494" s="120">
        <v>334.4</v>
      </c>
      <c r="P494" s="120">
        <v>315.7</v>
      </c>
      <c r="Q494" s="121">
        <f t="shared" si="7"/>
        <v>375</v>
      </c>
      <c r="R494" s="120">
        <v>9974.9</v>
      </c>
    </row>
    <row r="495" spans="1:18">
      <c r="A495" s="116" t="str">
        <f>TNOMINA[[#This Row],[cedula]]&amp;TNOMINA[[#This Row],[prog]]&amp;LEFT(TNOMINA[[#This Row],[tipo]],3)</f>
        <v>0010258194911FIJ</v>
      </c>
      <c r="B495" s="119" t="s">
        <v>2298</v>
      </c>
      <c r="C495" s="119" t="s">
        <v>11</v>
      </c>
      <c r="D495" s="119" t="s">
        <v>2331</v>
      </c>
      <c r="E495" s="119" t="s">
        <v>3001</v>
      </c>
      <c r="F495" s="119" t="s">
        <v>3042</v>
      </c>
      <c r="G495" s="119" t="s">
        <v>3005</v>
      </c>
      <c r="H495" s="119" t="s">
        <v>1814</v>
      </c>
      <c r="I495" s="119" t="s">
        <v>437</v>
      </c>
      <c r="J495" s="119" t="s">
        <v>8</v>
      </c>
      <c r="K495" s="119" t="s">
        <v>405</v>
      </c>
      <c r="L495" s="119" t="s">
        <v>8575</v>
      </c>
      <c r="M495" s="120">
        <v>11000</v>
      </c>
      <c r="N495" s="122">
        <v>0</v>
      </c>
      <c r="O495" s="120">
        <v>334.4</v>
      </c>
      <c r="P495" s="120">
        <v>315.7</v>
      </c>
      <c r="Q495" s="121">
        <f t="shared" si="7"/>
        <v>8290.52</v>
      </c>
      <c r="R495" s="120">
        <v>2059.38</v>
      </c>
    </row>
    <row r="496" spans="1:18">
      <c r="A496" s="116" t="str">
        <f>TNOMINA[[#This Row],[cedula]]&amp;TNOMINA[[#This Row],[prog]]&amp;LEFT(TNOMINA[[#This Row],[tipo]],3)</f>
        <v>0010036804211FIJ</v>
      </c>
      <c r="B496" s="119" t="s">
        <v>2298</v>
      </c>
      <c r="C496" s="119" t="s">
        <v>11</v>
      </c>
      <c r="D496" s="119" t="s">
        <v>2331</v>
      </c>
      <c r="E496" s="119" t="s">
        <v>3001</v>
      </c>
      <c r="F496" s="119" t="s">
        <v>3042</v>
      </c>
      <c r="G496" s="119" t="s">
        <v>3003</v>
      </c>
      <c r="H496" s="119" t="s">
        <v>1031</v>
      </c>
      <c r="I496" s="119" t="s">
        <v>264</v>
      </c>
      <c r="J496" s="119" t="s">
        <v>127</v>
      </c>
      <c r="K496" s="119" t="s">
        <v>405</v>
      </c>
      <c r="L496" s="119" t="s">
        <v>8575</v>
      </c>
      <c r="M496" s="120">
        <v>100000</v>
      </c>
      <c r="N496" s="120">
        <v>12105.37</v>
      </c>
      <c r="O496" s="120">
        <v>3040</v>
      </c>
      <c r="P496" s="120">
        <v>2870</v>
      </c>
      <c r="Q496" s="121">
        <f t="shared" si="7"/>
        <v>9421</v>
      </c>
      <c r="R496" s="120">
        <v>72563.63</v>
      </c>
    </row>
    <row r="497" spans="1:18">
      <c r="A497" s="116" t="str">
        <f>TNOMINA[[#This Row],[cedula]]&amp;TNOMINA[[#This Row],[prog]]&amp;LEFT(TNOMINA[[#This Row],[tipo]],3)</f>
        <v>0590018402811FIJ</v>
      </c>
      <c r="B497" s="119" t="s">
        <v>2298</v>
      </c>
      <c r="C497" s="119" t="s">
        <v>11</v>
      </c>
      <c r="D497" s="119" t="s">
        <v>2331</v>
      </c>
      <c r="E497" s="119" t="s">
        <v>3001</v>
      </c>
      <c r="F497" s="119" t="s">
        <v>3042</v>
      </c>
      <c r="G497" s="119" t="s">
        <v>3021</v>
      </c>
      <c r="H497" s="119" t="s">
        <v>1851</v>
      </c>
      <c r="I497" s="119" t="s">
        <v>238</v>
      </c>
      <c r="J497" s="119" t="s">
        <v>239</v>
      </c>
      <c r="K497" s="119" t="s">
        <v>237</v>
      </c>
      <c r="L497" s="119" t="s">
        <v>8575</v>
      </c>
      <c r="M497" s="120">
        <v>20000</v>
      </c>
      <c r="N497" s="122">
        <v>0</v>
      </c>
      <c r="O497" s="120">
        <v>608</v>
      </c>
      <c r="P497" s="120">
        <v>574</v>
      </c>
      <c r="Q497" s="121">
        <f t="shared" si="7"/>
        <v>12020.15</v>
      </c>
      <c r="R497" s="120">
        <v>6797.85</v>
      </c>
    </row>
    <row r="498" spans="1:18">
      <c r="A498" s="116" t="str">
        <f>TNOMINA[[#This Row],[cedula]]&amp;TNOMINA[[#This Row],[prog]]&amp;LEFT(TNOMINA[[#This Row],[tipo]],3)</f>
        <v>0010352889911FIJ</v>
      </c>
      <c r="B498" s="119" t="s">
        <v>2298</v>
      </c>
      <c r="C498" s="119" t="s">
        <v>11</v>
      </c>
      <c r="D498" s="119" t="s">
        <v>2331</v>
      </c>
      <c r="E498" s="119" t="s">
        <v>3001</v>
      </c>
      <c r="F498" s="119" t="s">
        <v>3042</v>
      </c>
      <c r="G498" s="119" t="s">
        <v>3009</v>
      </c>
      <c r="H498" s="119" t="s">
        <v>1816</v>
      </c>
      <c r="I498" s="119" t="s">
        <v>438</v>
      </c>
      <c r="J498" s="119" t="s">
        <v>27</v>
      </c>
      <c r="K498" s="119" t="s">
        <v>405</v>
      </c>
      <c r="L498" s="119" t="s">
        <v>8575</v>
      </c>
      <c r="M498" s="120">
        <v>15000</v>
      </c>
      <c r="N498" s="122">
        <v>0</v>
      </c>
      <c r="O498" s="120">
        <v>456</v>
      </c>
      <c r="P498" s="120">
        <v>430.5</v>
      </c>
      <c r="Q498" s="121">
        <f t="shared" si="7"/>
        <v>7580.66</v>
      </c>
      <c r="R498" s="120">
        <v>6532.84</v>
      </c>
    </row>
    <row r="499" spans="1:18">
      <c r="A499" s="116" t="str">
        <f>TNOMINA[[#This Row],[cedula]]&amp;TNOMINA[[#This Row],[prog]]&amp;LEFT(TNOMINA[[#This Row],[tipo]],3)</f>
        <v>0011260774211FIJ</v>
      </c>
      <c r="B499" s="119" t="s">
        <v>2298</v>
      </c>
      <c r="C499" s="119" t="s">
        <v>11</v>
      </c>
      <c r="D499" s="119" t="s">
        <v>2331</v>
      </c>
      <c r="E499" s="119" t="s">
        <v>3001</v>
      </c>
      <c r="F499" s="119" t="s">
        <v>3042</v>
      </c>
      <c r="G499" s="119" t="s">
        <v>3003</v>
      </c>
      <c r="H499" s="119" t="s">
        <v>1852</v>
      </c>
      <c r="I499" s="119" t="s">
        <v>365</v>
      </c>
      <c r="J499" s="119" t="s">
        <v>241</v>
      </c>
      <c r="K499" s="119" t="s">
        <v>289</v>
      </c>
      <c r="L499" s="119" t="s">
        <v>8575</v>
      </c>
      <c r="M499" s="120">
        <v>35000</v>
      </c>
      <c r="N499" s="122">
        <v>0</v>
      </c>
      <c r="O499" s="120">
        <v>1064</v>
      </c>
      <c r="P499" s="120">
        <v>1004.5</v>
      </c>
      <c r="Q499" s="121">
        <f t="shared" si="7"/>
        <v>1121</v>
      </c>
      <c r="R499" s="120">
        <v>31810.5</v>
      </c>
    </row>
    <row r="500" spans="1:18">
      <c r="A500" s="116" t="str">
        <f>TNOMINA[[#This Row],[cedula]]&amp;TNOMINA[[#This Row],[prog]]&amp;LEFT(TNOMINA[[#This Row],[tipo]],3)</f>
        <v>0010063752911FIJ</v>
      </c>
      <c r="B500" s="119" t="s">
        <v>2298</v>
      </c>
      <c r="C500" s="119" t="s">
        <v>11</v>
      </c>
      <c r="D500" s="119" t="s">
        <v>2331</v>
      </c>
      <c r="E500" s="119" t="s">
        <v>3001</v>
      </c>
      <c r="F500" s="119" t="s">
        <v>3042</v>
      </c>
      <c r="G500" s="119" t="s">
        <v>3010</v>
      </c>
      <c r="H500" s="119" t="s">
        <v>1817</v>
      </c>
      <c r="I500" s="119" t="s">
        <v>439</v>
      </c>
      <c r="J500" s="119" t="s">
        <v>440</v>
      </c>
      <c r="K500" s="119" t="s">
        <v>405</v>
      </c>
      <c r="L500" s="119" t="s">
        <v>8575</v>
      </c>
      <c r="M500" s="120">
        <v>31500</v>
      </c>
      <c r="N500" s="122">
        <v>0</v>
      </c>
      <c r="O500" s="120">
        <v>957.6</v>
      </c>
      <c r="P500" s="120">
        <v>904.05</v>
      </c>
      <c r="Q500" s="121">
        <f t="shared" si="7"/>
        <v>25</v>
      </c>
      <c r="R500" s="120">
        <v>29613.35</v>
      </c>
    </row>
    <row r="501" spans="1:18">
      <c r="A501" s="116" t="str">
        <f>TNOMINA[[#This Row],[cedula]]&amp;TNOMINA[[#This Row],[prog]]&amp;LEFT(TNOMINA[[#This Row],[tipo]],3)</f>
        <v>0400012494311FIJ</v>
      </c>
      <c r="B501" s="119" t="s">
        <v>2298</v>
      </c>
      <c r="C501" s="119" t="s">
        <v>11</v>
      </c>
      <c r="D501" s="119" t="s">
        <v>2331</v>
      </c>
      <c r="E501" s="119" t="s">
        <v>3001</v>
      </c>
      <c r="F501" s="119" t="s">
        <v>3042</v>
      </c>
      <c r="G501" s="119" t="s">
        <v>3006</v>
      </c>
      <c r="H501" s="119" t="s">
        <v>1818</v>
      </c>
      <c r="I501" s="119" t="s">
        <v>938</v>
      </c>
      <c r="J501" s="119" t="s">
        <v>8</v>
      </c>
      <c r="K501" s="119" t="s">
        <v>405</v>
      </c>
      <c r="L501" s="119" t="s">
        <v>8575</v>
      </c>
      <c r="M501" s="120">
        <v>20000</v>
      </c>
      <c r="N501" s="122">
        <v>0</v>
      </c>
      <c r="O501" s="120">
        <v>608</v>
      </c>
      <c r="P501" s="120">
        <v>574</v>
      </c>
      <c r="Q501" s="121">
        <f t="shared" si="7"/>
        <v>25</v>
      </c>
      <c r="R501" s="120">
        <v>18793</v>
      </c>
    </row>
    <row r="502" spans="1:18">
      <c r="A502" s="116" t="str">
        <f>TNOMINA[[#This Row],[cedula]]&amp;TNOMINA[[#This Row],[prog]]&amp;LEFT(TNOMINA[[#This Row],[tipo]],3)</f>
        <v>0310377971011FIJ</v>
      </c>
      <c r="B502" s="119" t="s">
        <v>2298</v>
      </c>
      <c r="C502" s="119" t="s">
        <v>11</v>
      </c>
      <c r="D502" s="119" t="s">
        <v>2331</v>
      </c>
      <c r="E502" s="119" t="s">
        <v>3001</v>
      </c>
      <c r="F502" s="119" t="s">
        <v>3042</v>
      </c>
      <c r="G502" s="119" t="s">
        <v>3004</v>
      </c>
      <c r="H502" s="119" t="s">
        <v>1819</v>
      </c>
      <c r="I502" s="119" t="s">
        <v>441</v>
      </c>
      <c r="J502" s="119" t="s">
        <v>177</v>
      </c>
      <c r="K502" s="119" t="s">
        <v>405</v>
      </c>
      <c r="L502" s="119" t="s">
        <v>8575</v>
      </c>
      <c r="M502" s="120">
        <v>22000</v>
      </c>
      <c r="N502" s="122">
        <v>0</v>
      </c>
      <c r="O502" s="120">
        <v>668.8</v>
      </c>
      <c r="P502" s="120">
        <v>631.4</v>
      </c>
      <c r="Q502" s="121">
        <f t="shared" si="7"/>
        <v>325</v>
      </c>
      <c r="R502" s="120">
        <v>20374.8</v>
      </c>
    </row>
    <row r="503" spans="1:18">
      <c r="A503" s="116" t="str">
        <f>TNOMINA[[#This Row],[cedula]]&amp;TNOMINA[[#This Row],[prog]]&amp;LEFT(TNOMINA[[#This Row],[tipo]],3)</f>
        <v>4020058481711FIJ</v>
      </c>
      <c r="B503" s="119" t="s">
        <v>2298</v>
      </c>
      <c r="C503" s="119" t="s">
        <v>11</v>
      </c>
      <c r="D503" s="119" t="s">
        <v>2331</v>
      </c>
      <c r="E503" s="119" t="s">
        <v>3001</v>
      </c>
      <c r="F503" s="119" t="s">
        <v>3042</v>
      </c>
      <c r="G503" s="119" t="s">
        <v>3006</v>
      </c>
      <c r="H503" s="119" t="s">
        <v>2486</v>
      </c>
      <c r="I503" s="119" t="s">
        <v>2485</v>
      </c>
      <c r="J503" s="119" t="s">
        <v>10</v>
      </c>
      <c r="K503" s="119" t="s">
        <v>405</v>
      </c>
      <c r="L503" s="119" t="s">
        <v>8575</v>
      </c>
      <c r="M503" s="120">
        <v>25000</v>
      </c>
      <c r="N503" s="122">
        <v>0</v>
      </c>
      <c r="O503" s="120">
        <v>760</v>
      </c>
      <c r="P503" s="120">
        <v>717.5</v>
      </c>
      <c r="Q503" s="121">
        <f t="shared" si="7"/>
        <v>3571</v>
      </c>
      <c r="R503" s="120">
        <v>19951.5</v>
      </c>
    </row>
    <row r="504" spans="1:18">
      <c r="A504" s="116" t="str">
        <f>TNOMINA[[#This Row],[cedula]]&amp;TNOMINA[[#This Row],[prog]]&amp;LEFT(TNOMINA[[#This Row],[tipo]],3)</f>
        <v>0010859481311FIJ</v>
      </c>
      <c r="B504" s="119" t="s">
        <v>2298</v>
      </c>
      <c r="C504" s="119" t="s">
        <v>11</v>
      </c>
      <c r="D504" s="119" t="s">
        <v>2331</v>
      </c>
      <c r="E504" s="119" t="s">
        <v>3001</v>
      </c>
      <c r="F504" s="119" t="s">
        <v>3042</v>
      </c>
      <c r="G504" s="119" t="s">
        <v>3015</v>
      </c>
      <c r="H504" s="119" t="s">
        <v>1104</v>
      </c>
      <c r="I504" s="119" t="s">
        <v>442</v>
      </c>
      <c r="J504" s="119" t="s">
        <v>98</v>
      </c>
      <c r="K504" s="119" t="s">
        <v>237</v>
      </c>
      <c r="L504" s="119" t="s">
        <v>8575</v>
      </c>
      <c r="M504" s="120">
        <v>50000</v>
      </c>
      <c r="N504" s="120">
        <v>1615.89</v>
      </c>
      <c r="O504" s="120">
        <v>1520</v>
      </c>
      <c r="P504" s="120">
        <v>1435</v>
      </c>
      <c r="Q504" s="121">
        <f t="shared" si="7"/>
        <v>1662.3799999999974</v>
      </c>
      <c r="R504" s="120">
        <v>43766.73</v>
      </c>
    </row>
    <row r="505" spans="1:18">
      <c r="A505" s="116" t="str">
        <f>TNOMINA[[#This Row],[cedula]]&amp;TNOMINA[[#This Row],[prog]]&amp;LEFT(TNOMINA[[#This Row],[tipo]],3)</f>
        <v>0011276429511FIJ</v>
      </c>
      <c r="B505" s="119" t="s">
        <v>2298</v>
      </c>
      <c r="C505" s="119" t="s">
        <v>11</v>
      </c>
      <c r="D505" s="119" t="s">
        <v>2331</v>
      </c>
      <c r="E505" s="119" t="s">
        <v>3001</v>
      </c>
      <c r="F505" s="119" t="s">
        <v>3042</v>
      </c>
      <c r="G505" s="119" t="s">
        <v>3009</v>
      </c>
      <c r="H505" s="119" t="s">
        <v>1820</v>
      </c>
      <c r="I505" s="119" t="s">
        <v>443</v>
      </c>
      <c r="J505" s="119" t="s">
        <v>8</v>
      </c>
      <c r="K505" s="119" t="s">
        <v>405</v>
      </c>
      <c r="L505" s="119" t="s">
        <v>8575</v>
      </c>
      <c r="M505" s="120">
        <v>11000</v>
      </c>
      <c r="N505" s="122">
        <v>0</v>
      </c>
      <c r="O505" s="120">
        <v>334.4</v>
      </c>
      <c r="P505" s="120">
        <v>315.7</v>
      </c>
      <c r="Q505" s="121">
        <f t="shared" si="7"/>
        <v>5780.6399999999994</v>
      </c>
      <c r="R505" s="120">
        <v>4569.26</v>
      </c>
    </row>
    <row r="506" spans="1:18">
      <c r="A506" s="116" t="str">
        <f>TNOMINA[[#This Row],[cedula]]&amp;TNOMINA[[#This Row],[prog]]&amp;LEFT(TNOMINA[[#This Row],[tipo]],3)</f>
        <v>0010002185611FIJ</v>
      </c>
      <c r="B506" s="119" t="s">
        <v>2298</v>
      </c>
      <c r="C506" s="119" t="s">
        <v>11</v>
      </c>
      <c r="D506" s="119" t="s">
        <v>2331</v>
      </c>
      <c r="E506" s="119" t="s">
        <v>3001</v>
      </c>
      <c r="F506" s="119" t="s">
        <v>3042</v>
      </c>
      <c r="G506" s="119" t="s">
        <v>3005</v>
      </c>
      <c r="H506" s="119" t="s">
        <v>1090</v>
      </c>
      <c r="I506" s="119" t="s">
        <v>444</v>
      </c>
      <c r="J506" s="119" t="s">
        <v>27</v>
      </c>
      <c r="K506" s="119" t="s">
        <v>405</v>
      </c>
      <c r="L506" s="119" t="s">
        <v>8575</v>
      </c>
      <c r="M506" s="120">
        <v>11000</v>
      </c>
      <c r="N506" s="122">
        <v>0</v>
      </c>
      <c r="O506" s="120">
        <v>334.4</v>
      </c>
      <c r="P506" s="120">
        <v>315.7</v>
      </c>
      <c r="Q506" s="121">
        <f t="shared" si="7"/>
        <v>7638.24</v>
      </c>
      <c r="R506" s="120">
        <v>2711.66</v>
      </c>
    </row>
    <row r="507" spans="1:18">
      <c r="A507" s="116" t="str">
        <f>TNOMINA[[#This Row],[cedula]]&amp;TNOMINA[[#This Row],[prog]]&amp;LEFT(TNOMINA[[#This Row],[tipo]],3)</f>
        <v>0011611101411FIJ</v>
      </c>
      <c r="B507" s="119" t="s">
        <v>2298</v>
      </c>
      <c r="C507" s="119" t="s">
        <v>11</v>
      </c>
      <c r="D507" s="119" t="s">
        <v>2331</v>
      </c>
      <c r="E507" s="119" t="s">
        <v>3001</v>
      </c>
      <c r="F507" s="119" t="s">
        <v>3042</v>
      </c>
      <c r="G507" s="119" t="s">
        <v>3010</v>
      </c>
      <c r="H507" s="119" t="s">
        <v>1821</v>
      </c>
      <c r="I507" s="119" t="s">
        <v>3044</v>
      </c>
      <c r="J507" s="119" t="s">
        <v>10</v>
      </c>
      <c r="K507" s="119" t="s">
        <v>405</v>
      </c>
      <c r="L507" s="119" t="s">
        <v>8575</v>
      </c>
      <c r="M507" s="120">
        <v>31500</v>
      </c>
      <c r="N507" s="122">
        <v>0</v>
      </c>
      <c r="O507" s="120">
        <v>957.6</v>
      </c>
      <c r="P507" s="120">
        <v>904.05</v>
      </c>
      <c r="Q507" s="121">
        <f t="shared" si="7"/>
        <v>1021</v>
      </c>
      <c r="R507" s="120">
        <v>28617.35</v>
      </c>
    </row>
    <row r="508" spans="1:18">
      <c r="A508" s="116" t="str">
        <f>TNOMINA[[#This Row],[cedula]]&amp;TNOMINA[[#This Row],[prog]]&amp;LEFT(TNOMINA[[#This Row],[tipo]],3)</f>
        <v>0370082513011FIJ</v>
      </c>
      <c r="B508" s="119" t="s">
        <v>2298</v>
      </c>
      <c r="C508" s="119" t="s">
        <v>11</v>
      </c>
      <c r="D508" s="119" t="s">
        <v>2331</v>
      </c>
      <c r="E508" s="119" t="s">
        <v>3001</v>
      </c>
      <c r="F508" s="119" t="s">
        <v>3042</v>
      </c>
      <c r="G508" s="119" t="s">
        <v>3005</v>
      </c>
      <c r="H508" s="119" t="s">
        <v>1822</v>
      </c>
      <c r="I508" s="119" t="s">
        <v>445</v>
      </c>
      <c r="J508" s="119" t="s">
        <v>10</v>
      </c>
      <c r="K508" s="119" t="s">
        <v>405</v>
      </c>
      <c r="L508" s="119" t="s">
        <v>8575</v>
      </c>
      <c r="M508" s="120">
        <v>26250</v>
      </c>
      <c r="N508" s="122">
        <v>0</v>
      </c>
      <c r="O508" s="120">
        <v>798</v>
      </c>
      <c r="P508" s="120">
        <v>753.38</v>
      </c>
      <c r="Q508" s="121">
        <f t="shared" si="7"/>
        <v>325</v>
      </c>
      <c r="R508" s="120">
        <v>24373.62</v>
      </c>
    </row>
    <row r="509" spans="1:18">
      <c r="A509" s="116" t="str">
        <f>TNOMINA[[#This Row],[cedula]]&amp;TNOMINA[[#This Row],[prog]]&amp;LEFT(TNOMINA[[#This Row],[tipo]],3)</f>
        <v>0010728604911FIJ</v>
      </c>
      <c r="B509" s="119" t="s">
        <v>2298</v>
      </c>
      <c r="C509" s="119" t="s">
        <v>11</v>
      </c>
      <c r="D509" s="119" t="s">
        <v>2331</v>
      </c>
      <c r="E509" s="119" t="s">
        <v>3001</v>
      </c>
      <c r="F509" s="119" t="s">
        <v>3042</v>
      </c>
      <c r="G509" s="119" t="s">
        <v>3013</v>
      </c>
      <c r="H509" s="119" t="s">
        <v>1041</v>
      </c>
      <c r="I509" s="119" t="s">
        <v>576</v>
      </c>
      <c r="J509" s="119" t="s">
        <v>3045</v>
      </c>
      <c r="K509" s="119" t="s">
        <v>405</v>
      </c>
      <c r="L509" s="119" t="s">
        <v>8575</v>
      </c>
      <c r="M509" s="120">
        <v>35000</v>
      </c>
      <c r="N509" s="122">
        <v>0</v>
      </c>
      <c r="O509" s="120">
        <v>1064</v>
      </c>
      <c r="P509" s="120">
        <v>1004.5</v>
      </c>
      <c r="Q509" s="121">
        <f t="shared" si="7"/>
        <v>125</v>
      </c>
      <c r="R509" s="120">
        <v>32806.5</v>
      </c>
    </row>
    <row r="510" spans="1:18">
      <c r="A510" s="116" t="str">
        <f>TNOMINA[[#This Row],[cedula]]&amp;TNOMINA[[#This Row],[prog]]&amp;LEFT(TNOMINA[[#This Row],[tipo]],3)</f>
        <v>0020045932911FIJ</v>
      </c>
      <c r="B510" s="119" t="s">
        <v>2298</v>
      </c>
      <c r="C510" s="119" t="s">
        <v>11</v>
      </c>
      <c r="D510" s="119" t="s">
        <v>2331</v>
      </c>
      <c r="E510" s="119" t="s">
        <v>3001</v>
      </c>
      <c r="F510" s="119" t="s">
        <v>3042</v>
      </c>
      <c r="G510" s="119" t="s">
        <v>3010</v>
      </c>
      <c r="H510" s="119" t="s">
        <v>1091</v>
      </c>
      <c r="I510" s="119" t="s">
        <v>446</v>
      </c>
      <c r="J510" s="119" t="s">
        <v>27</v>
      </c>
      <c r="K510" s="119" t="s">
        <v>405</v>
      </c>
      <c r="L510" s="119" t="s">
        <v>8575</v>
      </c>
      <c r="M510" s="120">
        <v>11000</v>
      </c>
      <c r="N510" s="122">
        <v>0</v>
      </c>
      <c r="O510" s="120">
        <v>334.4</v>
      </c>
      <c r="P510" s="120">
        <v>315.7</v>
      </c>
      <c r="Q510" s="121">
        <f t="shared" si="7"/>
        <v>529.17000000000007</v>
      </c>
      <c r="R510" s="120">
        <v>9820.73</v>
      </c>
    </row>
    <row r="511" spans="1:18">
      <c r="A511" s="116" t="str">
        <f>TNOMINA[[#This Row],[cedula]]&amp;TNOMINA[[#This Row],[prog]]&amp;LEFT(TNOMINA[[#This Row],[tipo]],3)</f>
        <v>0020045561611FIJ</v>
      </c>
      <c r="B511" s="119" t="s">
        <v>2298</v>
      </c>
      <c r="C511" s="119" t="s">
        <v>11</v>
      </c>
      <c r="D511" s="119" t="s">
        <v>2331</v>
      </c>
      <c r="E511" s="119" t="s">
        <v>3001</v>
      </c>
      <c r="F511" s="119" t="s">
        <v>3042</v>
      </c>
      <c r="G511" s="119" t="s">
        <v>3006</v>
      </c>
      <c r="H511" s="119" t="s">
        <v>3430</v>
      </c>
      <c r="I511" s="119" t="s">
        <v>3429</v>
      </c>
      <c r="J511" s="119" t="s">
        <v>27</v>
      </c>
      <c r="K511" s="119" t="s">
        <v>405</v>
      </c>
      <c r="L511" s="119" t="s">
        <v>8575</v>
      </c>
      <c r="M511" s="120">
        <v>20000</v>
      </c>
      <c r="N511" s="122">
        <v>0</v>
      </c>
      <c r="O511" s="120">
        <v>608</v>
      </c>
      <c r="P511" s="120">
        <v>574</v>
      </c>
      <c r="Q511" s="121">
        <f t="shared" si="7"/>
        <v>1571</v>
      </c>
      <c r="R511" s="120">
        <v>17247</v>
      </c>
    </row>
    <row r="512" spans="1:18">
      <c r="A512" s="116" t="str">
        <f>TNOMINA[[#This Row],[cedula]]&amp;TNOMINA[[#This Row],[prog]]&amp;LEFT(TNOMINA[[#This Row],[tipo]],3)</f>
        <v>0010114040811FIJ</v>
      </c>
      <c r="B512" s="119" t="s">
        <v>2298</v>
      </c>
      <c r="C512" s="119" t="s">
        <v>11</v>
      </c>
      <c r="D512" s="119" t="s">
        <v>2331</v>
      </c>
      <c r="E512" s="119" t="s">
        <v>3001</v>
      </c>
      <c r="F512" s="119" t="s">
        <v>3042</v>
      </c>
      <c r="G512" s="119" t="s">
        <v>3007</v>
      </c>
      <c r="H512" s="119" t="s">
        <v>1823</v>
      </c>
      <c r="I512" s="119" t="s">
        <v>447</v>
      </c>
      <c r="J512" s="119" t="s">
        <v>10</v>
      </c>
      <c r="K512" s="119" t="s">
        <v>405</v>
      </c>
      <c r="L512" s="119" t="s">
        <v>8575</v>
      </c>
      <c r="M512" s="120">
        <v>22050</v>
      </c>
      <c r="N512" s="122">
        <v>0</v>
      </c>
      <c r="O512" s="120">
        <v>670.32</v>
      </c>
      <c r="P512" s="120">
        <v>632.84</v>
      </c>
      <c r="Q512" s="121">
        <f t="shared" si="7"/>
        <v>25</v>
      </c>
      <c r="R512" s="120">
        <v>20721.84</v>
      </c>
    </row>
    <row r="513" spans="1:18">
      <c r="A513" s="116" t="str">
        <f>TNOMINA[[#This Row],[cedula]]&amp;TNOMINA[[#This Row],[prog]]&amp;LEFT(TNOMINA[[#This Row],[tipo]],3)</f>
        <v>0400010417611FIJ</v>
      </c>
      <c r="B513" s="119" t="s">
        <v>2298</v>
      </c>
      <c r="C513" s="119" t="s">
        <v>11</v>
      </c>
      <c r="D513" s="119" t="s">
        <v>2331</v>
      </c>
      <c r="E513" s="119" t="s">
        <v>3001</v>
      </c>
      <c r="F513" s="119" t="s">
        <v>3042</v>
      </c>
      <c r="G513" s="119" t="s">
        <v>3006</v>
      </c>
      <c r="H513" s="119" t="s">
        <v>1824</v>
      </c>
      <c r="I513" s="119" t="s">
        <v>939</v>
      </c>
      <c r="J513" s="119" t="s">
        <v>940</v>
      </c>
      <c r="K513" s="119" t="s">
        <v>405</v>
      </c>
      <c r="L513" s="119" t="s">
        <v>8575</v>
      </c>
      <c r="M513" s="120">
        <v>25000</v>
      </c>
      <c r="N513" s="122">
        <v>0</v>
      </c>
      <c r="O513" s="120">
        <v>760</v>
      </c>
      <c r="P513" s="120">
        <v>717.5</v>
      </c>
      <c r="Q513" s="121">
        <f t="shared" si="7"/>
        <v>25</v>
      </c>
      <c r="R513" s="120">
        <v>23497.5</v>
      </c>
    </row>
    <row r="514" spans="1:18">
      <c r="A514" s="116" t="str">
        <f>TNOMINA[[#This Row],[cedula]]&amp;TNOMINA[[#This Row],[prog]]&amp;LEFT(TNOMINA[[#This Row],[tipo]],3)</f>
        <v>4023805412211FIJ</v>
      </c>
      <c r="B514" s="119" t="s">
        <v>2298</v>
      </c>
      <c r="C514" s="119" t="s">
        <v>11</v>
      </c>
      <c r="D514" s="119" t="s">
        <v>2331</v>
      </c>
      <c r="E514" s="119" t="s">
        <v>3001</v>
      </c>
      <c r="F514" s="119" t="s">
        <v>3042</v>
      </c>
      <c r="G514" s="119" t="s">
        <v>3006</v>
      </c>
      <c r="H514" s="119" t="s">
        <v>3047</v>
      </c>
      <c r="I514" s="119" t="s">
        <v>3046</v>
      </c>
      <c r="J514" s="119" t="s">
        <v>55</v>
      </c>
      <c r="K514" s="119" t="s">
        <v>405</v>
      </c>
      <c r="L514" s="119" t="s">
        <v>8575</v>
      </c>
      <c r="M514" s="120">
        <v>25000</v>
      </c>
      <c r="N514" s="122">
        <v>0</v>
      </c>
      <c r="O514" s="120">
        <v>760</v>
      </c>
      <c r="P514" s="120">
        <v>717.5</v>
      </c>
      <c r="Q514" s="121">
        <f t="shared" si="7"/>
        <v>25</v>
      </c>
      <c r="R514" s="120">
        <v>23497.5</v>
      </c>
    </row>
    <row r="515" spans="1:18">
      <c r="A515" s="116" t="str">
        <f>TNOMINA[[#This Row],[cedula]]&amp;TNOMINA[[#This Row],[prog]]&amp;LEFT(TNOMINA[[#This Row],[tipo]],3)</f>
        <v>4023777875411FIJ</v>
      </c>
      <c r="B515" s="119" t="s">
        <v>2298</v>
      </c>
      <c r="C515" s="119" t="s">
        <v>11</v>
      </c>
      <c r="D515" s="119" t="s">
        <v>2331</v>
      </c>
      <c r="E515" s="119" t="s">
        <v>3001</v>
      </c>
      <c r="F515" s="119" t="s">
        <v>3042</v>
      </c>
      <c r="G515" s="119" t="s">
        <v>3006</v>
      </c>
      <c r="H515" s="119" t="s">
        <v>2958</v>
      </c>
      <c r="I515" s="119" t="s">
        <v>2957</v>
      </c>
      <c r="J515" s="119" t="s">
        <v>8</v>
      </c>
      <c r="K515" s="119" t="s">
        <v>405</v>
      </c>
      <c r="L515" s="119" t="s">
        <v>8575</v>
      </c>
      <c r="M515" s="120">
        <v>17000</v>
      </c>
      <c r="N515" s="122">
        <v>0</v>
      </c>
      <c r="O515" s="120">
        <v>516.79999999999995</v>
      </c>
      <c r="P515" s="120">
        <v>487.9</v>
      </c>
      <c r="Q515" s="121">
        <f t="shared" si="7"/>
        <v>1581</v>
      </c>
      <c r="R515" s="120">
        <v>14414.3</v>
      </c>
    </row>
    <row r="516" spans="1:18">
      <c r="A516" s="116" t="str">
        <f>TNOMINA[[#This Row],[cedula]]&amp;TNOMINA[[#This Row],[prog]]&amp;LEFT(TNOMINA[[#This Row],[tipo]],3)</f>
        <v>0010992470411FIJ</v>
      </c>
      <c r="B516" s="119" t="s">
        <v>2298</v>
      </c>
      <c r="C516" s="119" t="s">
        <v>11</v>
      </c>
      <c r="D516" s="119" t="s">
        <v>2331</v>
      </c>
      <c r="E516" s="119" t="s">
        <v>3001</v>
      </c>
      <c r="F516" s="119" t="s">
        <v>3042</v>
      </c>
      <c r="G516" s="119" t="s">
        <v>3009</v>
      </c>
      <c r="H516" s="119" t="s">
        <v>1092</v>
      </c>
      <c r="I516" s="119" t="s">
        <v>448</v>
      </c>
      <c r="J516" s="119" t="s">
        <v>27</v>
      </c>
      <c r="K516" s="119" t="s">
        <v>405</v>
      </c>
      <c r="L516" s="119" t="s">
        <v>8575</v>
      </c>
      <c r="M516" s="120">
        <v>15000</v>
      </c>
      <c r="N516" s="122">
        <v>0</v>
      </c>
      <c r="O516" s="120">
        <v>456</v>
      </c>
      <c r="P516" s="120">
        <v>430.5</v>
      </c>
      <c r="Q516" s="121">
        <f t="shared" si="7"/>
        <v>7470.16</v>
      </c>
      <c r="R516" s="120">
        <v>6643.34</v>
      </c>
    </row>
    <row r="517" spans="1:18">
      <c r="A517" s="116" t="str">
        <f>TNOMINA[[#This Row],[cedula]]&amp;TNOMINA[[#This Row],[prog]]&amp;LEFT(TNOMINA[[#This Row],[tipo]],3)</f>
        <v>0011015097611FIJ</v>
      </c>
      <c r="B517" s="119" t="s">
        <v>2298</v>
      </c>
      <c r="C517" s="119" t="s">
        <v>11</v>
      </c>
      <c r="D517" s="119" t="s">
        <v>2331</v>
      </c>
      <c r="E517" s="119" t="s">
        <v>3001</v>
      </c>
      <c r="F517" s="119" t="s">
        <v>3042</v>
      </c>
      <c r="G517" s="119" t="s">
        <v>3006</v>
      </c>
      <c r="H517" s="119" t="s">
        <v>1853</v>
      </c>
      <c r="I517" s="119" t="s">
        <v>829</v>
      </c>
      <c r="J517" s="119" t="s">
        <v>59</v>
      </c>
      <c r="K517" s="119" t="s">
        <v>944</v>
      </c>
      <c r="L517" s="119" t="s">
        <v>8575</v>
      </c>
      <c r="M517" s="120">
        <v>180000</v>
      </c>
      <c r="N517" s="120">
        <v>30923.37</v>
      </c>
      <c r="O517" s="120">
        <v>5472</v>
      </c>
      <c r="P517" s="120">
        <v>5166</v>
      </c>
      <c r="Q517" s="121">
        <f t="shared" ref="Q517:Q580" si="8">M517-SUM(N517:P517)-R517</f>
        <v>25</v>
      </c>
      <c r="R517" s="120">
        <v>138413.63</v>
      </c>
    </row>
    <row r="518" spans="1:18">
      <c r="A518" s="116" t="str">
        <f>TNOMINA[[#This Row],[cedula]]&amp;TNOMINA[[#This Row],[prog]]&amp;LEFT(TNOMINA[[#This Row],[tipo]],3)</f>
        <v>0020045660611FIJ</v>
      </c>
      <c r="B518" s="119" t="s">
        <v>2298</v>
      </c>
      <c r="C518" s="119" t="s">
        <v>11</v>
      </c>
      <c r="D518" s="119" t="s">
        <v>2331</v>
      </c>
      <c r="E518" s="119" t="s">
        <v>3001</v>
      </c>
      <c r="F518" s="119" t="s">
        <v>3042</v>
      </c>
      <c r="G518" s="119" t="s">
        <v>3006</v>
      </c>
      <c r="H518" s="119" t="s">
        <v>3432</v>
      </c>
      <c r="I518" s="119" t="s">
        <v>3431</v>
      </c>
      <c r="J518" s="119" t="s">
        <v>359</v>
      </c>
      <c r="K518" s="119" t="s">
        <v>405</v>
      </c>
      <c r="L518" s="119" t="s">
        <v>8575</v>
      </c>
      <c r="M518" s="120">
        <v>22000</v>
      </c>
      <c r="N518" s="122">
        <v>0</v>
      </c>
      <c r="O518" s="120">
        <v>668.8</v>
      </c>
      <c r="P518" s="120">
        <v>631.4</v>
      </c>
      <c r="Q518" s="121">
        <f t="shared" si="8"/>
        <v>1071</v>
      </c>
      <c r="R518" s="120">
        <v>19628.8</v>
      </c>
    </row>
    <row r="519" spans="1:18">
      <c r="A519" s="116" t="str">
        <f>TNOMINA[[#This Row],[cedula]]&amp;TNOMINA[[#This Row],[prog]]&amp;LEFT(TNOMINA[[#This Row],[tipo]],3)</f>
        <v>0010406988511FIJ</v>
      </c>
      <c r="B519" s="119" t="s">
        <v>2298</v>
      </c>
      <c r="C519" s="119" t="s">
        <v>11</v>
      </c>
      <c r="D519" s="119" t="s">
        <v>2331</v>
      </c>
      <c r="E519" s="119" t="s">
        <v>3001</v>
      </c>
      <c r="F519" s="119" t="s">
        <v>3042</v>
      </c>
      <c r="G519" s="119" t="s">
        <v>3005</v>
      </c>
      <c r="H519" s="119" t="s">
        <v>1826</v>
      </c>
      <c r="I519" s="119" t="s">
        <v>451</v>
      </c>
      <c r="J519" s="119" t="s">
        <v>348</v>
      </c>
      <c r="K519" s="119" t="s">
        <v>405</v>
      </c>
      <c r="L519" s="119" t="s">
        <v>8575</v>
      </c>
      <c r="M519" s="120">
        <v>11000</v>
      </c>
      <c r="N519" s="122">
        <v>0</v>
      </c>
      <c r="O519" s="120">
        <v>334.4</v>
      </c>
      <c r="P519" s="120">
        <v>315.7</v>
      </c>
      <c r="Q519" s="121">
        <f t="shared" si="8"/>
        <v>8125.5</v>
      </c>
      <c r="R519" s="120">
        <v>2224.4</v>
      </c>
    </row>
    <row r="520" spans="1:18">
      <c r="A520" s="116" t="str">
        <f>TNOMINA[[#This Row],[cedula]]&amp;TNOMINA[[#This Row],[prog]]&amp;LEFT(TNOMINA[[#This Row],[tipo]],3)</f>
        <v>0400001601611FIJ</v>
      </c>
      <c r="B520" s="119" t="s">
        <v>2298</v>
      </c>
      <c r="C520" s="119" t="s">
        <v>11</v>
      </c>
      <c r="D520" s="119" t="s">
        <v>2331</v>
      </c>
      <c r="E520" s="119" t="s">
        <v>3001</v>
      </c>
      <c r="F520" s="119" t="s">
        <v>3042</v>
      </c>
      <c r="G520" s="119" t="s">
        <v>3006</v>
      </c>
      <c r="H520" s="119" t="s">
        <v>1827</v>
      </c>
      <c r="I520" s="119" t="s">
        <v>941</v>
      </c>
      <c r="J520" s="119" t="s">
        <v>125</v>
      </c>
      <c r="K520" s="119" t="s">
        <v>405</v>
      </c>
      <c r="L520" s="119" t="s">
        <v>8575</v>
      </c>
      <c r="M520" s="120">
        <v>20000</v>
      </c>
      <c r="N520" s="122">
        <v>0</v>
      </c>
      <c r="O520" s="120">
        <v>608</v>
      </c>
      <c r="P520" s="120">
        <v>574</v>
      </c>
      <c r="Q520" s="121">
        <f t="shared" si="8"/>
        <v>25</v>
      </c>
      <c r="R520" s="120">
        <v>18793</v>
      </c>
    </row>
    <row r="521" spans="1:18">
      <c r="A521" s="116" t="str">
        <f>TNOMINA[[#This Row],[cedula]]&amp;TNOMINA[[#This Row],[prog]]&amp;LEFT(TNOMINA[[#This Row],[tipo]],3)</f>
        <v>0010826076111FIJ</v>
      </c>
      <c r="B521" s="119" t="s">
        <v>2298</v>
      </c>
      <c r="C521" s="119" t="s">
        <v>11</v>
      </c>
      <c r="D521" s="119" t="s">
        <v>2331</v>
      </c>
      <c r="E521" s="119" t="s">
        <v>3001</v>
      </c>
      <c r="F521" s="119" t="s">
        <v>3042</v>
      </c>
      <c r="G521" s="119" t="s">
        <v>3010</v>
      </c>
      <c r="H521" s="119" t="s">
        <v>1094</v>
      </c>
      <c r="I521" s="119" t="s">
        <v>596</v>
      </c>
      <c r="J521" s="119" t="s">
        <v>415</v>
      </c>
      <c r="K521" s="119" t="s">
        <v>587</v>
      </c>
      <c r="L521" s="119" t="s">
        <v>8575</v>
      </c>
      <c r="M521" s="120">
        <v>26250</v>
      </c>
      <c r="N521" s="122">
        <v>0</v>
      </c>
      <c r="O521" s="120">
        <v>798</v>
      </c>
      <c r="P521" s="120">
        <v>753.38</v>
      </c>
      <c r="Q521" s="121">
        <f t="shared" si="8"/>
        <v>75</v>
      </c>
      <c r="R521" s="120">
        <v>24623.62</v>
      </c>
    </row>
    <row r="522" spans="1:18">
      <c r="A522" s="116" t="str">
        <f>TNOMINA[[#This Row],[cedula]]&amp;TNOMINA[[#This Row],[prog]]&amp;LEFT(TNOMINA[[#This Row],[tipo]],3)</f>
        <v>4021042496211FIJ</v>
      </c>
      <c r="B522" s="119" t="s">
        <v>2298</v>
      </c>
      <c r="C522" s="119" t="s">
        <v>11</v>
      </c>
      <c r="D522" s="119" t="s">
        <v>2331</v>
      </c>
      <c r="E522" s="119" t="s">
        <v>3001</v>
      </c>
      <c r="F522" s="119" t="s">
        <v>3042</v>
      </c>
      <c r="G522" s="119" t="s">
        <v>3006</v>
      </c>
      <c r="H522" s="119" t="s">
        <v>1828</v>
      </c>
      <c r="I522" s="119" t="s">
        <v>942</v>
      </c>
      <c r="J522" s="119" t="s">
        <v>203</v>
      </c>
      <c r="K522" s="119" t="s">
        <v>405</v>
      </c>
      <c r="L522" s="119" t="s">
        <v>8575</v>
      </c>
      <c r="M522" s="120">
        <v>20000</v>
      </c>
      <c r="N522" s="122">
        <v>0</v>
      </c>
      <c r="O522" s="120">
        <v>608</v>
      </c>
      <c r="P522" s="120">
        <v>574</v>
      </c>
      <c r="Q522" s="121">
        <f t="shared" si="8"/>
        <v>25</v>
      </c>
      <c r="R522" s="120">
        <v>18793</v>
      </c>
    </row>
    <row r="523" spans="1:18">
      <c r="A523" s="116" t="str">
        <f>TNOMINA[[#This Row],[cedula]]&amp;TNOMINA[[#This Row],[prog]]&amp;LEFT(TNOMINA[[#This Row],[tipo]],3)</f>
        <v>0010175225111FIJ</v>
      </c>
      <c r="B523" s="119" t="s">
        <v>2298</v>
      </c>
      <c r="C523" s="119" t="s">
        <v>11</v>
      </c>
      <c r="D523" s="119" t="s">
        <v>2331</v>
      </c>
      <c r="E523" s="119" t="s">
        <v>3001</v>
      </c>
      <c r="F523" s="119" t="s">
        <v>3042</v>
      </c>
      <c r="G523" s="119" t="s">
        <v>3013</v>
      </c>
      <c r="H523" s="119" t="s">
        <v>1855</v>
      </c>
      <c r="I523" s="119" t="s">
        <v>452</v>
      </c>
      <c r="J523" s="119" t="s">
        <v>828</v>
      </c>
      <c r="K523" s="119" t="s">
        <v>237</v>
      </c>
      <c r="L523" s="119" t="s">
        <v>8575</v>
      </c>
      <c r="M523" s="120">
        <v>115000</v>
      </c>
      <c r="N523" s="120">
        <v>15633.74</v>
      </c>
      <c r="O523" s="120">
        <v>3496</v>
      </c>
      <c r="P523" s="120">
        <v>3300.5</v>
      </c>
      <c r="Q523" s="121">
        <f t="shared" si="8"/>
        <v>525.00000000001455</v>
      </c>
      <c r="R523" s="120">
        <v>92044.76</v>
      </c>
    </row>
    <row r="524" spans="1:18">
      <c r="A524" s="116" t="str">
        <f>TNOMINA[[#This Row],[cedula]]&amp;TNOMINA[[#This Row],[prog]]&amp;LEFT(TNOMINA[[#This Row],[tipo]],3)</f>
        <v>0400007483311FIJ</v>
      </c>
      <c r="B524" s="119" t="s">
        <v>2298</v>
      </c>
      <c r="C524" s="119" t="s">
        <v>11</v>
      </c>
      <c r="D524" s="119" t="s">
        <v>2331</v>
      </c>
      <c r="E524" s="119" t="s">
        <v>3001</v>
      </c>
      <c r="F524" s="119" t="s">
        <v>3042</v>
      </c>
      <c r="G524" s="119" t="s">
        <v>3005</v>
      </c>
      <c r="H524" s="119" t="s">
        <v>1830</v>
      </c>
      <c r="I524" s="119" t="s">
        <v>453</v>
      </c>
      <c r="J524" s="119" t="s">
        <v>125</v>
      </c>
      <c r="K524" s="119" t="s">
        <v>405</v>
      </c>
      <c r="L524" s="119" t="s">
        <v>8575</v>
      </c>
      <c r="M524" s="120">
        <v>25000</v>
      </c>
      <c r="N524" s="122">
        <v>0</v>
      </c>
      <c r="O524" s="120">
        <v>760</v>
      </c>
      <c r="P524" s="120">
        <v>717.5</v>
      </c>
      <c r="Q524" s="121">
        <f t="shared" si="8"/>
        <v>8179.1</v>
      </c>
      <c r="R524" s="120">
        <v>15343.4</v>
      </c>
    </row>
    <row r="525" spans="1:18">
      <c r="A525" s="116" t="str">
        <f>TNOMINA[[#This Row],[cedula]]&amp;TNOMINA[[#This Row],[prog]]&amp;LEFT(TNOMINA[[#This Row],[tipo]],3)</f>
        <v>0400013843011FIJ</v>
      </c>
      <c r="B525" s="119" t="s">
        <v>2298</v>
      </c>
      <c r="C525" s="119" t="s">
        <v>11</v>
      </c>
      <c r="D525" s="119" t="s">
        <v>2331</v>
      </c>
      <c r="E525" s="119" t="s">
        <v>3001</v>
      </c>
      <c r="F525" s="119" t="s">
        <v>3042</v>
      </c>
      <c r="G525" s="119" t="s">
        <v>3006</v>
      </c>
      <c r="H525" s="119" t="s">
        <v>1831</v>
      </c>
      <c r="I525" s="119" t="s">
        <v>1197</v>
      </c>
      <c r="J525" s="119" t="s">
        <v>27</v>
      </c>
      <c r="K525" s="119" t="s">
        <v>405</v>
      </c>
      <c r="L525" s="119" t="s">
        <v>8575</v>
      </c>
      <c r="M525" s="120">
        <v>20000</v>
      </c>
      <c r="N525" s="122">
        <v>0</v>
      </c>
      <c r="O525" s="120">
        <v>608</v>
      </c>
      <c r="P525" s="120">
        <v>574</v>
      </c>
      <c r="Q525" s="121">
        <f t="shared" si="8"/>
        <v>25</v>
      </c>
      <c r="R525" s="120">
        <v>18793</v>
      </c>
    </row>
    <row r="526" spans="1:18">
      <c r="A526" s="116" t="str">
        <f>TNOMINA[[#This Row],[cedula]]&amp;TNOMINA[[#This Row],[prog]]&amp;LEFT(TNOMINA[[#This Row],[tipo]],3)</f>
        <v>0010100562711FIJ</v>
      </c>
      <c r="B526" s="119" t="s">
        <v>2298</v>
      </c>
      <c r="C526" s="119" t="s">
        <v>11</v>
      </c>
      <c r="D526" s="119" t="s">
        <v>2331</v>
      </c>
      <c r="E526" s="119" t="s">
        <v>3001</v>
      </c>
      <c r="F526" s="119" t="s">
        <v>3042</v>
      </c>
      <c r="G526" s="119" t="s">
        <v>3005</v>
      </c>
      <c r="H526" s="119" t="s">
        <v>1832</v>
      </c>
      <c r="I526" s="119" t="s">
        <v>3048</v>
      </c>
      <c r="J526" s="119" t="s">
        <v>32</v>
      </c>
      <c r="K526" s="119" t="s">
        <v>405</v>
      </c>
      <c r="L526" s="119" t="s">
        <v>8575</v>
      </c>
      <c r="M526" s="120">
        <v>90000</v>
      </c>
      <c r="N526" s="120">
        <v>9753.1200000000008</v>
      </c>
      <c r="O526" s="120">
        <v>2736</v>
      </c>
      <c r="P526" s="120">
        <v>2583</v>
      </c>
      <c r="Q526" s="121">
        <f t="shared" si="8"/>
        <v>25</v>
      </c>
      <c r="R526" s="120">
        <v>74902.880000000005</v>
      </c>
    </row>
    <row r="527" spans="1:18">
      <c r="A527" s="116" t="str">
        <f>TNOMINA[[#This Row],[cedula]]&amp;TNOMINA[[#This Row],[prog]]&amp;LEFT(TNOMINA[[#This Row],[tipo]],3)</f>
        <v>2230078140211FIJ</v>
      </c>
      <c r="B527" s="119" t="s">
        <v>2298</v>
      </c>
      <c r="C527" s="119" t="s">
        <v>11</v>
      </c>
      <c r="D527" s="119" t="s">
        <v>2331</v>
      </c>
      <c r="E527" s="119" t="s">
        <v>3001</v>
      </c>
      <c r="F527" s="119" t="s">
        <v>3042</v>
      </c>
      <c r="G527" s="119" t="s">
        <v>3006</v>
      </c>
      <c r="H527" s="119" t="s">
        <v>3434</v>
      </c>
      <c r="I527" s="119" t="s">
        <v>3433</v>
      </c>
      <c r="J527" s="119" t="s">
        <v>359</v>
      </c>
      <c r="K527" s="119" t="s">
        <v>405</v>
      </c>
      <c r="L527" s="119" t="s">
        <v>8575</v>
      </c>
      <c r="M527" s="120">
        <v>22000</v>
      </c>
      <c r="N527" s="122">
        <v>0</v>
      </c>
      <c r="O527" s="120">
        <v>668.8</v>
      </c>
      <c r="P527" s="120">
        <v>631.4</v>
      </c>
      <c r="Q527" s="121">
        <f t="shared" si="8"/>
        <v>3391</v>
      </c>
      <c r="R527" s="120">
        <v>17308.8</v>
      </c>
    </row>
    <row r="528" spans="1:18">
      <c r="A528" s="116" t="str">
        <f>TNOMINA[[#This Row],[cedula]]&amp;TNOMINA[[#This Row],[prog]]&amp;LEFT(TNOMINA[[#This Row],[tipo]],3)</f>
        <v>0410013621911FIJ</v>
      </c>
      <c r="B528" s="119" t="s">
        <v>2298</v>
      </c>
      <c r="C528" s="119" t="s">
        <v>11</v>
      </c>
      <c r="D528" s="119" t="s">
        <v>2331</v>
      </c>
      <c r="E528" s="119" t="s">
        <v>3001</v>
      </c>
      <c r="F528" s="119" t="s">
        <v>3042</v>
      </c>
      <c r="G528" s="119" t="s">
        <v>3010</v>
      </c>
      <c r="H528" s="119" t="s">
        <v>1856</v>
      </c>
      <c r="I528" s="119" t="s">
        <v>401</v>
      </c>
      <c r="J528" s="119" t="s">
        <v>402</v>
      </c>
      <c r="K528" s="119" t="s">
        <v>944</v>
      </c>
      <c r="L528" s="119" t="s">
        <v>8575</v>
      </c>
      <c r="M528" s="120">
        <v>31500</v>
      </c>
      <c r="N528" s="122">
        <v>0</v>
      </c>
      <c r="O528" s="120">
        <v>957.6</v>
      </c>
      <c r="P528" s="120">
        <v>904.05</v>
      </c>
      <c r="Q528" s="121">
        <f t="shared" si="8"/>
        <v>1612.3799999999974</v>
      </c>
      <c r="R528" s="120">
        <v>28025.97</v>
      </c>
    </row>
    <row r="529" spans="1:18">
      <c r="A529" s="116" t="str">
        <f>TNOMINA[[#This Row],[cedula]]&amp;TNOMINA[[#This Row],[prog]]&amp;LEFT(TNOMINA[[#This Row],[tipo]],3)</f>
        <v>0010959168511FIJ</v>
      </c>
      <c r="B529" s="119" t="s">
        <v>2298</v>
      </c>
      <c r="C529" s="119" t="s">
        <v>11</v>
      </c>
      <c r="D529" s="119" t="s">
        <v>2331</v>
      </c>
      <c r="E529" s="119" t="s">
        <v>3001</v>
      </c>
      <c r="F529" s="119" t="s">
        <v>3042</v>
      </c>
      <c r="G529" s="119" t="s">
        <v>3007</v>
      </c>
      <c r="H529" s="119" t="s">
        <v>1097</v>
      </c>
      <c r="I529" s="119" t="s">
        <v>392</v>
      </c>
      <c r="J529" s="119" t="s">
        <v>393</v>
      </c>
      <c r="K529" s="119" t="s">
        <v>405</v>
      </c>
      <c r="L529" s="119" t="s">
        <v>8575</v>
      </c>
      <c r="M529" s="120">
        <v>60000</v>
      </c>
      <c r="N529" s="120">
        <v>3169.2</v>
      </c>
      <c r="O529" s="120">
        <v>1824</v>
      </c>
      <c r="P529" s="120">
        <v>1722</v>
      </c>
      <c r="Q529" s="121">
        <f t="shared" si="8"/>
        <v>1912.3800000000047</v>
      </c>
      <c r="R529" s="120">
        <v>51372.42</v>
      </c>
    </row>
    <row r="530" spans="1:18">
      <c r="A530" s="116" t="str">
        <f>TNOMINA[[#This Row],[cedula]]&amp;TNOMINA[[#This Row],[prog]]&amp;LEFT(TNOMINA[[#This Row],[tipo]],3)</f>
        <v>0370007995111FIJ</v>
      </c>
      <c r="B530" s="119" t="s">
        <v>2298</v>
      </c>
      <c r="C530" s="119" t="s">
        <v>11</v>
      </c>
      <c r="D530" s="119" t="s">
        <v>2331</v>
      </c>
      <c r="E530" s="119" t="s">
        <v>3001</v>
      </c>
      <c r="F530" s="119" t="s">
        <v>3042</v>
      </c>
      <c r="G530" s="119" t="s">
        <v>3004</v>
      </c>
      <c r="H530" s="119" t="s">
        <v>1834</v>
      </c>
      <c r="I530" s="119" t="s">
        <v>454</v>
      </c>
      <c r="J530" s="119" t="s">
        <v>429</v>
      </c>
      <c r="K530" s="119" t="s">
        <v>405</v>
      </c>
      <c r="L530" s="119" t="s">
        <v>8575</v>
      </c>
      <c r="M530" s="120">
        <v>12650</v>
      </c>
      <c r="N530" s="122">
        <v>0</v>
      </c>
      <c r="O530" s="120">
        <v>384.56</v>
      </c>
      <c r="P530" s="120">
        <v>363.06</v>
      </c>
      <c r="Q530" s="121">
        <f t="shared" si="8"/>
        <v>571</v>
      </c>
      <c r="R530" s="120">
        <v>11331.38</v>
      </c>
    </row>
    <row r="531" spans="1:18">
      <c r="A531" s="116" t="str">
        <f>TNOMINA[[#This Row],[cedula]]&amp;TNOMINA[[#This Row],[prog]]&amp;LEFT(TNOMINA[[#This Row],[tipo]],3)</f>
        <v>0010053800811FIJ</v>
      </c>
      <c r="B531" s="119" t="s">
        <v>2298</v>
      </c>
      <c r="C531" s="119" t="s">
        <v>11</v>
      </c>
      <c r="D531" s="119" t="s">
        <v>2331</v>
      </c>
      <c r="E531" s="119" t="s">
        <v>3001</v>
      </c>
      <c r="F531" s="119" t="s">
        <v>3042</v>
      </c>
      <c r="G531" s="119" t="s">
        <v>3010</v>
      </c>
      <c r="H531" s="119" t="s">
        <v>1099</v>
      </c>
      <c r="I531" s="119" t="s">
        <v>455</v>
      </c>
      <c r="J531" s="119" t="s">
        <v>456</v>
      </c>
      <c r="K531" s="119" t="s">
        <v>405</v>
      </c>
      <c r="L531" s="119" t="s">
        <v>8575</v>
      </c>
      <c r="M531" s="120">
        <v>24719.919999999998</v>
      </c>
      <c r="N531" s="122">
        <v>0</v>
      </c>
      <c r="O531" s="120">
        <v>751.49</v>
      </c>
      <c r="P531" s="120">
        <v>709.46</v>
      </c>
      <c r="Q531" s="121">
        <f t="shared" si="8"/>
        <v>1662.3799999999974</v>
      </c>
      <c r="R531" s="120">
        <v>21596.59</v>
      </c>
    </row>
    <row r="532" spans="1:18">
      <c r="A532" s="116" t="str">
        <f>TNOMINA[[#This Row],[cedula]]&amp;TNOMINA[[#This Row],[prog]]&amp;LEFT(TNOMINA[[#This Row],[tipo]],3)</f>
        <v>0010163195011FIJ</v>
      </c>
      <c r="B532" s="119" t="s">
        <v>2298</v>
      </c>
      <c r="C532" s="119" t="s">
        <v>11</v>
      </c>
      <c r="D532" s="119" t="s">
        <v>2331</v>
      </c>
      <c r="E532" s="119" t="s">
        <v>3001</v>
      </c>
      <c r="F532" s="119" t="s">
        <v>3042</v>
      </c>
      <c r="G532" s="119" t="s">
        <v>3005</v>
      </c>
      <c r="H532" s="119" t="s">
        <v>1835</v>
      </c>
      <c r="I532" s="119" t="s">
        <v>457</v>
      </c>
      <c r="J532" s="119" t="s">
        <v>231</v>
      </c>
      <c r="K532" s="119" t="s">
        <v>405</v>
      </c>
      <c r="L532" s="119" t="s">
        <v>8575</v>
      </c>
      <c r="M532" s="120">
        <v>31500</v>
      </c>
      <c r="N532" s="122">
        <v>0</v>
      </c>
      <c r="O532" s="120">
        <v>957.6</v>
      </c>
      <c r="P532" s="120">
        <v>904.05</v>
      </c>
      <c r="Q532" s="121">
        <f t="shared" si="8"/>
        <v>1366</v>
      </c>
      <c r="R532" s="120">
        <v>28272.35</v>
      </c>
    </row>
    <row r="533" spans="1:18">
      <c r="A533" s="116" t="str">
        <f>TNOMINA[[#This Row],[cedula]]&amp;TNOMINA[[#This Row],[prog]]&amp;LEFT(TNOMINA[[#This Row],[tipo]],3)</f>
        <v>0400001570311FIJ</v>
      </c>
      <c r="B533" s="119" t="s">
        <v>2298</v>
      </c>
      <c r="C533" s="119" t="s">
        <v>11</v>
      </c>
      <c r="D533" s="119" t="s">
        <v>2331</v>
      </c>
      <c r="E533" s="119" t="s">
        <v>3001</v>
      </c>
      <c r="F533" s="119" t="s">
        <v>3042</v>
      </c>
      <c r="G533" s="119" t="s">
        <v>3007</v>
      </c>
      <c r="H533" s="119" t="s">
        <v>1836</v>
      </c>
      <c r="I533" s="119" t="s">
        <v>458</v>
      </c>
      <c r="J533" s="119" t="s">
        <v>93</v>
      </c>
      <c r="K533" s="119" t="s">
        <v>405</v>
      </c>
      <c r="L533" s="119" t="s">
        <v>8575</v>
      </c>
      <c r="M533" s="120">
        <v>30000</v>
      </c>
      <c r="N533" s="122">
        <v>0</v>
      </c>
      <c r="O533" s="120">
        <v>912</v>
      </c>
      <c r="P533" s="120">
        <v>861</v>
      </c>
      <c r="Q533" s="121">
        <f t="shared" si="8"/>
        <v>1071</v>
      </c>
      <c r="R533" s="120">
        <v>27156</v>
      </c>
    </row>
    <row r="534" spans="1:18">
      <c r="A534" s="116" t="str">
        <f>TNOMINA[[#This Row],[cedula]]&amp;TNOMINA[[#This Row],[prog]]&amp;LEFT(TNOMINA[[#This Row],[tipo]],3)</f>
        <v>0420005170611FIJ</v>
      </c>
      <c r="B534" s="119" t="s">
        <v>2298</v>
      </c>
      <c r="C534" s="119" t="s">
        <v>11</v>
      </c>
      <c r="D534" s="119" t="s">
        <v>2331</v>
      </c>
      <c r="E534" s="119" t="s">
        <v>3001</v>
      </c>
      <c r="F534" s="119" t="s">
        <v>3042</v>
      </c>
      <c r="G534" s="119" t="s">
        <v>3006</v>
      </c>
      <c r="H534" s="119" t="s">
        <v>1837</v>
      </c>
      <c r="I534" s="119" t="s">
        <v>1355</v>
      </c>
      <c r="J534" s="119" t="s">
        <v>350</v>
      </c>
      <c r="K534" s="119" t="s">
        <v>405</v>
      </c>
      <c r="L534" s="119" t="s">
        <v>8575</v>
      </c>
      <c r="M534" s="120">
        <v>26250</v>
      </c>
      <c r="N534" s="122">
        <v>0</v>
      </c>
      <c r="O534" s="120">
        <v>798</v>
      </c>
      <c r="P534" s="120">
        <v>753.38</v>
      </c>
      <c r="Q534" s="121">
        <f t="shared" si="8"/>
        <v>4871</v>
      </c>
      <c r="R534" s="120">
        <v>19827.62</v>
      </c>
    </row>
    <row r="535" spans="1:18">
      <c r="A535" s="116" t="str">
        <f>TNOMINA[[#This Row],[cedula]]&amp;TNOMINA[[#This Row],[prog]]&amp;LEFT(TNOMINA[[#This Row],[tipo]],3)</f>
        <v>0010548443011FIJ</v>
      </c>
      <c r="B535" s="119" t="s">
        <v>2298</v>
      </c>
      <c r="C535" s="119" t="s">
        <v>11</v>
      </c>
      <c r="D535" s="119" t="s">
        <v>2331</v>
      </c>
      <c r="E535" s="119" t="s">
        <v>3001</v>
      </c>
      <c r="F535" s="119" t="s">
        <v>3042</v>
      </c>
      <c r="G535" s="119" t="s">
        <v>3005</v>
      </c>
      <c r="H535" s="119" t="s">
        <v>1857</v>
      </c>
      <c r="I535" s="119" t="s">
        <v>403</v>
      </c>
      <c r="J535" s="119" t="s">
        <v>8</v>
      </c>
      <c r="K535" s="119" t="s">
        <v>944</v>
      </c>
      <c r="L535" s="119" t="s">
        <v>8575</v>
      </c>
      <c r="M535" s="120">
        <v>16500</v>
      </c>
      <c r="N535" s="122">
        <v>0</v>
      </c>
      <c r="O535" s="120">
        <v>501.6</v>
      </c>
      <c r="P535" s="120">
        <v>473.55</v>
      </c>
      <c r="Q535" s="121">
        <f t="shared" si="8"/>
        <v>6211.6400000000012</v>
      </c>
      <c r="R535" s="120">
        <v>9313.2099999999991</v>
      </c>
    </row>
    <row r="536" spans="1:18">
      <c r="A536" s="116" t="str">
        <f>TNOMINA[[#This Row],[cedula]]&amp;TNOMINA[[#This Row],[prog]]&amp;LEFT(TNOMINA[[#This Row],[tipo]],3)</f>
        <v>4020926382711FIJ</v>
      </c>
      <c r="B536" s="119" t="s">
        <v>2298</v>
      </c>
      <c r="C536" s="119" t="s">
        <v>11</v>
      </c>
      <c r="D536" s="119" t="s">
        <v>2331</v>
      </c>
      <c r="E536" s="119" t="s">
        <v>3001</v>
      </c>
      <c r="F536" s="119" t="s">
        <v>3042</v>
      </c>
      <c r="G536" s="119" t="s">
        <v>3006</v>
      </c>
      <c r="H536" s="119" t="s">
        <v>1839</v>
      </c>
      <c r="I536" s="119" t="s">
        <v>1375</v>
      </c>
      <c r="J536" s="119" t="s">
        <v>10</v>
      </c>
      <c r="K536" s="119" t="s">
        <v>405</v>
      </c>
      <c r="L536" s="119" t="s">
        <v>8575</v>
      </c>
      <c r="M536" s="120">
        <v>25000</v>
      </c>
      <c r="N536" s="122">
        <v>0</v>
      </c>
      <c r="O536" s="120">
        <v>760</v>
      </c>
      <c r="P536" s="120">
        <v>717.5</v>
      </c>
      <c r="Q536" s="121">
        <f t="shared" si="8"/>
        <v>25</v>
      </c>
      <c r="R536" s="120">
        <v>23497.5</v>
      </c>
    </row>
    <row r="537" spans="1:18">
      <c r="A537" s="116" t="str">
        <f>TNOMINA[[#This Row],[cedula]]&amp;TNOMINA[[#This Row],[prog]]&amp;LEFT(TNOMINA[[#This Row],[tipo]],3)</f>
        <v>4023429989511FIJ</v>
      </c>
      <c r="B537" s="119" t="s">
        <v>2298</v>
      </c>
      <c r="C537" s="119" t="s">
        <v>11</v>
      </c>
      <c r="D537" s="119" t="s">
        <v>2331</v>
      </c>
      <c r="E537" s="119" t="s">
        <v>3001</v>
      </c>
      <c r="F537" s="119" t="s">
        <v>3042</v>
      </c>
      <c r="G537" s="119" t="s">
        <v>3006</v>
      </c>
      <c r="H537" s="119" t="s">
        <v>2960</v>
      </c>
      <c r="I537" s="119" t="s">
        <v>2959</v>
      </c>
      <c r="J537" s="119" t="s">
        <v>335</v>
      </c>
      <c r="K537" s="119" t="s">
        <v>405</v>
      </c>
      <c r="L537" s="119" t="s">
        <v>8575</v>
      </c>
      <c r="M537" s="120">
        <v>30000</v>
      </c>
      <c r="N537" s="122">
        <v>0</v>
      </c>
      <c r="O537" s="120">
        <v>912</v>
      </c>
      <c r="P537" s="120">
        <v>861</v>
      </c>
      <c r="Q537" s="121">
        <f t="shared" si="8"/>
        <v>25</v>
      </c>
      <c r="R537" s="120">
        <v>28202</v>
      </c>
    </row>
    <row r="538" spans="1:18">
      <c r="A538" s="116" t="str">
        <f>TNOMINA[[#This Row],[cedula]]&amp;TNOMINA[[#This Row],[prog]]&amp;LEFT(TNOMINA[[#This Row],[tipo]],3)</f>
        <v>0010432177311FIJ</v>
      </c>
      <c r="B538" s="119" t="s">
        <v>2298</v>
      </c>
      <c r="C538" s="119" t="s">
        <v>11</v>
      </c>
      <c r="D538" s="119" t="s">
        <v>2331</v>
      </c>
      <c r="E538" s="119" t="s">
        <v>3001</v>
      </c>
      <c r="F538" s="119" t="s">
        <v>3042</v>
      </c>
      <c r="G538" s="119" t="s">
        <v>3008</v>
      </c>
      <c r="H538" s="119" t="s">
        <v>1106</v>
      </c>
      <c r="I538" s="119" t="s">
        <v>380</v>
      </c>
      <c r="J538" s="119" t="s">
        <v>381</v>
      </c>
      <c r="K538" s="119" t="s">
        <v>237</v>
      </c>
      <c r="L538" s="119" t="s">
        <v>8575</v>
      </c>
      <c r="M538" s="120">
        <v>35000</v>
      </c>
      <c r="N538" s="122">
        <v>0</v>
      </c>
      <c r="O538" s="120">
        <v>1064</v>
      </c>
      <c r="P538" s="120">
        <v>1004.5</v>
      </c>
      <c r="Q538" s="121">
        <f t="shared" si="8"/>
        <v>13824.650000000001</v>
      </c>
      <c r="R538" s="120">
        <v>19106.849999999999</v>
      </c>
    </row>
    <row r="539" spans="1:18">
      <c r="A539" s="116" t="str">
        <f>TNOMINA[[#This Row],[cedula]]&amp;TNOMINA[[#This Row],[prog]]&amp;LEFT(TNOMINA[[#This Row],[tipo]],3)</f>
        <v>2230053164111FIJ</v>
      </c>
      <c r="B539" s="119" t="s">
        <v>2298</v>
      </c>
      <c r="C539" s="119" t="s">
        <v>11</v>
      </c>
      <c r="D539" s="119" t="s">
        <v>2331</v>
      </c>
      <c r="E539" s="119" t="s">
        <v>3001</v>
      </c>
      <c r="F539" s="119" t="s">
        <v>3042</v>
      </c>
      <c r="G539" s="119" t="s">
        <v>3010</v>
      </c>
      <c r="H539" s="119" t="s">
        <v>1858</v>
      </c>
      <c r="I539" s="119" t="s">
        <v>1467</v>
      </c>
      <c r="J539" s="119" t="s">
        <v>10</v>
      </c>
      <c r="K539" s="119" t="s">
        <v>944</v>
      </c>
      <c r="L539" s="119" t="s">
        <v>8575</v>
      </c>
      <c r="M539" s="120">
        <v>30000</v>
      </c>
      <c r="N539" s="122">
        <v>0</v>
      </c>
      <c r="O539" s="120">
        <v>912</v>
      </c>
      <c r="P539" s="120">
        <v>861</v>
      </c>
      <c r="Q539" s="121">
        <f t="shared" si="8"/>
        <v>10406.259999999998</v>
      </c>
      <c r="R539" s="120">
        <v>17820.740000000002</v>
      </c>
    </row>
    <row r="540" spans="1:18">
      <c r="A540" s="116" t="str">
        <f>TNOMINA[[#This Row],[cedula]]&amp;TNOMINA[[#This Row],[prog]]&amp;LEFT(TNOMINA[[#This Row],[tipo]],3)</f>
        <v>4023530591511FIJ</v>
      </c>
      <c r="B540" s="119" t="s">
        <v>2298</v>
      </c>
      <c r="C540" s="119" t="s">
        <v>11</v>
      </c>
      <c r="D540" s="119" t="s">
        <v>2331</v>
      </c>
      <c r="E540" s="119" t="s">
        <v>3001</v>
      </c>
      <c r="F540" s="119" t="s">
        <v>3042</v>
      </c>
      <c r="G540" s="119" t="s">
        <v>3006</v>
      </c>
      <c r="H540" s="119" t="s">
        <v>6393</v>
      </c>
      <c r="I540" s="119" t="s">
        <v>6394</v>
      </c>
      <c r="J540" s="119" t="s">
        <v>241</v>
      </c>
      <c r="K540" s="119" t="s">
        <v>237</v>
      </c>
      <c r="L540" s="119" t="s">
        <v>8575</v>
      </c>
      <c r="M540" s="120">
        <v>35000</v>
      </c>
      <c r="N540" s="122">
        <v>0</v>
      </c>
      <c r="O540" s="120">
        <v>1064</v>
      </c>
      <c r="P540" s="120">
        <v>1004.5</v>
      </c>
      <c r="Q540" s="121">
        <f t="shared" si="8"/>
        <v>25</v>
      </c>
      <c r="R540" s="120">
        <v>32906.5</v>
      </c>
    </row>
    <row r="541" spans="1:18">
      <c r="A541" s="116" t="str">
        <f>TNOMINA[[#This Row],[cedula]]&amp;TNOMINA[[#This Row],[prog]]&amp;LEFT(TNOMINA[[#This Row],[tipo]],3)</f>
        <v>0011474266111FIJ</v>
      </c>
      <c r="B541" s="119" t="s">
        <v>2298</v>
      </c>
      <c r="C541" s="119" t="s">
        <v>11</v>
      </c>
      <c r="D541" s="119" t="s">
        <v>2331</v>
      </c>
      <c r="E541" s="119" t="s">
        <v>3001</v>
      </c>
      <c r="F541" s="119" t="s">
        <v>3042</v>
      </c>
      <c r="G541" s="119" t="s">
        <v>3005</v>
      </c>
      <c r="H541" s="119" t="s">
        <v>1101</v>
      </c>
      <c r="I541" s="119" t="s">
        <v>137</v>
      </c>
      <c r="J541" s="119" t="s">
        <v>138</v>
      </c>
      <c r="K541" s="119" t="s">
        <v>405</v>
      </c>
      <c r="L541" s="119" t="s">
        <v>8575</v>
      </c>
      <c r="M541" s="120">
        <v>26250</v>
      </c>
      <c r="N541" s="122">
        <v>0</v>
      </c>
      <c r="O541" s="120">
        <v>798</v>
      </c>
      <c r="P541" s="120">
        <v>753.38</v>
      </c>
      <c r="Q541" s="121">
        <f t="shared" si="8"/>
        <v>3333.5</v>
      </c>
      <c r="R541" s="120">
        <v>21365.119999999999</v>
      </c>
    </row>
    <row r="542" spans="1:18">
      <c r="A542" s="116" t="str">
        <f>TNOMINA[[#This Row],[cedula]]&amp;TNOMINA[[#This Row],[prog]]&amp;LEFT(TNOMINA[[#This Row],[tipo]],3)</f>
        <v>0400001791511FIJ</v>
      </c>
      <c r="B542" s="119" t="s">
        <v>2298</v>
      </c>
      <c r="C542" s="119" t="s">
        <v>11</v>
      </c>
      <c r="D542" s="119" t="s">
        <v>2331</v>
      </c>
      <c r="E542" s="119" t="s">
        <v>3001</v>
      </c>
      <c r="F542" s="119" t="s">
        <v>3042</v>
      </c>
      <c r="G542" s="119" t="s">
        <v>3006</v>
      </c>
      <c r="H542" s="119" t="s">
        <v>1840</v>
      </c>
      <c r="I542" s="119" t="s">
        <v>943</v>
      </c>
      <c r="J542" s="119" t="s">
        <v>10</v>
      </c>
      <c r="K542" s="119" t="s">
        <v>405</v>
      </c>
      <c r="L542" s="119" t="s">
        <v>8575</v>
      </c>
      <c r="M542" s="120">
        <v>35000</v>
      </c>
      <c r="N542" s="122">
        <v>0</v>
      </c>
      <c r="O542" s="120">
        <v>1064</v>
      </c>
      <c r="P542" s="120">
        <v>1004.5</v>
      </c>
      <c r="Q542" s="121">
        <f t="shared" si="8"/>
        <v>25</v>
      </c>
      <c r="R542" s="120">
        <v>32906.5</v>
      </c>
    </row>
    <row r="543" spans="1:18">
      <c r="A543" s="116" t="str">
        <f>TNOMINA[[#This Row],[cedula]]&amp;TNOMINA[[#This Row],[prog]]&amp;LEFT(TNOMINA[[#This Row],[tipo]],3)</f>
        <v>0011761919711FIJ</v>
      </c>
      <c r="B543" s="119" t="s">
        <v>2298</v>
      </c>
      <c r="C543" s="119" t="s">
        <v>11</v>
      </c>
      <c r="D543" s="119" t="s">
        <v>2331</v>
      </c>
      <c r="E543" s="119" t="s">
        <v>3001</v>
      </c>
      <c r="F543" s="119" t="s">
        <v>3042</v>
      </c>
      <c r="G543" s="119" t="s">
        <v>3006</v>
      </c>
      <c r="H543" s="119" t="s">
        <v>1842</v>
      </c>
      <c r="I543" s="119" t="s">
        <v>1330</v>
      </c>
      <c r="J543" s="119" t="s">
        <v>10</v>
      </c>
      <c r="K543" s="119" t="s">
        <v>405</v>
      </c>
      <c r="L543" s="119" t="s">
        <v>8575</v>
      </c>
      <c r="M543" s="120">
        <v>26250</v>
      </c>
      <c r="N543" s="122">
        <v>0</v>
      </c>
      <c r="O543" s="120">
        <v>798</v>
      </c>
      <c r="P543" s="120">
        <v>753.38</v>
      </c>
      <c r="Q543" s="121">
        <f t="shared" si="8"/>
        <v>1071</v>
      </c>
      <c r="R543" s="120">
        <v>23627.62</v>
      </c>
    </row>
    <row r="544" spans="1:18">
      <c r="A544" s="116" t="str">
        <f>TNOMINA[[#This Row],[cedula]]&amp;TNOMINA[[#This Row],[prog]]&amp;LEFT(TNOMINA[[#This Row],[tipo]],3)</f>
        <v>0310285647711FIJ</v>
      </c>
      <c r="B544" s="119" t="s">
        <v>2298</v>
      </c>
      <c r="C544" s="119" t="s">
        <v>11</v>
      </c>
      <c r="D544" s="119" t="s">
        <v>2331</v>
      </c>
      <c r="E544" s="119" t="s">
        <v>3001</v>
      </c>
      <c r="F544" s="119" t="s">
        <v>3042</v>
      </c>
      <c r="G544" s="119" t="s">
        <v>3010</v>
      </c>
      <c r="H544" s="119" t="s">
        <v>1843</v>
      </c>
      <c r="I544" s="119" t="s">
        <v>459</v>
      </c>
      <c r="J544" s="119" t="s">
        <v>8</v>
      </c>
      <c r="K544" s="119" t="s">
        <v>405</v>
      </c>
      <c r="L544" s="119" t="s">
        <v>8575</v>
      </c>
      <c r="M544" s="120">
        <v>11000</v>
      </c>
      <c r="N544" s="122">
        <v>0</v>
      </c>
      <c r="O544" s="120">
        <v>334.4</v>
      </c>
      <c r="P544" s="120">
        <v>315.7</v>
      </c>
      <c r="Q544" s="121">
        <f t="shared" si="8"/>
        <v>325</v>
      </c>
      <c r="R544" s="120">
        <v>10024.9</v>
      </c>
    </row>
    <row r="545" spans="1:18">
      <c r="A545" s="116" t="str">
        <f>TNOMINA[[#This Row],[cedula]]&amp;TNOMINA[[#This Row],[prog]]&amp;LEFT(TNOMINA[[#This Row],[tipo]],3)</f>
        <v>0470206312611FIJ</v>
      </c>
      <c r="B545" s="119" t="s">
        <v>2298</v>
      </c>
      <c r="C545" s="119" t="s">
        <v>11</v>
      </c>
      <c r="D545" s="119" t="s">
        <v>2331</v>
      </c>
      <c r="E545" s="119" t="s">
        <v>3001</v>
      </c>
      <c r="F545" s="119" t="s">
        <v>3042</v>
      </c>
      <c r="G545" s="119" t="s">
        <v>3010</v>
      </c>
      <c r="H545" s="119" t="s">
        <v>1844</v>
      </c>
      <c r="I545" s="119" t="s">
        <v>460</v>
      </c>
      <c r="J545" s="119" t="s">
        <v>8</v>
      </c>
      <c r="K545" s="119" t="s">
        <v>405</v>
      </c>
      <c r="L545" s="119" t="s">
        <v>8575</v>
      </c>
      <c r="M545" s="120">
        <v>11000</v>
      </c>
      <c r="N545" s="122">
        <v>0</v>
      </c>
      <c r="O545" s="120">
        <v>334.4</v>
      </c>
      <c r="P545" s="120">
        <v>315.7</v>
      </c>
      <c r="Q545" s="121">
        <f t="shared" si="8"/>
        <v>25</v>
      </c>
      <c r="R545" s="120">
        <v>10324.9</v>
      </c>
    </row>
    <row r="546" spans="1:18">
      <c r="A546" s="116" t="str">
        <f>TNOMINA[[#This Row],[cedula]]&amp;TNOMINA[[#This Row],[prog]]&amp;LEFT(TNOMINA[[#This Row],[tipo]],3)</f>
        <v>0010560523211FIJ</v>
      </c>
      <c r="B546" s="119" t="s">
        <v>2298</v>
      </c>
      <c r="C546" s="119" t="s">
        <v>11</v>
      </c>
      <c r="D546" s="119" t="s">
        <v>2331</v>
      </c>
      <c r="E546" s="119" t="s">
        <v>3001</v>
      </c>
      <c r="F546" s="119" t="s">
        <v>3042</v>
      </c>
      <c r="G546" s="119" t="s">
        <v>3005</v>
      </c>
      <c r="H546" s="119" t="s">
        <v>1845</v>
      </c>
      <c r="I546" s="119" t="s">
        <v>461</v>
      </c>
      <c r="J546" s="119" t="s">
        <v>462</v>
      </c>
      <c r="K546" s="119" t="s">
        <v>405</v>
      </c>
      <c r="L546" s="119" t="s">
        <v>8575</v>
      </c>
      <c r="M546" s="120">
        <v>35000</v>
      </c>
      <c r="N546" s="122">
        <v>0</v>
      </c>
      <c r="O546" s="120">
        <v>1064</v>
      </c>
      <c r="P546" s="120">
        <v>1004.5</v>
      </c>
      <c r="Q546" s="121">
        <f t="shared" si="8"/>
        <v>375</v>
      </c>
      <c r="R546" s="120">
        <v>32556.5</v>
      </c>
    </row>
    <row r="547" spans="1:18">
      <c r="A547" s="116" t="str">
        <f>TNOMINA[[#This Row],[cedula]]&amp;TNOMINA[[#This Row],[prog]]&amp;LEFT(TNOMINA[[#This Row],[tipo]],3)</f>
        <v>0010998783411FIJ</v>
      </c>
      <c r="B547" s="119" t="s">
        <v>2298</v>
      </c>
      <c r="C547" s="119" t="s">
        <v>11</v>
      </c>
      <c r="D547" s="119" t="s">
        <v>2331</v>
      </c>
      <c r="E547" s="119" t="s">
        <v>3001</v>
      </c>
      <c r="F547" s="119" t="s">
        <v>3042</v>
      </c>
      <c r="G547" s="119" t="s">
        <v>3005</v>
      </c>
      <c r="H547" s="119" t="s">
        <v>1859</v>
      </c>
      <c r="I547" s="119" t="s">
        <v>463</v>
      </c>
      <c r="J547" s="119" t="s">
        <v>464</v>
      </c>
      <c r="K547" s="119" t="s">
        <v>237</v>
      </c>
      <c r="L547" s="119" t="s">
        <v>8575</v>
      </c>
      <c r="M547" s="120">
        <v>26250</v>
      </c>
      <c r="N547" s="122">
        <v>0</v>
      </c>
      <c r="O547" s="120">
        <v>798</v>
      </c>
      <c r="P547" s="120">
        <v>753.38</v>
      </c>
      <c r="Q547" s="121">
        <f t="shared" si="8"/>
        <v>375</v>
      </c>
      <c r="R547" s="120">
        <v>24323.62</v>
      </c>
    </row>
    <row r="548" spans="1:18">
      <c r="A548" s="116" t="str">
        <f>TNOMINA[[#This Row],[cedula]]&amp;TNOMINA[[#This Row],[prog]]&amp;LEFT(TNOMINA[[#This Row],[tipo]],3)</f>
        <v>0310278438013FIJ</v>
      </c>
      <c r="B548" s="119" t="s">
        <v>2298</v>
      </c>
      <c r="C548" s="119" t="s">
        <v>11</v>
      </c>
      <c r="D548" s="119" t="s">
        <v>2332</v>
      </c>
      <c r="E548" s="119" t="s">
        <v>3049</v>
      </c>
      <c r="F548" s="119" t="s">
        <v>3002</v>
      </c>
      <c r="G548" s="119" t="s">
        <v>3010</v>
      </c>
      <c r="H548" s="119" t="s">
        <v>1860</v>
      </c>
      <c r="I548" s="119" t="s">
        <v>514</v>
      </c>
      <c r="J548" s="119" t="s">
        <v>60</v>
      </c>
      <c r="K548" s="119" t="s">
        <v>513</v>
      </c>
      <c r="L548" s="119" t="s">
        <v>8575</v>
      </c>
      <c r="M548" s="120">
        <v>22000</v>
      </c>
      <c r="N548" s="122">
        <v>0</v>
      </c>
      <c r="O548" s="120">
        <v>668.8</v>
      </c>
      <c r="P548" s="120">
        <v>631.4</v>
      </c>
      <c r="Q548" s="121">
        <f t="shared" si="8"/>
        <v>625</v>
      </c>
      <c r="R548" s="120">
        <v>20074.8</v>
      </c>
    </row>
    <row r="549" spans="1:18">
      <c r="A549" s="116" t="str">
        <f>TNOMINA[[#This Row],[cedula]]&amp;TNOMINA[[#This Row],[prog]]&amp;LEFT(TNOMINA[[#This Row],[tipo]],3)</f>
        <v>0011731069813FIJ</v>
      </c>
      <c r="B549" s="119" t="s">
        <v>2298</v>
      </c>
      <c r="C549" s="119" t="s">
        <v>11</v>
      </c>
      <c r="D549" s="119" t="s">
        <v>2332</v>
      </c>
      <c r="E549" s="119" t="s">
        <v>3049</v>
      </c>
      <c r="F549" s="119" t="s">
        <v>3002</v>
      </c>
      <c r="G549" s="119" t="s">
        <v>3006</v>
      </c>
      <c r="H549" s="119" t="s">
        <v>3565</v>
      </c>
      <c r="I549" s="119" t="s">
        <v>3598</v>
      </c>
      <c r="J549" s="119" t="s">
        <v>8</v>
      </c>
      <c r="K549" s="119" t="s">
        <v>73</v>
      </c>
      <c r="L549" s="119" t="s">
        <v>8575</v>
      </c>
      <c r="M549" s="120">
        <v>18000</v>
      </c>
      <c r="N549" s="122">
        <v>0</v>
      </c>
      <c r="O549" s="120">
        <v>547.20000000000005</v>
      </c>
      <c r="P549" s="120">
        <v>516.6</v>
      </c>
      <c r="Q549" s="121">
        <f t="shared" si="8"/>
        <v>25</v>
      </c>
      <c r="R549" s="120">
        <v>16911.2</v>
      </c>
    </row>
    <row r="550" spans="1:18">
      <c r="A550" s="116" t="str">
        <f>TNOMINA[[#This Row],[cedula]]&amp;TNOMINA[[#This Row],[prog]]&amp;LEFT(TNOMINA[[#This Row],[tipo]],3)</f>
        <v>4022931920313FIJ</v>
      </c>
      <c r="B550" s="119" t="s">
        <v>2298</v>
      </c>
      <c r="C550" s="119" t="s">
        <v>11</v>
      </c>
      <c r="D550" s="119" t="s">
        <v>2332</v>
      </c>
      <c r="E550" s="119" t="s">
        <v>3049</v>
      </c>
      <c r="F550" s="119" t="s">
        <v>3002</v>
      </c>
      <c r="G550" s="119" t="s">
        <v>3004</v>
      </c>
      <c r="H550" s="119" t="s">
        <v>1863</v>
      </c>
      <c r="I550" s="119" t="s">
        <v>907</v>
      </c>
      <c r="J550" s="119" t="s">
        <v>55</v>
      </c>
      <c r="K550" s="119" t="s">
        <v>73</v>
      </c>
      <c r="L550" s="119" t="s">
        <v>8575</v>
      </c>
      <c r="M550" s="120">
        <v>16500</v>
      </c>
      <c r="N550" s="122">
        <v>0</v>
      </c>
      <c r="O550" s="120">
        <v>501.6</v>
      </c>
      <c r="P550" s="120">
        <v>473.55</v>
      </c>
      <c r="Q550" s="121">
        <f t="shared" si="8"/>
        <v>25</v>
      </c>
      <c r="R550" s="120">
        <v>15499.85</v>
      </c>
    </row>
    <row r="551" spans="1:18">
      <c r="A551" s="116" t="str">
        <f>TNOMINA[[#This Row],[cedula]]&amp;TNOMINA[[#This Row],[prog]]&amp;LEFT(TNOMINA[[#This Row],[tipo]],3)</f>
        <v>0010435989813FIJ</v>
      </c>
      <c r="B551" s="119" t="s">
        <v>2298</v>
      </c>
      <c r="C551" s="119" t="s">
        <v>11</v>
      </c>
      <c r="D551" s="119" t="s">
        <v>2332</v>
      </c>
      <c r="E551" s="119" t="s">
        <v>3049</v>
      </c>
      <c r="F551" s="119" t="s">
        <v>3002</v>
      </c>
      <c r="G551" s="119" t="s">
        <v>3005</v>
      </c>
      <c r="H551" s="119" t="s">
        <v>2040</v>
      </c>
      <c r="I551" s="119" t="s">
        <v>103</v>
      </c>
      <c r="J551" s="119" t="s">
        <v>105</v>
      </c>
      <c r="K551" s="119" t="s">
        <v>104</v>
      </c>
      <c r="L551" s="119" t="s">
        <v>8575</v>
      </c>
      <c r="M551" s="120">
        <v>30000</v>
      </c>
      <c r="N551" s="122">
        <v>0</v>
      </c>
      <c r="O551" s="120">
        <v>912</v>
      </c>
      <c r="P551" s="120">
        <v>861</v>
      </c>
      <c r="Q551" s="121">
        <f t="shared" si="8"/>
        <v>4164.2400000000016</v>
      </c>
      <c r="R551" s="120">
        <v>24062.76</v>
      </c>
    </row>
    <row r="552" spans="1:18">
      <c r="A552" s="116" t="str">
        <f>TNOMINA[[#This Row],[cedula]]&amp;TNOMINA[[#This Row],[prog]]&amp;LEFT(TNOMINA[[#This Row],[tipo]],3)</f>
        <v>0310315194413FIJ</v>
      </c>
      <c r="B552" s="119" t="s">
        <v>2298</v>
      </c>
      <c r="C552" s="119" t="s">
        <v>11</v>
      </c>
      <c r="D552" s="119" t="s">
        <v>2332</v>
      </c>
      <c r="E552" s="119" t="s">
        <v>3049</v>
      </c>
      <c r="F552" s="119" t="s">
        <v>3002</v>
      </c>
      <c r="G552" s="119" t="s">
        <v>3004</v>
      </c>
      <c r="H552" s="119" t="s">
        <v>1540</v>
      </c>
      <c r="I552" s="119" t="s">
        <v>1192</v>
      </c>
      <c r="J552" s="119" t="s">
        <v>32</v>
      </c>
      <c r="K552" s="119" t="s">
        <v>384</v>
      </c>
      <c r="L552" s="119" t="s">
        <v>8575</v>
      </c>
      <c r="M552" s="120">
        <v>80000</v>
      </c>
      <c r="N552" s="120">
        <v>7400.87</v>
      </c>
      <c r="O552" s="120">
        <v>2432</v>
      </c>
      <c r="P552" s="120">
        <v>2296</v>
      </c>
      <c r="Q552" s="121">
        <f t="shared" si="8"/>
        <v>25</v>
      </c>
      <c r="R552" s="120">
        <v>67846.13</v>
      </c>
    </row>
    <row r="553" spans="1:18">
      <c r="A553" s="116" t="str">
        <f>TNOMINA[[#This Row],[cedula]]&amp;TNOMINA[[#This Row],[prog]]&amp;LEFT(TNOMINA[[#This Row],[tipo]],3)</f>
        <v>0010496385513FIJ</v>
      </c>
      <c r="B553" s="119" t="s">
        <v>2298</v>
      </c>
      <c r="C553" s="119" t="s">
        <v>11</v>
      </c>
      <c r="D553" s="119" t="s">
        <v>2332</v>
      </c>
      <c r="E553" s="119" t="s">
        <v>3049</v>
      </c>
      <c r="F553" s="119" t="s">
        <v>3002</v>
      </c>
      <c r="G553" s="119" t="s">
        <v>3005</v>
      </c>
      <c r="H553" s="119" t="s">
        <v>1864</v>
      </c>
      <c r="I553" s="119" t="s">
        <v>605</v>
      </c>
      <c r="J553" s="119" t="s">
        <v>607</v>
      </c>
      <c r="K553" s="119" t="s">
        <v>606</v>
      </c>
      <c r="L553" s="119" t="s">
        <v>8575</v>
      </c>
      <c r="M553" s="120">
        <v>27300</v>
      </c>
      <c r="N553" s="122">
        <v>0</v>
      </c>
      <c r="O553" s="120">
        <v>829.92</v>
      </c>
      <c r="P553" s="120">
        <v>783.51</v>
      </c>
      <c r="Q553" s="121">
        <f t="shared" si="8"/>
        <v>12671.789999999999</v>
      </c>
      <c r="R553" s="120">
        <v>13014.78</v>
      </c>
    </row>
    <row r="554" spans="1:18">
      <c r="A554" s="116" t="str">
        <f>TNOMINA[[#This Row],[cedula]]&amp;TNOMINA[[#This Row],[prog]]&amp;LEFT(TNOMINA[[#This Row],[tipo]],3)</f>
        <v>0260073775913FIJ</v>
      </c>
      <c r="B554" s="119" t="s">
        <v>2298</v>
      </c>
      <c r="C554" s="119" t="s">
        <v>11</v>
      </c>
      <c r="D554" s="119" t="s">
        <v>2332</v>
      </c>
      <c r="E554" s="119" t="s">
        <v>3049</v>
      </c>
      <c r="F554" s="119" t="s">
        <v>3002</v>
      </c>
      <c r="G554" s="119" t="s">
        <v>3004</v>
      </c>
      <c r="H554" s="119" t="s">
        <v>1865</v>
      </c>
      <c r="I554" s="119" t="s">
        <v>139</v>
      </c>
      <c r="J554" s="119" t="s">
        <v>141</v>
      </c>
      <c r="K554" s="119" t="s">
        <v>140</v>
      </c>
      <c r="L554" s="119" t="s">
        <v>8575</v>
      </c>
      <c r="M554" s="120">
        <v>10000</v>
      </c>
      <c r="N554" s="122">
        <v>0</v>
      </c>
      <c r="O554" s="120">
        <v>304</v>
      </c>
      <c r="P554" s="120">
        <v>287</v>
      </c>
      <c r="Q554" s="121">
        <f t="shared" si="8"/>
        <v>75</v>
      </c>
      <c r="R554" s="120">
        <v>9334</v>
      </c>
    </row>
    <row r="555" spans="1:18">
      <c r="A555" s="116" t="str">
        <f>TNOMINA[[#This Row],[cedula]]&amp;TNOMINA[[#This Row],[prog]]&amp;LEFT(TNOMINA[[#This Row],[tipo]],3)</f>
        <v>0010175623713FIJ</v>
      </c>
      <c r="B555" s="119" t="s">
        <v>2298</v>
      </c>
      <c r="C555" s="119" t="s">
        <v>11</v>
      </c>
      <c r="D555" s="119" t="s">
        <v>2332</v>
      </c>
      <c r="E555" s="119" t="s">
        <v>3049</v>
      </c>
      <c r="F555" s="119" t="s">
        <v>3002</v>
      </c>
      <c r="G555" s="119" t="s">
        <v>3006</v>
      </c>
      <c r="H555" s="119" t="s">
        <v>1866</v>
      </c>
      <c r="I555" s="119" t="s">
        <v>903</v>
      </c>
      <c r="J555" s="119" t="s">
        <v>902</v>
      </c>
      <c r="K555" s="119" t="s">
        <v>606</v>
      </c>
      <c r="L555" s="119" t="s">
        <v>8575</v>
      </c>
      <c r="M555" s="120">
        <v>175000</v>
      </c>
      <c r="N555" s="120">
        <v>29747.24</v>
      </c>
      <c r="O555" s="120">
        <v>5320</v>
      </c>
      <c r="P555" s="120">
        <v>5022.5</v>
      </c>
      <c r="Q555" s="121">
        <f t="shared" si="8"/>
        <v>1025</v>
      </c>
      <c r="R555" s="120">
        <v>133885.26</v>
      </c>
    </row>
    <row r="556" spans="1:18">
      <c r="A556" s="116" t="str">
        <f>TNOMINA[[#This Row],[cedula]]&amp;TNOMINA[[#This Row],[prog]]&amp;LEFT(TNOMINA[[#This Row],[tipo]],3)</f>
        <v>0011727785513FIJ</v>
      </c>
      <c r="B556" s="119" t="s">
        <v>2298</v>
      </c>
      <c r="C556" s="119" t="s">
        <v>11</v>
      </c>
      <c r="D556" s="119" t="s">
        <v>2332</v>
      </c>
      <c r="E556" s="119" t="s">
        <v>3049</v>
      </c>
      <c r="F556" s="119" t="s">
        <v>3002</v>
      </c>
      <c r="G556" s="119" t="s">
        <v>3006</v>
      </c>
      <c r="H556" s="119" t="s">
        <v>3566</v>
      </c>
      <c r="I556" s="119" t="s">
        <v>3599</v>
      </c>
      <c r="J556" s="119" t="s">
        <v>8</v>
      </c>
      <c r="K556" s="119" t="s">
        <v>73</v>
      </c>
      <c r="L556" s="119" t="s">
        <v>8575</v>
      </c>
      <c r="M556" s="120">
        <v>20000</v>
      </c>
      <c r="N556" s="122">
        <v>0</v>
      </c>
      <c r="O556" s="120">
        <v>608</v>
      </c>
      <c r="P556" s="120">
        <v>574</v>
      </c>
      <c r="Q556" s="121">
        <f t="shared" si="8"/>
        <v>25</v>
      </c>
      <c r="R556" s="120">
        <v>18793</v>
      </c>
    </row>
    <row r="557" spans="1:18">
      <c r="A557" s="116" t="str">
        <f>TNOMINA[[#This Row],[cedula]]&amp;TNOMINA[[#This Row],[prog]]&amp;LEFT(TNOMINA[[#This Row],[tipo]],3)</f>
        <v>4021005820813FIJ</v>
      </c>
      <c r="B557" s="119" t="s">
        <v>2298</v>
      </c>
      <c r="C557" s="119" t="s">
        <v>11</v>
      </c>
      <c r="D557" s="119" t="s">
        <v>2332</v>
      </c>
      <c r="E557" s="119" t="s">
        <v>3049</v>
      </c>
      <c r="F557" s="119" t="s">
        <v>3002</v>
      </c>
      <c r="G557" s="119" t="s">
        <v>3006</v>
      </c>
      <c r="H557" s="119" t="s">
        <v>2563</v>
      </c>
      <c r="I557" s="119" t="s">
        <v>2562</v>
      </c>
      <c r="J557" s="119" t="s">
        <v>55</v>
      </c>
      <c r="K557" s="119" t="s">
        <v>833</v>
      </c>
      <c r="L557" s="119" t="s">
        <v>8575</v>
      </c>
      <c r="M557" s="120">
        <v>25000</v>
      </c>
      <c r="N557" s="122">
        <v>0</v>
      </c>
      <c r="O557" s="120">
        <v>760</v>
      </c>
      <c r="P557" s="120">
        <v>717.5</v>
      </c>
      <c r="Q557" s="121">
        <f t="shared" si="8"/>
        <v>6191.48</v>
      </c>
      <c r="R557" s="120">
        <v>17331.02</v>
      </c>
    </row>
    <row r="558" spans="1:18">
      <c r="A558" s="116" t="str">
        <f>TNOMINA[[#This Row],[cedula]]&amp;TNOMINA[[#This Row],[prog]]&amp;LEFT(TNOMINA[[#This Row],[tipo]],3)</f>
        <v>0011157902513FIJ</v>
      </c>
      <c r="B558" s="119" t="s">
        <v>2298</v>
      </c>
      <c r="C558" s="119" t="s">
        <v>11</v>
      </c>
      <c r="D558" s="119" t="s">
        <v>2332</v>
      </c>
      <c r="E558" s="119" t="s">
        <v>3049</v>
      </c>
      <c r="F558" s="119" t="s">
        <v>3002</v>
      </c>
      <c r="G558" s="119" t="s">
        <v>3005</v>
      </c>
      <c r="H558" s="119" t="s">
        <v>1108</v>
      </c>
      <c r="I558" s="119" t="s">
        <v>610</v>
      </c>
      <c r="J558" s="119" t="s">
        <v>611</v>
      </c>
      <c r="K558" s="119" t="s">
        <v>606</v>
      </c>
      <c r="L558" s="119" t="s">
        <v>8575</v>
      </c>
      <c r="M558" s="120">
        <v>75000</v>
      </c>
      <c r="N558" s="120">
        <v>5991.9</v>
      </c>
      <c r="O558" s="120">
        <v>2280</v>
      </c>
      <c r="P558" s="120">
        <v>2152.5</v>
      </c>
      <c r="Q558" s="121">
        <f t="shared" si="8"/>
        <v>17623.589999999997</v>
      </c>
      <c r="R558" s="120">
        <v>46952.01</v>
      </c>
    </row>
    <row r="559" spans="1:18">
      <c r="A559" s="116" t="str">
        <f>TNOMINA[[#This Row],[cedula]]&amp;TNOMINA[[#This Row],[prog]]&amp;LEFT(TNOMINA[[#This Row],[tipo]],3)</f>
        <v>0011283824813FIJ</v>
      </c>
      <c r="B559" s="119" t="s">
        <v>2298</v>
      </c>
      <c r="C559" s="119" t="s">
        <v>11</v>
      </c>
      <c r="D559" s="119" t="s">
        <v>2332</v>
      </c>
      <c r="E559" s="119" t="s">
        <v>3049</v>
      </c>
      <c r="F559" s="119" t="s">
        <v>3002</v>
      </c>
      <c r="G559" s="119" t="s">
        <v>3004</v>
      </c>
      <c r="H559" s="119" t="s">
        <v>1867</v>
      </c>
      <c r="I559" s="119" t="s">
        <v>1460</v>
      </c>
      <c r="J559" s="119" t="s">
        <v>895</v>
      </c>
      <c r="K559" s="119" t="s">
        <v>513</v>
      </c>
      <c r="L559" s="119" t="s">
        <v>8575</v>
      </c>
      <c r="M559" s="120">
        <v>50000</v>
      </c>
      <c r="N559" s="120">
        <v>1854</v>
      </c>
      <c r="O559" s="120">
        <v>1520</v>
      </c>
      <c r="P559" s="120">
        <v>1435</v>
      </c>
      <c r="Q559" s="121">
        <f t="shared" si="8"/>
        <v>25</v>
      </c>
      <c r="R559" s="120">
        <v>45166</v>
      </c>
    </row>
    <row r="560" spans="1:18">
      <c r="A560" s="116" t="str">
        <f>TNOMINA[[#This Row],[cedula]]&amp;TNOMINA[[#This Row],[prog]]&amp;LEFT(TNOMINA[[#This Row],[tipo]],3)</f>
        <v>0310324821113FIJ</v>
      </c>
      <c r="B560" s="119" t="s">
        <v>2298</v>
      </c>
      <c r="C560" s="119" t="s">
        <v>11</v>
      </c>
      <c r="D560" s="119" t="s">
        <v>2332</v>
      </c>
      <c r="E560" s="119" t="s">
        <v>3049</v>
      </c>
      <c r="F560" s="119" t="s">
        <v>3002</v>
      </c>
      <c r="G560" s="119" t="s">
        <v>3006</v>
      </c>
      <c r="H560" s="119" t="s">
        <v>2488</v>
      </c>
      <c r="I560" s="119" t="s">
        <v>2487</v>
      </c>
      <c r="J560" s="119" t="s">
        <v>69</v>
      </c>
      <c r="K560" s="119" t="s">
        <v>18</v>
      </c>
      <c r="L560" s="119" t="s">
        <v>8575</v>
      </c>
      <c r="M560" s="120">
        <v>10000</v>
      </c>
      <c r="N560" s="122">
        <v>0</v>
      </c>
      <c r="O560" s="120">
        <v>304</v>
      </c>
      <c r="P560" s="120">
        <v>287</v>
      </c>
      <c r="Q560" s="121">
        <f t="shared" si="8"/>
        <v>25</v>
      </c>
      <c r="R560" s="120">
        <v>9384</v>
      </c>
    </row>
    <row r="561" spans="1:18">
      <c r="A561" s="116" t="str">
        <f>TNOMINA[[#This Row],[cedula]]&amp;TNOMINA[[#This Row],[prog]]&amp;LEFT(TNOMINA[[#This Row],[tipo]],3)</f>
        <v>0010099642013FIJ</v>
      </c>
      <c r="B561" s="119" t="s">
        <v>2298</v>
      </c>
      <c r="C561" s="119" t="s">
        <v>11</v>
      </c>
      <c r="D561" s="119" t="s">
        <v>2332</v>
      </c>
      <c r="E561" s="119" t="s">
        <v>3049</v>
      </c>
      <c r="F561" s="119" t="s">
        <v>3002</v>
      </c>
      <c r="G561" s="119" t="s">
        <v>3009</v>
      </c>
      <c r="H561" s="119" t="s">
        <v>1109</v>
      </c>
      <c r="I561" s="119" t="s">
        <v>612</v>
      </c>
      <c r="J561" s="119" t="s">
        <v>3050</v>
      </c>
      <c r="K561" s="119" t="s">
        <v>606</v>
      </c>
      <c r="L561" s="119" t="s">
        <v>8575</v>
      </c>
      <c r="M561" s="120">
        <v>110000</v>
      </c>
      <c r="N561" s="120">
        <v>14457.62</v>
      </c>
      <c r="O561" s="120">
        <v>3344</v>
      </c>
      <c r="P561" s="120">
        <v>3157</v>
      </c>
      <c r="Q561" s="121">
        <f t="shared" si="8"/>
        <v>675</v>
      </c>
      <c r="R561" s="120">
        <v>88366.38</v>
      </c>
    </row>
    <row r="562" spans="1:18">
      <c r="A562" s="116" t="str">
        <f>TNOMINA[[#This Row],[cedula]]&amp;TNOMINA[[#This Row],[prog]]&amp;LEFT(TNOMINA[[#This Row],[tipo]],3)</f>
        <v>0310052992813FIJ</v>
      </c>
      <c r="B562" s="119" t="s">
        <v>2298</v>
      </c>
      <c r="C562" s="119" t="s">
        <v>11</v>
      </c>
      <c r="D562" s="119" t="s">
        <v>2332</v>
      </c>
      <c r="E562" s="119" t="s">
        <v>3049</v>
      </c>
      <c r="F562" s="119" t="s">
        <v>3002</v>
      </c>
      <c r="G562" s="119" t="s">
        <v>3004</v>
      </c>
      <c r="H562" s="119" t="s">
        <v>1868</v>
      </c>
      <c r="I562" s="119" t="s">
        <v>19</v>
      </c>
      <c r="J562" s="119" t="s">
        <v>20</v>
      </c>
      <c r="K562" s="119" t="s">
        <v>18</v>
      </c>
      <c r="L562" s="119" t="s">
        <v>8575</v>
      </c>
      <c r="M562" s="120">
        <v>10000</v>
      </c>
      <c r="N562" s="122">
        <v>0</v>
      </c>
      <c r="O562" s="120">
        <v>304</v>
      </c>
      <c r="P562" s="120">
        <v>287</v>
      </c>
      <c r="Q562" s="121">
        <f t="shared" si="8"/>
        <v>125</v>
      </c>
      <c r="R562" s="120">
        <v>9284</v>
      </c>
    </row>
    <row r="563" spans="1:18">
      <c r="A563" s="116" t="str">
        <f>TNOMINA[[#This Row],[cedula]]&amp;TNOMINA[[#This Row],[prog]]&amp;LEFT(TNOMINA[[#This Row],[tipo]],3)</f>
        <v>4022646614813FIJ</v>
      </c>
      <c r="B563" s="119" t="s">
        <v>2298</v>
      </c>
      <c r="C563" s="119" t="s">
        <v>11</v>
      </c>
      <c r="D563" s="119" t="s">
        <v>2332</v>
      </c>
      <c r="E563" s="119" t="s">
        <v>3049</v>
      </c>
      <c r="F563" s="119" t="s">
        <v>3002</v>
      </c>
      <c r="G563" s="119" t="s">
        <v>3006</v>
      </c>
      <c r="H563" s="119" t="s">
        <v>2565</v>
      </c>
      <c r="I563" s="119" t="s">
        <v>2564</v>
      </c>
      <c r="J563" s="119" t="s">
        <v>22</v>
      </c>
      <c r="K563" s="119" t="s">
        <v>606</v>
      </c>
      <c r="L563" s="119" t="s">
        <v>8575</v>
      </c>
      <c r="M563" s="120">
        <v>36000</v>
      </c>
      <c r="N563" s="122">
        <v>0</v>
      </c>
      <c r="O563" s="120">
        <v>1094.4000000000001</v>
      </c>
      <c r="P563" s="120">
        <v>1033.2</v>
      </c>
      <c r="Q563" s="121">
        <f t="shared" si="8"/>
        <v>7386</v>
      </c>
      <c r="R563" s="120">
        <v>26486.400000000001</v>
      </c>
    </row>
    <row r="564" spans="1:18">
      <c r="A564" s="116" t="str">
        <f>TNOMINA[[#This Row],[cedula]]&amp;TNOMINA[[#This Row],[prog]]&amp;LEFT(TNOMINA[[#This Row],[tipo]],3)</f>
        <v>0011773379013FIJ</v>
      </c>
      <c r="B564" s="119" t="s">
        <v>2298</v>
      </c>
      <c r="C564" s="119" t="s">
        <v>11</v>
      </c>
      <c r="D564" s="119" t="s">
        <v>2332</v>
      </c>
      <c r="E564" s="119" t="s">
        <v>3049</v>
      </c>
      <c r="F564" s="119" t="s">
        <v>3002</v>
      </c>
      <c r="G564" s="119" t="s">
        <v>3004</v>
      </c>
      <c r="H564" s="119" t="s">
        <v>1869</v>
      </c>
      <c r="I564" s="119" t="s">
        <v>901</v>
      </c>
      <c r="J564" s="119" t="s">
        <v>42</v>
      </c>
      <c r="K564" s="119" t="s">
        <v>73</v>
      </c>
      <c r="L564" s="119" t="s">
        <v>8575</v>
      </c>
      <c r="M564" s="120">
        <v>24000</v>
      </c>
      <c r="N564" s="122">
        <v>0</v>
      </c>
      <c r="O564" s="120">
        <v>729.6</v>
      </c>
      <c r="P564" s="120">
        <v>688.8</v>
      </c>
      <c r="Q564" s="121">
        <f t="shared" si="8"/>
        <v>2571</v>
      </c>
      <c r="R564" s="120">
        <v>20010.599999999999</v>
      </c>
    </row>
    <row r="565" spans="1:18">
      <c r="A565" s="116" t="str">
        <f>TNOMINA[[#This Row],[cedula]]&amp;TNOMINA[[#This Row],[prog]]&amp;LEFT(TNOMINA[[#This Row],[tipo]],3)</f>
        <v>0100005876613FIJ</v>
      </c>
      <c r="B565" s="119" t="s">
        <v>2298</v>
      </c>
      <c r="C565" s="119" t="s">
        <v>11</v>
      </c>
      <c r="D565" s="119" t="s">
        <v>2332</v>
      </c>
      <c r="E565" s="119" t="s">
        <v>3049</v>
      </c>
      <c r="F565" s="119" t="s">
        <v>3002</v>
      </c>
      <c r="G565" s="119" t="s">
        <v>3006</v>
      </c>
      <c r="H565" s="119" t="s">
        <v>3359</v>
      </c>
      <c r="I565" s="119" t="s">
        <v>3360</v>
      </c>
      <c r="J565" s="119" t="s">
        <v>42</v>
      </c>
      <c r="K565" s="119" t="s">
        <v>606</v>
      </c>
      <c r="L565" s="119" t="s">
        <v>8575</v>
      </c>
      <c r="M565" s="120">
        <v>22000</v>
      </c>
      <c r="N565" s="122">
        <v>0</v>
      </c>
      <c r="O565" s="120">
        <v>668.8</v>
      </c>
      <c r="P565" s="120">
        <v>631.4</v>
      </c>
      <c r="Q565" s="121">
        <f t="shared" si="8"/>
        <v>25</v>
      </c>
      <c r="R565" s="120">
        <v>20674.8</v>
      </c>
    </row>
    <row r="566" spans="1:18">
      <c r="A566" s="116" t="str">
        <f>TNOMINA[[#This Row],[cedula]]&amp;TNOMINA[[#This Row],[prog]]&amp;LEFT(TNOMINA[[#This Row],[tipo]],3)</f>
        <v>0310155273913FIJ</v>
      </c>
      <c r="B566" s="119" t="s">
        <v>2298</v>
      </c>
      <c r="C566" s="119" t="s">
        <v>11</v>
      </c>
      <c r="D566" s="119" t="s">
        <v>2332</v>
      </c>
      <c r="E566" s="119" t="s">
        <v>3049</v>
      </c>
      <c r="F566" s="119" t="s">
        <v>3002</v>
      </c>
      <c r="G566" s="119" t="s">
        <v>3010</v>
      </c>
      <c r="H566" s="119" t="s">
        <v>1870</v>
      </c>
      <c r="I566" s="119" t="s">
        <v>21</v>
      </c>
      <c r="J566" s="119" t="s">
        <v>22</v>
      </c>
      <c r="K566" s="119" t="s">
        <v>18</v>
      </c>
      <c r="L566" s="119" t="s">
        <v>8575</v>
      </c>
      <c r="M566" s="120">
        <v>15000</v>
      </c>
      <c r="N566" s="122">
        <v>0</v>
      </c>
      <c r="O566" s="120">
        <v>456</v>
      </c>
      <c r="P566" s="120">
        <v>430.5</v>
      </c>
      <c r="Q566" s="121">
        <f t="shared" si="8"/>
        <v>375</v>
      </c>
      <c r="R566" s="120">
        <v>13738.5</v>
      </c>
    </row>
    <row r="567" spans="1:18">
      <c r="A567" s="116" t="str">
        <f>TNOMINA[[#This Row],[cedula]]&amp;TNOMINA[[#This Row],[prog]]&amp;LEFT(TNOMINA[[#This Row],[tipo]],3)</f>
        <v>0011061893113FIJ</v>
      </c>
      <c r="B567" s="119" t="s">
        <v>2298</v>
      </c>
      <c r="C567" s="119" t="s">
        <v>11</v>
      </c>
      <c r="D567" s="119" t="s">
        <v>2332</v>
      </c>
      <c r="E567" s="119" t="s">
        <v>3049</v>
      </c>
      <c r="F567" s="119" t="s">
        <v>3002</v>
      </c>
      <c r="G567" s="119" t="s">
        <v>3005</v>
      </c>
      <c r="H567" s="119" t="s">
        <v>1164</v>
      </c>
      <c r="I567" s="119" t="s">
        <v>107</v>
      </c>
      <c r="J567" s="119" t="s">
        <v>108</v>
      </c>
      <c r="K567" s="119" t="s">
        <v>104</v>
      </c>
      <c r="L567" s="119" t="s">
        <v>8575</v>
      </c>
      <c r="M567" s="120">
        <v>30000</v>
      </c>
      <c r="N567" s="122">
        <v>0</v>
      </c>
      <c r="O567" s="120">
        <v>912</v>
      </c>
      <c r="P567" s="120">
        <v>861</v>
      </c>
      <c r="Q567" s="121">
        <f t="shared" si="8"/>
        <v>4628.25</v>
      </c>
      <c r="R567" s="120">
        <v>23598.75</v>
      </c>
    </row>
    <row r="568" spans="1:18">
      <c r="A568" s="116" t="str">
        <f>TNOMINA[[#This Row],[cedula]]&amp;TNOMINA[[#This Row],[prog]]&amp;LEFT(TNOMINA[[#This Row],[tipo]],3)</f>
        <v>0130007043813FIJ</v>
      </c>
      <c r="B568" s="119" t="s">
        <v>2298</v>
      </c>
      <c r="C568" s="119" t="s">
        <v>11</v>
      </c>
      <c r="D568" s="119" t="s">
        <v>2332</v>
      </c>
      <c r="E568" s="119" t="s">
        <v>3049</v>
      </c>
      <c r="F568" s="119" t="s">
        <v>3002</v>
      </c>
      <c r="G568" s="119" t="s">
        <v>3020</v>
      </c>
      <c r="H568" s="119" t="s">
        <v>1871</v>
      </c>
      <c r="I568" s="119" t="s">
        <v>316</v>
      </c>
      <c r="J568" s="119" t="s">
        <v>318</v>
      </c>
      <c r="K568" s="119" t="s">
        <v>317</v>
      </c>
      <c r="L568" s="119" t="s">
        <v>8575</v>
      </c>
      <c r="M568" s="120">
        <v>50000</v>
      </c>
      <c r="N568" s="120">
        <v>1854</v>
      </c>
      <c r="O568" s="120">
        <v>1520</v>
      </c>
      <c r="P568" s="120">
        <v>1435</v>
      </c>
      <c r="Q568" s="121">
        <f t="shared" si="8"/>
        <v>14934.43</v>
      </c>
      <c r="R568" s="120">
        <v>30256.57</v>
      </c>
    </row>
    <row r="569" spans="1:18">
      <c r="A569" s="116" t="str">
        <f>TNOMINA[[#This Row],[cedula]]&amp;TNOMINA[[#This Row],[prog]]&amp;LEFT(TNOMINA[[#This Row],[tipo]],3)</f>
        <v>0011791651013FIJ</v>
      </c>
      <c r="B569" s="119" t="s">
        <v>2298</v>
      </c>
      <c r="C569" s="119" t="s">
        <v>11</v>
      </c>
      <c r="D569" s="119" t="s">
        <v>2332</v>
      </c>
      <c r="E569" s="119" t="s">
        <v>3049</v>
      </c>
      <c r="F569" s="119" t="s">
        <v>3002</v>
      </c>
      <c r="G569" s="119" t="s">
        <v>3010</v>
      </c>
      <c r="H569" s="119" t="s">
        <v>1872</v>
      </c>
      <c r="I569" s="119" t="s">
        <v>1407</v>
      </c>
      <c r="J569" s="119" t="s">
        <v>136</v>
      </c>
      <c r="K569" s="119" t="s">
        <v>140</v>
      </c>
      <c r="L569" s="119" t="s">
        <v>8575</v>
      </c>
      <c r="M569" s="120">
        <v>27205.34</v>
      </c>
      <c r="N569" s="122">
        <v>0</v>
      </c>
      <c r="O569" s="120">
        <v>827.04</v>
      </c>
      <c r="P569" s="120">
        <v>780.79</v>
      </c>
      <c r="Q569" s="121">
        <f t="shared" si="8"/>
        <v>25.000000000003638</v>
      </c>
      <c r="R569" s="120">
        <v>25572.51</v>
      </c>
    </row>
    <row r="570" spans="1:18">
      <c r="A570" s="116" t="str">
        <f>TNOMINA[[#This Row],[cedula]]&amp;TNOMINA[[#This Row],[prog]]&amp;LEFT(TNOMINA[[#This Row],[tipo]],3)</f>
        <v>4023981787313FIJ</v>
      </c>
      <c r="B570" s="119" t="s">
        <v>2298</v>
      </c>
      <c r="C570" s="119" t="s">
        <v>11</v>
      </c>
      <c r="D570" s="119" t="s">
        <v>2332</v>
      </c>
      <c r="E570" s="119" t="s">
        <v>3049</v>
      </c>
      <c r="F570" s="119" t="s">
        <v>3002</v>
      </c>
      <c r="G570" s="119" t="s">
        <v>3006</v>
      </c>
      <c r="H570" s="119" t="s">
        <v>1873</v>
      </c>
      <c r="I570" s="119" t="s">
        <v>1507</v>
      </c>
      <c r="J570" s="119" t="s">
        <v>8</v>
      </c>
      <c r="K570" s="119" t="s">
        <v>73</v>
      </c>
      <c r="L570" s="119" t="s">
        <v>8575</v>
      </c>
      <c r="M570" s="120">
        <v>20000</v>
      </c>
      <c r="N570" s="122">
        <v>0</v>
      </c>
      <c r="O570" s="120">
        <v>608</v>
      </c>
      <c r="P570" s="120">
        <v>574</v>
      </c>
      <c r="Q570" s="121">
        <f t="shared" si="8"/>
        <v>25</v>
      </c>
      <c r="R570" s="120">
        <v>18793</v>
      </c>
    </row>
    <row r="571" spans="1:18">
      <c r="A571" s="116" t="str">
        <f>TNOMINA[[#This Row],[cedula]]&amp;TNOMINA[[#This Row],[prog]]&amp;LEFT(TNOMINA[[#This Row],[tipo]],3)</f>
        <v>0310107645713FIJ</v>
      </c>
      <c r="B571" s="119" t="s">
        <v>2298</v>
      </c>
      <c r="C571" s="119" t="s">
        <v>11</v>
      </c>
      <c r="D571" s="119" t="s">
        <v>2332</v>
      </c>
      <c r="E571" s="119" t="s">
        <v>3049</v>
      </c>
      <c r="F571" s="119" t="s">
        <v>3002</v>
      </c>
      <c r="G571" s="119" t="s">
        <v>3009</v>
      </c>
      <c r="H571" s="119" t="s">
        <v>1874</v>
      </c>
      <c r="I571" s="119" t="s">
        <v>518</v>
      </c>
      <c r="J571" s="119" t="s">
        <v>359</v>
      </c>
      <c r="K571" s="119" t="s">
        <v>513</v>
      </c>
      <c r="L571" s="119" t="s">
        <v>8575</v>
      </c>
      <c r="M571" s="120">
        <v>24000</v>
      </c>
      <c r="N571" s="122">
        <v>0</v>
      </c>
      <c r="O571" s="120">
        <v>729.6</v>
      </c>
      <c r="P571" s="120">
        <v>688.8</v>
      </c>
      <c r="Q571" s="121">
        <f t="shared" si="8"/>
        <v>325</v>
      </c>
      <c r="R571" s="120">
        <v>22256.6</v>
      </c>
    </row>
    <row r="572" spans="1:18">
      <c r="A572" s="116" t="str">
        <f>TNOMINA[[#This Row],[cedula]]&amp;TNOMINA[[#This Row],[prog]]&amp;LEFT(TNOMINA[[#This Row],[tipo]],3)</f>
        <v>0310096559313FIJ</v>
      </c>
      <c r="B572" s="119" t="s">
        <v>2298</v>
      </c>
      <c r="C572" s="119" t="s">
        <v>11</v>
      </c>
      <c r="D572" s="119" t="s">
        <v>2332</v>
      </c>
      <c r="E572" s="119" t="s">
        <v>3049</v>
      </c>
      <c r="F572" s="119" t="s">
        <v>3002</v>
      </c>
      <c r="G572" s="119" t="s">
        <v>3010</v>
      </c>
      <c r="H572" s="119" t="s">
        <v>1111</v>
      </c>
      <c r="I572" s="119" t="s">
        <v>519</v>
      </c>
      <c r="J572" s="119" t="s">
        <v>520</v>
      </c>
      <c r="K572" s="119" t="s">
        <v>513</v>
      </c>
      <c r="L572" s="119" t="s">
        <v>8575</v>
      </c>
      <c r="M572" s="120">
        <v>35000</v>
      </c>
      <c r="N572" s="122">
        <v>0</v>
      </c>
      <c r="O572" s="120">
        <v>1064</v>
      </c>
      <c r="P572" s="120">
        <v>1004.5</v>
      </c>
      <c r="Q572" s="121">
        <f t="shared" si="8"/>
        <v>325</v>
      </c>
      <c r="R572" s="120">
        <v>32606.5</v>
      </c>
    </row>
    <row r="573" spans="1:18">
      <c r="A573" s="116" t="str">
        <f>TNOMINA[[#This Row],[cedula]]&amp;TNOMINA[[#This Row],[prog]]&amp;LEFT(TNOMINA[[#This Row],[tipo]],3)</f>
        <v>0110001393513FIJ</v>
      </c>
      <c r="B573" s="119" t="s">
        <v>2298</v>
      </c>
      <c r="C573" s="119" t="s">
        <v>11</v>
      </c>
      <c r="D573" s="119" t="s">
        <v>2332</v>
      </c>
      <c r="E573" s="119" t="s">
        <v>3049</v>
      </c>
      <c r="F573" s="119" t="s">
        <v>3002</v>
      </c>
      <c r="G573" s="119" t="s">
        <v>3007</v>
      </c>
      <c r="H573" s="119" t="s">
        <v>1112</v>
      </c>
      <c r="I573" s="119" t="s">
        <v>307</v>
      </c>
      <c r="J573" s="119" t="s">
        <v>3051</v>
      </c>
      <c r="K573" s="119" t="s">
        <v>140</v>
      </c>
      <c r="L573" s="119" t="s">
        <v>8575</v>
      </c>
      <c r="M573" s="120">
        <v>65000</v>
      </c>
      <c r="N573" s="120">
        <v>4427.58</v>
      </c>
      <c r="O573" s="120">
        <v>1976</v>
      </c>
      <c r="P573" s="120">
        <v>1865.5</v>
      </c>
      <c r="Q573" s="121">
        <f t="shared" si="8"/>
        <v>3959</v>
      </c>
      <c r="R573" s="120">
        <v>52771.92</v>
      </c>
    </row>
    <row r="574" spans="1:18">
      <c r="A574" s="116" t="str">
        <f>TNOMINA[[#This Row],[cedula]]&amp;TNOMINA[[#This Row],[prog]]&amp;LEFT(TNOMINA[[#This Row],[tipo]],3)</f>
        <v>0310048190613FIJ</v>
      </c>
      <c r="B574" s="119" t="s">
        <v>2298</v>
      </c>
      <c r="C574" s="119" t="s">
        <v>11</v>
      </c>
      <c r="D574" s="119" t="s">
        <v>2332</v>
      </c>
      <c r="E574" s="119" t="s">
        <v>3049</v>
      </c>
      <c r="F574" s="119" t="s">
        <v>3002</v>
      </c>
      <c r="G574" s="119" t="s">
        <v>3010</v>
      </c>
      <c r="H574" s="119" t="s">
        <v>1875</v>
      </c>
      <c r="I574" s="119" t="s">
        <v>521</v>
      </c>
      <c r="J574" s="119" t="s">
        <v>510</v>
      </c>
      <c r="K574" s="119" t="s">
        <v>513</v>
      </c>
      <c r="L574" s="119" t="s">
        <v>8575</v>
      </c>
      <c r="M574" s="120">
        <v>20000</v>
      </c>
      <c r="N574" s="122">
        <v>0</v>
      </c>
      <c r="O574" s="120">
        <v>608</v>
      </c>
      <c r="P574" s="120">
        <v>574</v>
      </c>
      <c r="Q574" s="121">
        <f t="shared" si="8"/>
        <v>325</v>
      </c>
      <c r="R574" s="120">
        <v>18493</v>
      </c>
    </row>
    <row r="575" spans="1:18">
      <c r="A575" s="116" t="str">
        <f>TNOMINA[[#This Row],[cedula]]&amp;TNOMINA[[#This Row],[prog]]&amp;LEFT(TNOMINA[[#This Row],[tipo]],3)</f>
        <v>0010549548513FIJ</v>
      </c>
      <c r="B575" s="119" t="s">
        <v>2298</v>
      </c>
      <c r="C575" s="119" t="s">
        <v>11</v>
      </c>
      <c r="D575" s="119" t="s">
        <v>2332</v>
      </c>
      <c r="E575" s="119" t="s">
        <v>3049</v>
      </c>
      <c r="F575" s="119" t="s">
        <v>3002</v>
      </c>
      <c r="G575" s="119" t="s">
        <v>3008</v>
      </c>
      <c r="H575" s="119" t="s">
        <v>1876</v>
      </c>
      <c r="I575" s="119" t="s">
        <v>319</v>
      </c>
      <c r="J575" s="119" t="s">
        <v>320</v>
      </c>
      <c r="K575" s="119" t="s">
        <v>317</v>
      </c>
      <c r="L575" s="119" t="s">
        <v>8575</v>
      </c>
      <c r="M575" s="120">
        <v>130000</v>
      </c>
      <c r="N575" s="120">
        <v>19162.12</v>
      </c>
      <c r="O575" s="120">
        <v>3952</v>
      </c>
      <c r="P575" s="120">
        <v>3731</v>
      </c>
      <c r="Q575" s="121">
        <f t="shared" si="8"/>
        <v>25</v>
      </c>
      <c r="R575" s="120">
        <v>103129.88</v>
      </c>
    </row>
    <row r="576" spans="1:18">
      <c r="A576" s="116" t="str">
        <f>TNOMINA[[#This Row],[cedula]]&amp;TNOMINA[[#This Row],[prog]]&amp;LEFT(TNOMINA[[#This Row],[tipo]],3)</f>
        <v>0011240047813FIJ</v>
      </c>
      <c r="B576" s="119" t="s">
        <v>2298</v>
      </c>
      <c r="C576" s="119" t="s">
        <v>11</v>
      </c>
      <c r="D576" s="119" t="s">
        <v>2332</v>
      </c>
      <c r="E576" s="119" t="s">
        <v>3049</v>
      </c>
      <c r="F576" s="119" t="s">
        <v>3002</v>
      </c>
      <c r="G576" s="119" t="s">
        <v>3006</v>
      </c>
      <c r="H576" s="119" t="s">
        <v>1877</v>
      </c>
      <c r="I576" s="119" t="s">
        <v>900</v>
      </c>
      <c r="J576" s="119" t="s">
        <v>130</v>
      </c>
      <c r="K576" s="119" t="s">
        <v>606</v>
      </c>
      <c r="L576" s="119" t="s">
        <v>8575</v>
      </c>
      <c r="M576" s="120">
        <v>26250</v>
      </c>
      <c r="N576" s="122">
        <v>0</v>
      </c>
      <c r="O576" s="120">
        <v>798</v>
      </c>
      <c r="P576" s="120">
        <v>753.38</v>
      </c>
      <c r="Q576" s="121">
        <f t="shared" si="8"/>
        <v>5294.739999999998</v>
      </c>
      <c r="R576" s="120">
        <v>19403.88</v>
      </c>
    </row>
    <row r="577" spans="1:18">
      <c r="A577" s="116" t="str">
        <f>TNOMINA[[#This Row],[cedula]]&amp;TNOMINA[[#This Row],[prog]]&amp;LEFT(TNOMINA[[#This Row],[tipo]],3)</f>
        <v>0010011017013FIJ</v>
      </c>
      <c r="B577" s="119" t="s">
        <v>2298</v>
      </c>
      <c r="C577" s="119" t="s">
        <v>11</v>
      </c>
      <c r="D577" s="119" t="s">
        <v>2332</v>
      </c>
      <c r="E577" s="119" t="s">
        <v>3049</v>
      </c>
      <c r="F577" s="119" t="s">
        <v>3002</v>
      </c>
      <c r="G577" s="119" t="s">
        <v>3013</v>
      </c>
      <c r="H577" s="119" t="s">
        <v>1878</v>
      </c>
      <c r="I577" s="119" t="s">
        <v>781</v>
      </c>
      <c r="J577" s="119" t="s">
        <v>108</v>
      </c>
      <c r="K577" s="119" t="s">
        <v>73</v>
      </c>
      <c r="L577" s="119" t="s">
        <v>8575</v>
      </c>
      <c r="M577" s="120">
        <v>25000</v>
      </c>
      <c r="N577" s="122">
        <v>0</v>
      </c>
      <c r="O577" s="120">
        <v>760</v>
      </c>
      <c r="P577" s="120">
        <v>717.5</v>
      </c>
      <c r="Q577" s="121">
        <f t="shared" si="8"/>
        <v>25</v>
      </c>
      <c r="R577" s="120">
        <v>23497.5</v>
      </c>
    </row>
    <row r="578" spans="1:18">
      <c r="A578" s="116" t="str">
        <f>TNOMINA[[#This Row],[cedula]]&amp;TNOMINA[[#This Row],[prog]]&amp;LEFT(TNOMINA[[#This Row],[tipo]],3)</f>
        <v>0010824559813FIJ</v>
      </c>
      <c r="B578" s="119" t="s">
        <v>2298</v>
      </c>
      <c r="C578" s="119" t="s">
        <v>11</v>
      </c>
      <c r="D578" s="119" t="s">
        <v>2332</v>
      </c>
      <c r="E578" s="119" t="s">
        <v>3049</v>
      </c>
      <c r="F578" s="119" t="s">
        <v>3002</v>
      </c>
      <c r="G578" s="119" t="s">
        <v>3006</v>
      </c>
      <c r="H578" s="119" t="s">
        <v>1879</v>
      </c>
      <c r="I578" s="119" t="s">
        <v>957</v>
      </c>
      <c r="J578" s="119" t="s">
        <v>335</v>
      </c>
      <c r="K578" s="119" t="s">
        <v>140</v>
      </c>
      <c r="L578" s="119" t="s">
        <v>8575</v>
      </c>
      <c r="M578" s="120">
        <v>26250</v>
      </c>
      <c r="N578" s="122">
        <v>0</v>
      </c>
      <c r="O578" s="120">
        <v>798</v>
      </c>
      <c r="P578" s="120">
        <v>753.38</v>
      </c>
      <c r="Q578" s="121">
        <f t="shared" si="8"/>
        <v>25</v>
      </c>
      <c r="R578" s="120">
        <v>24673.62</v>
      </c>
    </row>
    <row r="579" spans="1:18">
      <c r="A579" s="116" t="str">
        <f>TNOMINA[[#This Row],[cedula]]&amp;TNOMINA[[#This Row],[prog]]&amp;LEFT(TNOMINA[[#This Row],[tipo]],3)</f>
        <v>0520006813713FIJ</v>
      </c>
      <c r="B579" s="119" t="s">
        <v>2298</v>
      </c>
      <c r="C579" s="119" t="s">
        <v>11</v>
      </c>
      <c r="D579" s="119" t="s">
        <v>2332</v>
      </c>
      <c r="E579" s="119" t="s">
        <v>3049</v>
      </c>
      <c r="F579" s="119" t="s">
        <v>3002</v>
      </c>
      <c r="G579" s="119" t="s">
        <v>3005</v>
      </c>
      <c r="H579" s="119" t="s">
        <v>1113</v>
      </c>
      <c r="I579" s="119" t="s">
        <v>613</v>
      </c>
      <c r="J579" s="119" t="s">
        <v>614</v>
      </c>
      <c r="K579" s="119" t="s">
        <v>606</v>
      </c>
      <c r="L579" s="119" t="s">
        <v>8575</v>
      </c>
      <c r="M579" s="120">
        <v>22000</v>
      </c>
      <c r="N579" s="122">
        <v>0</v>
      </c>
      <c r="O579" s="120">
        <v>668.8</v>
      </c>
      <c r="P579" s="120">
        <v>631.4</v>
      </c>
      <c r="Q579" s="121">
        <f t="shared" si="8"/>
        <v>12894.91</v>
      </c>
      <c r="R579" s="120">
        <v>7804.89</v>
      </c>
    </row>
    <row r="580" spans="1:18">
      <c r="A580" s="116" t="str">
        <f>TNOMINA[[#This Row],[cedula]]&amp;TNOMINA[[#This Row],[prog]]&amp;LEFT(TNOMINA[[#This Row],[tipo]],3)</f>
        <v>4022794259213FIJ</v>
      </c>
      <c r="B580" s="119" t="s">
        <v>2298</v>
      </c>
      <c r="C580" s="119" t="s">
        <v>11</v>
      </c>
      <c r="D580" s="119" t="s">
        <v>2332</v>
      </c>
      <c r="E580" s="119" t="s">
        <v>3049</v>
      </c>
      <c r="F580" s="119" t="s">
        <v>3002</v>
      </c>
      <c r="G580" s="119" t="s">
        <v>3004</v>
      </c>
      <c r="H580" s="119" t="s">
        <v>2604</v>
      </c>
      <c r="I580" s="119" t="s">
        <v>2603</v>
      </c>
      <c r="J580" s="119" t="s">
        <v>280</v>
      </c>
      <c r="K580" s="119" t="s">
        <v>18</v>
      </c>
      <c r="L580" s="119" t="s">
        <v>8575</v>
      </c>
      <c r="M580" s="120">
        <v>35000</v>
      </c>
      <c r="N580" s="122">
        <v>0</v>
      </c>
      <c r="O580" s="120">
        <v>1064</v>
      </c>
      <c r="P580" s="120">
        <v>1004.5</v>
      </c>
      <c r="Q580" s="121">
        <f t="shared" si="8"/>
        <v>25</v>
      </c>
      <c r="R580" s="120">
        <v>32906.5</v>
      </c>
    </row>
    <row r="581" spans="1:18">
      <c r="A581" s="116" t="str">
        <f>TNOMINA[[#This Row],[cedula]]&amp;TNOMINA[[#This Row],[prog]]&amp;LEFT(TNOMINA[[#This Row],[tipo]],3)</f>
        <v>0310492200413FIJ</v>
      </c>
      <c r="B581" s="119" t="s">
        <v>2298</v>
      </c>
      <c r="C581" s="119" t="s">
        <v>11</v>
      </c>
      <c r="D581" s="119" t="s">
        <v>2332</v>
      </c>
      <c r="E581" s="119" t="s">
        <v>3049</v>
      </c>
      <c r="F581" s="119" t="s">
        <v>3002</v>
      </c>
      <c r="G581" s="119" t="s">
        <v>3004</v>
      </c>
      <c r="H581" s="119" t="s">
        <v>1880</v>
      </c>
      <c r="I581" s="119" t="s">
        <v>1408</v>
      </c>
      <c r="J581" s="119" t="s">
        <v>8</v>
      </c>
      <c r="K581" s="119" t="s">
        <v>513</v>
      </c>
      <c r="L581" s="119" t="s">
        <v>8575</v>
      </c>
      <c r="M581" s="120">
        <v>20000</v>
      </c>
      <c r="N581" s="122">
        <v>0</v>
      </c>
      <c r="O581" s="120">
        <v>608</v>
      </c>
      <c r="P581" s="120">
        <v>574</v>
      </c>
      <c r="Q581" s="121">
        <f t="shared" ref="Q581:Q644" si="9">M581-SUM(N581:P581)-R581</f>
        <v>25</v>
      </c>
      <c r="R581" s="120">
        <v>18793</v>
      </c>
    </row>
    <row r="582" spans="1:18">
      <c r="A582" s="116" t="str">
        <f>TNOMINA[[#This Row],[cedula]]&amp;TNOMINA[[#This Row],[prog]]&amp;LEFT(TNOMINA[[#This Row],[tipo]],3)</f>
        <v>0310525799613FIJ</v>
      </c>
      <c r="B582" s="119" t="s">
        <v>2298</v>
      </c>
      <c r="C582" s="119" t="s">
        <v>11</v>
      </c>
      <c r="D582" s="119" t="s">
        <v>2332</v>
      </c>
      <c r="E582" s="119" t="s">
        <v>3049</v>
      </c>
      <c r="F582" s="119" t="s">
        <v>3002</v>
      </c>
      <c r="G582" s="119" t="s">
        <v>3006</v>
      </c>
      <c r="H582" s="119" t="s">
        <v>2456</v>
      </c>
      <c r="I582" s="119" t="s">
        <v>2428</v>
      </c>
      <c r="J582" s="119" t="s">
        <v>10</v>
      </c>
      <c r="K582" s="119" t="s">
        <v>18</v>
      </c>
      <c r="L582" s="119" t="s">
        <v>8575</v>
      </c>
      <c r="M582" s="120">
        <v>25000</v>
      </c>
      <c r="N582" s="122">
        <v>0</v>
      </c>
      <c r="O582" s="120">
        <v>760</v>
      </c>
      <c r="P582" s="120">
        <v>717.5</v>
      </c>
      <c r="Q582" s="121">
        <f t="shared" si="9"/>
        <v>25</v>
      </c>
      <c r="R582" s="120">
        <v>23497.5</v>
      </c>
    </row>
    <row r="583" spans="1:18">
      <c r="A583" s="116" t="str">
        <f>TNOMINA[[#This Row],[cedula]]&amp;TNOMINA[[#This Row],[prog]]&amp;LEFT(TNOMINA[[#This Row],[tipo]],3)</f>
        <v>2240070667113FIJ</v>
      </c>
      <c r="B583" s="119" t="s">
        <v>2298</v>
      </c>
      <c r="C583" s="119" t="s">
        <v>11</v>
      </c>
      <c r="D583" s="119" t="s">
        <v>2332</v>
      </c>
      <c r="E583" s="119" t="s">
        <v>3049</v>
      </c>
      <c r="F583" s="119" t="s">
        <v>3002</v>
      </c>
      <c r="G583" s="119" t="s">
        <v>3006</v>
      </c>
      <c r="H583" s="119" t="s">
        <v>2567</v>
      </c>
      <c r="I583" s="119" t="s">
        <v>2566</v>
      </c>
      <c r="J583" s="119" t="s">
        <v>595</v>
      </c>
      <c r="K583" s="119" t="s">
        <v>606</v>
      </c>
      <c r="L583" s="119" t="s">
        <v>8575</v>
      </c>
      <c r="M583" s="120">
        <v>40000</v>
      </c>
      <c r="N583" s="120">
        <v>442.65</v>
      </c>
      <c r="O583" s="120">
        <v>1216</v>
      </c>
      <c r="P583" s="120">
        <v>1148</v>
      </c>
      <c r="Q583" s="121">
        <f t="shared" si="9"/>
        <v>25</v>
      </c>
      <c r="R583" s="120">
        <v>37168.35</v>
      </c>
    </row>
    <row r="584" spans="1:18">
      <c r="A584" s="116" t="str">
        <f>TNOMINA[[#This Row],[cedula]]&amp;TNOMINA[[#This Row],[prog]]&amp;LEFT(TNOMINA[[#This Row],[tipo]],3)</f>
        <v>0011799117413FIJ</v>
      </c>
      <c r="B584" s="119" t="s">
        <v>2298</v>
      </c>
      <c r="C584" s="119" t="s">
        <v>11</v>
      </c>
      <c r="D584" s="119" t="s">
        <v>2332</v>
      </c>
      <c r="E584" s="119" t="s">
        <v>3049</v>
      </c>
      <c r="F584" s="119" t="s">
        <v>3002</v>
      </c>
      <c r="G584" s="119" t="s">
        <v>3006</v>
      </c>
      <c r="H584" s="119" t="s">
        <v>3567</v>
      </c>
      <c r="I584" s="119" t="s">
        <v>3600</v>
      </c>
      <c r="J584" s="119" t="s">
        <v>10</v>
      </c>
      <c r="K584" s="119" t="s">
        <v>513</v>
      </c>
      <c r="L584" s="119" t="s">
        <v>8575</v>
      </c>
      <c r="M584" s="120">
        <v>35000</v>
      </c>
      <c r="N584" s="122">
        <v>0</v>
      </c>
      <c r="O584" s="120">
        <v>1064</v>
      </c>
      <c r="P584" s="120">
        <v>1004.5</v>
      </c>
      <c r="Q584" s="121">
        <f t="shared" si="9"/>
        <v>25</v>
      </c>
      <c r="R584" s="120">
        <v>32906.5</v>
      </c>
    </row>
    <row r="585" spans="1:18">
      <c r="A585" s="116" t="str">
        <f>TNOMINA[[#This Row],[cedula]]&amp;TNOMINA[[#This Row],[prog]]&amp;LEFT(TNOMINA[[#This Row],[tipo]],3)</f>
        <v>0011694969413FIJ</v>
      </c>
      <c r="B585" s="119" t="s">
        <v>2298</v>
      </c>
      <c r="C585" s="119" t="s">
        <v>11</v>
      </c>
      <c r="D585" s="119" t="s">
        <v>2332</v>
      </c>
      <c r="E585" s="119" t="s">
        <v>3049</v>
      </c>
      <c r="F585" s="119" t="s">
        <v>3002</v>
      </c>
      <c r="G585" s="119" t="s">
        <v>3006</v>
      </c>
      <c r="H585" s="119" t="s">
        <v>3568</v>
      </c>
      <c r="I585" s="119" t="s">
        <v>3601</v>
      </c>
      <c r="J585" s="119" t="s">
        <v>595</v>
      </c>
      <c r="K585" s="119" t="s">
        <v>606</v>
      </c>
      <c r="L585" s="119" t="s">
        <v>8575</v>
      </c>
      <c r="M585" s="120">
        <v>48000</v>
      </c>
      <c r="N585" s="120">
        <v>1571.73</v>
      </c>
      <c r="O585" s="120">
        <v>1459.2</v>
      </c>
      <c r="P585" s="120">
        <v>1377.6</v>
      </c>
      <c r="Q585" s="121">
        <f t="shared" si="9"/>
        <v>25</v>
      </c>
      <c r="R585" s="120">
        <v>43566.47</v>
      </c>
    </row>
    <row r="586" spans="1:18">
      <c r="A586" s="116" t="str">
        <f>TNOMINA[[#This Row],[cedula]]&amp;TNOMINA[[#This Row],[prog]]&amp;LEFT(TNOMINA[[#This Row],[tipo]],3)</f>
        <v>0011015388913FIJ</v>
      </c>
      <c r="B586" s="119" t="s">
        <v>2298</v>
      </c>
      <c r="C586" s="119" t="s">
        <v>11</v>
      </c>
      <c r="D586" s="119" t="s">
        <v>2332</v>
      </c>
      <c r="E586" s="119" t="s">
        <v>3049</v>
      </c>
      <c r="F586" s="119" t="s">
        <v>3002</v>
      </c>
      <c r="G586" s="119" t="s">
        <v>3004</v>
      </c>
      <c r="H586" s="119" t="s">
        <v>2334</v>
      </c>
      <c r="I586" s="119" t="s">
        <v>2333</v>
      </c>
      <c r="J586" s="119" t="s">
        <v>333</v>
      </c>
      <c r="K586" s="119" t="s">
        <v>606</v>
      </c>
      <c r="L586" s="119" t="s">
        <v>8575</v>
      </c>
      <c r="M586" s="120">
        <v>200000</v>
      </c>
      <c r="N586" s="120">
        <v>35726.519999999997</v>
      </c>
      <c r="O586" s="120">
        <v>5685.41</v>
      </c>
      <c r="P586" s="120">
        <v>5740</v>
      </c>
      <c r="Q586" s="121">
        <f t="shared" si="9"/>
        <v>25</v>
      </c>
      <c r="R586" s="120">
        <v>152823.07</v>
      </c>
    </row>
    <row r="587" spans="1:18">
      <c r="A587" s="116" t="str">
        <f>TNOMINA[[#This Row],[cedula]]&amp;TNOMINA[[#This Row],[prog]]&amp;LEFT(TNOMINA[[#This Row],[tipo]],3)</f>
        <v>0010239279213FIJ</v>
      </c>
      <c r="B587" s="119" t="s">
        <v>2298</v>
      </c>
      <c r="C587" s="119" t="s">
        <v>11</v>
      </c>
      <c r="D587" s="119" t="s">
        <v>2332</v>
      </c>
      <c r="E587" s="119" t="s">
        <v>3049</v>
      </c>
      <c r="F587" s="119" t="s">
        <v>3002</v>
      </c>
      <c r="G587" s="119" t="s">
        <v>3006</v>
      </c>
      <c r="H587" s="119" t="s">
        <v>1881</v>
      </c>
      <c r="I587" s="119" t="s">
        <v>973</v>
      </c>
      <c r="J587" s="119" t="s">
        <v>136</v>
      </c>
      <c r="K587" s="119" t="s">
        <v>140</v>
      </c>
      <c r="L587" s="119" t="s">
        <v>8575</v>
      </c>
      <c r="M587" s="120">
        <v>27300</v>
      </c>
      <c r="N587" s="122">
        <v>0</v>
      </c>
      <c r="O587" s="120">
        <v>829.92</v>
      </c>
      <c r="P587" s="120">
        <v>783.51</v>
      </c>
      <c r="Q587" s="121">
        <f t="shared" si="9"/>
        <v>25</v>
      </c>
      <c r="R587" s="120">
        <v>25661.57</v>
      </c>
    </row>
    <row r="588" spans="1:18">
      <c r="A588" s="116" t="str">
        <f>TNOMINA[[#This Row],[cedula]]&amp;TNOMINA[[#This Row],[prog]]&amp;LEFT(TNOMINA[[#This Row],[tipo]],3)</f>
        <v>0560099419713FIJ</v>
      </c>
      <c r="B588" s="119" t="s">
        <v>2298</v>
      </c>
      <c r="C588" s="119" t="s">
        <v>11</v>
      </c>
      <c r="D588" s="119" t="s">
        <v>2332</v>
      </c>
      <c r="E588" s="119" t="s">
        <v>3049</v>
      </c>
      <c r="F588" s="119" t="s">
        <v>3002</v>
      </c>
      <c r="G588" s="119" t="s">
        <v>3005</v>
      </c>
      <c r="H588" s="119" t="s">
        <v>1115</v>
      </c>
      <c r="I588" s="119" t="s">
        <v>615</v>
      </c>
      <c r="J588" s="119" t="s">
        <v>22</v>
      </c>
      <c r="K588" s="119" t="s">
        <v>606</v>
      </c>
      <c r="L588" s="119" t="s">
        <v>8575</v>
      </c>
      <c r="M588" s="120">
        <v>35000</v>
      </c>
      <c r="N588" s="122">
        <v>0</v>
      </c>
      <c r="O588" s="120">
        <v>1064</v>
      </c>
      <c r="P588" s="120">
        <v>1004.5</v>
      </c>
      <c r="Q588" s="121">
        <f t="shared" si="9"/>
        <v>25793.06</v>
      </c>
      <c r="R588" s="120">
        <v>7138.44</v>
      </c>
    </row>
    <row r="589" spans="1:18">
      <c r="A589" s="116" t="str">
        <f>TNOMINA[[#This Row],[cedula]]&amp;TNOMINA[[#This Row],[prog]]&amp;LEFT(TNOMINA[[#This Row],[tipo]],3)</f>
        <v>0010225513013FIJ</v>
      </c>
      <c r="B589" s="119" t="s">
        <v>2298</v>
      </c>
      <c r="C589" s="119" t="s">
        <v>11</v>
      </c>
      <c r="D589" s="119" t="s">
        <v>2332</v>
      </c>
      <c r="E589" s="119" t="s">
        <v>3049</v>
      </c>
      <c r="F589" s="119" t="s">
        <v>3002</v>
      </c>
      <c r="G589" s="119" t="s">
        <v>3005</v>
      </c>
      <c r="H589" s="119" t="s">
        <v>1882</v>
      </c>
      <c r="I589" s="119" t="s">
        <v>616</v>
      </c>
      <c r="J589" s="119" t="s">
        <v>572</v>
      </c>
      <c r="K589" s="119" t="s">
        <v>606</v>
      </c>
      <c r="L589" s="119" t="s">
        <v>8575</v>
      </c>
      <c r="M589" s="120">
        <v>35000</v>
      </c>
      <c r="N589" s="122">
        <v>0</v>
      </c>
      <c r="O589" s="120">
        <v>1064</v>
      </c>
      <c r="P589" s="120">
        <v>1004.5</v>
      </c>
      <c r="Q589" s="121">
        <f t="shared" si="9"/>
        <v>11488.96</v>
      </c>
      <c r="R589" s="120">
        <v>21442.54</v>
      </c>
    </row>
    <row r="590" spans="1:18">
      <c r="A590" s="116" t="str">
        <f>TNOMINA[[#This Row],[cedula]]&amp;TNOMINA[[#This Row],[prog]]&amp;LEFT(TNOMINA[[#This Row],[tipo]],3)</f>
        <v>0011407005513FIJ</v>
      </c>
      <c r="B590" s="119" t="s">
        <v>2298</v>
      </c>
      <c r="C590" s="119" t="s">
        <v>11</v>
      </c>
      <c r="D590" s="119" t="s">
        <v>2332</v>
      </c>
      <c r="E590" s="119" t="s">
        <v>3049</v>
      </c>
      <c r="F590" s="119" t="s">
        <v>3002</v>
      </c>
      <c r="G590" s="119" t="s">
        <v>3006</v>
      </c>
      <c r="H590" s="119" t="s">
        <v>1883</v>
      </c>
      <c r="I590" s="119" t="s">
        <v>1461</v>
      </c>
      <c r="J590" s="119" t="s">
        <v>2426</v>
      </c>
      <c r="K590" s="119" t="s">
        <v>606</v>
      </c>
      <c r="L590" s="119" t="s">
        <v>8575</v>
      </c>
      <c r="M590" s="120">
        <v>30000</v>
      </c>
      <c r="N590" s="122">
        <v>0</v>
      </c>
      <c r="O590" s="120">
        <v>912</v>
      </c>
      <c r="P590" s="120">
        <v>861</v>
      </c>
      <c r="Q590" s="121">
        <f t="shared" si="9"/>
        <v>25</v>
      </c>
      <c r="R590" s="120">
        <v>28202</v>
      </c>
    </row>
    <row r="591" spans="1:18">
      <c r="A591" s="116" t="str">
        <f>TNOMINA[[#This Row],[cedula]]&amp;TNOMINA[[#This Row],[prog]]&amp;LEFT(TNOMINA[[#This Row],[tipo]],3)</f>
        <v>0010252709013FIJ</v>
      </c>
      <c r="B591" s="119" t="s">
        <v>2298</v>
      </c>
      <c r="C591" s="119" t="s">
        <v>11</v>
      </c>
      <c r="D591" s="119" t="s">
        <v>2332</v>
      </c>
      <c r="E591" s="119" t="s">
        <v>3049</v>
      </c>
      <c r="F591" s="119" t="s">
        <v>3002</v>
      </c>
      <c r="G591" s="119" t="s">
        <v>3007</v>
      </c>
      <c r="H591" s="119" t="s">
        <v>1884</v>
      </c>
      <c r="I591" s="119" t="s">
        <v>870</v>
      </c>
      <c r="J591" s="119" t="s">
        <v>60</v>
      </c>
      <c r="K591" s="119" t="s">
        <v>73</v>
      </c>
      <c r="L591" s="119" t="s">
        <v>8575</v>
      </c>
      <c r="M591" s="120">
        <v>16500</v>
      </c>
      <c r="N591" s="122">
        <v>0</v>
      </c>
      <c r="O591" s="120">
        <v>501.6</v>
      </c>
      <c r="P591" s="120">
        <v>473.55</v>
      </c>
      <c r="Q591" s="121">
        <f t="shared" si="9"/>
        <v>12387.970000000001</v>
      </c>
      <c r="R591" s="120">
        <v>3136.88</v>
      </c>
    </row>
    <row r="592" spans="1:18">
      <c r="A592" s="116" t="str">
        <f>TNOMINA[[#This Row],[cedula]]&amp;TNOMINA[[#This Row],[prog]]&amp;LEFT(TNOMINA[[#This Row],[tipo]],3)</f>
        <v>0260036813413FIJ</v>
      </c>
      <c r="B592" s="119" t="s">
        <v>2298</v>
      </c>
      <c r="C592" s="119" t="s">
        <v>11</v>
      </c>
      <c r="D592" s="119" t="s">
        <v>2332</v>
      </c>
      <c r="E592" s="119" t="s">
        <v>3049</v>
      </c>
      <c r="F592" s="119" t="s">
        <v>3002</v>
      </c>
      <c r="G592" s="119" t="s">
        <v>3004</v>
      </c>
      <c r="H592" s="119" t="s">
        <v>1885</v>
      </c>
      <c r="I592" s="119" t="s">
        <v>144</v>
      </c>
      <c r="J592" s="119" t="s">
        <v>145</v>
      </c>
      <c r="K592" s="119" t="s">
        <v>140</v>
      </c>
      <c r="L592" s="119" t="s">
        <v>8575</v>
      </c>
      <c r="M592" s="120">
        <v>10000</v>
      </c>
      <c r="N592" s="122">
        <v>0</v>
      </c>
      <c r="O592" s="120">
        <v>304</v>
      </c>
      <c r="P592" s="120">
        <v>287</v>
      </c>
      <c r="Q592" s="121">
        <f t="shared" si="9"/>
        <v>4407.57</v>
      </c>
      <c r="R592" s="120">
        <v>5001.43</v>
      </c>
    </row>
    <row r="593" spans="1:18">
      <c r="A593" s="116" t="str">
        <f>TNOMINA[[#This Row],[cedula]]&amp;TNOMINA[[#This Row],[prog]]&amp;LEFT(TNOMINA[[#This Row],[tipo]],3)</f>
        <v>0540012583613FIJ</v>
      </c>
      <c r="B593" s="119" t="s">
        <v>2298</v>
      </c>
      <c r="C593" s="119" t="s">
        <v>11</v>
      </c>
      <c r="D593" s="119" t="s">
        <v>2332</v>
      </c>
      <c r="E593" s="119" t="s">
        <v>3049</v>
      </c>
      <c r="F593" s="119" t="s">
        <v>3002</v>
      </c>
      <c r="G593" s="119" t="s">
        <v>3004</v>
      </c>
      <c r="H593" s="119" t="s">
        <v>1886</v>
      </c>
      <c r="I593" s="119" t="s">
        <v>146</v>
      </c>
      <c r="J593" s="119" t="s">
        <v>8</v>
      </c>
      <c r="K593" s="119" t="s">
        <v>140</v>
      </c>
      <c r="L593" s="119" t="s">
        <v>8575</v>
      </c>
      <c r="M593" s="120">
        <v>10000</v>
      </c>
      <c r="N593" s="122">
        <v>0</v>
      </c>
      <c r="O593" s="120">
        <v>304</v>
      </c>
      <c r="P593" s="120">
        <v>287</v>
      </c>
      <c r="Q593" s="121">
        <f t="shared" si="9"/>
        <v>5120.83</v>
      </c>
      <c r="R593" s="120">
        <v>4288.17</v>
      </c>
    </row>
    <row r="594" spans="1:18">
      <c r="A594" s="116" t="str">
        <f>TNOMINA[[#This Row],[cedula]]&amp;TNOMINA[[#This Row],[prog]]&amp;LEFT(TNOMINA[[#This Row],[tipo]],3)</f>
        <v>4023785152813FIJ</v>
      </c>
      <c r="B594" s="119" t="s">
        <v>2298</v>
      </c>
      <c r="C594" s="119" t="s">
        <v>11</v>
      </c>
      <c r="D594" s="119" t="s">
        <v>2332</v>
      </c>
      <c r="E594" s="119" t="s">
        <v>3049</v>
      </c>
      <c r="F594" s="119" t="s">
        <v>3002</v>
      </c>
      <c r="G594" s="119" t="s">
        <v>3006</v>
      </c>
      <c r="H594" s="119" t="s">
        <v>3436</v>
      </c>
      <c r="I594" s="119" t="s">
        <v>3435</v>
      </c>
      <c r="J594" s="119" t="s">
        <v>645</v>
      </c>
      <c r="K594" s="119" t="s">
        <v>606</v>
      </c>
      <c r="L594" s="119" t="s">
        <v>8575</v>
      </c>
      <c r="M594" s="120">
        <v>25000</v>
      </c>
      <c r="N594" s="122">
        <v>0</v>
      </c>
      <c r="O594" s="120">
        <v>760</v>
      </c>
      <c r="P594" s="120">
        <v>717.5</v>
      </c>
      <c r="Q594" s="121">
        <f t="shared" si="9"/>
        <v>25</v>
      </c>
      <c r="R594" s="120">
        <v>23497.5</v>
      </c>
    </row>
    <row r="595" spans="1:18">
      <c r="A595" s="116" t="str">
        <f>TNOMINA[[#This Row],[cedula]]&amp;TNOMINA[[#This Row],[prog]]&amp;LEFT(TNOMINA[[#This Row],[tipo]],3)</f>
        <v>0011435428513FIJ</v>
      </c>
      <c r="B595" s="119" t="s">
        <v>2298</v>
      </c>
      <c r="C595" s="119" t="s">
        <v>11</v>
      </c>
      <c r="D595" s="119" t="s">
        <v>2332</v>
      </c>
      <c r="E595" s="119" t="s">
        <v>3049</v>
      </c>
      <c r="F595" s="119" t="s">
        <v>3002</v>
      </c>
      <c r="G595" s="119" t="s">
        <v>3009</v>
      </c>
      <c r="H595" s="119" t="s">
        <v>1887</v>
      </c>
      <c r="I595" s="119" t="s">
        <v>74</v>
      </c>
      <c r="J595" s="119" t="s">
        <v>22</v>
      </c>
      <c r="K595" s="119" t="s">
        <v>73</v>
      </c>
      <c r="L595" s="119" t="s">
        <v>8575</v>
      </c>
      <c r="M595" s="120">
        <v>36000</v>
      </c>
      <c r="N595" s="122">
        <v>0</v>
      </c>
      <c r="O595" s="120">
        <v>1094.4000000000001</v>
      </c>
      <c r="P595" s="120">
        <v>1033.2</v>
      </c>
      <c r="Q595" s="121">
        <f t="shared" si="9"/>
        <v>17384.210000000003</v>
      </c>
      <c r="R595" s="120">
        <v>16488.189999999999</v>
      </c>
    </row>
    <row r="596" spans="1:18">
      <c r="A596" s="116" t="str">
        <f>TNOMINA[[#This Row],[cedula]]&amp;TNOMINA[[#This Row],[prog]]&amp;LEFT(TNOMINA[[#This Row],[tipo]],3)</f>
        <v>0011137584613FIJ</v>
      </c>
      <c r="B596" s="119" t="s">
        <v>2298</v>
      </c>
      <c r="C596" s="119" t="s">
        <v>11</v>
      </c>
      <c r="D596" s="119" t="s">
        <v>2332</v>
      </c>
      <c r="E596" s="119" t="s">
        <v>3049</v>
      </c>
      <c r="F596" s="119" t="s">
        <v>3002</v>
      </c>
      <c r="G596" s="119" t="s">
        <v>3005</v>
      </c>
      <c r="H596" s="119" t="s">
        <v>1165</v>
      </c>
      <c r="I596" s="119" t="s">
        <v>110</v>
      </c>
      <c r="J596" s="119" t="s">
        <v>111</v>
      </c>
      <c r="K596" s="119" t="s">
        <v>104</v>
      </c>
      <c r="L596" s="119" t="s">
        <v>8575</v>
      </c>
      <c r="M596" s="120">
        <v>30000</v>
      </c>
      <c r="N596" s="122">
        <v>0</v>
      </c>
      <c r="O596" s="120">
        <v>912</v>
      </c>
      <c r="P596" s="120">
        <v>861</v>
      </c>
      <c r="Q596" s="121">
        <f t="shared" si="9"/>
        <v>3621</v>
      </c>
      <c r="R596" s="120">
        <v>24606</v>
      </c>
    </row>
    <row r="597" spans="1:18">
      <c r="A597" s="116" t="str">
        <f>TNOMINA[[#This Row],[cedula]]&amp;TNOMINA[[#This Row],[prog]]&amp;LEFT(TNOMINA[[#This Row],[tipo]],3)</f>
        <v>0310418364913FIJ</v>
      </c>
      <c r="B597" s="119" t="s">
        <v>2298</v>
      </c>
      <c r="C597" s="119" t="s">
        <v>11</v>
      </c>
      <c r="D597" s="119" t="s">
        <v>2332</v>
      </c>
      <c r="E597" s="119" t="s">
        <v>3049</v>
      </c>
      <c r="F597" s="119" t="s">
        <v>3002</v>
      </c>
      <c r="G597" s="119" t="s">
        <v>3010</v>
      </c>
      <c r="H597" s="119" t="s">
        <v>1888</v>
      </c>
      <c r="I597" s="119" t="s">
        <v>23</v>
      </c>
      <c r="J597" s="119" t="s">
        <v>24</v>
      </c>
      <c r="K597" s="119" t="s">
        <v>18</v>
      </c>
      <c r="L597" s="119" t="s">
        <v>8575</v>
      </c>
      <c r="M597" s="120">
        <v>16500</v>
      </c>
      <c r="N597" s="122">
        <v>0</v>
      </c>
      <c r="O597" s="120">
        <v>501.6</v>
      </c>
      <c r="P597" s="120">
        <v>473.55</v>
      </c>
      <c r="Q597" s="121">
        <f t="shared" si="9"/>
        <v>75</v>
      </c>
      <c r="R597" s="120">
        <v>15449.85</v>
      </c>
    </row>
    <row r="598" spans="1:18">
      <c r="A598" s="116" t="str">
        <f>TNOMINA[[#This Row],[cedula]]&amp;TNOMINA[[#This Row],[prog]]&amp;LEFT(TNOMINA[[#This Row],[tipo]],3)</f>
        <v>0010249077813FIJ</v>
      </c>
      <c r="B598" s="119" t="s">
        <v>2298</v>
      </c>
      <c r="C598" s="119" t="s">
        <v>11</v>
      </c>
      <c r="D598" s="119" t="s">
        <v>2332</v>
      </c>
      <c r="E598" s="119" t="s">
        <v>3049</v>
      </c>
      <c r="F598" s="119" t="s">
        <v>3002</v>
      </c>
      <c r="G598" s="119" t="s">
        <v>3005</v>
      </c>
      <c r="H598" s="119" t="s">
        <v>1890</v>
      </c>
      <c r="I598" s="119" t="s">
        <v>617</v>
      </c>
      <c r="J598" s="119" t="s">
        <v>359</v>
      </c>
      <c r="K598" s="119" t="s">
        <v>606</v>
      </c>
      <c r="L598" s="119" t="s">
        <v>8575</v>
      </c>
      <c r="M598" s="120">
        <v>36000</v>
      </c>
      <c r="N598" s="122">
        <v>0</v>
      </c>
      <c r="O598" s="120">
        <v>1094.4000000000001</v>
      </c>
      <c r="P598" s="120">
        <v>1033.2</v>
      </c>
      <c r="Q598" s="121">
        <f t="shared" si="9"/>
        <v>15405.690000000002</v>
      </c>
      <c r="R598" s="120">
        <v>18466.71</v>
      </c>
    </row>
    <row r="599" spans="1:18">
      <c r="A599" s="116" t="str">
        <f>TNOMINA[[#This Row],[cedula]]&amp;TNOMINA[[#This Row],[prog]]&amp;LEFT(TNOMINA[[#This Row],[tipo]],3)</f>
        <v>0310003574413FIJ</v>
      </c>
      <c r="B599" s="119" t="s">
        <v>2298</v>
      </c>
      <c r="C599" s="119" t="s">
        <v>11</v>
      </c>
      <c r="D599" s="119" t="s">
        <v>2332</v>
      </c>
      <c r="E599" s="119" t="s">
        <v>3049</v>
      </c>
      <c r="F599" s="119" t="s">
        <v>3002</v>
      </c>
      <c r="G599" s="119" t="s">
        <v>3010</v>
      </c>
      <c r="H599" s="119" t="s">
        <v>1891</v>
      </c>
      <c r="I599" s="119" t="s">
        <v>522</v>
      </c>
      <c r="J599" s="119" t="s">
        <v>30</v>
      </c>
      <c r="K599" s="119" t="s">
        <v>513</v>
      </c>
      <c r="L599" s="119" t="s">
        <v>8575</v>
      </c>
      <c r="M599" s="120">
        <v>30000</v>
      </c>
      <c r="N599" s="122">
        <v>0</v>
      </c>
      <c r="O599" s="120">
        <v>912</v>
      </c>
      <c r="P599" s="120">
        <v>861</v>
      </c>
      <c r="Q599" s="121">
        <f t="shared" si="9"/>
        <v>325</v>
      </c>
      <c r="R599" s="120">
        <v>27902</v>
      </c>
    </row>
    <row r="600" spans="1:18">
      <c r="A600" s="116" t="str">
        <f>TNOMINA[[#This Row],[cedula]]&amp;TNOMINA[[#This Row],[prog]]&amp;LEFT(TNOMINA[[#This Row],[tipo]],3)</f>
        <v>0010240231013FIJ</v>
      </c>
      <c r="B600" s="119" t="s">
        <v>2298</v>
      </c>
      <c r="C600" s="119" t="s">
        <v>11</v>
      </c>
      <c r="D600" s="119" t="s">
        <v>2332</v>
      </c>
      <c r="E600" s="119" t="s">
        <v>3049</v>
      </c>
      <c r="F600" s="119" t="s">
        <v>3002</v>
      </c>
      <c r="G600" s="119" t="s">
        <v>3005</v>
      </c>
      <c r="H600" s="119" t="s">
        <v>1166</v>
      </c>
      <c r="I600" s="119" t="s">
        <v>112</v>
      </c>
      <c r="J600" s="119" t="s">
        <v>113</v>
      </c>
      <c r="K600" s="119" t="s">
        <v>104</v>
      </c>
      <c r="L600" s="119" t="s">
        <v>8575</v>
      </c>
      <c r="M600" s="120">
        <v>30000</v>
      </c>
      <c r="N600" s="122">
        <v>0</v>
      </c>
      <c r="O600" s="120">
        <v>912</v>
      </c>
      <c r="P600" s="120">
        <v>861</v>
      </c>
      <c r="Q600" s="121">
        <f t="shared" si="9"/>
        <v>5892.380000000001</v>
      </c>
      <c r="R600" s="120">
        <v>22334.62</v>
      </c>
    </row>
    <row r="601" spans="1:18">
      <c r="A601" s="116" t="str">
        <f>TNOMINA[[#This Row],[cedula]]&amp;TNOMINA[[#This Row],[prog]]&amp;LEFT(TNOMINA[[#This Row],[tipo]],3)</f>
        <v>4022665157413FIJ</v>
      </c>
      <c r="B601" s="119" t="s">
        <v>2298</v>
      </c>
      <c r="C601" s="119" t="s">
        <v>11</v>
      </c>
      <c r="D601" s="119" t="s">
        <v>2332</v>
      </c>
      <c r="E601" s="119" t="s">
        <v>3049</v>
      </c>
      <c r="F601" s="119" t="s">
        <v>3002</v>
      </c>
      <c r="G601" s="119" t="s">
        <v>3006</v>
      </c>
      <c r="H601" s="119" t="s">
        <v>2400</v>
      </c>
      <c r="I601" s="119" t="s">
        <v>2384</v>
      </c>
      <c r="J601" s="119" t="s">
        <v>102</v>
      </c>
      <c r="K601" s="119" t="s">
        <v>606</v>
      </c>
      <c r="L601" s="119" t="s">
        <v>8575</v>
      </c>
      <c r="M601" s="120">
        <v>25000</v>
      </c>
      <c r="N601" s="122">
        <v>0</v>
      </c>
      <c r="O601" s="120">
        <v>760</v>
      </c>
      <c r="P601" s="120">
        <v>717.5</v>
      </c>
      <c r="Q601" s="121">
        <f t="shared" si="9"/>
        <v>3571</v>
      </c>
      <c r="R601" s="120">
        <v>19951.5</v>
      </c>
    </row>
    <row r="602" spans="1:18">
      <c r="A602" s="116" t="str">
        <f>TNOMINA[[#This Row],[cedula]]&amp;TNOMINA[[#This Row],[prog]]&amp;LEFT(TNOMINA[[#This Row],[tipo]],3)</f>
        <v>0310324892213FIJ</v>
      </c>
      <c r="B602" s="119" t="s">
        <v>2298</v>
      </c>
      <c r="C602" s="119" t="s">
        <v>11</v>
      </c>
      <c r="D602" s="119" t="s">
        <v>2332</v>
      </c>
      <c r="E602" s="119" t="s">
        <v>3049</v>
      </c>
      <c r="F602" s="119" t="s">
        <v>3002</v>
      </c>
      <c r="G602" s="119" t="s">
        <v>3005</v>
      </c>
      <c r="H602" s="119" t="s">
        <v>1893</v>
      </c>
      <c r="I602" s="119" t="s">
        <v>966</v>
      </c>
      <c r="J602" s="119" t="s">
        <v>967</v>
      </c>
      <c r="K602" s="119" t="s">
        <v>18</v>
      </c>
      <c r="L602" s="119" t="s">
        <v>8575</v>
      </c>
      <c r="M602" s="120">
        <v>16500</v>
      </c>
      <c r="N602" s="122">
        <v>0</v>
      </c>
      <c r="O602" s="120">
        <v>501.6</v>
      </c>
      <c r="P602" s="120">
        <v>473.55</v>
      </c>
      <c r="Q602" s="121">
        <f t="shared" si="9"/>
        <v>25</v>
      </c>
      <c r="R602" s="120">
        <v>15499.85</v>
      </c>
    </row>
    <row r="603" spans="1:18">
      <c r="A603" s="116" t="str">
        <f>TNOMINA[[#This Row],[cedula]]&amp;TNOMINA[[#This Row],[prog]]&amp;LEFT(TNOMINA[[#This Row],[tipo]],3)</f>
        <v>0010264650213FIJ</v>
      </c>
      <c r="B603" s="119" t="s">
        <v>2298</v>
      </c>
      <c r="C603" s="119" t="s">
        <v>11</v>
      </c>
      <c r="D603" s="119" t="s">
        <v>2332</v>
      </c>
      <c r="E603" s="119" t="s">
        <v>3049</v>
      </c>
      <c r="F603" s="119" t="s">
        <v>3002</v>
      </c>
      <c r="G603" s="119" t="s">
        <v>3010</v>
      </c>
      <c r="H603" s="119" t="s">
        <v>1894</v>
      </c>
      <c r="I603" s="119" t="s">
        <v>619</v>
      </c>
      <c r="J603" s="119" t="s">
        <v>42</v>
      </c>
      <c r="K603" s="119" t="s">
        <v>606</v>
      </c>
      <c r="L603" s="119" t="s">
        <v>8575</v>
      </c>
      <c r="M603" s="120">
        <v>26250</v>
      </c>
      <c r="N603" s="122">
        <v>0</v>
      </c>
      <c r="O603" s="120">
        <v>798</v>
      </c>
      <c r="P603" s="120">
        <v>753.38</v>
      </c>
      <c r="Q603" s="121">
        <f t="shared" si="9"/>
        <v>5924.869999999999</v>
      </c>
      <c r="R603" s="120">
        <v>18773.75</v>
      </c>
    </row>
    <row r="604" spans="1:18">
      <c r="A604" s="116" t="str">
        <f>TNOMINA[[#This Row],[cedula]]&amp;TNOMINA[[#This Row],[prog]]&amp;LEFT(TNOMINA[[#This Row],[tipo]],3)</f>
        <v>0400012832413FIJ</v>
      </c>
      <c r="B604" s="119" t="s">
        <v>2298</v>
      </c>
      <c r="C604" s="119" t="s">
        <v>11</v>
      </c>
      <c r="D604" s="119" t="s">
        <v>2332</v>
      </c>
      <c r="E604" s="119" t="s">
        <v>3049</v>
      </c>
      <c r="F604" s="119" t="s">
        <v>3002</v>
      </c>
      <c r="G604" s="119" t="s">
        <v>3006</v>
      </c>
      <c r="H604" s="119" t="s">
        <v>3438</v>
      </c>
      <c r="I604" s="119" t="s">
        <v>3437</v>
      </c>
      <c r="J604" s="119" t="s">
        <v>55</v>
      </c>
      <c r="K604" s="119" t="s">
        <v>287</v>
      </c>
      <c r="L604" s="119" t="s">
        <v>8575</v>
      </c>
      <c r="M604" s="120">
        <v>25000</v>
      </c>
      <c r="N604" s="122">
        <v>0</v>
      </c>
      <c r="O604" s="120">
        <v>760</v>
      </c>
      <c r="P604" s="120">
        <v>717.5</v>
      </c>
      <c r="Q604" s="121">
        <f t="shared" si="9"/>
        <v>25</v>
      </c>
      <c r="R604" s="120">
        <v>23497.5</v>
      </c>
    </row>
    <row r="605" spans="1:18">
      <c r="A605" s="116" t="str">
        <f>TNOMINA[[#This Row],[cedula]]&amp;TNOMINA[[#This Row],[prog]]&amp;LEFT(TNOMINA[[#This Row],[tipo]],3)</f>
        <v>0011600180113FIJ</v>
      </c>
      <c r="B605" s="119" t="s">
        <v>2298</v>
      </c>
      <c r="C605" s="119" t="s">
        <v>11</v>
      </c>
      <c r="D605" s="119" t="s">
        <v>2332</v>
      </c>
      <c r="E605" s="119" t="s">
        <v>3049</v>
      </c>
      <c r="F605" s="119" t="s">
        <v>3002</v>
      </c>
      <c r="G605" s="119" t="s">
        <v>3006</v>
      </c>
      <c r="H605" s="119" t="s">
        <v>2569</v>
      </c>
      <c r="I605" s="119" t="s">
        <v>2568</v>
      </c>
      <c r="J605" s="119" t="s">
        <v>359</v>
      </c>
      <c r="K605" s="119" t="s">
        <v>606</v>
      </c>
      <c r="L605" s="119" t="s">
        <v>8575</v>
      </c>
      <c r="M605" s="120">
        <v>22000</v>
      </c>
      <c r="N605" s="122">
        <v>0</v>
      </c>
      <c r="O605" s="120">
        <v>668.8</v>
      </c>
      <c r="P605" s="120">
        <v>631.4</v>
      </c>
      <c r="Q605" s="121">
        <f t="shared" si="9"/>
        <v>25</v>
      </c>
      <c r="R605" s="120">
        <v>20674.8</v>
      </c>
    </row>
    <row r="606" spans="1:18">
      <c r="A606" s="116" t="str">
        <f>TNOMINA[[#This Row],[cedula]]&amp;TNOMINA[[#This Row],[prog]]&amp;LEFT(TNOMINA[[#This Row],[tipo]],3)</f>
        <v>0100071434313FIJ</v>
      </c>
      <c r="B606" s="119" t="s">
        <v>2298</v>
      </c>
      <c r="C606" s="119" t="s">
        <v>11</v>
      </c>
      <c r="D606" s="119" t="s">
        <v>2332</v>
      </c>
      <c r="E606" s="119" t="s">
        <v>3049</v>
      </c>
      <c r="F606" s="119" t="s">
        <v>3002</v>
      </c>
      <c r="G606" s="119" t="s">
        <v>3052</v>
      </c>
      <c r="H606" s="119" t="s">
        <v>1004</v>
      </c>
      <c r="I606" s="119" t="s">
        <v>250</v>
      </c>
      <c r="J606" s="119" t="s">
        <v>251</v>
      </c>
      <c r="K606" s="119" t="s">
        <v>73</v>
      </c>
      <c r="L606" s="119" t="s">
        <v>8575</v>
      </c>
      <c r="M606" s="120">
        <v>70000</v>
      </c>
      <c r="N606" s="120">
        <v>5368.48</v>
      </c>
      <c r="O606" s="120">
        <v>2128</v>
      </c>
      <c r="P606" s="120">
        <v>2009</v>
      </c>
      <c r="Q606" s="121">
        <f t="shared" si="9"/>
        <v>10584.560000000005</v>
      </c>
      <c r="R606" s="120">
        <v>49909.96</v>
      </c>
    </row>
    <row r="607" spans="1:18">
      <c r="A607" s="116" t="str">
        <f>TNOMINA[[#This Row],[cedula]]&amp;TNOMINA[[#This Row],[prog]]&amp;LEFT(TNOMINA[[#This Row],[tipo]],3)</f>
        <v>0310341030813FIJ</v>
      </c>
      <c r="B607" s="119" t="s">
        <v>2298</v>
      </c>
      <c r="C607" s="119" t="s">
        <v>11</v>
      </c>
      <c r="D607" s="119" t="s">
        <v>2332</v>
      </c>
      <c r="E607" s="119" t="s">
        <v>3049</v>
      </c>
      <c r="F607" s="119" t="s">
        <v>3002</v>
      </c>
      <c r="G607" s="119" t="s">
        <v>3004</v>
      </c>
      <c r="H607" s="119" t="s">
        <v>1895</v>
      </c>
      <c r="I607" s="119" t="s">
        <v>974</v>
      </c>
      <c r="J607" s="119" t="s">
        <v>359</v>
      </c>
      <c r="K607" s="119" t="s">
        <v>513</v>
      </c>
      <c r="L607" s="119" t="s">
        <v>8575</v>
      </c>
      <c r="M607" s="120">
        <v>20000</v>
      </c>
      <c r="N607" s="122">
        <v>0</v>
      </c>
      <c r="O607" s="120">
        <v>608</v>
      </c>
      <c r="P607" s="120">
        <v>574</v>
      </c>
      <c r="Q607" s="121">
        <f t="shared" si="9"/>
        <v>25</v>
      </c>
      <c r="R607" s="120">
        <v>18793</v>
      </c>
    </row>
    <row r="608" spans="1:18">
      <c r="A608" s="116" t="str">
        <f>TNOMINA[[#This Row],[cedula]]&amp;TNOMINA[[#This Row],[prog]]&amp;LEFT(TNOMINA[[#This Row],[tipo]],3)</f>
        <v>0010058298013FIJ</v>
      </c>
      <c r="B608" s="119" t="s">
        <v>2298</v>
      </c>
      <c r="C608" s="119" t="s">
        <v>11</v>
      </c>
      <c r="D608" s="119" t="s">
        <v>2332</v>
      </c>
      <c r="E608" s="119" t="s">
        <v>3049</v>
      </c>
      <c r="F608" s="119" t="s">
        <v>3002</v>
      </c>
      <c r="G608" s="119" t="s">
        <v>3009</v>
      </c>
      <c r="H608" s="119" t="s">
        <v>1116</v>
      </c>
      <c r="I608" s="119" t="s">
        <v>620</v>
      </c>
      <c r="J608" s="119" t="s">
        <v>155</v>
      </c>
      <c r="K608" s="119" t="s">
        <v>606</v>
      </c>
      <c r="L608" s="119" t="s">
        <v>8575</v>
      </c>
      <c r="M608" s="120">
        <v>31500</v>
      </c>
      <c r="N608" s="122">
        <v>0</v>
      </c>
      <c r="O608" s="120">
        <v>957.6</v>
      </c>
      <c r="P608" s="120">
        <v>904.05</v>
      </c>
      <c r="Q608" s="121">
        <f t="shared" si="9"/>
        <v>11536.939999999999</v>
      </c>
      <c r="R608" s="120">
        <v>18101.41</v>
      </c>
    </row>
    <row r="609" spans="1:18">
      <c r="A609" s="116" t="str">
        <f>TNOMINA[[#This Row],[cedula]]&amp;TNOMINA[[#This Row],[prog]]&amp;LEFT(TNOMINA[[#This Row],[tipo]],3)</f>
        <v>0010960652513FIJ</v>
      </c>
      <c r="B609" s="119" t="s">
        <v>2298</v>
      </c>
      <c r="C609" s="119" t="s">
        <v>11</v>
      </c>
      <c r="D609" s="119" t="s">
        <v>2332</v>
      </c>
      <c r="E609" s="119" t="s">
        <v>3049</v>
      </c>
      <c r="F609" s="119" t="s">
        <v>3002</v>
      </c>
      <c r="G609" s="119" t="s">
        <v>3005</v>
      </c>
      <c r="H609" s="119" t="s">
        <v>1117</v>
      </c>
      <c r="I609" s="119" t="s">
        <v>621</v>
      </c>
      <c r="J609" s="119" t="s">
        <v>8</v>
      </c>
      <c r="K609" s="119" t="s">
        <v>606</v>
      </c>
      <c r="L609" s="119" t="s">
        <v>8575</v>
      </c>
      <c r="M609" s="120">
        <v>22000</v>
      </c>
      <c r="N609" s="122">
        <v>0</v>
      </c>
      <c r="O609" s="120">
        <v>668.8</v>
      </c>
      <c r="P609" s="120">
        <v>631.4</v>
      </c>
      <c r="Q609" s="121">
        <f t="shared" si="9"/>
        <v>8389.73</v>
      </c>
      <c r="R609" s="120">
        <v>12310.07</v>
      </c>
    </row>
    <row r="610" spans="1:18">
      <c r="A610" s="116" t="str">
        <f>TNOMINA[[#This Row],[cedula]]&amp;TNOMINA[[#This Row],[prog]]&amp;LEFT(TNOMINA[[#This Row],[tipo]],3)</f>
        <v>0310194228613FIJ</v>
      </c>
      <c r="B610" s="119" t="s">
        <v>2298</v>
      </c>
      <c r="C610" s="119" t="s">
        <v>11</v>
      </c>
      <c r="D610" s="119" t="s">
        <v>2332</v>
      </c>
      <c r="E610" s="119" t="s">
        <v>3049</v>
      </c>
      <c r="F610" s="119" t="s">
        <v>3002</v>
      </c>
      <c r="G610" s="119" t="s">
        <v>3010</v>
      </c>
      <c r="H610" s="119" t="s">
        <v>1896</v>
      </c>
      <c r="I610" s="119" t="s">
        <v>523</v>
      </c>
      <c r="J610" s="119" t="s">
        <v>125</v>
      </c>
      <c r="K610" s="119" t="s">
        <v>513</v>
      </c>
      <c r="L610" s="119" t="s">
        <v>8575</v>
      </c>
      <c r="M610" s="120">
        <v>15000</v>
      </c>
      <c r="N610" s="122">
        <v>0</v>
      </c>
      <c r="O610" s="120">
        <v>456</v>
      </c>
      <c r="P610" s="120">
        <v>430.5</v>
      </c>
      <c r="Q610" s="121">
        <f t="shared" si="9"/>
        <v>325</v>
      </c>
      <c r="R610" s="120">
        <v>13788.5</v>
      </c>
    </row>
    <row r="611" spans="1:18">
      <c r="A611" s="116" t="str">
        <f>TNOMINA[[#This Row],[cedula]]&amp;TNOMINA[[#This Row],[prog]]&amp;LEFT(TNOMINA[[#This Row],[tipo]],3)</f>
        <v>0310152365613FIJ</v>
      </c>
      <c r="B611" s="119" t="s">
        <v>2298</v>
      </c>
      <c r="C611" s="119" t="s">
        <v>11</v>
      </c>
      <c r="D611" s="119" t="s">
        <v>2332</v>
      </c>
      <c r="E611" s="119" t="s">
        <v>3049</v>
      </c>
      <c r="F611" s="119" t="s">
        <v>3002</v>
      </c>
      <c r="G611" s="119" t="s">
        <v>3004</v>
      </c>
      <c r="H611" s="119" t="s">
        <v>1897</v>
      </c>
      <c r="I611" s="119" t="s">
        <v>25</v>
      </c>
      <c r="J611" s="119" t="s">
        <v>8</v>
      </c>
      <c r="K611" s="119" t="s">
        <v>18</v>
      </c>
      <c r="L611" s="119" t="s">
        <v>8575</v>
      </c>
      <c r="M611" s="120">
        <v>10000</v>
      </c>
      <c r="N611" s="122">
        <v>0</v>
      </c>
      <c r="O611" s="120">
        <v>304</v>
      </c>
      <c r="P611" s="120">
        <v>287</v>
      </c>
      <c r="Q611" s="121">
        <f t="shared" si="9"/>
        <v>75</v>
      </c>
      <c r="R611" s="120">
        <v>9334</v>
      </c>
    </row>
    <row r="612" spans="1:18">
      <c r="A612" s="116" t="str">
        <f>TNOMINA[[#This Row],[cedula]]&amp;TNOMINA[[#This Row],[prog]]&amp;LEFT(TNOMINA[[#This Row],[tipo]],3)</f>
        <v>0011285979813FIJ</v>
      </c>
      <c r="B612" s="119" t="s">
        <v>2298</v>
      </c>
      <c r="C612" s="119" t="s">
        <v>11</v>
      </c>
      <c r="D612" s="119" t="s">
        <v>2332</v>
      </c>
      <c r="E612" s="119" t="s">
        <v>3049</v>
      </c>
      <c r="F612" s="119" t="s">
        <v>3002</v>
      </c>
      <c r="G612" s="119" t="s">
        <v>3004</v>
      </c>
      <c r="H612" s="119" t="s">
        <v>1118</v>
      </c>
      <c r="I612" s="119" t="s">
        <v>150</v>
      </c>
      <c r="J612" s="119" t="s">
        <v>151</v>
      </c>
      <c r="K612" s="119" t="s">
        <v>140</v>
      </c>
      <c r="L612" s="119" t="s">
        <v>8575</v>
      </c>
      <c r="M612" s="120">
        <v>10000</v>
      </c>
      <c r="N612" s="122">
        <v>0</v>
      </c>
      <c r="O612" s="120">
        <v>304</v>
      </c>
      <c r="P612" s="120">
        <v>287</v>
      </c>
      <c r="Q612" s="121">
        <f t="shared" si="9"/>
        <v>75</v>
      </c>
      <c r="R612" s="120">
        <v>9334</v>
      </c>
    </row>
    <row r="613" spans="1:18">
      <c r="A613" s="116" t="str">
        <f>TNOMINA[[#This Row],[cedula]]&amp;TNOMINA[[#This Row],[prog]]&amp;LEFT(TNOMINA[[#This Row],[tipo]],3)</f>
        <v>0310306278613FIJ</v>
      </c>
      <c r="B613" s="119" t="s">
        <v>2298</v>
      </c>
      <c r="C613" s="119" t="s">
        <v>11</v>
      </c>
      <c r="D613" s="119" t="s">
        <v>2332</v>
      </c>
      <c r="E613" s="119" t="s">
        <v>3049</v>
      </c>
      <c r="F613" s="119" t="s">
        <v>3002</v>
      </c>
      <c r="G613" s="119" t="s">
        <v>3004</v>
      </c>
      <c r="H613" s="119" t="s">
        <v>1899</v>
      </c>
      <c r="I613" s="119" t="s">
        <v>26</v>
      </c>
      <c r="J613" s="119" t="s">
        <v>27</v>
      </c>
      <c r="K613" s="119" t="s">
        <v>18</v>
      </c>
      <c r="L613" s="119" t="s">
        <v>8575</v>
      </c>
      <c r="M613" s="120">
        <v>11000</v>
      </c>
      <c r="N613" s="122">
        <v>0</v>
      </c>
      <c r="O613" s="120">
        <v>334.4</v>
      </c>
      <c r="P613" s="120">
        <v>315.7</v>
      </c>
      <c r="Q613" s="121">
        <f t="shared" si="9"/>
        <v>25</v>
      </c>
      <c r="R613" s="120">
        <v>10324.9</v>
      </c>
    </row>
    <row r="614" spans="1:18">
      <c r="A614" s="116" t="str">
        <f>TNOMINA[[#This Row],[cedula]]&amp;TNOMINA[[#This Row],[prog]]&amp;LEFT(TNOMINA[[#This Row],[tipo]],3)</f>
        <v>0011374211813FIJ</v>
      </c>
      <c r="B614" s="119" t="s">
        <v>2298</v>
      </c>
      <c r="C614" s="119" t="s">
        <v>11</v>
      </c>
      <c r="D614" s="119" t="s">
        <v>2332</v>
      </c>
      <c r="E614" s="119" t="s">
        <v>3049</v>
      </c>
      <c r="F614" s="119" t="s">
        <v>3002</v>
      </c>
      <c r="G614" s="119" t="s">
        <v>3004</v>
      </c>
      <c r="H614" s="119" t="s">
        <v>1119</v>
      </c>
      <c r="I614" s="119" t="s">
        <v>153</v>
      </c>
      <c r="J614" s="119" t="s">
        <v>149</v>
      </c>
      <c r="K614" s="119" t="s">
        <v>140</v>
      </c>
      <c r="L614" s="119" t="s">
        <v>8575</v>
      </c>
      <c r="M614" s="120">
        <v>10000</v>
      </c>
      <c r="N614" s="122">
        <v>0</v>
      </c>
      <c r="O614" s="120">
        <v>304</v>
      </c>
      <c r="P614" s="120">
        <v>287</v>
      </c>
      <c r="Q614" s="121">
        <f t="shared" si="9"/>
        <v>375</v>
      </c>
      <c r="R614" s="120">
        <v>9034</v>
      </c>
    </row>
    <row r="615" spans="1:18">
      <c r="A615" s="116" t="str">
        <f>TNOMINA[[#This Row],[cedula]]&amp;TNOMINA[[#This Row],[prog]]&amp;LEFT(TNOMINA[[#This Row],[tipo]],3)</f>
        <v>0011549616813FIJ</v>
      </c>
      <c r="B615" s="119" t="s">
        <v>2298</v>
      </c>
      <c r="C615" s="119" t="s">
        <v>11</v>
      </c>
      <c r="D615" s="119" t="s">
        <v>2332</v>
      </c>
      <c r="E615" s="119" t="s">
        <v>3049</v>
      </c>
      <c r="F615" s="119" t="s">
        <v>3002</v>
      </c>
      <c r="G615" s="119" t="s">
        <v>3006</v>
      </c>
      <c r="H615" s="119" t="s">
        <v>2571</v>
      </c>
      <c r="I615" s="119" t="s">
        <v>2570</v>
      </c>
      <c r="J615" s="119" t="s">
        <v>22</v>
      </c>
      <c r="K615" s="119" t="s">
        <v>606</v>
      </c>
      <c r="L615" s="119" t="s">
        <v>8575</v>
      </c>
      <c r="M615" s="120">
        <v>36000</v>
      </c>
      <c r="N615" s="122">
        <v>0</v>
      </c>
      <c r="O615" s="120">
        <v>1094.4000000000001</v>
      </c>
      <c r="P615" s="120">
        <v>1033.2</v>
      </c>
      <c r="Q615" s="121">
        <f t="shared" si="9"/>
        <v>17708.5</v>
      </c>
      <c r="R615" s="120">
        <v>16163.9</v>
      </c>
    </row>
    <row r="616" spans="1:18">
      <c r="A616" s="116" t="str">
        <f>TNOMINA[[#This Row],[cedula]]&amp;TNOMINA[[#This Row],[prog]]&amp;LEFT(TNOMINA[[#This Row],[tipo]],3)</f>
        <v>0100119364613FIJ</v>
      </c>
      <c r="B616" s="119" t="s">
        <v>2298</v>
      </c>
      <c r="C616" s="119" t="s">
        <v>11</v>
      </c>
      <c r="D616" s="119" t="s">
        <v>2332</v>
      </c>
      <c r="E616" s="119" t="s">
        <v>3049</v>
      </c>
      <c r="F616" s="119" t="s">
        <v>3002</v>
      </c>
      <c r="G616" s="119" t="s">
        <v>3006</v>
      </c>
      <c r="H616" s="119" t="s">
        <v>2573</v>
      </c>
      <c r="I616" s="119" t="s">
        <v>2572</v>
      </c>
      <c r="J616" s="119" t="s">
        <v>203</v>
      </c>
      <c r="K616" s="119" t="s">
        <v>833</v>
      </c>
      <c r="L616" s="119" t="s">
        <v>8575</v>
      </c>
      <c r="M616" s="120">
        <v>25000</v>
      </c>
      <c r="N616" s="122">
        <v>0</v>
      </c>
      <c r="O616" s="120">
        <v>760</v>
      </c>
      <c r="P616" s="120">
        <v>717.5</v>
      </c>
      <c r="Q616" s="121">
        <f t="shared" si="9"/>
        <v>25</v>
      </c>
      <c r="R616" s="120">
        <v>23497.5</v>
      </c>
    </row>
    <row r="617" spans="1:18">
      <c r="A617" s="116" t="str">
        <f>TNOMINA[[#This Row],[cedula]]&amp;TNOMINA[[#This Row],[prog]]&amp;LEFT(TNOMINA[[#This Row],[tipo]],3)</f>
        <v>2230003370513FIJ</v>
      </c>
      <c r="B617" s="119" t="s">
        <v>2298</v>
      </c>
      <c r="C617" s="119" t="s">
        <v>11</v>
      </c>
      <c r="D617" s="119" t="s">
        <v>2332</v>
      </c>
      <c r="E617" s="119" t="s">
        <v>3049</v>
      </c>
      <c r="F617" s="119" t="s">
        <v>3002</v>
      </c>
      <c r="G617" s="119" t="s">
        <v>3004</v>
      </c>
      <c r="H617" s="119" t="s">
        <v>1847</v>
      </c>
      <c r="I617" s="119" t="s">
        <v>1367</v>
      </c>
      <c r="J617" s="119" t="s">
        <v>8</v>
      </c>
      <c r="K617" s="119" t="s">
        <v>140</v>
      </c>
      <c r="L617" s="119" t="s">
        <v>8575</v>
      </c>
      <c r="M617" s="120">
        <v>20000</v>
      </c>
      <c r="N617" s="122">
        <v>0</v>
      </c>
      <c r="O617" s="120">
        <v>608</v>
      </c>
      <c r="P617" s="120">
        <v>574</v>
      </c>
      <c r="Q617" s="121">
        <f t="shared" si="9"/>
        <v>13742.95</v>
      </c>
      <c r="R617" s="120">
        <v>5075.05</v>
      </c>
    </row>
    <row r="618" spans="1:18">
      <c r="A618" s="116" t="str">
        <f>TNOMINA[[#This Row],[cedula]]&amp;TNOMINA[[#This Row],[prog]]&amp;LEFT(TNOMINA[[#This Row],[tipo]],3)</f>
        <v>0011066844913FIJ</v>
      </c>
      <c r="B618" s="119" t="s">
        <v>2298</v>
      </c>
      <c r="C618" s="119" t="s">
        <v>11</v>
      </c>
      <c r="D618" s="119" t="s">
        <v>2332</v>
      </c>
      <c r="E618" s="119" t="s">
        <v>3049</v>
      </c>
      <c r="F618" s="119" t="s">
        <v>3002</v>
      </c>
      <c r="G618" s="119" t="s">
        <v>3007</v>
      </c>
      <c r="H618" s="119" t="s">
        <v>3361</v>
      </c>
      <c r="I618" s="119" t="s">
        <v>3362</v>
      </c>
      <c r="J618" s="119" t="s">
        <v>8</v>
      </c>
      <c r="K618" s="119" t="s">
        <v>104</v>
      </c>
      <c r="L618" s="119" t="s">
        <v>8575</v>
      </c>
      <c r="M618" s="120">
        <v>17000</v>
      </c>
      <c r="N618" s="122">
        <v>0</v>
      </c>
      <c r="O618" s="120">
        <v>516.79999999999995</v>
      </c>
      <c r="P618" s="120">
        <v>487.9</v>
      </c>
      <c r="Q618" s="121">
        <f t="shared" si="9"/>
        <v>1071</v>
      </c>
      <c r="R618" s="120">
        <v>14924.3</v>
      </c>
    </row>
    <row r="619" spans="1:18">
      <c r="A619" s="116" t="str">
        <f>TNOMINA[[#This Row],[cedula]]&amp;TNOMINA[[#This Row],[prog]]&amp;LEFT(TNOMINA[[#This Row],[tipo]],3)</f>
        <v>0310122505413FIJ</v>
      </c>
      <c r="B619" s="119" t="s">
        <v>2298</v>
      </c>
      <c r="C619" s="119" t="s">
        <v>11</v>
      </c>
      <c r="D619" s="119" t="s">
        <v>2332</v>
      </c>
      <c r="E619" s="119" t="s">
        <v>3049</v>
      </c>
      <c r="F619" s="119" t="s">
        <v>3002</v>
      </c>
      <c r="G619" s="119" t="s">
        <v>3006</v>
      </c>
      <c r="H619" s="119" t="s">
        <v>2490</v>
      </c>
      <c r="I619" s="119" t="s">
        <v>2489</v>
      </c>
      <c r="J619" s="119" t="s">
        <v>8</v>
      </c>
      <c r="K619" s="119" t="s">
        <v>513</v>
      </c>
      <c r="L619" s="119" t="s">
        <v>8575</v>
      </c>
      <c r="M619" s="120">
        <v>17000</v>
      </c>
      <c r="N619" s="122">
        <v>0</v>
      </c>
      <c r="O619" s="120">
        <v>516.79999999999995</v>
      </c>
      <c r="P619" s="120">
        <v>487.9</v>
      </c>
      <c r="Q619" s="121">
        <f t="shared" si="9"/>
        <v>25</v>
      </c>
      <c r="R619" s="120">
        <v>15970.3</v>
      </c>
    </row>
    <row r="620" spans="1:18">
      <c r="A620" s="116" t="str">
        <f>TNOMINA[[#This Row],[cedula]]&amp;TNOMINA[[#This Row],[prog]]&amp;LEFT(TNOMINA[[#This Row],[tipo]],3)</f>
        <v>0590015383313FIJ</v>
      </c>
      <c r="B620" s="119" t="s">
        <v>2298</v>
      </c>
      <c r="C620" s="119" t="s">
        <v>11</v>
      </c>
      <c r="D620" s="119" t="s">
        <v>2332</v>
      </c>
      <c r="E620" s="119" t="s">
        <v>3049</v>
      </c>
      <c r="F620" s="119" t="s">
        <v>3002</v>
      </c>
      <c r="G620" s="119" t="s">
        <v>3004</v>
      </c>
      <c r="H620" s="119" t="s">
        <v>1902</v>
      </c>
      <c r="I620" s="119" t="s">
        <v>945</v>
      </c>
      <c r="J620" s="119" t="s">
        <v>27</v>
      </c>
      <c r="K620" s="119" t="s">
        <v>606</v>
      </c>
      <c r="L620" s="119" t="s">
        <v>8575</v>
      </c>
      <c r="M620" s="120">
        <v>20000</v>
      </c>
      <c r="N620" s="122">
        <v>0</v>
      </c>
      <c r="O620" s="120">
        <v>608</v>
      </c>
      <c r="P620" s="120">
        <v>574</v>
      </c>
      <c r="Q620" s="121">
        <f t="shared" si="9"/>
        <v>25</v>
      </c>
      <c r="R620" s="120">
        <v>18793</v>
      </c>
    </row>
    <row r="621" spans="1:18">
      <c r="A621" s="116" t="str">
        <f>TNOMINA[[#This Row],[cedula]]&amp;TNOMINA[[#This Row],[prog]]&amp;LEFT(TNOMINA[[#This Row],[tipo]],3)</f>
        <v>2250034362313FIJ</v>
      </c>
      <c r="B621" s="119" t="s">
        <v>2298</v>
      </c>
      <c r="C621" s="119" t="s">
        <v>11</v>
      </c>
      <c r="D621" s="119" t="s">
        <v>2332</v>
      </c>
      <c r="E621" s="119" t="s">
        <v>3049</v>
      </c>
      <c r="F621" s="119" t="s">
        <v>3002</v>
      </c>
      <c r="G621" s="119" t="s">
        <v>3010</v>
      </c>
      <c r="H621" s="119" t="s">
        <v>1903</v>
      </c>
      <c r="I621" s="119" t="s">
        <v>622</v>
      </c>
      <c r="J621" s="119" t="s">
        <v>115</v>
      </c>
      <c r="K621" s="119" t="s">
        <v>606</v>
      </c>
      <c r="L621" s="119" t="s">
        <v>8575</v>
      </c>
      <c r="M621" s="120">
        <v>22000</v>
      </c>
      <c r="N621" s="122">
        <v>0</v>
      </c>
      <c r="O621" s="120">
        <v>668.8</v>
      </c>
      <c r="P621" s="120">
        <v>631.4</v>
      </c>
      <c r="Q621" s="121">
        <f t="shared" si="9"/>
        <v>25</v>
      </c>
      <c r="R621" s="120">
        <v>20674.8</v>
      </c>
    </row>
    <row r="622" spans="1:18">
      <c r="A622" s="116" t="str">
        <f>TNOMINA[[#This Row],[cedula]]&amp;TNOMINA[[#This Row],[prog]]&amp;LEFT(TNOMINA[[#This Row],[tipo]],3)</f>
        <v>0680013834613FIJ</v>
      </c>
      <c r="B622" s="119" t="s">
        <v>2298</v>
      </c>
      <c r="C622" s="119" t="s">
        <v>11</v>
      </c>
      <c r="D622" s="119" t="s">
        <v>2332</v>
      </c>
      <c r="E622" s="119" t="s">
        <v>3049</v>
      </c>
      <c r="F622" s="119" t="s">
        <v>3002</v>
      </c>
      <c r="G622" s="119" t="s">
        <v>3009</v>
      </c>
      <c r="H622" s="119" t="s">
        <v>1904</v>
      </c>
      <c r="I622" s="119" t="s">
        <v>623</v>
      </c>
      <c r="J622" s="119" t="s">
        <v>8</v>
      </c>
      <c r="K622" s="119" t="s">
        <v>606</v>
      </c>
      <c r="L622" s="119" t="s">
        <v>8575</v>
      </c>
      <c r="M622" s="120">
        <v>22000</v>
      </c>
      <c r="N622" s="122">
        <v>0</v>
      </c>
      <c r="O622" s="120">
        <v>668.8</v>
      </c>
      <c r="P622" s="120">
        <v>631.4</v>
      </c>
      <c r="Q622" s="121">
        <f t="shared" si="9"/>
        <v>12545.02</v>
      </c>
      <c r="R622" s="120">
        <v>8154.78</v>
      </c>
    </row>
    <row r="623" spans="1:18">
      <c r="A623" s="116" t="str">
        <f>TNOMINA[[#This Row],[cedula]]&amp;TNOMINA[[#This Row],[prog]]&amp;LEFT(TNOMINA[[#This Row],[tipo]],3)</f>
        <v>4020892351213FIJ</v>
      </c>
      <c r="B623" s="119" t="s">
        <v>2298</v>
      </c>
      <c r="C623" s="119" t="s">
        <v>11</v>
      </c>
      <c r="D623" s="119" t="s">
        <v>2332</v>
      </c>
      <c r="E623" s="119" t="s">
        <v>3049</v>
      </c>
      <c r="F623" s="119" t="s">
        <v>3002</v>
      </c>
      <c r="G623" s="119" t="s">
        <v>3006</v>
      </c>
      <c r="H623" s="119" t="s">
        <v>1905</v>
      </c>
      <c r="I623" s="119" t="s">
        <v>871</v>
      </c>
      <c r="J623" s="119" t="s">
        <v>42</v>
      </c>
      <c r="K623" s="119" t="s">
        <v>18</v>
      </c>
      <c r="L623" s="119" t="s">
        <v>8575</v>
      </c>
      <c r="M623" s="120">
        <v>13200</v>
      </c>
      <c r="N623" s="122">
        <v>0</v>
      </c>
      <c r="O623" s="120">
        <v>401.28</v>
      </c>
      <c r="P623" s="120">
        <v>378.84</v>
      </c>
      <c r="Q623" s="121">
        <f t="shared" si="9"/>
        <v>25.000000000001819</v>
      </c>
      <c r="R623" s="120">
        <v>12394.88</v>
      </c>
    </row>
    <row r="624" spans="1:18">
      <c r="A624" s="116" t="str">
        <f>TNOMINA[[#This Row],[cedula]]&amp;TNOMINA[[#This Row],[prog]]&amp;LEFT(TNOMINA[[#This Row],[tipo]],3)</f>
        <v>0460024753213FIJ</v>
      </c>
      <c r="B624" s="119" t="s">
        <v>2298</v>
      </c>
      <c r="C624" s="119" t="s">
        <v>11</v>
      </c>
      <c r="D624" s="119" t="s">
        <v>2332</v>
      </c>
      <c r="E624" s="119" t="s">
        <v>3049</v>
      </c>
      <c r="F624" s="119" t="s">
        <v>3002</v>
      </c>
      <c r="G624" s="119" t="s">
        <v>3004</v>
      </c>
      <c r="H624" s="119" t="s">
        <v>1906</v>
      </c>
      <c r="I624" s="119" t="s">
        <v>28</v>
      </c>
      <c r="J624" s="119" t="s">
        <v>8</v>
      </c>
      <c r="K624" s="119" t="s">
        <v>18</v>
      </c>
      <c r="L624" s="119" t="s">
        <v>8575</v>
      </c>
      <c r="M624" s="120">
        <v>10000</v>
      </c>
      <c r="N624" s="122">
        <v>0</v>
      </c>
      <c r="O624" s="120">
        <v>304</v>
      </c>
      <c r="P624" s="120">
        <v>287</v>
      </c>
      <c r="Q624" s="121">
        <f t="shared" si="9"/>
        <v>25</v>
      </c>
      <c r="R624" s="120">
        <v>9384</v>
      </c>
    </row>
    <row r="625" spans="1:18">
      <c r="A625" s="116" t="str">
        <f>TNOMINA[[#This Row],[cedula]]&amp;TNOMINA[[#This Row],[prog]]&amp;LEFT(TNOMINA[[#This Row],[tipo]],3)</f>
        <v>0010301960013FIJ</v>
      </c>
      <c r="B625" s="119" t="s">
        <v>2298</v>
      </c>
      <c r="C625" s="119" t="s">
        <v>11</v>
      </c>
      <c r="D625" s="119" t="s">
        <v>2332</v>
      </c>
      <c r="E625" s="119" t="s">
        <v>3049</v>
      </c>
      <c r="F625" s="119" t="s">
        <v>3002</v>
      </c>
      <c r="G625" s="119" t="s">
        <v>3015</v>
      </c>
      <c r="H625" s="119" t="s">
        <v>1120</v>
      </c>
      <c r="I625" s="119" t="s">
        <v>624</v>
      </c>
      <c r="J625" s="119" t="s">
        <v>625</v>
      </c>
      <c r="K625" s="119" t="s">
        <v>606</v>
      </c>
      <c r="L625" s="119" t="s">
        <v>8575</v>
      </c>
      <c r="M625" s="120">
        <v>75000</v>
      </c>
      <c r="N625" s="120">
        <v>14955.94</v>
      </c>
      <c r="O625" s="120">
        <v>2280</v>
      </c>
      <c r="P625" s="120">
        <v>2152.5</v>
      </c>
      <c r="Q625" s="121">
        <f t="shared" si="9"/>
        <v>22963.819999999996</v>
      </c>
      <c r="R625" s="120">
        <v>32647.74</v>
      </c>
    </row>
    <row r="626" spans="1:18">
      <c r="A626" s="116" t="str">
        <f>TNOMINA[[#This Row],[cedula]]&amp;TNOMINA[[#This Row],[prog]]&amp;LEFT(TNOMINA[[#This Row],[tipo]],3)</f>
        <v>2250044088213FIJ</v>
      </c>
      <c r="B626" s="119" t="s">
        <v>2298</v>
      </c>
      <c r="C626" s="119" t="s">
        <v>11</v>
      </c>
      <c r="D626" s="119" t="s">
        <v>2332</v>
      </c>
      <c r="E626" s="119" t="s">
        <v>3049</v>
      </c>
      <c r="F626" s="119" t="s">
        <v>3002</v>
      </c>
      <c r="G626" s="119" t="s">
        <v>3006</v>
      </c>
      <c r="H626" s="119" t="s">
        <v>3363</v>
      </c>
      <c r="I626" s="119" t="s">
        <v>3364</v>
      </c>
      <c r="J626" s="119" t="s">
        <v>42</v>
      </c>
      <c r="K626" s="119" t="s">
        <v>104</v>
      </c>
      <c r="L626" s="119" t="s">
        <v>8575</v>
      </c>
      <c r="M626" s="120">
        <v>20000</v>
      </c>
      <c r="N626" s="122">
        <v>0</v>
      </c>
      <c r="O626" s="120">
        <v>608</v>
      </c>
      <c r="P626" s="120">
        <v>574</v>
      </c>
      <c r="Q626" s="121">
        <f t="shared" si="9"/>
        <v>5071</v>
      </c>
      <c r="R626" s="120">
        <v>13747</v>
      </c>
    </row>
    <row r="627" spans="1:18">
      <c r="A627" s="116" t="str">
        <f>TNOMINA[[#This Row],[cedula]]&amp;TNOMINA[[#This Row],[prog]]&amp;LEFT(TNOMINA[[#This Row],[tipo]],3)</f>
        <v>4023224034713FIJ</v>
      </c>
      <c r="B627" s="119" t="s">
        <v>2298</v>
      </c>
      <c r="C627" s="119" t="s">
        <v>11</v>
      </c>
      <c r="D627" s="119" t="s">
        <v>2332</v>
      </c>
      <c r="E627" s="119" t="s">
        <v>3049</v>
      </c>
      <c r="F627" s="119" t="s">
        <v>3002</v>
      </c>
      <c r="G627" s="119" t="s">
        <v>3006</v>
      </c>
      <c r="H627" s="119" t="s">
        <v>3528</v>
      </c>
      <c r="I627" s="119" t="s">
        <v>3527</v>
      </c>
      <c r="J627" s="119" t="s">
        <v>8</v>
      </c>
      <c r="K627" s="119" t="s">
        <v>7</v>
      </c>
      <c r="L627" s="119" t="s">
        <v>8575</v>
      </c>
      <c r="M627" s="120">
        <v>18000</v>
      </c>
      <c r="N627" s="122">
        <v>0</v>
      </c>
      <c r="O627" s="120">
        <v>547.20000000000005</v>
      </c>
      <c r="P627" s="120">
        <v>516.6</v>
      </c>
      <c r="Q627" s="121">
        <f t="shared" si="9"/>
        <v>25</v>
      </c>
      <c r="R627" s="120">
        <v>16911.2</v>
      </c>
    </row>
    <row r="628" spans="1:18">
      <c r="A628" s="116" t="str">
        <f>TNOMINA[[#This Row],[cedula]]&amp;TNOMINA[[#This Row],[prog]]&amp;LEFT(TNOMINA[[#This Row],[tipo]],3)</f>
        <v>0100077766213FIJ</v>
      </c>
      <c r="B628" s="119" t="s">
        <v>2298</v>
      </c>
      <c r="C628" s="119" t="s">
        <v>11</v>
      </c>
      <c r="D628" s="119" t="s">
        <v>2332</v>
      </c>
      <c r="E628" s="119" t="s">
        <v>3049</v>
      </c>
      <c r="F628" s="119" t="s">
        <v>3002</v>
      </c>
      <c r="G628" s="119" t="s">
        <v>3004</v>
      </c>
      <c r="H628" s="119" t="s">
        <v>1907</v>
      </c>
      <c r="I628" s="119" t="s">
        <v>968</v>
      </c>
      <c r="J628" s="119" t="s">
        <v>22</v>
      </c>
      <c r="K628" s="119" t="s">
        <v>606</v>
      </c>
      <c r="L628" s="119" t="s">
        <v>8575</v>
      </c>
      <c r="M628" s="120">
        <v>35000</v>
      </c>
      <c r="N628" s="122">
        <v>0</v>
      </c>
      <c r="O628" s="120">
        <v>1064</v>
      </c>
      <c r="P628" s="120">
        <v>1004.5</v>
      </c>
      <c r="Q628" s="121">
        <f t="shared" si="9"/>
        <v>1171</v>
      </c>
      <c r="R628" s="120">
        <v>31760.5</v>
      </c>
    </row>
    <row r="629" spans="1:18">
      <c r="A629" s="116" t="str">
        <f>TNOMINA[[#This Row],[cedula]]&amp;TNOMINA[[#This Row],[prog]]&amp;LEFT(TNOMINA[[#This Row],[tipo]],3)</f>
        <v>0010959355813FIJ</v>
      </c>
      <c r="B629" s="119" t="s">
        <v>2298</v>
      </c>
      <c r="C629" s="119" t="s">
        <v>11</v>
      </c>
      <c r="D629" s="119" t="s">
        <v>2332</v>
      </c>
      <c r="E629" s="119" t="s">
        <v>3049</v>
      </c>
      <c r="F629" s="119" t="s">
        <v>3002</v>
      </c>
      <c r="G629" s="119" t="s">
        <v>3005</v>
      </c>
      <c r="H629" s="119" t="s">
        <v>1908</v>
      </c>
      <c r="I629" s="119" t="s">
        <v>626</v>
      </c>
      <c r="J629" s="119" t="s">
        <v>22</v>
      </c>
      <c r="K629" s="119" t="s">
        <v>606</v>
      </c>
      <c r="L629" s="119" t="s">
        <v>8575</v>
      </c>
      <c r="M629" s="120">
        <v>45000</v>
      </c>
      <c r="N629" s="120">
        <v>1148.33</v>
      </c>
      <c r="O629" s="120">
        <v>1368</v>
      </c>
      <c r="P629" s="120">
        <v>1291.5</v>
      </c>
      <c r="Q629" s="121">
        <f t="shared" si="9"/>
        <v>28891.19</v>
      </c>
      <c r="R629" s="120">
        <v>12300.98</v>
      </c>
    </row>
    <row r="630" spans="1:18">
      <c r="A630" s="116" t="str">
        <f>TNOMINA[[#This Row],[cedula]]&amp;TNOMINA[[#This Row],[prog]]&amp;LEFT(TNOMINA[[#This Row],[tipo]],3)</f>
        <v>0011400697613FIJ</v>
      </c>
      <c r="B630" s="119" t="s">
        <v>2298</v>
      </c>
      <c r="C630" s="119" t="s">
        <v>11</v>
      </c>
      <c r="D630" s="119" t="s">
        <v>2332</v>
      </c>
      <c r="E630" s="119" t="s">
        <v>3049</v>
      </c>
      <c r="F630" s="119" t="s">
        <v>3002</v>
      </c>
      <c r="G630" s="119" t="s">
        <v>3010</v>
      </c>
      <c r="H630" s="119" t="s">
        <v>1909</v>
      </c>
      <c r="I630" s="119" t="s">
        <v>627</v>
      </c>
      <c r="J630" s="119" t="s">
        <v>22</v>
      </c>
      <c r="K630" s="119" t="s">
        <v>606</v>
      </c>
      <c r="L630" s="119" t="s">
        <v>8575</v>
      </c>
      <c r="M630" s="120">
        <v>35000</v>
      </c>
      <c r="N630" s="122">
        <v>0</v>
      </c>
      <c r="O630" s="120">
        <v>1064</v>
      </c>
      <c r="P630" s="120">
        <v>1004.5</v>
      </c>
      <c r="Q630" s="121">
        <f t="shared" si="9"/>
        <v>26095.41</v>
      </c>
      <c r="R630" s="120">
        <v>6836.09</v>
      </c>
    </row>
    <row r="631" spans="1:18">
      <c r="A631" s="116" t="str">
        <f>TNOMINA[[#This Row],[cedula]]&amp;TNOMINA[[#This Row],[prog]]&amp;LEFT(TNOMINA[[#This Row],[tipo]],3)</f>
        <v>1080009183613FIJ</v>
      </c>
      <c r="B631" s="119" t="s">
        <v>2298</v>
      </c>
      <c r="C631" s="119" t="s">
        <v>11</v>
      </c>
      <c r="D631" s="119" t="s">
        <v>2332</v>
      </c>
      <c r="E631" s="119" t="s">
        <v>3049</v>
      </c>
      <c r="F631" s="119" t="s">
        <v>3002</v>
      </c>
      <c r="G631" s="119" t="s">
        <v>3005</v>
      </c>
      <c r="H631" s="119" t="s">
        <v>1910</v>
      </c>
      <c r="I631" s="119" t="s">
        <v>628</v>
      </c>
      <c r="J631" s="119" t="s">
        <v>8</v>
      </c>
      <c r="K631" s="119" t="s">
        <v>606</v>
      </c>
      <c r="L631" s="119" t="s">
        <v>8575</v>
      </c>
      <c r="M631" s="120">
        <v>22000</v>
      </c>
      <c r="N631" s="122">
        <v>0</v>
      </c>
      <c r="O631" s="120">
        <v>668.8</v>
      </c>
      <c r="P631" s="120">
        <v>631.4</v>
      </c>
      <c r="Q631" s="121">
        <f t="shared" si="9"/>
        <v>325</v>
      </c>
      <c r="R631" s="120">
        <v>20374.8</v>
      </c>
    </row>
    <row r="632" spans="1:18">
      <c r="A632" s="116" t="str">
        <f>TNOMINA[[#This Row],[cedula]]&amp;TNOMINA[[#This Row],[prog]]&amp;LEFT(TNOMINA[[#This Row],[tipo]],3)</f>
        <v>0310188131013FIJ</v>
      </c>
      <c r="B632" s="119" t="s">
        <v>2298</v>
      </c>
      <c r="C632" s="119" t="s">
        <v>11</v>
      </c>
      <c r="D632" s="119" t="s">
        <v>2332</v>
      </c>
      <c r="E632" s="119" t="s">
        <v>3049</v>
      </c>
      <c r="F632" s="119" t="s">
        <v>3002</v>
      </c>
      <c r="G632" s="119" t="s">
        <v>3006</v>
      </c>
      <c r="H632" s="119" t="s">
        <v>1911</v>
      </c>
      <c r="I632" s="119" t="s">
        <v>899</v>
      </c>
      <c r="J632" s="119" t="s">
        <v>30</v>
      </c>
      <c r="K632" s="119" t="s">
        <v>73</v>
      </c>
      <c r="L632" s="119" t="s">
        <v>8575</v>
      </c>
      <c r="M632" s="120">
        <v>22000</v>
      </c>
      <c r="N632" s="122">
        <v>0</v>
      </c>
      <c r="O632" s="120">
        <v>668.8</v>
      </c>
      <c r="P632" s="120">
        <v>631.4</v>
      </c>
      <c r="Q632" s="121">
        <f t="shared" si="9"/>
        <v>6433.0499999999993</v>
      </c>
      <c r="R632" s="120">
        <v>14266.75</v>
      </c>
    </row>
    <row r="633" spans="1:18">
      <c r="A633" s="116" t="str">
        <f>TNOMINA[[#This Row],[cedula]]&amp;TNOMINA[[#This Row],[prog]]&amp;LEFT(TNOMINA[[#This Row],[tipo]],3)</f>
        <v>0010203969013FIJ</v>
      </c>
      <c r="B633" s="119" t="s">
        <v>2298</v>
      </c>
      <c r="C633" s="119" t="s">
        <v>11</v>
      </c>
      <c r="D633" s="119" t="s">
        <v>2332</v>
      </c>
      <c r="E633" s="119" t="s">
        <v>3049</v>
      </c>
      <c r="F633" s="119" t="s">
        <v>3002</v>
      </c>
      <c r="G633" s="119" t="s">
        <v>3010</v>
      </c>
      <c r="H633" s="119" t="s">
        <v>2042</v>
      </c>
      <c r="I633" s="119" t="s">
        <v>116</v>
      </c>
      <c r="J633" s="119" t="s">
        <v>117</v>
      </c>
      <c r="K633" s="119" t="s">
        <v>104</v>
      </c>
      <c r="L633" s="119" t="s">
        <v>8575</v>
      </c>
      <c r="M633" s="120">
        <v>35000</v>
      </c>
      <c r="N633" s="122">
        <v>0</v>
      </c>
      <c r="O633" s="120">
        <v>1064</v>
      </c>
      <c r="P633" s="120">
        <v>1004.5</v>
      </c>
      <c r="Q633" s="121">
        <f t="shared" si="9"/>
        <v>425</v>
      </c>
      <c r="R633" s="120">
        <v>32506.5</v>
      </c>
    </row>
    <row r="634" spans="1:18">
      <c r="A634" s="116" t="str">
        <f>TNOMINA[[#This Row],[cedula]]&amp;TNOMINA[[#This Row],[prog]]&amp;LEFT(TNOMINA[[#This Row],[tipo]],3)</f>
        <v>0011698153113FIJ</v>
      </c>
      <c r="B634" s="119" t="s">
        <v>2298</v>
      </c>
      <c r="C634" s="119" t="s">
        <v>11</v>
      </c>
      <c r="D634" s="119" t="s">
        <v>2332</v>
      </c>
      <c r="E634" s="119" t="s">
        <v>3049</v>
      </c>
      <c r="F634" s="119" t="s">
        <v>3002</v>
      </c>
      <c r="G634" s="119" t="s">
        <v>3009</v>
      </c>
      <c r="H634" s="119" t="s">
        <v>1912</v>
      </c>
      <c r="I634" s="119" t="s">
        <v>257</v>
      </c>
      <c r="J634" s="119" t="s">
        <v>258</v>
      </c>
      <c r="K634" s="119" t="s">
        <v>384</v>
      </c>
      <c r="L634" s="119" t="s">
        <v>8575</v>
      </c>
      <c r="M634" s="120">
        <v>30000</v>
      </c>
      <c r="N634" s="122">
        <v>0</v>
      </c>
      <c r="O634" s="120">
        <v>912</v>
      </c>
      <c r="P634" s="120">
        <v>861</v>
      </c>
      <c r="Q634" s="121">
        <f t="shared" si="9"/>
        <v>14736.07</v>
      </c>
      <c r="R634" s="120">
        <v>13490.93</v>
      </c>
    </row>
    <row r="635" spans="1:18">
      <c r="A635" s="116" t="str">
        <f>TNOMINA[[#This Row],[cedula]]&amp;TNOMINA[[#This Row],[prog]]&amp;LEFT(TNOMINA[[#This Row],[tipo]],3)</f>
        <v>2250015382413FIJ</v>
      </c>
      <c r="B635" s="119" t="s">
        <v>2298</v>
      </c>
      <c r="C635" s="119" t="s">
        <v>11</v>
      </c>
      <c r="D635" s="119" t="s">
        <v>2332</v>
      </c>
      <c r="E635" s="119" t="s">
        <v>3049</v>
      </c>
      <c r="F635" s="119" t="s">
        <v>3002</v>
      </c>
      <c r="G635" s="119" t="s">
        <v>3005</v>
      </c>
      <c r="H635" s="119" t="s">
        <v>1913</v>
      </c>
      <c r="I635" s="119" t="s">
        <v>76</v>
      </c>
      <c r="J635" s="119" t="s">
        <v>595</v>
      </c>
      <c r="K635" s="119" t="s">
        <v>73</v>
      </c>
      <c r="L635" s="119" t="s">
        <v>8575</v>
      </c>
      <c r="M635" s="120">
        <v>35000</v>
      </c>
      <c r="N635" s="122">
        <v>0</v>
      </c>
      <c r="O635" s="120">
        <v>1064</v>
      </c>
      <c r="P635" s="120">
        <v>1004.5</v>
      </c>
      <c r="Q635" s="121">
        <f t="shared" si="9"/>
        <v>325</v>
      </c>
      <c r="R635" s="120">
        <v>32606.5</v>
      </c>
    </row>
    <row r="636" spans="1:18">
      <c r="A636" s="116" t="str">
        <f>TNOMINA[[#This Row],[cedula]]&amp;TNOMINA[[#This Row],[prog]]&amp;LEFT(TNOMINA[[#This Row],[tipo]],3)</f>
        <v>0310078995113FIJ</v>
      </c>
      <c r="B636" s="119" t="s">
        <v>2298</v>
      </c>
      <c r="C636" s="119" t="s">
        <v>11</v>
      </c>
      <c r="D636" s="119" t="s">
        <v>2332</v>
      </c>
      <c r="E636" s="119" t="s">
        <v>3049</v>
      </c>
      <c r="F636" s="119" t="s">
        <v>3002</v>
      </c>
      <c r="G636" s="119" t="s">
        <v>3010</v>
      </c>
      <c r="H636" s="119" t="s">
        <v>1914</v>
      </c>
      <c r="I636" s="119" t="s">
        <v>29</v>
      </c>
      <c r="J636" s="119" t="s">
        <v>30</v>
      </c>
      <c r="K636" s="119" t="s">
        <v>18</v>
      </c>
      <c r="L636" s="119" t="s">
        <v>8575</v>
      </c>
      <c r="M636" s="120">
        <v>30000</v>
      </c>
      <c r="N636" s="122">
        <v>0</v>
      </c>
      <c r="O636" s="120">
        <v>912</v>
      </c>
      <c r="P636" s="120">
        <v>861</v>
      </c>
      <c r="Q636" s="121">
        <f t="shared" si="9"/>
        <v>375</v>
      </c>
      <c r="R636" s="120">
        <v>27852</v>
      </c>
    </row>
    <row r="637" spans="1:18">
      <c r="A637" s="116" t="str">
        <f>TNOMINA[[#This Row],[cedula]]&amp;TNOMINA[[#This Row],[prog]]&amp;LEFT(TNOMINA[[#This Row],[tipo]],3)</f>
        <v>0710025571513FIJ</v>
      </c>
      <c r="B637" s="119" t="s">
        <v>2298</v>
      </c>
      <c r="C637" s="119" t="s">
        <v>11</v>
      </c>
      <c r="D637" s="119" t="s">
        <v>2332</v>
      </c>
      <c r="E637" s="119" t="s">
        <v>3049</v>
      </c>
      <c r="F637" s="119" t="s">
        <v>3002</v>
      </c>
      <c r="G637" s="119" t="s">
        <v>3010</v>
      </c>
      <c r="H637" s="119" t="s">
        <v>1915</v>
      </c>
      <c r="I637" s="119" t="s">
        <v>154</v>
      </c>
      <c r="J637" s="119" t="s">
        <v>32</v>
      </c>
      <c r="K637" s="119" t="s">
        <v>140</v>
      </c>
      <c r="L637" s="119" t="s">
        <v>8575</v>
      </c>
      <c r="M637" s="120">
        <v>55000</v>
      </c>
      <c r="N637" s="120">
        <v>2321.5700000000002</v>
      </c>
      <c r="O637" s="120">
        <v>1672</v>
      </c>
      <c r="P637" s="120">
        <v>1578.5</v>
      </c>
      <c r="Q637" s="121">
        <f t="shared" si="9"/>
        <v>3608.3799999999974</v>
      </c>
      <c r="R637" s="120">
        <v>45819.55</v>
      </c>
    </row>
    <row r="638" spans="1:18">
      <c r="A638" s="116" t="str">
        <f>TNOMINA[[#This Row],[cedula]]&amp;TNOMINA[[#This Row],[prog]]&amp;LEFT(TNOMINA[[#This Row],[tipo]],3)</f>
        <v>0900012656613FIJ</v>
      </c>
      <c r="B638" s="119" t="s">
        <v>2298</v>
      </c>
      <c r="C638" s="119" t="s">
        <v>11</v>
      </c>
      <c r="D638" s="119" t="s">
        <v>2332</v>
      </c>
      <c r="E638" s="119" t="s">
        <v>3049</v>
      </c>
      <c r="F638" s="119" t="s">
        <v>3002</v>
      </c>
      <c r="G638" s="119" t="s">
        <v>3010</v>
      </c>
      <c r="H638" s="119" t="s">
        <v>1121</v>
      </c>
      <c r="I638" s="119" t="s">
        <v>629</v>
      </c>
      <c r="J638" s="119" t="s">
        <v>30</v>
      </c>
      <c r="K638" s="119" t="s">
        <v>606</v>
      </c>
      <c r="L638" s="119" t="s">
        <v>8575</v>
      </c>
      <c r="M638" s="120">
        <v>36000</v>
      </c>
      <c r="N638" s="122">
        <v>0</v>
      </c>
      <c r="O638" s="120">
        <v>1094.4000000000001</v>
      </c>
      <c r="P638" s="120">
        <v>1033.2</v>
      </c>
      <c r="Q638" s="121">
        <f t="shared" si="9"/>
        <v>18591.89</v>
      </c>
      <c r="R638" s="120">
        <v>15280.51</v>
      </c>
    </row>
    <row r="639" spans="1:18">
      <c r="A639" s="116" t="str">
        <f>TNOMINA[[#This Row],[cedula]]&amp;TNOMINA[[#This Row],[prog]]&amp;LEFT(TNOMINA[[#This Row],[tipo]],3)</f>
        <v>0010339444113FIJ</v>
      </c>
      <c r="B639" s="119" t="s">
        <v>2298</v>
      </c>
      <c r="C639" s="119" t="s">
        <v>11</v>
      </c>
      <c r="D639" s="119" t="s">
        <v>2332</v>
      </c>
      <c r="E639" s="119" t="s">
        <v>3049</v>
      </c>
      <c r="F639" s="119" t="s">
        <v>3002</v>
      </c>
      <c r="G639" s="119" t="s">
        <v>3005</v>
      </c>
      <c r="H639" s="119" t="s">
        <v>1122</v>
      </c>
      <c r="I639" s="119" t="s">
        <v>78</v>
      </c>
      <c r="J639" s="119" t="s">
        <v>79</v>
      </c>
      <c r="K639" s="119" t="s">
        <v>73</v>
      </c>
      <c r="L639" s="119" t="s">
        <v>8575</v>
      </c>
      <c r="M639" s="120">
        <v>26617.88</v>
      </c>
      <c r="N639" s="122">
        <v>0</v>
      </c>
      <c r="O639" s="120">
        <v>809.18</v>
      </c>
      <c r="P639" s="120">
        <v>763.93</v>
      </c>
      <c r="Q639" s="121">
        <f t="shared" si="9"/>
        <v>3229.4000000000015</v>
      </c>
      <c r="R639" s="120">
        <v>21815.37</v>
      </c>
    </row>
    <row r="640" spans="1:18">
      <c r="A640" s="116" t="str">
        <f>TNOMINA[[#This Row],[cedula]]&amp;TNOMINA[[#This Row],[prog]]&amp;LEFT(TNOMINA[[#This Row],[tipo]],3)</f>
        <v>0010382788713FIJ</v>
      </c>
      <c r="B640" s="119" t="s">
        <v>2298</v>
      </c>
      <c r="C640" s="119" t="s">
        <v>11</v>
      </c>
      <c r="D640" s="119" t="s">
        <v>2332</v>
      </c>
      <c r="E640" s="119" t="s">
        <v>3049</v>
      </c>
      <c r="F640" s="119" t="s">
        <v>3002</v>
      </c>
      <c r="G640" s="119" t="s">
        <v>3005</v>
      </c>
      <c r="H640" s="119" t="s">
        <v>1123</v>
      </c>
      <c r="I640" s="119" t="s">
        <v>630</v>
      </c>
      <c r="J640" s="119" t="s">
        <v>631</v>
      </c>
      <c r="K640" s="119" t="s">
        <v>606</v>
      </c>
      <c r="L640" s="119" t="s">
        <v>8575</v>
      </c>
      <c r="M640" s="120">
        <v>60000</v>
      </c>
      <c r="N640" s="120">
        <v>3169.2</v>
      </c>
      <c r="O640" s="120">
        <v>1824</v>
      </c>
      <c r="P640" s="120">
        <v>1722</v>
      </c>
      <c r="Q640" s="121">
        <f t="shared" si="9"/>
        <v>33560.44</v>
      </c>
      <c r="R640" s="120">
        <v>19724.36</v>
      </c>
    </row>
    <row r="641" spans="1:18">
      <c r="A641" s="116" t="str">
        <f>TNOMINA[[#This Row],[cedula]]&amp;TNOMINA[[#This Row],[prog]]&amp;LEFT(TNOMINA[[#This Row],[tipo]],3)</f>
        <v>0010937733313FIJ</v>
      </c>
      <c r="B641" s="119" t="s">
        <v>2298</v>
      </c>
      <c r="C641" s="119" t="s">
        <v>11</v>
      </c>
      <c r="D641" s="119" t="s">
        <v>2332</v>
      </c>
      <c r="E641" s="119" t="s">
        <v>3049</v>
      </c>
      <c r="F641" s="119" t="s">
        <v>3002</v>
      </c>
      <c r="G641" s="119" t="s">
        <v>3010</v>
      </c>
      <c r="H641" s="119" t="s">
        <v>1916</v>
      </c>
      <c r="I641" s="119" t="s">
        <v>632</v>
      </c>
      <c r="J641" s="119" t="s">
        <v>60</v>
      </c>
      <c r="K641" s="119" t="s">
        <v>606</v>
      </c>
      <c r="L641" s="119" t="s">
        <v>8575</v>
      </c>
      <c r="M641" s="120">
        <v>22000</v>
      </c>
      <c r="N641" s="122">
        <v>0</v>
      </c>
      <c r="O641" s="120">
        <v>668.8</v>
      </c>
      <c r="P641" s="120">
        <v>631.4</v>
      </c>
      <c r="Q641" s="121">
        <f t="shared" si="9"/>
        <v>6219.92</v>
      </c>
      <c r="R641" s="120">
        <v>14479.88</v>
      </c>
    </row>
    <row r="642" spans="1:18">
      <c r="A642" s="116" t="str">
        <f>TNOMINA[[#This Row],[cedula]]&amp;TNOMINA[[#This Row],[prog]]&amp;LEFT(TNOMINA[[#This Row],[tipo]],3)</f>
        <v>0010530686413FIJ</v>
      </c>
      <c r="B642" s="119" t="s">
        <v>2298</v>
      </c>
      <c r="C642" s="119" t="s">
        <v>11</v>
      </c>
      <c r="D642" s="119" t="s">
        <v>2332</v>
      </c>
      <c r="E642" s="119" t="s">
        <v>3049</v>
      </c>
      <c r="F642" s="119" t="s">
        <v>3002</v>
      </c>
      <c r="G642" s="119" t="s">
        <v>3013</v>
      </c>
      <c r="H642" s="119" t="s">
        <v>1918</v>
      </c>
      <c r="I642" s="119" t="s">
        <v>288</v>
      </c>
      <c r="J642" s="119" t="s">
        <v>10</v>
      </c>
      <c r="K642" s="119" t="s">
        <v>384</v>
      </c>
      <c r="L642" s="119" t="s">
        <v>8575</v>
      </c>
      <c r="M642" s="120">
        <v>35000</v>
      </c>
      <c r="N642" s="122">
        <v>0</v>
      </c>
      <c r="O642" s="120">
        <v>1064</v>
      </c>
      <c r="P642" s="120">
        <v>1004.5</v>
      </c>
      <c r="Q642" s="121">
        <f t="shared" si="9"/>
        <v>21876.2</v>
      </c>
      <c r="R642" s="120">
        <v>11055.3</v>
      </c>
    </row>
    <row r="643" spans="1:18">
      <c r="A643" s="116" t="str">
        <f>TNOMINA[[#This Row],[cedula]]&amp;TNOMINA[[#This Row],[prog]]&amp;LEFT(TNOMINA[[#This Row],[tipo]],3)</f>
        <v>0011117756413FIJ</v>
      </c>
      <c r="B643" s="119" t="s">
        <v>2298</v>
      </c>
      <c r="C643" s="119" t="s">
        <v>11</v>
      </c>
      <c r="D643" s="119" t="s">
        <v>2332</v>
      </c>
      <c r="E643" s="119" t="s">
        <v>3049</v>
      </c>
      <c r="F643" s="119" t="s">
        <v>3002</v>
      </c>
      <c r="G643" s="119" t="s">
        <v>3010</v>
      </c>
      <c r="H643" s="119" t="s">
        <v>1919</v>
      </c>
      <c r="I643" s="119" t="s">
        <v>633</v>
      </c>
      <c r="J643" s="119" t="s">
        <v>60</v>
      </c>
      <c r="K643" s="119" t="s">
        <v>606</v>
      </c>
      <c r="L643" s="119" t="s">
        <v>8575</v>
      </c>
      <c r="M643" s="120">
        <v>22000</v>
      </c>
      <c r="N643" s="122">
        <v>0</v>
      </c>
      <c r="O643" s="120">
        <v>668.8</v>
      </c>
      <c r="P643" s="120">
        <v>631.4</v>
      </c>
      <c r="Q643" s="121">
        <f t="shared" si="9"/>
        <v>17903.54</v>
      </c>
      <c r="R643" s="120">
        <v>2796.26</v>
      </c>
    </row>
    <row r="644" spans="1:18">
      <c r="A644" s="116" t="str">
        <f>TNOMINA[[#This Row],[cedula]]&amp;TNOMINA[[#This Row],[prog]]&amp;LEFT(TNOMINA[[#This Row],[tipo]],3)</f>
        <v>0010906776913FIJ</v>
      </c>
      <c r="B644" s="119" t="s">
        <v>2298</v>
      </c>
      <c r="C644" s="119" t="s">
        <v>11</v>
      </c>
      <c r="D644" s="119" t="s">
        <v>2332</v>
      </c>
      <c r="E644" s="119" t="s">
        <v>3049</v>
      </c>
      <c r="F644" s="119" t="s">
        <v>3002</v>
      </c>
      <c r="G644" s="119" t="s">
        <v>3009</v>
      </c>
      <c r="H644" s="119" t="s">
        <v>1920</v>
      </c>
      <c r="I644" s="119" t="s">
        <v>80</v>
      </c>
      <c r="J644" s="119" t="s">
        <v>8</v>
      </c>
      <c r="K644" s="119" t="s">
        <v>73</v>
      </c>
      <c r="L644" s="119" t="s">
        <v>8575</v>
      </c>
      <c r="M644" s="120">
        <v>17000</v>
      </c>
      <c r="N644" s="122">
        <v>0</v>
      </c>
      <c r="O644" s="120">
        <v>516.79999999999995</v>
      </c>
      <c r="P644" s="120">
        <v>487.9</v>
      </c>
      <c r="Q644" s="121">
        <f t="shared" si="9"/>
        <v>5848.369999999999</v>
      </c>
      <c r="R644" s="120">
        <v>10146.93</v>
      </c>
    </row>
    <row r="645" spans="1:18">
      <c r="A645" s="116" t="str">
        <f>TNOMINA[[#This Row],[cedula]]&amp;TNOMINA[[#This Row],[prog]]&amp;LEFT(TNOMINA[[#This Row],[tipo]],3)</f>
        <v>0010217047913FIJ</v>
      </c>
      <c r="B645" s="119" t="s">
        <v>2298</v>
      </c>
      <c r="C645" s="119" t="s">
        <v>11</v>
      </c>
      <c r="D645" s="119" t="s">
        <v>2332</v>
      </c>
      <c r="E645" s="119" t="s">
        <v>3049</v>
      </c>
      <c r="F645" s="119" t="s">
        <v>3002</v>
      </c>
      <c r="G645" s="119" t="s">
        <v>3006</v>
      </c>
      <c r="H645" s="119" t="s">
        <v>8591</v>
      </c>
      <c r="I645" s="119" t="s">
        <v>8590</v>
      </c>
      <c r="J645" s="119" t="s">
        <v>940</v>
      </c>
      <c r="K645" s="119" t="s">
        <v>73</v>
      </c>
      <c r="L645" s="119" t="s">
        <v>8575</v>
      </c>
      <c r="M645" s="120">
        <v>20000</v>
      </c>
      <c r="N645" s="122">
        <v>0</v>
      </c>
      <c r="O645" s="120">
        <v>608</v>
      </c>
      <c r="P645" s="120">
        <v>574</v>
      </c>
      <c r="Q645" s="121">
        <f t="shared" ref="Q645:Q708" si="10">M645-SUM(N645:P645)-R645</f>
        <v>25</v>
      </c>
      <c r="R645" s="120">
        <v>18793</v>
      </c>
    </row>
    <row r="646" spans="1:18">
      <c r="A646" s="116" t="str">
        <f>TNOMINA[[#This Row],[cedula]]&amp;TNOMINA[[#This Row],[prog]]&amp;LEFT(TNOMINA[[#This Row],[tipo]],3)</f>
        <v>0950006818513FIJ</v>
      </c>
      <c r="B646" s="119" t="s">
        <v>2298</v>
      </c>
      <c r="C646" s="119" t="s">
        <v>11</v>
      </c>
      <c r="D646" s="119" t="s">
        <v>2332</v>
      </c>
      <c r="E646" s="119" t="s">
        <v>3049</v>
      </c>
      <c r="F646" s="119" t="s">
        <v>3002</v>
      </c>
      <c r="G646" s="119" t="s">
        <v>3004</v>
      </c>
      <c r="H646" s="119" t="s">
        <v>1922</v>
      </c>
      <c r="I646" s="119" t="s">
        <v>525</v>
      </c>
      <c r="J646" s="119" t="s">
        <v>8</v>
      </c>
      <c r="K646" s="119" t="s">
        <v>513</v>
      </c>
      <c r="L646" s="119" t="s">
        <v>8575</v>
      </c>
      <c r="M646" s="120">
        <v>10000</v>
      </c>
      <c r="N646" s="122">
        <v>0</v>
      </c>
      <c r="O646" s="120">
        <v>304</v>
      </c>
      <c r="P646" s="120">
        <v>287</v>
      </c>
      <c r="Q646" s="121">
        <f t="shared" si="10"/>
        <v>375</v>
      </c>
      <c r="R646" s="120">
        <v>9034</v>
      </c>
    </row>
    <row r="647" spans="1:18">
      <c r="A647" s="116" t="str">
        <f>TNOMINA[[#This Row],[cedula]]&amp;TNOMINA[[#This Row],[prog]]&amp;LEFT(TNOMINA[[#This Row],[tipo]],3)</f>
        <v>0011445495213FIJ</v>
      </c>
      <c r="B647" s="119" t="s">
        <v>2298</v>
      </c>
      <c r="C647" s="119" t="s">
        <v>11</v>
      </c>
      <c r="D647" s="119" t="s">
        <v>2332</v>
      </c>
      <c r="E647" s="119" t="s">
        <v>3049</v>
      </c>
      <c r="F647" s="119" t="s">
        <v>3002</v>
      </c>
      <c r="G647" s="119" t="s">
        <v>3010</v>
      </c>
      <c r="H647" s="119" t="s">
        <v>1923</v>
      </c>
      <c r="I647" s="119" t="s">
        <v>81</v>
      </c>
      <c r="J647" s="119" t="s">
        <v>82</v>
      </c>
      <c r="K647" s="119" t="s">
        <v>73</v>
      </c>
      <c r="L647" s="119" t="s">
        <v>8575</v>
      </c>
      <c r="M647" s="120">
        <v>45000</v>
      </c>
      <c r="N647" s="120">
        <v>672.11</v>
      </c>
      <c r="O647" s="120">
        <v>1368</v>
      </c>
      <c r="P647" s="120">
        <v>1291.5</v>
      </c>
      <c r="Q647" s="121">
        <f t="shared" si="10"/>
        <v>10845.079999999998</v>
      </c>
      <c r="R647" s="120">
        <v>30823.31</v>
      </c>
    </row>
    <row r="648" spans="1:18">
      <c r="A648" s="116" t="str">
        <f>TNOMINA[[#This Row],[cedula]]&amp;TNOMINA[[#This Row],[prog]]&amp;LEFT(TNOMINA[[#This Row],[tipo]],3)</f>
        <v>0010056087913FIJ</v>
      </c>
      <c r="B648" s="119" t="s">
        <v>2298</v>
      </c>
      <c r="C648" s="119" t="s">
        <v>11</v>
      </c>
      <c r="D648" s="119" t="s">
        <v>2332</v>
      </c>
      <c r="E648" s="119" t="s">
        <v>3049</v>
      </c>
      <c r="F648" s="119" t="s">
        <v>3002</v>
      </c>
      <c r="G648" s="119" t="s">
        <v>3010</v>
      </c>
      <c r="H648" s="119" t="s">
        <v>1925</v>
      </c>
      <c r="I648" s="119" t="s">
        <v>959</v>
      </c>
      <c r="J648" s="119" t="s">
        <v>960</v>
      </c>
      <c r="K648" s="119" t="s">
        <v>140</v>
      </c>
      <c r="L648" s="119" t="s">
        <v>8575</v>
      </c>
      <c r="M648" s="120">
        <v>39645</v>
      </c>
      <c r="N648" s="120">
        <v>392.55</v>
      </c>
      <c r="O648" s="120">
        <v>1205.21</v>
      </c>
      <c r="P648" s="120">
        <v>1137.81</v>
      </c>
      <c r="Q648" s="121">
        <f t="shared" si="10"/>
        <v>25</v>
      </c>
      <c r="R648" s="120">
        <v>36884.43</v>
      </c>
    </row>
    <row r="649" spans="1:18">
      <c r="A649" s="116" t="str">
        <f>TNOMINA[[#This Row],[cedula]]&amp;TNOMINA[[#This Row],[prog]]&amp;LEFT(TNOMINA[[#This Row],[tipo]],3)</f>
        <v>0310279287013FIJ</v>
      </c>
      <c r="B649" s="119" t="s">
        <v>2298</v>
      </c>
      <c r="C649" s="119" t="s">
        <v>11</v>
      </c>
      <c r="D649" s="119" t="s">
        <v>2332</v>
      </c>
      <c r="E649" s="119" t="s">
        <v>3049</v>
      </c>
      <c r="F649" s="119" t="s">
        <v>3002</v>
      </c>
      <c r="G649" s="119" t="s">
        <v>3010</v>
      </c>
      <c r="H649" s="119" t="s">
        <v>1926</v>
      </c>
      <c r="I649" s="119" t="s">
        <v>528</v>
      </c>
      <c r="J649" s="119" t="s">
        <v>8</v>
      </c>
      <c r="K649" s="119" t="s">
        <v>513</v>
      </c>
      <c r="L649" s="119" t="s">
        <v>8575</v>
      </c>
      <c r="M649" s="120">
        <v>15000</v>
      </c>
      <c r="N649" s="122">
        <v>0</v>
      </c>
      <c r="O649" s="120">
        <v>456</v>
      </c>
      <c r="P649" s="120">
        <v>430.5</v>
      </c>
      <c r="Q649" s="121">
        <f t="shared" si="10"/>
        <v>25</v>
      </c>
      <c r="R649" s="120">
        <v>14088.5</v>
      </c>
    </row>
    <row r="650" spans="1:18">
      <c r="A650" s="116" t="str">
        <f>TNOMINA[[#This Row],[cedula]]&amp;TNOMINA[[#This Row],[prog]]&amp;LEFT(TNOMINA[[#This Row],[tipo]],3)</f>
        <v>0310029662713FIJ</v>
      </c>
      <c r="B650" s="119" t="s">
        <v>2298</v>
      </c>
      <c r="C650" s="119" t="s">
        <v>11</v>
      </c>
      <c r="D650" s="119" t="s">
        <v>2332</v>
      </c>
      <c r="E650" s="119" t="s">
        <v>3049</v>
      </c>
      <c r="F650" s="119" t="s">
        <v>3002</v>
      </c>
      <c r="G650" s="119" t="s">
        <v>3004</v>
      </c>
      <c r="H650" s="119" t="s">
        <v>1927</v>
      </c>
      <c r="I650" s="119" t="s">
        <v>156</v>
      </c>
      <c r="J650" s="119" t="s">
        <v>147</v>
      </c>
      <c r="K650" s="119" t="s">
        <v>140</v>
      </c>
      <c r="L650" s="119" t="s">
        <v>8575</v>
      </c>
      <c r="M650" s="120">
        <v>10000</v>
      </c>
      <c r="N650" s="122">
        <v>0</v>
      </c>
      <c r="O650" s="120">
        <v>304</v>
      </c>
      <c r="P650" s="120">
        <v>287</v>
      </c>
      <c r="Q650" s="121">
        <f t="shared" si="10"/>
        <v>375</v>
      </c>
      <c r="R650" s="120">
        <v>9034</v>
      </c>
    </row>
    <row r="651" spans="1:18">
      <c r="A651" s="116" t="str">
        <f>TNOMINA[[#This Row],[cedula]]&amp;TNOMINA[[#This Row],[prog]]&amp;LEFT(TNOMINA[[#This Row],[tipo]],3)</f>
        <v>0010916353513FIJ</v>
      </c>
      <c r="B651" s="119" t="s">
        <v>2298</v>
      </c>
      <c r="C651" s="119" t="s">
        <v>11</v>
      </c>
      <c r="D651" s="119" t="s">
        <v>2332</v>
      </c>
      <c r="E651" s="119" t="s">
        <v>3049</v>
      </c>
      <c r="F651" s="119" t="s">
        <v>3002</v>
      </c>
      <c r="G651" s="119" t="s">
        <v>3005</v>
      </c>
      <c r="H651" s="119" t="s">
        <v>1928</v>
      </c>
      <c r="I651" s="119" t="s">
        <v>386</v>
      </c>
      <c r="J651" s="119" t="s">
        <v>387</v>
      </c>
      <c r="K651" s="119" t="s">
        <v>384</v>
      </c>
      <c r="L651" s="119" t="s">
        <v>8575</v>
      </c>
      <c r="M651" s="120">
        <v>35000</v>
      </c>
      <c r="N651" s="122">
        <v>0</v>
      </c>
      <c r="O651" s="120">
        <v>1064</v>
      </c>
      <c r="P651" s="120">
        <v>1004.5</v>
      </c>
      <c r="Q651" s="121">
        <f t="shared" si="10"/>
        <v>75</v>
      </c>
      <c r="R651" s="120">
        <v>32856.5</v>
      </c>
    </row>
    <row r="652" spans="1:18">
      <c r="A652" s="116" t="str">
        <f>TNOMINA[[#This Row],[cedula]]&amp;TNOMINA[[#This Row],[prog]]&amp;LEFT(TNOMINA[[#This Row],[tipo]],3)</f>
        <v>0010053961813FIJ</v>
      </c>
      <c r="B652" s="119" t="s">
        <v>2298</v>
      </c>
      <c r="C652" s="119" t="s">
        <v>11</v>
      </c>
      <c r="D652" s="119" t="s">
        <v>2332</v>
      </c>
      <c r="E652" s="119" t="s">
        <v>3049</v>
      </c>
      <c r="F652" s="119" t="s">
        <v>3002</v>
      </c>
      <c r="G652" s="119" t="s">
        <v>3006</v>
      </c>
      <c r="H652" s="119" t="s">
        <v>3365</v>
      </c>
      <c r="I652" s="119" t="s">
        <v>3366</v>
      </c>
      <c r="J652" s="119" t="s">
        <v>102</v>
      </c>
      <c r="K652" s="119" t="s">
        <v>606</v>
      </c>
      <c r="L652" s="119" t="s">
        <v>8575</v>
      </c>
      <c r="M652" s="120">
        <v>30000</v>
      </c>
      <c r="N652" s="122">
        <v>0</v>
      </c>
      <c r="O652" s="120">
        <v>912</v>
      </c>
      <c r="P652" s="120">
        <v>861</v>
      </c>
      <c r="Q652" s="121">
        <f t="shared" si="10"/>
        <v>25</v>
      </c>
      <c r="R652" s="120">
        <v>28202</v>
      </c>
    </row>
    <row r="653" spans="1:18">
      <c r="A653" s="116" t="str">
        <f>TNOMINA[[#This Row],[cedula]]&amp;TNOMINA[[#This Row],[prog]]&amp;LEFT(TNOMINA[[#This Row],[tipo]],3)</f>
        <v>0010895810913FIJ</v>
      </c>
      <c r="B653" s="119" t="s">
        <v>2298</v>
      </c>
      <c r="C653" s="119" t="s">
        <v>11</v>
      </c>
      <c r="D653" s="119" t="s">
        <v>2332</v>
      </c>
      <c r="E653" s="119" t="s">
        <v>3049</v>
      </c>
      <c r="F653" s="119" t="s">
        <v>3002</v>
      </c>
      <c r="G653" s="119" t="s">
        <v>3009</v>
      </c>
      <c r="H653" s="119" t="s">
        <v>1168</v>
      </c>
      <c r="I653" s="119" t="s">
        <v>119</v>
      </c>
      <c r="J653" s="119" t="s">
        <v>10</v>
      </c>
      <c r="K653" s="119" t="s">
        <v>104</v>
      </c>
      <c r="L653" s="119" t="s">
        <v>8575</v>
      </c>
      <c r="M653" s="120">
        <v>30000</v>
      </c>
      <c r="N653" s="122">
        <v>0</v>
      </c>
      <c r="O653" s="120">
        <v>912</v>
      </c>
      <c r="P653" s="120">
        <v>861</v>
      </c>
      <c r="Q653" s="121">
        <f t="shared" si="10"/>
        <v>3121</v>
      </c>
      <c r="R653" s="120">
        <v>25106</v>
      </c>
    </row>
    <row r="654" spans="1:18">
      <c r="A654" s="116" t="str">
        <f>TNOMINA[[#This Row],[cedula]]&amp;TNOMINA[[#This Row],[prog]]&amp;LEFT(TNOMINA[[#This Row],[tipo]],3)</f>
        <v>0310405656313FIJ</v>
      </c>
      <c r="B654" s="119" t="s">
        <v>2298</v>
      </c>
      <c r="C654" s="119" t="s">
        <v>11</v>
      </c>
      <c r="D654" s="119" t="s">
        <v>2332</v>
      </c>
      <c r="E654" s="119" t="s">
        <v>3049</v>
      </c>
      <c r="F654" s="119" t="s">
        <v>3002</v>
      </c>
      <c r="G654" s="119" t="s">
        <v>3005</v>
      </c>
      <c r="H654" s="119" t="s">
        <v>1124</v>
      </c>
      <c r="I654" s="119" t="s">
        <v>529</v>
      </c>
      <c r="J654" s="119" t="s">
        <v>138</v>
      </c>
      <c r="K654" s="119" t="s">
        <v>513</v>
      </c>
      <c r="L654" s="119" t="s">
        <v>8575</v>
      </c>
      <c r="M654" s="120">
        <v>35000</v>
      </c>
      <c r="N654" s="122">
        <v>0</v>
      </c>
      <c r="O654" s="120">
        <v>1064</v>
      </c>
      <c r="P654" s="120">
        <v>1004.5</v>
      </c>
      <c r="Q654" s="121">
        <f t="shared" si="10"/>
        <v>1912.380000000001</v>
      </c>
      <c r="R654" s="120">
        <v>31019.119999999999</v>
      </c>
    </row>
    <row r="655" spans="1:18">
      <c r="A655" s="116" t="str">
        <f>TNOMINA[[#This Row],[cedula]]&amp;TNOMINA[[#This Row],[prog]]&amp;LEFT(TNOMINA[[#This Row],[tipo]],3)</f>
        <v>0010007883113FIJ</v>
      </c>
      <c r="B655" s="119" t="s">
        <v>2298</v>
      </c>
      <c r="C655" s="119" t="s">
        <v>11</v>
      </c>
      <c r="D655" s="119" t="s">
        <v>2332</v>
      </c>
      <c r="E655" s="119" t="s">
        <v>3049</v>
      </c>
      <c r="F655" s="119" t="s">
        <v>3002</v>
      </c>
      <c r="G655" s="119" t="s">
        <v>3005</v>
      </c>
      <c r="H655" s="119" t="s">
        <v>1929</v>
      </c>
      <c r="I655" s="119" t="s">
        <v>634</v>
      </c>
      <c r="J655" s="119" t="s">
        <v>55</v>
      </c>
      <c r="K655" s="119" t="s">
        <v>606</v>
      </c>
      <c r="L655" s="119" t="s">
        <v>8575</v>
      </c>
      <c r="M655" s="120">
        <v>27300</v>
      </c>
      <c r="N655" s="122">
        <v>0</v>
      </c>
      <c r="O655" s="120">
        <v>829.92</v>
      </c>
      <c r="P655" s="120">
        <v>783.51</v>
      </c>
      <c r="Q655" s="121">
        <f t="shared" si="10"/>
        <v>4967.880000000001</v>
      </c>
      <c r="R655" s="120">
        <v>20718.689999999999</v>
      </c>
    </row>
    <row r="656" spans="1:18">
      <c r="A656" s="116" t="str">
        <f>TNOMINA[[#This Row],[cedula]]&amp;TNOMINA[[#This Row],[prog]]&amp;LEFT(TNOMINA[[#This Row],[tipo]],3)</f>
        <v>0310243854013FIJ</v>
      </c>
      <c r="B656" s="119" t="s">
        <v>2298</v>
      </c>
      <c r="C656" s="119" t="s">
        <v>11</v>
      </c>
      <c r="D656" s="119" t="s">
        <v>2332</v>
      </c>
      <c r="E656" s="119" t="s">
        <v>3049</v>
      </c>
      <c r="F656" s="119" t="s">
        <v>3002</v>
      </c>
      <c r="G656" s="119" t="s">
        <v>3010</v>
      </c>
      <c r="H656" s="119" t="s">
        <v>1930</v>
      </c>
      <c r="I656" s="119" t="s">
        <v>31</v>
      </c>
      <c r="J656" s="119" t="s">
        <v>32</v>
      </c>
      <c r="K656" s="119" t="s">
        <v>18</v>
      </c>
      <c r="L656" s="119" t="s">
        <v>8575</v>
      </c>
      <c r="M656" s="120">
        <v>35000</v>
      </c>
      <c r="N656" s="122">
        <v>0</v>
      </c>
      <c r="O656" s="120">
        <v>1064</v>
      </c>
      <c r="P656" s="120">
        <v>1004.5</v>
      </c>
      <c r="Q656" s="121">
        <f t="shared" si="10"/>
        <v>725</v>
      </c>
      <c r="R656" s="120">
        <v>32206.5</v>
      </c>
    </row>
    <row r="657" spans="1:18">
      <c r="A657" s="116" t="str">
        <f>TNOMINA[[#This Row],[cedula]]&amp;TNOMINA[[#This Row],[prog]]&amp;LEFT(TNOMINA[[#This Row],[tipo]],3)</f>
        <v>0011294002813FIJ</v>
      </c>
      <c r="B657" s="119" t="s">
        <v>2298</v>
      </c>
      <c r="C657" s="119" t="s">
        <v>11</v>
      </c>
      <c r="D657" s="119" t="s">
        <v>2332</v>
      </c>
      <c r="E657" s="119" t="s">
        <v>3049</v>
      </c>
      <c r="F657" s="119" t="s">
        <v>3002</v>
      </c>
      <c r="G657" s="119" t="s">
        <v>3010</v>
      </c>
      <c r="H657" s="119" t="s">
        <v>1931</v>
      </c>
      <c r="I657" s="119" t="s">
        <v>635</v>
      </c>
      <c r="J657" s="119" t="s">
        <v>8</v>
      </c>
      <c r="K657" s="119" t="s">
        <v>606</v>
      </c>
      <c r="L657" s="119" t="s">
        <v>8575</v>
      </c>
      <c r="M657" s="120">
        <v>22000</v>
      </c>
      <c r="N657" s="122">
        <v>0</v>
      </c>
      <c r="O657" s="120">
        <v>668.8</v>
      </c>
      <c r="P657" s="120">
        <v>631.4</v>
      </c>
      <c r="Q657" s="121">
        <f t="shared" si="10"/>
        <v>3913.9799999999996</v>
      </c>
      <c r="R657" s="120">
        <v>16785.82</v>
      </c>
    </row>
    <row r="658" spans="1:18">
      <c r="A658" s="116" t="str">
        <f>TNOMINA[[#This Row],[cedula]]&amp;TNOMINA[[#This Row],[prog]]&amp;LEFT(TNOMINA[[#This Row],[tipo]],3)</f>
        <v>0011031879713FIJ</v>
      </c>
      <c r="B658" s="119" t="s">
        <v>2298</v>
      </c>
      <c r="C658" s="119" t="s">
        <v>11</v>
      </c>
      <c r="D658" s="119" t="s">
        <v>2332</v>
      </c>
      <c r="E658" s="119" t="s">
        <v>3049</v>
      </c>
      <c r="F658" s="119" t="s">
        <v>3002</v>
      </c>
      <c r="G658" s="119" t="s">
        <v>3004</v>
      </c>
      <c r="H658" s="119" t="s">
        <v>1932</v>
      </c>
      <c r="I658" s="119" t="s">
        <v>157</v>
      </c>
      <c r="J658" s="119" t="s">
        <v>158</v>
      </c>
      <c r="K658" s="119" t="s">
        <v>140</v>
      </c>
      <c r="L658" s="119" t="s">
        <v>8575</v>
      </c>
      <c r="M658" s="120">
        <v>11292.79</v>
      </c>
      <c r="N658" s="122">
        <v>0</v>
      </c>
      <c r="O658" s="120">
        <v>343.3</v>
      </c>
      <c r="P658" s="120">
        <v>324.10000000000002</v>
      </c>
      <c r="Q658" s="121">
        <f t="shared" si="10"/>
        <v>8411.5800000000017</v>
      </c>
      <c r="R658" s="120">
        <v>2213.81</v>
      </c>
    </row>
    <row r="659" spans="1:18">
      <c r="A659" s="116" t="str">
        <f>TNOMINA[[#This Row],[cedula]]&amp;TNOMINA[[#This Row],[prog]]&amp;LEFT(TNOMINA[[#This Row],[tipo]],3)</f>
        <v>0310452118613FIJ</v>
      </c>
      <c r="B659" s="119" t="s">
        <v>2298</v>
      </c>
      <c r="C659" s="119" t="s">
        <v>11</v>
      </c>
      <c r="D659" s="119" t="s">
        <v>2332</v>
      </c>
      <c r="E659" s="119" t="s">
        <v>3049</v>
      </c>
      <c r="F659" s="119" t="s">
        <v>3002</v>
      </c>
      <c r="G659" s="119" t="s">
        <v>3006</v>
      </c>
      <c r="H659" s="119" t="s">
        <v>1933</v>
      </c>
      <c r="I659" s="119" t="s">
        <v>961</v>
      </c>
      <c r="J659" s="119" t="s">
        <v>30</v>
      </c>
      <c r="K659" s="119" t="s">
        <v>513</v>
      </c>
      <c r="L659" s="119" t="s">
        <v>8575</v>
      </c>
      <c r="M659" s="120">
        <v>25000</v>
      </c>
      <c r="N659" s="122">
        <v>0</v>
      </c>
      <c r="O659" s="120">
        <v>760</v>
      </c>
      <c r="P659" s="120">
        <v>717.5</v>
      </c>
      <c r="Q659" s="121">
        <f t="shared" si="10"/>
        <v>25</v>
      </c>
      <c r="R659" s="120">
        <v>23497.5</v>
      </c>
    </row>
    <row r="660" spans="1:18">
      <c r="A660" s="116" t="str">
        <f>TNOMINA[[#This Row],[cedula]]&amp;TNOMINA[[#This Row],[prog]]&amp;LEFT(TNOMINA[[#This Row],[tipo]],3)</f>
        <v>0310458790613FIJ</v>
      </c>
      <c r="B660" s="119" t="s">
        <v>2298</v>
      </c>
      <c r="C660" s="119" t="s">
        <v>11</v>
      </c>
      <c r="D660" s="119" t="s">
        <v>2332</v>
      </c>
      <c r="E660" s="119" t="s">
        <v>3049</v>
      </c>
      <c r="F660" s="119" t="s">
        <v>3002</v>
      </c>
      <c r="G660" s="119" t="s">
        <v>3005</v>
      </c>
      <c r="H660" s="119" t="s">
        <v>1934</v>
      </c>
      <c r="I660" s="119" t="s">
        <v>33</v>
      </c>
      <c r="J660" s="119" t="s">
        <v>34</v>
      </c>
      <c r="K660" s="119" t="s">
        <v>18</v>
      </c>
      <c r="L660" s="119" t="s">
        <v>8575</v>
      </c>
      <c r="M660" s="120">
        <v>10000</v>
      </c>
      <c r="N660" s="122">
        <v>0</v>
      </c>
      <c r="O660" s="120">
        <v>304</v>
      </c>
      <c r="P660" s="120">
        <v>287</v>
      </c>
      <c r="Q660" s="121">
        <f t="shared" si="10"/>
        <v>25</v>
      </c>
      <c r="R660" s="120">
        <v>9384</v>
      </c>
    </row>
    <row r="661" spans="1:18">
      <c r="A661" s="116" t="str">
        <f>TNOMINA[[#This Row],[cedula]]&amp;TNOMINA[[#This Row],[prog]]&amp;LEFT(TNOMINA[[#This Row],[tipo]],3)</f>
        <v>0011502948013FIJ</v>
      </c>
      <c r="B661" s="119" t="s">
        <v>2298</v>
      </c>
      <c r="C661" s="119" t="s">
        <v>11</v>
      </c>
      <c r="D661" s="119" t="s">
        <v>2332</v>
      </c>
      <c r="E661" s="119" t="s">
        <v>3049</v>
      </c>
      <c r="F661" s="119" t="s">
        <v>3002</v>
      </c>
      <c r="G661" s="119" t="s">
        <v>3006</v>
      </c>
      <c r="H661" s="119" t="s">
        <v>2492</v>
      </c>
      <c r="I661" s="119" t="s">
        <v>2491</v>
      </c>
      <c r="J661" s="119" t="s">
        <v>335</v>
      </c>
      <c r="K661" s="119" t="s">
        <v>140</v>
      </c>
      <c r="L661" s="119" t="s">
        <v>8575</v>
      </c>
      <c r="M661" s="120">
        <v>25000</v>
      </c>
      <c r="N661" s="122">
        <v>0</v>
      </c>
      <c r="O661" s="120">
        <v>760</v>
      </c>
      <c r="P661" s="120">
        <v>717.5</v>
      </c>
      <c r="Q661" s="121">
        <f t="shared" si="10"/>
        <v>3071</v>
      </c>
      <c r="R661" s="120">
        <v>20451.5</v>
      </c>
    </row>
    <row r="662" spans="1:18">
      <c r="A662" s="116" t="str">
        <f>TNOMINA[[#This Row],[cedula]]&amp;TNOMINA[[#This Row],[prog]]&amp;LEFT(TNOMINA[[#This Row],[tipo]],3)</f>
        <v>4022562105713FIJ</v>
      </c>
      <c r="B662" s="119" t="s">
        <v>2298</v>
      </c>
      <c r="C662" s="119" t="s">
        <v>11</v>
      </c>
      <c r="D662" s="119" t="s">
        <v>2332</v>
      </c>
      <c r="E662" s="119" t="s">
        <v>3049</v>
      </c>
      <c r="F662" s="119" t="s">
        <v>3002</v>
      </c>
      <c r="G662" s="119" t="s">
        <v>3006</v>
      </c>
      <c r="H662" s="119" t="s">
        <v>3183</v>
      </c>
      <c r="I662" s="119" t="s">
        <v>3182</v>
      </c>
      <c r="J662" s="119" t="s">
        <v>55</v>
      </c>
      <c r="K662" s="119" t="s">
        <v>513</v>
      </c>
      <c r="L662" s="119" t="s">
        <v>8575</v>
      </c>
      <c r="M662" s="120">
        <v>20000</v>
      </c>
      <c r="N662" s="122">
        <v>0</v>
      </c>
      <c r="O662" s="120">
        <v>608</v>
      </c>
      <c r="P662" s="120">
        <v>574</v>
      </c>
      <c r="Q662" s="121">
        <f t="shared" si="10"/>
        <v>7825</v>
      </c>
      <c r="R662" s="120">
        <v>10993</v>
      </c>
    </row>
    <row r="663" spans="1:18">
      <c r="A663" s="116" t="str">
        <f>TNOMINA[[#This Row],[cedula]]&amp;TNOMINA[[#This Row],[prog]]&amp;LEFT(TNOMINA[[#This Row],[tipo]],3)</f>
        <v>0011817281613FIJ</v>
      </c>
      <c r="B663" s="119" t="s">
        <v>2298</v>
      </c>
      <c r="C663" s="119" t="s">
        <v>11</v>
      </c>
      <c r="D663" s="119" t="s">
        <v>2332</v>
      </c>
      <c r="E663" s="119" t="s">
        <v>3049</v>
      </c>
      <c r="F663" s="119" t="s">
        <v>3002</v>
      </c>
      <c r="G663" s="119" t="s">
        <v>3006</v>
      </c>
      <c r="H663" s="119" t="s">
        <v>1936</v>
      </c>
      <c r="I663" s="119" t="s">
        <v>830</v>
      </c>
      <c r="J663" s="119" t="s">
        <v>249</v>
      </c>
      <c r="K663" s="119" t="s">
        <v>317</v>
      </c>
      <c r="L663" s="119" t="s">
        <v>8575</v>
      </c>
      <c r="M663" s="120">
        <v>65000</v>
      </c>
      <c r="N663" s="120">
        <v>4427.58</v>
      </c>
      <c r="O663" s="120">
        <v>1976</v>
      </c>
      <c r="P663" s="120">
        <v>1865.5</v>
      </c>
      <c r="Q663" s="121">
        <f t="shared" si="10"/>
        <v>25</v>
      </c>
      <c r="R663" s="120">
        <v>56705.919999999998</v>
      </c>
    </row>
    <row r="664" spans="1:18">
      <c r="A664" s="116" t="str">
        <f>TNOMINA[[#This Row],[cedula]]&amp;TNOMINA[[#This Row],[prog]]&amp;LEFT(TNOMINA[[#This Row],[tipo]],3)</f>
        <v>0011682100013FIJ</v>
      </c>
      <c r="B664" s="119" t="s">
        <v>2298</v>
      </c>
      <c r="C664" s="119" t="s">
        <v>11</v>
      </c>
      <c r="D664" s="119" t="s">
        <v>2332</v>
      </c>
      <c r="E664" s="119" t="s">
        <v>3049</v>
      </c>
      <c r="F664" s="119" t="s">
        <v>3002</v>
      </c>
      <c r="G664" s="119" t="s">
        <v>3005</v>
      </c>
      <c r="H664" s="119" t="s">
        <v>1937</v>
      </c>
      <c r="I664" s="119" t="s">
        <v>637</v>
      </c>
      <c r="J664" s="119" t="s">
        <v>8</v>
      </c>
      <c r="K664" s="119" t="s">
        <v>606</v>
      </c>
      <c r="L664" s="119" t="s">
        <v>8575</v>
      </c>
      <c r="M664" s="120">
        <v>22000</v>
      </c>
      <c r="N664" s="122">
        <v>0</v>
      </c>
      <c r="O664" s="120">
        <v>668.8</v>
      </c>
      <c r="P664" s="120">
        <v>631.4</v>
      </c>
      <c r="Q664" s="121">
        <f t="shared" si="10"/>
        <v>965</v>
      </c>
      <c r="R664" s="120">
        <v>19734.8</v>
      </c>
    </row>
    <row r="665" spans="1:18">
      <c r="A665" s="116" t="str">
        <f>TNOMINA[[#This Row],[cedula]]&amp;TNOMINA[[#This Row],[prog]]&amp;LEFT(TNOMINA[[#This Row],[tipo]],3)</f>
        <v>0010573108713FIJ</v>
      </c>
      <c r="B665" s="119" t="s">
        <v>2298</v>
      </c>
      <c r="C665" s="119" t="s">
        <v>11</v>
      </c>
      <c r="D665" s="119" t="s">
        <v>2332</v>
      </c>
      <c r="E665" s="119" t="s">
        <v>3049</v>
      </c>
      <c r="F665" s="119" t="s">
        <v>3002</v>
      </c>
      <c r="G665" s="119" t="s">
        <v>3010</v>
      </c>
      <c r="H665" s="119" t="s">
        <v>1938</v>
      </c>
      <c r="I665" s="119" t="s">
        <v>159</v>
      </c>
      <c r="J665" s="119" t="s">
        <v>145</v>
      </c>
      <c r="K665" s="119" t="s">
        <v>140</v>
      </c>
      <c r="L665" s="119" t="s">
        <v>8575</v>
      </c>
      <c r="M665" s="120">
        <v>13200</v>
      </c>
      <c r="N665" s="122">
        <v>0</v>
      </c>
      <c r="O665" s="120">
        <v>401.28</v>
      </c>
      <c r="P665" s="120">
        <v>378.84</v>
      </c>
      <c r="Q665" s="121">
        <f t="shared" si="10"/>
        <v>6856.2100000000009</v>
      </c>
      <c r="R665" s="120">
        <v>5563.67</v>
      </c>
    </row>
    <row r="666" spans="1:18">
      <c r="A666" s="116" t="str">
        <f>TNOMINA[[#This Row],[cedula]]&amp;TNOMINA[[#This Row],[prog]]&amp;LEFT(TNOMINA[[#This Row],[tipo]],3)</f>
        <v>4021400078413FIJ</v>
      </c>
      <c r="B666" s="119" t="s">
        <v>2298</v>
      </c>
      <c r="C666" s="119" t="s">
        <v>11</v>
      </c>
      <c r="D666" s="119" t="s">
        <v>2332</v>
      </c>
      <c r="E666" s="119" t="s">
        <v>3049</v>
      </c>
      <c r="F666" s="119" t="s">
        <v>3002</v>
      </c>
      <c r="G666" s="119" t="s">
        <v>3006</v>
      </c>
      <c r="H666" s="119" t="s">
        <v>3185</v>
      </c>
      <c r="I666" s="119" t="s">
        <v>3184</v>
      </c>
      <c r="J666" s="119" t="s">
        <v>60</v>
      </c>
      <c r="K666" s="119" t="s">
        <v>513</v>
      </c>
      <c r="L666" s="119" t="s">
        <v>8575</v>
      </c>
      <c r="M666" s="120">
        <v>25000</v>
      </c>
      <c r="N666" s="122">
        <v>0</v>
      </c>
      <c r="O666" s="120">
        <v>760</v>
      </c>
      <c r="P666" s="120">
        <v>717.5</v>
      </c>
      <c r="Q666" s="121">
        <f t="shared" si="10"/>
        <v>25</v>
      </c>
      <c r="R666" s="120">
        <v>23497.5</v>
      </c>
    </row>
    <row r="667" spans="1:18">
      <c r="A667" s="116" t="str">
        <f>TNOMINA[[#This Row],[cedula]]&amp;TNOMINA[[#This Row],[prog]]&amp;LEFT(TNOMINA[[#This Row],[tipo]],3)</f>
        <v>0010131752713FIJ</v>
      </c>
      <c r="B667" s="119" t="s">
        <v>2298</v>
      </c>
      <c r="C667" s="119" t="s">
        <v>11</v>
      </c>
      <c r="D667" s="119" t="s">
        <v>2332</v>
      </c>
      <c r="E667" s="119" t="s">
        <v>3049</v>
      </c>
      <c r="F667" s="119" t="s">
        <v>3002</v>
      </c>
      <c r="G667" s="119" t="s">
        <v>3006</v>
      </c>
      <c r="H667" s="119" t="s">
        <v>3367</v>
      </c>
      <c r="I667" s="119" t="s">
        <v>3368</v>
      </c>
      <c r="J667" s="119" t="s">
        <v>30</v>
      </c>
      <c r="K667" s="119" t="s">
        <v>104</v>
      </c>
      <c r="L667" s="119" t="s">
        <v>8575</v>
      </c>
      <c r="M667" s="120">
        <v>36000</v>
      </c>
      <c r="N667" s="122">
        <v>0</v>
      </c>
      <c r="O667" s="120">
        <v>1094.4000000000001</v>
      </c>
      <c r="P667" s="120">
        <v>1033.2</v>
      </c>
      <c r="Q667" s="121">
        <f t="shared" si="10"/>
        <v>1571</v>
      </c>
      <c r="R667" s="120">
        <v>32301.4</v>
      </c>
    </row>
    <row r="668" spans="1:18">
      <c r="A668" s="116" t="str">
        <f>TNOMINA[[#This Row],[cedula]]&amp;TNOMINA[[#This Row],[prog]]&amp;LEFT(TNOMINA[[#This Row],[tipo]],3)</f>
        <v>0520010138313FIJ</v>
      </c>
      <c r="B668" s="119" t="s">
        <v>2298</v>
      </c>
      <c r="C668" s="119" t="s">
        <v>11</v>
      </c>
      <c r="D668" s="119" t="s">
        <v>2332</v>
      </c>
      <c r="E668" s="119" t="s">
        <v>3049</v>
      </c>
      <c r="F668" s="119" t="s">
        <v>3002</v>
      </c>
      <c r="G668" s="119" t="s">
        <v>3004</v>
      </c>
      <c r="H668" s="119" t="s">
        <v>1126</v>
      </c>
      <c r="I668" s="119" t="s">
        <v>162</v>
      </c>
      <c r="J668" s="119" t="s">
        <v>163</v>
      </c>
      <c r="K668" s="119" t="s">
        <v>140</v>
      </c>
      <c r="L668" s="119" t="s">
        <v>8575</v>
      </c>
      <c r="M668" s="120">
        <v>10000</v>
      </c>
      <c r="N668" s="122">
        <v>0</v>
      </c>
      <c r="O668" s="120">
        <v>304</v>
      </c>
      <c r="P668" s="120">
        <v>287</v>
      </c>
      <c r="Q668" s="121">
        <f t="shared" si="10"/>
        <v>7352.17</v>
      </c>
      <c r="R668" s="120">
        <v>2056.83</v>
      </c>
    </row>
    <row r="669" spans="1:18">
      <c r="A669" s="116" t="str">
        <f>TNOMINA[[#This Row],[cedula]]&amp;TNOMINA[[#This Row],[prog]]&amp;LEFT(TNOMINA[[#This Row],[tipo]],3)</f>
        <v>0010653807713FIJ</v>
      </c>
      <c r="B669" s="119" t="s">
        <v>2298</v>
      </c>
      <c r="C669" s="119" t="s">
        <v>11</v>
      </c>
      <c r="D669" s="119" t="s">
        <v>2332</v>
      </c>
      <c r="E669" s="119" t="s">
        <v>3049</v>
      </c>
      <c r="F669" s="119" t="s">
        <v>3002</v>
      </c>
      <c r="G669" s="119" t="s">
        <v>3010</v>
      </c>
      <c r="H669" s="119" t="s">
        <v>1940</v>
      </c>
      <c r="I669" s="119" t="s">
        <v>638</v>
      </c>
      <c r="J669" s="119" t="s">
        <v>639</v>
      </c>
      <c r="K669" s="119" t="s">
        <v>606</v>
      </c>
      <c r="L669" s="119" t="s">
        <v>8575</v>
      </c>
      <c r="M669" s="120">
        <v>55000</v>
      </c>
      <c r="N669" s="120">
        <v>2559.6799999999998</v>
      </c>
      <c r="O669" s="120">
        <v>1672</v>
      </c>
      <c r="P669" s="120">
        <v>1578.5</v>
      </c>
      <c r="Q669" s="121">
        <f t="shared" si="10"/>
        <v>75</v>
      </c>
      <c r="R669" s="120">
        <v>49114.82</v>
      </c>
    </row>
    <row r="670" spans="1:18">
      <c r="A670" s="116" t="str">
        <f>TNOMINA[[#This Row],[cedula]]&amp;TNOMINA[[#This Row],[prog]]&amp;LEFT(TNOMINA[[#This Row],[tipo]],3)</f>
        <v>4024046678513FIJ</v>
      </c>
      <c r="B670" s="119" t="s">
        <v>2298</v>
      </c>
      <c r="C670" s="119" t="s">
        <v>11</v>
      </c>
      <c r="D670" s="119" t="s">
        <v>2332</v>
      </c>
      <c r="E670" s="119" t="s">
        <v>3049</v>
      </c>
      <c r="F670" s="119" t="s">
        <v>3002</v>
      </c>
      <c r="G670" s="119" t="s">
        <v>3006</v>
      </c>
      <c r="H670" s="119" t="s">
        <v>3569</v>
      </c>
      <c r="I670" s="119" t="s">
        <v>3602</v>
      </c>
      <c r="J670" s="119" t="s">
        <v>42</v>
      </c>
      <c r="K670" s="119" t="s">
        <v>7</v>
      </c>
      <c r="L670" s="119" t="s">
        <v>8575</v>
      </c>
      <c r="M670" s="120">
        <v>20000</v>
      </c>
      <c r="N670" s="122">
        <v>0</v>
      </c>
      <c r="O670" s="120">
        <v>608</v>
      </c>
      <c r="P670" s="120">
        <v>574</v>
      </c>
      <c r="Q670" s="121">
        <f t="shared" si="10"/>
        <v>25</v>
      </c>
      <c r="R670" s="120">
        <v>18793</v>
      </c>
    </row>
    <row r="671" spans="1:18">
      <c r="A671" s="116" t="str">
        <f>TNOMINA[[#This Row],[cedula]]&amp;TNOMINA[[#This Row],[prog]]&amp;LEFT(TNOMINA[[#This Row],[tipo]],3)</f>
        <v>0011375723113FIJ</v>
      </c>
      <c r="B671" s="119" t="s">
        <v>2298</v>
      </c>
      <c r="C671" s="119" t="s">
        <v>11</v>
      </c>
      <c r="D671" s="119" t="s">
        <v>2332</v>
      </c>
      <c r="E671" s="119" t="s">
        <v>3049</v>
      </c>
      <c r="F671" s="119" t="s">
        <v>3002</v>
      </c>
      <c r="G671" s="119" t="s">
        <v>3009</v>
      </c>
      <c r="H671" s="119" t="s">
        <v>1941</v>
      </c>
      <c r="I671" s="119" t="s">
        <v>872</v>
      </c>
      <c r="J671" s="119" t="s">
        <v>874</v>
      </c>
      <c r="K671" s="119" t="s">
        <v>73</v>
      </c>
      <c r="L671" s="119" t="s">
        <v>8575</v>
      </c>
      <c r="M671" s="120">
        <v>55000</v>
      </c>
      <c r="N671" s="120">
        <v>2559.6799999999998</v>
      </c>
      <c r="O671" s="120">
        <v>1672</v>
      </c>
      <c r="P671" s="120">
        <v>1578.5</v>
      </c>
      <c r="Q671" s="121">
        <f t="shared" si="10"/>
        <v>14033.159999999996</v>
      </c>
      <c r="R671" s="120">
        <v>35156.660000000003</v>
      </c>
    </row>
    <row r="672" spans="1:18">
      <c r="A672" s="116" t="str">
        <f>TNOMINA[[#This Row],[cedula]]&amp;TNOMINA[[#This Row],[prog]]&amp;LEFT(TNOMINA[[#This Row],[tipo]],3)</f>
        <v>0010906166313FIJ</v>
      </c>
      <c r="B672" s="119" t="s">
        <v>2298</v>
      </c>
      <c r="C672" s="119" t="s">
        <v>11</v>
      </c>
      <c r="D672" s="119" t="s">
        <v>2332</v>
      </c>
      <c r="E672" s="119" t="s">
        <v>3049</v>
      </c>
      <c r="F672" s="119" t="s">
        <v>3002</v>
      </c>
      <c r="G672" s="119" t="s">
        <v>3006</v>
      </c>
      <c r="H672" s="119" t="s">
        <v>1943</v>
      </c>
      <c r="I672" s="119" t="s">
        <v>3053</v>
      </c>
      <c r="J672" s="119" t="s">
        <v>10</v>
      </c>
      <c r="K672" s="119" t="s">
        <v>606</v>
      </c>
      <c r="L672" s="119" t="s">
        <v>8575</v>
      </c>
      <c r="M672" s="120">
        <v>35000</v>
      </c>
      <c r="N672" s="122">
        <v>0</v>
      </c>
      <c r="O672" s="120">
        <v>1064</v>
      </c>
      <c r="P672" s="120">
        <v>1004.5</v>
      </c>
      <c r="Q672" s="121">
        <f t="shared" si="10"/>
        <v>25</v>
      </c>
      <c r="R672" s="120">
        <v>32906.5</v>
      </c>
    </row>
    <row r="673" spans="1:18">
      <c r="A673" s="116" t="str">
        <f>TNOMINA[[#This Row],[cedula]]&amp;TNOMINA[[#This Row],[prog]]&amp;LEFT(TNOMINA[[#This Row],[tipo]],3)</f>
        <v>0011890376413FIJ</v>
      </c>
      <c r="B673" s="119" t="s">
        <v>2298</v>
      </c>
      <c r="C673" s="119" t="s">
        <v>11</v>
      </c>
      <c r="D673" s="119" t="s">
        <v>2332</v>
      </c>
      <c r="E673" s="119" t="s">
        <v>3049</v>
      </c>
      <c r="F673" s="119" t="s">
        <v>3002</v>
      </c>
      <c r="G673" s="119" t="s">
        <v>3006</v>
      </c>
      <c r="H673" s="119" t="s">
        <v>3530</v>
      </c>
      <c r="I673" s="119" t="s">
        <v>3529</v>
      </c>
      <c r="J673" s="119" t="s">
        <v>595</v>
      </c>
      <c r="K673" s="119" t="s">
        <v>7</v>
      </c>
      <c r="L673" s="119" t="s">
        <v>8575</v>
      </c>
      <c r="M673" s="120">
        <v>25000</v>
      </c>
      <c r="N673" s="122">
        <v>0</v>
      </c>
      <c r="O673" s="120">
        <v>760</v>
      </c>
      <c r="P673" s="120">
        <v>717.5</v>
      </c>
      <c r="Q673" s="121">
        <f t="shared" si="10"/>
        <v>25</v>
      </c>
      <c r="R673" s="120">
        <v>23497.5</v>
      </c>
    </row>
    <row r="674" spans="1:18">
      <c r="A674" s="116" t="str">
        <f>TNOMINA[[#This Row],[cedula]]&amp;TNOMINA[[#This Row],[prog]]&amp;LEFT(TNOMINA[[#This Row],[tipo]],3)</f>
        <v>4020800302913FIJ</v>
      </c>
      <c r="B674" s="119" t="s">
        <v>2298</v>
      </c>
      <c r="C674" s="119" t="s">
        <v>11</v>
      </c>
      <c r="D674" s="119" t="s">
        <v>2332</v>
      </c>
      <c r="E674" s="119" t="s">
        <v>3049</v>
      </c>
      <c r="F674" s="119" t="s">
        <v>3002</v>
      </c>
      <c r="G674" s="119" t="s">
        <v>3006</v>
      </c>
      <c r="H674" s="119" t="s">
        <v>3570</v>
      </c>
      <c r="I674" s="119" t="s">
        <v>3603</v>
      </c>
      <c r="J674" s="119" t="s">
        <v>42</v>
      </c>
      <c r="K674" s="119" t="s">
        <v>317</v>
      </c>
      <c r="L674" s="119" t="s">
        <v>8575</v>
      </c>
      <c r="M674" s="120">
        <v>22000</v>
      </c>
      <c r="N674" s="122">
        <v>0</v>
      </c>
      <c r="O674" s="120">
        <v>668.8</v>
      </c>
      <c r="P674" s="120">
        <v>631.4</v>
      </c>
      <c r="Q674" s="121">
        <f t="shared" si="10"/>
        <v>25</v>
      </c>
      <c r="R674" s="120">
        <v>20674.8</v>
      </c>
    </row>
    <row r="675" spans="1:18">
      <c r="A675" s="116" t="str">
        <f>TNOMINA[[#This Row],[cedula]]&amp;TNOMINA[[#This Row],[prog]]&amp;LEFT(TNOMINA[[#This Row],[tipo]],3)</f>
        <v>0160018835113FIJ</v>
      </c>
      <c r="B675" s="119" t="s">
        <v>2298</v>
      </c>
      <c r="C675" s="119" t="s">
        <v>11</v>
      </c>
      <c r="D675" s="119" t="s">
        <v>2332</v>
      </c>
      <c r="E675" s="119" t="s">
        <v>3049</v>
      </c>
      <c r="F675" s="119" t="s">
        <v>3002</v>
      </c>
      <c r="G675" s="119" t="s">
        <v>3010</v>
      </c>
      <c r="H675" s="119" t="s">
        <v>1640</v>
      </c>
      <c r="I675" s="119" t="s">
        <v>924</v>
      </c>
      <c r="J675" s="119" t="s">
        <v>125</v>
      </c>
      <c r="K675" s="119" t="s">
        <v>7</v>
      </c>
      <c r="L675" s="119" t="s">
        <v>8575</v>
      </c>
      <c r="M675" s="120">
        <v>18000</v>
      </c>
      <c r="N675" s="122">
        <v>0</v>
      </c>
      <c r="O675" s="120">
        <v>547.20000000000005</v>
      </c>
      <c r="P675" s="120">
        <v>516.6</v>
      </c>
      <c r="Q675" s="121">
        <f t="shared" si="10"/>
        <v>25</v>
      </c>
      <c r="R675" s="120">
        <v>16911.2</v>
      </c>
    </row>
    <row r="676" spans="1:18">
      <c r="A676" s="116" t="str">
        <f>TNOMINA[[#This Row],[cedula]]&amp;TNOMINA[[#This Row],[prog]]&amp;LEFT(TNOMINA[[#This Row],[tipo]],3)</f>
        <v>0010089690113FIJ</v>
      </c>
      <c r="B676" s="119" t="s">
        <v>2298</v>
      </c>
      <c r="C676" s="119" t="s">
        <v>11</v>
      </c>
      <c r="D676" s="119" t="s">
        <v>2332</v>
      </c>
      <c r="E676" s="119" t="s">
        <v>3049</v>
      </c>
      <c r="F676" s="119" t="s">
        <v>3002</v>
      </c>
      <c r="G676" s="119" t="s">
        <v>3006</v>
      </c>
      <c r="H676" s="119" t="s">
        <v>1944</v>
      </c>
      <c r="I676" s="119" t="s">
        <v>975</v>
      </c>
      <c r="J676" s="119" t="s">
        <v>59</v>
      </c>
      <c r="K676" s="119" t="s">
        <v>287</v>
      </c>
      <c r="L676" s="119" t="s">
        <v>8575</v>
      </c>
      <c r="M676" s="120">
        <v>145000</v>
      </c>
      <c r="N676" s="120">
        <v>22690.49</v>
      </c>
      <c r="O676" s="120">
        <v>4408</v>
      </c>
      <c r="P676" s="120">
        <v>4161.5</v>
      </c>
      <c r="Q676" s="121">
        <f t="shared" si="10"/>
        <v>25</v>
      </c>
      <c r="R676" s="120">
        <v>113715.01</v>
      </c>
    </row>
    <row r="677" spans="1:18">
      <c r="A677" s="116" t="str">
        <f>TNOMINA[[#This Row],[cedula]]&amp;TNOMINA[[#This Row],[prog]]&amp;LEFT(TNOMINA[[#This Row],[tipo]],3)</f>
        <v>0010134524713FIJ</v>
      </c>
      <c r="B677" s="119" t="s">
        <v>2298</v>
      </c>
      <c r="C677" s="119" t="s">
        <v>11</v>
      </c>
      <c r="D677" s="119" t="s">
        <v>2332</v>
      </c>
      <c r="E677" s="119" t="s">
        <v>3049</v>
      </c>
      <c r="F677" s="119" t="s">
        <v>3002</v>
      </c>
      <c r="G677" s="119" t="s">
        <v>3006</v>
      </c>
      <c r="H677" s="119" t="s">
        <v>3571</v>
      </c>
      <c r="I677" s="119" t="s">
        <v>3604</v>
      </c>
      <c r="J677" s="119" t="s">
        <v>2426</v>
      </c>
      <c r="K677" s="119" t="s">
        <v>104</v>
      </c>
      <c r="L677" s="119" t="s">
        <v>8575</v>
      </c>
      <c r="M677" s="120">
        <v>35000</v>
      </c>
      <c r="N677" s="122">
        <v>0</v>
      </c>
      <c r="O677" s="120">
        <v>1064</v>
      </c>
      <c r="P677" s="120">
        <v>1004.5</v>
      </c>
      <c r="Q677" s="121">
        <f t="shared" si="10"/>
        <v>25</v>
      </c>
      <c r="R677" s="120">
        <v>32906.5</v>
      </c>
    </row>
    <row r="678" spans="1:18">
      <c r="A678" s="116" t="str">
        <f>TNOMINA[[#This Row],[cedula]]&amp;TNOMINA[[#This Row],[prog]]&amp;LEFT(TNOMINA[[#This Row],[tipo]],3)</f>
        <v>4022290899413FIJ</v>
      </c>
      <c r="B678" s="119" t="s">
        <v>2298</v>
      </c>
      <c r="C678" s="119" t="s">
        <v>11</v>
      </c>
      <c r="D678" s="119" t="s">
        <v>2332</v>
      </c>
      <c r="E678" s="119" t="s">
        <v>3049</v>
      </c>
      <c r="F678" s="119" t="s">
        <v>3002</v>
      </c>
      <c r="G678" s="119" t="s">
        <v>3006</v>
      </c>
      <c r="H678" s="119" t="s">
        <v>1945</v>
      </c>
      <c r="I678" s="119" t="s">
        <v>1470</v>
      </c>
      <c r="J678" s="119" t="s">
        <v>22</v>
      </c>
      <c r="K678" s="119" t="s">
        <v>606</v>
      </c>
      <c r="L678" s="119" t="s">
        <v>8575</v>
      </c>
      <c r="M678" s="120">
        <v>35000</v>
      </c>
      <c r="N678" s="122">
        <v>0</v>
      </c>
      <c r="O678" s="120">
        <v>1064</v>
      </c>
      <c r="P678" s="120">
        <v>1004.5</v>
      </c>
      <c r="Q678" s="121">
        <f t="shared" si="10"/>
        <v>25</v>
      </c>
      <c r="R678" s="120">
        <v>32906.5</v>
      </c>
    </row>
    <row r="679" spans="1:18">
      <c r="A679" s="116" t="str">
        <f>TNOMINA[[#This Row],[cedula]]&amp;TNOMINA[[#This Row],[prog]]&amp;LEFT(TNOMINA[[#This Row],[tipo]],3)</f>
        <v>0310293202113FIJ</v>
      </c>
      <c r="B679" s="119" t="s">
        <v>2298</v>
      </c>
      <c r="C679" s="119" t="s">
        <v>11</v>
      </c>
      <c r="D679" s="119" t="s">
        <v>2332</v>
      </c>
      <c r="E679" s="119" t="s">
        <v>3049</v>
      </c>
      <c r="F679" s="119" t="s">
        <v>3002</v>
      </c>
      <c r="G679" s="119" t="s">
        <v>3010</v>
      </c>
      <c r="H679" s="119" t="s">
        <v>1946</v>
      </c>
      <c r="I679" s="119" t="s">
        <v>35</v>
      </c>
      <c r="J679" s="119" t="s">
        <v>36</v>
      </c>
      <c r="K679" s="119" t="s">
        <v>18</v>
      </c>
      <c r="L679" s="119" t="s">
        <v>8575</v>
      </c>
      <c r="M679" s="120">
        <v>11000</v>
      </c>
      <c r="N679" s="122">
        <v>0</v>
      </c>
      <c r="O679" s="120">
        <v>334.4</v>
      </c>
      <c r="P679" s="120">
        <v>315.7</v>
      </c>
      <c r="Q679" s="121">
        <f t="shared" si="10"/>
        <v>25</v>
      </c>
      <c r="R679" s="120">
        <v>10324.9</v>
      </c>
    </row>
    <row r="680" spans="1:18">
      <c r="A680" s="116" t="str">
        <f>TNOMINA[[#This Row],[cedula]]&amp;TNOMINA[[#This Row],[prog]]&amp;LEFT(TNOMINA[[#This Row],[tipo]],3)</f>
        <v>0310216583813FIJ</v>
      </c>
      <c r="B680" s="119" t="s">
        <v>2298</v>
      </c>
      <c r="C680" s="119" t="s">
        <v>11</v>
      </c>
      <c r="D680" s="119" t="s">
        <v>2332</v>
      </c>
      <c r="E680" s="119" t="s">
        <v>3049</v>
      </c>
      <c r="F680" s="119" t="s">
        <v>3002</v>
      </c>
      <c r="G680" s="119" t="s">
        <v>3004</v>
      </c>
      <c r="H680" s="119" t="s">
        <v>1127</v>
      </c>
      <c r="I680" s="119" t="s">
        <v>37</v>
      </c>
      <c r="J680" s="119" t="s">
        <v>38</v>
      </c>
      <c r="K680" s="119" t="s">
        <v>18</v>
      </c>
      <c r="L680" s="119" t="s">
        <v>8575</v>
      </c>
      <c r="M680" s="120">
        <v>14850</v>
      </c>
      <c r="N680" s="122">
        <v>0</v>
      </c>
      <c r="O680" s="120">
        <v>451.44</v>
      </c>
      <c r="P680" s="120">
        <v>426.2</v>
      </c>
      <c r="Q680" s="121">
        <f t="shared" si="10"/>
        <v>475</v>
      </c>
      <c r="R680" s="120">
        <v>13497.36</v>
      </c>
    </row>
    <row r="681" spans="1:18">
      <c r="A681" s="116" t="str">
        <f>TNOMINA[[#This Row],[cedula]]&amp;TNOMINA[[#This Row],[prog]]&amp;LEFT(TNOMINA[[#This Row],[tipo]],3)</f>
        <v>0310448219913FIJ</v>
      </c>
      <c r="B681" s="119" t="s">
        <v>2298</v>
      </c>
      <c r="C681" s="119" t="s">
        <v>11</v>
      </c>
      <c r="D681" s="119" t="s">
        <v>2332</v>
      </c>
      <c r="E681" s="119" t="s">
        <v>3049</v>
      </c>
      <c r="F681" s="119" t="s">
        <v>3002</v>
      </c>
      <c r="G681" s="119" t="s">
        <v>3006</v>
      </c>
      <c r="H681" s="119" t="s">
        <v>3442</v>
      </c>
      <c r="I681" s="119" t="s">
        <v>3441</v>
      </c>
      <c r="J681" s="119" t="s">
        <v>967</v>
      </c>
      <c r="K681" s="119" t="s">
        <v>18</v>
      </c>
      <c r="L681" s="119" t="s">
        <v>8575</v>
      </c>
      <c r="M681" s="120">
        <v>30000</v>
      </c>
      <c r="N681" s="122">
        <v>0</v>
      </c>
      <c r="O681" s="120">
        <v>912</v>
      </c>
      <c r="P681" s="120">
        <v>861</v>
      </c>
      <c r="Q681" s="121">
        <f t="shared" si="10"/>
        <v>25</v>
      </c>
      <c r="R681" s="120">
        <v>28202</v>
      </c>
    </row>
    <row r="682" spans="1:18">
      <c r="A682" s="116" t="str">
        <f>TNOMINA[[#This Row],[cedula]]&amp;TNOMINA[[#This Row],[prog]]&amp;LEFT(TNOMINA[[#This Row],[tipo]],3)</f>
        <v>0120090714313FIJ</v>
      </c>
      <c r="B682" s="119" t="s">
        <v>2298</v>
      </c>
      <c r="C682" s="119" t="s">
        <v>11</v>
      </c>
      <c r="D682" s="119" t="s">
        <v>2332</v>
      </c>
      <c r="E682" s="119" t="s">
        <v>3049</v>
      </c>
      <c r="F682" s="119" t="s">
        <v>3002</v>
      </c>
      <c r="G682" s="119" t="s">
        <v>3005</v>
      </c>
      <c r="H682" s="119" t="s">
        <v>1947</v>
      </c>
      <c r="I682" s="119" t="s">
        <v>640</v>
      </c>
      <c r="J682" s="119" t="s">
        <v>641</v>
      </c>
      <c r="K682" s="119" t="s">
        <v>606</v>
      </c>
      <c r="L682" s="119" t="s">
        <v>8575</v>
      </c>
      <c r="M682" s="120">
        <v>36000</v>
      </c>
      <c r="N682" s="122">
        <v>0</v>
      </c>
      <c r="O682" s="120">
        <v>1094.4000000000001</v>
      </c>
      <c r="P682" s="120">
        <v>1033.2</v>
      </c>
      <c r="Q682" s="121">
        <f t="shared" si="10"/>
        <v>18734.050000000003</v>
      </c>
      <c r="R682" s="120">
        <v>15138.35</v>
      </c>
    </row>
    <row r="683" spans="1:18">
      <c r="A683" s="116" t="str">
        <f>TNOMINA[[#This Row],[cedula]]&amp;TNOMINA[[#This Row],[prog]]&amp;LEFT(TNOMINA[[#This Row],[tipo]],3)</f>
        <v>0010881988913FIJ</v>
      </c>
      <c r="B683" s="119" t="s">
        <v>2298</v>
      </c>
      <c r="C683" s="119" t="s">
        <v>11</v>
      </c>
      <c r="D683" s="119" t="s">
        <v>2332</v>
      </c>
      <c r="E683" s="119" t="s">
        <v>3049</v>
      </c>
      <c r="F683" s="119" t="s">
        <v>3002</v>
      </c>
      <c r="G683" s="119" t="s">
        <v>3010</v>
      </c>
      <c r="H683" s="119" t="s">
        <v>1948</v>
      </c>
      <c r="I683" s="119" t="s">
        <v>164</v>
      </c>
      <c r="J683" s="119" t="s">
        <v>145</v>
      </c>
      <c r="K683" s="119" t="s">
        <v>140</v>
      </c>
      <c r="L683" s="119" t="s">
        <v>8575</v>
      </c>
      <c r="M683" s="120">
        <v>25000</v>
      </c>
      <c r="N683" s="122">
        <v>0</v>
      </c>
      <c r="O683" s="120">
        <v>760</v>
      </c>
      <c r="P683" s="120">
        <v>717.5</v>
      </c>
      <c r="Q683" s="121">
        <f t="shared" si="10"/>
        <v>2751</v>
      </c>
      <c r="R683" s="120">
        <v>20771.5</v>
      </c>
    </row>
    <row r="684" spans="1:18">
      <c r="A684" s="116" t="str">
        <f>TNOMINA[[#This Row],[cedula]]&amp;TNOMINA[[#This Row],[prog]]&amp;LEFT(TNOMINA[[#This Row],[tipo]],3)</f>
        <v>0010488203013FIJ</v>
      </c>
      <c r="B684" s="119" t="s">
        <v>2298</v>
      </c>
      <c r="C684" s="119" t="s">
        <v>11</v>
      </c>
      <c r="D684" s="119" t="s">
        <v>2332</v>
      </c>
      <c r="E684" s="119" t="s">
        <v>3049</v>
      </c>
      <c r="F684" s="119" t="s">
        <v>3002</v>
      </c>
      <c r="G684" s="119" t="s">
        <v>3010</v>
      </c>
      <c r="H684" s="119" t="s">
        <v>1949</v>
      </c>
      <c r="I684" s="119" t="s">
        <v>165</v>
      </c>
      <c r="J684" s="119" t="s">
        <v>130</v>
      </c>
      <c r="K684" s="119" t="s">
        <v>140</v>
      </c>
      <c r="L684" s="119" t="s">
        <v>8575</v>
      </c>
      <c r="M684" s="120">
        <v>20000</v>
      </c>
      <c r="N684" s="122">
        <v>0</v>
      </c>
      <c r="O684" s="120">
        <v>608</v>
      </c>
      <c r="P684" s="120">
        <v>574</v>
      </c>
      <c r="Q684" s="121">
        <f t="shared" si="10"/>
        <v>625</v>
      </c>
      <c r="R684" s="120">
        <v>18193</v>
      </c>
    </row>
    <row r="685" spans="1:18">
      <c r="A685" s="116" t="str">
        <f>TNOMINA[[#This Row],[cedula]]&amp;TNOMINA[[#This Row],[prog]]&amp;LEFT(TNOMINA[[#This Row],[tipo]],3)</f>
        <v>4023459542513FIJ</v>
      </c>
      <c r="B685" s="119" t="s">
        <v>2298</v>
      </c>
      <c r="C685" s="119" t="s">
        <v>11</v>
      </c>
      <c r="D685" s="119" t="s">
        <v>2332</v>
      </c>
      <c r="E685" s="119" t="s">
        <v>3049</v>
      </c>
      <c r="F685" s="119" t="s">
        <v>3002</v>
      </c>
      <c r="G685" s="119" t="s">
        <v>3006</v>
      </c>
      <c r="H685" s="119" t="s">
        <v>2043</v>
      </c>
      <c r="I685" s="119" t="s">
        <v>1413</v>
      </c>
      <c r="J685" s="119" t="s">
        <v>125</v>
      </c>
      <c r="K685" s="119" t="s">
        <v>104</v>
      </c>
      <c r="L685" s="119" t="s">
        <v>8575</v>
      </c>
      <c r="M685" s="120">
        <v>15000</v>
      </c>
      <c r="N685" s="122">
        <v>0</v>
      </c>
      <c r="O685" s="120">
        <v>456</v>
      </c>
      <c r="P685" s="120">
        <v>430.5</v>
      </c>
      <c r="Q685" s="121">
        <f t="shared" si="10"/>
        <v>25</v>
      </c>
      <c r="R685" s="120">
        <v>14088.5</v>
      </c>
    </row>
    <row r="686" spans="1:18">
      <c r="A686" s="116" t="str">
        <f>TNOMINA[[#This Row],[cedula]]&amp;TNOMINA[[#This Row],[prog]]&amp;LEFT(TNOMINA[[#This Row],[tipo]],3)</f>
        <v>0010283004913FIJ</v>
      </c>
      <c r="B686" s="119" t="s">
        <v>2298</v>
      </c>
      <c r="C686" s="119" t="s">
        <v>11</v>
      </c>
      <c r="D686" s="119" t="s">
        <v>2332</v>
      </c>
      <c r="E686" s="119" t="s">
        <v>3049</v>
      </c>
      <c r="F686" s="119" t="s">
        <v>3002</v>
      </c>
      <c r="G686" s="119" t="s">
        <v>3009</v>
      </c>
      <c r="H686" s="119" t="s">
        <v>1169</v>
      </c>
      <c r="I686" s="119" t="s">
        <v>120</v>
      </c>
      <c r="J686" s="119" t="s">
        <v>108</v>
      </c>
      <c r="K686" s="119" t="s">
        <v>104</v>
      </c>
      <c r="L686" s="119" t="s">
        <v>8575</v>
      </c>
      <c r="M686" s="120">
        <v>30000</v>
      </c>
      <c r="N686" s="122">
        <v>0</v>
      </c>
      <c r="O686" s="120">
        <v>912</v>
      </c>
      <c r="P686" s="120">
        <v>861</v>
      </c>
      <c r="Q686" s="121">
        <f t="shared" si="10"/>
        <v>75</v>
      </c>
      <c r="R686" s="120">
        <v>28152</v>
      </c>
    </row>
    <row r="687" spans="1:18">
      <c r="A687" s="116" t="str">
        <f>TNOMINA[[#This Row],[cedula]]&amp;TNOMINA[[#This Row],[prog]]&amp;LEFT(TNOMINA[[#This Row],[tipo]],3)</f>
        <v>2230113441113FIJ</v>
      </c>
      <c r="B687" s="119" t="s">
        <v>2298</v>
      </c>
      <c r="C687" s="119" t="s">
        <v>11</v>
      </c>
      <c r="D687" s="119" t="s">
        <v>2332</v>
      </c>
      <c r="E687" s="119" t="s">
        <v>3049</v>
      </c>
      <c r="F687" s="119" t="s">
        <v>3002</v>
      </c>
      <c r="G687" s="119" t="s">
        <v>3006</v>
      </c>
      <c r="H687" s="119" t="s">
        <v>3369</v>
      </c>
      <c r="I687" s="119" t="s">
        <v>3370</v>
      </c>
      <c r="J687" s="119" t="s">
        <v>1187</v>
      </c>
      <c r="K687" s="119" t="s">
        <v>606</v>
      </c>
      <c r="L687" s="119" t="s">
        <v>8575</v>
      </c>
      <c r="M687" s="120">
        <v>20000</v>
      </c>
      <c r="N687" s="122">
        <v>0</v>
      </c>
      <c r="O687" s="120">
        <v>608</v>
      </c>
      <c r="P687" s="120">
        <v>574</v>
      </c>
      <c r="Q687" s="121">
        <f t="shared" si="10"/>
        <v>25</v>
      </c>
      <c r="R687" s="120">
        <v>18793</v>
      </c>
    </row>
    <row r="688" spans="1:18">
      <c r="A688" s="116" t="str">
        <f>TNOMINA[[#This Row],[cedula]]&amp;TNOMINA[[#This Row],[prog]]&amp;LEFT(TNOMINA[[#This Row],[tipo]],3)</f>
        <v>0310275107413FIJ</v>
      </c>
      <c r="B688" s="119" t="s">
        <v>2298</v>
      </c>
      <c r="C688" s="119" t="s">
        <v>11</v>
      </c>
      <c r="D688" s="119" t="s">
        <v>2332</v>
      </c>
      <c r="E688" s="119" t="s">
        <v>3049</v>
      </c>
      <c r="F688" s="119" t="s">
        <v>3002</v>
      </c>
      <c r="G688" s="119" t="s">
        <v>3010</v>
      </c>
      <c r="H688" s="119" t="s">
        <v>1950</v>
      </c>
      <c r="I688" s="119" t="s">
        <v>530</v>
      </c>
      <c r="J688" s="119" t="s">
        <v>30</v>
      </c>
      <c r="K688" s="119" t="s">
        <v>513</v>
      </c>
      <c r="L688" s="119" t="s">
        <v>8575</v>
      </c>
      <c r="M688" s="120">
        <v>30000</v>
      </c>
      <c r="N688" s="122">
        <v>0</v>
      </c>
      <c r="O688" s="120">
        <v>912</v>
      </c>
      <c r="P688" s="120">
        <v>861</v>
      </c>
      <c r="Q688" s="121">
        <f t="shared" si="10"/>
        <v>1025</v>
      </c>
      <c r="R688" s="120">
        <v>27202</v>
      </c>
    </row>
    <row r="689" spans="1:18">
      <c r="A689" s="116" t="str">
        <f>TNOMINA[[#This Row],[cedula]]&amp;TNOMINA[[#This Row],[prog]]&amp;LEFT(TNOMINA[[#This Row],[tipo]],3)</f>
        <v>0020066608913FIJ</v>
      </c>
      <c r="B689" s="119" t="s">
        <v>2298</v>
      </c>
      <c r="C689" s="119" t="s">
        <v>11</v>
      </c>
      <c r="D689" s="119" t="s">
        <v>2332</v>
      </c>
      <c r="E689" s="119" t="s">
        <v>3049</v>
      </c>
      <c r="F689" s="119" t="s">
        <v>3002</v>
      </c>
      <c r="G689" s="119" t="s">
        <v>3004</v>
      </c>
      <c r="H689" s="119" t="s">
        <v>2575</v>
      </c>
      <c r="I689" s="119" t="s">
        <v>2574</v>
      </c>
      <c r="J689" s="119" t="s">
        <v>8</v>
      </c>
      <c r="K689" s="119" t="s">
        <v>606</v>
      </c>
      <c r="L689" s="119" t="s">
        <v>8575</v>
      </c>
      <c r="M689" s="120">
        <v>22000</v>
      </c>
      <c r="N689" s="122">
        <v>0</v>
      </c>
      <c r="O689" s="120">
        <v>668.8</v>
      </c>
      <c r="P689" s="120">
        <v>631.4</v>
      </c>
      <c r="Q689" s="121">
        <f t="shared" si="10"/>
        <v>2237.6699999999983</v>
      </c>
      <c r="R689" s="120">
        <v>18462.13</v>
      </c>
    </row>
    <row r="690" spans="1:18">
      <c r="A690" s="116" t="str">
        <f>TNOMINA[[#This Row],[cedula]]&amp;TNOMINA[[#This Row],[prog]]&amp;LEFT(TNOMINA[[#This Row],[tipo]],3)</f>
        <v>0011388413413FIJ</v>
      </c>
      <c r="B690" s="119" t="s">
        <v>2298</v>
      </c>
      <c r="C690" s="119" t="s">
        <v>11</v>
      </c>
      <c r="D690" s="119" t="s">
        <v>2332</v>
      </c>
      <c r="E690" s="119" t="s">
        <v>3049</v>
      </c>
      <c r="F690" s="119" t="s">
        <v>3002</v>
      </c>
      <c r="G690" s="119" t="s">
        <v>3010</v>
      </c>
      <c r="H690" s="119" t="s">
        <v>1951</v>
      </c>
      <c r="I690" s="119" t="s">
        <v>3054</v>
      </c>
      <c r="J690" s="119" t="s">
        <v>27</v>
      </c>
      <c r="K690" s="119" t="s">
        <v>606</v>
      </c>
      <c r="L690" s="119" t="s">
        <v>8575</v>
      </c>
      <c r="M690" s="120">
        <v>22000</v>
      </c>
      <c r="N690" s="122">
        <v>0</v>
      </c>
      <c r="O690" s="120">
        <v>668.8</v>
      </c>
      <c r="P690" s="120">
        <v>631.4</v>
      </c>
      <c r="Q690" s="121">
        <f t="shared" si="10"/>
        <v>25</v>
      </c>
      <c r="R690" s="120">
        <v>20674.8</v>
      </c>
    </row>
    <row r="691" spans="1:18">
      <c r="A691" s="116" t="str">
        <f>TNOMINA[[#This Row],[cedula]]&amp;TNOMINA[[#This Row],[prog]]&amp;LEFT(TNOMINA[[#This Row],[tipo]],3)</f>
        <v>0010326001413FIJ</v>
      </c>
      <c r="B691" s="119" t="s">
        <v>2298</v>
      </c>
      <c r="C691" s="119" t="s">
        <v>11</v>
      </c>
      <c r="D691" s="119" t="s">
        <v>2332</v>
      </c>
      <c r="E691" s="119" t="s">
        <v>3049</v>
      </c>
      <c r="F691" s="119" t="s">
        <v>3002</v>
      </c>
      <c r="G691" s="119" t="s">
        <v>3005</v>
      </c>
      <c r="H691" s="119" t="s">
        <v>1952</v>
      </c>
      <c r="I691" s="119" t="s">
        <v>83</v>
      </c>
      <c r="J691" s="119" t="s">
        <v>22</v>
      </c>
      <c r="K691" s="119" t="s">
        <v>73</v>
      </c>
      <c r="L691" s="119" t="s">
        <v>8575</v>
      </c>
      <c r="M691" s="120">
        <v>30000</v>
      </c>
      <c r="N691" s="122">
        <v>0</v>
      </c>
      <c r="O691" s="120">
        <v>912</v>
      </c>
      <c r="P691" s="120">
        <v>861</v>
      </c>
      <c r="Q691" s="121">
        <f t="shared" si="10"/>
        <v>3384.5400000000009</v>
      </c>
      <c r="R691" s="120">
        <v>24842.46</v>
      </c>
    </row>
    <row r="692" spans="1:18">
      <c r="A692" s="116" t="str">
        <f>TNOMINA[[#This Row],[cedula]]&amp;TNOMINA[[#This Row],[prog]]&amp;LEFT(TNOMINA[[#This Row],[tipo]],3)</f>
        <v>0310310428113FIJ</v>
      </c>
      <c r="B692" s="119" t="s">
        <v>2298</v>
      </c>
      <c r="C692" s="119" t="s">
        <v>11</v>
      </c>
      <c r="D692" s="119" t="s">
        <v>2332</v>
      </c>
      <c r="E692" s="119" t="s">
        <v>3049</v>
      </c>
      <c r="F692" s="119" t="s">
        <v>3002</v>
      </c>
      <c r="G692" s="119" t="s">
        <v>3010</v>
      </c>
      <c r="H692" s="119" t="s">
        <v>1953</v>
      </c>
      <c r="I692" s="119" t="s">
        <v>531</v>
      </c>
      <c r="J692" s="119" t="s">
        <v>125</v>
      </c>
      <c r="K692" s="119" t="s">
        <v>513</v>
      </c>
      <c r="L692" s="119" t="s">
        <v>8575</v>
      </c>
      <c r="M692" s="120">
        <v>15000</v>
      </c>
      <c r="N692" s="122">
        <v>0</v>
      </c>
      <c r="O692" s="120">
        <v>456</v>
      </c>
      <c r="P692" s="120">
        <v>430.5</v>
      </c>
      <c r="Q692" s="121">
        <f t="shared" si="10"/>
        <v>25</v>
      </c>
      <c r="R692" s="120">
        <v>14088.5</v>
      </c>
    </row>
    <row r="693" spans="1:18">
      <c r="A693" s="116" t="str">
        <f>TNOMINA[[#This Row],[cedula]]&amp;TNOMINA[[#This Row],[prog]]&amp;LEFT(TNOMINA[[#This Row],[tipo]],3)</f>
        <v>0310224315513FIJ</v>
      </c>
      <c r="B693" s="119" t="s">
        <v>2298</v>
      </c>
      <c r="C693" s="119" t="s">
        <v>11</v>
      </c>
      <c r="D693" s="119" t="s">
        <v>2332</v>
      </c>
      <c r="E693" s="119" t="s">
        <v>3049</v>
      </c>
      <c r="F693" s="119" t="s">
        <v>3002</v>
      </c>
      <c r="G693" s="119" t="s">
        <v>3004</v>
      </c>
      <c r="H693" s="119" t="s">
        <v>1954</v>
      </c>
      <c r="I693" s="119" t="s">
        <v>40</v>
      </c>
      <c r="J693" s="119" t="s">
        <v>27</v>
      </c>
      <c r="K693" s="119" t="s">
        <v>18</v>
      </c>
      <c r="L693" s="119" t="s">
        <v>8575</v>
      </c>
      <c r="M693" s="120">
        <v>10000</v>
      </c>
      <c r="N693" s="122">
        <v>0</v>
      </c>
      <c r="O693" s="120">
        <v>304</v>
      </c>
      <c r="P693" s="120">
        <v>287</v>
      </c>
      <c r="Q693" s="121">
        <f t="shared" si="10"/>
        <v>625</v>
      </c>
      <c r="R693" s="120">
        <v>8784</v>
      </c>
    </row>
    <row r="694" spans="1:18">
      <c r="A694" s="116" t="str">
        <f>TNOMINA[[#This Row],[cedula]]&amp;TNOMINA[[#This Row],[prog]]&amp;LEFT(TNOMINA[[#This Row],[tipo]],3)</f>
        <v>0310081644013FIJ</v>
      </c>
      <c r="B694" s="119" t="s">
        <v>2298</v>
      </c>
      <c r="C694" s="119" t="s">
        <v>11</v>
      </c>
      <c r="D694" s="119" t="s">
        <v>2332</v>
      </c>
      <c r="E694" s="119" t="s">
        <v>3049</v>
      </c>
      <c r="F694" s="119" t="s">
        <v>3002</v>
      </c>
      <c r="G694" s="119" t="s">
        <v>3006</v>
      </c>
      <c r="H694" s="119" t="s">
        <v>1955</v>
      </c>
      <c r="I694" s="119" t="s">
        <v>1409</v>
      </c>
      <c r="J694" s="119" t="s">
        <v>22</v>
      </c>
      <c r="K694" s="119" t="s">
        <v>18</v>
      </c>
      <c r="L694" s="119" t="s">
        <v>8575</v>
      </c>
      <c r="M694" s="120">
        <v>11400</v>
      </c>
      <c r="N694" s="122">
        <v>0</v>
      </c>
      <c r="O694" s="120">
        <v>346.56</v>
      </c>
      <c r="P694" s="120">
        <v>327.18</v>
      </c>
      <c r="Q694" s="121">
        <f t="shared" si="10"/>
        <v>25</v>
      </c>
      <c r="R694" s="120">
        <v>10701.26</v>
      </c>
    </row>
    <row r="695" spans="1:18">
      <c r="A695" s="116" t="str">
        <f>TNOMINA[[#This Row],[cedula]]&amp;TNOMINA[[#This Row],[prog]]&amp;LEFT(TNOMINA[[#This Row],[tipo]],3)</f>
        <v>0310215662113FIJ</v>
      </c>
      <c r="B695" s="119" t="s">
        <v>2298</v>
      </c>
      <c r="C695" s="119" t="s">
        <v>11</v>
      </c>
      <c r="D695" s="119" t="s">
        <v>2332</v>
      </c>
      <c r="E695" s="119" t="s">
        <v>3049</v>
      </c>
      <c r="F695" s="119" t="s">
        <v>3002</v>
      </c>
      <c r="G695" s="119" t="s">
        <v>3010</v>
      </c>
      <c r="H695" s="119" t="s">
        <v>1956</v>
      </c>
      <c r="I695" s="119" t="s">
        <v>41</v>
      </c>
      <c r="J695" s="119" t="s">
        <v>24</v>
      </c>
      <c r="K695" s="119" t="s">
        <v>18</v>
      </c>
      <c r="L695" s="119" t="s">
        <v>8575</v>
      </c>
      <c r="M695" s="120">
        <v>16500</v>
      </c>
      <c r="N695" s="122">
        <v>0</v>
      </c>
      <c r="O695" s="120">
        <v>501.6</v>
      </c>
      <c r="P695" s="120">
        <v>473.55</v>
      </c>
      <c r="Q695" s="121">
        <f t="shared" si="10"/>
        <v>375</v>
      </c>
      <c r="R695" s="120">
        <v>15149.85</v>
      </c>
    </row>
    <row r="696" spans="1:18">
      <c r="A696" s="116" t="str">
        <f>TNOMINA[[#This Row],[cedula]]&amp;TNOMINA[[#This Row],[prog]]&amp;LEFT(TNOMINA[[#This Row],[tipo]],3)</f>
        <v>0310114763913FIJ</v>
      </c>
      <c r="B696" s="119" t="s">
        <v>2298</v>
      </c>
      <c r="C696" s="119" t="s">
        <v>11</v>
      </c>
      <c r="D696" s="119" t="s">
        <v>2332</v>
      </c>
      <c r="E696" s="119" t="s">
        <v>3049</v>
      </c>
      <c r="F696" s="119" t="s">
        <v>3002</v>
      </c>
      <c r="G696" s="119" t="s">
        <v>3010</v>
      </c>
      <c r="H696" s="119" t="s">
        <v>1957</v>
      </c>
      <c r="I696" s="119" t="s">
        <v>3055</v>
      </c>
      <c r="J696" s="119" t="s">
        <v>43</v>
      </c>
      <c r="K696" s="119" t="s">
        <v>18</v>
      </c>
      <c r="L696" s="119" t="s">
        <v>8575</v>
      </c>
      <c r="M696" s="120">
        <v>16500</v>
      </c>
      <c r="N696" s="122">
        <v>0</v>
      </c>
      <c r="O696" s="120">
        <v>501.6</v>
      </c>
      <c r="P696" s="120">
        <v>473.55</v>
      </c>
      <c r="Q696" s="121">
        <f t="shared" si="10"/>
        <v>375</v>
      </c>
      <c r="R696" s="120">
        <v>15149.85</v>
      </c>
    </row>
    <row r="697" spans="1:18">
      <c r="A697" s="116" t="str">
        <f>TNOMINA[[#This Row],[cedula]]&amp;TNOMINA[[#This Row],[prog]]&amp;LEFT(TNOMINA[[#This Row],[tipo]],3)</f>
        <v>0310081311613FIJ</v>
      </c>
      <c r="B697" s="119" t="s">
        <v>2298</v>
      </c>
      <c r="C697" s="119" t="s">
        <v>11</v>
      </c>
      <c r="D697" s="119" t="s">
        <v>2332</v>
      </c>
      <c r="E697" s="119" t="s">
        <v>3049</v>
      </c>
      <c r="F697" s="119" t="s">
        <v>3002</v>
      </c>
      <c r="G697" s="119" t="s">
        <v>3004</v>
      </c>
      <c r="H697" s="119" t="s">
        <v>1958</v>
      </c>
      <c r="I697" s="119" t="s">
        <v>44</v>
      </c>
      <c r="J697" s="119" t="s">
        <v>45</v>
      </c>
      <c r="K697" s="119" t="s">
        <v>18</v>
      </c>
      <c r="L697" s="119" t="s">
        <v>8575</v>
      </c>
      <c r="M697" s="120">
        <v>10000</v>
      </c>
      <c r="N697" s="122">
        <v>0</v>
      </c>
      <c r="O697" s="120">
        <v>304</v>
      </c>
      <c r="P697" s="120">
        <v>287</v>
      </c>
      <c r="Q697" s="121">
        <f t="shared" si="10"/>
        <v>2562.38</v>
      </c>
      <c r="R697" s="120">
        <v>6846.62</v>
      </c>
    </row>
    <row r="698" spans="1:18">
      <c r="A698" s="116" t="str">
        <f>TNOMINA[[#This Row],[cedula]]&amp;TNOMINA[[#This Row],[prog]]&amp;LEFT(TNOMINA[[#This Row],[tipo]],3)</f>
        <v>0310067310613FIJ</v>
      </c>
      <c r="B698" s="119" t="s">
        <v>2298</v>
      </c>
      <c r="C698" s="119" t="s">
        <v>11</v>
      </c>
      <c r="D698" s="119" t="s">
        <v>2332</v>
      </c>
      <c r="E698" s="119" t="s">
        <v>3049</v>
      </c>
      <c r="F698" s="119" t="s">
        <v>3002</v>
      </c>
      <c r="G698" s="119" t="s">
        <v>3010</v>
      </c>
      <c r="H698" s="119" t="s">
        <v>1959</v>
      </c>
      <c r="I698" s="119" t="s">
        <v>46</v>
      </c>
      <c r="J698" s="119" t="s">
        <v>241</v>
      </c>
      <c r="K698" s="119" t="s">
        <v>18</v>
      </c>
      <c r="L698" s="119" t="s">
        <v>8575</v>
      </c>
      <c r="M698" s="120">
        <v>30000</v>
      </c>
      <c r="N698" s="122">
        <v>0</v>
      </c>
      <c r="O698" s="120">
        <v>912</v>
      </c>
      <c r="P698" s="120">
        <v>861</v>
      </c>
      <c r="Q698" s="121">
        <f t="shared" si="10"/>
        <v>75</v>
      </c>
      <c r="R698" s="120">
        <v>28152</v>
      </c>
    </row>
    <row r="699" spans="1:18">
      <c r="A699" s="116" t="str">
        <f>TNOMINA[[#This Row],[cedula]]&amp;TNOMINA[[#This Row],[prog]]&amp;LEFT(TNOMINA[[#This Row],[tipo]],3)</f>
        <v>0950012681913FIJ</v>
      </c>
      <c r="B699" s="119" t="s">
        <v>2298</v>
      </c>
      <c r="C699" s="119" t="s">
        <v>11</v>
      </c>
      <c r="D699" s="119" t="s">
        <v>2332</v>
      </c>
      <c r="E699" s="119" t="s">
        <v>3049</v>
      </c>
      <c r="F699" s="119" t="s">
        <v>3002</v>
      </c>
      <c r="G699" s="119" t="s">
        <v>3004</v>
      </c>
      <c r="H699" s="119" t="s">
        <v>3371</v>
      </c>
      <c r="I699" s="119" t="s">
        <v>3443</v>
      </c>
      <c r="J699" s="119" t="s">
        <v>102</v>
      </c>
      <c r="K699" s="119" t="s">
        <v>513</v>
      </c>
      <c r="L699" s="119" t="s">
        <v>8575</v>
      </c>
      <c r="M699" s="120">
        <v>25000</v>
      </c>
      <c r="N699" s="122">
        <v>0</v>
      </c>
      <c r="O699" s="120">
        <v>760</v>
      </c>
      <c r="P699" s="120">
        <v>717.5</v>
      </c>
      <c r="Q699" s="121">
        <f t="shared" si="10"/>
        <v>1612.380000000001</v>
      </c>
      <c r="R699" s="120">
        <v>21910.12</v>
      </c>
    </row>
    <row r="700" spans="1:18">
      <c r="A700" s="116" t="str">
        <f>TNOMINA[[#This Row],[cedula]]&amp;TNOMINA[[#This Row],[prog]]&amp;LEFT(TNOMINA[[#This Row],[tipo]],3)</f>
        <v>0010818692513FIJ</v>
      </c>
      <c r="B700" s="119" t="s">
        <v>2298</v>
      </c>
      <c r="C700" s="119" t="s">
        <v>11</v>
      </c>
      <c r="D700" s="119" t="s">
        <v>2332</v>
      </c>
      <c r="E700" s="119" t="s">
        <v>3049</v>
      </c>
      <c r="F700" s="119" t="s">
        <v>3002</v>
      </c>
      <c r="G700" s="119" t="s">
        <v>3010</v>
      </c>
      <c r="H700" s="119" t="s">
        <v>1960</v>
      </c>
      <c r="I700" s="119" t="s">
        <v>642</v>
      </c>
      <c r="J700" s="119" t="s">
        <v>353</v>
      </c>
      <c r="K700" s="119" t="s">
        <v>606</v>
      </c>
      <c r="L700" s="119" t="s">
        <v>8575</v>
      </c>
      <c r="M700" s="120">
        <v>22000</v>
      </c>
      <c r="N700" s="122">
        <v>0</v>
      </c>
      <c r="O700" s="120">
        <v>668.8</v>
      </c>
      <c r="P700" s="120">
        <v>631.4</v>
      </c>
      <c r="Q700" s="121">
        <f t="shared" si="10"/>
        <v>3206.59</v>
      </c>
      <c r="R700" s="120">
        <v>17493.21</v>
      </c>
    </row>
    <row r="701" spans="1:18">
      <c r="A701" s="116" t="str">
        <f>TNOMINA[[#This Row],[cedula]]&amp;TNOMINA[[#This Row],[prog]]&amp;LEFT(TNOMINA[[#This Row],[tipo]],3)</f>
        <v>0010075680813FIJ</v>
      </c>
      <c r="B701" s="119" t="s">
        <v>2298</v>
      </c>
      <c r="C701" s="119" t="s">
        <v>11</v>
      </c>
      <c r="D701" s="119" t="s">
        <v>2332</v>
      </c>
      <c r="E701" s="119" t="s">
        <v>3049</v>
      </c>
      <c r="F701" s="119" t="s">
        <v>3002</v>
      </c>
      <c r="G701" s="119" t="s">
        <v>3009</v>
      </c>
      <c r="H701" s="119" t="s">
        <v>1961</v>
      </c>
      <c r="I701" s="119" t="s">
        <v>132</v>
      </c>
      <c r="J701" s="119" t="s">
        <v>133</v>
      </c>
      <c r="K701" s="119" t="s">
        <v>287</v>
      </c>
      <c r="L701" s="119" t="s">
        <v>8575</v>
      </c>
      <c r="M701" s="120">
        <v>50000</v>
      </c>
      <c r="N701" s="120">
        <v>1854</v>
      </c>
      <c r="O701" s="120">
        <v>1520</v>
      </c>
      <c r="P701" s="120">
        <v>1435</v>
      </c>
      <c r="Q701" s="121">
        <f t="shared" si="10"/>
        <v>75</v>
      </c>
      <c r="R701" s="120">
        <v>45116</v>
      </c>
    </row>
    <row r="702" spans="1:18">
      <c r="A702" s="116" t="str">
        <f>TNOMINA[[#This Row],[cedula]]&amp;TNOMINA[[#This Row],[prog]]&amp;LEFT(TNOMINA[[#This Row],[tipo]],3)</f>
        <v>0010962685313FIJ</v>
      </c>
      <c r="B702" s="119" t="s">
        <v>2298</v>
      </c>
      <c r="C702" s="119" t="s">
        <v>11</v>
      </c>
      <c r="D702" s="119" t="s">
        <v>2332</v>
      </c>
      <c r="E702" s="119" t="s">
        <v>3049</v>
      </c>
      <c r="F702" s="119" t="s">
        <v>3002</v>
      </c>
      <c r="G702" s="119" t="s">
        <v>3010</v>
      </c>
      <c r="H702" s="119" t="s">
        <v>1962</v>
      </c>
      <c r="I702" s="119" t="s">
        <v>644</v>
      </c>
      <c r="J702" s="119" t="s">
        <v>645</v>
      </c>
      <c r="K702" s="119" t="s">
        <v>606</v>
      </c>
      <c r="L702" s="119" t="s">
        <v>8575</v>
      </c>
      <c r="M702" s="120">
        <v>22000</v>
      </c>
      <c r="N702" s="122">
        <v>0</v>
      </c>
      <c r="O702" s="120">
        <v>668.8</v>
      </c>
      <c r="P702" s="120">
        <v>631.4</v>
      </c>
      <c r="Q702" s="121">
        <f t="shared" si="10"/>
        <v>75</v>
      </c>
      <c r="R702" s="120">
        <v>20624.8</v>
      </c>
    </row>
    <row r="703" spans="1:18">
      <c r="A703" s="116" t="str">
        <f>TNOMINA[[#This Row],[cedula]]&amp;TNOMINA[[#This Row],[prog]]&amp;LEFT(TNOMINA[[#This Row],[tipo]],3)</f>
        <v>0011777414113FIJ</v>
      </c>
      <c r="B703" s="119" t="s">
        <v>2298</v>
      </c>
      <c r="C703" s="119" t="s">
        <v>11</v>
      </c>
      <c r="D703" s="119" t="s">
        <v>2332</v>
      </c>
      <c r="E703" s="119" t="s">
        <v>3049</v>
      </c>
      <c r="F703" s="119" t="s">
        <v>3002</v>
      </c>
      <c r="G703" s="119" t="s">
        <v>3006</v>
      </c>
      <c r="H703" s="119" t="s">
        <v>1963</v>
      </c>
      <c r="I703" s="119" t="s">
        <v>1521</v>
      </c>
      <c r="J703" s="119" t="s">
        <v>359</v>
      </c>
      <c r="K703" s="119" t="s">
        <v>73</v>
      </c>
      <c r="L703" s="119" t="s">
        <v>8575</v>
      </c>
      <c r="M703" s="120">
        <v>24000</v>
      </c>
      <c r="N703" s="122">
        <v>0</v>
      </c>
      <c r="O703" s="120">
        <v>729.6</v>
      </c>
      <c r="P703" s="120">
        <v>688.8</v>
      </c>
      <c r="Q703" s="121">
        <f t="shared" si="10"/>
        <v>25</v>
      </c>
      <c r="R703" s="120">
        <v>22556.6</v>
      </c>
    </row>
    <row r="704" spans="1:18">
      <c r="A704" s="116" t="str">
        <f>TNOMINA[[#This Row],[cedula]]&amp;TNOMINA[[#This Row],[prog]]&amp;LEFT(TNOMINA[[#This Row],[tipo]],3)</f>
        <v>0010179433713FIJ</v>
      </c>
      <c r="B704" s="119" t="s">
        <v>2298</v>
      </c>
      <c r="C704" s="119" t="s">
        <v>11</v>
      </c>
      <c r="D704" s="119" t="s">
        <v>2332</v>
      </c>
      <c r="E704" s="119" t="s">
        <v>3049</v>
      </c>
      <c r="F704" s="119" t="s">
        <v>3002</v>
      </c>
      <c r="G704" s="119" t="s">
        <v>3006</v>
      </c>
      <c r="H704" s="119" t="s">
        <v>1964</v>
      </c>
      <c r="I704" s="119" t="s">
        <v>1522</v>
      </c>
      <c r="J704" s="119" t="s">
        <v>350</v>
      </c>
      <c r="K704" s="119" t="s">
        <v>73</v>
      </c>
      <c r="L704" s="119" t="s">
        <v>8575</v>
      </c>
      <c r="M704" s="120">
        <v>30000</v>
      </c>
      <c r="N704" s="122">
        <v>0</v>
      </c>
      <c r="O704" s="120">
        <v>912</v>
      </c>
      <c r="P704" s="120">
        <v>861</v>
      </c>
      <c r="Q704" s="121">
        <f t="shared" si="10"/>
        <v>2071</v>
      </c>
      <c r="R704" s="120">
        <v>26156</v>
      </c>
    </row>
    <row r="705" spans="1:18">
      <c r="A705" s="116" t="str">
        <f>TNOMINA[[#This Row],[cedula]]&amp;TNOMINA[[#This Row],[prog]]&amp;LEFT(TNOMINA[[#This Row],[tipo]],3)</f>
        <v>0010106630613FIJ</v>
      </c>
      <c r="B705" s="119" t="s">
        <v>2298</v>
      </c>
      <c r="C705" s="119" t="s">
        <v>11</v>
      </c>
      <c r="D705" s="119" t="s">
        <v>2332</v>
      </c>
      <c r="E705" s="119" t="s">
        <v>3049</v>
      </c>
      <c r="F705" s="119" t="s">
        <v>3002</v>
      </c>
      <c r="G705" s="119" t="s">
        <v>3010</v>
      </c>
      <c r="H705" s="119" t="s">
        <v>1128</v>
      </c>
      <c r="I705" s="119" t="s">
        <v>646</v>
      </c>
      <c r="J705" s="119" t="s">
        <v>647</v>
      </c>
      <c r="K705" s="119" t="s">
        <v>606</v>
      </c>
      <c r="L705" s="119" t="s">
        <v>8575</v>
      </c>
      <c r="M705" s="120">
        <v>60000</v>
      </c>
      <c r="N705" s="120">
        <v>3486.68</v>
      </c>
      <c r="O705" s="120">
        <v>1824</v>
      </c>
      <c r="P705" s="120">
        <v>1722</v>
      </c>
      <c r="Q705" s="121">
        <f t="shared" si="10"/>
        <v>375</v>
      </c>
      <c r="R705" s="120">
        <v>52592.32</v>
      </c>
    </row>
    <row r="706" spans="1:18">
      <c r="A706" s="116" t="str">
        <f>TNOMINA[[#This Row],[cedula]]&amp;TNOMINA[[#This Row],[prog]]&amp;LEFT(TNOMINA[[#This Row],[tipo]],3)</f>
        <v>0011043495813FIJ</v>
      </c>
      <c r="B706" s="119" t="s">
        <v>2298</v>
      </c>
      <c r="C706" s="119" t="s">
        <v>11</v>
      </c>
      <c r="D706" s="119" t="s">
        <v>2332</v>
      </c>
      <c r="E706" s="119" t="s">
        <v>3049</v>
      </c>
      <c r="F706" s="119" t="s">
        <v>3002</v>
      </c>
      <c r="G706" s="119" t="s">
        <v>3005</v>
      </c>
      <c r="H706" s="119" t="s">
        <v>1129</v>
      </c>
      <c r="I706" s="119" t="s">
        <v>648</v>
      </c>
      <c r="J706" s="119" t="s">
        <v>614</v>
      </c>
      <c r="K706" s="119" t="s">
        <v>606</v>
      </c>
      <c r="L706" s="119" t="s">
        <v>8575</v>
      </c>
      <c r="M706" s="120">
        <v>22000</v>
      </c>
      <c r="N706" s="122">
        <v>0</v>
      </c>
      <c r="O706" s="120">
        <v>668.8</v>
      </c>
      <c r="P706" s="120">
        <v>631.4</v>
      </c>
      <c r="Q706" s="121">
        <f t="shared" si="10"/>
        <v>12055.21</v>
      </c>
      <c r="R706" s="120">
        <v>8644.59</v>
      </c>
    </row>
    <row r="707" spans="1:18">
      <c r="A707" s="116" t="str">
        <f>TNOMINA[[#This Row],[cedula]]&amp;TNOMINA[[#This Row],[prog]]&amp;LEFT(TNOMINA[[#This Row],[tipo]],3)</f>
        <v>0011125142713FIJ</v>
      </c>
      <c r="B707" s="119" t="s">
        <v>2298</v>
      </c>
      <c r="C707" s="119" t="s">
        <v>11</v>
      </c>
      <c r="D707" s="119" t="s">
        <v>2332</v>
      </c>
      <c r="E707" s="119" t="s">
        <v>3049</v>
      </c>
      <c r="F707" s="119" t="s">
        <v>3002</v>
      </c>
      <c r="G707" s="119" t="s">
        <v>3009</v>
      </c>
      <c r="H707" s="119" t="s">
        <v>1130</v>
      </c>
      <c r="I707" s="119" t="s">
        <v>166</v>
      </c>
      <c r="J707" s="119" t="s">
        <v>167</v>
      </c>
      <c r="K707" s="119" t="s">
        <v>140</v>
      </c>
      <c r="L707" s="119" t="s">
        <v>8575</v>
      </c>
      <c r="M707" s="120">
        <v>35000</v>
      </c>
      <c r="N707" s="122">
        <v>0</v>
      </c>
      <c r="O707" s="120">
        <v>1064</v>
      </c>
      <c r="P707" s="120">
        <v>1004.5</v>
      </c>
      <c r="Q707" s="121">
        <f t="shared" si="10"/>
        <v>4008.380000000001</v>
      </c>
      <c r="R707" s="120">
        <v>28923.119999999999</v>
      </c>
    </row>
    <row r="708" spans="1:18">
      <c r="A708" s="116" t="str">
        <f>TNOMINA[[#This Row],[cedula]]&amp;TNOMINA[[#This Row],[prog]]&amp;LEFT(TNOMINA[[#This Row],[tipo]],3)</f>
        <v>0350008607313FIJ</v>
      </c>
      <c r="B708" s="119" t="s">
        <v>2298</v>
      </c>
      <c r="C708" s="119" t="s">
        <v>11</v>
      </c>
      <c r="D708" s="119" t="s">
        <v>2332</v>
      </c>
      <c r="E708" s="119" t="s">
        <v>3049</v>
      </c>
      <c r="F708" s="119" t="s">
        <v>3002</v>
      </c>
      <c r="G708" s="119" t="s">
        <v>3010</v>
      </c>
      <c r="H708" s="119" t="s">
        <v>1966</v>
      </c>
      <c r="I708" s="119" t="s">
        <v>532</v>
      </c>
      <c r="J708" s="119" t="s">
        <v>60</v>
      </c>
      <c r="K708" s="119" t="s">
        <v>513</v>
      </c>
      <c r="L708" s="119" t="s">
        <v>8575</v>
      </c>
      <c r="M708" s="120">
        <v>22000</v>
      </c>
      <c r="N708" s="122">
        <v>0</v>
      </c>
      <c r="O708" s="120">
        <v>668.8</v>
      </c>
      <c r="P708" s="120">
        <v>631.4</v>
      </c>
      <c r="Q708" s="121">
        <f t="shared" si="10"/>
        <v>325</v>
      </c>
      <c r="R708" s="120">
        <v>20374.8</v>
      </c>
    </row>
    <row r="709" spans="1:18">
      <c r="A709" s="116" t="str">
        <f>TNOMINA[[#This Row],[cedula]]&amp;TNOMINA[[#This Row],[prog]]&amp;LEFT(TNOMINA[[#This Row],[tipo]],3)</f>
        <v>0310004372213FIJ</v>
      </c>
      <c r="B709" s="119" t="s">
        <v>2298</v>
      </c>
      <c r="C709" s="119" t="s">
        <v>11</v>
      </c>
      <c r="D709" s="119" t="s">
        <v>2332</v>
      </c>
      <c r="E709" s="119" t="s">
        <v>3049</v>
      </c>
      <c r="F709" s="119" t="s">
        <v>3002</v>
      </c>
      <c r="G709" s="119" t="s">
        <v>3004</v>
      </c>
      <c r="H709" s="119" t="s">
        <v>1967</v>
      </c>
      <c r="I709" s="119" t="s">
        <v>48</v>
      </c>
      <c r="J709" s="119" t="s">
        <v>45</v>
      </c>
      <c r="K709" s="119" t="s">
        <v>18</v>
      </c>
      <c r="L709" s="119" t="s">
        <v>8575</v>
      </c>
      <c r="M709" s="120">
        <v>10000</v>
      </c>
      <c r="N709" s="122">
        <v>0</v>
      </c>
      <c r="O709" s="120">
        <v>304</v>
      </c>
      <c r="P709" s="120">
        <v>287</v>
      </c>
      <c r="Q709" s="121">
        <f t="shared" ref="Q709:Q772" si="11">M709-SUM(N709:P709)-R709</f>
        <v>375</v>
      </c>
      <c r="R709" s="120">
        <v>9034</v>
      </c>
    </row>
    <row r="710" spans="1:18">
      <c r="A710" s="116" t="str">
        <f>TNOMINA[[#This Row],[cedula]]&amp;TNOMINA[[#This Row],[prog]]&amp;LEFT(TNOMINA[[#This Row],[tipo]],3)</f>
        <v>0470004239513FIJ</v>
      </c>
      <c r="B710" s="119" t="s">
        <v>2298</v>
      </c>
      <c r="C710" s="119" t="s">
        <v>11</v>
      </c>
      <c r="D710" s="119" t="s">
        <v>2332</v>
      </c>
      <c r="E710" s="119" t="s">
        <v>3049</v>
      </c>
      <c r="F710" s="119" t="s">
        <v>3002</v>
      </c>
      <c r="G710" s="119" t="s">
        <v>3004</v>
      </c>
      <c r="H710" s="119" t="s">
        <v>1968</v>
      </c>
      <c r="I710" s="119" t="s">
        <v>49</v>
      </c>
      <c r="J710" s="119" t="s">
        <v>45</v>
      </c>
      <c r="K710" s="119" t="s">
        <v>18</v>
      </c>
      <c r="L710" s="119" t="s">
        <v>8575</v>
      </c>
      <c r="M710" s="120">
        <v>10000</v>
      </c>
      <c r="N710" s="122">
        <v>0</v>
      </c>
      <c r="O710" s="120">
        <v>304</v>
      </c>
      <c r="P710" s="120">
        <v>287</v>
      </c>
      <c r="Q710" s="121">
        <f t="shared" si="11"/>
        <v>325</v>
      </c>
      <c r="R710" s="120">
        <v>9084</v>
      </c>
    </row>
    <row r="711" spans="1:18">
      <c r="A711" s="116" t="str">
        <f>TNOMINA[[#This Row],[cedula]]&amp;TNOMINA[[#This Row],[prog]]&amp;LEFT(TNOMINA[[#This Row],[tipo]],3)</f>
        <v>0010263257713FIJ</v>
      </c>
      <c r="B711" s="119" t="s">
        <v>2298</v>
      </c>
      <c r="C711" s="119" t="s">
        <v>11</v>
      </c>
      <c r="D711" s="119" t="s">
        <v>2332</v>
      </c>
      <c r="E711" s="119" t="s">
        <v>3049</v>
      </c>
      <c r="F711" s="119" t="s">
        <v>3002</v>
      </c>
      <c r="G711" s="119" t="s">
        <v>3009</v>
      </c>
      <c r="H711" s="119" t="s">
        <v>1170</v>
      </c>
      <c r="I711" s="119" t="s">
        <v>122</v>
      </c>
      <c r="J711" s="119" t="s">
        <v>27</v>
      </c>
      <c r="K711" s="119" t="s">
        <v>104</v>
      </c>
      <c r="L711" s="119" t="s">
        <v>8575</v>
      </c>
      <c r="M711" s="120">
        <v>24000</v>
      </c>
      <c r="N711" s="122">
        <v>0</v>
      </c>
      <c r="O711" s="120">
        <v>729.6</v>
      </c>
      <c r="P711" s="120">
        <v>688.8</v>
      </c>
      <c r="Q711" s="121">
        <f t="shared" si="11"/>
        <v>1141</v>
      </c>
      <c r="R711" s="120">
        <v>21440.6</v>
      </c>
    </row>
    <row r="712" spans="1:18">
      <c r="A712" s="116" t="str">
        <f>TNOMINA[[#This Row],[cedula]]&amp;TNOMINA[[#This Row],[prog]]&amp;LEFT(TNOMINA[[#This Row],[tipo]],3)</f>
        <v>0310071961013FIJ</v>
      </c>
      <c r="B712" s="119" t="s">
        <v>2298</v>
      </c>
      <c r="C712" s="119" t="s">
        <v>11</v>
      </c>
      <c r="D712" s="119" t="s">
        <v>2332</v>
      </c>
      <c r="E712" s="119" t="s">
        <v>3049</v>
      </c>
      <c r="F712" s="119" t="s">
        <v>3002</v>
      </c>
      <c r="G712" s="119" t="s">
        <v>3006</v>
      </c>
      <c r="H712" s="119" t="s">
        <v>1969</v>
      </c>
      <c r="I712" s="119" t="s">
        <v>1410</v>
      </c>
      <c r="J712" s="119" t="s">
        <v>8</v>
      </c>
      <c r="K712" s="119" t="s">
        <v>18</v>
      </c>
      <c r="L712" s="119" t="s">
        <v>8575</v>
      </c>
      <c r="M712" s="120">
        <v>10000</v>
      </c>
      <c r="N712" s="122">
        <v>0</v>
      </c>
      <c r="O712" s="120">
        <v>304</v>
      </c>
      <c r="P712" s="120">
        <v>287</v>
      </c>
      <c r="Q712" s="121">
        <f t="shared" si="11"/>
        <v>25</v>
      </c>
      <c r="R712" s="120">
        <v>9384</v>
      </c>
    </row>
    <row r="713" spans="1:18">
      <c r="A713" s="116" t="str">
        <f>TNOMINA[[#This Row],[cedula]]&amp;TNOMINA[[#This Row],[prog]]&amp;LEFT(TNOMINA[[#This Row],[tipo]],3)</f>
        <v>0370073378913FIJ</v>
      </c>
      <c r="B713" s="119" t="s">
        <v>2298</v>
      </c>
      <c r="C713" s="119" t="s">
        <v>11</v>
      </c>
      <c r="D713" s="119" t="s">
        <v>2332</v>
      </c>
      <c r="E713" s="119" t="s">
        <v>3049</v>
      </c>
      <c r="F713" s="119" t="s">
        <v>3002</v>
      </c>
      <c r="G713" s="119" t="s">
        <v>3004</v>
      </c>
      <c r="H713" s="119" t="s">
        <v>1663</v>
      </c>
      <c r="I713" s="119" t="s">
        <v>810</v>
      </c>
      <c r="J713" s="119" t="s">
        <v>249</v>
      </c>
      <c r="K713" s="119" t="s">
        <v>513</v>
      </c>
      <c r="L713" s="119" t="s">
        <v>8575</v>
      </c>
      <c r="M713" s="120">
        <v>50000</v>
      </c>
      <c r="N713" s="120">
        <v>1615.89</v>
      </c>
      <c r="O713" s="120">
        <v>1520</v>
      </c>
      <c r="P713" s="120">
        <v>1435</v>
      </c>
      <c r="Q713" s="121">
        <f t="shared" si="11"/>
        <v>2512.3799999999974</v>
      </c>
      <c r="R713" s="120">
        <v>42916.73</v>
      </c>
    </row>
    <row r="714" spans="1:18">
      <c r="A714" s="116" t="str">
        <f>TNOMINA[[#This Row],[cedula]]&amp;TNOMINA[[#This Row],[prog]]&amp;LEFT(TNOMINA[[#This Row],[tipo]],3)</f>
        <v>0530035412213FIJ</v>
      </c>
      <c r="B714" s="119" t="s">
        <v>2298</v>
      </c>
      <c r="C714" s="119" t="s">
        <v>11</v>
      </c>
      <c r="D714" s="119" t="s">
        <v>2332</v>
      </c>
      <c r="E714" s="119" t="s">
        <v>3049</v>
      </c>
      <c r="F714" s="119" t="s">
        <v>3002</v>
      </c>
      <c r="G714" s="119" t="s">
        <v>3003</v>
      </c>
      <c r="H714" s="119" t="s">
        <v>1970</v>
      </c>
      <c r="I714" s="119" t="s">
        <v>322</v>
      </c>
      <c r="J714" s="119" t="s">
        <v>249</v>
      </c>
      <c r="K714" s="119" t="s">
        <v>317</v>
      </c>
      <c r="L714" s="119" t="s">
        <v>8575</v>
      </c>
      <c r="M714" s="120">
        <v>65000</v>
      </c>
      <c r="N714" s="120">
        <v>3792.62</v>
      </c>
      <c r="O714" s="120">
        <v>1976</v>
      </c>
      <c r="P714" s="120">
        <v>1865.5</v>
      </c>
      <c r="Q714" s="121">
        <f t="shared" si="11"/>
        <v>27194.449999999997</v>
      </c>
      <c r="R714" s="120">
        <v>30171.43</v>
      </c>
    </row>
    <row r="715" spans="1:18">
      <c r="A715" s="116" t="str">
        <f>TNOMINA[[#This Row],[cedula]]&amp;TNOMINA[[#This Row],[prog]]&amp;LEFT(TNOMINA[[#This Row],[tipo]],3)</f>
        <v>4023366844713FIJ</v>
      </c>
      <c r="B715" s="119" t="s">
        <v>2298</v>
      </c>
      <c r="C715" s="119" t="s">
        <v>11</v>
      </c>
      <c r="D715" s="119" t="s">
        <v>2332</v>
      </c>
      <c r="E715" s="119" t="s">
        <v>3049</v>
      </c>
      <c r="F715" s="119" t="s">
        <v>3002</v>
      </c>
      <c r="G715" s="119" t="s">
        <v>3006</v>
      </c>
      <c r="H715" s="119" t="s">
        <v>3572</v>
      </c>
      <c r="I715" s="119" t="s">
        <v>3605</v>
      </c>
      <c r="J715" s="119" t="s">
        <v>335</v>
      </c>
      <c r="K715" s="119" t="s">
        <v>606</v>
      </c>
      <c r="L715" s="119" t="s">
        <v>8575</v>
      </c>
      <c r="M715" s="120">
        <v>35000</v>
      </c>
      <c r="N715" s="122">
        <v>0</v>
      </c>
      <c r="O715" s="120">
        <v>1064</v>
      </c>
      <c r="P715" s="120">
        <v>1004.5</v>
      </c>
      <c r="Q715" s="121">
        <f t="shared" si="11"/>
        <v>25</v>
      </c>
      <c r="R715" s="120">
        <v>32906.5</v>
      </c>
    </row>
    <row r="716" spans="1:18">
      <c r="A716" s="116" t="str">
        <f>TNOMINA[[#This Row],[cedula]]&amp;TNOMINA[[#This Row],[prog]]&amp;LEFT(TNOMINA[[#This Row],[tipo]],3)</f>
        <v>0860004841013FIJ</v>
      </c>
      <c r="B716" s="119" t="s">
        <v>2298</v>
      </c>
      <c r="C716" s="119" t="s">
        <v>11</v>
      </c>
      <c r="D716" s="119" t="s">
        <v>2332</v>
      </c>
      <c r="E716" s="119" t="s">
        <v>3049</v>
      </c>
      <c r="F716" s="119" t="s">
        <v>3002</v>
      </c>
      <c r="G716" s="119" t="s">
        <v>3004</v>
      </c>
      <c r="H716" s="119" t="s">
        <v>1971</v>
      </c>
      <c r="I716" s="119" t="s">
        <v>168</v>
      </c>
      <c r="J716" s="119" t="s">
        <v>158</v>
      </c>
      <c r="K716" s="119" t="s">
        <v>140</v>
      </c>
      <c r="L716" s="119" t="s">
        <v>8575</v>
      </c>
      <c r="M716" s="120">
        <v>10000</v>
      </c>
      <c r="N716" s="122">
        <v>0</v>
      </c>
      <c r="O716" s="120">
        <v>304</v>
      </c>
      <c r="P716" s="120">
        <v>287</v>
      </c>
      <c r="Q716" s="121">
        <f t="shared" si="11"/>
        <v>425</v>
      </c>
      <c r="R716" s="120">
        <v>8984</v>
      </c>
    </row>
    <row r="717" spans="1:18">
      <c r="A717" s="116" t="str">
        <f>TNOMINA[[#This Row],[cedula]]&amp;TNOMINA[[#This Row],[prog]]&amp;LEFT(TNOMINA[[#This Row],[tipo]],3)</f>
        <v>0011188552113FIJ</v>
      </c>
      <c r="B717" s="119" t="s">
        <v>2298</v>
      </c>
      <c r="C717" s="119" t="s">
        <v>11</v>
      </c>
      <c r="D717" s="119" t="s">
        <v>2332</v>
      </c>
      <c r="E717" s="119" t="s">
        <v>3049</v>
      </c>
      <c r="F717" s="119" t="s">
        <v>3002</v>
      </c>
      <c r="G717" s="119" t="s">
        <v>3010</v>
      </c>
      <c r="H717" s="119" t="s">
        <v>1131</v>
      </c>
      <c r="I717" s="119" t="s">
        <v>649</v>
      </c>
      <c r="J717" s="119" t="s">
        <v>60</v>
      </c>
      <c r="K717" s="119" t="s">
        <v>606</v>
      </c>
      <c r="L717" s="119" t="s">
        <v>8575</v>
      </c>
      <c r="M717" s="120">
        <v>22000</v>
      </c>
      <c r="N717" s="122">
        <v>0</v>
      </c>
      <c r="O717" s="120">
        <v>668.8</v>
      </c>
      <c r="P717" s="120">
        <v>631.4</v>
      </c>
      <c r="Q717" s="121">
        <f t="shared" si="11"/>
        <v>2421</v>
      </c>
      <c r="R717" s="120">
        <v>18278.8</v>
      </c>
    </row>
    <row r="718" spans="1:18">
      <c r="A718" s="116" t="str">
        <f>TNOMINA[[#This Row],[cedula]]&amp;TNOMINA[[#This Row],[prog]]&amp;LEFT(TNOMINA[[#This Row],[tipo]],3)</f>
        <v>0011860037813FIJ</v>
      </c>
      <c r="B718" s="119" t="s">
        <v>2298</v>
      </c>
      <c r="C718" s="119" t="s">
        <v>11</v>
      </c>
      <c r="D718" s="119" t="s">
        <v>2332</v>
      </c>
      <c r="E718" s="119" t="s">
        <v>3049</v>
      </c>
      <c r="F718" s="119" t="s">
        <v>3002</v>
      </c>
      <c r="G718" s="119" t="s">
        <v>3006</v>
      </c>
      <c r="H718" s="119" t="s">
        <v>1973</v>
      </c>
      <c r="I718" s="119" t="s">
        <v>897</v>
      </c>
      <c r="J718" s="119" t="s">
        <v>8</v>
      </c>
      <c r="K718" s="119" t="s">
        <v>73</v>
      </c>
      <c r="L718" s="119" t="s">
        <v>8575</v>
      </c>
      <c r="M718" s="120">
        <v>16500</v>
      </c>
      <c r="N718" s="122">
        <v>0</v>
      </c>
      <c r="O718" s="120">
        <v>501.6</v>
      </c>
      <c r="P718" s="120">
        <v>473.55</v>
      </c>
      <c r="Q718" s="121">
        <f t="shared" si="11"/>
        <v>5414.77</v>
      </c>
      <c r="R718" s="120">
        <v>10110.08</v>
      </c>
    </row>
    <row r="719" spans="1:18">
      <c r="A719" s="116" t="str">
        <f>TNOMINA[[#This Row],[cedula]]&amp;TNOMINA[[#This Row],[prog]]&amp;LEFT(TNOMINA[[#This Row],[tipo]],3)</f>
        <v>0120087644713FIJ</v>
      </c>
      <c r="B719" s="119" t="s">
        <v>2298</v>
      </c>
      <c r="C719" s="119" t="s">
        <v>11</v>
      </c>
      <c r="D719" s="119" t="s">
        <v>2332</v>
      </c>
      <c r="E719" s="119" t="s">
        <v>3049</v>
      </c>
      <c r="F719" s="119" t="s">
        <v>3002</v>
      </c>
      <c r="G719" s="119" t="s">
        <v>3006</v>
      </c>
      <c r="H719" s="119" t="s">
        <v>1974</v>
      </c>
      <c r="I719" s="119" t="s">
        <v>977</v>
      </c>
      <c r="J719" s="119" t="s">
        <v>125</v>
      </c>
      <c r="K719" s="119" t="s">
        <v>976</v>
      </c>
      <c r="L719" s="119" t="s">
        <v>8575</v>
      </c>
      <c r="M719" s="120">
        <v>10000</v>
      </c>
      <c r="N719" s="122">
        <v>0</v>
      </c>
      <c r="O719" s="120">
        <v>304</v>
      </c>
      <c r="P719" s="120">
        <v>287</v>
      </c>
      <c r="Q719" s="121">
        <f t="shared" si="11"/>
        <v>25</v>
      </c>
      <c r="R719" s="120">
        <v>9384</v>
      </c>
    </row>
    <row r="720" spans="1:18">
      <c r="A720" s="116" t="str">
        <f>TNOMINA[[#This Row],[cedula]]&amp;TNOMINA[[#This Row],[prog]]&amp;LEFT(TNOMINA[[#This Row],[tipo]],3)</f>
        <v>0010301828913FIJ</v>
      </c>
      <c r="B720" s="119" t="s">
        <v>2298</v>
      </c>
      <c r="C720" s="119" t="s">
        <v>11</v>
      </c>
      <c r="D720" s="119" t="s">
        <v>2332</v>
      </c>
      <c r="E720" s="119" t="s">
        <v>3049</v>
      </c>
      <c r="F720" s="119" t="s">
        <v>3002</v>
      </c>
      <c r="G720" s="119" t="s">
        <v>3005</v>
      </c>
      <c r="H720" s="119" t="s">
        <v>1975</v>
      </c>
      <c r="I720" s="119" t="s">
        <v>169</v>
      </c>
      <c r="J720" s="119" t="s">
        <v>170</v>
      </c>
      <c r="K720" s="119" t="s">
        <v>140</v>
      </c>
      <c r="L720" s="119" t="s">
        <v>8575</v>
      </c>
      <c r="M720" s="120">
        <v>16500</v>
      </c>
      <c r="N720" s="122">
        <v>0</v>
      </c>
      <c r="O720" s="120">
        <v>501.6</v>
      </c>
      <c r="P720" s="120">
        <v>473.55</v>
      </c>
      <c r="Q720" s="121">
        <f t="shared" si="11"/>
        <v>3154.130000000001</v>
      </c>
      <c r="R720" s="120">
        <v>12370.72</v>
      </c>
    </row>
    <row r="721" spans="1:18">
      <c r="A721" s="116" t="str">
        <f>TNOMINA[[#This Row],[cedula]]&amp;TNOMINA[[#This Row],[prog]]&amp;LEFT(TNOMINA[[#This Row],[tipo]],3)</f>
        <v>0310089193013FIJ</v>
      </c>
      <c r="B721" s="119" t="s">
        <v>2298</v>
      </c>
      <c r="C721" s="119" t="s">
        <v>11</v>
      </c>
      <c r="D721" s="119" t="s">
        <v>2332</v>
      </c>
      <c r="E721" s="119" t="s">
        <v>3049</v>
      </c>
      <c r="F721" s="119" t="s">
        <v>3002</v>
      </c>
      <c r="G721" s="119" t="s">
        <v>3010</v>
      </c>
      <c r="H721" s="119" t="s">
        <v>1132</v>
      </c>
      <c r="I721" s="119" t="s">
        <v>50</v>
      </c>
      <c r="J721" s="119" t="s">
        <v>8</v>
      </c>
      <c r="K721" s="119" t="s">
        <v>18</v>
      </c>
      <c r="L721" s="119" t="s">
        <v>8575</v>
      </c>
      <c r="M721" s="120">
        <v>11000</v>
      </c>
      <c r="N721" s="122">
        <v>0</v>
      </c>
      <c r="O721" s="120">
        <v>334.4</v>
      </c>
      <c r="P721" s="120">
        <v>315.7</v>
      </c>
      <c r="Q721" s="121">
        <f t="shared" si="11"/>
        <v>375</v>
      </c>
      <c r="R721" s="120">
        <v>9974.9</v>
      </c>
    </row>
    <row r="722" spans="1:18">
      <c r="A722" s="116" t="str">
        <f>TNOMINA[[#This Row],[cedula]]&amp;TNOMINA[[#This Row],[prog]]&amp;LEFT(TNOMINA[[#This Row],[tipo]],3)</f>
        <v>0310109410413FIJ</v>
      </c>
      <c r="B722" s="119" t="s">
        <v>2298</v>
      </c>
      <c r="C722" s="119" t="s">
        <v>11</v>
      </c>
      <c r="D722" s="119" t="s">
        <v>2332</v>
      </c>
      <c r="E722" s="119" t="s">
        <v>3049</v>
      </c>
      <c r="F722" s="119" t="s">
        <v>3002</v>
      </c>
      <c r="G722" s="119" t="s">
        <v>3009</v>
      </c>
      <c r="H722" s="119" t="s">
        <v>1976</v>
      </c>
      <c r="I722" s="119" t="s">
        <v>533</v>
      </c>
      <c r="J722" s="119" t="s">
        <v>98</v>
      </c>
      <c r="K722" s="119" t="s">
        <v>513</v>
      </c>
      <c r="L722" s="119" t="s">
        <v>8575</v>
      </c>
      <c r="M722" s="120">
        <v>45000</v>
      </c>
      <c r="N722" s="120">
        <v>910.22</v>
      </c>
      <c r="O722" s="120">
        <v>1368</v>
      </c>
      <c r="P722" s="120">
        <v>1291.5</v>
      </c>
      <c r="Q722" s="121">
        <f t="shared" si="11"/>
        <v>1912.3799999999974</v>
      </c>
      <c r="R722" s="120">
        <v>39517.9</v>
      </c>
    </row>
    <row r="723" spans="1:18">
      <c r="A723" s="116" t="str">
        <f>TNOMINA[[#This Row],[cedula]]&amp;TNOMINA[[#This Row],[prog]]&amp;LEFT(TNOMINA[[#This Row],[tipo]],3)</f>
        <v>4022603965513FIJ</v>
      </c>
      <c r="B723" s="119" t="s">
        <v>2298</v>
      </c>
      <c r="C723" s="119" t="s">
        <v>11</v>
      </c>
      <c r="D723" s="119" t="s">
        <v>2332</v>
      </c>
      <c r="E723" s="119" t="s">
        <v>3049</v>
      </c>
      <c r="F723" s="119" t="s">
        <v>3002</v>
      </c>
      <c r="G723" s="119" t="s">
        <v>3006</v>
      </c>
      <c r="H723" s="119" t="s">
        <v>3573</v>
      </c>
      <c r="I723" s="119" t="s">
        <v>3606</v>
      </c>
      <c r="J723" s="119" t="s">
        <v>335</v>
      </c>
      <c r="K723" s="119" t="s">
        <v>18</v>
      </c>
      <c r="L723" s="119" t="s">
        <v>8575</v>
      </c>
      <c r="M723" s="120">
        <v>25000</v>
      </c>
      <c r="N723" s="122">
        <v>0</v>
      </c>
      <c r="O723" s="120">
        <v>760</v>
      </c>
      <c r="P723" s="120">
        <v>717.5</v>
      </c>
      <c r="Q723" s="121">
        <f t="shared" si="11"/>
        <v>25</v>
      </c>
      <c r="R723" s="120">
        <v>23497.5</v>
      </c>
    </row>
    <row r="724" spans="1:18">
      <c r="A724" s="116" t="str">
        <f>TNOMINA[[#This Row],[cedula]]&amp;TNOMINA[[#This Row],[prog]]&amp;LEFT(TNOMINA[[#This Row],[tipo]],3)</f>
        <v>0010093994113FIJ</v>
      </c>
      <c r="B724" s="119" t="s">
        <v>2298</v>
      </c>
      <c r="C724" s="119" t="s">
        <v>11</v>
      </c>
      <c r="D724" s="119" t="s">
        <v>2332</v>
      </c>
      <c r="E724" s="119" t="s">
        <v>3049</v>
      </c>
      <c r="F724" s="119" t="s">
        <v>3002</v>
      </c>
      <c r="G724" s="119" t="s">
        <v>3006</v>
      </c>
      <c r="H724" s="119" t="s">
        <v>3247</v>
      </c>
      <c r="I724" s="119" t="s">
        <v>3246</v>
      </c>
      <c r="J724" s="119" t="s">
        <v>802</v>
      </c>
      <c r="K724" s="119" t="s">
        <v>513</v>
      </c>
      <c r="L724" s="119" t="s">
        <v>8575</v>
      </c>
      <c r="M724" s="120">
        <v>48000</v>
      </c>
      <c r="N724" s="120">
        <v>1571.73</v>
      </c>
      <c r="O724" s="120">
        <v>1459.2</v>
      </c>
      <c r="P724" s="120">
        <v>1377.6</v>
      </c>
      <c r="Q724" s="121">
        <f t="shared" si="11"/>
        <v>586.88000000000466</v>
      </c>
      <c r="R724" s="120">
        <v>43004.59</v>
      </c>
    </row>
    <row r="725" spans="1:18">
      <c r="A725" s="116" t="str">
        <f>TNOMINA[[#This Row],[cedula]]&amp;TNOMINA[[#This Row],[prog]]&amp;LEFT(TNOMINA[[#This Row],[tipo]],3)</f>
        <v>0750008354313FIJ</v>
      </c>
      <c r="B725" s="119" t="s">
        <v>2298</v>
      </c>
      <c r="C725" s="119" t="s">
        <v>11</v>
      </c>
      <c r="D725" s="119" t="s">
        <v>2332</v>
      </c>
      <c r="E725" s="119" t="s">
        <v>3049</v>
      </c>
      <c r="F725" s="119" t="s">
        <v>3002</v>
      </c>
      <c r="G725" s="119" t="s">
        <v>3010</v>
      </c>
      <c r="H725" s="119" t="s">
        <v>1133</v>
      </c>
      <c r="I725" s="119" t="s">
        <v>650</v>
      </c>
      <c r="J725" s="119" t="s">
        <v>60</v>
      </c>
      <c r="K725" s="119" t="s">
        <v>606</v>
      </c>
      <c r="L725" s="119" t="s">
        <v>8575</v>
      </c>
      <c r="M725" s="120">
        <v>22000</v>
      </c>
      <c r="N725" s="122">
        <v>0</v>
      </c>
      <c r="O725" s="120">
        <v>668.8</v>
      </c>
      <c r="P725" s="120">
        <v>631.4</v>
      </c>
      <c r="Q725" s="121">
        <f t="shared" si="11"/>
        <v>3038.380000000001</v>
      </c>
      <c r="R725" s="120">
        <v>17661.419999999998</v>
      </c>
    </row>
    <row r="726" spans="1:18">
      <c r="A726" s="116" t="str">
        <f>TNOMINA[[#This Row],[cedula]]&amp;TNOMINA[[#This Row],[prog]]&amp;LEFT(TNOMINA[[#This Row],[tipo]],3)</f>
        <v>0310193955513FIJ</v>
      </c>
      <c r="B726" s="119" t="s">
        <v>2298</v>
      </c>
      <c r="C726" s="119" t="s">
        <v>11</v>
      </c>
      <c r="D726" s="119" t="s">
        <v>2332</v>
      </c>
      <c r="E726" s="119" t="s">
        <v>3049</v>
      </c>
      <c r="F726" s="119" t="s">
        <v>3002</v>
      </c>
      <c r="G726" s="119" t="s">
        <v>3004</v>
      </c>
      <c r="H726" s="119" t="s">
        <v>1977</v>
      </c>
      <c r="I726" s="119" t="s">
        <v>51</v>
      </c>
      <c r="J726" s="119" t="s">
        <v>52</v>
      </c>
      <c r="K726" s="119" t="s">
        <v>18</v>
      </c>
      <c r="L726" s="119" t="s">
        <v>8575</v>
      </c>
      <c r="M726" s="120">
        <v>10000</v>
      </c>
      <c r="N726" s="122">
        <v>0</v>
      </c>
      <c r="O726" s="120">
        <v>304</v>
      </c>
      <c r="P726" s="120">
        <v>287</v>
      </c>
      <c r="Q726" s="121">
        <f t="shared" si="11"/>
        <v>375</v>
      </c>
      <c r="R726" s="120">
        <v>9034</v>
      </c>
    </row>
    <row r="727" spans="1:18">
      <c r="A727" s="116" t="str">
        <f>TNOMINA[[#This Row],[cedula]]&amp;TNOMINA[[#This Row],[prog]]&amp;LEFT(TNOMINA[[#This Row],[tipo]],3)</f>
        <v>0310318988613FIJ</v>
      </c>
      <c r="B727" s="119" t="s">
        <v>2298</v>
      </c>
      <c r="C727" s="119" t="s">
        <v>11</v>
      </c>
      <c r="D727" s="119" t="s">
        <v>2332</v>
      </c>
      <c r="E727" s="119" t="s">
        <v>3049</v>
      </c>
      <c r="F727" s="119" t="s">
        <v>3002</v>
      </c>
      <c r="G727" s="119" t="s">
        <v>3007</v>
      </c>
      <c r="H727" s="119" t="s">
        <v>1978</v>
      </c>
      <c r="I727" s="119" t="s">
        <v>534</v>
      </c>
      <c r="J727" s="119" t="s">
        <v>335</v>
      </c>
      <c r="K727" s="119" t="s">
        <v>513</v>
      </c>
      <c r="L727" s="119" t="s">
        <v>8575</v>
      </c>
      <c r="M727" s="120">
        <v>35000</v>
      </c>
      <c r="N727" s="122">
        <v>0</v>
      </c>
      <c r="O727" s="120">
        <v>1064</v>
      </c>
      <c r="P727" s="120">
        <v>1004.5</v>
      </c>
      <c r="Q727" s="121">
        <f t="shared" si="11"/>
        <v>1612.380000000001</v>
      </c>
      <c r="R727" s="120">
        <v>31319.119999999999</v>
      </c>
    </row>
    <row r="728" spans="1:18">
      <c r="A728" s="116" t="str">
        <f>TNOMINA[[#This Row],[cedula]]&amp;TNOMINA[[#This Row],[prog]]&amp;LEFT(TNOMINA[[#This Row],[tipo]],3)</f>
        <v>0010776643813FIJ</v>
      </c>
      <c r="B728" s="119" t="s">
        <v>2298</v>
      </c>
      <c r="C728" s="119" t="s">
        <v>11</v>
      </c>
      <c r="D728" s="119" t="s">
        <v>2332</v>
      </c>
      <c r="E728" s="119" t="s">
        <v>3049</v>
      </c>
      <c r="F728" s="119" t="s">
        <v>3002</v>
      </c>
      <c r="G728" s="119" t="s">
        <v>3010</v>
      </c>
      <c r="H728" s="119" t="s">
        <v>1979</v>
      </c>
      <c r="I728" s="119" t="s">
        <v>535</v>
      </c>
      <c r="J728" s="119" t="s">
        <v>8</v>
      </c>
      <c r="K728" s="119" t="s">
        <v>513</v>
      </c>
      <c r="L728" s="119" t="s">
        <v>8575</v>
      </c>
      <c r="M728" s="120">
        <v>15000</v>
      </c>
      <c r="N728" s="122">
        <v>0</v>
      </c>
      <c r="O728" s="120">
        <v>456</v>
      </c>
      <c r="P728" s="120">
        <v>430.5</v>
      </c>
      <c r="Q728" s="121">
        <f t="shared" si="11"/>
        <v>325</v>
      </c>
      <c r="R728" s="120">
        <v>13788.5</v>
      </c>
    </row>
    <row r="729" spans="1:18">
      <c r="A729" s="116" t="str">
        <f>TNOMINA[[#This Row],[cedula]]&amp;TNOMINA[[#This Row],[prog]]&amp;LEFT(TNOMINA[[#This Row],[tipo]],3)</f>
        <v>0010248647913FIJ</v>
      </c>
      <c r="B729" s="119" t="s">
        <v>2298</v>
      </c>
      <c r="C729" s="119" t="s">
        <v>11</v>
      </c>
      <c r="D729" s="119" t="s">
        <v>2332</v>
      </c>
      <c r="E729" s="119" t="s">
        <v>3049</v>
      </c>
      <c r="F729" s="119" t="s">
        <v>3002</v>
      </c>
      <c r="G729" s="119" t="s">
        <v>3013</v>
      </c>
      <c r="H729" s="119" t="s">
        <v>1134</v>
      </c>
      <c r="I729" s="119" t="s">
        <v>651</v>
      </c>
      <c r="J729" s="119" t="s">
        <v>82</v>
      </c>
      <c r="K729" s="119" t="s">
        <v>606</v>
      </c>
      <c r="L729" s="119" t="s">
        <v>8575</v>
      </c>
      <c r="M729" s="120">
        <v>35000</v>
      </c>
      <c r="N729" s="122">
        <v>0</v>
      </c>
      <c r="O729" s="120">
        <v>1064</v>
      </c>
      <c r="P729" s="120">
        <v>1004.5</v>
      </c>
      <c r="Q729" s="121">
        <f t="shared" si="11"/>
        <v>375</v>
      </c>
      <c r="R729" s="120">
        <v>32556.5</v>
      </c>
    </row>
    <row r="730" spans="1:18">
      <c r="A730" s="116" t="str">
        <f>TNOMINA[[#This Row],[cedula]]&amp;TNOMINA[[#This Row],[prog]]&amp;LEFT(TNOMINA[[#This Row],[tipo]],3)</f>
        <v>0310202766513FIJ</v>
      </c>
      <c r="B730" s="119" t="s">
        <v>2298</v>
      </c>
      <c r="C730" s="119" t="s">
        <v>11</v>
      </c>
      <c r="D730" s="119" t="s">
        <v>2332</v>
      </c>
      <c r="E730" s="119" t="s">
        <v>3049</v>
      </c>
      <c r="F730" s="119" t="s">
        <v>3002</v>
      </c>
      <c r="G730" s="119" t="s">
        <v>3010</v>
      </c>
      <c r="H730" s="119" t="s">
        <v>1980</v>
      </c>
      <c r="I730" s="119" t="s">
        <v>536</v>
      </c>
      <c r="J730" s="119" t="s">
        <v>239</v>
      </c>
      <c r="K730" s="119" t="s">
        <v>513</v>
      </c>
      <c r="L730" s="119" t="s">
        <v>8575</v>
      </c>
      <c r="M730" s="120">
        <v>15000</v>
      </c>
      <c r="N730" s="122">
        <v>0</v>
      </c>
      <c r="O730" s="120">
        <v>456</v>
      </c>
      <c r="P730" s="120">
        <v>430.5</v>
      </c>
      <c r="Q730" s="121">
        <f t="shared" si="11"/>
        <v>25</v>
      </c>
      <c r="R730" s="120">
        <v>14088.5</v>
      </c>
    </row>
    <row r="731" spans="1:18">
      <c r="A731" s="116" t="str">
        <f>TNOMINA[[#This Row],[cedula]]&amp;TNOMINA[[#This Row],[prog]]&amp;LEFT(TNOMINA[[#This Row],[tipo]],3)</f>
        <v>0010497904213FIJ</v>
      </c>
      <c r="B731" s="119" t="s">
        <v>2298</v>
      </c>
      <c r="C731" s="119" t="s">
        <v>11</v>
      </c>
      <c r="D731" s="119" t="s">
        <v>2332</v>
      </c>
      <c r="E731" s="119" t="s">
        <v>3049</v>
      </c>
      <c r="F731" s="119" t="s">
        <v>3002</v>
      </c>
      <c r="G731" s="119" t="s">
        <v>3005</v>
      </c>
      <c r="H731" s="119" t="s">
        <v>1135</v>
      </c>
      <c r="I731" s="119" t="s">
        <v>171</v>
      </c>
      <c r="J731" s="119" t="s">
        <v>55</v>
      </c>
      <c r="K731" s="119" t="s">
        <v>140</v>
      </c>
      <c r="L731" s="119" t="s">
        <v>8575</v>
      </c>
      <c r="M731" s="120">
        <v>25000</v>
      </c>
      <c r="N731" s="122">
        <v>0</v>
      </c>
      <c r="O731" s="120">
        <v>760</v>
      </c>
      <c r="P731" s="120">
        <v>717.5</v>
      </c>
      <c r="Q731" s="121">
        <f t="shared" si="11"/>
        <v>3659.119999999999</v>
      </c>
      <c r="R731" s="120">
        <v>19863.38</v>
      </c>
    </row>
    <row r="732" spans="1:18">
      <c r="A732" s="116" t="str">
        <f>TNOMINA[[#This Row],[cedula]]&amp;TNOMINA[[#This Row],[prog]]&amp;LEFT(TNOMINA[[#This Row],[tipo]],3)</f>
        <v>0010360197713FIJ</v>
      </c>
      <c r="B732" s="119" t="s">
        <v>2298</v>
      </c>
      <c r="C732" s="119" t="s">
        <v>11</v>
      </c>
      <c r="D732" s="119" t="s">
        <v>2332</v>
      </c>
      <c r="E732" s="119" t="s">
        <v>3049</v>
      </c>
      <c r="F732" s="119" t="s">
        <v>3002</v>
      </c>
      <c r="G732" s="119" t="s">
        <v>3007</v>
      </c>
      <c r="H732" s="119" t="s">
        <v>1136</v>
      </c>
      <c r="I732" s="119" t="s">
        <v>85</v>
      </c>
      <c r="J732" s="119" t="s">
        <v>86</v>
      </c>
      <c r="K732" s="119" t="s">
        <v>73</v>
      </c>
      <c r="L732" s="119" t="s">
        <v>8575</v>
      </c>
      <c r="M732" s="120">
        <v>26250</v>
      </c>
      <c r="N732" s="122">
        <v>0</v>
      </c>
      <c r="O732" s="120">
        <v>798</v>
      </c>
      <c r="P732" s="120">
        <v>753.38</v>
      </c>
      <c r="Q732" s="121">
        <f t="shared" si="11"/>
        <v>19992.71</v>
      </c>
      <c r="R732" s="120">
        <v>4705.91</v>
      </c>
    </row>
    <row r="733" spans="1:18">
      <c r="A733" s="116" t="str">
        <f>TNOMINA[[#This Row],[cedula]]&amp;TNOMINA[[#This Row],[prog]]&amp;LEFT(TNOMINA[[#This Row],[tipo]],3)</f>
        <v>4022160698713FIJ</v>
      </c>
      <c r="B733" s="119" t="s">
        <v>2298</v>
      </c>
      <c r="C733" s="119" t="s">
        <v>11</v>
      </c>
      <c r="D733" s="119" t="s">
        <v>2332</v>
      </c>
      <c r="E733" s="119" t="s">
        <v>3049</v>
      </c>
      <c r="F733" s="119" t="s">
        <v>3002</v>
      </c>
      <c r="G733" s="119" t="s">
        <v>3006</v>
      </c>
      <c r="H733" s="119" t="s">
        <v>3057</v>
      </c>
      <c r="I733" s="119" t="s">
        <v>3056</v>
      </c>
      <c r="J733" s="119" t="s">
        <v>60</v>
      </c>
      <c r="K733" s="119" t="s">
        <v>18</v>
      </c>
      <c r="L733" s="119" t="s">
        <v>8575</v>
      </c>
      <c r="M733" s="120">
        <v>25000</v>
      </c>
      <c r="N733" s="122">
        <v>0</v>
      </c>
      <c r="O733" s="120">
        <v>760</v>
      </c>
      <c r="P733" s="120">
        <v>717.5</v>
      </c>
      <c r="Q733" s="121">
        <f t="shared" si="11"/>
        <v>25</v>
      </c>
      <c r="R733" s="120">
        <v>23497.5</v>
      </c>
    </row>
    <row r="734" spans="1:18">
      <c r="A734" s="116" t="str">
        <f>TNOMINA[[#This Row],[cedula]]&amp;TNOMINA[[#This Row],[prog]]&amp;LEFT(TNOMINA[[#This Row],[tipo]],3)</f>
        <v>0011907703013FIJ</v>
      </c>
      <c r="B734" s="119" t="s">
        <v>2298</v>
      </c>
      <c r="C734" s="119" t="s">
        <v>11</v>
      </c>
      <c r="D734" s="119" t="s">
        <v>2332</v>
      </c>
      <c r="E734" s="119" t="s">
        <v>3049</v>
      </c>
      <c r="F734" s="119" t="s">
        <v>3002</v>
      </c>
      <c r="G734" s="119" t="s">
        <v>3006</v>
      </c>
      <c r="H734" s="119" t="s">
        <v>1983</v>
      </c>
      <c r="I734" s="119" t="s">
        <v>896</v>
      </c>
      <c r="J734" s="119" t="s">
        <v>895</v>
      </c>
      <c r="K734" s="119" t="s">
        <v>513</v>
      </c>
      <c r="L734" s="119" t="s">
        <v>8575</v>
      </c>
      <c r="M734" s="120">
        <v>100000</v>
      </c>
      <c r="N734" s="120">
        <v>12105.37</v>
      </c>
      <c r="O734" s="120">
        <v>3040</v>
      </c>
      <c r="P734" s="120">
        <v>2870</v>
      </c>
      <c r="Q734" s="121">
        <f t="shared" si="11"/>
        <v>25</v>
      </c>
      <c r="R734" s="120">
        <v>81959.63</v>
      </c>
    </row>
    <row r="735" spans="1:18">
      <c r="A735" s="116" t="str">
        <f>TNOMINA[[#This Row],[cedula]]&amp;TNOMINA[[#This Row],[prog]]&amp;LEFT(TNOMINA[[#This Row],[tipo]],3)</f>
        <v>0011157421613FIJ</v>
      </c>
      <c r="B735" s="119" t="s">
        <v>2298</v>
      </c>
      <c r="C735" s="119" t="s">
        <v>11</v>
      </c>
      <c r="D735" s="119" t="s">
        <v>2332</v>
      </c>
      <c r="E735" s="119" t="s">
        <v>3049</v>
      </c>
      <c r="F735" s="119" t="s">
        <v>3002</v>
      </c>
      <c r="G735" s="119" t="s">
        <v>3007</v>
      </c>
      <c r="H735" s="119" t="s">
        <v>1138</v>
      </c>
      <c r="I735" s="119" t="s">
        <v>653</v>
      </c>
      <c r="J735" s="119" t="s">
        <v>654</v>
      </c>
      <c r="K735" s="119" t="s">
        <v>606</v>
      </c>
      <c r="L735" s="119" t="s">
        <v>8575</v>
      </c>
      <c r="M735" s="120">
        <v>31500</v>
      </c>
      <c r="N735" s="122">
        <v>0</v>
      </c>
      <c r="O735" s="120">
        <v>957.6</v>
      </c>
      <c r="P735" s="120">
        <v>904.05</v>
      </c>
      <c r="Q735" s="121">
        <f t="shared" si="11"/>
        <v>11649</v>
      </c>
      <c r="R735" s="120">
        <v>17989.349999999999</v>
      </c>
    </row>
    <row r="736" spans="1:18">
      <c r="A736" s="116" t="str">
        <f>TNOMINA[[#This Row],[cedula]]&amp;TNOMINA[[#This Row],[prog]]&amp;LEFT(TNOMINA[[#This Row],[tipo]],3)</f>
        <v>0010854345513FIJ</v>
      </c>
      <c r="B736" s="119" t="s">
        <v>2298</v>
      </c>
      <c r="C736" s="119" t="s">
        <v>11</v>
      </c>
      <c r="D736" s="119" t="s">
        <v>2332</v>
      </c>
      <c r="E736" s="119" t="s">
        <v>3049</v>
      </c>
      <c r="F736" s="119" t="s">
        <v>3002</v>
      </c>
      <c r="G736" s="119" t="s">
        <v>3005</v>
      </c>
      <c r="H736" s="119" t="s">
        <v>1139</v>
      </c>
      <c r="I736" s="119" t="s">
        <v>87</v>
      </c>
      <c r="J736" s="119" t="s">
        <v>88</v>
      </c>
      <c r="K736" s="119" t="s">
        <v>73</v>
      </c>
      <c r="L736" s="119" t="s">
        <v>8575</v>
      </c>
      <c r="M736" s="120">
        <v>26250</v>
      </c>
      <c r="N736" s="122">
        <v>0</v>
      </c>
      <c r="O736" s="120">
        <v>798</v>
      </c>
      <c r="P736" s="120">
        <v>753.38</v>
      </c>
      <c r="Q736" s="121">
        <f t="shared" si="11"/>
        <v>2783.5</v>
      </c>
      <c r="R736" s="120">
        <v>21915.119999999999</v>
      </c>
    </row>
    <row r="737" spans="1:18">
      <c r="A737" s="116" t="str">
        <f>TNOMINA[[#This Row],[cedula]]&amp;TNOMINA[[#This Row],[prog]]&amp;LEFT(TNOMINA[[#This Row],[tipo]],3)</f>
        <v>0310185535513FIJ</v>
      </c>
      <c r="B737" s="119" t="s">
        <v>2298</v>
      </c>
      <c r="C737" s="119" t="s">
        <v>11</v>
      </c>
      <c r="D737" s="119" t="s">
        <v>2332</v>
      </c>
      <c r="E737" s="119" t="s">
        <v>3049</v>
      </c>
      <c r="F737" s="119" t="s">
        <v>3002</v>
      </c>
      <c r="G737" s="119" t="s">
        <v>3010</v>
      </c>
      <c r="H737" s="119" t="s">
        <v>1984</v>
      </c>
      <c r="I737" s="119" t="s">
        <v>57</v>
      </c>
      <c r="J737" s="119" t="s">
        <v>8</v>
      </c>
      <c r="K737" s="119" t="s">
        <v>18</v>
      </c>
      <c r="L737" s="119" t="s">
        <v>8575</v>
      </c>
      <c r="M737" s="120">
        <v>11000</v>
      </c>
      <c r="N737" s="122">
        <v>0</v>
      </c>
      <c r="O737" s="120">
        <v>334.4</v>
      </c>
      <c r="P737" s="120">
        <v>315.7</v>
      </c>
      <c r="Q737" s="121">
        <f t="shared" si="11"/>
        <v>75</v>
      </c>
      <c r="R737" s="120">
        <v>10274.9</v>
      </c>
    </row>
    <row r="738" spans="1:18">
      <c r="A738" s="116" t="str">
        <f>TNOMINA[[#This Row],[cedula]]&amp;TNOMINA[[#This Row],[prog]]&amp;LEFT(TNOMINA[[#This Row],[tipo]],3)</f>
        <v>2230014252213FIJ</v>
      </c>
      <c r="B738" s="119" t="s">
        <v>2298</v>
      </c>
      <c r="C738" s="119" t="s">
        <v>11</v>
      </c>
      <c r="D738" s="119" t="s">
        <v>2332</v>
      </c>
      <c r="E738" s="119" t="s">
        <v>3049</v>
      </c>
      <c r="F738" s="119" t="s">
        <v>3002</v>
      </c>
      <c r="G738" s="119" t="s">
        <v>3010</v>
      </c>
      <c r="H738" s="119" t="s">
        <v>1140</v>
      </c>
      <c r="I738" s="119" t="s">
        <v>655</v>
      </c>
      <c r="J738" s="119" t="s">
        <v>60</v>
      </c>
      <c r="K738" s="119" t="s">
        <v>606</v>
      </c>
      <c r="L738" s="119" t="s">
        <v>8575</v>
      </c>
      <c r="M738" s="120">
        <v>22000</v>
      </c>
      <c r="N738" s="122">
        <v>0</v>
      </c>
      <c r="O738" s="120">
        <v>668.8</v>
      </c>
      <c r="P738" s="120">
        <v>631.4</v>
      </c>
      <c r="Q738" s="121">
        <f t="shared" si="11"/>
        <v>3250.1699999999983</v>
      </c>
      <c r="R738" s="120">
        <v>17449.63</v>
      </c>
    </row>
    <row r="739" spans="1:18">
      <c r="A739" s="116" t="str">
        <f>TNOMINA[[#This Row],[cedula]]&amp;TNOMINA[[#This Row],[prog]]&amp;LEFT(TNOMINA[[#This Row],[tipo]],3)</f>
        <v>0310243285713FIJ</v>
      </c>
      <c r="B739" s="119" t="s">
        <v>2298</v>
      </c>
      <c r="C739" s="119" t="s">
        <v>11</v>
      </c>
      <c r="D739" s="119" t="s">
        <v>2332</v>
      </c>
      <c r="E739" s="119" t="s">
        <v>3049</v>
      </c>
      <c r="F739" s="119" t="s">
        <v>3002</v>
      </c>
      <c r="G739" s="119" t="s">
        <v>3009</v>
      </c>
      <c r="H739" s="119" t="s">
        <v>1141</v>
      </c>
      <c r="I739" s="119" t="s">
        <v>58</v>
      </c>
      <c r="J739" s="119" t="s">
        <v>34</v>
      </c>
      <c r="K739" s="119" t="s">
        <v>18</v>
      </c>
      <c r="L739" s="119" t="s">
        <v>8575</v>
      </c>
      <c r="M739" s="120">
        <v>40000</v>
      </c>
      <c r="N739" s="120">
        <v>204.54</v>
      </c>
      <c r="O739" s="120">
        <v>1216</v>
      </c>
      <c r="P739" s="120">
        <v>1148</v>
      </c>
      <c r="Q739" s="121">
        <f t="shared" si="11"/>
        <v>1662.3799999999974</v>
      </c>
      <c r="R739" s="120">
        <v>35769.08</v>
      </c>
    </row>
    <row r="740" spans="1:18">
      <c r="A740" s="116" t="str">
        <f>TNOMINA[[#This Row],[cedula]]&amp;TNOMINA[[#This Row],[prog]]&amp;LEFT(TNOMINA[[#This Row],[tipo]],3)</f>
        <v>0011523087213FIJ</v>
      </c>
      <c r="B740" s="119" t="s">
        <v>2298</v>
      </c>
      <c r="C740" s="119" t="s">
        <v>11</v>
      </c>
      <c r="D740" s="119" t="s">
        <v>2332</v>
      </c>
      <c r="E740" s="119" t="s">
        <v>3049</v>
      </c>
      <c r="F740" s="119" t="s">
        <v>3002</v>
      </c>
      <c r="G740" s="119" t="s">
        <v>3010</v>
      </c>
      <c r="H740" s="119" t="s">
        <v>1986</v>
      </c>
      <c r="I740" s="119" t="s">
        <v>656</v>
      </c>
      <c r="J740" s="119" t="s">
        <v>60</v>
      </c>
      <c r="K740" s="119" t="s">
        <v>606</v>
      </c>
      <c r="L740" s="119" t="s">
        <v>8575</v>
      </c>
      <c r="M740" s="120">
        <v>22000</v>
      </c>
      <c r="N740" s="122">
        <v>0</v>
      </c>
      <c r="O740" s="120">
        <v>668.8</v>
      </c>
      <c r="P740" s="120">
        <v>631.4</v>
      </c>
      <c r="Q740" s="121">
        <f t="shared" si="11"/>
        <v>925</v>
      </c>
      <c r="R740" s="120">
        <v>19774.8</v>
      </c>
    </row>
    <row r="741" spans="1:18">
      <c r="A741" s="116" t="str">
        <f>TNOMINA[[#This Row],[cedula]]&amp;TNOMINA[[#This Row],[prog]]&amp;LEFT(TNOMINA[[#This Row],[tipo]],3)</f>
        <v>0011114085113FIJ</v>
      </c>
      <c r="B741" s="119" t="s">
        <v>2298</v>
      </c>
      <c r="C741" s="119" t="s">
        <v>11</v>
      </c>
      <c r="D741" s="119" t="s">
        <v>2332</v>
      </c>
      <c r="E741" s="119" t="s">
        <v>3049</v>
      </c>
      <c r="F741" s="119" t="s">
        <v>3002</v>
      </c>
      <c r="G741" s="119" t="s">
        <v>3007</v>
      </c>
      <c r="H741" s="119" t="s">
        <v>1987</v>
      </c>
      <c r="I741" s="119" t="s">
        <v>3058</v>
      </c>
      <c r="J741" s="119" t="s">
        <v>285</v>
      </c>
      <c r="K741" s="119" t="s">
        <v>317</v>
      </c>
      <c r="L741" s="119" t="s">
        <v>8575</v>
      </c>
      <c r="M741" s="120">
        <v>115000</v>
      </c>
      <c r="N741" s="120">
        <v>14840.05</v>
      </c>
      <c r="O741" s="120">
        <v>3496</v>
      </c>
      <c r="P741" s="120">
        <v>3300.5</v>
      </c>
      <c r="Q741" s="121">
        <f t="shared" si="11"/>
        <v>3199.7599999999948</v>
      </c>
      <c r="R741" s="120">
        <v>90163.69</v>
      </c>
    </row>
    <row r="742" spans="1:18">
      <c r="A742" s="116" t="str">
        <f>TNOMINA[[#This Row],[cedula]]&amp;TNOMINA[[#This Row],[prog]]&amp;LEFT(TNOMINA[[#This Row],[tipo]],3)</f>
        <v>0010527901213FIJ</v>
      </c>
      <c r="B742" s="119" t="s">
        <v>2298</v>
      </c>
      <c r="C742" s="119" t="s">
        <v>11</v>
      </c>
      <c r="D742" s="119" t="s">
        <v>2332</v>
      </c>
      <c r="E742" s="119" t="s">
        <v>3049</v>
      </c>
      <c r="F742" s="119" t="s">
        <v>3002</v>
      </c>
      <c r="G742" s="119" t="s">
        <v>3010</v>
      </c>
      <c r="H742" s="119" t="s">
        <v>1142</v>
      </c>
      <c r="I742" s="119" t="s">
        <v>657</v>
      </c>
      <c r="J742" s="119" t="s">
        <v>658</v>
      </c>
      <c r="K742" s="119" t="s">
        <v>606</v>
      </c>
      <c r="L742" s="119" t="s">
        <v>8575</v>
      </c>
      <c r="M742" s="120">
        <v>55000</v>
      </c>
      <c r="N742" s="120">
        <v>2559.6799999999998</v>
      </c>
      <c r="O742" s="120">
        <v>1672</v>
      </c>
      <c r="P742" s="120">
        <v>1578.5</v>
      </c>
      <c r="Q742" s="121">
        <f t="shared" si="11"/>
        <v>11446.269999999997</v>
      </c>
      <c r="R742" s="120">
        <v>37743.550000000003</v>
      </c>
    </row>
    <row r="743" spans="1:18">
      <c r="A743" s="116" t="str">
        <f>TNOMINA[[#This Row],[cedula]]&amp;TNOMINA[[#This Row],[prog]]&amp;LEFT(TNOMINA[[#This Row],[tipo]],3)</f>
        <v>0011014181913FIJ</v>
      </c>
      <c r="B743" s="119" t="s">
        <v>2298</v>
      </c>
      <c r="C743" s="119" t="s">
        <v>11</v>
      </c>
      <c r="D743" s="119" t="s">
        <v>2332</v>
      </c>
      <c r="E743" s="119" t="s">
        <v>3049</v>
      </c>
      <c r="F743" s="119" t="s">
        <v>3002</v>
      </c>
      <c r="G743" s="119" t="s">
        <v>3008</v>
      </c>
      <c r="H743" s="119" t="s">
        <v>1143</v>
      </c>
      <c r="I743" s="119" t="s">
        <v>496</v>
      </c>
      <c r="J743" s="119" t="s">
        <v>8</v>
      </c>
      <c r="K743" s="119" t="s">
        <v>140</v>
      </c>
      <c r="L743" s="119" t="s">
        <v>8575</v>
      </c>
      <c r="M743" s="120">
        <v>20000</v>
      </c>
      <c r="N743" s="122">
        <v>0</v>
      </c>
      <c r="O743" s="120">
        <v>608</v>
      </c>
      <c r="P743" s="120">
        <v>574</v>
      </c>
      <c r="Q743" s="121">
        <f t="shared" si="11"/>
        <v>6380.26</v>
      </c>
      <c r="R743" s="120">
        <v>12437.74</v>
      </c>
    </row>
    <row r="744" spans="1:18">
      <c r="A744" s="116" t="str">
        <f>TNOMINA[[#This Row],[cedula]]&amp;TNOMINA[[#This Row],[prog]]&amp;LEFT(TNOMINA[[#This Row],[tipo]],3)</f>
        <v>0011007687413FIJ</v>
      </c>
      <c r="B744" s="119" t="s">
        <v>2298</v>
      </c>
      <c r="C744" s="119" t="s">
        <v>11</v>
      </c>
      <c r="D744" s="119" t="s">
        <v>2332</v>
      </c>
      <c r="E744" s="119" t="s">
        <v>3049</v>
      </c>
      <c r="F744" s="119" t="s">
        <v>3002</v>
      </c>
      <c r="G744" s="119" t="s">
        <v>3013</v>
      </c>
      <c r="H744" s="119" t="s">
        <v>3574</v>
      </c>
      <c r="I744" s="119" t="s">
        <v>3607</v>
      </c>
      <c r="J744" s="119" t="s">
        <v>8</v>
      </c>
      <c r="K744" s="119" t="s">
        <v>104</v>
      </c>
      <c r="L744" s="119" t="s">
        <v>8575</v>
      </c>
      <c r="M744" s="120">
        <v>18000</v>
      </c>
      <c r="N744" s="122">
        <v>0</v>
      </c>
      <c r="O744" s="120">
        <v>547.20000000000005</v>
      </c>
      <c r="P744" s="120">
        <v>516.6</v>
      </c>
      <c r="Q744" s="121">
        <f t="shared" si="11"/>
        <v>3071</v>
      </c>
      <c r="R744" s="120">
        <v>13865.2</v>
      </c>
    </row>
    <row r="745" spans="1:18">
      <c r="A745" s="116" t="str">
        <f>TNOMINA[[#This Row],[cedula]]&amp;TNOMINA[[#This Row],[prog]]&amp;LEFT(TNOMINA[[#This Row],[tipo]],3)</f>
        <v>0010160545913FIJ</v>
      </c>
      <c r="B745" s="119" t="s">
        <v>2298</v>
      </c>
      <c r="C745" s="119" t="s">
        <v>11</v>
      </c>
      <c r="D745" s="119" t="s">
        <v>2332</v>
      </c>
      <c r="E745" s="119" t="s">
        <v>3049</v>
      </c>
      <c r="F745" s="119" t="s">
        <v>3002</v>
      </c>
      <c r="G745" s="119" t="s">
        <v>3013</v>
      </c>
      <c r="H745" s="119" t="s">
        <v>1144</v>
      </c>
      <c r="I745" s="119" t="s">
        <v>89</v>
      </c>
      <c r="J745" s="119" t="s">
        <v>90</v>
      </c>
      <c r="K745" s="119" t="s">
        <v>73</v>
      </c>
      <c r="L745" s="119" t="s">
        <v>8575</v>
      </c>
      <c r="M745" s="120">
        <v>22000</v>
      </c>
      <c r="N745" s="122">
        <v>0</v>
      </c>
      <c r="O745" s="120">
        <v>668.8</v>
      </c>
      <c r="P745" s="120">
        <v>631.4</v>
      </c>
      <c r="Q745" s="121">
        <f t="shared" si="11"/>
        <v>375</v>
      </c>
      <c r="R745" s="120">
        <v>20324.8</v>
      </c>
    </row>
    <row r="746" spans="1:18">
      <c r="A746" s="116" t="str">
        <f>TNOMINA[[#This Row],[cedula]]&amp;TNOMINA[[#This Row],[prog]]&amp;LEFT(TNOMINA[[#This Row],[tipo]],3)</f>
        <v>0310013802713FIJ</v>
      </c>
      <c r="B746" s="119" t="s">
        <v>2298</v>
      </c>
      <c r="C746" s="119" t="s">
        <v>11</v>
      </c>
      <c r="D746" s="119" t="s">
        <v>2332</v>
      </c>
      <c r="E746" s="119" t="s">
        <v>3049</v>
      </c>
      <c r="F746" s="119" t="s">
        <v>3002</v>
      </c>
      <c r="G746" s="119" t="s">
        <v>3006</v>
      </c>
      <c r="H746" s="119" t="s">
        <v>2962</v>
      </c>
      <c r="I746" s="119" t="s">
        <v>2961</v>
      </c>
      <c r="J746" s="119" t="s">
        <v>510</v>
      </c>
      <c r="K746" s="119" t="s">
        <v>513</v>
      </c>
      <c r="L746" s="119" t="s">
        <v>8575</v>
      </c>
      <c r="M746" s="120">
        <v>24000</v>
      </c>
      <c r="N746" s="122">
        <v>0</v>
      </c>
      <c r="O746" s="120">
        <v>729.6</v>
      </c>
      <c r="P746" s="120">
        <v>688.8</v>
      </c>
      <c r="Q746" s="121">
        <f t="shared" si="11"/>
        <v>25</v>
      </c>
      <c r="R746" s="120">
        <v>22556.6</v>
      </c>
    </row>
    <row r="747" spans="1:18">
      <c r="A747" s="116" t="str">
        <f>TNOMINA[[#This Row],[cedula]]&amp;TNOMINA[[#This Row],[prog]]&amp;LEFT(TNOMINA[[#This Row],[tipo]],3)</f>
        <v>0010242810913FIJ</v>
      </c>
      <c r="B747" s="119" t="s">
        <v>2298</v>
      </c>
      <c r="C747" s="119" t="s">
        <v>11</v>
      </c>
      <c r="D747" s="119" t="s">
        <v>2332</v>
      </c>
      <c r="E747" s="119" t="s">
        <v>3049</v>
      </c>
      <c r="F747" s="119" t="s">
        <v>3002</v>
      </c>
      <c r="G747" s="119" t="s">
        <v>3007</v>
      </c>
      <c r="H747" s="119" t="s">
        <v>1145</v>
      </c>
      <c r="I747" s="119" t="s">
        <v>659</v>
      </c>
      <c r="J747" s="119" t="s">
        <v>10</v>
      </c>
      <c r="K747" s="119" t="s">
        <v>606</v>
      </c>
      <c r="L747" s="119" t="s">
        <v>8575</v>
      </c>
      <c r="M747" s="120">
        <v>35000</v>
      </c>
      <c r="N747" s="122">
        <v>0</v>
      </c>
      <c r="O747" s="120">
        <v>1064</v>
      </c>
      <c r="P747" s="120">
        <v>1004.5</v>
      </c>
      <c r="Q747" s="121">
        <f t="shared" si="11"/>
        <v>8167</v>
      </c>
      <c r="R747" s="120">
        <v>24764.5</v>
      </c>
    </row>
    <row r="748" spans="1:18">
      <c r="A748" s="116" t="str">
        <f>TNOMINA[[#This Row],[cedula]]&amp;TNOMINA[[#This Row],[prog]]&amp;LEFT(TNOMINA[[#This Row],[tipo]],3)</f>
        <v>0010788958613FIJ</v>
      </c>
      <c r="B748" s="119" t="s">
        <v>2298</v>
      </c>
      <c r="C748" s="119" t="s">
        <v>11</v>
      </c>
      <c r="D748" s="119" t="s">
        <v>2332</v>
      </c>
      <c r="E748" s="119" t="s">
        <v>3049</v>
      </c>
      <c r="F748" s="119" t="s">
        <v>3002</v>
      </c>
      <c r="G748" s="119" t="s">
        <v>3006</v>
      </c>
      <c r="H748" s="119" t="s">
        <v>3187</v>
      </c>
      <c r="I748" s="119" t="s">
        <v>3186</v>
      </c>
      <c r="J748" s="119" t="s">
        <v>335</v>
      </c>
      <c r="K748" s="119" t="s">
        <v>287</v>
      </c>
      <c r="L748" s="119" t="s">
        <v>8575</v>
      </c>
      <c r="M748" s="120">
        <v>35000</v>
      </c>
      <c r="N748" s="122">
        <v>0</v>
      </c>
      <c r="O748" s="120">
        <v>1064</v>
      </c>
      <c r="P748" s="120">
        <v>1004.5</v>
      </c>
      <c r="Q748" s="121">
        <f t="shared" si="11"/>
        <v>25</v>
      </c>
      <c r="R748" s="120">
        <v>32906.5</v>
      </c>
    </row>
    <row r="749" spans="1:18">
      <c r="A749" s="116" t="str">
        <f>TNOMINA[[#This Row],[cedula]]&amp;TNOMINA[[#This Row],[prog]]&amp;LEFT(TNOMINA[[#This Row],[tipo]],3)</f>
        <v>0310502476813FIJ</v>
      </c>
      <c r="B749" s="119" t="s">
        <v>2298</v>
      </c>
      <c r="C749" s="119" t="s">
        <v>11</v>
      </c>
      <c r="D749" s="119" t="s">
        <v>2332</v>
      </c>
      <c r="E749" s="119" t="s">
        <v>3049</v>
      </c>
      <c r="F749" s="119" t="s">
        <v>3002</v>
      </c>
      <c r="G749" s="119" t="s">
        <v>3006</v>
      </c>
      <c r="H749" s="119" t="s">
        <v>3373</v>
      </c>
      <c r="I749" s="119" t="s">
        <v>3374</v>
      </c>
      <c r="J749" s="119" t="s">
        <v>335</v>
      </c>
      <c r="K749" s="119" t="s">
        <v>513</v>
      </c>
      <c r="L749" s="119" t="s">
        <v>8575</v>
      </c>
      <c r="M749" s="120">
        <v>35000</v>
      </c>
      <c r="N749" s="122">
        <v>0</v>
      </c>
      <c r="O749" s="120">
        <v>1064</v>
      </c>
      <c r="P749" s="120">
        <v>1004.5</v>
      </c>
      <c r="Q749" s="121">
        <f t="shared" si="11"/>
        <v>25</v>
      </c>
      <c r="R749" s="120">
        <v>32906.5</v>
      </c>
    </row>
    <row r="750" spans="1:18">
      <c r="A750" s="116" t="str">
        <f>TNOMINA[[#This Row],[cedula]]&amp;TNOMINA[[#This Row],[prog]]&amp;LEFT(TNOMINA[[#This Row],[tipo]],3)</f>
        <v>0390014561013FIJ</v>
      </c>
      <c r="B750" s="119" t="s">
        <v>2298</v>
      </c>
      <c r="C750" s="119" t="s">
        <v>11</v>
      </c>
      <c r="D750" s="119" t="s">
        <v>2332</v>
      </c>
      <c r="E750" s="119" t="s">
        <v>3049</v>
      </c>
      <c r="F750" s="119" t="s">
        <v>3002</v>
      </c>
      <c r="G750" s="119" t="s">
        <v>3005</v>
      </c>
      <c r="H750" s="119" t="s">
        <v>1988</v>
      </c>
      <c r="I750" s="119" t="s">
        <v>538</v>
      </c>
      <c r="J750" s="119" t="s">
        <v>8</v>
      </c>
      <c r="K750" s="119" t="s">
        <v>513</v>
      </c>
      <c r="L750" s="119" t="s">
        <v>8575</v>
      </c>
      <c r="M750" s="120">
        <v>15000</v>
      </c>
      <c r="N750" s="122">
        <v>0</v>
      </c>
      <c r="O750" s="120">
        <v>456</v>
      </c>
      <c r="P750" s="120">
        <v>430.5</v>
      </c>
      <c r="Q750" s="121">
        <f t="shared" si="11"/>
        <v>325</v>
      </c>
      <c r="R750" s="120">
        <v>13788.5</v>
      </c>
    </row>
    <row r="751" spans="1:18">
      <c r="A751" s="116" t="str">
        <f>TNOMINA[[#This Row],[cedula]]&amp;TNOMINA[[#This Row],[prog]]&amp;LEFT(TNOMINA[[#This Row],[tipo]],3)</f>
        <v>4023468589513FIJ</v>
      </c>
      <c r="B751" s="119" t="s">
        <v>2298</v>
      </c>
      <c r="C751" s="119" t="s">
        <v>11</v>
      </c>
      <c r="D751" s="119" t="s">
        <v>2332</v>
      </c>
      <c r="E751" s="119" t="s">
        <v>3049</v>
      </c>
      <c r="F751" s="119" t="s">
        <v>3002</v>
      </c>
      <c r="G751" s="119" t="s">
        <v>3006</v>
      </c>
      <c r="H751" s="119" t="s">
        <v>3445</v>
      </c>
      <c r="I751" s="119" t="s">
        <v>3444</v>
      </c>
      <c r="J751" s="119" t="s">
        <v>22</v>
      </c>
      <c r="K751" s="119" t="s">
        <v>18</v>
      </c>
      <c r="L751" s="119" t="s">
        <v>8575</v>
      </c>
      <c r="M751" s="120">
        <v>36000</v>
      </c>
      <c r="N751" s="122">
        <v>0</v>
      </c>
      <c r="O751" s="120">
        <v>1094.4000000000001</v>
      </c>
      <c r="P751" s="120">
        <v>1033.2</v>
      </c>
      <c r="Q751" s="121">
        <f t="shared" si="11"/>
        <v>25</v>
      </c>
      <c r="R751" s="120">
        <v>33847.4</v>
      </c>
    </row>
    <row r="752" spans="1:18">
      <c r="A752" s="116" t="str">
        <f>TNOMINA[[#This Row],[cedula]]&amp;TNOMINA[[#This Row],[prog]]&amp;LEFT(TNOMINA[[#This Row],[tipo]],3)</f>
        <v>0310476198013FIJ</v>
      </c>
      <c r="B752" s="119" t="s">
        <v>2298</v>
      </c>
      <c r="C752" s="119" t="s">
        <v>11</v>
      </c>
      <c r="D752" s="119" t="s">
        <v>2332</v>
      </c>
      <c r="E752" s="119" t="s">
        <v>3049</v>
      </c>
      <c r="F752" s="119" t="s">
        <v>3002</v>
      </c>
      <c r="G752" s="119" t="s">
        <v>3006</v>
      </c>
      <c r="H752" s="119" t="s">
        <v>3189</v>
      </c>
      <c r="I752" s="119" t="s">
        <v>3188</v>
      </c>
      <c r="J752" s="119" t="s">
        <v>282</v>
      </c>
      <c r="K752" s="119" t="s">
        <v>513</v>
      </c>
      <c r="L752" s="119" t="s">
        <v>8575</v>
      </c>
      <c r="M752" s="120">
        <v>25000</v>
      </c>
      <c r="N752" s="122">
        <v>0</v>
      </c>
      <c r="O752" s="120">
        <v>760</v>
      </c>
      <c r="P752" s="120">
        <v>717.5</v>
      </c>
      <c r="Q752" s="121">
        <f t="shared" si="11"/>
        <v>25</v>
      </c>
      <c r="R752" s="120">
        <v>23497.5</v>
      </c>
    </row>
    <row r="753" spans="1:18">
      <c r="A753" s="116" t="str">
        <f>TNOMINA[[#This Row],[cedula]]&amp;TNOMINA[[#This Row],[prog]]&amp;LEFT(TNOMINA[[#This Row],[tipo]],3)</f>
        <v>0010252783513FIJ</v>
      </c>
      <c r="B753" s="119" t="s">
        <v>2298</v>
      </c>
      <c r="C753" s="119" t="s">
        <v>11</v>
      </c>
      <c r="D753" s="119" t="s">
        <v>2332</v>
      </c>
      <c r="E753" s="119" t="s">
        <v>3049</v>
      </c>
      <c r="F753" s="119" t="s">
        <v>3002</v>
      </c>
      <c r="G753" s="119" t="s">
        <v>3009</v>
      </c>
      <c r="H753" s="119" t="s">
        <v>1146</v>
      </c>
      <c r="I753" s="119" t="s">
        <v>660</v>
      </c>
      <c r="J753" s="119" t="s">
        <v>82</v>
      </c>
      <c r="K753" s="119" t="s">
        <v>606</v>
      </c>
      <c r="L753" s="119" t="s">
        <v>8575</v>
      </c>
      <c r="M753" s="120">
        <v>27300</v>
      </c>
      <c r="N753" s="122">
        <v>0</v>
      </c>
      <c r="O753" s="120">
        <v>829.92</v>
      </c>
      <c r="P753" s="120">
        <v>783.51</v>
      </c>
      <c r="Q753" s="121">
        <f t="shared" si="11"/>
        <v>4508.380000000001</v>
      </c>
      <c r="R753" s="120">
        <v>21178.19</v>
      </c>
    </row>
    <row r="754" spans="1:18">
      <c r="A754" s="116" t="str">
        <f>TNOMINA[[#This Row],[cedula]]&amp;TNOMINA[[#This Row],[prog]]&amp;LEFT(TNOMINA[[#This Row],[tipo]],3)</f>
        <v>0310108798313FIJ</v>
      </c>
      <c r="B754" s="119" t="s">
        <v>2298</v>
      </c>
      <c r="C754" s="119" t="s">
        <v>11</v>
      </c>
      <c r="D754" s="119" t="s">
        <v>2332</v>
      </c>
      <c r="E754" s="119" t="s">
        <v>3049</v>
      </c>
      <c r="F754" s="119" t="s">
        <v>3002</v>
      </c>
      <c r="G754" s="119" t="s">
        <v>3010</v>
      </c>
      <c r="H754" s="119" t="s">
        <v>3375</v>
      </c>
      <c r="I754" s="119" t="s">
        <v>3446</v>
      </c>
      <c r="J754" s="119" t="s">
        <v>802</v>
      </c>
      <c r="K754" s="119" t="s">
        <v>513</v>
      </c>
      <c r="L754" s="119" t="s">
        <v>8575</v>
      </c>
      <c r="M754" s="120">
        <v>42000</v>
      </c>
      <c r="N754" s="120">
        <v>724.92</v>
      </c>
      <c r="O754" s="120">
        <v>1276.8</v>
      </c>
      <c r="P754" s="120">
        <v>1205.4000000000001</v>
      </c>
      <c r="Q754" s="121">
        <f t="shared" si="11"/>
        <v>25</v>
      </c>
      <c r="R754" s="120">
        <v>38767.879999999997</v>
      </c>
    </row>
    <row r="755" spans="1:18">
      <c r="A755" s="116" t="str">
        <f>TNOMINA[[#This Row],[cedula]]&amp;TNOMINA[[#This Row],[prog]]&amp;LEFT(TNOMINA[[#This Row],[tipo]],3)</f>
        <v>2230094808413FIJ</v>
      </c>
      <c r="B755" s="119" t="s">
        <v>2298</v>
      </c>
      <c r="C755" s="119" t="s">
        <v>11</v>
      </c>
      <c r="D755" s="119" t="s">
        <v>2332</v>
      </c>
      <c r="E755" s="119" t="s">
        <v>3049</v>
      </c>
      <c r="F755" s="119" t="s">
        <v>3002</v>
      </c>
      <c r="G755" s="119" t="s">
        <v>3005</v>
      </c>
      <c r="H755" s="119" t="s">
        <v>1989</v>
      </c>
      <c r="I755" s="119" t="s">
        <v>661</v>
      </c>
      <c r="J755" s="119" t="s">
        <v>36</v>
      </c>
      <c r="K755" s="119" t="s">
        <v>606</v>
      </c>
      <c r="L755" s="119" t="s">
        <v>8575</v>
      </c>
      <c r="M755" s="120">
        <v>40000</v>
      </c>
      <c r="N755" s="120">
        <v>442.65</v>
      </c>
      <c r="O755" s="120">
        <v>1216</v>
      </c>
      <c r="P755" s="120">
        <v>1148</v>
      </c>
      <c r="Q755" s="121">
        <f t="shared" si="11"/>
        <v>325</v>
      </c>
      <c r="R755" s="120">
        <v>36868.35</v>
      </c>
    </row>
    <row r="756" spans="1:18">
      <c r="A756" s="116" t="str">
        <f>TNOMINA[[#This Row],[cedula]]&amp;TNOMINA[[#This Row],[prog]]&amp;LEFT(TNOMINA[[#This Row],[tipo]],3)</f>
        <v>0010951153513FIJ</v>
      </c>
      <c r="B756" s="119" t="s">
        <v>2298</v>
      </c>
      <c r="C756" s="119" t="s">
        <v>11</v>
      </c>
      <c r="D756" s="119" t="s">
        <v>2332</v>
      </c>
      <c r="E756" s="119" t="s">
        <v>3049</v>
      </c>
      <c r="F756" s="119" t="s">
        <v>3002</v>
      </c>
      <c r="G756" s="119" t="s">
        <v>3005</v>
      </c>
      <c r="H756" s="119" t="s">
        <v>1148</v>
      </c>
      <c r="I756" s="119" t="s">
        <v>662</v>
      </c>
      <c r="J756" s="119" t="s">
        <v>22</v>
      </c>
      <c r="K756" s="119" t="s">
        <v>606</v>
      </c>
      <c r="L756" s="119" t="s">
        <v>8575</v>
      </c>
      <c r="M756" s="120">
        <v>35000</v>
      </c>
      <c r="N756" s="122">
        <v>0</v>
      </c>
      <c r="O756" s="120">
        <v>1064</v>
      </c>
      <c r="P756" s="120">
        <v>1004.5</v>
      </c>
      <c r="Q756" s="121">
        <f t="shared" si="11"/>
        <v>13725.45</v>
      </c>
      <c r="R756" s="120">
        <v>19206.05</v>
      </c>
    </row>
    <row r="757" spans="1:18">
      <c r="A757" s="116" t="str">
        <f>TNOMINA[[#This Row],[cedula]]&amp;TNOMINA[[#This Row],[prog]]&amp;LEFT(TNOMINA[[#This Row],[tipo]],3)</f>
        <v>0180008602513FIJ</v>
      </c>
      <c r="B757" s="119" t="s">
        <v>2298</v>
      </c>
      <c r="C757" s="119" t="s">
        <v>11</v>
      </c>
      <c r="D757" s="119" t="s">
        <v>2332</v>
      </c>
      <c r="E757" s="119" t="s">
        <v>3049</v>
      </c>
      <c r="F757" s="119" t="s">
        <v>3002</v>
      </c>
      <c r="G757" s="119" t="s">
        <v>3007</v>
      </c>
      <c r="H757" s="119" t="s">
        <v>1149</v>
      </c>
      <c r="I757" s="119" t="s">
        <v>91</v>
      </c>
      <c r="J757" s="119" t="s">
        <v>241</v>
      </c>
      <c r="K757" s="119" t="s">
        <v>73</v>
      </c>
      <c r="L757" s="119" t="s">
        <v>8575</v>
      </c>
      <c r="M757" s="120">
        <v>35000</v>
      </c>
      <c r="N757" s="122">
        <v>0</v>
      </c>
      <c r="O757" s="120">
        <v>1064</v>
      </c>
      <c r="P757" s="120">
        <v>1004.5</v>
      </c>
      <c r="Q757" s="121">
        <f t="shared" si="11"/>
        <v>3364.0400000000009</v>
      </c>
      <c r="R757" s="120">
        <v>29567.46</v>
      </c>
    </row>
    <row r="758" spans="1:18">
      <c r="A758" s="116" t="str">
        <f>TNOMINA[[#This Row],[cedula]]&amp;TNOMINA[[#This Row],[prog]]&amp;LEFT(TNOMINA[[#This Row],[tipo]],3)</f>
        <v>0010881012813FIJ</v>
      </c>
      <c r="B758" s="119" t="s">
        <v>2298</v>
      </c>
      <c r="C758" s="119" t="s">
        <v>11</v>
      </c>
      <c r="D758" s="119" t="s">
        <v>2332</v>
      </c>
      <c r="E758" s="119" t="s">
        <v>3049</v>
      </c>
      <c r="F758" s="119" t="s">
        <v>3002</v>
      </c>
      <c r="G758" s="119" t="s">
        <v>3004</v>
      </c>
      <c r="H758" s="119" t="s">
        <v>1990</v>
      </c>
      <c r="I758" s="119" t="s">
        <v>663</v>
      </c>
      <c r="J758" s="119" t="s">
        <v>374</v>
      </c>
      <c r="K758" s="119" t="s">
        <v>606</v>
      </c>
      <c r="L758" s="119" t="s">
        <v>8575</v>
      </c>
      <c r="M758" s="120">
        <v>75000</v>
      </c>
      <c r="N758" s="120">
        <v>6309.38</v>
      </c>
      <c r="O758" s="120">
        <v>2280</v>
      </c>
      <c r="P758" s="120">
        <v>2152.5</v>
      </c>
      <c r="Q758" s="121">
        <f t="shared" si="11"/>
        <v>24.999999999992724</v>
      </c>
      <c r="R758" s="120">
        <v>64233.120000000003</v>
      </c>
    </row>
    <row r="759" spans="1:18">
      <c r="A759" s="116" t="str">
        <f>TNOMINA[[#This Row],[cedula]]&amp;TNOMINA[[#This Row],[prog]]&amp;LEFT(TNOMINA[[#This Row],[tipo]],3)</f>
        <v>0950016992613FIJ</v>
      </c>
      <c r="B759" s="119" t="s">
        <v>2298</v>
      </c>
      <c r="C759" s="119" t="s">
        <v>11</v>
      </c>
      <c r="D759" s="119" t="s">
        <v>2332</v>
      </c>
      <c r="E759" s="119" t="s">
        <v>3049</v>
      </c>
      <c r="F759" s="119" t="s">
        <v>3002</v>
      </c>
      <c r="G759" s="119" t="s">
        <v>3010</v>
      </c>
      <c r="H759" s="119" t="s">
        <v>1150</v>
      </c>
      <c r="I759" s="119" t="s">
        <v>61</v>
      </c>
      <c r="J759" s="119" t="s">
        <v>34</v>
      </c>
      <c r="K759" s="119" t="s">
        <v>18</v>
      </c>
      <c r="L759" s="119" t="s">
        <v>8575</v>
      </c>
      <c r="M759" s="120">
        <v>16500</v>
      </c>
      <c r="N759" s="122">
        <v>0</v>
      </c>
      <c r="O759" s="120">
        <v>501.6</v>
      </c>
      <c r="P759" s="120">
        <v>473.55</v>
      </c>
      <c r="Q759" s="121">
        <f t="shared" si="11"/>
        <v>75</v>
      </c>
      <c r="R759" s="120">
        <v>15449.85</v>
      </c>
    </row>
    <row r="760" spans="1:18">
      <c r="A760" s="116" t="str">
        <f>TNOMINA[[#This Row],[cedula]]&amp;TNOMINA[[#This Row],[prog]]&amp;LEFT(TNOMINA[[#This Row],[tipo]],3)</f>
        <v>0010540738113FIJ</v>
      </c>
      <c r="B760" s="119" t="s">
        <v>2298</v>
      </c>
      <c r="C760" s="119" t="s">
        <v>11</v>
      </c>
      <c r="D760" s="119" t="s">
        <v>2332</v>
      </c>
      <c r="E760" s="119" t="s">
        <v>3049</v>
      </c>
      <c r="F760" s="119" t="s">
        <v>3002</v>
      </c>
      <c r="G760" s="119" t="s">
        <v>3005</v>
      </c>
      <c r="H760" s="119" t="s">
        <v>1171</v>
      </c>
      <c r="I760" s="119" t="s">
        <v>123</v>
      </c>
      <c r="J760" s="119" t="s">
        <v>124</v>
      </c>
      <c r="K760" s="119" t="s">
        <v>104</v>
      </c>
      <c r="L760" s="119" t="s">
        <v>8575</v>
      </c>
      <c r="M760" s="120">
        <v>25000</v>
      </c>
      <c r="N760" s="122">
        <v>0</v>
      </c>
      <c r="O760" s="120">
        <v>760</v>
      </c>
      <c r="P760" s="120">
        <v>717.5</v>
      </c>
      <c r="Q760" s="121">
        <f t="shared" si="11"/>
        <v>5032.619999999999</v>
      </c>
      <c r="R760" s="120">
        <v>18489.88</v>
      </c>
    </row>
    <row r="761" spans="1:18">
      <c r="A761" s="116" t="str">
        <f>TNOMINA[[#This Row],[cedula]]&amp;TNOMINA[[#This Row],[prog]]&amp;LEFT(TNOMINA[[#This Row],[tipo]],3)</f>
        <v>0010220192813FIJ</v>
      </c>
      <c r="B761" s="119" t="s">
        <v>2298</v>
      </c>
      <c r="C761" s="119" t="s">
        <v>11</v>
      </c>
      <c r="D761" s="119" t="s">
        <v>2332</v>
      </c>
      <c r="E761" s="119" t="s">
        <v>3049</v>
      </c>
      <c r="F761" s="119" t="s">
        <v>3002</v>
      </c>
      <c r="G761" s="119" t="s">
        <v>3005</v>
      </c>
      <c r="H761" s="119" t="s">
        <v>1991</v>
      </c>
      <c r="I761" s="119" t="s">
        <v>3061</v>
      </c>
      <c r="J761" s="119" t="s">
        <v>22</v>
      </c>
      <c r="K761" s="119" t="s">
        <v>513</v>
      </c>
      <c r="L761" s="119" t="s">
        <v>8575</v>
      </c>
      <c r="M761" s="120">
        <v>35000</v>
      </c>
      <c r="N761" s="122">
        <v>0</v>
      </c>
      <c r="O761" s="120">
        <v>1064</v>
      </c>
      <c r="P761" s="120">
        <v>1004.5</v>
      </c>
      <c r="Q761" s="121">
        <f t="shared" si="11"/>
        <v>1912.380000000001</v>
      </c>
      <c r="R761" s="120">
        <v>31019.119999999999</v>
      </c>
    </row>
    <row r="762" spans="1:18">
      <c r="A762" s="116" t="str">
        <f>TNOMINA[[#This Row],[cedula]]&amp;TNOMINA[[#This Row],[prog]]&amp;LEFT(TNOMINA[[#This Row],[tipo]],3)</f>
        <v>0010550869113FIJ</v>
      </c>
      <c r="B762" s="119" t="s">
        <v>2298</v>
      </c>
      <c r="C762" s="119" t="s">
        <v>11</v>
      </c>
      <c r="D762" s="119" t="s">
        <v>2332</v>
      </c>
      <c r="E762" s="119" t="s">
        <v>3049</v>
      </c>
      <c r="F762" s="119" t="s">
        <v>3002</v>
      </c>
      <c r="G762" s="119" t="s">
        <v>3010</v>
      </c>
      <c r="H762" s="119" t="s">
        <v>1992</v>
      </c>
      <c r="I762" s="119" t="s">
        <v>664</v>
      </c>
      <c r="J762" s="119" t="s">
        <v>8</v>
      </c>
      <c r="K762" s="119" t="s">
        <v>606</v>
      </c>
      <c r="L762" s="119" t="s">
        <v>8575</v>
      </c>
      <c r="M762" s="120">
        <v>22000</v>
      </c>
      <c r="N762" s="122">
        <v>0</v>
      </c>
      <c r="O762" s="120">
        <v>668.8</v>
      </c>
      <c r="P762" s="120">
        <v>631.4</v>
      </c>
      <c r="Q762" s="121">
        <f t="shared" si="11"/>
        <v>3046.1800000000003</v>
      </c>
      <c r="R762" s="120">
        <v>17653.62</v>
      </c>
    </row>
    <row r="763" spans="1:18">
      <c r="A763" s="116" t="str">
        <f>TNOMINA[[#This Row],[cedula]]&amp;TNOMINA[[#This Row],[prog]]&amp;LEFT(TNOMINA[[#This Row],[tipo]],3)</f>
        <v>0120029012813FIJ</v>
      </c>
      <c r="B763" s="119" t="s">
        <v>2298</v>
      </c>
      <c r="C763" s="119" t="s">
        <v>11</v>
      </c>
      <c r="D763" s="119" t="s">
        <v>2332</v>
      </c>
      <c r="E763" s="119" t="s">
        <v>3049</v>
      </c>
      <c r="F763" s="119" t="s">
        <v>3002</v>
      </c>
      <c r="G763" s="119" t="s">
        <v>3010</v>
      </c>
      <c r="H763" s="119" t="s">
        <v>1993</v>
      </c>
      <c r="I763" s="119" t="s">
        <v>665</v>
      </c>
      <c r="J763" s="119" t="s">
        <v>60</v>
      </c>
      <c r="K763" s="119" t="s">
        <v>606</v>
      </c>
      <c r="L763" s="119" t="s">
        <v>8575</v>
      </c>
      <c r="M763" s="120">
        <v>22000</v>
      </c>
      <c r="N763" s="122">
        <v>0</v>
      </c>
      <c r="O763" s="120">
        <v>668.8</v>
      </c>
      <c r="P763" s="120">
        <v>631.4</v>
      </c>
      <c r="Q763" s="121">
        <f t="shared" si="11"/>
        <v>1127</v>
      </c>
      <c r="R763" s="120">
        <v>19572.8</v>
      </c>
    </row>
    <row r="764" spans="1:18">
      <c r="A764" s="116" t="str">
        <f>TNOMINA[[#This Row],[cedula]]&amp;TNOMINA[[#This Row],[prog]]&amp;LEFT(TNOMINA[[#This Row],[tipo]],3)</f>
        <v>4022841937613FIJ</v>
      </c>
      <c r="B764" s="119" t="s">
        <v>2298</v>
      </c>
      <c r="C764" s="119" t="s">
        <v>11</v>
      </c>
      <c r="D764" s="119" t="s">
        <v>2332</v>
      </c>
      <c r="E764" s="119" t="s">
        <v>3049</v>
      </c>
      <c r="F764" s="119" t="s">
        <v>3002</v>
      </c>
      <c r="G764" s="119" t="s">
        <v>3006</v>
      </c>
      <c r="H764" s="119" t="s">
        <v>3448</v>
      </c>
      <c r="I764" s="119" t="s">
        <v>3447</v>
      </c>
      <c r="J764" s="119" t="s">
        <v>8</v>
      </c>
      <c r="K764" s="119" t="s">
        <v>606</v>
      </c>
      <c r="L764" s="119" t="s">
        <v>8575</v>
      </c>
      <c r="M764" s="120">
        <v>22000</v>
      </c>
      <c r="N764" s="122">
        <v>0</v>
      </c>
      <c r="O764" s="120">
        <v>668.8</v>
      </c>
      <c r="P764" s="120">
        <v>631.4</v>
      </c>
      <c r="Q764" s="121">
        <f t="shared" si="11"/>
        <v>25</v>
      </c>
      <c r="R764" s="120">
        <v>20674.8</v>
      </c>
    </row>
    <row r="765" spans="1:18">
      <c r="A765" s="116" t="str">
        <f>TNOMINA[[#This Row],[cedula]]&amp;TNOMINA[[#This Row],[prog]]&amp;LEFT(TNOMINA[[#This Row],[tipo]],3)</f>
        <v>4021009184513FIJ</v>
      </c>
      <c r="B765" s="119" t="s">
        <v>2298</v>
      </c>
      <c r="C765" s="119" t="s">
        <v>11</v>
      </c>
      <c r="D765" s="119" t="s">
        <v>2332</v>
      </c>
      <c r="E765" s="119" t="s">
        <v>3049</v>
      </c>
      <c r="F765" s="119" t="s">
        <v>3002</v>
      </c>
      <c r="G765" s="119" t="s">
        <v>3006</v>
      </c>
      <c r="H765" s="119" t="s">
        <v>3450</v>
      </c>
      <c r="I765" s="119" t="s">
        <v>3449</v>
      </c>
      <c r="J765" s="119" t="s">
        <v>8</v>
      </c>
      <c r="K765" s="119" t="s">
        <v>606</v>
      </c>
      <c r="L765" s="119" t="s">
        <v>8575</v>
      </c>
      <c r="M765" s="120">
        <v>22000</v>
      </c>
      <c r="N765" s="122">
        <v>0</v>
      </c>
      <c r="O765" s="120">
        <v>668.8</v>
      </c>
      <c r="P765" s="120">
        <v>631.4</v>
      </c>
      <c r="Q765" s="121">
        <f t="shared" si="11"/>
        <v>25</v>
      </c>
      <c r="R765" s="120">
        <v>20674.8</v>
      </c>
    </row>
    <row r="766" spans="1:18">
      <c r="A766" s="116" t="str">
        <f>TNOMINA[[#This Row],[cedula]]&amp;TNOMINA[[#This Row],[prog]]&amp;LEFT(TNOMINA[[#This Row],[tipo]],3)</f>
        <v>0310034362713FIJ</v>
      </c>
      <c r="B766" s="119" t="s">
        <v>2298</v>
      </c>
      <c r="C766" s="119" t="s">
        <v>11</v>
      </c>
      <c r="D766" s="119" t="s">
        <v>2332</v>
      </c>
      <c r="E766" s="119" t="s">
        <v>3049</v>
      </c>
      <c r="F766" s="119" t="s">
        <v>3002</v>
      </c>
      <c r="G766" s="119" t="s">
        <v>3004</v>
      </c>
      <c r="H766" s="119" t="s">
        <v>1994</v>
      </c>
      <c r="I766" s="119" t="s">
        <v>62</v>
      </c>
      <c r="J766" s="119" t="s">
        <v>63</v>
      </c>
      <c r="K766" s="119" t="s">
        <v>18</v>
      </c>
      <c r="L766" s="119" t="s">
        <v>8575</v>
      </c>
      <c r="M766" s="120">
        <v>10000</v>
      </c>
      <c r="N766" s="122">
        <v>0</v>
      </c>
      <c r="O766" s="120">
        <v>304</v>
      </c>
      <c r="P766" s="120">
        <v>287</v>
      </c>
      <c r="Q766" s="121">
        <f t="shared" si="11"/>
        <v>575</v>
      </c>
      <c r="R766" s="120">
        <v>8834</v>
      </c>
    </row>
    <row r="767" spans="1:18">
      <c r="A767" s="116" t="str">
        <f>TNOMINA[[#This Row],[cedula]]&amp;TNOMINA[[#This Row],[prog]]&amp;LEFT(TNOMINA[[#This Row],[tipo]],3)</f>
        <v>0310450080013FIJ</v>
      </c>
      <c r="B767" s="119" t="s">
        <v>2298</v>
      </c>
      <c r="C767" s="119" t="s">
        <v>11</v>
      </c>
      <c r="D767" s="119" t="s">
        <v>2332</v>
      </c>
      <c r="E767" s="119" t="s">
        <v>3049</v>
      </c>
      <c r="F767" s="119" t="s">
        <v>3002</v>
      </c>
      <c r="G767" s="119" t="s">
        <v>3005</v>
      </c>
      <c r="H767" s="119" t="s">
        <v>1995</v>
      </c>
      <c r="I767" s="119" t="s">
        <v>540</v>
      </c>
      <c r="J767" s="119" t="s">
        <v>36</v>
      </c>
      <c r="K767" s="119" t="s">
        <v>513</v>
      </c>
      <c r="L767" s="119" t="s">
        <v>8575</v>
      </c>
      <c r="M767" s="120">
        <v>25000</v>
      </c>
      <c r="N767" s="122">
        <v>0</v>
      </c>
      <c r="O767" s="120">
        <v>760</v>
      </c>
      <c r="P767" s="120">
        <v>717.5</v>
      </c>
      <c r="Q767" s="121">
        <f t="shared" si="11"/>
        <v>325</v>
      </c>
      <c r="R767" s="120">
        <v>23197.5</v>
      </c>
    </row>
    <row r="768" spans="1:18">
      <c r="A768" s="116" t="str">
        <f>TNOMINA[[#This Row],[cedula]]&amp;TNOMINA[[#This Row],[prog]]&amp;LEFT(TNOMINA[[#This Row],[tipo]],3)</f>
        <v>0120087323813FIJ</v>
      </c>
      <c r="B768" s="119" t="s">
        <v>2298</v>
      </c>
      <c r="C768" s="119" t="s">
        <v>11</v>
      </c>
      <c r="D768" s="119" t="s">
        <v>2332</v>
      </c>
      <c r="E768" s="119" t="s">
        <v>3049</v>
      </c>
      <c r="F768" s="119" t="s">
        <v>3002</v>
      </c>
      <c r="G768" s="119" t="s">
        <v>3010</v>
      </c>
      <c r="H768" s="119" t="s">
        <v>1151</v>
      </c>
      <c r="I768" s="119" t="s">
        <v>172</v>
      </c>
      <c r="J768" s="119" t="s">
        <v>10</v>
      </c>
      <c r="K768" s="119" t="s">
        <v>140</v>
      </c>
      <c r="L768" s="119" t="s">
        <v>8575</v>
      </c>
      <c r="M768" s="120">
        <v>25000</v>
      </c>
      <c r="N768" s="122">
        <v>0</v>
      </c>
      <c r="O768" s="120">
        <v>760</v>
      </c>
      <c r="P768" s="120">
        <v>717.5</v>
      </c>
      <c r="Q768" s="121">
        <f t="shared" si="11"/>
        <v>1171</v>
      </c>
      <c r="R768" s="120">
        <v>22351.5</v>
      </c>
    </row>
    <row r="769" spans="1:18">
      <c r="A769" s="116" t="str">
        <f>TNOMINA[[#This Row],[cedula]]&amp;TNOMINA[[#This Row],[prog]]&amp;LEFT(TNOMINA[[#This Row],[tipo]],3)</f>
        <v>0011483444313FIJ</v>
      </c>
      <c r="B769" s="119" t="s">
        <v>2298</v>
      </c>
      <c r="C769" s="119" t="s">
        <v>11</v>
      </c>
      <c r="D769" s="119" t="s">
        <v>2332</v>
      </c>
      <c r="E769" s="119" t="s">
        <v>3049</v>
      </c>
      <c r="F769" s="119" t="s">
        <v>3002</v>
      </c>
      <c r="G769" s="119" t="s">
        <v>3005</v>
      </c>
      <c r="H769" s="119" t="s">
        <v>1997</v>
      </c>
      <c r="I769" s="119" t="s">
        <v>173</v>
      </c>
      <c r="J769" s="119" t="s">
        <v>335</v>
      </c>
      <c r="K769" s="119" t="s">
        <v>140</v>
      </c>
      <c r="L769" s="119" t="s">
        <v>8575</v>
      </c>
      <c r="M769" s="120">
        <v>30000</v>
      </c>
      <c r="N769" s="122">
        <v>0</v>
      </c>
      <c r="O769" s="120">
        <v>912</v>
      </c>
      <c r="P769" s="120">
        <v>861</v>
      </c>
      <c r="Q769" s="121">
        <f t="shared" si="11"/>
        <v>325</v>
      </c>
      <c r="R769" s="120">
        <v>27902</v>
      </c>
    </row>
    <row r="770" spans="1:18">
      <c r="A770" s="116" t="str">
        <f>TNOMINA[[#This Row],[cedula]]&amp;TNOMINA[[#This Row],[prog]]&amp;LEFT(TNOMINA[[#This Row],[tipo]],3)</f>
        <v>0310004856413FIJ</v>
      </c>
      <c r="B770" s="119" t="s">
        <v>2298</v>
      </c>
      <c r="C770" s="119" t="s">
        <v>11</v>
      </c>
      <c r="D770" s="119" t="s">
        <v>2332</v>
      </c>
      <c r="E770" s="119" t="s">
        <v>3049</v>
      </c>
      <c r="F770" s="119" t="s">
        <v>3002</v>
      </c>
      <c r="G770" s="119" t="s">
        <v>3010</v>
      </c>
      <c r="H770" s="119" t="s">
        <v>1152</v>
      </c>
      <c r="I770" s="119" t="s">
        <v>64</v>
      </c>
      <c r="J770" s="119" t="s">
        <v>34</v>
      </c>
      <c r="K770" s="119" t="s">
        <v>18</v>
      </c>
      <c r="L770" s="119" t="s">
        <v>8575</v>
      </c>
      <c r="M770" s="120">
        <v>16500</v>
      </c>
      <c r="N770" s="122">
        <v>0</v>
      </c>
      <c r="O770" s="120">
        <v>501.6</v>
      </c>
      <c r="P770" s="120">
        <v>473.55</v>
      </c>
      <c r="Q770" s="121">
        <f t="shared" si="11"/>
        <v>75</v>
      </c>
      <c r="R770" s="120">
        <v>15449.85</v>
      </c>
    </row>
    <row r="771" spans="1:18">
      <c r="A771" s="116" t="str">
        <f>TNOMINA[[#This Row],[cedula]]&amp;TNOMINA[[#This Row],[prog]]&amp;LEFT(TNOMINA[[#This Row],[tipo]],3)</f>
        <v>2250001007313FIJ</v>
      </c>
      <c r="B771" s="119" t="s">
        <v>2298</v>
      </c>
      <c r="C771" s="119" t="s">
        <v>11</v>
      </c>
      <c r="D771" s="119" t="s">
        <v>2332</v>
      </c>
      <c r="E771" s="119" t="s">
        <v>3049</v>
      </c>
      <c r="F771" s="119" t="s">
        <v>3002</v>
      </c>
      <c r="G771" s="119" t="s">
        <v>3008</v>
      </c>
      <c r="H771" s="119" t="s">
        <v>1998</v>
      </c>
      <c r="I771" s="119" t="s">
        <v>134</v>
      </c>
      <c r="J771" s="119" t="s">
        <v>15</v>
      </c>
      <c r="K771" s="119" t="s">
        <v>287</v>
      </c>
      <c r="L771" s="119" t="s">
        <v>8575</v>
      </c>
      <c r="M771" s="120">
        <v>25000</v>
      </c>
      <c r="N771" s="122">
        <v>0</v>
      </c>
      <c r="O771" s="120">
        <v>760</v>
      </c>
      <c r="P771" s="120">
        <v>717.5</v>
      </c>
      <c r="Q771" s="121">
        <f t="shared" si="11"/>
        <v>3351</v>
      </c>
      <c r="R771" s="120">
        <v>20171.5</v>
      </c>
    </row>
    <row r="772" spans="1:18">
      <c r="A772" s="116" t="str">
        <f>TNOMINA[[#This Row],[cedula]]&amp;TNOMINA[[#This Row],[prog]]&amp;LEFT(TNOMINA[[#This Row],[tipo]],3)</f>
        <v>0010009236013FIJ</v>
      </c>
      <c r="B772" s="119" t="s">
        <v>2298</v>
      </c>
      <c r="C772" s="119" t="s">
        <v>11</v>
      </c>
      <c r="D772" s="119" t="s">
        <v>2332</v>
      </c>
      <c r="E772" s="119" t="s">
        <v>3049</v>
      </c>
      <c r="F772" s="119" t="s">
        <v>3002</v>
      </c>
      <c r="G772" s="119" t="s">
        <v>3009</v>
      </c>
      <c r="H772" s="119" t="s">
        <v>1153</v>
      </c>
      <c r="I772" s="119" t="s">
        <v>294</v>
      </c>
      <c r="J772" s="119" t="s">
        <v>10</v>
      </c>
      <c r="K772" s="119" t="s">
        <v>293</v>
      </c>
      <c r="L772" s="119" t="s">
        <v>8575</v>
      </c>
      <c r="M772" s="120">
        <v>35000</v>
      </c>
      <c r="N772" s="122">
        <v>0</v>
      </c>
      <c r="O772" s="120">
        <v>1064</v>
      </c>
      <c r="P772" s="120">
        <v>1004.5</v>
      </c>
      <c r="Q772" s="121">
        <f t="shared" si="11"/>
        <v>125</v>
      </c>
      <c r="R772" s="120">
        <v>32806.5</v>
      </c>
    </row>
    <row r="773" spans="1:18">
      <c r="A773" s="116" t="str">
        <f>TNOMINA[[#This Row],[cedula]]&amp;TNOMINA[[#This Row],[prog]]&amp;LEFT(TNOMINA[[#This Row],[tipo]],3)</f>
        <v>0010006162113FIJ</v>
      </c>
      <c r="B773" s="119" t="s">
        <v>2298</v>
      </c>
      <c r="C773" s="119" t="s">
        <v>11</v>
      </c>
      <c r="D773" s="119" t="s">
        <v>2332</v>
      </c>
      <c r="E773" s="119" t="s">
        <v>3049</v>
      </c>
      <c r="F773" s="119" t="s">
        <v>3002</v>
      </c>
      <c r="G773" s="119" t="s">
        <v>3007</v>
      </c>
      <c r="H773" s="119" t="s">
        <v>2044</v>
      </c>
      <c r="I773" s="119" t="s">
        <v>126</v>
      </c>
      <c r="J773" s="119" t="s">
        <v>109</v>
      </c>
      <c r="K773" s="119" t="s">
        <v>104</v>
      </c>
      <c r="L773" s="119" t="s">
        <v>8575</v>
      </c>
      <c r="M773" s="120">
        <v>30000</v>
      </c>
      <c r="N773" s="122">
        <v>0</v>
      </c>
      <c r="O773" s="120">
        <v>912</v>
      </c>
      <c r="P773" s="120">
        <v>861</v>
      </c>
      <c r="Q773" s="121">
        <f t="shared" ref="Q773:Q836" si="12">M773-SUM(N773:P773)-R773</f>
        <v>25</v>
      </c>
      <c r="R773" s="120">
        <v>28202</v>
      </c>
    </row>
    <row r="774" spans="1:18">
      <c r="A774" s="116" t="str">
        <f>TNOMINA[[#This Row],[cedula]]&amp;TNOMINA[[#This Row],[prog]]&amp;LEFT(TNOMINA[[#This Row],[tipo]],3)</f>
        <v>0010369382613FIJ</v>
      </c>
      <c r="B774" s="119" t="s">
        <v>2298</v>
      </c>
      <c r="C774" s="119" t="s">
        <v>11</v>
      </c>
      <c r="D774" s="119" t="s">
        <v>2332</v>
      </c>
      <c r="E774" s="119" t="s">
        <v>3049</v>
      </c>
      <c r="F774" s="119" t="s">
        <v>3002</v>
      </c>
      <c r="G774" s="119" t="s">
        <v>3009</v>
      </c>
      <c r="H774" s="119" t="s">
        <v>2000</v>
      </c>
      <c r="I774" s="119" t="s">
        <v>92</v>
      </c>
      <c r="J774" s="119" t="s">
        <v>93</v>
      </c>
      <c r="K774" s="119" t="s">
        <v>73</v>
      </c>
      <c r="L774" s="119" t="s">
        <v>8575</v>
      </c>
      <c r="M774" s="120">
        <v>24000</v>
      </c>
      <c r="N774" s="122">
        <v>0</v>
      </c>
      <c r="O774" s="120">
        <v>729.6</v>
      </c>
      <c r="P774" s="120">
        <v>688.8</v>
      </c>
      <c r="Q774" s="121">
        <f t="shared" si="12"/>
        <v>14261.159999999998</v>
      </c>
      <c r="R774" s="120">
        <v>8320.44</v>
      </c>
    </row>
    <row r="775" spans="1:18">
      <c r="A775" s="116" t="str">
        <f>TNOMINA[[#This Row],[cedula]]&amp;TNOMINA[[#This Row],[prog]]&amp;LEFT(TNOMINA[[#This Row],[tipo]],3)</f>
        <v>0120002979913FIJ</v>
      </c>
      <c r="B775" s="119" t="s">
        <v>2298</v>
      </c>
      <c r="C775" s="119" t="s">
        <v>11</v>
      </c>
      <c r="D775" s="119" t="s">
        <v>2332</v>
      </c>
      <c r="E775" s="119" t="s">
        <v>3049</v>
      </c>
      <c r="F775" s="119" t="s">
        <v>3002</v>
      </c>
      <c r="G775" s="119" t="s">
        <v>3006</v>
      </c>
      <c r="H775" s="119" t="s">
        <v>2001</v>
      </c>
      <c r="I775" s="119" t="s">
        <v>978</v>
      </c>
      <c r="J775" s="119" t="s">
        <v>8</v>
      </c>
      <c r="K775" s="119" t="s">
        <v>976</v>
      </c>
      <c r="L775" s="119" t="s">
        <v>8575</v>
      </c>
      <c r="M775" s="120">
        <v>10000</v>
      </c>
      <c r="N775" s="122">
        <v>0</v>
      </c>
      <c r="O775" s="120">
        <v>304</v>
      </c>
      <c r="P775" s="120">
        <v>287</v>
      </c>
      <c r="Q775" s="121">
        <f t="shared" si="12"/>
        <v>25</v>
      </c>
      <c r="R775" s="120">
        <v>9384</v>
      </c>
    </row>
    <row r="776" spans="1:18">
      <c r="A776" s="116" t="str">
        <f>TNOMINA[[#This Row],[cedula]]&amp;TNOMINA[[#This Row],[prog]]&amp;LEFT(TNOMINA[[#This Row],[tipo]],3)</f>
        <v>0310299011013FIJ</v>
      </c>
      <c r="B776" s="119" t="s">
        <v>2298</v>
      </c>
      <c r="C776" s="119" t="s">
        <v>11</v>
      </c>
      <c r="D776" s="119" t="s">
        <v>2332</v>
      </c>
      <c r="E776" s="119" t="s">
        <v>3049</v>
      </c>
      <c r="F776" s="119" t="s">
        <v>3002</v>
      </c>
      <c r="G776" s="119" t="s">
        <v>3004</v>
      </c>
      <c r="H776" s="119" t="s">
        <v>1154</v>
      </c>
      <c r="I776" s="119" t="s">
        <v>65</v>
      </c>
      <c r="J776" s="119" t="s">
        <v>8</v>
      </c>
      <c r="K776" s="119" t="s">
        <v>18</v>
      </c>
      <c r="L776" s="119" t="s">
        <v>8575</v>
      </c>
      <c r="M776" s="120">
        <v>10000</v>
      </c>
      <c r="N776" s="122">
        <v>0</v>
      </c>
      <c r="O776" s="120">
        <v>304</v>
      </c>
      <c r="P776" s="120">
        <v>287</v>
      </c>
      <c r="Q776" s="121">
        <f t="shared" si="12"/>
        <v>1962.38</v>
      </c>
      <c r="R776" s="120">
        <v>7446.62</v>
      </c>
    </row>
    <row r="777" spans="1:18">
      <c r="A777" s="116" t="str">
        <f>TNOMINA[[#This Row],[cedula]]&amp;TNOMINA[[#This Row],[prog]]&amp;LEFT(TNOMINA[[#This Row],[tipo]],3)</f>
        <v>0011939788313FIJ</v>
      </c>
      <c r="B777" s="119" t="s">
        <v>2298</v>
      </c>
      <c r="C777" s="119" t="s">
        <v>11</v>
      </c>
      <c r="D777" s="119" t="s">
        <v>2332</v>
      </c>
      <c r="E777" s="119" t="s">
        <v>3049</v>
      </c>
      <c r="F777" s="119" t="s">
        <v>3002</v>
      </c>
      <c r="G777" s="119" t="s">
        <v>3006</v>
      </c>
      <c r="H777" s="119" t="s">
        <v>8593</v>
      </c>
      <c r="I777" s="119" t="s">
        <v>8592</v>
      </c>
      <c r="J777" s="119" t="s">
        <v>8</v>
      </c>
      <c r="K777" s="119" t="s">
        <v>73</v>
      </c>
      <c r="L777" s="119" t="s">
        <v>8575</v>
      </c>
      <c r="M777" s="120">
        <v>18000</v>
      </c>
      <c r="N777" s="122">
        <v>0</v>
      </c>
      <c r="O777" s="120">
        <v>547.20000000000005</v>
      </c>
      <c r="P777" s="120">
        <v>516.6</v>
      </c>
      <c r="Q777" s="121">
        <f t="shared" si="12"/>
        <v>25</v>
      </c>
      <c r="R777" s="120">
        <v>16911.2</v>
      </c>
    </row>
    <row r="778" spans="1:18">
      <c r="A778" s="116" t="str">
        <f>TNOMINA[[#This Row],[cedula]]&amp;TNOMINA[[#This Row],[prog]]&amp;LEFT(TNOMINA[[#This Row],[tipo]],3)</f>
        <v>4022634972413FIJ</v>
      </c>
      <c r="B778" s="119" t="s">
        <v>2298</v>
      </c>
      <c r="C778" s="119" t="s">
        <v>11</v>
      </c>
      <c r="D778" s="119" t="s">
        <v>2332</v>
      </c>
      <c r="E778" s="119" t="s">
        <v>3049</v>
      </c>
      <c r="F778" s="119" t="s">
        <v>3002</v>
      </c>
      <c r="G778" s="119" t="s">
        <v>3006</v>
      </c>
      <c r="H778" s="119" t="s">
        <v>3575</v>
      </c>
      <c r="I778" s="119" t="s">
        <v>3608</v>
      </c>
      <c r="J778" s="119" t="s">
        <v>367</v>
      </c>
      <c r="K778" s="119" t="s">
        <v>18</v>
      </c>
      <c r="L778" s="119" t="s">
        <v>8575</v>
      </c>
      <c r="M778" s="120">
        <v>25000</v>
      </c>
      <c r="N778" s="122">
        <v>0</v>
      </c>
      <c r="O778" s="120">
        <v>760</v>
      </c>
      <c r="P778" s="120">
        <v>717.5</v>
      </c>
      <c r="Q778" s="121">
        <f t="shared" si="12"/>
        <v>25</v>
      </c>
      <c r="R778" s="120">
        <v>23497.5</v>
      </c>
    </row>
    <row r="779" spans="1:18">
      <c r="A779" s="116" t="str">
        <f>TNOMINA[[#This Row],[cedula]]&amp;TNOMINA[[#This Row],[prog]]&amp;LEFT(TNOMINA[[#This Row],[tipo]],3)</f>
        <v>0540106937113FIJ</v>
      </c>
      <c r="B779" s="119" t="s">
        <v>2298</v>
      </c>
      <c r="C779" s="119" t="s">
        <v>11</v>
      </c>
      <c r="D779" s="119" t="s">
        <v>2332</v>
      </c>
      <c r="E779" s="119" t="s">
        <v>3049</v>
      </c>
      <c r="F779" s="119" t="s">
        <v>3002</v>
      </c>
      <c r="G779" s="119" t="s">
        <v>3010</v>
      </c>
      <c r="H779" s="119" t="s">
        <v>1734</v>
      </c>
      <c r="I779" s="119" t="s">
        <v>135</v>
      </c>
      <c r="J779" s="119" t="s">
        <v>59</v>
      </c>
      <c r="K779" s="119" t="s">
        <v>293</v>
      </c>
      <c r="L779" s="119" t="s">
        <v>8575</v>
      </c>
      <c r="M779" s="120">
        <v>140000</v>
      </c>
      <c r="N779" s="120">
        <v>20720.68</v>
      </c>
      <c r="O779" s="120">
        <v>4256</v>
      </c>
      <c r="P779" s="120">
        <v>4018</v>
      </c>
      <c r="Q779" s="121">
        <f t="shared" si="12"/>
        <v>3199.7600000000093</v>
      </c>
      <c r="R779" s="120">
        <v>107805.56</v>
      </c>
    </row>
    <row r="780" spans="1:18">
      <c r="A780" s="116" t="str">
        <f>TNOMINA[[#This Row],[cedula]]&amp;TNOMINA[[#This Row],[prog]]&amp;LEFT(TNOMINA[[#This Row],[tipo]],3)</f>
        <v>0010130241213FIJ</v>
      </c>
      <c r="B780" s="119" t="s">
        <v>2298</v>
      </c>
      <c r="C780" s="119" t="s">
        <v>11</v>
      </c>
      <c r="D780" s="119" t="s">
        <v>2332</v>
      </c>
      <c r="E780" s="119" t="s">
        <v>3049</v>
      </c>
      <c r="F780" s="119" t="s">
        <v>3002</v>
      </c>
      <c r="G780" s="119" t="s">
        <v>3004</v>
      </c>
      <c r="H780" s="119" t="s">
        <v>1155</v>
      </c>
      <c r="I780" s="119" t="s">
        <v>174</v>
      </c>
      <c r="J780" s="119" t="s">
        <v>149</v>
      </c>
      <c r="K780" s="119" t="s">
        <v>140</v>
      </c>
      <c r="L780" s="119" t="s">
        <v>8575</v>
      </c>
      <c r="M780" s="120">
        <v>10000</v>
      </c>
      <c r="N780" s="122">
        <v>0</v>
      </c>
      <c r="O780" s="120">
        <v>304</v>
      </c>
      <c r="P780" s="120">
        <v>287</v>
      </c>
      <c r="Q780" s="121">
        <f t="shared" si="12"/>
        <v>575</v>
      </c>
      <c r="R780" s="120">
        <v>8834</v>
      </c>
    </row>
    <row r="781" spans="1:18">
      <c r="A781" s="116" t="str">
        <f>TNOMINA[[#This Row],[cedula]]&amp;TNOMINA[[#This Row],[prog]]&amp;LEFT(TNOMINA[[#This Row],[tipo]],3)</f>
        <v>0310099915413FIJ</v>
      </c>
      <c r="B781" s="119" t="s">
        <v>2298</v>
      </c>
      <c r="C781" s="119" t="s">
        <v>11</v>
      </c>
      <c r="D781" s="119" t="s">
        <v>2332</v>
      </c>
      <c r="E781" s="119" t="s">
        <v>3049</v>
      </c>
      <c r="F781" s="119" t="s">
        <v>3002</v>
      </c>
      <c r="G781" s="119" t="s">
        <v>3010</v>
      </c>
      <c r="H781" s="119" t="s">
        <v>2003</v>
      </c>
      <c r="I781" s="119" t="s">
        <v>66</v>
      </c>
      <c r="J781" s="119" t="s">
        <v>67</v>
      </c>
      <c r="K781" s="119" t="s">
        <v>18</v>
      </c>
      <c r="L781" s="119" t="s">
        <v>8575</v>
      </c>
      <c r="M781" s="120">
        <v>20000</v>
      </c>
      <c r="N781" s="122">
        <v>0</v>
      </c>
      <c r="O781" s="120">
        <v>608</v>
      </c>
      <c r="P781" s="120">
        <v>574</v>
      </c>
      <c r="Q781" s="121">
        <f t="shared" si="12"/>
        <v>75</v>
      </c>
      <c r="R781" s="120">
        <v>18743</v>
      </c>
    </row>
    <row r="782" spans="1:18">
      <c r="A782" s="116" t="str">
        <f>TNOMINA[[#This Row],[cedula]]&amp;TNOMINA[[#This Row],[prog]]&amp;LEFT(TNOMINA[[#This Row],[tipo]],3)</f>
        <v>0011272922313FIJ</v>
      </c>
      <c r="B782" s="119" t="s">
        <v>2298</v>
      </c>
      <c r="C782" s="119" t="s">
        <v>11</v>
      </c>
      <c r="D782" s="119" t="s">
        <v>2332</v>
      </c>
      <c r="E782" s="119" t="s">
        <v>3049</v>
      </c>
      <c r="F782" s="119" t="s">
        <v>3002</v>
      </c>
      <c r="G782" s="119" t="s">
        <v>3004</v>
      </c>
      <c r="H782" s="119" t="s">
        <v>1156</v>
      </c>
      <c r="I782" s="119" t="s">
        <v>175</v>
      </c>
      <c r="J782" s="119" t="s">
        <v>149</v>
      </c>
      <c r="K782" s="119" t="s">
        <v>140</v>
      </c>
      <c r="L782" s="119" t="s">
        <v>8575</v>
      </c>
      <c r="M782" s="120">
        <v>10000</v>
      </c>
      <c r="N782" s="122">
        <v>0</v>
      </c>
      <c r="O782" s="120">
        <v>304</v>
      </c>
      <c r="P782" s="120">
        <v>287</v>
      </c>
      <c r="Q782" s="121">
        <f t="shared" si="12"/>
        <v>525</v>
      </c>
      <c r="R782" s="120">
        <v>8884</v>
      </c>
    </row>
    <row r="783" spans="1:18">
      <c r="A783" s="116" t="str">
        <f>TNOMINA[[#This Row],[cedula]]&amp;TNOMINA[[#This Row],[prog]]&amp;LEFT(TNOMINA[[#This Row],[tipo]],3)</f>
        <v>0310022102113FIJ</v>
      </c>
      <c r="B783" s="119" t="s">
        <v>2298</v>
      </c>
      <c r="C783" s="119" t="s">
        <v>11</v>
      </c>
      <c r="D783" s="119" t="s">
        <v>2332</v>
      </c>
      <c r="E783" s="119" t="s">
        <v>3049</v>
      </c>
      <c r="F783" s="119" t="s">
        <v>3002</v>
      </c>
      <c r="G783" s="119" t="s">
        <v>3004</v>
      </c>
      <c r="H783" s="119" t="s">
        <v>1157</v>
      </c>
      <c r="I783" s="119" t="s">
        <v>68</v>
      </c>
      <c r="J783" s="119" t="s">
        <v>69</v>
      </c>
      <c r="K783" s="119" t="s">
        <v>18</v>
      </c>
      <c r="L783" s="119" t="s">
        <v>8575</v>
      </c>
      <c r="M783" s="120">
        <v>10000</v>
      </c>
      <c r="N783" s="122">
        <v>0</v>
      </c>
      <c r="O783" s="120">
        <v>304</v>
      </c>
      <c r="P783" s="120">
        <v>287</v>
      </c>
      <c r="Q783" s="121">
        <f t="shared" si="12"/>
        <v>75</v>
      </c>
      <c r="R783" s="120">
        <v>9334</v>
      </c>
    </row>
    <row r="784" spans="1:18">
      <c r="A784" s="116" t="str">
        <f>TNOMINA[[#This Row],[cedula]]&amp;TNOMINA[[#This Row],[prog]]&amp;LEFT(TNOMINA[[#This Row],[tipo]],3)</f>
        <v>0010274150113FIJ</v>
      </c>
      <c r="B784" s="119" t="s">
        <v>2298</v>
      </c>
      <c r="C784" s="119" t="s">
        <v>11</v>
      </c>
      <c r="D784" s="119" t="s">
        <v>2332</v>
      </c>
      <c r="E784" s="119" t="s">
        <v>3049</v>
      </c>
      <c r="F784" s="119" t="s">
        <v>3002</v>
      </c>
      <c r="G784" s="119" t="s">
        <v>3005</v>
      </c>
      <c r="H784" s="119" t="s">
        <v>2004</v>
      </c>
      <c r="I784" s="119" t="s">
        <v>94</v>
      </c>
      <c r="J784" s="119" t="s">
        <v>8</v>
      </c>
      <c r="K784" s="119" t="s">
        <v>73</v>
      </c>
      <c r="L784" s="119" t="s">
        <v>8575</v>
      </c>
      <c r="M784" s="120">
        <v>11000</v>
      </c>
      <c r="N784" s="122">
        <v>0</v>
      </c>
      <c r="O784" s="120">
        <v>334.4</v>
      </c>
      <c r="P784" s="120">
        <v>315.7</v>
      </c>
      <c r="Q784" s="121">
        <f t="shared" si="12"/>
        <v>7468.84</v>
      </c>
      <c r="R784" s="120">
        <v>2881.06</v>
      </c>
    </row>
    <row r="785" spans="1:18">
      <c r="A785" s="116" t="str">
        <f>TNOMINA[[#This Row],[cedula]]&amp;TNOMINA[[#This Row],[prog]]&amp;LEFT(TNOMINA[[#This Row],[tipo]],3)</f>
        <v>0100108368013FIJ</v>
      </c>
      <c r="B785" s="119" t="s">
        <v>2298</v>
      </c>
      <c r="C785" s="119" t="s">
        <v>11</v>
      </c>
      <c r="D785" s="119" t="s">
        <v>2332</v>
      </c>
      <c r="E785" s="119" t="s">
        <v>3049</v>
      </c>
      <c r="F785" s="119" t="s">
        <v>3002</v>
      </c>
      <c r="G785" s="119" t="s">
        <v>3006</v>
      </c>
      <c r="H785" s="119" t="s">
        <v>2005</v>
      </c>
      <c r="I785" s="119" t="s">
        <v>832</v>
      </c>
      <c r="J785" s="119" t="s">
        <v>59</v>
      </c>
      <c r="K785" s="119" t="s">
        <v>833</v>
      </c>
      <c r="L785" s="119" t="s">
        <v>8575</v>
      </c>
      <c r="M785" s="120">
        <v>100000</v>
      </c>
      <c r="N785" s="120">
        <v>12105.37</v>
      </c>
      <c r="O785" s="120">
        <v>3040</v>
      </c>
      <c r="P785" s="120">
        <v>2870</v>
      </c>
      <c r="Q785" s="121">
        <f t="shared" si="12"/>
        <v>7071</v>
      </c>
      <c r="R785" s="120">
        <v>74913.63</v>
      </c>
    </row>
    <row r="786" spans="1:18">
      <c r="A786" s="116" t="str">
        <f>TNOMINA[[#This Row],[cedula]]&amp;TNOMINA[[#This Row],[prog]]&amp;LEFT(TNOMINA[[#This Row],[tipo]],3)</f>
        <v>0590012981713FIJ</v>
      </c>
      <c r="B786" s="119" t="s">
        <v>2298</v>
      </c>
      <c r="C786" s="119" t="s">
        <v>11</v>
      </c>
      <c r="D786" s="119" t="s">
        <v>2332</v>
      </c>
      <c r="E786" s="119" t="s">
        <v>3049</v>
      </c>
      <c r="F786" s="119" t="s">
        <v>3002</v>
      </c>
      <c r="G786" s="119" t="s">
        <v>3006</v>
      </c>
      <c r="H786" s="119" t="s">
        <v>3063</v>
      </c>
      <c r="I786" s="119" t="s">
        <v>3062</v>
      </c>
      <c r="J786" s="119" t="s">
        <v>3064</v>
      </c>
      <c r="K786" s="119" t="s">
        <v>73</v>
      </c>
      <c r="L786" s="119" t="s">
        <v>8575</v>
      </c>
      <c r="M786" s="120">
        <v>20000</v>
      </c>
      <c r="N786" s="122">
        <v>0</v>
      </c>
      <c r="O786" s="120">
        <v>608</v>
      </c>
      <c r="P786" s="120">
        <v>574</v>
      </c>
      <c r="Q786" s="121">
        <f t="shared" si="12"/>
        <v>5071</v>
      </c>
      <c r="R786" s="120">
        <v>13747</v>
      </c>
    </row>
    <row r="787" spans="1:18">
      <c r="A787" s="116" t="str">
        <f>TNOMINA[[#This Row],[cedula]]&amp;TNOMINA[[#This Row],[prog]]&amp;LEFT(TNOMINA[[#This Row],[tipo]],3)</f>
        <v>0010155005113FIJ</v>
      </c>
      <c r="B787" s="119" t="s">
        <v>2298</v>
      </c>
      <c r="C787" s="119" t="s">
        <v>11</v>
      </c>
      <c r="D787" s="119" t="s">
        <v>2332</v>
      </c>
      <c r="E787" s="119" t="s">
        <v>3049</v>
      </c>
      <c r="F787" s="119" t="s">
        <v>3002</v>
      </c>
      <c r="G787" s="119" t="s">
        <v>3010</v>
      </c>
      <c r="H787" s="119" t="s">
        <v>1158</v>
      </c>
      <c r="I787" s="119" t="s">
        <v>666</v>
      </c>
      <c r="J787" s="119" t="s">
        <v>667</v>
      </c>
      <c r="K787" s="119" t="s">
        <v>606</v>
      </c>
      <c r="L787" s="119" t="s">
        <v>8575</v>
      </c>
      <c r="M787" s="120">
        <v>75000</v>
      </c>
      <c r="N787" s="120">
        <v>5674.42</v>
      </c>
      <c r="O787" s="120">
        <v>2280</v>
      </c>
      <c r="P787" s="120">
        <v>2152.5</v>
      </c>
      <c r="Q787" s="121">
        <f t="shared" si="12"/>
        <v>5835.760000000002</v>
      </c>
      <c r="R787" s="120">
        <v>59057.32</v>
      </c>
    </row>
    <row r="788" spans="1:18">
      <c r="A788" s="116" t="str">
        <f>TNOMINA[[#This Row],[cedula]]&amp;TNOMINA[[#This Row],[prog]]&amp;LEFT(TNOMINA[[#This Row],[tipo]],3)</f>
        <v>2250088956713FIJ</v>
      </c>
      <c r="B788" s="119" t="s">
        <v>2298</v>
      </c>
      <c r="C788" s="119" t="s">
        <v>11</v>
      </c>
      <c r="D788" s="119" t="s">
        <v>2332</v>
      </c>
      <c r="E788" s="119" t="s">
        <v>3049</v>
      </c>
      <c r="F788" s="119" t="s">
        <v>3002</v>
      </c>
      <c r="G788" s="119" t="s">
        <v>3005</v>
      </c>
      <c r="H788" s="119" t="s">
        <v>2045</v>
      </c>
      <c r="I788" s="119" t="s">
        <v>1172</v>
      </c>
      <c r="J788" s="119" t="s">
        <v>32</v>
      </c>
      <c r="K788" s="119" t="s">
        <v>104</v>
      </c>
      <c r="L788" s="119" t="s">
        <v>8575</v>
      </c>
      <c r="M788" s="120">
        <v>40000</v>
      </c>
      <c r="N788" s="120">
        <v>442.65</v>
      </c>
      <c r="O788" s="120">
        <v>1216</v>
      </c>
      <c r="P788" s="120">
        <v>1148</v>
      </c>
      <c r="Q788" s="121">
        <f t="shared" si="12"/>
        <v>4171</v>
      </c>
      <c r="R788" s="120">
        <v>33022.35</v>
      </c>
    </row>
    <row r="789" spans="1:18">
      <c r="A789" s="116" t="str">
        <f>TNOMINA[[#This Row],[cedula]]&amp;TNOMINA[[#This Row],[prog]]&amp;LEFT(TNOMINA[[#This Row],[tipo]],3)</f>
        <v>0010191984313FIJ</v>
      </c>
      <c r="B789" s="119" t="s">
        <v>2298</v>
      </c>
      <c r="C789" s="119" t="s">
        <v>11</v>
      </c>
      <c r="D789" s="119" t="s">
        <v>2332</v>
      </c>
      <c r="E789" s="119" t="s">
        <v>3049</v>
      </c>
      <c r="F789" s="119" t="s">
        <v>3002</v>
      </c>
      <c r="G789" s="119" t="s">
        <v>3005</v>
      </c>
      <c r="H789" s="119" t="s">
        <v>1173</v>
      </c>
      <c r="I789" s="119" t="s">
        <v>128</v>
      </c>
      <c r="J789" s="119" t="s">
        <v>109</v>
      </c>
      <c r="K789" s="119" t="s">
        <v>104</v>
      </c>
      <c r="L789" s="119" t="s">
        <v>8575</v>
      </c>
      <c r="M789" s="120">
        <v>30000</v>
      </c>
      <c r="N789" s="122">
        <v>0</v>
      </c>
      <c r="O789" s="120">
        <v>912</v>
      </c>
      <c r="P789" s="120">
        <v>861</v>
      </c>
      <c r="Q789" s="121">
        <f t="shared" si="12"/>
        <v>6702.02</v>
      </c>
      <c r="R789" s="120">
        <v>21524.98</v>
      </c>
    </row>
    <row r="790" spans="1:18">
      <c r="A790" s="116" t="str">
        <f>TNOMINA[[#This Row],[cedula]]&amp;TNOMINA[[#This Row],[prog]]&amp;LEFT(TNOMINA[[#This Row],[tipo]],3)</f>
        <v>4022649441313FIJ</v>
      </c>
      <c r="B790" s="119" t="s">
        <v>2298</v>
      </c>
      <c r="C790" s="119" t="s">
        <v>11</v>
      </c>
      <c r="D790" s="119" t="s">
        <v>2332</v>
      </c>
      <c r="E790" s="119" t="s">
        <v>3049</v>
      </c>
      <c r="F790" s="119" t="s">
        <v>3002</v>
      </c>
      <c r="G790" s="119" t="s">
        <v>3006</v>
      </c>
      <c r="H790" s="119" t="s">
        <v>3066</v>
      </c>
      <c r="I790" s="119" t="s">
        <v>3065</v>
      </c>
      <c r="J790" s="119" t="s">
        <v>27</v>
      </c>
      <c r="K790" s="119" t="s">
        <v>513</v>
      </c>
      <c r="L790" s="119" t="s">
        <v>8575</v>
      </c>
      <c r="M790" s="120">
        <v>18000</v>
      </c>
      <c r="N790" s="122">
        <v>0</v>
      </c>
      <c r="O790" s="120">
        <v>547.20000000000005</v>
      </c>
      <c r="P790" s="120">
        <v>516.6</v>
      </c>
      <c r="Q790" s="121">
        <f t="shared" si="12"/>
        <v>25</v>
      </c>
      <c r="R790" s="120">
        <v>16911.2</v>
      </c>
    </row>
    <row r="791" spans="1:18">
      <c r="A791" s="116" t="str">
        <f>TNOMINA[[#This Row],[cedula]]&amp;TNOMINA[[#This Row],[prog]]&amp;LEFT(TNOMINA[[#This Row],[tipo]],3)</f>
        <v>0011410010013FIJ</v>
      </c>
      <c r="B791" s="119" t="s">
        <v>2298</v>
      </c>
      <c r="C791" s="119" t="s">
        <v>11</v>
      </c>
      <c r="D791" s="119" t="s">
        <v>2332</v>
      </c>
      <c r="E791" s="119" t="s">
        <v>3049</v>
      </c>
      <c r="F791" s="119" t="s">
        <v>3002</v>
      </c>
      <c r="G791" s="119" t="s">
        <v>3009</v>
      </c>
      <c r="H791" s="119" t="s">
        <v>2006</v>
      </c>
      <c r="I791" s="119" t="s">
        <v>668</v>
      </c>
      <c r="J791" s="119" t="s">
        <v>669</v>
      </c>
      <c r="K791" s="119" t="s">
        <v>606</v>
      </c>
      <c r="L791" s="119" t="s">
        <v>8575</v>
      </c>
      <c r="M791" s="120">
        <v>40000</v>
      </c>
      <c r="N791" s="120">
        <v>204.54</v>
      </c>
      <c r="O791" s="120">
        <v>1216</v>
      </c>
      <c r="P791" s="120">
        <v>1148</v>
      </c>
      <c r="Q791" s="121">
        <f t="shared" si="12"/>
        <v>2908.3799999999974</v>
      </c>
      <c r="R791" s="120">
        <v>34523.08</v>
      </c>
    </row>
    <row r="792" spans="1:18">
      <c r="A792" s="116" t="str">
        <f>TNOMINA[[#This Row],[cedula]]&amp;TNOMINA[[#This Row],[prog]]&amp;LEFT(TNOMINA[[#This Row],[tipo]],3)</f>
        <v>0310117925113FIJ</v>
      </c>
      <c r="B792" s="119" t="s">
        <v>2298</v>
      </c>
      <c r="C792" s="119" t="s">
        <v>11</v>
      </c>
      <c r="D792" s="119" t="s">
        <v>2332</v>
      </c>
      <c r="E792" s="119" t="s">
        <v>3049</v>
      </c>
      <c r="F792" s="119" t="s">
        <v>3002</v>
      </c>
      <c r="G792" s="119" t="s">
        <v>3004</v>
      </c>
      <c r="H792" s="119" t="s">
        <v>2008</v>
      </c>
      <c r="I792" s="119" t="s">
        <v>70</v>
      </c>
      <c r="J792" s="119" t="s">
        <v>52</v>
      </c>
      <c r="K792" s="119" t="s">
        <v>18</v>
      </c>
      <c r="L792" s="119" t="s">
        <v>8575</v>
      </c>
      <c r="M792" s="120">
        <v>10000</v>
      </c>
      <c r="N792" s="122">
        <v>0</v>
      </c>
      <c r="O792" s="120">
        <v>304</v>
      </c>
      <c r="P792" s="120">
        <v>287</v>
      </c>
      <c r="Q792" s="121">
        <f t="shared" si="12"/>
        <v>2562.38</v>
      </c>
      <c r="R792" s="120">
        <v>6846.62</v>
      </c>
    </row>
    <row r="793" spans="1:18">
      <c r="A793" s="116" t="str">
        <f>TNOMINA[[#This Row],[cedula]]&amp;TNOMINA[[#This Row],[prog]]&amp;LEFT(TNOMINA[[#This Row],[tipo]],3)</f>
        <v>4023288864013FIJ</v>
      </c>
      <c r="B793" s="119" t="s">
        <v>2298</v>
      </c>
      <c r="C793" s="119" t="s">
        <v>11</v>
      </c>
      <c r="D793" s="119" t="s">
        <v>2332</v>
      </c>
      <c r="E793" s="119" t="s">
        <v>3049</v>
      </c>
      <c r="F793" s="119" t="s">
        <v>3002</v>
      </c>
      <c r="G793" s="119" t="s">
        <v>3006</v>
      </c>
      <c r="H793" s="119" t="s">
        <v>3576</v>
      </c>
      <c r="I793" s="119" t="s">
        <v>3609</v>
      </c>
      <c r="J793" s="119" t="s">
        <v>3159</v>
      </c>
      <c r="K793" s="119" t="s">
        <v>606</v>
      </c>
      <c r="L793" s="119" t="s">
        <v>8575</v>
      </c>
      <c r="M793" s="120">
        <v>40000</v>
      </c>
      <c r="N793" s="120">
        <v>442.65</v>
      </c>
      <c r="O793" s="120">
        <v>1216</v>
      </c>
      <c r="P793" s="120">
        <v>1148</v>
      </c>
      <c r="Q793" s="121">
        <f t="shared" si="12"/>
        <v>25</v>
      </c>
      <c r="R793" s="120">
        <v>37168.35</v>
      </c>
    </row>
    <row r="794" spans="1:18">
      <c r="A794" s="116" t="str">
        <f>TNOMINA[[#This Row],[cedula]]&amp;TNOMINA[[#This Row],[prog]]&amp;LEFT(TNOMINA[[#This Row],[tipo]],3)</f>
        <v>0010249035613FIJ</v>
      </c>
      <c r="B794" s="119" t="s">
        <v>2298</v>
      </c>
      <c r="C794" s="119" t="s">
        <v>11</v>
      </c>
      <c r="D794" s="119" t="s">
        <v>2332</v>
      </c>
      <c r="E794" s="119" t="s">
        <v>3049</v>
      </c>
      <c r="F794" s="119" t="s">
        <v>3002</v>
      </c>
      <c r="G794" s="119" t="s">
        <v>3010</v>
      </c>
      <c r="H794" s="119" t="s">
        <v>1159</v>
      </c>
      <c r="I794" s="119" t="s">
        <v>670</v>
      </c>
      <c r="J794" s="119" t="s">
        <v>671</v>
      </c>
      <c r="K794" s="119" t="s">
        <v>606</v>
      </c>
      <c r="L794" s="119" t="s">
        <v>8575</v>
      </c>
      <c r="M794" s="120">
        <v>55000</v>
      </c>
      <c r="N794" s="120">
        <v>2559.6799999999998</v>
      </c>
      <c r="O794" s="120">
        <v>1672</v>
      </c>
      <c r="P794" s="120">
        <v>1578.5</v>
      </c>
      <c r="Q794" s="121">
        <f t="shared" si="12"/>
        <v>38018.300000000003</v>
      </c>
      <c r="R794" s="120">
        <v>11171.52</v>
      </c>
    </row>
    <row r="795" spans="1:18">
      <c r="A795" s="116" t="str">
        <f>TNOMINA[[#This Row],[cedula]]&amp;TNOMINA[[#This Row],[prog]]&amp;LEFT(TNOMINA[[#This Row],[tipo]],3)</f>
        <v>0011104415213FIJ</v>
      </c>
      <c r="B795" s="119" t="s">
        <v>2298</v>
      </c>
      <c r="C795" s="119" t="s">
        <v>11</v>
      </c>
      <c r="D795" s="119" t="s">
        <v>2332</v>
      </c>
      <c r="E795" s="119" t="s">
        <v>3049</v>
      </c>
      <c r="F795" s="119" t="s">
        <v>3002</v>
      </c>
      <c r="G795" s="119" t="s">
        <v>3007</v>
      </c>
      <c r="H795" s="119" t="s">
        <v>2009</v>
      </c>
      <c r="I795" s="119" t="s">
        <v>672</v>
      </c>
      <c r="J795" s="119" t="s">
        <v>32</v>
      </c>
      <c r="K795" s="119" t="s">
        <v>606</v>
      </c>
      <c r="L795" s="119" t="s">
        <v>8575</v>
      </c>
      <c r="M795" s="120">
        <v>65000</v>
      </c>
      <c r="N795" s="120">
        <v>4427.58</v>
      </c>
      <c r="O795" s="120">
        <v>1976</v>
      </c>
      <c r="P795" s="120">
        <v>1865.5</v>
      </c>
      <c r="Q795" s="121">
        <f t="shared" si="12"/>
        <v>2521</v>
      </c>
      <c r="R795" s="120">
        <v>54209.919999999998</v>
      </c>
    </row>
    <row r="796" spans="1:18">
      <c r="A796" s="116" t="str">
        <f>TNOMINA[[#This Row],[cedula]]&amp;TNOMINA[[#This Row],[prog]]&amp;LEFT(TNOMINA[[#This Row],[tipo]],3)</f>
        <v>4022804261613FIJ</v>
      </c>
      <c r="B796" s="119" t="s">
        <v>2298</v>
      </c>
      <c r="C796" s="119" t="s">
        <v>11</v>
      </c>
      <c r="D796" s="119" t="s">
        <v>2332</v>
      </c>
      <c r="E796" s="119" t="s">
        <v>3049</v>
      </c>
      <c r="F796" s="119" t="s">
        <v>3002</v>
      </c>
      <c r="G796" s="119" t="s">
        <v>3006</v>
      </c>
      <c r="H796" s="119" t="s">
        <v>3577</v>
      </c>
      <c r="I796" s="119" t="s">
        <v>3610</v>
      </c>
      <c r="J796" s="119" t="s">
        <v>60</v>
      </c>
      <c r="K796" s="119" t="s">
        <v>18</v>
      </c>
      <c r="L796" s="119" t="s">
        <v>8575</v>
      </c>
      <c r="M796" s="120">
        <v>25000</v>
      </c>
      <c r="N796" s="122">
        <v>0</v>
      </c>
      <c r="O796" s="120">
        <v>760</v>
      </c>
      <c r="P796" s="120">
        <v>717.5</v>
      </c>
      <c r="Q796" s="121">
        <f t="shared" si="12"/>
        <v>25</v>
      </c>
      <c r="R796" s="120">
        <v>23497.5</v>
      </c>
    </row>
    <row r="797" spans="1:18">
      <c r="A797" s="116" t="str">
        <f>TNOMINA[[#This Row],[cedula]]&amp;TNOMINA[[#This Row],[prog]]&amp;LEFT(TNOMINA[[#This Row],[tipo]],3)</f>
        <v>0011727005813FIJ</v>
      </c>
      <c r="B797" s="119" t="s">
        <v>2298</v>
      </c>
      <c r="C797" s="119" t="s">
        <v>11</v>
      </c>
      <c r="D797" s="119" t="s">
        <v>2332</v>
      </c>
      <c r="E797" s="119" t="s">
        <v>3049</v>
      </c>
      <c r="F797" s="119" t="s">
        <v>3002</v>
      </c>
      <c r="G797" s="119" t="s">
        <v>3006</v>
      </c>
      <c r="H797" s="119" t="s">
        <v>3377</v>
      </c>
      <c r="I797" s="119" t="s">
        <v>3378</v>
      </c>
      <c r="J797" s="119" t="s">
        <v>330</v>
      </c>
      <c r="K797" s="119" t="s">
        <v>606</v>
      </c>
      <c r="L797" s="119" t="s">
        <v>8575</v>
      </c>
      <c r="M797" s="120">
        <v>35000</v>
      </c>
      <c r="N797" s="122">
        <v>0</v>
      </c>
      <c r="O797" s="120">
        <v>1064</v>
      </c>
      <c r="P797" s="120">
        <v>1004.5</v>
      </c>
      <c r="Q797" s="121">
        <f t="shared" si="12"/>
        <v>25</v>
      </c>
      <c r="R797" s="120">
        <v>32906.5</v>
      </c>
    </row>
    <row r="798" spans="1:18">
      <c r="A798" s="116" t="str">
        <f>TNOMINA[[#This Row],[cedula]]&amp;TNOMINA[[#This Row],[prog]]&amp;LEFT(TNOMINA[[#This Row],[tipo]],3)</f>
        <v>0370078142413FIJ</v>
      </c>
      <c r="B798" s="119" t="s">
        <v>2298</v>
      </c>
      <c r="C798" s="119" t="s">
        <v>11</v>
      </c>
      <c r="D798" s="119" t="s">
        <v>2332</v>
      </c>
      <c r="E798" s="119" t="s">
        <v>3049</v>
      </c>
      <c r="F798" s="119" t="s">
        <v>3002</v>
      </c>
      <c r="G798" s="119" t="s">
        <v>3006</v>
      </c>
      <c r="H798" s="119" t="s">
        <v>2577</v>
      </c>
      <c r="I798" s="119" t="s">
        <v>2576</v>
      </c>
      <c r="J798" s="119" t="s">
        <v>8</v>
      </c>
      <c r="K798" s="119" t="s">
        <v>513</v>
      </c>
      <c r="L798" s="119" t="s">
        <v>8575</v>
      </c>
      <c r="M798" s="120">
        <v>17000</v>
      </c>
      <c r="N798" s="122">
        <v>0</v>
      </c>
      <c r="O798" s="120">
        <v>516.79999999999995</v>
      </c>
      <c r="P798" s="120">
        <v>487.9</v>
      </c>
      <c r="Q798" s="121">
        <f t="shared" si="12"/>
        <v>25</v>
      </c>
      <c r="R798" s="120">
        <v>15970.3</v>
      </c>
    </row>
    <row r="799" spans="1:18">
      <c r="A799" s="116" t="str">
        <f>TNOMINA[[#This Row],[cedula]]&amp;TNOMINA[[#This Row],[prog]]&amp;LEFT(TNOMINA[[#This Row],[tipo]],3)</f>
        <v>0010092674013FIJ</v>
      </c>
      <c r="B799" s="119" t="s">
        <v>2298</v>
      </c>
      <c r="C799" s="119" t="s">
        <v>11</v>
      </c>
      <c r="D799" s="119" t="s">
        <v>2332</v>
      </c>
      <c r="E799" s="119" t="s">
        <v>3049</v>
      </c>
      <c r="F799" s="119" t="s">
        <v>3002</v>
      </c>
      <c r="G799" s="119" t="s">
        <v>3011</v>
      </c>
      <c r="H799" s="119" t="s">
        <v>1055</v>
      </c>
      <c r="I799" s="119" t="s">
        <v>372</v>
      </c>
      <c r="J799" s="119" t="s">
        <v>373</v>
      </c>
      <c r="K799" s="119" t="s">
        <v>104</v>
      </c>
      <c r="L799" s="119" t="s">
        <v>8575</v>
      </c>
      <c r="M799" s="120">
        <v>60000</v>
      </c>
      <c r="N799" s="120">
        <v>3486.68</v>
      </c>
      <c r="O799" s="120">
        <v>1824</v>
      </c>
      <c r="P799" s="120">
        <v>1722</v>
      </c>
      <c r="Q799" s="121">
        <f t="shared" si="12"/>
        <v>4271</v>
      </c>
      <c r="R799" s="120">
        <v>48696.32</v>
      </c>
    </row>
    <row r="800" spans="1:18">
      <c r="A800" s="116" t="str">
        <f>TNOMINA[[#This Row],[cedula]]&amp;TNOMINA[[#This Row],[prog]]&amp;LEFT(TNOMINA[[#This Row],[tipo]],3)</f>
        <v>4021107622513FIJ</v>
      </c>
      <c r="B800" s="119" t="s">
        <v>2298</v>
      </c>
      <c r="C800" s="119" t="s">
        <v>11</v>
      </c>
      <c r="D800" s="119" t="s">
        <v>2332</v>
      </c>
      <c r="E800" s="119" t="s">
        <v>3049</v>
      </c>
      <c r="F800" s="119" t="s">
        <v>3002</v>
      </c>
      <c r="G800" s="119" t="s">
        <v>3006</v>
      </c>
      <c r="H800" s="119" t="s">
        <v>3452</v>
      </c>
      <c r="I800" s="119" t="s">
        <v>3451</v>
      </c>
      <c r="J800" s="119" t="s">
        <v>8</v>
      </c>
      <c r="K800" s="119" t="s">
        <v>18</v>
      </c>
      <c r="L800" s="119" t="s">
        <v>8575</v>
      </c>
      <c r="M800" s="120">
        <v>18000</v>
      </c>
      <c r="N800" s="122">
        <v>0</v>
      </c>
      <c r="O800" s="120">
        <v>547.20000000000005</v>
      </c>
      <c r="P800" s="120">
        <v>516.6</v>
      </c>
      <c r="Q800" s="121">
        <f t="shared" si="12"/>
        <v>25</v>
      </c>
      <c r="R800" s="120">
        <v>16911.2</v>
      </c>
    </row>
    <row r="801" spans="1:18">
      <c r="A801" s="116" t="str">
        <f>TNOMINA[[#This Row],[cedula]]&amp;TNOMINA[[#This Row],[prog]]&amp;LEFT(TNOMINA[[#This Row],[tipo]],3)</f>
        <v>4022443080713FIJ</v>
      </c>
      <c r="B801" s="119" t="s">
        <v>2298</v>
      </c>
      <c r="C801" s="119" t="s">
        <v>11</v>
      </c>
      <c r="D801" s="119" t="s">
        <v>2332</v>
      </c>
      <c r="E801" s="119" t="s">
        <v>3049</v>
      </c>
      <c r="F801" s="119" t="s">
        <v>3002</v>
      </c>
      <c r="G801" s="119" t="s">
        <v>3004</v>
      </c>
      <c r="H801" s="119" t="s">
        <v>2010</v>
      </c>
      <c r="I801" s="119" t="s">
        <v>906</v>
      </c>
      <c r="J801" s="119" t="s">
        <v>60</v>
      </c>
      <c r="K801" s="119" t="s">
        <v>73</v>
      </c>
      <c r="L801" s="119" t="s">
        <v>8575</v>
      </c>
      <c r="M801" s="120">
        <v>16500</v>
      </c>
      <c r="N801" s="122">
        <v>0</v>
      </c>
      <c r="O801" s="120">
        <v>501.6</v>
      </c>
      <c r="P801" s="120">
        <v>473.55</v>
      </c>
      <c r="Q801" s="121">
        <f t="shared" si="12"/>
        <v>25</v>
      </c>
      <c r="R801" s="120">
        <v>15499.85</v>
      </c>
    </row>
    <row r="802" spans="1:18">
      <c r="A802" s="116" t="str">
        <f>TNOMINA[[#This Row],[cedula]]&amp;TNOMINA[[#This Row],[prog]]&amp;LEFT(TNOMINA[[#This Row],[tipo]],3)</f>
        <v>0310149607713FIJ</v>
      </c>
      <c r="B802" s="119" t="s">
        <v>2298</v>
      </c>
      <c r="C802" s="119" t="s">
        <v>11</v>
      </c>
      <c r="D802" s="119" t="s">
        <v>2332</v>
      </c>
      <c r="E802" s="119" t="s">
        <v>3049</v>
      </c>
      <c r="F802" s="119" t="s">
        <v>3002</v>
      </c>
      <c r="G802" s="119" t="s">
        <v>3009</v>
      </c>
      <c r="H802" s="119" t="s">
        <v>2011</v>
      </c>
      <c r="I802" s="119" t="s">
        <v>543</v>
      </c>
      <c r="J802" s="119" t="s">
        <v>367</v>
      </c>
      <c r="K802" s="119" t="s">
        <v>513</v>
      </c>
      <c r="L802" s="119" t="s">
        <v>8575</v>
      </c>
      <c r="M802" s="120">
        <v>22000</v>
      </c>
      <c r="N802" s="122">
        <v>0</v>
      </c>
      <c r="O802" s="120">
        <v>668.8</v>
      </c>
      <c r="P802" s="120">
        <v>631.4</v>
      </c>
      <c r="Q802" s="121">
        <f t="shared" si="12"/>
        <v>25</v>
      </c>
      <c r="R802" s="120">
        <v>20674.8</v>
      </c>
    </row>
    <row r="803" spans="1:18">
      <c r="A803" s="116" t="str">
        <f>TNOMINA[[#This Row],[cedula]]&amp;TNOMINA[[#This Row],[prog]]&amp;LEFT(TNOMINA[[#This Row],[tipo]],3)</f>
        <v>0010163762713FIJ</v>
      </c>
      <c r="B803" s="119" t="s">
        <v>2298</v>
      </c>
      <c r="C803" s="119" t="s">
        <v>11</v>
      </c>
      <c r="D803" s="119" t="s">
        <v>2332</v>
      </c>
      <c r="E803" s="119" t="s">
        <v>3049</v>
      </c>
      <c r="F803" s="119" t="s">
        <v>3002</v>
      </c>
      <c r="G803" s="119" t="s">
        <v>3005</v>
      </c>
      <c r="H803" s="119" t="s">
        <v>1160</v>
      </c>
      <c r="I803" s="119" t="s">
        <v>673</v>
      </c>
      <c r="J803" s="119" t="s">
        <v>674</v>
      </c>
      <c r="K803" s="119" t="s">
        <v>606</v>
      </c>
      <c r="L803" s="119" t="s">
        <v>8575</v>
      </c>
      <c r="M803" s="120">
        <v>70000</v>
      </c>
      <c r="N803" s="120">
        <v>5368.48</v>
      </c>
      <c r="O803" s="120">
        <v>2128</v>
      </c>
      <c r="P803" s="120">
        <v>2009</v>
      </c>
      <c r="Q803" s="121">
        <f t="shared" si="12"/>
        <v>31513.690000000002</v>
      </c>
      <c r="R803" s="120">
        <v>28980.83</v>
      </c>
    </row>
    <row r="804" spans="1:18">
      <c r="A804" s="116" t="str">
        <f>TNOMINA[[#This Row],[cedula]]&amp;TNOMINA[[#This Row],[prog]]&amp;LEFT(TNOMINA[[#This Row],[tipo]],3)</f>
        <v>4024160350113FIJ</v>
      </c>
      <c r="B804" s="119" t="s">
        <v>2298</v>
      </c>
      <c r="C804" s="119" t="s">
        <v>11</v>
      </c>
      <c r="D804" s="119" t="s">
        <v>2332</v>
      </c>
      <c r="E804" s="119" t="s">
        <v>3049</v>
      </c>
      <c r="F804" s="119" t="s">
        <v>3002</v>
      </c>
      <c r="G804" s="119" t="s">
        <v>3004</v>
      </c>
      <c r="H804" s="119" t="s">
        <v>3454</v>
      </c>
      <c r="I804" s="119" t="s">
        <v>3453</v>
      </c>
      <c r="J804" s="119" t="s">
        <v>10</v>
      </c>
      <c r="K804" s="119" t="s">
        <v>18</v>
      </c>
      <c r="L804" s="119" t="s">
        <v>8575</v>
      </c>
      <c r="M804" s="120">
        <v>30000</v>
      </c>
      <c r="N804" s="122">
        <v>0</v>
      </c>
      <c r="O804" s="120">
        <v>912</v>
      </c>
      <c r="P804" s="120">
        <v>861</v>
      </c>
      <c r="Q804" s="121">
        <f t="shared" si="12"/>
        <v>25</v>
      </c>
      <c r="R804" s="120">
        <v>28202</v>
      </c>
    </row>
    <row r="805" spans="1:18">
      <c r="A805" s="116" t="str">
        <f>TNOMINA[[#This Row],[cedula]]&amp;TNOMINA[[#This Row],[prog]]&amp;LEFT(TNOMINA[[#This Row],[tipo]],3)</f>
        <v>0010751634613FIJ</v>
      </c>
      <c r="B805" s="119" t="s">
        <v>2298</v>
      </c>
      <c r="C805" s="119" t="s">
        <v>11</v>
      </c>
      <c r="D805" s="119" t="s">
        <v>2332</v>
      </c>
      <c r="E805" s="119" t="s">
        <v>3049</v>
      </c>
      <c r="F805" s="119" t="s">
        <v>3002</v>
      </c>
      <c r="G805" s="119" t="s">
        <v>3004</v>
      </c>
      <c r="H805" s="119" t="s">
        <v>2012</v>
      </c>
      <c r="I805" s="119" t="s">
        <v>95</v>
      </c>
      <c r="J805" s="119" t="s">
        <v>96</v>
      </c>
      <c r="K805" s="119" t="s">
        <v>73</v>
      </c>
      <c r="L805" s="119" t="s">
        <v>8575</v>
      </c>
      <c r="M805" s="120">
        <v>13771.77</v>
      </c>
      <c r="N805" s="122">
        <v>0</v>
      </c>
      <c r="O805" s="120">
        <v>418.66</v>
      </c>
      <c r="P805" s="120">
        <v>395.25</v>
      </c>
      <c r="Q805" s="121">
        <f t="shared" si="12"/>
        <v>25</v>
      </c>
      <c r="R805" s="120">
        <v>12932.86</v>
      </c>
    </row>
    <row r="806" spans="1:18">
      <c r="A806" s="116" t="str">
        <f>TNOMINA[[#This Row],[cedula]]&amp;TNOMINA[[#This Row],[prog]]&amp;LEFT(TNOMINA[[#This Row],[tipo]],3)</f>
        <v>0011331764813FIJ</v>
      </c>
      <c r="B806" s="119" t="s">
        <v>2298</v>
      </c>
      <c r="C806" s="119" t="s">
        <v>11</v>
      </c>
      <c r="D806" s="119" t="s">
        <v>2332</v>
      </c>
      <c r="E806" s="119" t="s">
        <v>3049</v>
      </c>
      <c r="F806" s="119" t="s">
        <v>3002</v>
      </c>
      <c r="G806" s="119" t="s">
        <v>3006</v>
      </c>
      <c r="H806" s="119" t="s">
        <v>2454</v>
      </c>
      <c r="I806" s="119" t="s">
        <v>2425</v>
      </c>
      <c r="J806" s="119" t="s">
        <v>335</v>
      </c>
      <c r="K806" s="119" t="s">
        <v>104</v>
      </c>
      <c r="L806" s="119" t="s">
        <v>8575</v>
      </c>
      <c r="M806" s="120">
        <v>25000</v>
      </c>
      <c r="N806" s="122">
        <v>0</v>
      </c>
      <c r="O806" s="120">
        <v>760</v>
      </c>
      <c r="P806" s="120">
        <v>717.5</v>
      </c>
      <c r="Q806" s="121">
        <f t="shared" si="12"/>
        <v>25</v>
      </c>
      <c r="R806" s="120">
        <v>23497.5</v>
      </c>
    </row>
    <row r="807" spans="1:18">
      <c r="A807" s="116" t="str">
        <f>TNOMINA[[#This Row],[cedula]]&amp;TNOMINA[[#This Row],[prog]]&amp;LEFT(TNOMINA[[#This Row],[tipo]],3)</f>
        <v>0010378351013FIJ</v>
      </c>
      <c r="B807" s="119" t="s">
        <v>2298</v>
      </c>
      <c r="C807" s="119" t="s">
        <v>11</v>
      </c>
      <c r="D807" s="119" t="s">
        <v>2332</v>
      </c>
      <c r="E807" s="119" t="s">
        <v>3049</v>
      </c>
      <c r="F807" s="119" t="s">
        <v>3002</v>
      </c>
      <c r="G807" s="119" t="s">
        <v>3007</v>
      </c>
      <c r="H807" s="119" t="s">
        <v>1161</v>
      </c>
      <c r="I807" s="119" t="s">
        <v>97</v>
      </c>
      <c r="J807" s="119" t="s">
        <v>98</v>
      </c>
      <c r="K807" s="119" t="s">
        <v>73</v>
      </c>
      <c r="L807" s="119" t="s">
        <v>8575</v>
      </c>
      <c r="M807" s="120">
        <v>50000</v>
      </c>
      <c r="N807" s="120">
        <v>1854</v>
      </c>
      <c r="O807" s="120">
        <v>1520</v>
      </c>
      <c r="P807" s="120">
        <v>1435</v>
      </c>
      <c r="Q807" s="121">
        <f t="shared" si="12"/>
        <v>29765.78</v>
      </c>
      <c r="R807" s="120">
        <v>15425.22</v>
      </c>
    </row>
    <row r="808" spans="1:18">
      <c r="A808" s="116" t="str">
        <f>TNOMINA[[#This Row],[cedula]]&amp;TNOMINA[[#This Row],[prog]]&amp;LEFT(TNOMINA[[#This Row],[tipo]],3)</f>
        <v>0011513673113FIJ</v>
      </c>
      <c r="B808" s="119" t="s">
        <v>2298</v>
      </c>
      <c r="C808" s="119" t="s">
        <v>11</v>
      </c>
      <c r="D808" s="119" t="s">
        <v>2332</v>
      </c>
      <c r="E808" s="119" t="s">
        <v>3049</v>
      </c>
      <c r="F808" s="119" t="s">
        <v>3002</v>
      </c>
      <c r="G808" s="119" t="s">
        <v>3005</v>
      </c>
      <c r="H808" s="119" t="s">
        <v>2046</v>
      </c>
      <c r="I808" s="119" t="s">
        <v>129</v>
      </c>
      <c r="J808" s="119" t="s">
        <v>59</v>
      </c>
      <c r="K808" s="119" t="s">
        <v>104</v>
      </c>
      <c r="L808" s="119" t="s">
        <v>8575</v>
      </c>
      <c r="M808" s="120">
        <v>130000</v>
      </c>
      <c r="N808" s="120">
        <v>18765.27</v>
      </c>
      <c r="O808" s="120">
        <v>3952</v>
      </c>
      <c r="P808" s="120">
        <v>3731</v>
      </c>
      <c r="Q808" s="121">
        <f t="shared" si="12"/>
        <v>1612.3799999999901</v>
      </c>
      <c r="R808" s="120">
        <v>101939.35</v>
      </c>
    </row>
    <row r="809" spans="1:18">
      <c r="A809" s="116" t="str">
        <f>TNOMINA[[#This Row],[cedula]]&amp;TNOMINA[[#This Row],[prog]]&amp;LEFT(TNOMINA[[#This Row],[tipo]],3)</f>
        <v>0310004038913FIJ</v>
      </c>
      <c r="B809" s="119" t="s">
        <v>2298</v>
      </c>
      <c r="C809" s="119" t="s">
        <v>11</v>
      </c>
      <c r="D809" s="119" t="s">
        <v>2332</v>
      </c>
      <c r="E809" s="119" t="s">
        <v>3049</v>
      </c>
      <c r="F809" s="119" t="s">
        <v>3002</v>
      </c>
      <c r="G809" s="119" t="s">
        <v>3005</v>
      </c>
      <c r="H809" s="119" t="s">
        <v>2013</v>
      </c>
      <c r="I809" s="119" t="s">
        <v>675</v>
      </c>
      <c r="J809" s="119" t="s">
        <v>595</v>
      </c>
      <c r="K809" s="119" t="s">
        <v>606</v>
      </c>
      <c r="L809" s="119" t="s">
        <v>8575</v>
      </c>
      <c r="M809" s="120">
        <v>48000</v>
      </c>
      <c r="N809" s="120">
        <v>1571.73</v>
      </c>
      <c r="O809" s="120">
        <v>1459.2</v>
      </c>
      <c r="P809" s="120">
        <v>1377.6</v>
      </c>
      <c r="Q809" s="121">
        <f t="shared" si="12"/>
        <v>75</v>
      </c>
      <c r="R809" s="120">
        <v>43516.47</v>
      </c>
    </row>
    <row r="810" spans="1:18">
      <c r="A810" s="116" t="str">
        <f>TNOMINA[[#This Row],[cedula]]&amp;TNOMINA[[#This Row],[prog]]&amp;LEFT(TNOMINA[[#This Row],[tipo]],3)</f>
        <v>0030062432713FIJ</v>
      </c>
      <c r="B810" s="119" t="s">
        <v>2298</v>
      </c>
      <c r="C810" s="119" t="s">
        <v>11</v>
      </c>
      <c r="D810" s="119" t="s">
        <v>2332</v>
      </c>
      <c r="E810" s="119" t="s">
        <v>3049</v>
      </c>
      <c r="F810" s="119" t="s">
        <v>3002</v>
      </c>
      <c r="G810" s="119" t="s">
        <v>3010</v>
      </c>
      <c r="H810" s="119" t="s">
        <v>2014</v>
      </c>
      <c r="I810" s="119" t="s">
        <v>677</v>
      </c>
      <c r="J810" s="119" t="s">
        <v>8</v>
      </c>
      <c r="K810" s="119" t="s">
        <v>606</v>
      </c>
      <c r="L810" s="119" t="s">
        <v>8575</v>
      </c>
      <c r="M810" s="120">
        <v>22000</v>
      </c>
      <c r="N810" s="122">
        <v>0</v>
      </c>
      <c r="O810" s="120">
        <v>668.8</v>
      </c>
      <c r="P810" s="120">
        <v>631.4</v>
      </c>
      <c r="Q810" s="121">
        <f t="shared" si="12"/>
        <v>11880.38</v>
      </c>
      <c r="R810" s="120">
        <v>8819.42</v>
      </c>
    </row>
    <row r="811" spans="1:18">
      <c r="A811" s="116" t="str">
        <f>TNOMINA[[#This Row],[cedula]]&amp;TNOMINA[[#This Row],[prog]]&amp;LEFT(TNOMINA[[#This Row],[tipo]],3)</f>
        <v>0310042125813FIJ</v>
      </c>
      <c r="B811" s="119" t="s">
        <v>2298</v>
      </c>
      <c r="C811" s="119" t="s">
        <v>11</v>
      </c>
      <c r="D811" s="119" t="s">
        <v>2332</v>
      </c>
      <c r="E811" s="119" t="s">
        <v>3049</v>
      </c>
      <c r="F811" s="119" t="s">
        <v>3002</v>
      </c>
      <c r="G811" s="119" t="s">
        <v>3009</v>
      </c>
      <c r="H811" s="119" t="s">
        <v>2015</v>
      </c>
      <c r="I811" s="119" t="s">
        <v>544</v>
      </c>
      <c r="J811" s="119" t="s">
        <v>545</v>
      </c>
      <c r="K811" s="119" t="s">
        <v>513</v>
      </c>
      <c r="L811" s="119" t="s">
        <v>8575</v>
      </c>
      <c r="M811" s="120">
        <v>35000</v>
      </c>
      <c r="N811" s="122">
        <v>0</v>
      </c>
      <c r="O811" s="120">
        <v>1064</v>
      </c>
      <c r="P811" s="120">
        <v>1004.5</v>
      </c>
      <c r="Q811" s="121">
        <f t="shared" si="12"/>
        <v>25</v>
      </c>
      <c r="R811" s="120">
        <v>32906.5</v>
      </c>
    </row>
    <row r="812" spans="1:18">
      <c r="A812" s="116" t="str">
        <f>TNOMINA[[#This Row],[cedula]]&amp;TNOMINA[[#This Row],[prog]]&amp;LEFT(TNOMINA[[#This Row],[tipo]],3)</f>
        <v>0011347970313FIJ</v>
      </c>
      <c r="B812" s="119" t="s">
        <v>2298</v>
      </c>
      <c r="C812" s="119" t="s">
        <v>11</v>
      </c>
      <c r="D812" s="119" t="s">
        <v>2332</v>
      </c>
      <c r="E812" s="119" t="s">
        <v>3049</v>
      </c>
      <c r="F812" s="119" t="s">
        <v>3002</v>
      </c>
      <c r="G812" s="119" t="s">
        <v>3004</v>
      </c>
      <c r="H812" s="119" t="s">
        <v>2016</v>
      </c>
      <c r="I812" s="119" t="s">
        <v>176</v>
      </c>
      <c r="J812" s="119" t="s">
        <v>151</v>
      </c>
      <c r="K812" s="119" t="s">
        <v>140</v>
      </c>
      <c r="L812" s="119" t="s">
        <v>8575</v>
      </c>
      <c r="M812" s="120">
        <v>10000</v>
      </c>
      <c r="N812" s="122">
        <v>0</v>
      </c>
      <c r="O812" s="120">
        <v>304</v>
      </c>
      <c r="P812" s="120">
        <v>287</v>
      </c>
      <c r="Q812" s="121">
        <f t="shared" si="12"/>
        <v>375</v>
      </c>
      <c r="R812" s="120">
        <v>9034</v>
      </c>
    </row>
    <row r="813" spans="1:18">
      <c r="A813" s="116" t="str">
        <f>TNOMINA[[#This Row],[cedula]]&amp;TNOMINA[[#This Row],[prog]]&amp;LEFT(TNOMINA[[#This Row],[tipo]],3)</f>
        <v>0011753756313FIJ</v>
      </c>
      <c r="B813" s="119" t="s">
        <v>2298</v>
      </c>
      <c r="C813" s="119" t="s">
        <v>11</v>
      </c>
      <c r="D813" s="119" t="s">
        <v>2332</v>
      </c>
      <c r="E813" s="119" t="s">
        <v>3049</v>
      </c>
      <c r="F813" s="119" t="s">
        <v>3002</v>
      </c>
      <c r="G813" s="119" t="s">
        <v>3009</v>
      </c>
      <c r="H813" s="119" t="s">
        <v>2047</v>
      </c>
      <c r="I813" s="119" t="s">
        <v>375</v>
      </c>
      <c r="J813" s="119" t="s">
        <v>8</v>
      </c>
      <c r="K813" s="119" t="s">
        <v>104</v>
      </c>
      <c r="L813" s="119" t="s">
        <v>8575</v>
      </c>
      <c r="M813" s="120">
        <v>20000</v>
      </c>
      <c r="N813" s="122">
        <v>0</v>
      </c>
      <c r="O813" s="120">
        <v>608</v>
      </c>
      <c r="P813" s="120">
        <v>574</v>
      </c>
      <c r="Q813" s="121">
        <f t="shared" si="12"/>
        <v>11723.34</v>
      </c>
      <c r="R813" s="120">
        <v>7094.66</v>
      </c>
    </row>
    <row r="814" spans="1:18">
      <c r="A814" s="116" t="str">
        <f>TNOMINA[[#This Row],[cedula]]&amp;TNOMINA[[#This Row],[prog]]&amp;LEFT(TNOMINA[[#This Row],[tipo]],3)</f>
        <v>2230083262713FIJ</v>
      </c>
      <c r="B814" s="119" t="s">
        <v>2298</v>
      </c>
      <c r="C814" s="119" t="s">
        <v>11</v>
      </c>
      <c r="D814" s="119" t="s">
        <v>2332</v>
      </c>
      <c r="E814" s="119" t="s">
        <v>3049</v>
      </c>
      <c r="F814" s="119" t="s">
        <v>3002</v>
      </c>
      <c r="G814" s="119" t="s">
        <v>3006</v>
      </c>
      <c r="H814" s="119" t="s">
        <v>2017</v>
      </c>
      <c r="I814" s="119" t="s">
        <v>1468</v>
      </c>
      <c r="J814" s="119" t="s">
        <v>27</v>
      </c>
      <c r="K814" s="119" t="s">
        <v>606</v>
      </c>
      <c r="L814" s="119" t="s">
        <v>8575</v>
      </c>
      <c r="M814" s="120">
        <v>22000</v>
      </c>
      <c r="N814" s="122">
        <v>0</v>
      </c>
      <c r="O814" s="120">
        <v>668.8</v>
      </c>
      <c r="P814" s="120">
        <v>631.4</v>
      </c>
      <c r="Q814" s="121">
        <f t="shared" si="12"/>
        <v>25</v>
      </c>
      <c r="R814" s="120">
        <v>20674.8</v>
      </c>
    </row>
    <row r="815" spans="1:18">
      <c r="A815" s="116" t="str">
        <f>TNOMINA[[#This Row],[cedula]]&amp;TNOMINA[[#This Row],[prog]]&amp;LEFT(TNOMINA[[#This Row],[tipo]],3)</f>
        <v>0011684231113FIJ</v>
      </c>
      <c r="B815" s="119" t="s">
        <v>2298</v>
      </c>
      <c r="C815" s="119" t="s">
        <v>11</v>
      </c>
      <c r="D815" s="119" t="s">
        <v>2332</v>
      </c>
      <c r="E815" s="119" t="s">
        <v>3049</v>
      </c>
      <c r="F815" s="119" t="s">
        <v>3002</v>
      </c>
      <c r="G815" s="119" t="s">
        <v>3006</v>
      </c>
      <c r="H815" s="119" t="s">
        <v>3456</v>
      </c>
      <c r="I815" s="119" t="s">
        <v>3455</v>
      </c>
      <c r="J815" s="119" t="s">
        <v>8</v>
      </c>
      <c r="K815" s="119" t="s">
        <v>73</v>
      </c>
      <c r="L815" s="119" t="s">
        <v>8575</v>
      </c>
      <c r="M815" s="120">
        <v>18000</v>
      </c>
      <c r="N815" s="122">
        <v>0</v>
      </c>
      <c r="O815" s="120">
        <v>547.20000000000005</v>
      </c>
      <c r="P815" s="120">
        <v>516.6</v>
      </c>
      <c r="Q815" s="121">
        <f t="shared" si="12"/>
        <v>25</v>
      </c>
      <c r="R815" s="120">
        <v>16911.2</v>
      </c>
    </row>
    <row r="816" spans="1:18">
      <c r="A816" s="116" t="str">
        <f>TNOMINA[[#This Row],[cedula]]&amp;TNOMINA[[#This Row],[prog]]&amp;LEFT(TNOMINA[[#This Row],[tipo]],3)</f>
        <v>0010921587113FIJ</v>
      </c>
      <c r="B816" s="119" t="s">
        <v>2298</v>
      </c>
      <c r="C816" s="119" t="s">
        <v>11</v>
      </c>
      <c r="D816" s="119" t="s">
        <v>2332</v>
      </c>
      <c r="E816" s="119" t="s">
        <v>3049</v>
      </c>
      <c r="F816" s="119" t="s">
        <v>3002</v>
      </c>
      <c r="G816" s="119" t="s">
        <v>3007</v>
      </c>
      <c r="H816" s="119" t="s">
        <v>1162</v>
      </c>
      <c r="I816" s="119" t="s">
        <v>678</v>
      </c>
      <c r="J816" s="119" t="s">
        <v>679</v>
      </c>
      <c r="K816" s="119" t="s">
        <v>606</v>
      </c>
      <c r="L816" s="119" t="s">
        <v>8575</v>
      </c>
      <c r="M816" s="120">
        <v>90000</v>
      </c>
      <c r="N816" s="120">
        <v>9753.1200000000008</v>
      </c>
      <c r="O816" s="120">
        <v>2736</v>
      </c>
      <c r="P816" s="120">
        <v>2583</v>
      </c>
      <c r="Q816" s="121">
        <f t="shared" si="12"/>
        <v>2817</v>
      </c>
      <c r="R816" s="120">
        <v>72110.880000000005</v>
      </c>
    </row>
    <row r="817" spans="1:18">
      <c r="A817" s="116" t="str">
        <f>TNOMINA[[#This Row],[cedula]]&amp;TNOMINA[[#This Row],[prog]]&amp;LEFT(TNOMINA[[#This Row],[tipo]],3)</f>
        <v>0010909895413FIJ</v>
      </c>
      <c r="B817" s="119" t="s">
        <v>2298</v>
      </c>
      <c r="C817" s="119" t="s">
        <v>11</v>
      </c>
      <c r="D817" s="119" t="s">
        <v>2332</v>
      </c>
      <c r="E817" s="119" t="s">
        <v>3049</v>
      </c>
      <c r="F817" s="119" t="s">
        <v>3002</v>
      </c>
      <c r="G817" s="119" t="s">
        <v>3006</v>
      </c>
      <c r="H817" s="119" t="s">
        <v>2844</v>
      </c>
      <c r="I817" s="119" t="s">
        <v>2864</v>
      </c>
      <c r="J817" s="119" t="s">
        <v>32</v>
      </c>
      <c r="K817" s="119" t="s">
        <v>606</v>
      </c>
      <c r="L817" s="119" t="s">
        <v>8575</v>
      </c>
      <c r="M817" s="120">
        <v>55000</v>
      </c>
      <c r="N817" s="120">
        <v>2559.6799999999998</v>
      </c>
      <c r="O817" s="120">
        <v>1672</v>
      </c>
      <c r="P817" s="120">
        <v>1578.5</v>
      </c>
      <c r="Q817" s="121">
        <f t="shared" si="12"/>
        <v>25</v>
      </c>
      <c r="R817" s="120">
        <v>49164.82</v>
      </c>
    </row>
    <row r="818" spans="1:18">
      <c r="A818" s="116" t="str">
        <f>TNOMINA[[#This Row],[cedula]]&amp;TNOMINA[[#This Row],[prog]]&amp;LEFT(TNOMINA[[#This Row],[tipo]],3)</f>
        <v>0310435939713FIJ</v>
      </c>
      <c r="B818" s="119" t="s">
        <v>2298</v>
      </c>
      <c r="C818" s="119" t="s">
        <v>11</v>
      </c>
      <c r="D818" s="119" t="s">
        <v>2332</v>
      </c>
      <c r="E818" s="119" t="s">
        <v>3049</v>
      </c>
      <c r="F818" s="119" t="s">
        <v>3002</v>
      </c>
      <c r="G818" s="119" t="s">
        <v>3006</v>
      </c>
      <c r="H818" s="119" t="s">
        <v>2019</v>
      </c>
      <c r="I818" s="119" t="s">
        <v>1411</v>
      </c>
      <c r="J818" s="119" t="s">
        <v>60</v>
      </c>
      <c r="K818" s="119" t="s">
        <v>513</v>
      </c>
      <c r="L818" s="119" t="s">
        <v>8575</v>
      </c>
      <c r="M818" s="120">
        <v>25000</v>
      </c>
      <c r="N818" s="122">
        <v>0</v>
      </c>
      <c r="O818" s="120">
        <v>760</v>
      </c>
      <c r="P818" s="120">
        <v>717.5</v>
      </c>
      <c r="Q818" s="121">
        <f t="shared" si="12"/>
        <v>25</v>
      </c>
      <c r="R818" s="120">
        <v>23497.5</v>
      </c>
    </row>
    <row r="819" spans="1:18">
      <c r="A819" s="116" t="str">
        <f>TNOMINA[[#This Row],[cedula]]&amp;TNOMINA[[#This Row],[prog]]&amp;LEFT(TNOMINA[[#This Row],[tipo]],3)</f>
        <v>0030061740413FIJ</v>
      </c>
      <c r="B819" s="119" t="s">
        <v>2298</v>
      </c>
      <c r="C819" s="119" t="s">
        <v>11</v>
      </c>
      <c r="D819" s="119" t="s">
        <v>2332</v>
      </c>
      <c r="E819" s="119" t="s">
        <v>3049</v>
      </c>
      <c r="F819" s="119" t="s">
        <v>3002</v>
      </c>
      <c r="G819" s="119" t="s">
        <v>3006</v>
      </c>
      <c r="H819" s="119" t="s">
        <v>3458</v>
      </c>
      <c r="I819" s="119" t="s">
        <v>3457</v>
      </c>
      <c r="J819" s="119" t="s">
        <v>203</v>
      </c>
      <c r="K819" s="119" t="s">
        <v>18</v>
      </c>
      <c r="L819" s="119" t="s">
        <v>8575</v>
      </c>
      <c r="M819" s="120">
        <v>30000</v>
      </c>
      <c r="N819" s="122">
        <v>0</v>
      </c>
      <c r="O819" s="120">
        <v>912</v>
      </c>
      <c r="P819" s="120">
        <v>861</v>
      </c>
      <c r="Q819" s="121">
        <f t="shared" si="12"/>
        <v>25</v>
      </c>
      <c r="R819" s="120">
        <v>28202</v>
      </c>
    </row>
    <row r="820" spans="1:18">
      <c r="A820" s="116" t="str">
        <f>TNOMINA[[#This Row],[cedula]]&amp;TNOMINA[[#This Row],[prog]]&amp;LEFT(TNOMINA[[#This Row],[tipo]],3)</f>
        <v>4023659930013FIJ</v>
      </c>
      <c r="B820" s="119" t="s">
        <v>2298</v>
      </c>
      <c r="C820" s="119" t="s">
        <v>11</v>
      </c>
      <c r="D820" s="119" t="s">
        <v>2332</v>
      </c>
      <c r="E820" s="119" t="s">
        <v>3049</v>
      </c>
      <c r="F820" s="119" t="s">
        <v>3002</v>
      </c>
      <c r="G820" s="119" t="s">
        <v>3006</v>
      </c>
      <c r="H820" s="119" t="s">
        <v>3460</v>
      </c>
      <c r="I820" s="119" t="s">
        <v>3459</v>
      </c>
      <c r="J820" s="119" t="s">
        <v>125</v>
      </c>
      <c r="K820" s="119" t="s">
        <v>18</v>
      </c>
      <c r="L820" s="119" t="s">
        <v>8575</v>
      </c>
      <c r="M820" s="120">
        <v>18000</v>
      </c>
      <c r="N820" s="122">
        <v>0</v>
      </c>
      <c r="O820" s="120">
        <v>547.20000000000005</v>
      </c>
      <c r="P820" s="120">
        <v>516.6</v>
      </c>
      <c r="Q820" s="121">
        <f t="shared" si="12"/>
        <v>25</v>
      </c>
      <c r="R820" s="120">
        <v>16911.2</v>
      </c>
    </row>
    <row r="821" spans="1:18">
      <c r="A821" s="116" t="str">
        <f>TNOMINA[[#This Row],[cedula]]&amp;TNOMINA[[#This Row],[prog]]&amp;LEFT(TNOMINA[[#This Row],[tipo]],3)</f>
        <v>0011382754713FIJ</v>
      </c>
      <c r="B821" s="119" t="s">
        <v>2298</v>
      </c>
      <c r="C821" s="119" t="s">
        <v>11</v>
      </c>
      <c r="D821" s="119" t="s">
        <v>2332</v>
      </c>
      <c r="E821" s="119" t="s">
        <v>3049</v>
      </c>
      <c r="F821" s="119" t="s">
        <v>3002</v>
      </c>
      <c r="G821" s="119" t="s">
        <v>3005</v>
      </c>
      <c r="H821" s="119" t="s">
        <v>2020</v>
      </c>
      <c r="I821" s="119" t="s">
        <v>99</v>
      </c>
      <c r="J821" s="119" t="s">
        <v>100</v>
      </c>
      <c r="K821" s="119" t="s">
        <v>73</v>
      </c>
      <c r="L821" s="119" t="s">
        <v>8575</v>
      </c>
      <c r="M821" s="120">
        <v>16500</v>
      </c>
      <c r="N821" s="122">
        <v>0</v>
      </c>
      <c r="O821" s="120">
        <v>501.6</v>
      </c>
      <c r="P821" s="120">
        <v>473.55</v>
      </c>
      <c r="Q821" s="121">
        <f t="shared" si="12"/>
        <v>2071</v>
      </c>
      <c r="R821" s="120">
        <v>13453.85</v>
      </c>
    </row>
    <row r="822" spans="1:18">
      <c r="A822" s="116" t="str">
        <f>TNOMINA[[#This Row],[cedula]]&amp;TNOMINA[[#This Row],[prog]]&amp;LEFT(TNOMINA[[#This Row],[tipo]],3)</f>
        <v>0310103293013FIJ</v>
      </c>
      <c r="B822" s="119" t="s">
        <v>2298</v>
      </c>
      <c r="C822" s="119" t="s">
        <v>11</v>
      </c>
      <c r="D822" s="119" t="s">
        <v>2332</v>
      </c>
      <c r="E822" s="119" t="s">
        <v>3049</v>
      </c>
      <c r="F822" s="119" t="s">
        <v>3002</v>
      </c>
      <c r="G822" s="119" t="s">
        <v>3005</v>
      </c>
      <c r="H822" s="119" t="s">
        <v>2021</v>
      </c>
      <c r="I822" s="119" t="s">
        <v>546</v>
      </c>
      <c r="J822" s="119" t="s">
        <v>239</v>
      </c>
      <c r="K822" s="119" t="s">
        <v>513</v>
      </c>
      <c r="L822" s="119" t="s">
        <v>8575</v>
      </c>
      <c r="M822" s="120">
        <v>15000</v>
      </c>
      <c r="N822" s="122">
        <v>0</v>
      </c>
      <c r="O822" s="120">
        <v>456</v>
      </c>
      <c r="P822" s="120">
        <v>430.5</v>
      </c>
      <c r="Q822" s="121">
        <f t="shared" si="12"/>
        <v>25</v>
      </c>
      <c r="R822" s="120">
        <v>14088.5</v>
      </c>
    </row>
    <row r="823" spans="1:18">
      <c r="A823" s="116" t="str">
        <f>TNOMINA[[#This Row],[cedula]]&amp;TNOMINA[[#This Row],[prog]]&amp;LEFT(TNOMINA[[#This Row],[tipo]],3)</f>
        <v>0010251391813FIJ</v>
      </c>
      <c r="B823" s="119" t="s">
        <v>2298</v>
      </c>
      <c r="C823" s="119" t="s">
        <v>11</v>
      </c>
      <c r="D823" s="119" t="s">
        <v>2332</v>
      </c>
      <c r="E823" s="119" t="s">
        <v>3049</v>
      </c>
      <c r="F823" s="119" t="s">
        <v>3002</v>
      </c>
      <c r="G823" s="119" t="s">
        <v>3006</v>
      </c>
      <c r="H823" s="119" t="s">
        <v>2022</v>
      </c>
      <c r="I823" s="119" t="s">
        <v>893</v>
      </c>
      <c r="J823" s="119" t="s">
        <v>350</v>
      </c>
      <c r="K823" s="119" t="s">
        <v>73</v>
      </c>
      <c r="L823" s="119" t="s">
        <v>8575</v>
      </c>
      <c r="M823" s="120">
        <v>40000</v>
      </c>
      <c r="N823" s="120">
        <v>442.65</v>
      </c>
      <c r="O823" s="120">
        <v>1216</v>
      </c>
      <c r="P823" s="120">
        <v>1148</v>
      </c>
      <c r="Q823" s="121">
        <f t="shared" si="12"/>
        <v>11867.09</v>
      </c>
      <c r="R823" s="120">
        <v>25326.26</v>
      </c>
    </row>
    <row r="824" spans="1:18">
      <c r="A824" s="116" t="str">
        <f>TNOMINA[[#This Row],[cedula]]&amp;TNOMINA[[#This Row],[prog]]&amp;LEFT(TNOMINA[[#This Row],[tipo]],3)</f>
        <v>0010423115413FIJ</v>
      </c>
      <c r="B824" s="119" t="s">
        <v>2298</v>
      </c>
      <c r="C824" s="119" t="s">
        <v>11</v>
      </c>
      <c r="D824" s="119" t="s">
        <v>2332</v>
      </c>
      <c r="E824" s="119" t="s">
        <v>3049</v>
      </c>
      <c r="F824" s="119" t="s">
        <v>3002</v>
      </c>
      <c r="G824" s="119" t="s">
        <v>3010</v>
      </c>
      <c r="H824" s="119" t="s">
        <v>2023</v>
      </c>
      <c r="I824" s="119" t="s">
        <v>388</v>
      </c>
      <c r="J824" s="119" t="s">
        <v>127</v>
      </c>
      <c r="K824" s="119" t="s">
        <v>384</v>
      </c>
      <c r="L824" s="119" t="s">
        <v>8575</v>
      </c>
      <c r="M824" s="120">
        <v>35000</v>
      </c>
      <c r="N824" s="122">
        <v>0</v>
      </c>
      <c r="O824" s="120">
        <v>1064</v>
      </c>
      <c r="P824" s="120">
        <v>1004.5</v>
      </c>
      <c r="Q824" s="121">
        <f t="shared" si="12"/>
        <v>75</v>
      </c>
      <c r="R824" s="120">
        <v>32856.5</v>
      </c>
    </row>
    <row r="825" spans="1:18">
      <c r="A825" s="116" t="str">
        <f>TNOMINA[[#This Row],[cedula]]&amp;TNOMINA[[#This Row],[prog]]&amp;LEFT(TNOMINA[[#This Row],[tipo]],3)</f>
        <v>0310385271513FIJ</v>
      </c>
      <c r="B825" s="119" t="s">
        <v>2298</v>
      </c>
      <c r="C825" s="119" t="s">
        <v>11</v>
      </c>
      <c r="D825" s="119" t="s">
        <v>2332</v>
      </c>
      <c r="E825" s="119" t="s">
        <v>3049</v>
      </c>
      <c r="F825" s="119" t="s">
        <v>3002</v>
      </c>
      <c r="G825" s="119" t="s">
        <v>3006</v>
      </c>
      <c r="H825" s="119" t="s">
        <v>2024</v>
      </c>
      <c r="I825" s="119" t="s">
        <v>1412</v>
      </c>
      <c r="J825" s="119" t="s">
        <v>60</v>
      </c>
      <c r="K825" s="119" t="s">
        <v>513</v>
      </c>
      <c r="L825" s="119" t="s">
        <v>8575</v>
      </c>
      <c r="M825" s="120">
        <v>25000</v>
      </c>
      <c r="N825" s="122">
        <v>0</v>
      </c>
      <c r="O825" s="120">
        <v>760</v>
      </c>
      <c r="P825" s="120">
        <v>717.5</v>
      </c>
      <c r="Q825" s="121">
        <f t="shared" si="12"/>
        <v>1612.380000000001</v>
      </c>
      <c r="R825" s="120">
        <v>21910.12</v>
      </c>
    </row>
    <row r="826" spans="1:18">
      <c r="A826" s="116" t="str">
        <f>TNOMINA[[#This Row],[cedula]]&amp;TNOMINA[[#This Row],[prog]]&amp;LEFT(TNOMINA[[#This Row],[tipo]],3)</f>
        <v>0310037870613FIJ</v>
      </c>
      <c r="B826" s="119" t="s">
        <v>2298</v>
      </c>
      <c r="C826" s="119" t="s">
        <v>11</v>
      </c>
      <c r="D826" s="119" t="s">
        <v>2332</v>
      </c>
      <c r="E826" s="119" t="s">
        <v>3049</v>
      </c>
      <c r="F826" s="119" t="s">
        <v>3002</v>
      </c>
      <c r="G826" s="119" t="s">
        <v>3010</v>
      </c>
      <c r="H826" s="119" t="s">
        <v>2025</v>
      </c>
      <c r="I826" s="119" t="s">
        <v>547</v>
      </c>
      <c r="J826" s="119" t="s">
        <v>17</v>
      </c>
      <c r="K826" s="119" t="s">
        <v>513</v>
      </c>
      <c r="L826" s="119" t="s">
        <v>8575</v>
      </c>
      <c r="M826" s="120">
        <v>45000</v>
      </c>
      <c r="N826" s="120">
        <v>1148.33</v>
      </c>
      <c r="O826" s="120">
        <v>1368</v>
      </c>
      <c r="P826" s="120">
        <v>1291.5</v>
      </c>
      <c r="Q826" s="121">
        <f t="shared" si="12"/>
        <v>75</v>
      </c>
      <c r="R826" s="120">
        <v>41117.17</v>
      </c>
    </row>
    <row r="827" spans="1:18">
      <c r="A827" s="116" t="str">
        <f>TNOMINA[[#This Row],[cedula]]&amp;TNOMINA[[#This Row],[prog]]&amp;LEFT(TNOMINA[[#This Row],[tipo]],3)</f>
        <v>0010816515013FIJ</v>
      </c>
      <c r="B827" s="119" t="s">
        <v>2298</v>
      </c>
      <c r="C827" s="119" t="s">
        <v>11</v>
      </c>
      <c r="D827" s="119" t="s">
        <v>2332</v>
      </c>
      <c r="E827" s="119" t="s">
        <v>3049</v>
      </c>
      <c r="F827" s="119" t="s">
        <v>3002</v>
      </c>
      <c r="G827" s="119" t="s">
        <v>3010</v>
      </c>
      <c r="H827" s="119" t="s">
        <v>1163</v>
      </c>
      <c r="I827" s="119" t="s">
        <v>680</v>
      </c>
      <c r="J827" s="119" t="s">
        <v>8</v>
      </c>
      <c r="K827" s="119" t="s">
        <v>606</v>
      </c>
      <c r="L827" s="119" t="s">
        <v>8575</v>
      </c>
      <c r="M827" s="120">
        <v>22000</v>
      </c>
      <c r="N827" s="122">
        <v>0</v>
      </c>
      <c r="O827" s="120">
        <v>668.8</v>
      </c>
      <c r="P827" s="120">
        <v>631.4</v>
      </c>
      <c r="Q827" s="121">
        <f t="shared" si="12"/>
        <v>8439.0499999999993</v>
      </c>
      <c r="R827" s="120">
        <v>12260.75</v>
      </c>
    </row>
    <row r="828" spans="1:18">
      <c r="A828" s="116" t="str">
        <f>TNOMINA[[#This Row],[cedula]]&amp;TNOMINA[[#This Row],[prog]]&amp;LEFT(TNOMINA[[#This Row],[tipo]],3)</f>
        <v>0360031800413FIJ</v>
      </c>
      <c r="B828" s="119" t="s">
        <v>2298</v>
      </c>
      <c r="C828" s="119" t="s">
        <v>11</v>
      </c>
      <c r="D828" s="119" t="s">
        <v>2332</v>
      </c>
      <c r="E828" s="119" t="s">
        <v>3049</v>
      </c>
      <c r="F828" s="119" t="s">
        <v>3002</v>
      </c>
      <c r="G828" s="119" t="s">
        <v>3010</v>
      </c>
      <c r="H828" s="119" t="s">
        <v>2026</v>
      </c>
      <c r="I828" s="119" t="s">
        <v>548</v>
      </c>
      <c r="J828" s="119" t="s">
        <v>60</v>
      </c>
      <c r="K828" s="119" t="s">
        <v>513</v>
      </c>
      <c r="L828" s="119" t="s">
        <v>8575</v>
      </c>
      <c r="M828" s="120">
        <v>22000</v>
      </c>
      <c r="N828" s="122">
        <v>0</v>
      </c>
      <c r="O828" s="120">
        <v>668.8</v>
      </c>
      <c r="P828" s="120">
        <v>631.4</v>
      </c>
      <c r="Q828" s="121">
        <f t="shared" si="12"/>
        <v>25</v>
      </c>
      <c r="R828" s="120">
        <v>20674.8</v>
      </c>
    </row>
    <row r="829" spans="1:18">
      <c r="A829" s="116" t="str">
        <f>TNOMINA[[#This Row],[cedula]]&amp;TNOMINA[[#This Row],[prog]]&amp;LEFT(TNOMINA[[#This Row],[tipo]],3)</f>
        <v>0310294107113FIJ</v>
      </c>
      <c r="B829" s="119" t="s">
        <v>2298</v>
      </c>
      <c r="C829" s="119" t="s">
        <v>11</v>
      </c>
      <c r="D829" s="119" t="s">
        <v>2332</v>
      </c>
      <c r="E829" s="119" t="s">
        <v>3049</v>
      </c>
      <c r="F829" s="119" t="s">
        <v>3002</v>
      </c>
      <c r="G829" s="119" t="s">
        <v>3004</v>
      </c>
      <c r="H829" s="119" t="s">
        <v>2027</v>
      </c>
      <c r="I829" s="119" t="s">
        <v>549</v>
      </c>
      <c r="J829" s="119" t="s">
        <v>550</v>
      </c>
      <c r="K829" s="119" t="s">
        <v>513</v>
      </c>
      <c r="L829" s="119" t="s">
        <v>8575</v>
      </c>
      <c r="M829" s="120">
        <v>10000</v>
      </c>
      <c r="N829" s="122">
        <v>0</v>
      </c>
      <c r="O829" s="120">
        <v>304</v>
      </c>
      <c r="P829" s="120">
        <v>287</v>
      </c>
      <c r="Q829" s="121">
        <f t="shared" si="12"/>
        <v>425</v>
      </c>
      <c r="R829" s="120">
        <v>8984</v>
      </c>
    </row>
    <row r="830" spans="1:18">
      <c r="A830" s="116" t="str">
        <f>TNOMINA[[#This Row],[cedula]]&amp;TNOMINA[[#This Row],[prog]]&amp;LEFT(TNOMINA[[#This Row],[tipo]],3)</f>
        <v>0010074447313FIJ</v>
      </c>
      <c r="B830" s="119" t="s">
        <v>2298</v>
      </c>
      <c r="C830" s="119" t="s">
        <v>11</v>
      </c>
      <c r="D830" s="119" t="s">
        <v>2332</v>
      </c>
      <c r="E830" s="119" t="s">
        <v>3049</v>
      </c>
      <c r="F830" s="119" t="s">
        <v>3002</v>
      </c>
      <c r="G830" s="119" t="s">
        <v>3005</v>
      </c>
      <c r="H830" s="119" t="s">
        <v>2029</v>
      </c>
      <c r="I830" s="119" t="s">
        <v>681</v>
      </c>
      <c r="J830" s="119" t="s">
        <v>22</v>
      </c>
      <c r="K830" s="119" t="s">
        <v>606</v>
      </c>
      <c r="L830" s="119" t="s">
        <v>8575</v>
      </c>
      <c r="M830" s="120">
        <v>35000</v>
      </c>
      <c r="N830" s="122">
        <v>0</v>
      </c>
      <c r="O830" s="120">
        <v>1064</v>
      </c>
      <c r="P830" s="120">
        <v>1004.5</v>
      </c>
      <c r="Q830" s="121">
        <f t="shared" si="12"/>
        <v>22317.629999999997</v>
      </c>
      <c r="R830" s="120">
        <v>10613.87</v>
      </c>
    </row>
    <row r="831" spans="1:18">
      <c r="A831" s="116" t="str">
        <f>TNOMINA[[#This Row],[cedula]]&amp;TNOMINA[[#This Row],[prog]]&amp;LEFT(TNOMINA[[#This Row],[tipo]],3)</f>
        <v>0310014144313FIJ</v>
      </c>
      <c r="B831" s="119" t="s">
        <v>2298</v>
      </c>
      <c r="C831" s="119" t="s">
        <v>11</v>
      </c>
      <c r="D831" s="119" t="s">
        <v>2332</v>
      </c>
      <c r="E831" s="119" t="s">
        <v>3049</v>
      </c>
      <c r="F831" s="119" t="s">
        <v>3002</v>
      </c>
      <c r="G831" s="119" t="s">
        <v>3009</v>
      </c>
      <c r="H831" s="119" t="s">
        <v>2030</v>
      </c>
      <c r="I831" s="119" t="s">
        <v>551</v>
      </c>
      <c r="J831" s="119" t="s">
        <v>22</v>
      </c>
      <c r="K831" s="119" t="s">
        <v>513</v>
      </c>
      <c r="L831" s="119" t="s">
        <v>8575</v>
      </c>
      <c r="M831" s="120">
        <v>35000</v>
      </c>
      <c r="N831" s="122">
        <v>0</v>
      </c>
      <c r="O831" s="120">
        <v>1064</v>
      </c>
      <c r="P831" s="120">
        <v>1004.5</v>
      </c>
      <c r="Q831" s="121">
        <f t="shared" si="12"/>
        <v>325</v>
      </c>
      <c r="R831" s="120">
        <v>32606.5</v>
      </c>
    </row>
    <row r="832" spans="1:18">
      <c r="A832" s="116" t="str">
        <f>TNOMINA[[#This Row],[cedula]]&amp;TNOMINA[[#This Row],[prog]]&amp;LEFT(TNOMINA[[#This Row],[tipo]],3)</f>
        <v>0011710116213FIJ</v>
      </c>
      <c r="B832" s="119" t="s">
        <v>2298</v>
      </c>
      <c r="C832" s="119" t="s">
        <v>11</v>
      </c>
      <c r="D832" s="119" t="s">
        <v>2332</v>
      </c>
      <c r="E832" s="119" t="s">
        <v>3049</v>
      </c>
      <c r="F832" s="119" t="s">
        <v>3002</v>
      </c>
      <c r="G832" s="119" t="s">
        <v>3006</v>
      </c>
      <c r="H832" s="119" t="s">
        <v>2031</v>
      </c>
      <c r="I832" s="119" t="s">
        <v>834</v>
      </c>
      <c r="J832" s="119" t="s">
        <v>121</v>
      </c>
      <c r="K832" s="119" t="s">
        <v>73</v>
      </c>
      <c r="L832" s="119" t="s">
        <v>8575</v>
      </c>
      <c r="M832" s="120">
        <v>90000</v>
      </c>
      <c r="N832" s="120">
        <v>9356.27</v>
      </c>
      <c r="O832" s="120">
        <v>2736</v>
      </c>
      <c r="P832" s="120">
        <v>2583</v>
      </c>
      <c r="Q832" s="121">
        <f t="shared" si="12"/>
        <v>14179.39</v>
      </c>
      <c r="R832" s="120">
        <v>61145.34</v>
      </c>
    </row>
    <row r="833" spans="1:18">
      <c r="A833" s="116" t="str">
        <f>TNOMINA[[#This Row],[cedula]]&amp;TNOMINA[[#This Row],[prog]]&amp;LEFT(TNOMINA[[#This Row],[tipo]],3)</f>
        <v>0310548028313FIJ</v>
      </c>
      <c r="B833" s="119" t="s">
        <v>2298</v>
      </c>
      <c r="C833" s="119" t="s">
        <v>11</v>
      </c>
      <c r="D833" s="119" t="s">
        <v>2332</v>
      </c>
      <c r="E833" s="119" t="s">
        <v>3049</v>
      </c>
      <c r="F833" s="119" t="s">
        <v>3002</v>
      </c>
      <c r="G833" s="119" t="s">
        <v>3007</v>
      </c>
      <c r="H833" s="119" t="s">
        <v>2032</v>
      </c>
      <c r="I833" s="119" t="s">
        <v>552</v>
      </c>
      <c r="J833" s="119" t="s">
        <v>15</v>
      </c>
      <c r="K833" s="119" t="s">
        <v>513</v>
      </c>
      <c r="L833" s="119" t="s">
        <v>8575</v>
      </c>
      <c r="M833" s="120">
        <v>22000</v>
      </c>
      <c r="N833" s="122">
        <v>0</v>
      </c>
      <c r="O833" s="120">
        <v>668.8</v>
      </c>
      <c r="P833" s="120">
        <v>631.4</v>
      </c>
      <c r="Q833" s="121">
        <f t="shared" si="12"/>
        <v>1612.380000000001</v>
      </c>
      <c r="R833" s="120">
        <v>19087.419999999998</v>
      </c>
    </row>
    <row r="834" spans="1:18">
      <c r="A834" s="116" t="str">
        <f>TNOMINA[[#This Row],[cedula]]&amp;TNOMINA[[#This Row],[prog]]&amp;LEFT(TNOMINA[[#This Row],[tipo]],3)</f>
        <v>0310038140313FIJ</v>
      </c>
      <c r="B834" s="119" t="s">
        <v>2298</v>
      </c>
      <c r="C834" s="119" t="s">
        <v>11</v>
      </c>
      <c r="D834" s="119" t="s">
        <v>2332</v>
      </c>
      <c r="E834" s="119" t="s">
        <v>3049</v>
      </c>
      <c r="F834" s="119" t="s">
        <v>3002</v>
      </c>
      <c r="G834" s="119" t="s">
        <v>3006</v>
      </c>
      <c r="H834" s="119" t="s">
        <v>3534</v>
      </c>
      <c r="I834" s="119" t="s">
        <v>3533</v>
      </c>
      <c r="J834" s="119" t="s">
        <v>55</v>
      </c>
      <c r="K834" s="119" t="s">
        <v>18</v>
      </c>
      <c r="L834" s="119" t="s">
        <v>8575</v>
      </c>
      <c r="M834" s="120">
        <v>25000</v>
      </c>
      <c r="N834" s="122">
        <v>0</v>
      </c>
      <c r="O834" s="120">
        <v>760</v>
      </c>
      <c r="P834" s="120">
        <v>717.5</v>
      </c>
      <c r="Q834" s="121">
        <f t="shared" si="12"/>
        <v>25</v>
      </c>
      <c r="R834" s="120">
        <v>23497.5</v>
      </c>
    </row>
    <row r="835" spans="1:18">
      <c r="A835" s="116" t="str">
        <f>TNOMINA[[#This Row],[cedula]]&amp;TNOMINA[[#This Row],[prog]]&amp;LEFT(TNOMINA[[#This Row],[tipo]],3)</f>
        <v>4021540081913FIJ</v>
      </c>
      <c r="B835" s="119" t="s">
        <v>2298</v>
      </c>
      <c r="C835" s="119" t="s">
        <v>11</v>
      </c>
      <c r="D835" s="119" t="s">
        <v>2332</v>
      </c>
      <c r="E835" s="119" t="s">
        <v>3049</v>
      </c>
      <c r="F835" s="119" t="s">
        <v>3002</v>
      </c>
      <c r="G835" s="119" t="s">
        <v>3006</v>
      </c>
      <c r="H835" s="119" t="s">
        <v>2049</v>
      </c>
      <c r="I835" s="119" t="s">
        <v>1506</v>
      </c>
      <c r="J835" s="119" t="s">
        <v>8</v>
      </c>
      <c r="K835" s="119" t="s">
        <v>104</v>
      </c>
      <c r="L835" s="119" t="s">
        <v>8575</v>
      </c>
      <c r="M835" s="120">
        <v>17000</v>
      </c>
      <c r="N835" s="122">
        <v>0</v>
      </c>
      <c r="O835" s="120">
        <v>516.79999999999995</v>
      </c>
      <c r="P835" s="120">
        <v>487.9</v>
      </c>
      <c r="Q835" s="121">
        <f t="shared" si="12"/>
        <v>1081</v>
      </c>
      <c r="R835" s="120">
        <v>14914.3</v>
      </c>
    </row>
    <row r="836" spans="1:18">
      <c r="A836" s="116" t="str">
        <f>TNOMINA[[#This Row],[cedula]]&amp;TNOMINA[[#This Row],[prog]]&amp;LEFT(TNOMINA[[#This Row],[tipo]],3)</f>
        <v>4022404462413FIJ</v>
      </c>
      <c r="B836" s="119" t="s">
        <v>2298</v>
      </c>
      <c r="C836" s="119" t="s">
        <v>11</v>
      </c>
      <c r="D836" s="119" t="s">
        <v>2332</v>
      </c>
      <c r="E836" s="119" t="s">
        <v>3049</v>
      </c>
      <c r="F836" s="119" t="s">
        <v>3002</v>
      </c>
      <c r="G836" s="119" t="s">
        <v>3010</v>
      </c>
      <c r="H836" s="119" t="s">
        <v>2033</v>
      </c>
      <c r="I836" s="119" t="s">
        <v>905</v>
      </c>
      <c r="J836" s="119" t="s">
        <v>167</v>
      </c>
      <c r="K836" s="119" t="s">
        <v>73</v>
      </c>
      <c r="L836" s="119" t="s">
        <v>8575</v>
      </c>
      <c r="M836" s="120">
        <v>35000</v>
      </c>
      <c r="N836" s="122">
        <v>0</v>
      </c>
      <c r="O836" s="120">
        <v>1064</v>
      </c>
      <c r="P836" s="120">
        <v>1004.5</v>
      </c>
      <c r="Q836" s="121">
        <f t="shared" si="12"/>
        <v>1571</v>
      </c>
      <c r="R836" s="120">
        <v>31360.5</v>
      </c>
    </row>
    <row r="837" spans="1:18">
      <c r="A837" s="116" t="str">
        <f>TNOMINA[[#This Row],[cedula]]&amp;TNOMINA[[#This Row],[prog]]&amp;LEFT(TNOMINA[[#This Row],[tipo]],3)</f>
        <v>0011643231113FIJ</v>
      </c>
      <c r="B837" s="119" t="s">
        <v>2298</v>
      </c>
      <c r="C837" s="119" t="s">
        <v>11</v>
      </c>
      <c r="D837" s="119" t="s">
        <v>2332</v>
      </c>
      <c r="E837" s="119" t="s">
        <v>3049</v>
      </c>
      <c r="F837" s="119" t="s">
        <v>3002</v>
      </c>
      <c r="G837" s="119" t="s">
        <v>3004</v>
      </c>
      <c r="H837" s="119" t="s">
        <v>2455</v>
      </c>
      <c r="I837" s="119" t="s">
        <v>2427</v>
      </c>
      <c r="J837" s="119" t="s">
        <v>10</v>
      </c>
      <c r="K837" s="119" t="s">
        <v>140</v>
      </c>
      <c r="L837" s="119" t="s">
        <v>8575</v>
      </c>
      <c r="M837" s="120">
        <v>30000</v>
      </c>
      <c r="N837" s="122">
        <v>0</v>
      </c>
      <c r="O837" s="120">
        <v>912</v>
      </c>
      <c r="P837" s="120">
        <v>861</v>
      </c>
      <c r="Q837" s="121">
        <f t="shared" ref="Q837:Q900" si="13">M837-SUM(N837:P837)-R837</f>
        <v>2071</v>
      </c>
      <c r="R837" s="120">
        <v>26156</v>
      </c>
    </row>
    <row r="838" spans="1:18">
      <c r="A838" s="116" t="str">
        <f>TNOMINA[[#This Row],[cedula]]&amp;TNOMINA[[#This Row],[prog]]&amp;LEFT(TNOMINA[[#This Row],[tipo]],3)</f>
        <v>0310326868013FIJ</v>
      </c>
      <c r="B838" s="119" t="s">
        <v>2298</v>
      </c>
      <c r="C838" s="119" t="s">
        <v>11</v>
      </c>
      <c r="D838" s="119" t="s">
        <v>2332</v>
      </c>
      <c r="E838" s="119" t="s">
        <v>3049</v>
      </c>
      <c r="F838" s="119" t="s">
        <v>3002</v>
      </c>
      <c r="G838" s="119" t="s">
        <v>3006</v>
      </c>
      <c r="H838" s="119" t="s">
        <v>2034</v>
      </c>
      <c r="I838" s="119" t="s">
        <v>1505</v>
      </c>
      <c r="J838" s="119" t="s">
        <v>8</v>
      </c>
      <c r="K838" s="119" t="s">
        <v>18</v>
      </c>
      <c r="L838" s="119" t="s">
        <v>8575</v>
      </c>
      <c r="M838" s="120">
        <v>10000</v>
      </c>
      <c r="N838" s="122">
        <v>0</v>
      </c>
      <c r="O838" s="120">
        <v>304</v>
      </c>
      <c r="P838" s="120">
        <v>287</v>
      </c>
      <c r="Q838" s="121">
        <f t="shared" si="13"/>
        <v>25</v>
      </c>
      <c r="R838" s="120">
        <v>9384</v>
      </c>
    </row>
    <row r="839" spans="1:18">
      <c r="A839" s="116" t="str">
        <f>TNOMINA[[#This Row],[cedula]]&amp;TNOMINA[[#This Row],[prog]]&amp;LEFT(TNOMINA[[#This Row],[tipo]],3)</f>
        <v>0010523453813FIJ</v>
      </c>
      <c r="B839" s="119" t="s">
        <v>2298</v>
      </c>
      <c r="C839" s="119" t="s">
        <v>11</v>
      </c>
      <c r="D839" s="119" t="s">
        <v>2332</v>
      </c>
      <c r="E839" s="119" t="s">
        <v>3049</v>
      </c>
      <c r="F839" s="119" t="s">
        <v>3002</v>
      </c>
      <c r="G839" s="119" t="s">
        <v>3005</v>
      </c>
      <c r="H839" s="119" t="s">
        <v>2035</v>
      </c>
      <c r="I839" s="119" t="s">
        <v>682</v>
      </c>
      <c r="J839" s="119" t="s">
        <v>8</v>
      </c>
      <c r="K839" s="119" t="s">
        <v>606</v>
      </c>
      <c r="L839" s="119" t="s">
        <v>8575</v>
      </c>
      <c r="M839" s="120">
        <v>22000</v>
      </c>
      <c r="N839" s="122">
        <v>0</v>
      </c>
      <c r="O839" s="120">
        <v>668.8</v>
      </c>
      <c r="P839" s="120">
        <v>631.4</v>
      </c>
      <c r="Q839" s="121">
        <f t="shared" si="13"/>
        <v>9911.4399999999987</v>
      </c>
      <c r="R839" s="120">
        <v>10788.36</v>
      </c>
    </row>
    <row r="840" spans="1:18">
      <c r="A840" s="116" t="str">
        <f>TNOMINA[[#This Row],[cedula]]&amp;TNOMINA[[#This Row],[prog]]&amp;LEFT(TNOMINA[[#This Row],[tipo]],3)</f>
        <v>0011847110113FIJ</v>
      </c>
      <c r="B840" s="119" t="s">
        <v>2298</v>
      </c>
      <c r="C840" s="119" t="s">
        <v>11</v>
      </c>
      <c r="D840" s="119" t="s">
        <v>2332</v>
      </c>
      <c r="E840" s="119" t="s">
        <v>3049</v>
      </c>
      <c r="F840" s="119" t="s">
        <v>3002</v>
      </c>
      <c r="G840" s="119" t="s">
        <v>3006</v>
      </c>
      <c r="H840" s="119" t="s">
        <v>6395</v>
      </c>
      <c r="I840" s="119" t="s">
        <v>6396</v>
      </c>
      <c r="J840" s="119" t="s">
        <v>8</v>
      </c>
      <c r="K840" s="119" t="s">
        <v>73</v>
      </c>
      <c r="L840" s="119" t="s">
        <v>8575</v>
      </c>
      <c r="M840" s="120">
        <v>20000</v>
      </c>
      <c r="N840" s="122">
        <v>0</v>
      </c>
      <c r="O840" s="120">
        <v>608</v>
      </c>
      <c r="P840" s="120">
        <v>574</v>
      </c>
      <c r="Q840" s="121">
        <f t="shared" si="13"/>
        <v>25</v>
      </c>
      <c r="R840" s="120">
        <v>18793</v>
      </c>
    </row>
    <row r="841" spans="1:18">
      <c r="A841" s="116" t="str">
        <f>TNOMINA[[#This Row],[cedula]]&amp;TNOMINA[[#This Row],[prog]]&amp;LEFT(TNOMINA[[#This Row],[tipo]],3)</f>
        <v>4021345163213FIJ</v>
      </c>
      <c r="B841" s="119" t="s">
        <v>2298</v>
      </c>
      <c r="C841" s="119" t="s">
        <v>11</v>
      </c>
      <c r="D841" s="119" t="s">
        <v>2332</v>
      </c>
      <c r="E841" s="119" t="s">
        <v>3049</v>
      </c>
      <c r="F841" s="119" t="s">
        <v>3002</v>
      </c>
      <c r="G841" s="119" t="s">
        <v>3006</v>
      </c>
      <c r="H841" s="119" t="s">
        <v>3068</v>
      </c>
      <c r="I841" s="119" t="s">
        <v>3067</v>
      </c>
      <c r="J841" s="119" t="s">
        <v>8</v>
      </c>
      <c r="K841" s="119" t="s">
        <v>384</v>
      </c>
      <c r="L841" s="119" t="s">
        <v>8575</v>
      </c>
      <c r="M841" s="120">
        <v>17000</v>
      </c>
      <c r="N841" s="122">
        <v>0</v>
      </c>
      <c r="O841" s="120">
        <v>516.79999999999995</v>
      </c>
      <c r="P841" s="120">
        <v>487.9</v>
      </c>
      <c r="Q841" s="121">
        <f t="shared" si="13"/>
        <v>2071</v>
      </c>
      <c r="R841" s="120">
        <v>13924.3</v>
      </c>
    </row>
    <row r="842" spans="1:18">
      <c r="A842" s="116" t="str">
        <f>TNOMINA[[#This Row],[cedula]]&amp;TNOMINA[[#This Row],[prog]]&amp;LEFT(TNOMINA[[#This Row],[tipo]],3)</f>
        <v>0310102581913FIJ</v>
      </c>
      <c r="B842" s="119" t="s">
        <v>2298</v>
      </c>
      <c r="C842" s="119" t="s">
        <v>11</v>
      </c>
      <c r="D842" s="119" t="s">
        <v>2332</v>
      </c>
      <c r="E842" s="119" t="s">
        <v>3049</v>
      </c>
      <c r="F842" s="119" t="s">
        <v>3002</v>
      </c>
      <c r="G842" s="119" t="s">
        <v>3004</v>
      </c>
      <c r="H842" s="119" t="s">
        <v>2038</v>
      </c>
      <c r="I842" s="119" t="s">
        <v>71</v>
      </c>
      <c r="J842" s="119" t="s">
        <v>72</v>
      </c>
      <c r="K842" s="119" t="s">
        <v>18</v>
      </c>
      <c r="L842" s="119" t="s">
        <v>8575</v>
      </c>
      <c r="M842" s="120">
        <v>10000</v>
      </c>
      <c r="N842" s="122">
        <v>0</v>
      </c>
      <c r="O842" s="120">
        <v>304</v>
      </c>
      <c r="P842" s="120">
        <v>287</v>
      </c>
      <c r="Q842" s="121">
        <f t="shared" si="13"/>
        <v>75</v>
      </c>
      <c r="R842" s="120">
        <v>9334</v>
      </c>
    </row>
    <row r="843" spans="1:18">
      <c r="A843" s="116" t="str">
        <f>TNOMINA[[#This Row],[cedula]]&amp;TNOMINA[[#This Row],[prog]]&amp;LEFT(TNOMINA[[#This Row],[tipo]],3)</f>
        <v>0010488345913FIJ</v>
      </c>
      <c r="B843" s="119" t="s">
        <v>2298</v>
      </c>
      <c r="C843" s="119" t="s">
        <v>11</v>
      </c>
      <c r="D843" s="119" t="s">
        <v>2332</v>
      </c>
      <c r="E843" s="119" t="s">
        <v>3049</v>
      </c>
      <c r="F843" s="119" t="s">
        <v>3002</v>
      </c>
      <c r="G843" s="119" t="s">
        <v>3005</v>
      </c>
      <c r="H843" s="119" t="s">
        <v>2039</v>
      </c>
      <c r="I843" s="119" t="s">
        <v>101</v>
      </c>
      <c r="J843" s="119" t="s">
        <v>102</v>
      </c>
      <c r="K843" s="119" t="s">
        <v>73</v>
      </c>
      <c r="L843" s="119" t="s">
        <v>8575</v>
      </c>
      <c r="M843" s="120">
        <v>16500</v>
      </c>
      <c r="N843" s="122">
        <v>0</v>
      </c>
      <c r="O843" s="120">
        <v>501.6</v>
      </c>
      <c r="P843" s="120">
        <v>473.55</v>
      </c>
      <c r="Q843" s="121">
        <f t="shared" si="13"/>
        <v>1571</v>
      </c>
      <c r="R843" s="120">
        <v>13953.85</v>
      </c>
    </row>
    <row r="844" spans="1:18">
      <c r="A844" s="116" t="str">
        <f>TNOMINA[[#This Row],[cedula]]&amp;TNOMINA[[#This Row],[prog]]&amp;LEFT(TNOMINA[[#This Row],[tipo]],3)</f>
        <v>0010411248701SUP</v>
      </c>
      <c r="B844" s="119" t="s">
        <v>2836</v>
      </c>
      <c r="C844" s="119" t="s">
        <v>2578</v>
      </c>
      <c r="D844" s="119" t="s">
        <v>2328</v>
      </c>
      <c r="E844" s="119" t="s">
        <v>3001</v>
      </c>
      <c r="F844" s="119" t="s">
        <v>3002</v>
      </c>
      <c r="G844" s="119" t="s">
        <v>3069</v>
      </c>
      <c r="H844" s="119" t="s">
        <v>1398</v>
      </c>
      <c r="I844" s="119" t="s">
        <v>1397</v>
      </c>
      <c r="J844" s="119" t="s">
        <v>3070</v>
      </c>
      <c r="K844" s="119" t="s">
        <v>3627</v>
      </c>
      <c r="L844" s="119" t="s">
        <v>8575</v>
      </c>
      <c r="M844" s="120">
        <v>35000</v>
      </c>
      <c r="N844" s="120">
        <v>8232.8799999999992</v>
      </c>
      <c r="O844" s="120">
        <v>1004.5</v>
      </c>
      <c r="P844" s="120">
        <v>1064</v>
      </c>
      <c r="Q844" s="121">
        <f t="shared" si="13"/>
        <v>0</v>
      </c>
      <c r="R844" s="120">
        <v>24698.62</v>
      </c>
    </row>
    <row r="845" spans="1:18">
      <c r="A845" s="116" t="str">
        <f>TNOMINA[[#This Row],[cedula]]&amp;TNOMINA[[#This Row],[prog]]&amp;LEFT(TNOMINA[[#This Row],[tipo]],3)</f>
        <v>0010258714401SUP</v>
      </c>
      <c r="B845" s="119" t="s">
        <v>2836</v>
      </c>
      <c r="C845" s="119" t="s">
        <v>2578</v>
      </c>
      <c r="D845" s="119" t="s">
        <v>2328</v>
      </c>
      <c r="E845" s="119" t="s">
        <v>3001</v>
      </c>
      <c r="F845" s="119" t="s">
        <v>3002</v>
      </c>
      <c r="G845" s="119" t="s">
        <v>3071</v>
      </c>
      <c r="H845" s="119" t="s">
        <v>1000</v>
      </c>
      <c r="I845" s="119" t="s">
        <v>298</v>
      </c>
      <c r="J845" s="119" t="s">
        <v>10</v>
      </c>
      <c r="K845" s="119" t="s">
        <v>3628</v>
      </c>
      <c r="L845" s="119" t="s">
        <v>8575</v>
      </c>
      <c r="M845" s="120">
        <v>13000</v>
      </c>
      <c r="N845" s="120">
        <v>1571.73</v>
      </c>
      <c r="O845" s="120">
        <v>373.1</v>
      </c>
      <c r="P845" s="120">
        <v>395.2</v>
      </c>
      <c r="Q845" s="121">
        <f t="shared" si="13"/>
        <v>0</v>
      </c>
      <c r="R845" s="120">
        <v>10659.97</v>
      </c>
    </row>
    <row r="846" spans="1:18">
      <c r="A846" s="116" t="str">
        <f>TNOMINA[[#This Row],[cedula]]&amp;TNOMINA[[#This Row],[prog]]&amp;LEFT(TNOMINA[[#This Row],[tipo]],3)</f>
        <v>0011602482901SUP</v>
      </c>
      <c r="B846" s="119" t="s">
        <v>2836</v>
      </c>
      <c r="C846" s="119" t="s">
        <v>2578</v>
      </c>
      <c r="D846" s="119" t="s">
        <v>2328</v>
      </c>
      <c r="E846" s="119" t="s">
        <v>3001</v>
      </c>
      <c r="F846" s="119" t="s">
        <v>3002</v>
      </c>
      <c r="G846" s="119" t="s">
        <v>3072</v>
      </c>
      <c r="H846" s="119" t="s">
        <v>1003</v>
      </c>
      <c r="I846" s="119" t="s">
        <v>148</v>
      </c>
      <c r="J846" s="119" t="s">
        <v>10</v>
      </c>
      <c r="K846" s="119" t="s">
        <v>3629</v>
      </c>
      <c r="L846" s="119" t="s">
        <v>8575</v>
      </c>
      <c r="M846" s="120">
        <v>35000</v>
      </c>
      <c r="N846" s="120">
        <v>5368.45</v>
      </c>
      <c r="O846" s="120">
        <v>1004.5</v>
      </c>
      <c r="P846" s="120">
        <v>1064</v>
      </c>
      <c r="Q846" s="121">
        <f t="shared" si="13"/>
        <v>0</v>
      </c>
      <c r="R846" s="120">
        <v>27563.05</v>
      </c>
    </row>
    <row r="847" spans="1:18">
      <c r="A847" s="116" t="str">
        <f>TNOMINA[[#This Row],[cedula]]&amp;TNOMINA[[#This Row],[prog]]&amp;LEFT(TNOMINA[[#This Row],[tipo]],3)</f>
        <v>2230068705401SUP</v>
      </c>
      <c r="B847" s="119" t="s">
        <v>2836</v>
      </c>
      <c r="C847" s="119" t="s">
        <v>2578</v>
      </c>
      <c r="D847" s="119" t="s">
        <v>2328</v>
      </c>
      <c r="E847" s="119" t="s">
        <v>3001</v>
      </c>
      <c r="F847" s="119" t="s">
        <v>3002</v>
      </c>
      <c r="G847" s="119" t="s">
        <v>3461</v>
      </c>
      <c r="H847" s="119" t="s">
        <v>1079</v>
      </c>
      <c r="I847" s="119" t="s">
        <v>344</v>
      </c>
      <c r="J847" s="119" t="s">
        <v>327</v>
      </c>
      <c r="K847" s="119" t="s">
        <v>3630</v>
      </c>
      <c r="L847" s="119" t="s">
        <v>8575</v>
      </c>
      <c r="M847" s="120">
        <v>42000</v>
      </c>
      <c r="N847" s="120">
        <v>4410.0600000000004</v>
      </c>
      <c r="O847" s="120">
        <v>1205.4000000000001</v>
      </c>
      <c r="P847" s="120">
        <v>1276.8</v>
      </c>
      <c r="Q847" s="121">
        <f t="shared" si="13"/>
        <v>0</v>
      </c>
      <c r="R847" s="120">
        <v>35107.74</v>
      </c>
    </row>
    <row r="848" spans="1:18">
      <c r="A848" s="116" t="str">
        <f>TNOMINA[[#This Row],[cedula]]&amp;TNOMINA[[#This Row],[prog]]&amp;LEFT(TNOMINA[[#This Row],[tipo]],3)</f>
        <v>0010895698801SUP</v>
      </c>
      <c r="B848" s="119" t="s">
        <v>2836</v>
      </c>
      <c r="C848" s="119" t="s">
        <v>2578</v>
      </c>
      <c r="D848" s="119" t="s">
        <v>2328</v>
      </c>
      <c r="E848" s="119" t="s">
        <v>3001</v>
      </c>
      <c r="F848" s="119" t="s">
        <v>3002</v>
      </c>
      <c r="G848" s="119" t="s">
        <v>3074</v>
      </c>
      <c r="H848" s="119" t="s">
        <v>1016</v>
      </c>
      <c r="I848" s="119" t="s">
        <v>272</v>
      </c>
      <c r="J848" s="119" t="s">
        <v>3075</v>
      </c>
      <c r="K848" s="119" t="s">
        <v>271</v>
      </c>
      <c r="L848" s="119" t="s">
        <v>8575</v>
      </c>
      <c r="M848" s="120">
        <v>15000</v>
      </c>
      <c r="N848" s="120">
        <v>2808.78</v>
      </c>
      <c r="O848" s="120">
        <v>430.5</v>
      </c>
      <c r="P848" s="120">
        <v>456</v>
      </c>
      <c r="Q848" s="121">
        <f t="shared" si="13"/>
        <v>0</v>
      </c>
      <c r="R848" s="120">
        <v>11304.72</v>
      </c>
    </row>
    <row r="849" spans="1:18">
      <c r="A849" s="116" t="str">
        <f>TNOMINA[[#This Row],[cedula]]&amp;TNOMINA[[#This Row],[prog]]&amp;LEFT(TNOMINA[[#This Row],[tipo]],3)</f>
        <v>0930052440301SUP</v>
      </c>
      <c r="B849" s="119" t="s">
        <v>2836</v>
      </c>
      <c r="C849" s="119" t="s">
        <v>2578</v>
      </c>
      <c r="D849" s="119" t="s">
        <v>2328</v>
      </c>
      <c r="E849" s="119" t="s">
        <v>3001</v>
      </c>
      <c r="F849" s="119" t="s">
        <v>3002</v>
      </c>
      <c r="G849" s="119" t="s">
        <v>3076</v>
      </c>
      <c r="H849" s="119" t="s">
        <v>2405</v>
      </c>
      <c r="I849" s="119" t="s">
        <v>2389</v>
      </c>
      <c r="J849" s="119" t="s">
        <v>3077</v>
      </c>
      <c r="K849" s="119" t="s">
        <v>3631</v>
      </c>
      <c r="L849" s="119" t="s">
        <v>8575</v>
      </c>
      <c r="M849" s="120">
        <v>30000</v>
      </c>
      <c r="N849" s="122">
        <v>0</v>
      </c>
      <c r="O849" s="120">
        <v>861</v>
      </c>
      <c r="P849" s="120">
        <v>912</v>
      </c>
      <c r="Q849" s="121">
        <f t="shared" si="13"/>
        <v>0</v>
      </c>
      <c r="R849" s="120">
        <v>28227</v>
      </c>
    </row>
    <row r="850" spans="1:18">
      <c r="A850" s="116" t="str">
        <f>TNOMINA[[#This Row],[cedula]]&amp;TNOMINA[[#This Row],[prog]]&amp;LEFT(TNOMINA[[#This Row],[tipo]],3)</f>
        <v>0120043541801SUP</v>
      </c>
      <c r="B850" s="119" t="s">
        <v>2836</v>
      </c>
      <c r="C850" s="119" t="s">
        <v>2578</v>
      </c>
      <c r="D850" s="119" t="s">
        <v>2328</v>
      </c>
      <c r="E850" s="119" t="s">
        <v>3001</v>
      </c>
      <c r="F850" s="119" t="s">
        <v>3002</v>
      </c>
      <c r="G850" s="119" t="s">
        <v>3074</v>
      </c>
      <c r="H850" s="119" t="s">
        <v>1024</v>
      </c>
      <c r="I850" s="119" t="s">
        <v>274</v>
      </c>
      <c r="J850" s="119" t="s">
        <v>3075</v>
      </c>
      <c r="K850" s="119" t="s">
        <v>271</v>
      </c>
      <c r="L850" s="119" t="s">
        <v>8575</v>
      </c>
      <c r="M850" s="120">
        <v>5000</v>
      </c>
      <c r="N850" s="120">
        <v>940.9</v>
      </c>
      <c r="O850" s="120">
        <v>143.5</v>
      </c>
      <c r="P850" s="120">
        <v>152</v>
      </c>
      <c r="Q850" s="121">
        <f t="shared" si="13"/>
        <v>0</v>
      </c>
      <c r="R850" s="120">
        <v>3763.6</v>
      </c>
    </row>
    <row r="851" spans="1:18">
      <c r="A851" s="116" t="str">
        <f>TNOMINA[[#This Row],[cedula]]&amp;TNOMINA[[#This Row],[prog]]&amp;LEFT(TNOMINA[[#This Row],[tipo]],3)</f>
        <v>0490056358801SUP</v>
      </c>
      <c r="B851" s="119" t="s">
        <v>2836</v>
      </c>
      <c r="C851" s="119" t="s">
        <v>2578</v>
      </c>
      <c r="D851" s="119" t="s">
        <v>2328</v>
      </c>
      <c r="E851" s="119" t="s">
        <v>3001</v>
      </c>
      <c r="F851" s="119" t="s">
        <v>3002</v>
      </c>
      <c r="G851" s="119" t="s">
        <v>3556</v>
      </c>
      <c r="H851" s="119" t="s">
        <v>1026</v>
      </c>
      <c r="I851" s="119" t="s">
        <v>721</v>
      </c>
      <c r="J851" s="119" t="s">
        <v>10</v>
      </c>
      <c r="K851" s="119" t="s">
        <v>3632</v>
      </c>
      <c r="L851" s="119" t="s">
        <v>8575</v>
      </c>
      <c r="M851" s="120">
        <v>25000</v>
      </c>
      <c r="N851" s="120">
        <v>1477.35</v>
      </c>
      <c r="O851" s="120">
        <v>717.5</v>
      </c>
      <c r="P851" s="120">
        <v>760</v>
      </c>
      <c r="Q851" s="121">
        <f t="shared" si="13"/>
        <v>0</v>
      </c>
      <c r="R851" s="120">
        <v>22045.15</v>
      </c>
    </row>
    <row r="852" spans="1:18">
      <c r="A852" s="116" t="str">
        <f>TNOMINA[[#This Row],[cedula]]&amp;TNOMINA[[#This Row],[prog]]&amp;LEFT(TNOMINA[[#This Row],[tipo]],3)</f>
        <v>0011746485901SUP</v>
      </c>
      <c r="B852" s="119" t="s">
        <v>2836</v>
      </c>
      <c r="C852" s="119" t="s">
        <v>2578</v>
      </c>
      <c r="D852" s="119" t="s">
        <v>2328</v>
      </c>
      <c r="E852" s="119" t="s">
        <v>3001</v>
      </c>
      <c r="F852" s="119" t="s">
        <v>3002</v>
      </c>
      <c r="G852" s="119" t="s">
        <v>7249</v>
      </c>
      <c r="H852" s="119" t="s">
        <v>1181</v>
      </c>
      <c r="I852" s="119" t="s">
        <v>1199</v>
      </c>
      <c r="J852" s="119" t="s">
        <v>1200</v>
      </c>
      <c r="K852" s="119" t="s">
        <v>3629</v>
      </c>
      <c r="L852" s="119" t="s">
        <v>8575</v>
      </c>
      <c r="M852" s="120">
        <v>65000</v>
      </c>
      <c r="N852" s="120">
        <v>14890.5</v>
      </c>
      <c r="O852" s="120">
        <v>1865.5</v>
      </c>
      <c r="P852" s="120">
        <v>1976</v>
      </c>
      <c r="Q852" s="121">
        <f t="shared" si="13"/>
        <v>0</v>
      </c>
      <c r="R852" s="120">
        <v>46268</v>
      </c>
    </row>
    <row r="853" spans="1:18">
      <c r="A853" s="116" t="str">
        <f>TNOMINA[[#This Row],[cedula]]&amp;TNOMINA[[#This Row],[prog]]&amp;LEFT(TNOMINA[[#This Row],[tipo]],3)</f>
        <v>0010445299001SUP</v>
      </c>
      <c r="B853" s="119" t="s">
        <v>2836</v>
      </c>
      <c r="C853" s="119" t="s">
        <v>2578</v>
      </c>
      <c r="D853" s="119" t="s">
        <v>2328</v>
      </c>
      <c r="E853" s="119" t="s">
        <v>3001</v>
      </c>
      <c r="F853" s="119" t="s">
        <v>3002</v>
      </c>
      <c r="G853" s="119" t="s">
        <v>3190</v>
      </c>
      <c r="H853" s="119" t="s">
        <v>1029</v>
      </c>
      <c r="I853" s="119" t="s">
        <v>253</v>
      </c>
      <c r="J853" s="119" t="s">
        <v>3191</v>
      </c>
      <c r="K853" s="119" t="s">
        <v>3633</v>
      </c>
      <c r="L853" s="119" t="s">
        <v>8575</v>
      </c>
      <c r="M853" s="120">
        <v>20000</v>
      </c>
      <c r="N853" s="120">
        <v>4704.5</v>
      </c>
      <c r="O853" s="120">
        <v>574</v>
      </c>
      <c r="P853" s="120">
        <v>608</v>
      </c>
      <c r="Q853" s="121">
        <f t="shared" si="13"/>
        <v>0</v>
      </c>
      <c r="R853" s="120">
        <v>14113.5</v>
      </c>
    </row>
    <row r="854" spans="1:18">
      <c r="A854" s="116" t="str">
        <f>TNOMINA[[#This Row],[cedula]]&amp;TNOMINA[[#This Row],[prog]]&amp;LEFT(TNOMINA[[#This Row],[tipo]],3)</f>
        <v>0010118428101SUP</v>
      </c>
      <c r="B854" s="119" t="s">
        <v>2836</v>
      </c>
      <c r="C854" s="119" t="s">
        <v>2578</v>
      </c>
      <c r="D854" s="119" t="s">
        <v>2328</v>
      </c>
      <c r="E854" s="119" t="s">
        <v>3001</v>
      </c>
      <c r="F854" s="119" t="s">
        <v>3002</v>
      </c>
      <c r="G854" s="119" t="s">
        <v>3462</v>
      </c>
      <c r="H854" s="119" t="s">
        <v>1032</v>
      </c>
      <c r="I854" s="119" t="s">
        <v>268</v>
      </c>
      <c r="J854" s="119" t="s">
        <v>249</v>
      </c>
      <c r="K854" s="119" t="s">
        <v>3631</v>
      </c>
      <c r="L854" s="119" t="s">
        <v>8575</v>
      </c>
      <c r="M854" s="120">
        <v>5000</v>
      </c>
      <c r="N854" s="120">
        <v>940.9</v>
      </c>
      <c r="O854" s="120">
        <v>143.5</v>
      </c>
      <c r="P854" s="120">
        <v>152</v>
      </c>
      <c r="Q854" s="121">
        <f t="shared" si="13"/>
        <v>0</v>
      </c>
      <c r="R854" s="120">
        <v>3763.6</v>
      </c>
    </row>
    <row r="855" spans="1:18">
      <c r="A855" s="116" t="str">
        <f>TNOMINA[[#This Row],[cedula]]&amp;TNOMINA[[#This Row],[prog]]&amp;LEFT(TNOMINA[[#This Row],[tipo]],3)</f>
        <v>0011157421601SUP</v>
      </c>
      <c r="B855" s="119" t="s">
        <v>2836</v>
      </c>
      <c r="C855" s="119" t="s">
        <v>2578</v>
      </c>
      <c r="D855" s="119" t="s">
        <v>2328</v>
      </c>
      <c r="E855" s="119" t="s">
        <v>3001</v>
      </c>
      <c r="F855" s="119" t="s">
        <v>3002</v>
      </c>
      <c r="G855" s="119" t="s">
        <v>3078</v>
      </c>
      <c r="H855" s="119" t="s">
        <v>1138</v>
      </c>
      <c r="I855" s="119" t="s">
        <v>653</v>
      </c>
      <c r="J855" s="119" t="s">
        <v>654</v>
      </c>
      <c r="K855" s="119" t="s">
        <v>606</v>
      </c>
      <c r="L855" s="119" t="s">
        <v>8575</v>
      </c>
      <c r="M855" s="120">
        <v>20000</v>
      </c>
      <c r="N855" s="120">
        <v>2065.6999999999998</v>
      </c>
      <c r="O855" s="120">
        <v>574</v>
      </c>
      <c r="P855" s="120">
        <v>608</v>
      </c>
      <c r="Q855" s="121">
        <f t="shared" si="13"/>
        <v>0</v>
      </c>
      <c r="R855" s="120">
        <v>16752.3</v>
      </c>
    </row>
    <row r="856" spans="1:18">
      <c r="A856" s="116" t="str">
        <f>TNOMINA[[#This Row],[cedula]]&amp;TNOMINA[[#This Row],[prog]]&amp;LEFT(TNOMINA[[#This Row],[tipo]],3)</f>
        <v>0010859481301SUP</v>
      </c>
      <c r="B856" s="119" t="s">
        <v>2836</v>
      </c>
      <c r="C856" s="119" t="s">
        <v>2578</v>
      </c>
      <c r="D856" s="119" t="s">
        <v>2328</v>
      </c>
      <c r="E856" s="119" t="s">
        <v>3001</v>
      </c>
      <c r="F856" s="119" t="s">
        <v>3002</v>
      </c>
      <c r="G856" s="119" t="s">
        <v>3557</v>
      </c>
      <c r="H856" s="119" t="s">
        <v>1104</v>
      </c>
      <c r="I856" s="119" t="s">
        <v>442</v>
      </c>
      <c r="J856" s="119" t="s">
        <v>3634</v>
      </c>
      <c r="K856" s="119" t="s">
        <v>3635</v>
      </c>
      <c r="L856" s="119" t="s">
        <v>8575</v>
      </c>
      <c r="M856" s="120">
        <v>20000</v>
      </c>
      <c r="N856" s="120">
        <v>3434.59</v>
      </c>
      <c r="O856" s="120">
        <v>574</v>
      </c>
      <c r="P856" s="120">
        <v>608</v>
      </c>
      <c r="Q856" s="121">
        <f t="shared" si="13"/>
        <v>0</v>
      </c>
      <c r="R856" s="120">
        <v>15383.41</v>
      </c>
    </row>
    <row r="857" spans="1:18">
      <c r="A857" s="116" t="str">
        <f>TNOMINA[[#This Row],[cedula]]&amp;TNOMINA[[#This Row],[prog]]&amp;LEFT(TNOMINA[[#This Row],[tipo]],3)</f>
        <v>0820022689501SUP</v>
      </c>
      <c r="B857" s="119" t="s">
        <v>2836</v>
      </c>
      <c r="C857" s="119" t="s">
        <v>2578</v>
      </c>
      <c r="D857" s="119" t="s">
        <v>2328</v>
      </c>
      <c r="E857" s="119" t="s">
        <v>3001</v>
      </c>
      <c r="F857" s="119" t="s">
        <v>3002</v>
      </c>
      <c r="G857" s="119" t="s">
        <v>3463</v>
      </c>
      <c r="H857" s="119" t="s">
        <v>1038</v>
      </c>
      <c r="I857" s="119" t="s">
        <v>205</v>
      </c>
      <c r="J857" s="119" t="s">
        <v>3464</v>
      </c>
      <c r="K857" s="119" t="s">
        <v>3636</v>
      </c>
      <c r="L857" s="119" t="s">
        <v>8575</v>
      </c>
      <c r="M857" s="120">
        <v>5000</v>
      </c>
      <c r="N857" s="120">
        <v>940.9</v>
      </c>
      <c r="O857" s="120">
        <v>143.5</v>
      </c>
      <c r="P857" s="120">
        <v>152</v>
      </c>
      <c r="Q857" s="121">
        <f t="shared" si="13"/>
        <v>0</v>
      </c>
      <c r="R857" s="120">
        <v>3763.6</v>
      </c>
    </row>
    <row r="858" spans="1:18">
      <c r="A858" s="116" t="str">
        <f>TNOMINA[[#This Row],[cedula]]&amp;TNOMINA[[#This Row],[prog]]&amp;LEFT(TNOMINA[[#This Row],[tipo]],3)</f>
        <v>0010242810901SUP</v>
      </c>
      <c r="B858" s="119" t="s">
        <v>2836</v>
      </c>
      <c r="C858" s="119" t="s">
        <v>2578</v>
      </c>
      <c r="D858" s="119" t="s">
        <v>2328</v>
      </c>
      <c r="E858" s="119" t="s">
        <v>3001</v>
      </c>
      <c r="F858" s="119" t="s">
        <v>3002</v>
      </c>
      <c r="G858" s="119" t="s">
        <v>3079</v>
      </c>
      <c r="H858" s="119" t="s">
        <v>1145</v>
      </c>
      <c r="I858" s="119" t="s">
        <v>659</v>
      </c>
      <c r="J858" s="119" t="s">
        <v>10</v>
      </c>
      <c r="K858" s="119" t="s">
        <v>606</v>
      </c>
      <c r="L858" s="119" t="s">
        <v>8575</v>
      </c>
      <c r="M858" s="120">
        <v>35000</v>
      </c>
      <c r="N858" s="120">
        <v>5368.45</v>
      </c>
      <c r="O858" s="120">
        <v>1004.5</v>
      </c>
      <c r="P858" s="120">
        <v>1064</v>
      </c>
      <c r="Q858" s="121">
        <f t="shared" si="13"/>
        <v>0</v>
      </c>
      <c r="R858" s="120">
        <v>27563.05</v>
      </c>
    </row>
    <row r="859" spans="1:18">
      <c r="A859" s="116" t="str">
        <f>TNOMINA[[#This Row],[cedula]]&amp;TNOMINA[[#This Row],[prog]]&amp;LEFT(TNOMINA[[#This Row],[tipo]],3)</f>
        <v>0011702168301SUP</v>
      </c>
      <c r="B859" s="119" t="s">
        <v>2836</v>
      </c>
      <c r="C859" s="119" t="s">
        <v>2578</v>
      </c>
      <c r="D859" s="119" t="s">
        <v>2328</v>
      </c>
      <c r="E859" s="119" t="s">
        <v>3001</v>
      </c>
      <c r="F859" s="119" t="s">
        <v>3002</v>
      </c>
      <c r="G859" s="119" t="s">
        <v>3107</v>
      </c>
      <c r="H859" s="119" t="s">
        <v>1042</v>
      </c>
      <c r="I859" s="119" t="s">
        <v>474</v>
      </c>
      <c r="J859" s="119" t="s">
        <v>475</v>
      </c>
      <c r="K859" s="119" t="s">
        <v>3637</v>
      </c>
      <c r="L859" s="119" t="s">
        <v>8575</v>
      </c>
      <c r="M859" s="120">
        <v>25000</v>
      </c>
      <c r="N859" s="120">
        <v>2559.21</v>
      </c>
      <c r="O859" s="120">
        <v>717.5</v>
      </c>
      <c r="P859" s="120">
        <v>760</v>
      </c>
      <c r="Q859" s="121">
        <f t="shared" si="13"/>
        <v>0</v>
      </c>
      <c r="R859" s="120">
        <v>20963.29</v>
      </c>
    </row>
    <row r="860" spans="1:18">
      <c r="A860" s="116" t="str">
        <f>TNOMINA[[#This Row],[cedula]]&amp;TNOMINA[[#This Row],[prog]]&amp;LEFT(TNOMINA[[#This Row],[tipo]],3)</f>
        <v>2230024512701SUP</v>
      </c>
      <c r="B860" s="119" t="s">
        <v>2836</v>
      </c>
      <c r="C860" s="119" t="s">
        <v>2578</v>
      </c>
      <c r="D860" s="119" t="s">
        <v>2328</v>
      </c>
      <c r="E860" s="119" t="s">
        <v>3001</v>
      </c>
      <c r="F860" s="119" t="s">
        <v>3002</v>
      </c>
      <c r="G860" s="119" t="s">
        <v>3080</v>
      </c>
      <c r="H860" s="119" t="s">
        <v>1047</v>
      </c>
      <c r="I860" s="119" t="s">
        <v>2354</v>
      </c>
      <c r="J860" s="119" t="s">
        <v>10</v>
      </c>
      <c r="K860" s="119" t="s">
        <v>3638</v>
      </c>
      <c r="L860" s="119" t="s">
        <v>8575</v>
      </c>
      <c r="M860" s="120">
        <v>25000</v>
      </c>
      <c r="N860" s="120">
        <v>4140.26</v>
      </c>
      <c r="O860" s="120">
        <v>717.5</v>
      </c>
      <c r="P860" s="120">
        <v>760</v>
      </c>
      <c r="Q860" s="121">
        <f t="shared" si="13"/>
        <v>0</v>
      </c>
      <c r="R860" s="120">
        <v>19382.240000000002</v>
      </c>
    </row>
    <row r="861" spans="1:18">
      <c r="A861" s="116" t="str">
        <f>TNOMINA[[#This Row],[cedula]]&amp;TNOMINA[[#This Row],[prog]]&amp;LEFT(TNOMINA[[#This Row],[tipo]],3)</f>
        <v>0011783503301SUP</v>
      </c>
      <c r="B861" s="119" t="s">
        <v>2836</v>
      </c>
      <c r="C861" s="119" t="s">
        <v>2578</v>
      </c>
      <c r="D861" s="119" t="s">
        <v>2328</v>
      </c>
      <c r="E861" s="119" t="s">
        <v>3001</v>
      </c>
      <c r="F861" s="119" t="s">
        <v>3002</v>
      </c>
      <c r="G861" s="119" t="s">
        <v>3192</v>
      </c>
      <c r="H861" s="119" t="s">
        <v>2547</v>
      </c>
      <c r="I861" s="119" t="s">
        <v>2546</v>
      </c>
      <c r="J861" s="119" t="s">
        <v>3193</v>
      </c>
      <c r="K861" s="119" t="s">
        <v>3632</v>
      </c>
      <c r="L861" s="119" t="s">
        <v>8575</v>
      </c>
      <c r="M861" s="120">
        <v>15000</v>
      </c>
      <c r="N861" s="120">
        <v>2808.78</v>
      </c>
      <c r="O861" s="120">
        <v>430.5</v>
      </c>
      <c r="P861" s="120">
        <v>456</v>
      </c>
      <c r="Q861" s="121">
        <f t="shared" si="13"/>
        <v>0</v>
      </c>
      <c r="R861" s="120">
        <v>11304.72</v>
      </c>
    </row>
    <row r="862" spans="1:18">
      <c r="A862" s="116" t="str">
        <f>TNOMINA[[#This Row],[cedula]]&amp;TNOMINA[[#This Row],[prog]]&amp;LEFT(TNOMINA[[#This Row],[tipo]],3)</f>
        <v>0470089007401SUP</v>
      </c>
      <c r="B862" s="119" t="s">
        <v>2836</v>
      </c>
      <c r="C862" s="119" t="s">
        <v>2578</v>
      </c>
      <c r="D862" s="119" t="s">
        <v>2328</v>
      </c>
      <c r="E862" s="119" t="s">
        <v>3001</v>
      </c>
      <c r="F862" s="119" t="s">
        <v>3002</v>
      </c>
      <c r="G862" s="119" t="s">
        <v>3081</v>
      </c>
      <c r="H862" s="119" t="s">
        <v>1057</v>
      </c>
      <c r="I862" s="119" t="s">
        <v>477</v>
      </c>
      <c r="J862" s="119" t="s">
        <v>10</v>
      </c>
      <c r="K862" s="119" t="s">
        <v>3639</v>
      </c>
      <c r="L862" s="119" t="s">
        <v>8575</v>
      </c>
      <c r="M862" s="120">
        <v>15000</v>
      </c>
      <c r="N862" s="120">
        <v>924.32</v>
      </c>
      <c r="O862" s="120">
        <v>430.5</v>
      </c>
      <c r="P862" s="120">
        <v>456</v>
      </c>
      <c r="Q862" s="121">
        <f t="shared" si="13"/>
        <v>0</v>
      </c>
      <c r="R862" s="120">
        <v>13189.18</v>
      </c>
    </row>
    <row r="863" spans="1:18">
      <c r="A863" s="116" t="str">
        <f>TNOMINA[[#This Row],[cedula]]&amp;TNOMINA[[#This Row],[prog]]&amp;LEFT(TNOMINA[[#This Row],[tipo]],3)</f>
        <v>4021544252201PER</v>
      </c>
      <c r="B863" s="119" t="s">
        <v>3082</v>
      </c>
      <c r="C863" s="119" t="s">
        <v>3083</v>
      </c>
      <c r="D863" s="119" t="s">
        <v>2328</v>
      </c>
      <c r="E863" s="119" t="s">
        <v>3001</v>
      </c>
      <c r="F863" s="119" t="s">
        <v>3002</v>
      </c>
      <c r="G863" s="119" t="s">
        <v>3004</v>
      </c>
      <c r="H863" s="119" t="s">
        <v>2964</v>
      </c>
      <c r="I863" s="119" t="s">
        <v>2963</v>
      </c>
      <c r="J863" s="119" t="s">
        <v>2420</v>
      </c>
      <c r="K863" s="119" t="s">
        <v>223</v>
      </c>
      <c r="L863" s="119" t="s">
        <v>8575</v>
      </c>
      <c r="M863" s="120">
        <v>65000</v>
      </c>
      <c r="N863" s="120">
        <v>4427.58</v>
      </c>
      <c r="O863" s="120">
        <v>1976</v>
      </c>
      <c r="P863" s="120">
        <v>1865.5</v>
      </c>
      <c r="Q863" s="121">
        <f t="shared" si="13"/>
        <v>1996</v>
      </c>
      <c r="R863" s="120">
        <v>54734.92</v>
      </c>
    </row>
    <row r="864" spans="1:18">
      <c r="A864" s="116" t="str">
        <f>TNOMINA[[#This Row],[cedula]]&amp;TNOMINA[[#This Row],[prog]]&amp;LEFT(TNOMINA[[#This Row],[tipo]],3)</f>
        <v>4020042374301TEM</v>
      </c>
      <c r="B864" s="119" t="s">
        <v>2297</v>
      </c>
      <c r="C864" s="119" t="s">
        <v>2493</v>
      </c>
      <c r="D864" s="119" t="s">
        <v>2328</v>
      </c>
      <c r="E864" s="119" t="s">
        <v>3001</v>
      </c>
      <c r="F864" s="119" t="s">
        <v>3002</v>
      </c>
      <c r="G864" s="119" t="s">
        <v>3006</v>
      </c>
      <c r="H864" s="119" t="s">
        <v>3466</v>
      </c>
      <c r="I864" s="119" t="s">
        <v>3465</v>
      </c>
      <c r="J864" s="119" t="s">
        <v>3467</v>
      </c>
      <c r="K864" s="119" t="s">
        <v>259</v>
      </c>
      <c r="L864" s="119" t="s">
        <v>8575</v>
      </c>
      <c r="M864" s="120">
        <v>48000</v>
      </c>
      <c r="N864" s="120">
        <v>1571.73</v>
      </c>
      <c r="O864" s="120">
        <v>1459.2</v>
      </c>
      <c r="P864" s="120">
        <v>1377.6</v>
      </c>
      <c r="Q864" s="121">
        <f t="shared" si="13"/>
        <v>1571</v>
      </c>
      <c r="R864" s="120">
        <v>42020.47</v>
      </c>
    </row>
    <row r="865" spans="1:18">
      <c r="A865" s="116" t="str">
        <f>TNOMINA[[#This Row],[cedula]]&amp;TNOMINA[[#This Row],[prog]]&amp;LEFT(TNOMINA[[#This Row],[tipo]],3)</f>
        <v>0080000800501TEM</v>
      </c>
      <c r="B865" s="119" t="s">
        <v>2297</v>
      </c>
      <c r="C865" s="119" t="s">
        <v>2493</v>
      </c>
      <c r="D865" s="119" t="s">
        <v>2328</v>
      </c>
      <c r="E865" s="119" t="s">
        <v>3001</v>
      </c>
      <c r="F865" s="119" t="s">
        <v>3002</v>
      </c>
      <c r="G865" s="119" t="s">
        <v>3009</v>
      </c>
      <c r="H865" s="119" t="s">
        <v>2580</v>
      </c>
      <c r="I865" s="119" t="s">
        <v>2579</v>
      </c>
      <c r="J865" s="119" t="s">
        <v>75</v>
      </c>
      <c r="K865" s="119" t="s">
        <v>684</v>
      </c>
      <c r="L865" s="119" t="s">
        <v>8575</v>
      </c>
      <c r="M865" s="120">
        <v>25000</v>
      </c>
      <c r="N865" s="122">
        <v>0</v>
      </c>
      <c r="O865" s="120">
        <v>760</v>
      </c>
      <c r="P865" s="120">
        <v>717.5</v>
      </c>
      <c r="Q865" s="121">
        <f t="shared" si="13"/>
        <v>25</v>
      </c>
      <c r="R865" s="120">
        <v>23497.5</v>
      </c>
    </row>
    <row r="866" spans="1:18">
      <c r="A866" s="116" t="str">
        <f>TNOMINA[[#This Row],[cedula]]&amp;TNOMINA[[#This Row],[prog]]&amp;LEFT(TNOMINA[[#This Row],[tipo]],3)</f>
        <v>4024958017201TEM</v>
      </c>
      <c r="B866" s="119" t="s">
        <v>2297</v>
      </c>
      <c r="C866" s="119" t="s">
        <v>2493</v>
      </c>
      <c r="D866" s="119" t="s">
        <v>2328</v>
      </c>
      <c r="E866" s="119" t="s">
        <v>3001</v>
      </c>
      <c r="F866" s="119" t="s">
        <v>3002</v>
      </c>
      <c r="G866" s="119" t="s">
        <v>3004</v>
      </c>
      <c r="H866" s="119" t="s">
        <v>2582</v>
      </c>
      <c r="I866" s="119" t="s">
        <v>2581</v>
      </c>
      <c r="J866" s="119" t="s">
        <v>75</v>
      </c>
      <c r="K866" s="119" t="s">
        <v>684</v>
      </c>
      <c r="L866" s="119" t="s">
        <v>8575</v>
      </c>
      <c r="M866" s="120">
        <v>25000</v>
      </c>
      <c r="N866" s="122">
        <v>0</v>
      </c>
      <c r="O866" s="120">
        <v>760</v>
      </c>
      <c r="P866" s="120">
        <v>717.5</v>
      </c>
      <c r="Q866" s="121">
        <f t="shared" si="13"/>
        <v>25</v>
      </c>
      <c r="R866" s="120">
        <v>23497.5</v>
      </c>
    </row>
    <row r="867" spans="1:18">
      <c r="A867" s="116" t="str">
        <f>TNOMINA[[#This Row],[cedula]]&amp;TNOMINA[[#This Row],[prog]]&amp;LEFT(TNOMINA[[#This Row],[tipo]],3)</f>
        <v>0010063426001TEM</v>
      </c>
      <c r="B867" s="119" t="s">
        <v>2297</v>
      </c>
      <c r="C867" s="119" t="s">
        <v>2493</v>
      </c>
      <c r="D867" s="119" t="s">
        <v>2328</v>
      </c>
      <c r="E867" s="119" t="s">
        <v>3001</v>
      </c>
      <c r="F867" s="119" t="s">
        <v>3002</v>
      </c>
      <c r="G867" s="119" t="s">
        <v>3006</v>
      </c>
      <c r="H867" s="119" t="s">
        <v>3195</v>
      </c>
      <c r="I867" s="119" t="s">
        <v>3194</v>
      </c>
      <c r="J867" s="119" t="s">
        <v>75</v>
      </c>
      <c r="K867" s="119" t="s">
        <v>684</v>
      </c>
      <c r="L867" s="119" t="s">
        <v>8575</v>
      </c>
      <c r="M867" s="120">
        <v>25000</v>
      </c>
      <c r="N867" s="122">
        <v>0</v>
      </c>
      <c r="O867" s="120">
        <v>760</v>
      </c>
      <c r="P867" s="120">
        <v>717.5</v>
      </c>
      <c r="Q867" s="121">
        <f t="shared" si="13"/>
        <v>25</v>
      </c>
      <c r="R867" s="120">
        <v>23497.5</v>
      </c>
    </row>
    <row r="868" spans="1:18">
      <c r="A868" s="116" t="str">
        <f>TNOMINA[[#This Row],[cedula]]&amp;TNOMINA[[#This Row],[prog]]&amp;LEFT(TNOMINA[[#This Row],[tipo]],3)</f>
        <v>0011821645601TEM</v>
      </c>
      <c r="B868" s="119" t="s">
        <v>2297</v>
      </c>
      <c r="C868" s="119" t="s">
        <v>2493</v>
      </c>
      <c r="D868" s="119" t="s">
        <v>2328</v>
      </c>
      <c r="E868" s="119" t="s">
        <v>3001</v>
      </c>
      <c r="F868" s="119" t="s">
        <v>3002</v>
      </c>
      <c r="G868" s="119" t="s">
        <v>3010</v>
      </c>
      <c r="H868" s="119" t="s">
        <v>2051</v>
      </c>
      <c r="I868" s="119" t="s">
        <v>892</v>
      </c>
      <c r="J868" s="119" t="s">
        <v>883</v>
      </c>
      <c r="K868" s="119" t="s">
        <v>842</v>
      </c>
      <c r="L868" s="119" t="s">
        <v>8575</v>
      </c>
      <c r="M868" s="120">
        <v>40000</v>
      </c>
      <c r="N868" s="120">
        <v>442.65</v>
      </c>
      <c r="O868" s="120">
        <v>1216</v>
      </c>
      <c r="P868" s="120">
        <v>1148</v>
      </c>
      <c r="Q868" s="121">
        <f t="shared" si="13"/>
        <v>25</v>
      </c>
      <c r="R868" s="120">
        <v>37168.35</v>
      </c>
    </row>
    <row r="869" spans="1:18">
      <c r="A869" s="116" t="str">
        <f>TNOMINA[[#This Row],[cedula]]&amp;TNOMINA[[#This Row],[prog]]&amp;LEFT(TNOMINA[[#This Row],[tipo]],3)</f>
        <v>4022577026801TEM</v>
      </c>
      <c r="B869" s="119" t="s">
        <v>2297</v>
      </c>
      <c r="C869" s="119" t="s">
        <v>2493</v>
      </c>
      <c r="D869" s="119" t="s">
        <v>2328</v>
      </c>
      <c r="E869" s="119" t="s">
        <v>3001</v>
      </c>
      <c r="F869" s="119" t="s">
        <v>3002</v>
      </c>
      <c r="G869" s="119" t="s">
        <v>3004</v>
      </c>
      <c r="H869" s="119" t="s">
        <v>2586</v>
      </c>
      <c r="I869" s="119" t="s">
        <v>2585</v>
      </c>
      <c r="J869" s="119" t="s">
        <v>1334</v>
      </c>
      <c r="K869" s="119" t="s">
        <v>405</v>
      </c>
      <c r="L869" s="119" t="s">
        <v>8575</v>
      </c>
      <c r="M869" s="120">
        <v>42000</v>
      </c>
      <c r="N869" s="120">
        <v>724.92</v>
      </c>
      <c r="O869" s="120">
        <v>1276.8</v>
      </c>
      <c r="P869" s="120">
        <v>1205.4000000000001</v>
      </c>
      <c r="Q869" s="121">
        <f t="shared" si="13"/>
        <v>25</v>
      </c>
      <c r="R869" s="120">
        <v>38767.879999999997</v>
      </c>
    </row>
    <row r="870" spans="1:18">
      <c r="A870" s="116" t="str">
        <f>TNOMINA[[#This Row],[cedula]]&amp;TNOMINA[[#This Row],[prog]]&amp;LEFT(TNOMINA[[#This Row],[tipo]],3)</f>
        <v>0011438829101TEM</v>
      </c>
      <c r="B870" s="119" t="s">
        <v>2297</v>
      </c>
      <c r="C870" s="119" t="s">
        <v>2493</v>
      </c>
      <c r="D870" s="119" t="s">
        <v>2328</v>
      </c>
      <c r="E870" s="119" t="s">
        <v>3001</v>
      </c>
      <c r="F870" s="119" t="s">
        <v>3002</v>
      </c>
      <c r="G870" s="119" t="s">
        <v>3005</v>
      </c>
      <c r="H870" s="119" t="s">
        <v>2587</v>
      </c>
      <c r="I870" s="119" t="s">
        <v>3087</v>
      </c>
      <c r="J870" s="119" t="s">
        <v>190</v>
      </c>
      <c r="K870" s="119" t="s">
        <v>245</v>
      </c>
      <c r="L870" s="119" t="s">
        <v>8575</v>
      </c>
      <c r="M870" s="120">
        <v>35000</v>
      </c>
      <c r="N870" s="122">
        <v>0</v>
      </c>
      <c r="O870" s="120">
        <v>1064</v>
      </c>
      <c r="P870" s="120">
        <v>1004.5</v>
      </c>
      <c r="Q870" s="121">
        <f t="shared" si="13"/>
        <v>2071</v>
      </c>
      <c r="R870" s="120">
        <v>30860.5</v>
      </c>
    </row>
    <row r="871" spans="1:18">
      <c r="A871" s="116" t="str">
        <f>TNOMINA[[#This Row],[cedula]]&amp;TNOMINA[[#This Row],[prog]]&amp;LEFT(TNOMINA[[#This Row],[tipo]],3)</f>
        <v>0011833417601TEM</v>
      </c>
      <c r="B871" s="119" t="s">
        <v>2297</v>
      </c>
      <c r="C871" s="119" t="s">
        <v>2493</v>
      </c>
      <c r="D871" s="119" t="s">
        <v>2328</v>
      </c>
      <c r="E871" s="119" t="s">
        <v>3001</v>
      </c>
      <c r="F871" s="119" t="s">
        <v>3002</v>
      </c>
      <c r="G871" s="119" t="s">
        <v>3010</v>
      </c>
      <c r="H871" s="119" t="s">
        <v>2054</v>
      </c>
      <c r="I871" s="119" t="s">
        <v>1418</v>
      </c>
      <c r="J871" s="119" t="s">
        <v>127</v>
      </c>
      <c r="K871" s="119" t="s">
        <v>206</v>
      </c>
      <c r="L871" s="119" t="s">
        <v>8575</v>
      </c>
      <c r="M871" s="120">
        <v>100000</v>
      </c>
      <c r="N871" s="120">
        <v>12105.37</v>
      </c>
      <c r="O871" s="120">
        <v>3040</v>
      </c>
      <c r="P871" s="120">
        <v>2870</v>
      </c>
      <c r="Q871" s="121">
        <f t="shared" si="13"/>
        <v>13641.580000000002</v>
      </c>
      <c r="R871" s="120">
        <v>68343.05</v>
      </c>
    </row>
    <row r="872" spans="1:18">
      <c r="A872" s="116" t="str">
        <f>TNOMINA[[#This Row],[cedula]]&amp;TNOMINA[[#This Row],[prog]]&amp;LEFT(TNOMINA[[#This Row],[tipo]],3)</f>
        <v>0730002139601TEM</v>
      </c>
      <c r="B872" s="119" t="s">
        <v>2297</v>
      </c>
      <c r="C872" s="119" t="s">
        <v>2493</v>
      </c>
      <c r="D872" s="119" t="s">
        <v>2328</v>
      </c>
      <c r="E872" s="119" t="s">
        <v>3001</v>
      </c>
      <c r="F872" s="119" t="s">
        <v>3002</v>
      </c>
      <c r="G872" s="119" t="s">
        <v>3004</v>
      </c>
      <c r="H872" s="119" t="s">
        <v>3089</v>
      </c>
      <c r="I872" s="119" t="s">
        <v>3088</v>
      </c>
      <c r="J872" s="119" t="s">
        <v>278</v>
      </c>
      <c r="K872" s="119" t="s">
        <v>513</v>
      </c>
      <c r="L872" s="119" t="s">
        <v>8575</v>
      </c>
      <c r="M872" s="120">
        <v>60000</v>
      </c>
      <c r="N872" s="120">
        <v>3486.68</v>
      </c>
      <c r="O872" s="120">
        <v>1824</v>
      </c>
      <c r="P872" s="120">
        <v>1722</v>
      </c>
      <c r="Q872" s="121">
        <f t="shared" si="13"/>
        <v>479.16999999999825</v>
      </c>
      <c r="R872" s="120">
        <v>52488.15</v>
      </c>
    </row>
    <row r="873" spans="1:18">
      <c r="A873" s="116" t="str">
        <f>TNOMINA[[#This Row],[cedula]]&amp;TNOMINA[[#This Row],[prog]]&amp;LEFT(TNOMINA[[#This Row],[tipo]],3)</f>
        <v>4021371573901TEM</v>
      </c>
      <c r="B873" s="119" t="s">
        <v>2297</v>
      </c>
      <c r="C873" s="119" t="s">
        <v>2493</v>
      </c>
      <c r="D873" s="119" t="s">
        <v>2328</v>
      </c>
      <c r="E873" s="119" t="s">
        <v>3001</v>
      </c>
      <c r="F873" s="119" t="s">
        <v>3002</v>
      </c>
      <c r="G873" s="119" t="s">
        <v>3010</v>
      </c>
      <c r="H873" s="119" t="s">
        <v>2589</v>
      </c>
      <c r="I873" s="119" t="s">
        <v>2588</v>
      </c>
      <c r="J873" s="119" t="s">
        <v>3086</v>
      </c>
      <c r="K873" s="119" t="s">
        <v>3625</v>
      </c>
      <c r="L873" s="119" t="s">
        <v>8575</v>
      </c>
      <c r="M873" s="120">
        <v>70000</v>
      </c>
      <c r="N873" s="120">
        <v>5368.48</v>
      </c>
      <c r="O873" s="120">
        <v>2128</v>
      </c>
      <c r="P873" s="120">
        <v>2009</v>
      </c>
      <c r="Q873" s="121">
        <f t="shared" si="13"/>
        <v>25.000000000007276</v>
      </c>
      <c r="R873" s="120">
        <v>60469.52</v>
      </c>
    </row>
    <row r="874" spans="1:18">
      <c r="A874" s="116" t="str">
        <f>TNOMINA[[#This Row],[cedula]]&amp;TNOMINA[[#This Row],[prog]]&amp;LEFT(TNOMINA[[#This Row],[tipo]],3)</f>
        <v>4022249306201TEM</v>
      </c>
      <c r="B874" s="119" t="s">
        <v>2297</v>
      </c>
      <c r="C874" s="119" t="s">
        <v>2493</v>
      </c>
      <c r="D874" s="119" t="s">
        <v>2328</v>
      </c>
      <c r="E874" s="119" t="s">
        <v>3001</v>
      </c>
      <c r="F874" s="119" t="s">
        <v>3002</v>
      </c>
      <c r="G874" s="119" t="s">
        <v>3004</v>
      </c>
      <c r="H874" s="119" t="s">
        <v>2055</v>
      </c>
      <c r="I874" s="119" t="s">
        <v>1420</v>
      </c>
      <c r="J874" s="119" t="s">
        <v>278</v>
      </c>
      <c r="K874" s="119" t="s">
        <v>276</v>
      </c>
      <c r="L874" s="119" t="s">
        <v>8575</v>
      </c>
      <c r="M874" s="120">
        <v>50000</v>
      </c>
      <c r="N874" s="120">
        <v>1854</v>
      </c>
      <c r="O874" s="120">
        <v>1520</v>
      </c>
      <c r="P874" s="120">
        <v>1435</v>
      </c>
      <c r="Q874" s="121">
        <f t="shared" si="13"/>
        <v>4571</v>
      </c>
      <c r="R874" s="120">
        <v>40620</v>
      </c>
    </row>
    <row r="875" spans="1:18">
      <c r="A875" s="116" t="str">
        <f>TNOMINA[[#This Row],[cedula]]&amp;TNOMINA[[#This Row],[prog]]&amp;LEFT(TNOMINA[[#This Row],[tipo]],3)</f>
        <v>0010210321501TEM</v>
      </c>
      <c r="B875" s="119" t="s">
        <v>2297</v>
      </c>
      <c r="C875" s="119" t="s">
        <v>2493</v>
      </c>
      <c r="D875" s="119" t="s">
        <v>2328</v>
      </c>
      <c r="E875" s="119" t="s">
        <v>3001</v>
      </c>
      <c r="F875" s="119" t="s">
        <v>3002</v>
      </c>
      <c r="G875" s="119" t="s">
        <v>3006</v>
      </c>
      <c r="H875" s="119" t="s">
        <v>2056</v>
      </c>
      <c r="I875" s="119" t="s">
        <v>1421</v>
      </c>
      <c r="J875" s="119" t="s">
        <v>285</v>
      </c>
      <c r="K875" s="119" t="s">
        <v>317</v>
      </c>
      <c r="L875" s="119" t="s">
        <v>8575</v>
      </c>
      <c r="M875" s="120">
        <v>70000</v>
      </c>
      <c r="N875" s="120">
        <v>5368.48</v>
      </c>
      <c r="O875" s="120">
        <v>2128</v>
      </c>
      <c r="P875" s="120">
        <v>2009</v>
      </c>
      <c r="Q875" s="121">
        <f t="shared" si="13"/>
        <v>25.000000000007276</v>
      </c>
      <c r="R875" s="120">
        <v>60469.52</v>
      </c>
    </row>
    <row r="876" spans="1:18">
      <c r="A876" s="116" t="str">
        <f>TNOMINA[[#This Row],[cedula]]&amp;TNOMINA[[#This Row],[prog]]&amp;LEFT(TNOMINA[[#This Row],[tipo]],3)</f>
        <v>0490034097901TEM</v>
      </c>
      <c r="B876" s="119" t="s">
        <v>2297</v>
      </c>
      <c r="C876" s="119" t="s">
        <v>2493</v>
      </c>
      <c r="D876" s="119" t="s">
        <v>2328</v>
      </c>
      <c r="E876" s="119" t="s">
        <v>3001</v>
      </c>
      <c r="F876" s="119" t="s">
        <v>3002</v>
      </c>
      <c r="G876" s="119" t="s">
        <v>3010</v>
      </c>
      <c r="H876" s="119" t="s">
        <v>2057</v>
      </c>
      <c r="I876" s="119" t="s">
        <v>891</v>
      </c>
      <c r="J876" s="119" t="s">
        <v>883</v>
      </c>
      <c r="K876" s="119" t="s">
        <v>842</v>
      </c>
      <c r="L876" s="119" t="s">
        <v>8575</v>
      </c>
      <c r="M876" s="120">
        <v>40000</v>
      </c>
      <c r="N876" s="120">
        <v>442.65</v>
      </c>
      <c r="O876" s="120">
        <v>1216</v>
      </c>
      <c r="P876" s="120">
        <v>1148</v>
      </c>
      <c r="Q876" s="121">
        <f t="shared" si="13"/>
        <v>25</v>
      </c>
      <c r="R876" s="120">
        <v>37168.35</v>
      </c>
    </row>
    <row r="877" spans="1:18">
      <c r="A877" s="116" t="str">
        <f>TNOMINA[[#This Row],[cedula]]&amp;TNOMINA[[#This Row],[prog]]&amp;LEFT(TNOMINA[[#This Row],[tipo]],3)</f>
        <v>0660004230001TEM</v>
      </c>
      <c r="B877" s="119" t="s">
        <v>2297</v>
      </c>
      <c r="C877" s="119" t="s">
        <v>2493</v>
      </c>
      <c r="D877" s="119" t="s">
        <v>2328</v>
      </c>
      <c r="E877" s="119" t="s">
        <v>3001</v>
      </c>
      <c r="F877" s="119" t="s">
        <v>3002</v>
      </c>
      <c r="G877" s="119" t="s">
        <v>3006</v>
      </c>
      <c r="H877" s="119" t="s">
        <v>3197</v>
      </c>
      <c r="I877" s="119" t="s">
        <v>3196</v>
      </c>
      <c r="J877" s="119" t="s">
        <v>75</v>
      </c>
      <c r="K877" s="119" t="s">
        <v>684</v>
      </c>
      <c r="L877" s="119" t="s">
        <v>8575</v>
      </c>
      <c r="M877" s="120">
        <v>25000</v>
      </c>
      <c r="N877" s="122">
        <v>0</v>
      </c>
      <c r="O877" s="120">
        <v>760</v>
      </c>
      <c r="P877" s="120">
        <v>717.5</v>
      </c>
      <c r="Q877" s="121">
        <f t="shared" si="13"/>
        <v>25</v>
      </c>
      <c r="R877" s="120">
        <v>23497.5</v>
      </c>
    </row>
    <row r="878" spans="1:18">
      <c r="A878" s="116" t="str">
        <f>TNOMINA[[#This Row],[cedula]]&amp;TNOMINA[[#This Row],[prog]]&amp;LEFT(TNOMINA[[#This Row],[tipo]],3)</f>
        <v>2250050773001TEM</v>
      </c>
      <c r="B878" s="119" t="s">
        <v>2297</v>
      </c>
      <c r="C878" s="119" t="s">
        <v>2493</v>
      </c>
      <c r="D878" s="119" t="s">
        <v>2328</v>
      </c>
      <c r="E878" s="119" t="s">
        <v>3001</v>
      </c>
      <c r="F878" s="119" t="s">
        <v>3002</v>
      </c>
      <c r="G878" s="119" t="s">
        <v>3004</v>
      </c>
      <c r="H878" s="119" t="s">
        <v>2058</v>
      </c>
      <c r="I878" s="119" t="s">
        <v>1372</v>
      </c>
      <c r="J878" s="119" t="s">
        <v>278</v>
      </c>
      <c r="K878" s="119" t="s">
        <v>276</v>
      </c>
      <c r="L878" s="119" t="s">
        <v>8575</v>
      </c>
      <c r="M878" s="120">
        <v>50000</v>
      </c>
      <c r="N878" s="120">
        <v>1854</v>
      </c>
      <c r="O878" s="120">
        <v>1520</v>
      </c>
      <c r="P878" s="120">
        <v>1435</v>
      </c>
      <c r="Q878" s="121">
        <f t="shared" si="13"/>
        <v>25</v>
      </c>
      <c r="R878" s="120">
        <v>45166</v>
      </c>
    </row>
    <row r="879" spans="1:18">
      <c r="A879" s="116" t="str">
        <f>TNOMINA[[#This Row],[cedula]]&amp;TNOMINA[[#This Row],[prog]]&amp;LEFT(TNOMINA[[#This Row],[tipo]],3)</f>
        <v>0010104558101TEM</v>
      </c>
      <c r="B879" s="119" t="s">
        <v>2297</v>
      </c>
      <c r="C879" s="119" t="s">
        <v>2493</v>
      </c>
      <c r="D879" s="119" t="s">
        <v>2328</v>
      </c>
      <c r="E879" s="119" t="s">
        <v>3001</v>
      </c>
      <c r="F879" s="119" t="s">
        <v>3002</v>
      </c>
      <c r="G879" s="119" t="s">
        <v>3004</v>
      </c>
      <c r="H879" s="119" t="s">
        <v>2059</v>
      </c>
      <c r="I879" s="119" t="s">
        <v>1201</v>
      </c>
      <c r="J879" s="119" t="s">
        <v>1176</v>
      </c>
      <c r="K879" s="119" t="s">
        <v>140</v>
      </c>
      <c r="L879" s="119" t="s">
        <v>8575</v>
      </c>
      <c r="M879" s="120">
        <v>10000</v>
      </c>
      <c r="N879" s="122">
        <v>0</v>
      </c>
      <c r="O879" s="120">
        <v>304</v>
      </c>
      <c r="P879" s="120">
        <v>287</v>
      </c>
      <c r="Q879" s="121">
        <f t="shared" si="13"/>
        <v>25</v>
      </c>
      <c r="R879" s="120">
        <v>9384</v>
      </c>
    </row>
    <row r="880" spans="1:18">
      <c r="A880" s="116" t="str">
        <f>TNOMINA[[#This Row],[cedula]]&amp;TNOMINA[[#This Row],[prog]]&amp;LEFT(TNOMINA[[#This Row],[tipo]],3)</f>
        <v>2230010438101TEM</v>
      </c>
      <c r="B880" s="119" t="s">
        <v>2297</v>
      </c>
      <c r="C880" s="119" t="s">
        <v>2493</v>
      </c>
      <c r="D880" s="119" t="s">
        <v>2328</v>
      </c>
      <c r="E880" s="119" t="s">
        <v>3001</v>
      </c>
      <c r="F880" s="119" t="s">
        <v>3002</v>
      </c>
      <c r="G880" s="119" t="s">
        <v>3004</v>
      </c>
      <c r="H880" s="119" t="s">
        <v>2060</v>
      </c>
      <c r="I880" s="119" t="s">
        <v>1202</v>
      </c>
      <c r="J880" s="119" t="s">
        <v>1176</v>
      </c>
      <c r="K880" s="119" t="s">
        <v>140</v>
      </c>
      <c r="L880" s="119" t="s">
        <v>8575</v>
      </c>
      <c r="M880" s="120">
        <v>10000</v>
      </c>
      <c r="N880" s="122">
        <v>0</v>
      </c>
      <c r="O880" s="120">
        <v>304</v>
      </c>
      <c r="P880" s="120">
        <v>287</v>
      </c>
      <c r="Q880" s="121">
        <f t="shared" si="13"/>
        <v>25</v>
      </c>
      <c r="R880" s="120">
        <v>9384</v>
      </c>
    </row>
    <row r="881" spans="1:18">
      <c r="A881" s="116" t="str">
        <f>TNOMINA[[#This Row],[cedula]]&amp;TNOMINA[[#This Row],[prog]]&amp;LEFT(TNOMINA[[#This Row],[tipo]],3)</f>
        <v>0310342163601TEM</v>
      </c>
      <c r="B881" s="119" t="s">
        <v>2297</v>
      </c>
      <c r="C881" s="119" t="s">
        <v>2493</v>
      </c>
      <c r="D881" s="119" t="s">
        <v>2328</v>
      </c>
      <c r="E881" s="119" t="s">
        <v>3001</v>
      </c>
      <c r="F881" s="119" t="s">
        <v>3002</v>
      </c>
      <c r="G881" s="119" t="s">
        <v>3009</v>
      </c>
      <c r="H881" s="119" t="s">
        <v>3379</v>
      </c>
      <c r="I881" s="119" t="s">
        <v>3380</v>
      </c>
      <c r="J881" s="119" t="s">
        <v>251</v>
      </c>
      <c r="K881" s="119" t="s">
        <v>1513</v>
      </c>
      <c r="L881" s="119" t="s">
        <v>8575</v>
      </c>
      <c r="M881" s="120">
        <v>70000</v>
      </c>
      <c r="N881" s="120">
        <v>5368.48</v>
      </c>
      <c r="O881" s="120">
        <v>2128</v>
      </c>
      <c r="P881" s="120">
        <v>2009</v>
      </c>
      <c r="Q881" s="121">
        <f t="shared" si="13"/>
        <v>25.000000000007276</v>
      </c>
      <c r="R881" s="120">
        <v>60469.52</v>
      </c>
    </row>
    <row r="882" spans="1:18">
      <c r="A882" s="116" t="str">
        <f>TNOMINA[[#This Row],[cedula]]&amp;TNOMINA[[#This Row],[prog]]&amp;LEFT(TNOMINA[[#This Row],[tipo]],3)</f>
        <v>0230130132701TEM</v>
      </c>
      <c r="B882" s="119" t="s">
        <v>2297</v>
      </c>
      <c r="C882" s="119" t="s">
        <v>2493</v>
      </c>
      <c r="D882" s="119" t="s">
        <v>2328</v>
      </c>
      <c r="E882" s="119" t="s">
        <v>3001</v>
      </c>
      <c r="F882" s="119" t="s">
        <v>3002</v>
      </c>
      <c r="G882" s="119" t="s">
        <v>3004</v>
      </c>
      <c r="H882" s="119" t="s">
        <v>2591</v>
      </c>
      <c r="I882" s="119" t="s">
        <v>2590</v>
      </c>
      <c r="J882" s="119" t="s">
        <v>251</v>
      </c>
      <c r="K882" s="119" t="s">
        <v>684</v>
      </c>
      <c r="L882" s="119" t="s">
        <v>8575</v>
      </c>
      <c r="M882" s="120">
        <v>70000</v>
      </c>
      <c r="N882" s="120">
        <v>5368.48</v>
      </c>
      <c r="O882" s="120">
        <v>2128</v>
      </c>
      <c r="P882" s="120">
        <v>2009</v>
      </c>
      <c r="Q882" s="121">
        <f t="shared" si="13"/>
        <v>25.000000000007276</v>
      </c>
      <c r="R882" s="120">
        <v>60469.52</v>
      </c>
    </row>
    <row r="883" spans="1:18">
      <c r="A883" s="116" t="str">
        <f>TNOMINA[[#This Row],[cedula]]&amp;TNOMINA[[#This Row],[prog]]&amp;LEFT(TNOMINA[[#This Row],[tipo]],3)</f>
        <v>4022306948101TEM</v>
      </c>
      <c r="B883" s="119" t="s">
        <v>2297</v>
      </c>
      <c r="C883" s="119" t="s">
        <v>2493</v>
      </c>
      <c r="D883" s="119" t="s">
        <v>2328</v>
      </c>
      <c r="E883" s="119" t="s">
        <v>3001</v>
      </c>
      <c r="F883" s="119" t="s">
        <v>3002</v>
      </c>
      <c r="G883" s="119" t="s">
        <v>3009</v>
      </c>
      <c r="H883" s="119" t="s">
        <v>2061</v>
      </c>
      <c r="I883" s="119" t="s">
        <v>890</v>
      </c>
      <c r="J883" s="119" t="s">
        <v>249</v>
      </c>
      <c r="K883" s="119" t="s">
        <v>179</v>
      </c>
      <c r="L883" s="119" t="s">
        <v>8575</v>
      </c>
      <c r="M883" s="120">
        <v>70000</v>
      </c>
      <c r="N883" s="120">
        <v>5051</v>
      </c>
      <c r="O883" s="120">
        <v>2128</v>
      </c>
      <c r="P883" s="120">
        <v>2009</v>
      </c>
      <c r="Q883" s="121">
        <f t="shared" si="13"/>
        <v>1612.3799999999974</v>
      </c>
      <c r="R883" s="120">
        <v>59199.62</v>
      </c>
    </row>
    <row r="884" spans="1:18">
      <c r="A884" s="116" t="str">
        <f>TNOMINA[[#This Row],[cedula]]&amp;TNOMINA[[#This Row],[prog]]&amp;LEFT(TNOMINA[[#This Row],[tipo]],3)</f>
        <v>4022333960301TEM</v>
      </c>
      <c r="B884" s="119" t="s">
        <v>2297</v>
      </c>
      <c r="C884" s="119" t="s">
        <v>2493</v>
      </c>
      <c r="D884" s="119" t="s">
        <v>2328</v>
      </c>
      <c r="E884" s="119" t="s">
        <v>3001</v>
      </c>
      <c r="F884" s="119" t="s">
        <v>3002</v>
      </c>
      <c r="G884" s="119" t="s">
        <v>3006</v>
      </c>
      <c r="H884" s="119" t="s">
        <v>2593</v>
      </c>
      <c r="I884" s="119" t="s">
        <v>2592</v>
      </c>
      <c r="J884" s="119" t="s">
        <v>273</v>
      </c>
      <c r="K884" s="119" t="s">
        <v>267</v>
      </c>
      <c r="L884" s="119" t="s">
        <v>8575</v>
      </c>
      <c r="M884" s="120">
        <v>50000</v>
      </c>
      <c r="N884" s="120">
        <v>1854</v>
      </c>
      <c r="O884" s="120">
        <v>1520</v>
      </c>
      <c r="P884" s="120">
        <v>1435</v>
      </c>
      <c r="Q884" s="121">
        <f t="shared" si="13"/>
        <v>6071</v>
      </c>
      <c r="R884" s="120">
        <v>39120</v>
      </c>
    </row>
    <row r="885" spans="1:18">
      <c r="A885" s="116" t="str">
        <f>TNOMINA[[#This Row],[cedula]]&amp;TNOMINA[[#This Row],[prog]]&amp;LEFT(TNOMINA[[#This Row],[tipo]],3)</f>
        <v>0010389462201TEM</v>
      </c>
      <c r="B885" s="119" t="s">
        <v>2297</v>
      </c>
      <c r="C885" s="119" t="s">
        <v>2493</v>
      </c>
      <c r="D885" s="119" t="s">
        <v>2328</v>
      </c>
      <c r="E885" s="119" t="s">
        <v>3001</v>
      </c>
      <c r="F885" s="119" t="s">
        <v>3002</v>
      </c>
      <c r="G885" s="119" t="s">
        <v>3010</v>
      </c>
      <c r="H885" s="119" t="s">
        <v>2062</v>
      </c>
      <c r="I885" s="119" t="s">
        <v>1203</v>
      </c>
      <c r="J885" s="119" t="s">
        <v>1176</v>
      </c>
      <c r="K885" s="119" t="s">
        <v>140</v>
      </c>
      <c r="L885" s="119" t="s">
        <v>8575</v>
      </c>
      <c r="M885" s="120">
        <v>35000</v>
      </c>
      <c r="N885" s="122">
        <v>0</v>
      </c>
      <c r="O885" s="120">
        <v>1064</v>
      </c>
      <c r="P885" s="120">
        <v>1004.5</v>
      </c>
      <c r="Q885" s="121">
        <f t="shared" si="13"/>
        <v>25</v>
      </c>
      <c r="R885" s="120">
        <v>32906.5</v>
      </c>
    </row>
    <row r="886" spans="1:18">
      <c r="A886" s="116" t="str">
        <f>TNOMINA[[#This Row],[cedula]]&amp;TNOMINA[[#This Row],[prog]]&amp;LEFT(TNOMINA[[#This Row],[tipo]],3)</f>
        <v>4022744740201TEM</v>
      </c>
      <c r="B886" s="119" t="s">
        <v>2297</v>
      </c>
      <c r="C886" s="119" t="s">
        <v>2493</v>
      </c>
      <c r="D886" s="119" t="s">
        <v>2328</v>
      </c>
      <c r="E886" s="119" t="s">
        <v>3001</v>
      </c>
      <c r="F886" s="119" t="s">
        <v>3002</v>
      </c>
      <c r="G886" s="119" t="s">
        <v>3006</v>
      </c>
      <c r="H886" s="119" t="s">
        <v>2453</v>
      </c>
      <c r="I886" s="119" t="s">
        <v>2424</v>
      </c>
      <c r="J886" s="119" t="s">
        <v>1308</v>
      </c>
      <c r="K886" s="119" t="s">
        <v>513</v>
      </c>
      <c r="L886" s="119" t="s">
        <v>8575</v>
      </c>
      <c r="M886" s="120">
        <v>50000</v>
      </c>
      <c r="N886" s="120">
        <v>1854</v>
      </c>
      <c r="O886" s="120">
        <v>1520</v>
      </c>
      <c r="P886" s="120">
        <v>1435</v>
      </c>
      <c r="Q886" s="121">
        <f t="shared" si="13"/>
        <v>25</v>
      </c>
      <c r="R886" s="120">
        <v>45166</v>
      </c>
    </row>
    <row r="887" spans="1:18">
      <c r="A887" s="116" t="str">
        <f>TNOMINA[[#This Row],[cedula]]&amp;TNOMINA[[#This Row],[prog]]&amp;LEFT(TNOMINA[[#This Row],[tipo]],3)</f>
        <v>4023075083401TEM</v>
      </c>
      <c r="B887" s="119" t="s">
        <v>2297</v>
      </c>
      <c r="C887" s="119" t="s">
        <v>2493</v>
      </c>
      <c r="D887" s="119" t="s">
        <v>2328</v>
      </c>
      <c r="E887" s="119" t="s">
        <v>3001</v>
      </c>
      <c r="F887" s="119" t="s">
        <v>3002</v>
      </c>
      <c r="G887" s="119" t="s">
        <v>3006</v>
      </c>
      <c r="H887" s="119" t="s">
        <v>2595</v>
      </c>
      <c r="I887" s="119" t="s">
        <v>2594</v>
      </c>
      <c r="J887" s="119" t="s">
        <v>75</v>
      </c>
      <c r="K887" s="119" t="s">
        <v>684</v>
      </c>
      <c r="L887" s="119" t="s">
        <v>8575</v>
      </c>
      <c r="M887" s="120">
        <v>10000</v>
      </c>
      <c r="N887" s="122">
        <v>0</v>
      </c>
      <c r="O887" s="120">
        <v>304</v>
      </c>
      <c r="P887" s="120">
        <v>287</v>
      </c>
      <c r="Q887" s="121">
        <f t="shared" si="13"/>
        <v>25</v>
      </c>
      <c r="R887" s="120">
        <v>9384</v>
      </c>
    </row>
    <row r="888" spans="1:18">
      <c r="A888" s="116" t="str">
        <f>TNOMINA[[#This Row],[cedula]]&amp;TNOMINA[[#This Row],[prog]]&amp;LEFT(TNOMINA[[#This Row],[tipo]],3)</f>
        <v>2290028827901TEM</v>
      </c>
      <c r="B888" s="119" t="s">
        <v>2297</v>
      </c>
      <c r="C888" s="119" t="s">
        <v>2493</v>
      </c>
      <c r="D888" s="119" t="s">
        <v>2328</v>
      </c>
      <c r="E888" s="119" t="s">
        <v>3001</v>
      </c>
      <c r="F888" s="119" t="s">
        <v>3002</v>
      </c>
      <c r="G888" s="119" t="s">
        <v>3006</v>
      </c>
      <c r="H888" s="119" t="s">
        <v>2597</v>
      </c>
      <c r="I888" s="119" t="s">
        <v>2596</v>
      </c>
      <c r="J888" s="119" t="s">
        <v>2598</v>
      </c>
      <c r="K888" s="119" t="s">
        <v>606</v>
      </c>
      <c r="L888" s="119" t="s">
        <v>8575</v>
      </c>
      <c r="M888" s="120">
        <v>36000</v>
      </c>
      <c r="N888" s="122">
        <v>0</v>
      </c>
      <c r="O888" s="120">
        <v>1094.4000000000001</v>
      </c>
      <c r="P888" s="120">
        <v>1033.2</v>
      </c>
      <c r="Q888" s="121">
        <f t="shared" si="13"/>
        <v>2071</v>
      </c>
      <c r="R888" s="120">
        <v>31801.4</v>
      </c>
    </row>
    <row r="889" spans="1:18">
      <c r="A889" s="116" t="str">
        <f>TNOMINA[[#This Row],[cedula]]&amp;TNOMINA[[#This Row],[prog]]&amp;LEFT(TNOMINA[[#This Row],[tipo]],3)</f>
        <v>0450015703901TEM</v>
      </c>
      <c r="B889" s="119" t="s">
        <v>2297</v>
      </c>
      <c r="C889" s="119" t="s">
        <v>2493</v>
      </c>
      <c r="D889" s="119" t="s">
        <v>2328</v>
      </c>
      <c r="E889" s="119" t="s">
        <v>3001</v>
      </c>
      <c r="F889" s="119" t="s">
        <v>3002</v>
      </c>
      <c r="G889" s="119" t="s">
        <v>3010</v>
      </c>
      <c r="H889" s="119" t="s">
        <v>2063</v>
      </c>
      <c r="I889" s="119" t="s">
        <v>1451</v>
      </c>
      <c r="J889" s="119" t="s">
        <v>883</v>
      </c>
      <c r="K889" s="119" t="s">
        <v>842</v>
      </c>
      <c r="L889" s="119" t="s">
        <v>8575</v>
      </c>
      <c r="M889" s="120">
        <v>40000</v>
      </c>
      <c r="N889" s="120">
        <v>442.65</v>
      </c>
      <c r="O889" s="120">
        <v>1216</v>
      </c>
      <c r="P889" s="120">
        <v>1148</v>
      </c>
      <c r="Q889" s="121">
        <f t="shared" si="13"/>
        <v>25</v>
      </c>
      <c r="R889" s="120">
        <v>37168.35</v>
      </c>
    </row>
    <row r="890" spans="1:18">
      <c r="A890" s="116" t="str">
        <f>TNOMINA[[#This Row],[cedula]]&amp;TNOMINA[[#This Row],[prog]]&amp;LEFT(TNOMINA[[#This Row],[tipo]],3)</f>
        <v>0220001570501TEM</v>
      </c>
      <c r="B890" s="119" t="s">
        <v>2297</v>
      </c>
      <c r="C890" s="119" t="s">
        <v>2493</v>
      </c>
      <c r="D890" s="119" t="s">
        <v>2328</v>
      </c>
      <c r="E890" s="119" t="s">
        <v>3001</v>
      </c>
      <c r="F890" s="119" t="s">
        <v>3002</v>
      </c>
      <c r="G890" s="119" t="s">
        <v>3006</v>
      </c>
      <c r="H890" s="119" t="s">
        <v>2600</v>
      </c>
      <c r="I890" s="119" t="s">
        <v>2599</v>
      </c>
      <c r="J890" s="119" t="s">
        <v>883</v>
      </c>
      <c r="K890" s="119" t="s">
        <v>842</v>
      </c>
      <c r="L890" s="119" t="s">
        <v>8575</v>
      </c>
      <c r="M890" s="120">
        <v>35000</v>
      </c>
      <c r="N890" s="122">
        <v>0</v>
      </c>
      <c r="O890" s="120">
        <v>1064</v>
      </c>
      <c r="P890" s="120">
        <v>1004.5</v>
      </c>
      <c r="Q890" s="121">
        <f t="shared" si="13"/>
        <v>25</v>
      </c>
      <c r="R890" s="120">
        <v>32906.5</v>
      </c>
    </row>
    <row r="891" spans="1:18">
      <c r="A891" s="116" t="str">
        <f>TNOMINA[[#This Row],[cedula]]&amp;TNOMINA[[#This Row],[prog]]&amp;LEFT(TNOMINA[[#This Row],[tipo]],3)</f>
        <v>2250050317601TEM</v>
      </c>
      <c r="B891" s="119" t="s">
        <v>2297</v>
      </c>
      <c r="C891" s="119" t="s">
        <v>2493</v>
      </c>
      <c r="D891" s="119" t="s">
        <v>2328</v>
      </c>
      <c r="E891" s="119" t="s">
        <v>3001</v>
      </c>
      <c r="F891" s="119" t="s">
        <v>3002</v>
      </c>
      <c r="G891" s="119" t="s">
        <v>3006</v>
      </c>
      <c r="H891" s="119" t="s">
        <v>3469</v>
      </c>
      <c r="I891" s="119" t="s">
        <v>3468</v>
      </c>
      <c r="J891" s="119" t="s">
        <v>75</v>
      </c>
      <c r="K891" s="119" t="s">
        <v>684</v>
      </c>
      <c r="L891" s="119" t="s">
        <v>8575</v>
      </c>
      <c r="M891" s="120">
        <v>25000</v>
      </c>
      <c r="N891" s="122">
        <v>0</v>
      </c>
      <c r="O891" s="120">
        <v>760</v>
      </c>
      <c r="P891" s="120">
        <v>717.5</v>
      </c>
      <c r="Q891" s="121">
        <f t="shared" si="13"/>
        <v>25</v>
      </c>
      <c r="R891" s="120">
        <v>23497.5</v>
      </c>
    </row>
    <row r="892" spans="1:18">
      <c r="A892" s="116" t="str">
        <f>TNOMINA[[#This Row],[cedula]]&amp;TNOMINA[[#This Row],[prog]]&amp;LEFT(TNOMINA[[#This Row],[tipo]],3)</f>
        <v>2230065015101TEM</v>
      </c>
      <c r="B892" s="119" t="s">
        <v>2297</v>
      </c>
      <c r="C892" s="119" t="s">
        <v>2493</v>
      </c>
      <c r="D892" s="119" t="s">
        <v>2328</v>
      </c>
      <c r="E892" s="119" t="s">
        <v>3001</v>
      </c>
      <c r="F892" s="119" t="s">
        <v>3002</v>
      </c>
      <c r="G892" s="119" t="s">
        <v>3009</v>
      </c>
      <c r="H892" s="119" t="s">
        <v>2602</v>
      </c>
      <c r="I892" s="119" t="s">
        <v>2601</v>
      </c>
      <c r="J892" s="119" t="s">
        <v>273</v>
      </c>
      <c r="K892" s="119" t="s">
        <v>271</v>
      </c>
      <c r="L892" s="119" t="s">
        <v>8575</v>
      </c>
      <c r="M892" s="120">
        <v>60000</v>
      </c>
      <c r="N892" s="120">
        <v>3486.68</v>
      </c>
      <c r="O892" s="120">
        <v>1824</v>
      </c>
      <c r="P892" s="120">
        <v>1722</v>
      </c>
      <c r="Q892" s="121">
        <f t="shared" si="13"/>
        <v>25</v>
      </c>
      <c r="R892" s="120">
        <v>52942.32</v>
      </c>
    </row>
    <row r="893" spans="1:18">
      <c r="A893" s="116" t="str">
        <f>TNOMINA[[#This Row],[cedula]]&amp;TNOMINA[[#This Row],[prog]]&amp;LEFT(TNOMINA[[#This Row],[tipo]],3)</f>
        <v>0010195880901TEM</v>
      </c>
      <c r="B893" s="119" t="s">
        <v>2297</v>
      </c>
      <c r="C893" s="119" t="s">
        <v>2493</v>
      </c>
      <c r="D893" s="119" t="s">
        <v>2328</v>
      </c>
      <c r="E893" s="119" t="s">
        <v>3001</v>
      </c>
      <c r="F893" s="119" t="s">
        <v>3002</v>
      </c>
      <c r="G893" s="119" t="s">
        <v>3004</v>
      </c>
      <c r="H893" s="119" t="s">
        <v>2065</v>
      </c>
      <c r="I893" s="119" t="s">
        <v>1204</v>
      </c>
      <c r="J893" s="119" t="s">
        <v>1176</v>
      </c>
      <c r="K893" s="119" t="s">
        <v>140</v>
      </c>
      <c r="L893" s="119" t="s">
        <v>8575</v>
      </c>
      <c r="M893" s="120">
        <v>10000</v>
      </c>
      <c r="N893" s="122">
        <v>0</v>
      </c>
      <c r="O893" s="120">
        <v>304</v>
      </c>
      <c r="P893" s="120">
        <v>287</v>
      </c>
      <c r="Q893" s="121">
        <f t="shared" si="13"/>
        <v>25</v>
      </c>
      <c r="R893" s="120">
        <v>9384</v>
      </c>
    </row>
    <row r="894" spans="1:18">
      <c r="A894" s="116" t="str">
        <f>TNOMINA[[#This Row],[cedula]]&amp;TNOMINA[[#This Row],[prog]]&amp;LEFT(TNOMINA[[#This Row],[tipo]],3)</f>
        <v>0680039485701TEM</v>
      </c>
      <c r="B894" s="119" t="s">
        <v>2297</v>
      </c>
      <c r="C894" s="119" t="s">
        <v>2493</v>
      </c>
      <c r="D894" s="119" t="s">
        <v>2328</v>
      </c>
      <c r="E894" s="119" t="s">
        <v>3001</v>
      </c>
      <c r="F894" s="119" t="s">
        <v>3002</v>
      </c>
      <c r="G894" s="119" t="s">
        <v>3015</v>
      </c>
      <c r="H894" s="119" t="s">
        <v>2066</v>
      </c>
      <c r="I894" s="119" t="s">
        <v>1205</v>
      </c>
      <c r="J894" s="119" t="s">
        <v>75</v>
      </c>
      <c r="K894" s="119" t="s">
        <v>684</v>
      </c>
      <c r="L894" s="119" t="s">
        <v>8575</v>
      </c>
      <c r="M894" s="120">
        <v>13200</v>
      </c>
      <c r="N894" s="122">
        <v>0</v>
      </c>
      <c r="O894" s="120">
        <v>401.28</v>
      </c>
      <c r="P894" s="120">
        <v>378.84</v>
      </c>
      <c r="Q894" s="121">
        <f t="shared" si="13"/>
        <v>25.000000000001819</v>
      </c>
      <c r="R894" s="120">
        <v>12394.88</v>
      </c>
    </row>
    <row r="895" spans="1:18">
      <c r="A895" s="116" t="str">
        <f>TNOMINA[[#This Row],[cedula]]&amp;TNOMINA[[#This Row],[prog]]&amp;LEFT(TNOMINA[[#This Row],[tipo]],3)</f>
        <v>0310511149001TEM</v>
      </c>
      <c r="B895" s="119" t="s">
        <v>2297</v>
      </c>
      <c r="C895" s="119" t="s">
        <v>2493</v>
      </c>
      <c r="D895" s="119" t="s">
        <v>2328</v>
      </c>
      <c r="E895" s="119" t="s">
        <v>3001</v>
      </c>
      <c r="F895" s="119" t="s">
        <v>3002</v>
      </c>
      <c r="G895" s="119" t="s">
        <v>3006</v>
      </c>
      <c r="H895" s="119" t="s">
        <v>2495</v>
      </c>
      <c r="I895" s="119" t="s">
        <v>2494</v>
      </c>
      <c r="J895" s="119" t="s">
        <v>2383</v>
      </c>
      <c r="K895" s="119" t="s">
        <v>18</v>
      </c>
      <c r="L895" s="119" t="s">
        <v>8575</v>
      </c>
      <c r="M895" s="120">
        <v>50000</v>
      </c>
      <c r="N895" s="120">
        <v>1854</v>
      </c>
      <c r="O895" s="120">
        <v>1520</v>
      </c>
      <c r="P895" s="120">
        <v>1435</v>
      </c>
      <c r="Q895" s="121">
        <f t="shared" si="13"/>
        <v>25</v>
      </c>
      <c r="R895" s="120">
        <v>45166</v>
      </c>
    </row>
    <row r="896" spans="1:18">
      <c r="A896" s="116" t="str">
        <f>TNOMINA[[#This Row],[cedula]]&amp;TNOMINA[[#This Row],[prog]]&amp;LEFT(TNOMINA[[#This Row],[tipo]],3)</f>
        <v>0710004469701TEM</v>
      </c>
      <c r="B896" s="119" t="s">
        <v>2297</v>
      </c>
      <c r="C896" s="119" t="s">
        <v>2493</v>
      </c>
      <c r="D896" s="119" t="s">
        <v>2328</v>
      </c>
      <c r="E896" s="119" t="s">
        <v>3001</v>
      </c>
      <c r="F896" s="119" t="s">
        <v>3002</v>
      </c>
      <c r="G896" s="119" t="s">
        <v>3010</v>
      </c>
      <c r="H896" s="119" t="s">
        <v>2067</v>
      </c>
      <c r="I896" s="119" t="s">
        <v>889</v>
      </c>
      <c r="J896" s="119" t="s">
        <v>882</v>
      </c>
      <c r="K896" s="119" t="s">
        <v>881</v>
      </c>
      <c r="L896" s="119" t="s">
        <v>8575</v>
      </c>
      <c r="M896" s="120">
        <v>40000</v>
      </c>
      <c r="N896" s="120">
        <v>442.65</v>
      </c>
      <c r="O896" s="120">
        <v>1216</v>
      </c>
      <c r="P896" s="120">
        <v>1148</v>
      </c>
      <c r="Q896" s="121">
        <f t="shared" si="13"/>
        <v>25</v>
      </c>
      <c r="R896" s="120">
        <v>37168.35</v>
      </c>
    </row>
    <row r="897" spans="1:18">
      <c r="A897" s="116" t="str">
        <f>TNOMINA[[#This Row],[cedula]]&amp;TNOMINA[[#This Row],[prog]]&amp;LEFT(TNOMINA[[#This Row],[tipo]],3)</f>
        <v>0010066360801TEM</v>
      </c>
      <c r="B897" s="119" t="s">
        <v>2297</v>
      </c>
      <c r="C897" s="119" t="s">
        <v>2493</v>
      </c>
      <c r="D897" s="119" t="s">
        <v>2328</v>
      </c>
      <c r="E897" s="119" t="s">
        <v>3001</v>
      </c>
      <c r="F897" s="119" t="s">
        <v>3002</v>
      </c>
      <c r="G897" s="119" t="s">
        <v>3006</v>
      </c>
      <c r="H897" s="119" t="s">
        <v>2606</v>
      </c>
      <c r="I897" s="119" t="s">
        <v>2605</v>
      </c>
      <c r="J897" s="119" t="s">
        <v>59</v>
      </c>
      <c r="K897" s="119" t="s">
        <v>3640</v>
      </c>
      <c r="L897" s="119" t="s">
        <v>8575</v>
      </c>
      <c r="M897" s="120">
        <v>145000</v>
      </c>
      <c r="N897" s="120">
        <v>22690.49</v>
      </c>
      <c r="O897" s="120">
        <v>4408</v>
      </c>
      <c r="P897" s="120">
        <v>4161.5</v>
      </c>
      <c r="Q897" s="121">
        <f t="shared" si="13"/>
        <v>25</v>
      </c>
      <c r="R897" s="120">
        <v>113715.01</v>
      </c>
    </row>
    <row r="898" spans="1:18">
      <c r="A898" s="116" t="str">
        <f>TNOMINA[[#This Row],[cedula]]&amp;TNOMINA[[#This Row],[prog]]&amp;LEFT(TNOMINA[[#This Row],[tipo]],3)</f>
        <v>0011528144601TEM</v>
      </c>
      <c r="B898" s="119" t="s">
        <v>2297</v>
      </c>
      <c r="C898" s="119" t="s">
        <v>2493</v>
      </c>
      <c r="D898" s="119" t="s">
        <v>2328</v>
      </c>
      <c r="E898" s="119" t="s">
        <v>3001</v>
      </c>
      <c r="F898" s="119" t="s">
        <v>3002</v>
      </c>
      <c r="G898" s="119" t="s">
        <v>3005</v>
      </c>
      <c r="H898" s="119" t="s">
        <v>2608</v>
      </c>
      <c r="I898" s="119" t="s">
        <v>2607</v>
      </c>
      <c r="J898" s="119" t="s">
        <v>190</v>
      </c>
      <c r="K898" s="119" t="s">
        <v>296</v>
      </c>
      <c r="L898" s="119" t="s">
        <v>8575</v>
      </c>
      <c r="M898" s="120">
        <v>50000</v>
      </c>
      <c r="N898" s="120">
        <v>1854</v>
      </c>
      <c r="O898" s="120">
        <v>1520</v>
      </c>
      <c r="P898" s="120">
        <v>1435</v>
      </c>
      <c r="Q898" s="121">
        <f t="shared" si="13"/>
        <v>25</v>
      </c>
      <c r="R898" s="120">
        <v>45166</v>
      </c>
    </row>
    <row r="899" spans="1:18">
      <c r="A899" s="116" t="str">
        <f>TNOMINA[[#This Row],[cedula]]&amp;TNOMINA[[#This Row],[prog]]&amp;LEFT(TNOMINA[[#This Row],[tipo]],3)</f>
        <v>0370070066301TEM</v>
      </c>
      <c r="B899" s="119" t="s">
        <v>2297</v>
      </c>
      <c r="C899" s="119" t="s">
        <v>2493</v>
      </c>
      <c r="D899" s="119" t="s">
        <v>2328</v>
      </c>
      <c r="E899" s="119" t="s">
        <v>3001</v>
      </c>
      <c r="F899" s="119" t="s">
        <v>3002</v>
      </c>
      <c r="G899" s="119" t="s">
        <v>3006</v>
      </c>
      <c r="H899" s="119" t="s">
        <v>2068</v>
      </c>
      <c r="I899" s="119" t="s">
        <v>1422</v>
      </c>
      <c r="J899" s="119" t="s">
        <v>190</v>
      </c>
      <c r="K899" s="119" t="s">
        <v>465</v>
      </c>
      <c r="L899" s="119" t="s">
        <v>8575</v>
      </c>
      <c r="M899" s="120">
        <v>35000</v>
      </c>
      <c r="N899" s="122">
        <v>0</v>
      </c>
      <c r="O899" s="120">
        <v>1064</v>
      </c>
      <c r="P899" s="120">
        <v>1004.5</v>
      </c>
      <c r="Q899" s="121">
        <f t="shared" si="13"/>
        <v>25</v>
      </c>
      <c r="R899" s="120">
        <v>32906.5</v>
      </c>
    </row>
    <row r="900" spans="1:18">
      <c r="A900" s="116" t="str">
        <f>TNOMINA[[#This Row],[cedula]]&amp;TNOMINA[[#This Row],[prog]]&amp;LEFT(TNOMINA[[#This Row],[tipo]],3)</f>
        <v>0010409524501TEM</v>
      </c>
      <c r="B900" s="119" t="s">
        <v>2297</v>
      </c>
      <c r="C900" s="119" t="s">
        <v>2493</v>
      </c>
      <c r="D900" s="119" t="s">
        <v>2328</v>
      </c>
      <c r="E900" s="119" t="s">
        <v>3001</v>
      </c>
      <c r="F900" s="119" t="s">
        <v>3002</v>
      </c>
      <c r="G900" s="119" t="s">
        <v>3006</v>
      </c>
      <c r="H900" s="119" t="s">
        <v>2610</v>
      </c>
      <c r="I900" s="119" t="s">
        <v>2609</v>
      </c>
      <c r="J900" s="119" t="s">
        <v>1309</v>
      </c>
      <c r="K900" s="119" t="s">
        <v>140</v>
      </c>
      <c r="L900" s="119" t="s">
        <v>8575</v>
      </c>
      <c r="M900" s="120">
        <v>50000</v>
      </c>
      <c r="N900" s="120">
        <v>1854</v>
      </c>
      <c r="O900" s="120">
        <v>1520</v>
      </c>
      <c r="P900" s="120">
        <v>1435</v>
      </c>
      <c r="Q900" s="121">
        <f t="shared" si="13"/>
        <v>3071</v>
      </c>
      <c r="R900" s="120">
        <v>42120</v>
      </c>
    </row>
    <row r="901" spans="1:18">
      <c r="A901" s="116" t="str">
        <f>TNOMINA[[#This Row],[cedula]]&amp;TNOMINA[[#This Row],[prog]]&amp;LEFT(TNOMINA[[#This Row],[tipo]],3)</f>
        <v>4022351984001TEM</v>
      </c>
      <c r="B901" s="119" t="s">
        <v>2297</v>
      </c>
      <c r="C901" s="119" t="s">
        <v>2493</v>
      </c>
      <c r="D901" s="119" t="s">
        <v>2328</v>
      </c>
      <c r="E901" s="119" t="s">
        <v>3001</v>
      </c>
      <c r="F901" s="119" t="s">
        <v>3002</v>
      </c>
      <c r="G901" s="119" t="s">
        <v>3004</v>
      </c>
      <c r="H901" s="119" t="s">
        <v>2612</v>
      </c>
      <c r="I901" s="119" t="s">
        <v>2611</v>
      </c>
      <c r="J901" s="119" t="s">
        <v>1334</v>
      </c>
      <c r="K901" s="119" t="s">
        <v>405</v>
      </c>
      <c r="L901" s="119" t="s">
        <v>8575</v>
      </c>
      <c r="M901" s="120">
        <v>42000</v>
      </c>
      <c r="N901" s="120">
        <v>724.92</v>
      </c>
      <c r="O901" s="120">
        <v>1276.8</v>
      </c>
      <c r="P901" s="120">
        <v>1205.4000000000001</v>
      </c>
      <c r="Q901" s="121">
        <f t="shared" ref="Q901:Q964" si="14">M901-SUM(N901:P901)-R901</f>
        <v>25</v>
      </c>
      <c r="R901" s="120">
        <v>38767.879999999997</v>
      </c>
    </row>
    <row r="902" spans="1:18">
      <c r="A902" s="116" t="str">
        <f>TNOMINA[[#This Row],[cedula]]&amp;TNOMINA[[#This Row],[prog]]&amp;LEFT(TNOMINA[[#This Row],[tipo]],3)</f>
        <v>0011556885901TEM</v>
      </c>
      <c r="B902" s="119" t="s">
        <v>2297</v>
      </c>
      <c r="C902" s="119" t="s">
        <v>2493</v>
      </c>
      <c r="D902" s="119" t="s">
        <v>2328</v>
      </c>
      <c r="E902" s="119" t="s">
        <v>3001</v>
      </c>
      <c r="F902" s="119" t="s">
        <v>3002</v>
      </c>
      <c r="G902" s="119" t="s">
        <v>3009</v>
      </c>
      <c r="H902" s="119" t="s">
        <v>6363</v>
      </c>
      <c r="I902" s="119" t="s">
        <v>6364</v>
      </c>
      <c r="J902" s="119" t="s">
        <v>3086</v>
      </c>
      <c r="K902" s="119" t="s">
        <v>201</v>
      </c>
      <c r="L902" s="119" t="s">
        <v>8575</v>
      </c>
      <c r="M902" s="120">
        <v>55000</v>
      </c>
      <c r="N902" s="120">
        <v>2559.6799999999998</v>
      </c>
      <c r="O902" s="120">
        <v>1672</v>
      </c>
      <c r="P902" s="120">
        <v>1578.5</v>
      </c>
      <c r="Q902" s="121">
        <f t="shared" si="14"/>
        <v>25</v>
      </c>
      <c r="R902" s="120">
        <v>49164.82</v>
      </c>
    </row>
    <row r="903" spans="1:18">
      <c r="A903" s="116" t="str">
        <f>TNOMINA[[#This Row],[cedula]]&amp;TNOMINA[[#This Row],[prog]]&amp;LEFT(TNOMINA[[#This Row],[tipo]],3)</f>
        <v>4022105438601TEM</v>
      </c>
      <c r="B903" s="119" t="s">
        <v>2297</v>
      </c>
      <c r="C903" s="119" t="s">
        <v>2493</v>
      </c>
      <c r="D903" s="119" t="s">
        <v>2328</v>
      </c>
      <c r="E903" s="119" t="s">
        <v>3001</v>
      </c>
      <c r="F903" s="119" t="s">
        <v>3002</v>
      </c>
      <c r="G903" s="119" t="s">
        <v>3005</v>
      </c>
      <c r="H903" s="119" t="s">
        <v>2070</v>
      </c>
      <c r="I903" s="119" t="s">
        <v>2069</v>
      </c>
      <c r="J903" s="119" t="s">
        <v>1200</v>
      </c>
      <c r="K903" s="119" t="s">
        <v>305</v>
      </c>
      <c r="L903" s="119" t="s">
        <v>8575</v>
      </c>
      <c r="M903" s="120">
        <v>70000</v>
      </c>
      <c r="N903" s="120">
        <v>5368.48</v>
      </c>
      <c r="O903" s="120">
        <v>2128</v>
      </c>
      <c r="P903" s="120">
        <v>2009</v>
      </c>
      <c r="Q903" s="121">
        <f t="shared" si="14"/>
        <v>25.000000000007276</v>
      </c>
      <c r="R903" s="120">
        <v>60469.52</v>
      </c>
    </row>
    <row r="904" spans="1:18">
      <c r="A904" s="116" t="str">
        <f>TNOMINA[[#This Row],[cedula]]&amp;TNOMINA[[#This Row],[prog]]&amp;LEFT(TNOMINA[[#This Row],[tipo]],3)</f>
        <v>0011832153801TEM</v>
      </c>
      <c r="B904" s="119" t="s">
        <v>2297</v>
      </c>
      <c r="C904" s="119" t="s">
        <v>2493</v>
      </c>
      <c r="D904" s="119" t="s">
        <v>2328</v>
      </c>
      <c r="E904" s="119" t="s">
        <v>3001</v>
      </c>
      <c r="F904" s="119" t="s">
        <v>3002</v>
      </c>
      <c r="G904" s="119" t="s">
        <v>3010</v>
      </c>
      <c r="H904" s="119" t="s">
        <v>2071</v>
      </c>
      <c r="I904" s="119" t="s">
        <v>1333</v>
      </c>
      <c r="J904" s="119" t="s">
        <v>127</v>
      </c>
      <c r="K904" s="119" t="s">
        <v>2889</v>
      </c>
      <c r="L904" s="119" t="s">
        <v>8575</v>
      </c>
      <c r="M904" s="120">
        <v>115000</v>
      </c>
      <c r="N904" s="120">
        <v>15633.74</v>
      </c>
      <c r="O904" s="120">
        <v>3496</v>
      </c>
      <c r="P904" s="120">
        <v>3300.5</v>
      </c>
      <c r="Q904" s="121">
        <f t="shared" si="14"/>
        <v>832.27000000000407</v>
      </c>
      <c r="R904" s="120">
        <v>91737.49</v>
      </c>
    </row>
    <row r="905" spans="1:18">
      <c r="A905" s="116" t="str">
        <f>TNOMINA[[#This Row],[cedula]]&amp;TNOMINA[[#This Row],[prog]]&amp;LEFT(TNOMINA[[#This Row],[tipo]],3)</f>
        <v>4024105969601TEM</v>
      </c>
      <c r="B905" s="119" t="s">
        <v>2297</v>
      </c>
      <c r="C905" s="119" t="s">
        <v>2493</v>
      </c>
      <c r="D905" s="119" t="s">
        <v>2328</v>
      </c>
      <c r="E905" s="119" t="s">
        <v>3001</v>
      </c>
      <c r="F905" s="119" t="s">
        <v>3002</v>
      </c>
      <c r="G905" s="119" t="s">
        <v>3006</v>
      </c>
      <c r="H905" s="119" t="s">
        <v>3471</v>
      </c>
      <c r="I905" s="119" t="s">
        <v>3470</v>
      </c>
      <c r="J905" s="119" t="s">
        <v>3472</v>
      </c>
      <c r="K905" s="119" t="s">
        <v>314</v>
      </c>
      <c r="L905" s="119" t="s">
        <v>8575</v>
      </c>
      <c r="M905" s="120">
        <v>70000</v>
      </c>
      <c r="N905" s="120">
        <v>5368.48</v>
      </c>
      <c r="O905" s="120">
        <v>2128</v>
      </c>
      <c r="P905" s="120">
        <v>2009</v>
      </c>
      <c r="Q905" s="121">
        <f t="shared" si="14"/>
        <v>25.000000000007276</v>
      </c>
      <c r="R905" s="120">
        <v>60469.52</v>
      </c>
    </row>
    <row r="906" spans="1:18">
      <c r="A906" s="116" t="str">
        <f>TNOMINA[[#This Row],[cedula]]&amp;TNOMINA[[#This Row],[prog]]&amp;LEFT(TNOMINA[[#This Row],[tipo]],3)</f>
        <v>0010184491801TEM</v>
      </c>
      <c r="B906" s="119" t="s">
        <v>2297</v>
      </c>
      <c r="C906" s="119" t="s">
        <v>2493</v>
      </c>
      <c r="D906" s="119" t="s">
        <v>2328</v>
      </c>
      <c r="E906" s="119" t="s">
        <v>3001</v>
      </c>
      <c r="F906" s="119" t="s">
        <v>3002</v>
      </c>
      <c r="G906" s="119" t="s">
        <v>3005</v>
      </c>
      <c r="H906" s="119" t="s">
        <v>2072</v>
      </c>
      <c r="I906" s="119" t="s">
        <v>1174</v>
      </c>
      <c r="J906" s="119" t="s">
        <v>108</v>
      </c>
      <c r="K906" s="119" t="s">
        <v>73</v>
      </c>
      <c r="L906" s="119" t="s">
        <v>8575</v>
      </c>
      <c r="M906" s="120">
        <v>16500</v>
      </c>
      <c r="N906" s="122">
        <v>0</v>
      </c>
      <c r="O906" s="120">
        <v>501.6</v>
      </c>
      <c r="P906" s="120">
        <v>473.55</v>
      </c>
      <c r="Q906" s="121">
        <f t="shared" si="14"/>
        <v>571</v>
      </c>
      <c r="R906" s="120">
        <v>14953.85</v>
      </c>
    </row>
    <row r="907" spans="1:18">
      <c r="A907" s="116" t="str">
        <f>TNOMINA[[#This Row],[cedula]]&amp;TNOMINA[[#This Row],[prog]]&amp;LEFT(TNOMINA[[#This Row],[tipo]],3)</f>
        <v>0011289104901TEM</v>
      </c>
      <c r="B907" s="119" t="s">
        <v>2297</v>
      </c>
      <c r="C907" s="119" t="s">
        <v>2493</v>
      </c>
      <c r="D907" s="119" t="s">
        <v>2328</v>
      </c>
      <c r="E907" s="119" t="s">
        <v>3001</v>
      </c>
      <c r="F907" s="119" t="s">
        <v>3002</v>
      </c>
      <c r="G907" s="119" t="s">
        <v>3006</v>
      </c>
      <c r="H907" s="119" t="s">
        <v>3091</v>
      </c>
      <c r="I907" s="119" t="s">
        <v>3090</v>
      </c>
      <c r="J907" s="119" t="s">
        <v>127</v>
      </c>
      <c r="K907" s="119" t="s">
        <v>3626</v>
      </c>
      <c r="L907" s="119" t="s">
        <v>8575</v>
      </c>
      <c r="M907" s="120">
        <v>95000</v>
      </c>
      <c r="N907" s="120">
        <v>10532.4</v>
      </c>
      <c r="O907" s="120">
        <v>2888</v>
      </c>
      <c r="P907" s="120">
        <v>2726.5</v>
      </c>
      <c r="Q907" s="121">
        <f t="shared" si="14"/>
        <v>2812.3800000000047</v>
      </c>
      <c r="R907" s="120">
        <v>76040.72</v>
      </c>
    </row>
    <row r="908" spans="1:18">
      <c r="A908" s="116" t="str">
        <f>TNOMINA[[#This Row],[cedula]]&amp;TNOMINA[[#This Row],[prog]]&amp;LEFT(TNOMINA[[#This Row],[tipo]],3)</f>
        <v>0140001109201TEM</v>
      </c>
      <c r="B908" s="119" t="s">
        <v>2297</v>
      </c>
      <c r="C908" s="119" t="s">
        <v>2493</v>
      </c>
      <c r="D908" s="119" t="s">
        <v>2328</v>
      </c>
      <c r="E908" s="119" t="s">
        <v>3001</v>
      </c>
      <c r="F908" s="119" t="s">
        <v>3002</v>
      </c>
      <c r="G908" s="119" t="s">
        <v>3006</v>
      </c>
      <c r="H908" s="119" t="s">
        <v>3474</v>
      </c>
      <c r="I908" s="119" t="s">
        <v>3473</v>
      </c>
      <c r="J908" s="119" t="s">
        <v>821</v>
      </c>
      <c r="K908" s="119" t="s">
        <v>259</v>
      </c>
      <c r="L908" s="119" t="s">
        <v>8575</v>
      </c>
      <c r="M908" s="120">
        <v>60000</v>
      </c>
      <c r="N908" s="120">
        <v>3486.68</v>
      </c>
      <c r="O908" s="120">
        <v>1824</v>
      </c>
      <c r="P908" s="120">
        <v>1722</v>
      </c>
      <c r="Q908" s="121">
        <f t="shared" si="14"/>
        <v>2071</v>
      </c>
      <c r="R908" s="120">
        <v>50896.32</v>
      </c>
    </row>
    <row r="909" spans="1:18">
      <c r="A909" s="116" t="str">
        <f>TNOMINA[[#This Row],[cedula]]&amp;TNOMINA[[#This Row],[prog]]&amp;LEFT(TNOMINA[[#This Row],[tipo]],3)</f>
        <v>0011348281401TEM</v>
      </c>
      <c r="B909" s="119" t="s">
        <v>2297</v>
      </c>
      <c r="C909" s="119" t="s">
        <v>2493</v>
      </c>
      <c r="D909" s="119" t="s">
        <v>2328</v>
      </c>
      <c r="E909" s="119" t="s">
        <v>3001</v>
      </c>
      <c r="F909" s="119" t="s">
        <v>3002</v>
      </c>
      <c r="G909" s="119" t="s">
        <v>3006</v>
      </c>
      <c r="H909" s="119" t="s">
        <v>2448</v>
      </c>
      <c r="I909" s="119" t="s">
        <v>2417</v>
      </c>
      <c r="J909" s="119" t="s">
        <v>2418</v>
      </c>
      <c r="K909" s="119" t="s">
        <v>727</v>
      </c>
      <c r="L909" s="119" t="s">
        <v>8575</v>
      </c>
      <c r="M909" s="120">
        <v>36000</v>
      </c>
      <c r="N909" s="122">
        <v>0</v>
      </c>
      <c r="O909" s="120">
        <v>1094.4000000000001</v>
      </c>
      <c r="P909" s="120">
        <v>1033.2</v>
      </c>
      <c r="Q909" s="121">
        <f t="shared" si="14"/>
        <v>7109.9200000000019</v>
      </c>
      <c r="R909" s="120">
        <v>26762.48</v>
      </c>
    </row>
    <row r="910" spans="1:18">
      <c r="A910" s="116" t="str">
        <f>TNOMINA[[#This Row],[cedula]]&amp;TNOMINA[[#This Row],[prog]]&amp;LEFT(TNOMINA[[#This Row],[tipo]],3)</f>
        <v>4022099927601TEM</v>
      </c>
      <c r="B910" s="119" t="s">
        <v>2297</v>
      </c>
      <c r="C910" s="119" t="s">
        <v>2493</v>
      </c>
      <c r="D910" s="119" t="s">
        <v>2328</v>
      </c>
      <c r="E910" s="119" t="s">
        <v>3001</v>
      </c>
      <c r="F910" s="119" t="s">
        <v>3002</v>
      </c>
      <c r="G910" s="119" t="s">
        <v>3005</v>
      </c>
      <c r="H910" s="119" t="s">
        <v>2073</v>
      </c>
      <c r="I910" s="119" t="s">
        <v>979</v>
      </c>
      <c r="J910" s="119" t="s">
        <v>1315</v>
      </c>
      <c r="K910" s="119" t="s">
        <v>276</v>
      </c>
      <c r="L910" s="119" t="s">
        <v>8575</v>
      </c>
      <c r="M910" s="120">
        <v>55000</v>
      </c>
      <c r="N910" s="120">
        <v>2559.6799999999998</v>
      </c>
      <c r="O910" s="120">
        <v>1672</v>
      </c>
      <c r="P910" s="120">
        <v>1578.5</v>
      </c>
      <c r="Q910" s="121">
        <f t="shared" si="14"/>
        <v>25</v>
      </c>
      <c r="R910" s="120">
        <v>49164.82</v>
      </c>
    </row>
    <row r="911" spans="1:18">
      <c r="A911" s="116" t="str">
        <f>TNOMINA[[#This Row],[cedula]]&amp;TNOMINA[[#This Row],[prog]]&amp;LEFT(TNOMINA[[#This Row],[tipo]],3)</f>
        <v>0310348585401TEM</v>
      </c>
      <c r="B911" s="119" t="s">
        <v>2297</v>
      </c>
      <c r="C911" s="119" t="s">
        <v>2493</v>
      </c>
      <c r="D911" s="119" t="s">
        <v>2328</v>
      </c>
      <c r="E911" s="119" t="s">
        <v>3001</v>
      </c>
      <c r="F911" s="119" t="s">
        <v>3002</v>
      </c>
      <c r="G911" s="119" t="s">
        <v>3007</v>
      </c>
      <c r="H911" s="119" t="s">
        <v>2074</v>
      </c>
      <c r="I911" s="119" t="s">
        <v>1206</v>
      </c>
      <c r="J911" s="119" t="s">
        <v>1200</v>
      </c>
      <c r="K911" s="119" t="s">
        <v>762</v>
      </c>
      <c r="L911" s="119" t="s">
        <v>8575</v>
      </c>
      <c r="M911" s="120">
        <v>60000</v>
      </c>
      <c r="N911" s="120">
        <v>3169.2</v>
      </c>
      <c r="O911" s="120">
        <v>1824</v>
      </c>
      <c r="P911" s="120">
        <v>1722</v>
      </c>
      <c r="Q911" s="121">
        <f t="shared" si="14"/>
        <v>1612.3800000000047</v>
      </c>
      <c r="R911" s="120">
        <v>51672.42</v>
      </c>
    </row>
    <row r="912" spans="1:18">
      <c r="A912" s="116" t="str">
        <f>TNOMINA[[#This Row],[cedula]]&amp;TNOMINA[[#This Row],[prog]]&amp;LEFT(TNOMINA[[#This Row],[tipo]],3)</f>
        <v>0470108151701TEM</v>
      </c>
      <c r="B912" s="119" t="s">
        <v>2297</v>
      </c>
      <c r="C912" s="119" t="s">
        <v>2493</v>
      </c>
      <c r="D912" s="119" t="s">
        <v>2328</v>
      </c>
      <c r="E912" s="119" t="s">
        <v>3001</v>
      </c>
      <c r="F912" s="119" t="s">
        <v>3002</v>
      </c>
      <c r="G912" s="119" t="s">
        <v>3009</v>
      </c>
      <c r="H912" s="119" t="s">
        <v>2075</v>
      </c>
      <c r="I912" s="119" t="s">
        <v>782</v>
      </c>
      <c r="J912" s="119" t="s">
        <v>3641</v>
      </c>
      <c r="K912" s="119" t="s">
        <v>302</v>
      </c>
      <c r="L912" s="119" t="s">
        <v>8575</v>
      </c>
      <c r="M912" s="120">
        <v>110000</v>
      </c>
      <c r="N912" s="120">
        <v>14060.77</v>
      </c>
      <c r="O912" s="120">
        <v>3344</v>
      </c>
      <c r="P912" s="120">
        <v>3157</v>
      </c>
      <c r="Q912" s="121">
        <f t="shared" si="14"/>
        <v>1612.3799999999901</v>
      </c>
      <c r="R912" s="120">
        <v>87825.85</v>
      </c>
    </row>
    <row r="913" spans="1:18">
      <c r="A913" s="116" t="str">
        <f>TNOMINA[[#This Row],[cedula]]&amp;TNOMINA[[#This Row],[prog]]&amp;LEFT(TNOMINA[[#This Row],[tipo]],3)</f>
        <v>0010379955701TEM</v>
      </c>
      <c r="B913" s="119" t="s">
        <v>2297</v>
      </c>
      <c r="C913" s="119" t="s">
        <v>2493</v>
      </c>
      <c r="D913" s="119" t="s">
        <v>2328</v>
      </c>
      <c r="E913" s="119" t="s">
        <v>3001</v>
      </c>
      <c r="F913" s="119" t="s">
        <v>3002</v>
      </c>
      <c r="G913" s="119" t="s">
        <v>3006</v>
      </c>
      <c r="H913" s="119" t="s">
        <v>2616</v>
      </c>
      <c r="I913" s="119" t="s">
        <v>2615</v>
      </c>
      <c r="J913" s="119" t="s">
        <v>190</v>
      </c>
      <c r="K913" s="119" t="s">
        <v>720</v>
      </c>
      <c r="L913" s="119" t="s">
        <v>8575</v>
      </c>
      <c r="M913" s="120">
        <v>35000</v>
      </c>
      <c r="N913" s="122">
        <v>0</v>
      </c>
      <c r="O913" s="120">
        <v>1064</v>
      </c>
      <c r="P913" s="120">
        <v>1004.5</v>
      </c>
      <c r="Q913" s="121">
        <f t="shared" si="14"/>
        <v>25</v>
      </c>
      <c r="R913" s="120">
        <v>32906.5</v>
      </c>
    </row>
    <row r="914" spans="1:18">
      <c r="A914" s="116" t="str">
        <f>TNOMINA[[#This Row],[cedula]]&amp;TNOMINA[[#This Row],[prog]]&amp;LEFT(TNOMINA[[#This Row],[tipo]],3)</f>
        <v>0410018158701TEM</v>
      </c>
      <c r="B914" s="119" t="s">
        <v>2297</v>
      </c>
      <c r="C914" s="119" t="s">
        <v>2493</v>
      </c>
      <c r="D914" s="119" t="s">
        <v>2328</v>
      </c>
      <c r="E914" s="119" t="s">
        <v>3001</v>
      </c>
      <c r="F914" s="119" t="s">
        <v>3002</v>
      </c>
      <c r="G914" s="119" t="s">
        <v>3004</v>
      </c>
      <c r="H914" s="119" t="s">
        <v>2498</v>
      </c>
      <c r="I914" s="119" t="s">
        <v>2497</v>
      </c>
      <c r="J914" s="119" t="s">
        <v>1334</v>
      </c>
      <c r="K914" s="119" t="s">
        <v>2163</v>
      </c>
      <c r="L914" s="119" t="s">
        <v>8575</v>
      </c>
      <c r="M914" s="120">
        <v>36000</v>
      </c>
      <c r="N914" s="122">
        <v>0</v>
      </c>
      <c r="O914" s="120">
        <v>1094.4000000000001</v>
      </c>
      <c r="P914" s="120">
        <v>1033.2</v>
      </c>
      <c r="Q914" s="121">
        <f t="shared" si="14"/>
        <v>25</v>
      </c>
      <c r="R914" s="120">
        <v>33847.4</v>
      </c>
    </row>
    <row r="915" spans="1:18">
      <c r="A915" s="116" t="str">
        <f>TNOMINA[[#This Row],[cedula]]&amp;TNOMINA[[#This Row],[prog]]&amp;LEFT(TNOMINA[[#This Row],[tipo]],3)</f>
        <v>0310358702201TEM</v>
      </c>
      <c r="B915" s="119" t="s">
        <v>2297</v>
      </c>
      <c r="C915" s="119" t="s">
        <v>2493</v>
      </c>
      <c r="D915" s="119" t="s">
        <v>2328</v>
      </c>
      <c r="E915" s="119" t="s">
        <v>3001</v>
      </c>
      <c r="F915" s="119" t="s">
        <v>3002</v>
      </c>
      <c r="G915" s="119" t="s">
        <v>3005</v>
      </c>
      <c r="H915" s="119" t="s">
        <v>2076</v>
      </c>
      <c r="I915" s="119" t="s">
        <v>791</v>
      </c>
      <c r="J915" s="119" t="s">
        <v>3086</v>
      </c>
      <c r="K915" s="119" t="s">
        <v>513</v>
      </c>
      <c r="L915" s="119" t="s">
        <v>8575</v>
      </c>
      <c r="M915" s="120">
        <v>45000</v>
      </c>
      <c r="N915" s="120">
        <v>910.22</v>
      </c>
      <c r="O915" s="120">
        <v>1368</v>
      </c>
      <c r="P915" s="120">
        <v>1291.5</v>
      </c>
      <c r="Q915" s="121">
        <f t="shared" si="14"/>
        <v>1612.3799999999974</v>
      </c>
      <c r="R915" s="120">
        <v>39817.9</v>
      </c>
    </row>
    <row r="916" spans="1:18">
      <c r="A916" s="116" t="str">
        <f>TNOMINA[[#This Row],[cedula]]&amp;TNOMINA[[#This Row],[prog]]&amp;LEFT(TNOMINA[[#This Row],[tipo]],3)</f>
        <v>0540088816901TEM</v>
      </c>
      <c r="B916" s="119" t="s">
        <v>2297</v>
      </c>
      <c r="C916" s="119" t="s">
        <v>2493</v>
      </c>
      <c r="D916" s="119" t="s">
        <v>2328</v>
      </c>
      <c r="E916" s="119" t="s">
        <v>3001</v>
      </c>
      <c r="F916" s="119" t="s">
        <v>3002</v>
      </c>
      <c r="G916" s="119" t="s">
        <v>3006</v>
      </c>
      <c r="H916" s="119" t="s">
        <v>2618</v>
      </c>
      <c r="I916" s="119" t="s">
        <v>2617</v>
      </c>
      <c r="J916" s="119" t="s">
        <v>883</v>
      </c>
      <c r="K916" s="119" t="s">
        <v>465</v>
      </c>
      <c r="L916" s="119" t="s">
        <v>8575</v>
      </c>
      <c r="M916" s="120">
        <v>40000</v>
      </c>
      <c r="N916" s="120">
        <v>442.65</v>
      </c>
      <c r="O916" s="120">
        <v>1216</v>
      </c>
      <c r="P916" s="120">
        <v>1148</v>
      </c>
      <c r="Q916" s="121">
        <f t="shared" si="14"/>
        <v>25</v>
      </c>
      <c r="R916" s="120">
        <v>37168.35</v>
      </c>
    </row>
    <row r="917" spans="1:18">
      <c r="A917" s="116" t="str">
        <f>TNOMINA[[#This Row],[cedula]]&amp;TNOMINA[[#This Row],[prog]]&amp;LEFT(TNOMINA[[#This Row],[tipo]],3)</f>
        <v>4022608025301TEM</v>
      </c>
      <c r="B917" s="119" t="s">
        <v>2297</v>
      </c>
      <c r="C917" s="119" t="s">
        <v>2493</v>
      </c>
      <c r="D917" s="119" t="s">
        <v>2328</v>
      </c>
      <c r="E917" s="119" t="s">
        <v>3001</v>
      </c>
      <c r="F917" s="119" t="s">
        <v>3002</v>
      </c>
      <c r="G917" s="119" t="s">
        <v>3004</v>
      </c>
      <c r="H917" s="119" t="s">
        <v>2078</v>
      </c>
      <c r="I917" s="119" t="s">
        <v>1523</v>
      </c>
      <c r="J917" s="119" t="s">
        <v>127</v>
      </c>
      <c r="K917" s="119" t="s">
        <v>976</v>
      </c>
      <c r="L917" s="119" t="s">
        <v>8575</v>
      </c>
      <c r="M917" s="120">
        <v>100000</v>
      </c>
      <c r="N917" s="120">
        <v>12105.37</v>
      </c>
      <c r="O917" s="120">
        <v>3040</v>
      </c>
      <c r="P917" s="120">
        <v>2870</v>
      </c>
      <c r="Q917" s="121">
        <f t="shared" si="14"/>
        <v>25</v>
      </c>
      <c r="R917" s="120">
        <v>81959.63</v>
      </c>
    </row>
    <row r="918" spans="1:18">
      <c r="A918" s="116" t="str">
        <f>TNOMINA[[#This Row],[cedula]]&amp;TNOMINA[[#This Row],[prog]]&amp;LEFT(TNOMINA[[#This Row],[tipo]],3)</f>
        <v>2240033787301TEM</v>
      </c>
      <c r="B918" s="119" t="s">
        <v>2297</v>
      </c>
      <c r="C918" s="119" t="s">
        <v>2493</v>
      </c>
      <c r="D918" s="119" t="s">
        <v>2328</v>
      </c>
      <c r="E918" s="119" t="s">
        <v>3001</v>
      </c>
      <c r="F918" s="119" t="s">
        <v>3002</v>
      </c>
      <c r="G918" s="119" t="s">
        <v>3009</v>
      </c>
      <c r="H918" s="119" t="s">
        <v>2079</v>
      </c>
      <c r="I918" s="119" t="s">
        <v>1207</v>
      </c>
      <c r="J918" s="119" t="s">
        <v>3086</v>
      </c>
      <c r="K918" s="119" t="s">
        <v>201</v>
      </c>
      <c r="L918" s="119" t="s">
        <v>8575</v>
      </c>
      <c r="M918" s="120">
        <v>65000</v>
      </c>
      <c r="N918" s="120">
        <v>4110.1000000000004</v>
      </c>
      <c r="O918" s="120">
        <v>1976</v>
      </c>
      <c r="P918" s="120">
        <v>1865.5</v>
      </c>
      <c r="Q918" s="121">
        <f t="shared" si="14"/>
        <v>1912.3800000000047</v>
      </c>
      <c r="R918" s="120">
        <v>55136.02</v>
      </c>
    </row>
    <row r="919" spans="1:18">
      <c r="A919" s="116" t="str">
        <f>TNOMINA[[#This Row],[cedula]]&amp;TNOMINA[[#This Row],[prog]]&amp;LEFT(TNOMINA[[#This Row],[tipo]],3)</f>
        <v>0010002802601TEM</v>
      </c>
      <c r="B919" s="119" t="s">
        <v>2297</v>
      </c>
      <c r="C919" s="119" t="s">
        <v>2493</v>
      </c>
      <c r="D919" s="119" t="s">
        <v>2328</v>
      </c>
      <c r="E919" s="119" t="s">
        <v>3001</v>
      </c>
      <c r="F919" s="119" t="s">
        <v>3002</v>
      </c>
      <c r="G919" s="119" t="s">
        <v>3009</v>
      </c>
      <c r="H919" s="119" t="s">
        <v>2620</v>
      </c>
      <c r="I919" s="119" t="s">
        <v>2619</v>
      </c>
      <c r="J919" s="119" t="s">
        <v>190</v>
      </c>
      <c r="K919" s="119" t="s">
        <v>764</v>
      </c>
      <c r="L919" s="119" t="s">
        <v>8575</v>
      </c>
      <c r="M919" s="120">
        <v>50000</v>
      </c>
      <c r="N919" s="120">
        <v>1615.89</v>
      </c>
      <c r="O919" s="120">
        <v>1520</v>
      </c>
      <c r="P919" s="120">
        <v>1435</v>
      </c>
      <c r="Q919" s="121">
        <f t="shared" si="14"/>
        <v>1612.3799999999974</v>
      </c>
      <c r="R919" s="120">
        <v>43816.73</v>
      </c>
    </row>
    <row r="920" spans="1:18">
      <c r="A920" s="116" t="str">
        <f>TNOMINA[[#This Row],[cedula]]&amp;TNOMINA[[#This Row],[prog]]&amp;LEFT(TNOMINA[[#This Row],[tipo]],3)</f>
        <v>0010032588501TEM</v>
      </c>
      <c r="B920" s="119" t="s">
        <v>2297</v>
      </c>
      <c r="C920" s="119" t="s">
        <v>2493</v>
      </c>
      <c r="D920" s="119" t="s">
        <v>2328</v>
      </c>
      <c r="E920" s="119" t="s">
        <v>3001</v>
      </c>
      <c r="F920" s="119" t="s">
        <v>3002</v>
      </c>
      <c r="G920" s="119" t="s">
        <v>3006</v>
      </c>
      <c r="H920" s="119" t="s">
        <v>2622</v>
      </c>
      <c r="I920" s="119" t="s">
        <v>2621</v>
      </c>
      <c r="J920" s="119" t="s">
        <v>251</v>
      </c>
      <c r="K920" s="119" t="s">
        <v>842</v>
      </c>
      <c r="L920" s="119" t="s">
        <v>8575</v>
      </c>
      <c r="M920" s="120">
        <v>50000</v>
      </c>
      <c r="N920" s="120">
        <v>1854</v>
      </c>
      <c r="O920" s="120">
        <v>1520</v>
      </c>
      <c r="P920" s="120">
        <v>1435</v>
      </c>
      <c r="Q920" s="121">
        <f t="shared" si="14"/>
        <v>25</v>
      </c>
      <c r="R920" s="120">
        <v>45166</v>
      </c>
    </row>
    <row r="921" spans="1:18">
      <c r="A921" s="116" t="str">
        <f>TNOMINA[[#This Row],[cedula]]&amp;TNOMINA[[#This Row],[prog]]&amp;LEFT(TNOMINA[[#This Row],[tipo]],3)</f>
        <v>2250012119301TEM</v>
      </c>
      <c r="B921" s="119" t="s">
        <v>2297</v>
      </c>
      <c r="C921" s="119" t="s">
        <v>2493</v>
      </c>
      <c r="D921" s="119" t="s">
        <v>2328</v>
      </c>
      <c r="E921" s="119" t="s">
        <v>3001</v>
      </c>
      <c r="F921" s="119" t="s">
        <v>3002</v>
      </c>
      <c r="G921" s="119" t="s">
        <v>3009</v>
      </c>
      <c r="H921" s="119" t="s">
        <v>2080</v>
      </c>
      <c r="I921" s="119" t="s">
        <v>784</v>
      </c>
      <c r="J921" s="119" t="s">
        <v>231</v>
      </c>
      <c r="K921" s="119" t="s">
        <v>237</v>
      </c>
      <c r="L921" s="119" t="s">
        <v>8575</v>
      </c>
      <c r="M921" s="120">
        <v>60000</v>
      </c>
      <c r="N921" s="120">
        <v>3486.68</v>
      </c>
      <c r="O921" s="120">
        <v>1824</v>
      </c>
      <c r="P921" s="120">
        <v>1722</v>
      </c>
      <c r="Q921" s="121">
        <f t="shared" si="14"/>
        <v>25</v>
      </c>
      <c r="R921" s="120">
        <v>52942.32</v>
      </c>
    </row>
    <row r="922" spans="1:18">
      <c r="A922" s="116" t="str">
        <f>TNOMINA[[#This Row],[cedula]]&amp;TNOMINA[[#This Row],[prog]]&amp;LEFT(TNOMINA[[#This Row],[tipo]],3)</f>
        <v>0480075825401TEM</v>
      </c>
      <c r="B922" s="119" t="s">
        <v>2297</v>
      </c>
      <c r="C922" s="119" t="s">
        <v>2493</v>
      </c>
      <c r="D922" s="119" t="s">
        <v>2328</v>
      </c>
      <c r="E922" s="119" t="s">
        <v>3001</v>
      </c>
      <c r="F922" s="119" t="s">
        <v>3002</v>
      </c>
      <c r="G922" s="119" t="s">
        <v>3006</v>
      </c>
      <c r="H922" s="119" t="s">
        <v>3381</v>
      </c>
      <c r="I922" s="119" t="s">
        <v>3382</v>
      </c>
      <c r="J922" s="119" t="s">
        <v>1200</v>
      </c>
      <c r="K922" s="119" t="s">
        <v>762</v>
      </c>
      <c r="L922" s="119" t="s">
        <v>8575</v>
      </c>
      <c r="M922" s="120">
        <v>70000</v>
      </c>
      <c r="N922" s="120">
        <v>5368.48</v>
      </c>
      <c r="O922" s="120">
        <v>2128</v>
      </c>
      <c r="P922" s="120">
        <v>2009</v>
      </c>
      <c r="Q922" s="121">
        <f t="shared" si="14"/>
        <v>25.000000000007276</v>
      </c>
      <c r="R922" s="120">
        <v>60469.52</v>
      </c>
    </row>
    <row r="923" spans="1:18">
      <c r="A923" s="116" t="str">
        <f>TNOMINA[[#This Row],[cedula]]&amp;TNOMINA[[#This Row],[prog]]&amp;LEFT(TNOMINA[[#This Row],[tipo]],3)</f>
        <v>0120087895501TEM</v>
      </c>
      <c r="B923" s="119" t="s">
        <v>2297</v>
      </c>
      <c r="C923" s="119" t="s">
        <v>2493</v>
      </c>
      <c r="D923" s="119" t="s">
        <v>2328</v>
      </c>
      <c r="E923" s="119" t="s">
        <v>3001</v>
      </c>
      <c r="F923" s="119" t="s">
        <v>3002</v>
      </c>
      <c r="G923" s="119" t="s">
        <v>3006</v>
      </c>
      <c r="H923" s="119" t="s">
        <v>2624</v>
      </c>
      <c r="I923" s="119" t="s">
        <v>2623</v>
      </c>
      <c r="J923" s="119" t="s">
        <v>883</v>
      </c>
      <c r="K923" s="119" t="s">
        <v>842</v>
      </c>
      <c r="L923" s="119" t="s">
        <v>8575</v>
      </c>
      <c r="M923" s="120">
        <v>70000</v>
      </c>
      <c r="N923" s="120">
        <v>5368.48</v>
      </c>
      <c r="O923" s="120">
        <v>2128</v>
      </c>
      <c r="P923" s="120">
        <v>2009</v>
      </c>
      <c r="Q923" s="121">
        <f t="shared" si="14"/>
        <v>25.000000000007276</v>
      </c>
      <c r="R923" s="120">
        <v>60469.52</v>
      </c>
    </row>
    <row r="924" spans="1:18">
      <c r="A924" s="116" t="str">
        <f>TNOMINA[[#This Row],[cedula]]&amp;TNOMINA[[#This Row],[prog]]&amp;LEFT(TNOMINA[[#This Row],[tipo]],3)</f>
        <v>0011843608801TEM</v>
      </c>
      <c r="B924" s="119" t="s">
        <v>2297</v>
      </c>
      <c r="C924" s="119" t="s">
        <v>2493</v>
      </c>
      <c r="D924" s="119" t="s">
        <v>2328</v>
      </c>
      <c r="E924" s="119" t="s">
        <v>3001</v>
      </c>
      <c r="F924" s="119" t="s">
        <v>3002</v>
      </c>
      <c r="G924" s="119" t="s">
        <v>3006</v>
      </c>
      <c r="H924" s="119" t="s">
        <v>2500</v>
      </c>
      <c r="I924" s="119" t="s">
        <v>2499</v>
      </c>
      <c r="J924" s="119" t="s">
        <v>127</v>
      </c>
      <c r="K924" s="119" t="s">
        <v>484</v>
      </c>
      <c r="L924" s="119" t="s">
        <v>8575</v>
      </c>
      <c r="M924" s="120">
        <v>75000</v>
      </c>
      <c r="N924" s="120">
        <v>5991.9</v>
      </c>
      <c r="O924" s="120">
        <v>2280</v>
      </c>
      <c r="P924" s="120">
        <v>2152.5</v>
      </c>
      <c r="Q924" s="121">
        <f t="shared" si="14"/>
        <v>4158.3799999999974</v>
      </c>
      <c r="R924" s="120">
        <v>60417.22</v>
      </c>
    </row>
    <row r="925" spans="1:18">
      <c r="A925" s="116" t="str">
        <f>TNOMINA[[#This Row],[cedula]]&amp;TNOMINA[[#This Row],[prog]]&amp;LEFT(TNOMINA[[#This Row],[tipo]],3)</f>
        <v>2250005280201TEM</v>
      </c>
      <c r="B925" s="119" t="s">
        <v>2297</v>
      </c>
      <c r="C925" s="119" t="s">
        <v>2493</v>
      </c>
      <c r="D925" s="119" t="s">
        <v>2328</v>
      </c>
      <c r="E925" s="119" t="s">
        <v>3001</v>
      </c>
      <c r="F925" s="119" t="s">
        <v>3002</v>
      </c>
      <c r="G925" s="119" t="s">
        <v>3004</v>
      </c>
      <c r="H925" s="119" t="s">
        <v>2626</v>
      </c>
      <c r="I925" s="119" t="s">
        <v>2625</v>
      </c>
      <c r="J925" s="119" t="s">
        <v>383</v>
      </c>
      <c r="K925" s="119" t="s">
        <v>227</v>
      </c>
      <c r="L925" s="119" t="s">
        <v>8575</v>
      </c>
      <c r="M925" s="120">
        <v>31500</v>
      </c>
      <c r="N925" s="122">
        <v>0</v>
      </c>
      <c r="O925" s="120">
        <v>957.6</v>
      </c>
      <c r="P925" s="120">
        <v>904.05</v>
      </c>
      <c r="Q925" s="121">
        <f t="shared" si="14"/>
        <v>25</v>
      </c>
      <c r="R925" s="120">
        <v>29613.35</v>
      </c>
    </row>
    <row r="926" spans="1:18">
      <c r="A926" s="116" t="str">
        <f>TNOMINA[[#This Row],[cedula]]&amp;TNOMINA[[#This Row],[prog]]&amp;LEFT(TNOMINA[[#This Row],[tipo]],3)</f>
        <v>0410015687801TEM</v>
      </c>
      <c r="B926" s="119" t="s">
        <v>2297</v>
      </c>
      <c r="C926" s="119" t="s">
        <v>2493</v>
      </c>
      <c r="D926" s="119" t="s">
        <v>2328</v>
      </c>
      <c r="E926" s="119" t="s">
        <v>3001</v>
      </c>
      <c r="F926" s="119" t="s">
        <v>3002</v>
      </c>
      <c r="G926" s="119" t="s">
        <v>3006</v>
      </c>
      <c r="H926" s="119" t="s">
        <v>2081</v>
      </c>
      <c r="I926" s="119" t="s">
        <v>2479</v>
      </c>
      <c r="J926" s="119" t="s">
        <v>127</v>
      </c>
      <c r="K926" s="119" t="s">
        <v>256</v>
      </c>
      <c r="L926" s="119" t="s">
        <v>8575</v>
      </c>
      <c r="M926" s="120">
        <v>110000</v>
      </c>
      <c r="N926" s="120">
        <v>14457.62</v>
      </c>
      <c r="O926" s="120">
        <v>3344</v>
      </c>
      <c r="P926" s="120">
        <v>3157</v>
      </c>
      <c r="Q926" s="121">
        <f t="shared" si="14"/>
        <v>1579.4800000000105</v>
      </c>
      <c r="R926" s="120">
        <v>87461.9</v>
      </c>
    </row>
    <row r="927" spans="1:18">
      <c r="A927" s="116" t="str">
        <f>TNOMINA[[#This Row],[cedula]]&amp;TNOMINA[[#This Row],[prog]]&amp;LEFT(TNOMINA[[#This Row],[tipo]],3)</f>
        <v>0310259752701TEM</v>
      </c>
      <c r="B927" s="119" t="s">
        <v>2297</v>
      </c>
      <c r="C927" s="119" t="s">
        <v>2493</v>
      </c>
      <c r="D927" s="119" t="s">
        <v>2328</v>
      </c>
      <c r="E927" s="119" t="s">
        <v>3001</v>
      </c>
      <c r="F927" s="119" t="s">
        <v>3002</v>
      </c>
      <c r="G927" s="119" t="s">
        <v>3006</v>
      </c>
      <c r="H927" s="119" t="s">
        <v>2628</v>
      </c>
      <c r="I927" s="119" t="s">
        <v>2627</v>
      </c>
      <c r="J927" s="119" t="s">
        <v>251</v>
      </c>
      <c r="K927" s="119" t="s">
        <v>187</v>
      </c>
      <c r="L927" s="119" t="s">
        <v>8575</v>
      </c>
      <c r="M927" s="120">
        <v>70000</v>
      </c>
      <c r="N927" s="120">
        <v>5368.48</v>
      </c>
      <c r="O927" s="120">
        <v>2128</v>
      </c>
      <c r="P927" s="120">
        <v>2009</v>
      </c>
      <c r="Q927" s="121">
        <f t="shared" si="14"/>
        <v>25.000000000007276</v>
      </c>
      <c r="R927" s="120">
        <v>60469.52</v>
      </c>
    </row>
    <row r="928" spans="1:18">
      <c r="A928" s="116" t="str">
        <f>TNOMINA[[#This Row],[cedula]]&amp;TNOMINA[[#This Row],[prog]]&amp;LEFT(TNOMINA[[#This Row],[tipo]],3)</f>
        <v>4022203758801TEM</v>
      </c>
      <c r="B928" s="119" t="s">
        <v>2297</v>
      </c>
      <c r="C928" s="119" t="s">
        <v>2493</v>
      </c>
      <c r="D928" s="119" t="s">
        <v>2328</v>
      </c>
      <c r="E928" s="119" t="s">
        <v>3001</v>
      </c>
      <c r="F928" s="119" t="s">
        <v>3002</v>
      </c>
      <c r="G928" s="119" t="s">
        <v>3004</v>
      </c>
      <c r="H928" s="119" t="s">
        <v>2630</v>
      </c>
      <c r="I928" s="119" t="s">
        <v>2629</v>
      </c>
      <c r="J928" s="119" t="s">
        <v>75</v>
      </c>
      <c r="K928" s="119" t="s">
        <v>684</v>
      </c>
      <c r="L928" s="119" t="s">
        <v>8575</v>
      </c>
      <c r="M928" s="120">
        <v>25000</v>
      </c>
      <c r="N928" s="122">
        <v>0</v>
      </c>
      <c r="O928" s="120">
        <v>760</v>
      </c>
      <c r="P928" s="120">
        <v>717.5</v>
      </c>
      <c r="Q928" s="121">
        <f t="shared" si="14"/>
        <v>25</v>
      </c>
      <c r="R928" s="120">
        <v>23497.5</v>
      </c>
    </row>
    <row r="929" spans="1:18">
      <c r="A929" s="116" t="str">
        <f>TNOMINA[[#This Row],[cedula]]&amp;TNOMINA[[#This Row],[prog]]&amp;LEFT(TNOMINA[[#This Row],[tipo]],3)</f>
        <v>0340048771001TEM</v>
      </c>
      <c r="B929" s="119" t="s">
        <v>2297</v>
      </c>
      <c r="C929" s="119" t="s">
        <v>2493</v>
      </c>
      <c r="D929" s="119" t="s">
        <v>2328</v>
      </c>
      <c r="E929" s="119" t="s">
        <v>3001</v>
      </c>
      <c r="F929" s="119" t="s">
        <v>3002</v>
      </c>
      <c r="G929" s="119" t="s">
        <v>3006</v>
      </c>
      <c r="H929" s="119" t="s">
        <v>2082</v>
      </c>
      <c r="I929" s="119" t="s">
        <v>1425</v>
      </c>
      <c r="J929" s="119" t="s">
        <v>1308</v>
      </c>
      <c r="K929" s="119" t="s">
        <v>18</v>
      </c>
      <c r="L929" s="119" t="s">
        <v>8575</v>
      </c>
      <c r="M929" s="120">
        <v>45000</v>
      </c>
      <c r="N929" s="120">
        <v>1148.33</v>
      </c>
      <c r="O929" s="120">
        <v>1368</v>
      </c>
      <c r="P929" s="120">
        <v>1291.5</v>
      </c>
      <c r="Q929" s="121">
        <f t="shared" si="14"/>
        <v>25</v>
      </c>
      <c r="R929" s="120">
        <v>41167.17</v>
      </c>
    </row>
    <row r="930" spans="1:18">
      <c r="A930" s="116" t="str">
        <f>TNOMINA[[#This Row],[cedula]]&amp;TNOMINA[[#This Row],[prog]]&amp;LEFT(TNOMINA[[#This Row],[tipo]],3)</f>
        <v>0460027452801TEM</v>
      </c>
      <c r="B930" s="119" t="s">
        <v>2297</v>
      </c>
      <c r="C930" s="119" t="s">
        <v>2493</v>
      </c>
      <c r="D930" s="119" t="s">
        <v>2328</v>
      </c>
      <c r="E930" s="119" t="s">
        <v>3001</v>
      </c>
      <c r="F930" s="119" t="s">
        <v>3002</v>
      </c>
      <c r="G930" s="119" t="s">
        <v>3010</v>
      </c>
      <c r="H930" s="119" t="s">
        <v>3476</v>
      </c>
      <c r="I930" s="119" t="s">
        <v>3475</v>
      </c>
      <c r="J930" s="119" t="s">
        <v>75</v>
      </c>
      <c r="K930" s="119" t="s">
        <v>73</v>
      </c>
      <c r="L930" s="119" t="s">
        <v>8575</v>
      </c>
      <c r="M930" s="120">
        <v>20000</v>
      </c>
      <c r="N930" s="122">
        <v>0</v>
      </c>
      <c r="O930" s="120">
        <v>608</v>
      </c>
      <c r="P930" s="120">
        <v>574</v>
      </c>
      <c r="Q930" s="121">
        <f t="shared" si="14"/>
        <v>25</v>
      </c>
      <c r="R930" s="120">
        <v>18793</v>
      </c>
    </row>
    <row r="931" spans="1:18">
      <c r="A931" s="116" t="str">
        <f>TNOMINA[[#This Row],[cedula]]&amp;TNOMINA[[#This Row],[prog]]&amp;LEFT(TNOMINA[[#This Row],[tipo]],3)</f>
        <v>4020063837301TEM</v>
      </c>
      <c r="B931" s="119" t="s">
        <v>2297</v>
      </c>
      <c r="C931" s="119" t="s">
        <v>2493</v>
      </c>
      <c r="D931" s="119" t="s">
        <v>2328</v>
      </c>
      <c r="E931" s="119" t="s">
        <v>3001</v>
      </c>
      <c r="F931" s="119" t="s">
        <v>3002</v>
      </c>
      <c r="G931" s="119" t="s">
        <v>3006</v>
      </c>
      <c r="H931" s="119" t="s">
        <v>2632</v>
      </c>
      <c r="I931" s="119" t="s">
        <v>2631</v>
      </c>
      <c r="J931" s="119" t="s">
        <v>904</v>
      </c>
      <c r="K931" s="119" t="s">
        <v>764</v>
      </c>
      <c r="L931" s="119" t="s">
        <v>8575</v>
      </c>
      <c r="M931" s="120">
        <v>50000</v>
      </c>
      <c r="N931" s="120">
        <v>1854</v>
      </c>
      <c r="O931" s="120">
        <v>1520</v>
      </c>
      <c r="P931" s="120">
        <v>1435</v>
      </c>
      <c r="Q931" s="121">
        <f t="shared" si="14"/>
        <v>2071</v>
      </c>
      <c r="R931" s="120">
        <v>43120</v>
      </c>
    </row>
    <row r="932" spans="1:18">
      <c r="A932" s="116" t="str">
        <f>TNOMINA[[#This Row],[cedula]]&amp;TNOMINA[[#This Row],[prog]]&amp;LEFT(TNOMINA[[#This Row],[tipo]],3)</f>
        <v>0770006068901TEM</v>
      </c>
      <c r="B932" s="119" t="s">
        <v>2297</v>
      </c>
      <c r="C932" s="119" t="s">
        <v>2493</v>
      </c>
      <c r="D932" s="119" t="s">
        <v>2328</v>
      </c>
      <c r="E932" s="119" t="s">
        <v>3001</v>
      </c>
      <c r="F932" s="119" t="s">
        <v>3002</v>
      </c>
      <c r="G932" s="119" t="s">
        <v>3006</v>
      </c>
      <c r="H932" s="119" t="s">
        <v>2634</v>
      </c>
      <c r="I932" s="119" t="s">
        <v>2633</v>
      </c>
      <c r="J932" s="119" t="s">
        <v>883</v>
      </c>
      <c r="K932" s="119" t="s">
        <v>842</v>
      </c>
      <c r="L932" s="119" t="s">
        <v>8575</v>
      </c>
      <c r="M932" s="120">
        <v>35000</v>
      </c>
      <c r="N932" s="122">
        <v>0</v>
      </c>
      <c r="O932" s="120">
        <v>1064</v>
      </c>
      <c r="P932" s="120">
        <v>1004.5</v>
      </c>
      <c r="Q932" s="121">
        <f t="shared" si="14"/>
        <v>25</v>
      </c>
      <c r="R932" s="120">
        <v>32906.5</v>
      </c>
    </row>
    <row r="933" spans="1:18">
      <c r="A933" s="116" t="str">
        <f>TNOMINA[[#This Row],[cedula]]&amp;TNOMINA[[#This Row],[prog]]&amp;LEFT(TNOMINA[[#This Row],[tipo]],3)</f>
        <v>0010012640801TEM</v>
      </c>
      <c r="B933" s="119" t="s">
        <v>2297</v>
      </c>
      <c r="C933" s="119" t="s">
        <v>2493</v>
      </c>
      <c r="D933" s="119" t="s">
        <v>2328</v>
      </c>
      <c r="E933" s="119" t="s">
        <v>3001</v>
      </c>
      <c r="F933" s="119" t="s">
        <v>3002</v>
      </c>
      <c r="G933" s="119" t="s">
        <v>3004</v>
      </c>
      <c r="H933" s="119" t="s">
        <v>2084</v>
      </c>
      <c r="I933" s="119" t="s">
        <v>1208</v>
      </c>
      <c r="J933" s="119" t="s">
        <v>98</v>
      </c>
      <c r="K933" s="119" t="s">
        <v>587</v>
      </c>
      <c r="L933" s="119" t="s">
        <v>8575</v>
      </c>
      <c r="M933" s="120">
        <v>45000</v>
      </c>
      <c r="N933" s="120">
        <v>1148.33</v>
      </c>
      <c r="O933" s="120">
        <v>1368</v>
      </c>
      <c r="P933" s="120">
        <v>1291.5</v>
      </c>
      <c r="Q933" s="121">
        <f t="shared" si="14"/>
        <v>25</v>
      </c>
      <c r="R933" s="120">
        <v>41167.17</v>
      </c>
    </row>
    <row r="934" spans="1:18">
      <c r="A934" s="116" t="str">
        <f>TNOMINA[[#This Row],[cedula]]&amp;TNOMINA[[#This Row],[prog]]&amp;LEFT(TNOMINA[[#This Row],[tipo]],3)</f>
        <v>0310103009001TEM</v>
      </c>
      <c r="B934" s="119" t="s">
        <v>2297</v>
      </c>
      <c r="C934" s="119" t="s">
        <v>2493</v>
      </c>
      <c r="D934" s="119" t="s">
        <v>2328</v>
      </c>
      <c r="E934" s="119" t="s">
        <v>3001</v>
      </c>
      <c r="F934" s="119" t="s">
        <v>3002</v>
      </c>
      <c r="G934" s="119" t="s">
        <v>3006</v>
      </c>
      <c r="H934" s="119" t="s">
        <v>2635</v>
      </c>
      <c r="I934" s="119" t="s">
        <v>3092</v>
      </c>
      <c r="J934" s="119" t="s">
        <v>374</v>
      </c>
      <c r="K934" s="119" t="s">
        <v>513</v>
      </c>
      <c r="L934" s="119" t="s">
        <v>8575</v>
      </c>
      <c r="M934" s="120">
        <v>30000</v>
      </c>
      <c r="N934" s="122">
        <v>0</v>
      </c>
      <c r="O934" s="120">
        <v>912</v>
      </c>
      <c r="P934" s="120">
        <v>861</v>
      </c>
      <c r="Q934" s="121">
        <f t="shared" si="14"/>
        <v>25</v>
      </c>
      <c r="R934" s="120">
        <v>28202</v>
      </c>
    </row>
    <row r="935" spans="1:18">
      <c r="A935" s="116" t="str">
        <f>TNOMINA[[#This Row],[cedula]]&amp;TNOMINA[[#This Row],[prog]]&amp;LEFT(TNOMINA[[#This Row],[tipo]],3)</f>
        <v>0010977412501TEM</v>
      </c>
      <c r="B935" s="119" t="s">
        <v>2297</v>
      </c>
      <c r="C935" s="119" t="s">
        <v>2493</v>
      </c>
      <c r="D935" s="119" t="s">
        <v>2328</v>
      </c>
      <c r="E935" s="119" t="s">
        <v>3001</v>
      </c>
      <c r="F935" s="119" t="s">
        <v>3002</v>
      </c>
      <c r="G935" s="119" t="s">
        <v>3005</v>
      </c>
      <c r="H935" s="119" t="s">
        <v>2399</v>
      </c>
      <c r="I935" s="119" t="s">
        <v>2382</v>
      </c>
      <c r="J935" s="119" t="s">
        <v>59</v>
      </c>
      <c r="K935" s="119" t="s">
        <v>323</v>
      </c>
      <c r="L935" s="119" t="s">
        <v>8575</v>
      </c>
      <c r="M935" s="120">
        <v>175000</v>
      </c>
      <c r="N935" s="120">
        <v>29747.24</v>
      </c>
      <c r="O935" s="120">
        <v>5320</v>
      </c>
      <c r="P935" s="120">
        <v>5022.5</v>
      </c>
      <c r="Q935" s="121">
        <f t="shared" si="14"/>
        <v>1549</v>
      </c>
      <c r="R935" s="120">
        <v>133361.26</v>
      </c>
    </row>
    <row r="936" spans="1:18">
      <c r="A936" s="116" t="str">
        <f>TNOMINA[[#This Row],[cedula]]&amp;TNOMINA[[#This Row],[prog]]&amp;LEFT(TNOMINA[[#This Row],[tipo]],3)</f>
        <v>4024602380401TEM</v>
      </c>
      <c r="B936" s="119" t="s">
        <v>2297</v>
      </c>
      <c r="C936" s="119" t="s">
        <v>2493</v>
      </c>
      <c r="D936" s="119" t="s">
        <v>2328</v>
      </c>
      <c r="E936" s="119" t="s">
        <v>3001</v>
      </c>
      <c r="F936" s="119" t="s">
        <v>3002</v>
      </c>
      <c r="G936" s="119" t="s">
        <v>3006</v>
      </c>
      <c r="H936" s="119" t="s">
        <v>3536</v>
      </c>
      <c r="I936" s="119" t="s">
        <v>3535</v>
      </c>
      <c r="J936" s="119" t="s">
        <v>883</v>
      </c>
      <c r="K936" s="119" t="s">
        <v>465</v>
      </c>
      <c r="L936" s="119" t="s">
        <v>8575</v>
      </c>
      <c r="M936" s="120">
        <v>70000</v>
      </c>
      <c r="N936" s="120">
        <v>5368.48</v>
      </c>
      <c r="O936" s="120">
        <v>2128</v>
      </c>
      <c r="P936" s="120">
        <v>2009</v>
      </c>
      <c r="Q936" s="121">
        <f t="shared" si="14"/>
        <v>25.000000000007276</v>
      </c>
      <c r="R936" s="120">
        <v>60469.52</v>
      </c>
    </row>
    <row r="937" spans="1:18">
      <c r="A937" s="116" t="str">
        <f>TNOMINA[[#This Row],[cedula]]&amp;TNOMINA[[#This Row],[prog]]&amp;LEFT(TNOMINA[[#This Row],[tipo]],3)</f>
        <v>0010899012801TEM</v>
      </c>
      <c r="B937" s="119" t="s">
        <v>2297</v>
      </c>
      <c r="C937" s="119" t="s">
        <v>2493</v>
      </c>
      <c r="D937" s="119" t="s">
        <v>2328</v>
      </c>
      <c r="E937" s="119" t="s">
        <v>3001</v>
      </c>
      <c r="F937" s="119" t="s">
        <v>3002</v>
      </c>
      <c r="G937" s="119" t="s">
        <v>3006</v>
      </c>
      <c r="H937" s="119" t="s">
        <v>2637</v>
      </c>
      <c r="I937" s="119" t="s">
        <v>2636</v>
      </c>
      <c r="J937" s="119" t="s">
        <v>251</v>
      </c>
      <c r="K937" s="119" t="s">
        <v>513</v>
      </c>
      <c r="L937" s="119" t="s">
        <v>8575</v>
      </c>
      <c r="M937" s="120">
        <v>70000</v>
      </c>
      <c r="N937" s="120">
        <v>5368.48</v>
      </c>
      <c r="O937" s="120">
        <v>2128</v>
      </c>
      <c r="P937" s="120">
        <v>2009</v>
      </c>
      <c r="Q937" s="121">
        <f t="shared" si="14"/>
        <v>25.000000000007276</v>
      </c>
      <c r="R937" s="120">
        <v>60469.52</v>
      </c>
    </row>
    <row r="938" spans="1:18">
      <c r="A938" s="116" t="str">
        <f>TNOMINA[[#This Row],[cedula]]&amp;TNOMINA[[#This Row],[prog]]&amp;LEFT(TNOMINA[[#This Row],[tipo]],3)</f>
        <v>0011479390401TEM</v>
      </c>
      <c r="B938" s="119" t="s">
        <v>2297</v>
      </c>
      <c r="C938" s="119" t="s">
        <v>2493</v>
      </c>
      <c r="D938" s="119" t="s">
        <v>2328</v>
      </c>
      <c r="E938" s="119" t="s">
        <v>3001</v>
      </c>
      <c r="F938" s="119" t="s">
        <v>3002</v>
      </c>
      <c r="G938" s="119" t="s">
        <v>3004</v>
      </c>
      <c r="H938" s="119" t="s">
        <v>2639</v>
      </c>
      <c r="I938" s="119" t="s">
        <v>2638</v>
      </c>
      <c r="J938" s="119" t="s">
        <v>190</v>
      </c>
      <c r="K938" s="119" t="s">
        <v>764</v>
      </c>
      <c r="L938" s="119" t="s">
        <v>8575</v>
      </c>
      <c r="M938" s="120">
        <v>35000</v>
      </c>
      <c r="N938" s="122">
        <v>0</v>
      </c>
      <c r="O938" s="120">
        <v>1064</v>
      </c>
      <c r="P938" s="120">
        <v>1004.5</v>
      </c>
      <c r="Q938" s="121">
        <f t="shared" si="14"/>
        <v>7656</v>
      </c>
      <c r="R938" s="120">
        <v>25275.5</v>
      </c>
    </row>
    <row r="939" spans="1:18">
      <c r="A939" s="116" t="str">
        <f>TNOMINA[[#This Row],[cedula]]&amp;TNOMINA[[#This Row],[prog]]&amp;LEFT(TNOMINA[[#This Row],[tipo]],3)</f>
        <v>4022278805701TEM</v>
      </c>
      <c r="B939" s="119" t="s">
        <v>2297</v>
      </c>
      <c r="C939" s="119" t="s">
        <v>2493</v>
      </c>
      <c r="D939" s="119" t="s">
        <v>2328</v>
      </c>
      <c r="E939" s="119" t="s">
        <v>3001</v>
      </c>
      <c r="F939" s="119" t="s">
        <v>3002</v>
      </c>
      <c r="G939" s="119" t="s">
        <v>3006</v>
      </c>
      <c r="H939" s="119" t="s">
        <v>2641</v>
      </c>
      <c r="I939" s="119" t="s">
        <v>2640</v>
      </c>
      <c r="J939" s="119" t="s">
        <v>75</v>
      </c>
      <c r="K939" s="119" t="s">
        <v>684</v>
      </c>
      <c r="L939" s="119" t="s">
        <v>8575</v>
      </c>
      <c r="M939" s="120">
        <v>15000</v>
      </c>
      <c r="N939" s="122">
        <v>0</v>
      </c>
      <c r="O939" s="120">
        <v>456</v>
      </c>
      <c r="P939" s="120">
        <v>430.5</v>
      </c>
      <c r="Q939" s="121">
        <f t="shared" si="14"/>
        <v>25</v>
      </c>
      <c r="R939" s="120">
        <v>14088.5</v>
      </c>
    </row>
    <row r="940" spans="1:18">
      <c r="A940" s="116" t="str">
        <f>TNOMINA[[#This Row],[cedula]]&amp;TNOMINA[[#This Row],[prog]]&amp;LEFT(TNOMINA[[#This Row],[tipo]],3)</f>
        <v>0011801992601TEM</v>
      </c>
      <c r="B940" s="119" t="s">
        <v>2297</v>
      </c>
      <c r="C940" s="119" t="s">
        <v>2493</v>
      </c>
      <c r="D940" s="119" t="s">
        <v>2328</v>
      </c>
      <c r="E940" s="119" t="s">
        <v>3001</v>
      </c>
      <c r="F940" s="119" t="s">
        <v>3002</v>
      </c>
      <c r="G940" s="119" t="s">
        <v>3006</v>
      </c>
      <c r="H940" s="119" t="s">
        <v>3094</v>
      </c>
      <c r="I940" s="119" t="s">
        <v>3093</v>
      </c>
      <c r="J940" s="119" t="s">
        <v>98</v>
      </c>
      <c r="K940" s="119" t="s">
        <v>179</v>
      </c>
      <c r="L940" s="119" t="s">
        <v>8575</v>
      </c>
      <c r="M940" s="120">
        <v>55000</v>
      </c>
      <c r="N940" s="120">
        <v>2559.6799999999998</v>
      </c>
      <c r="O940" s="120">
        <v>1672</v>
      </c>
      <c r="P940" s="120">
        <v>1578.5</v>
      </c>
      <c r="Q940" s="121">
        <f t="shared" si="14"/>
        <v>25</v>
      </c>
      <c r="R940" s="120">
        <v>49164.82</v>
      </c>
    </row>
    <row r="941" spans="1:18">
      <c r="A941" s="116" t="str">
        <f>TNOMINA[[#This Row],[cedula]]&amp;TNOMINA[[#This Row],[prog]]&amp;LEFT(TNOMINA[[#This Row],[tipo]],3)</f>
        <v>2950005274001TEM</v>
      </c>
      <c r="B941" s="119" t="s">
        <v>2297</v>
      </c>
      <c r="C941" s="119" t="s">
        <v>2493</v>
      </c>
      <c r="D941" s="119" t="s">
        <v>2328</v>
      </c>
      <c r="E941" s="119" t="s">
        <v>3001</v>
      </c>
      <c r="F941" s="119" t="s">
        <v>3002</v>
      </c>
      <c r="G941" s="119" t="s">
        <v>3006</v>
      </c>
      <c r="H941" s="119" t="s">
        <v>3478</v>
      </c>
      <c r="I941" s="119" t="s">
        <v>3477</v>
      </c>
      <c r="J941" s="119" t="s">
        <v>75</v>
      </c>
      <c r="K941" s="119" t="s">
        <v>684</v>
      </c>
      <c r="L941" s="119" t="s">
        <v>8575</v>
      </c>
      <c r="M941" s="120">
        <v>20000</v>
      </c>
      <c r="N941" s="122">
        <v>0</v>
      </c>
      <c r="O941" s="120">
        <v>608</v>
      </c>
      <c r="P941" s="120">
        <v>574</v>
      </c>
      <c r="Q941" s="121">
        <f t="shared" si="14"/>
        <v>25</v>
      </c>
      <c r="R941" s="120">
        <v>18793</v>
      </c>
    </row>
    <row r="942" spans="1:18">
      <c r="A942" s="116" t="str">
        <f>TNOMINA[[#This Row],[cedula]]&amp;TNOMINA[[#This Row],[prog]]&amp;LEFT(TNOMINA[[#This Row],[tipo]],3)</f>
        <v>0011564779401TEM</v>
      </c>
      <c r="B942" s="119" t="s">
        <v>2297</v>
      </c>
      <c r="C942" s="119" t="s">
        <v>2493</v>
      </c>
      <c r="D942" s="119" t="s">
        <v>2328</v>
      </c>
      <c r="E942" s="119" t="s">
        <v>3001</v>
      </c>
      <c r="F942" s="119" t="s">
        <v>3002</v>
      </c>
      <c r="G942" s="119" t="s">
        <v>3004</v>
      </c>
      <c r="H942" s="119" t="s">
        <v>2087</v>
      </c>
      <c r="I942" s="119" t="s">
        <v>1426</v>
      </c>
      <c r="J942" s="119" t="s">
        <v>190</v>
      </c>
      <c r="K942" s="119" t="s">
        <v>764</v>
      </c>
      <c r="L942" s="119" t="s">
        <v>8575</v>
      </c>
      <c r="M942" s="120">
        <v>70000</v>
      </c>
      <c r="N942" s="120">
        <v>5368.48</v>
      </c>
      <c r="O942" s="120">
        <v>2128</v>
      </c>
      <c r="P942" s="120">
        <v>2009</v>
      </c>
      <c r="Q942" s="121">
        <f t="shared" si="14"/>
        <v>19762.640000000007</v>
      </c>
      <c r="R942" s="120">
        <v>40731.879999999997</v>
      </c>
    </row>
    <row r="943" spans="1:18">
      <c r="A943" s="116" t="str">
        <f>TNOMINA[[#This Row],[cedula]]&amp;TNOMINA[[#This Row],[prog]]&amp;LEFT(TNOMINA[[#This Row],[tipo]],3)</f>
        <v>0010524116001TEM</v>
      </c>
      <c r="B943" s="119" t="s">
        <v>2297</v>
      </c>
      <c r="C943" s="119" t="s">
        <v>2493</v>
      </c>
      <c r="D943" s="119" t="s">
        <v>2328</v>
      </c>
      <c r="E943" s="119" t="s">
        <v>3001</v>
      </c>
      <c r="F943" s="119" t="s">
        <v>3002</v>
      </c>
      <c r="G943" s="119" t="s">
        <v>3006</v>
      </c>
      <c r="H943" s="119" t="s">
        <v>2645</v>
      </c>
      <c r="I943" s="119" t="s">
        <v>2644</v>
      </c>
      <c r="J943" s="119" t="s">
        <v>1309</v>
      </c>
      <c r="K943" s="119" t="s">
        <v>390</v>
      </c>
      <c r="L943" s="119" t="s">
        <v>8575</v>
      </c>
      <c r="M943" s="120">
        <v>60000</v>
      </c>
      <c r="N943" s="120">
        <v>3486.68</v>
      </c>
      <c r="O943" s="120">
        <v>1824</v>
      </c>
      <c r="P943" s="120">
        <v>1722</v>
      </c>
      <c r="Q943" s="121">
        <f t="shared" si="14"/>
        <v>2571</v>
      </c>
      <c r="R943" s="120">
        <v>50396.32</v>
      </c>
    </row>
    <row r="944" spans="1:18">
      <c r="A944" s="116" t="str">
        <f>TNOMINA[[#This Row],[cedula]]&amp;TNOMINA[[#This Row],[prog]]&amp;LEFT(TNOMINA[[#This Row],[tipo]],3)</f>
        <v>0010067567701TEM</v>
      </c>
      <c r="B944" s="119" t="s">
        <v>2297</v>
      </c>
      <c r="C944" s="119" t="s">
        <v>2493</v>
      </c>
      <c r="D944" s="119" t="s">
        <v>2328</v>
      </c>
      <c r="E944" s="119" t="s">
        <v>3001</v>
      </c>
      <c r="F944" s="119" t="s">
        <v>3002</v>
      </c>
      <c r="G944" s="119" t="s">
        <v>3006</v>
      </c>
      <c r="H944" s="119" t="s">
        <v>3578</v>
      </c>
      <c r="I944" s="119" t="s">
        <v>3611</v>
      </c>
      <c r="J944" s="119" t="s">
        <v>59</v>
      </c>
      <c r="K944" s="119" t="s">
        <v>843</v>
      </c>
      <c r="L944" s="119" t="s">
        <v>8575</v>
      </c>
      <c r="M944" s="120">
        <v>175000</v>
      </c>
      <c r="N944" s="120">
        <v>29747.24</v>
      </c>
      <c r="O944" s="120">
        <v>5320</v>
      </c>
      <c r="P944" s="120">
        <v>5022.5</v>
      </c>
      <c r="Q944" s="121">
        <f t="shared" si="14"/>
        <v>25</v>
      </c>
      <c r="R944" s="120">
        <v>134885.26</v>
      </c>
    </row>
    <row r="945" spans="1:18">
      <c r="A945" s="116" t="str">
        <f>TNOMINA[[#This Row],[cedula]]&amp;TNOMINA[[#This Row],[prog]]&amp;LEFT(TNOMINA[[#This Row],[tipo]],3)</f>
        <v>0010364409201TEM</v>
      </c>
      <c r="B945" s="119" t="s">
        <v>2297</v>
      </c>
      <c r="C945" s="119" t="s">
        <v>2493</v>
      </c>
      <c r="D945" s="119" t="s">
        <v>2328</v>
      </c>
      <c r="E945" s="119" t="s">
        <v>3001</v>
      </c>
      <c r="F945" s="119" t="s">
        <v>3002</v>
      </c>
      <c r="G945" s="119" t="s">
        <v>3004</v>
      </c>
      <c r="H945" s="119" t="s">
        <v>2088</v>
      </c>
      <c r="I945" s="119" t="s">
        <v>1210</v>
      </c>
      <c r="J945" s="119" t="s">
        <v>190</v>
      </c>
      <c r="K945" s="119" t="s">
        <v>465</v>
      </c>
      <c r="L945" s="119" t="s">
        <v>8575</v>
      </c>
      <c r="M945" s="120">
        <v>35000</v>
      </c>
      <c r="N945" s="122">
        <v>0</v>
      </c>
      <c r="O945" s="120">
        <v>1064</v>
      </c>
      <c r="P945" s="120">
        <v>1004.5</v>
      </c>
      <c r="Q945" s="121">
        <f t="shared" si="14"/>
        <v>25</v>
      </c>
      <c r="R945" s="120">
        <v>32906.5</v>
      </c>
    </row>
    <row r="946" spans="1:18">
      <c r="A946" s="116" t="str">
        <f>TNOMINA[[#This Row],[cedula]]&amp;TNOMINA[[#This Row],[prog]]&amp;LEFT(TNOMINA[[#This Row],[tipo]],3)</f>
        <v>0010733129001TEM</v>
      </c>
      <c r="B946" s="119" t="s">
        <v>2297</v>
      </c>
      <c r="C946" s="119" t="s">
        <v>2493</v>
      </c>
      <c r="D946" s="119" t="s">
        <v>2328</v>
      </c>
      <c r="E946" s="119" t="s">
        <v>3001</v>
      </c>
      <c r="F946" s="119" t="s">
        <v>3002</v>
      </c>
      <c r="G946" s="119" t="s">
        <v>3006</v>
      </c>
      <c r="H946" s="119" t="s">
        <v>2647</v>
      </c>
      <c r="I946" s="119" t="s">
        <v>2646</v>
      </c>
      <c r="J946" s="119" t="s">
        <v>2648</v>
      </c>
      <c r="K946" s="119" t="s">
        <v>1514</v>
      </c>
      <c r="L946" s="119" t="s">
        <v>8575</v>
      </c>
      <c r="M946" s="120">
        <v>70000</v>
      </c>
      <c r="N946" s="120">
        <v>5368.48</v>
      </c>
      <c r="O946" s="120">
        <v>2128</v>
      </c>
      <c r="P946" s="120">
        <v>2009</v>
      </c>
      <c r="Q946" s="121">
        <f t="shared" si="14"/>
        <v>25.000000000007276</v>
      </c>
      <c r="R946" s="120">
        <v>60469.52</v>
      </c>
    </row>
    <row r="947" spans="1:18">
      <c r="A947" s="116" t="str">
        <f>TNOMINA[[#This Row],[cedula]]&amp;TNOMINA[[#This Row],[prog]]&amp;LEFT(TNOMINA[[#This Row],[tipo]],3)</f>
        <v>0010718748601TEM</v>
      </c>
      <c r="B947" s="119" t="s">
        <v>2297</v>
      </c>
      <c r="C947" s="119" t="s">
        <v>2493</v>
      </c>
      <c r="D947" s="119" t="s">
        <v>2328</v>
      </c>
      <c r="E947" s="119" t="s">
        <v>3001</v>
      </c>
      <c r="F947" s="119" t="s">
        <v>3002</v>
      </c>
      <c r="G947" s="119" t="s">
        <v>3005</v>
      </c>
      <c r="H947" s="119" t="s">
        <v>2650</v>
      </c>
      <c r="I947" s="119" t="s">
        <v>2649</v>
      </c>
      <c r="J947" s="119" t="s">
        <v>127</v>
      </c>
      <c r="K947" s="119" t="s">
        <v>2883</v>
      </c>
      <c r="L947" s="119" t="s">
        <v>8575</v>
      </c>
      <c r="M947" s="120">
        <v>130000</v>
      </c>
      <c r="N947" s="120">
        <v>19162.12</v>
      </c>
      <c r="O947" s="120">
        <v>3952</v>
      </c>
      <c r="P947" s="120">
        <v>3731</v>
      </c>
      <c r="Q947" s="121">
        <f t="shared" si="14"/>
        <v>25</v>
      </c>
      <c r="R947" s="120">
        <v>103129.88</v>
      </c>
    </row>
    <row r="948" spans="1:18">
      <c r="A948" s="116" t="str">
        <f>TNOMINA[[#This Row],[cedula]]&amp;TNOMINA[[#This Row],[prog]]&amp;LEFT(TNOMINA[[#This Row],[tipo]],3)</f>
        <v>4020042432901TEM</v>
      </c>
      <c r="B948" s="119" t="s">
        <v>2297</v>
      </c>
      <c r="C948" s="119" t="s">
        <v>2493</v>
      </c>
      <c r="D948" s="119" t="s">
        <v>2328</v>
      </c>
      <c r="E948" s="119" t="s">
        <v>3001</v>
      </c>
      <c r="F948" s="119" t="s">
        <v>3002</v>
      </c>
      <c r="G948" s="119" t="s">
        <v>3006</v>
      </c>
      <c r="H948" s="119" t="s">
        <v>2859</v>
      </c>
      <c r="I948" s="119" t="s">
        <v>2879</v>
      </c>
      <c r="J948" s="119" t="s">
        <v>2418</v>
      </c>
      <c r="K948" s="119" t="s">
        <v>727</v>
      </c>
      <c r="L948" s="119" t="s">
        <v>8575</v>
      </c>
      <c r="M948" s="120">
        <v>36000</v>
      </c>
      <c r="N948" s="122">
        <v>0</v>
      </c>
      <c r="O948" s="120">
        <v>1094.4000000000001</v>
      </c>
      <c r="P948" s="120">
        <v>1033.2</v>
      </c>
      <c r="Q948" s="121">
        <f t="shared" si="14"/>
        <v>7231</v>
      </c>
      <c r="R948" s="120">
        <v>26641.4</v>
      </c>
    </row>
    <row r="949" spans="1:18">
      <c r="A949" s="116" t="str">
        <f>TNOMINA[[#This Row],[cedula]]&amp;TNOMINA[[#This Row],[prog]]&amp;LEFT(TNOMINA[[#This Row],[tipo]],3)</f>
        <v>0230009538301TEM</v>
      </c>
      <c r="B949" s="119" t="s">
        <v>2297</v>
      </c>
      <c r="C949" s="119" t="s">
        <v>2493</v>
      </c>
      <c r="D949" s="119" t="s">
        <v>2328</v>
      </c>
      <c r="E949" s="119" t="s">
        <v>3001</v>
      </c>
      <c r="F949" s="119" t="s">
        <v>3002</v>
      </c>
      <c r="G949" s="119" t="s">
        <v>3004</v>
      </c>
      <c r="H949" s="119" t="s">
        <v>2654</v>
      </c>
      <c r="I949" s="119" t="s">
        <v>2653</v>
      </c>
      <c r="J949" s="119" t="s">
        <v>1334</v>
      </c>
      <c r="K949" s="119" t="s">
        <v>2163</v>
      </c>
      <c r="L949" s="119" t="s">
        <v>8575</v>
      </c>
      <c r="M949" s="120">
        <v>42000</v>
      </c>
      <c r="N949" s="120">
        <v>724.92</v>
      </c>
      <c r="O949" s="120">
        <v>1276.8</v>
      </c>
      <c r="P949" s="120">
        <v>1205.4000000000001</v>
      </c>
      <c r="Q949" s="121">
        <f t="shared" si="14"/>
        <v>25</v>
      </c>
      <c r="R949" s="120">
        <v>38767.879999999997</v>
      </c>
    </row>
    <row r="950" spans="1:18">
      <c r="A950" s="116" t="str">
        <f>TNOMINA[[#This Row],[cedula]]&amp;TNOMINA[[#This Row],[prog]]&amp;LEFT(TNOMINA[[#This Row],[tipo]],3)</f>
        <v>4020040221801TEM</v>
      </c>
      <c r="B950" s="119" t="s">
        <v>2297</v>
      </c>
      <c r="C950" s="119" t="s">
        <v>2493</v>
      </c>
      <c r="D950" s="119" t="s">
        <v>2328</v>
      </c>
      <c r="E950" s="119" t="s">
        <v>3001</v>
      </c>
      <c r="F950" s="119" t="s">
        <v>3002</v>
      </c>
      <c r="G950" s="119" t="s">
        <v>3004</v>
      </c>
      <c r="H950" s="119" t="s">
        <v>2089</v>
      </c>
      <c r="I950" s="119" t="s">
        <v>2480</v>
      </c>
      <c r="J950" s="119" t="s">
        <v>98</v>
      </c>
      <c r="K950" s="119" t="s">
        <v>843</v>
      </c>
      <c r="L950" s="119" t="s">
        <v>8575</v>
      </c>
      <c r="M950" s="120">
        <v>90000</v>
      </c>
      <c r="N950" s="120">
        <v>9356.27</v>
      </c>
      <c r="O950" s="120">
        <v>2736</v>
      </c>
      <c r="P950" s="120">
        <v>2583</v>
      </c>
      <c r="Q950" s="121">
        <f t="shared" si="14"/>
        <v>1612.3799999999901</v>
      </c>
      <c r="R950" s="120">
        <v>73712.350000000006</v>
      </c>
    </row>
    <row r="951" spans="1:18">
      <c r="A951" s="116" t="str">
        <f>TNOMINA[[#This Row],[cedula]]&amp;TNOMINA[[#This Row],[prog]]&amp;LEFT(TNOMINA[[#This Row],[tipo]],3)</f>
        <v>0010919272401TEM</v>
      </c>
      <c r="B951" s="119" t="s">
        <v>2297</v>
      </c>
      <c r="C951" s="119" t="s">
        <v>2493</v>
      </c>
      <c r="D951" s="119" t="s">
        <v>2328</v>
      </c>
      <c r="E951" s="119" t="s">
        <v>3001</v>
      </c>
      <c r="F951" s="119" t="s">
        <v>3002</v>
      </c>
      <c r="G951" s="119" t="s">
        <v>3004</v>
      </c>
      <c r="H951" s="119" t="s">
        <v>2090</v>
      </c>
      <c r="I951" s="119" t="s">
        <v>1316</v>
      </c>
      <c r="J951" s="119" t="s">
        <v>98</v>
      </c>
      <c r="K951" s="119" t="s">
        <v>245</v>
      </c>
      <c r="L951" s="119" t="s">
        <v>8575</v>
      </c>
      <c r="M951" s="120">
        <v>90000</v>
      </c>
      <c r="N951" s="120">
        <v>9753.1200000000008</v>
      </c>
      <c r="O951" s="120">
        <v>2736</v>
      </c>
      <c r="P951" s="120">
        <v>2583</v>
      </c>
      <c r="Q951" s="121">
        <f t="shared" si="14"/>
        <v>25</v>
      </c>
      <c r="R951" s="120">
        <v>74902.880000000005</v>
      </c>
    </row>
    <row r="952" spans="1:18">
      <c r="A952" s="116" t="str">
        <f>TNOMINA[[#This Row],[cedula]]&amp;TNOMINA[[#This Row],[prog]]&amp;LEFT(TNOMINA[[#This Row],[tipo]],3)</f>
        <v>0260047681201TEM</v>
      </c>
      <c r="B952" s="119" t="s">
        <v>2297</v>
      </c>
      <c r="C952" s="119" t="s">
        <v>2493</v>
      </c>
      <c r="D952" s="119" t="s">
        <v>2328</v>
      </c>
      <c r="E952" s="119" t="s">
        <v>3001</v>
      </c>
      <c r="F952" s="119" t="s">
        <v>3002</v>
      </c>
      <c r="G952" s="119" t="s">
        <v>3006</v>
      </c>
      <c r="H952" s="119" t="s">
        <v>2656</v>
      </c>
      <c r="I952" s="119" t="s">
        <v>2655</v>
      </c>
      <c r="J952" s="119" t="s">
        <v>190</v>
      </c>
      <c r="K952" s="119" t="s">
        <v>384</v>
      </c>
      <c r="L952" s="119" t="s">
        <v>8575</v>
      </c>
      <c r="M952" s="120">
        <v>50000</v>
      </c>
      <c r="N952" s="120">
        <v>1854</v>
      </c>
      <c r="O952" s="120">
        <v>1520</v>
      </c>
      <c r="P952" s="120">
        <v>1435</v>
      </c>
      <c r="Q952" s="121">
        <f t="shared" si="14"/>
        <v>4871</v>
      </c>
      <c r="R952" s="120">
        <v>40320</v>
      </c>
    </row>
    <row r="953" spans="1:18">
      <c r="A953" s="116" t="str">
        <f>TNOMINA[[#This Row],[cedula]]&amp;TNOMINA[[#This Row],[prog]]&amp;LEFT(TNOMINA[[#This Row],[tipo]],3)</f>
        <v>0011503337501TEM</v>
      </c>
      <c r="B953" s="119" t="s">
        <v>2297</v>
      </c>
      <c r="C953" s="119" t="s">
        <v>2493</v>
      </c>
      <c r="D953" s="119" t="s">
        <v>2328</v>
      </c>
      <c r="E953" s="119" t="s">
        <v>3001</v>
      </c>
      <c r="F953" s="119" t="s">
        <v>3002</v>
      </c>
      <c r="G953" s="119" t="s">
        <v>3004</v>
      </c>
      <c r="H953" s="119" t="s">
        <v>2502</v>
      </c>
      <c r="I953" s="119" t="s">
        <v>2501</v>
      </c>
      <c r="J953" s="119" t="s">
        <v>3086</v>
      </c>
      <c r="K953" s="119" t="s">
        <v>201</v>
      </c>
      <c r="L953" s="119" t="s">
        <v>8575</v>
      </c>
      <c r="M953" s="120">
        <v>65000</v>
      </c>
      <c r="N953" s="120">
        <v>4427.58</v>
      </c>
      <c r="O953" s="120">
        <v>1976</v>
      </c>
      <c r="P953" s="120">
        <v>1865.5</v>
      </c>
      <c r="Q953" s="121">
        <f t="shared" si="14"/>
        <v>7071</v>
      </c>
      <c r="R953" s="120">
        <v>49659.92</v>
      </c>
    </row>
    <row r="954" spans="1:18">
      <c r="A954" s="116" t="str">
        <f>TNOMINA[[#This Row],[cedula]]&amp;TNOMINA[[#This Row],[prog]]&amp;LEFT(TNOMINA[[#This Row],[tipo]],3)</f>
        <v>2230021020401TEM</v>
      </c>
      <c r="B954" s="119" t="s">
        <v>2297</v>
      </c>
      <c r="C954" s="119" t="s">
        <v>2493</v>
      </c>
      <c r="D954" s="119" t="s">
        <v>2328</v>
      </c>
      <c r="E954" s="119" t="s">
        <v>3001</v>
      </c>
      <c r="F954" s="119" t="s">
        <v>3002</v>
      </c>
      <c r="G954" s="119" t="s">
        <v>3005</v>
      </c>
      <c r="H954" s="119" t="s">
        <v>2658</v>
      </c>
      <c r="I954" s="119" t="s">
        <v>2657</v>
      </c>
      <c r="J954" s="119" t="s">
        <v>127</v>
      </c>
      <c r="K954" s="119" t="s">
        <v>1509</v>
      </c>
      <c r="L954" s="119" t="s">
        <v>8575</v>
      </c>
      <c r="M954" s="120">
        <v>125000</v>
      </c>
      <c r="N954" s="120">
        <v>17985.990000000002</v>
      </c>
      <c r="O954" s="120">
        <v>3800</v>
      </c>
      <c r="P954" s="120">
        <v>3587.5</v>
      </c>
      <c r="Q954" s="121">
        <f t="shared" si="14"/>
        <v>25</v>
      </c>
      <c r="R954" s="120">
        <v>99601.51</v>
      </c>
    </row>
    <row r="955" spans="1:18">
      <c r="A955" s="116" t="str">
        <f>TNOMINA[[#This Row],[cedula]]&amp;TNOMINA[[#This Row],[prog]]&amp;LEFT(TNOMINA[[#This Row],[tipo]],3)</f>
        <v>0370112741101TEM</v>
      </c>
      <c r="B955" s="119" t="s">
        <v>2297</v>
      </c>
      <c r="C955" s="119" t="s">
        <v>2493</v>
      </c>
      <c r="D955" s="119" t="s">
        <v>2328</v>
      </c>
      <c r="E955" s="119" t="s">
        <v>3001</v>
      </c>
      <c r="F955" s="119" t="s">
        <v>3002</v>
      </c>
      <c r="G955" s="119" t="s">
        <v>3004</v>
      </c>
      <c r="H955" s="119" t="s">
        <v>2660</v>
      </c>
      <c r="I955" s="119" t="s">
        <v>2659</v>
      </c>
      <c r="J955" s="119" t="s">
        <v>1334</v>
      </c>
      <c r="K955" s="119" t="s">
        <v>2163</v>
      </c>
      <c r="L955" s="119" t="s">
        <v>8575</v>
      </c>
      <c r="M955" s="120">
        <v>42000</v>
      </c>
      <c r="N955" s="120">
        <v>724.92</v>
      </c>
      <c r="O955" s="120">
        <v>1276.8</v>
      </c>
      <c r="P955" s="120">
        <v>1205.4000000000001</v>
      </c>
      <c r="Q955" s="121">
        <f t="shared" si="14"/>
        <v>25</v>
      </c>
      <c r="R955" s="120">
        <v>38767.879999999997</v>
      </c>
    </row>
    <row r="956" spans="1:18">
      <c r="A956" s="116" t="str">
        <f>TNOMINA[[#This Row],[cedula]]&amp;TNOMINA[[#This Row],[prog]]&amp;LEFT(TNOMINA[[#This Row],[tipo]],3)</f>
        <v>0510021785901TEM</v>
      </c>
      <c r="B956" s="119" t="s">
        <v>2297</v>
      </c>
      <c r="C956" s="119" t="s">
        <v>2493</v>
      </c>
      <c r="D956" s="119" t="s">
        <v>2328</v>
      </c>
      <c r="E956" s="119" t="s">
        <v>3001</v>
      </c>
      <c r="F956" s="119" t="s">
        <v>3002</v>
      </c>
      <c r="G956" s="119" t="s">
        <v>3006</v>
      </c>
      <c r="H956" s="119" t="s">
        <v>2091</v>
      </c>
      <c r="I956" s="119" t="s">
        <v>1524</v>
      </c>
      <c r="J956" s="119" t="s">
        <v>1315</v>
      </c>
      <c r="K956" s="119" t="s">
        <v>276</v>
      </c>
      <c r="L956" s="119" t="s">
        <v>8575</v>
      </c>
      <c r="M956" s="120">
        <v>50000</v>
      </c>
      <c r="N956" s="120">
        <v>1854</v>
      </c>
      <c r="O956" s="120">
        <v>1520</v>
      </c>
      <c r="P956" s="120">
        <v>1435</v>
      </c>
      <c r="Q956" s="121">
        <f t="shared" si="14"/>
        <v>8221</v>
      </c>
      <c r="R956" s="120">
        <v>36970</v>
      </c>
    </row>
    <row r="957" spans="1:18">
      <c r="A957" s="116" t="str">
        <f>TNOMINA[[#This Row],[cedula]]&amp;TNOMINA[[#This Row],[prog]]&amp;LEFT(TNOMINA[[#This Row],[tipo]],3)</f>
        <v>4023102233201TEM</v>
      </c>
      <c r="B957" s="119" t="s">
        <v>2297</v>
      </c>
      <c r="C957" s="119" t="s">
        <v>2493</v>
      </c>
      <c r="D957" s="119" t="s">
        <v>2328</v>
      </c>
      <c r="E957" s="119" t="s">
        <v>3001</v>
      </c>
      <c r="F957" s="119" t="s">
        <v>3002</v>
      </c>
      <c r="G957" s="119" t="s">
        <v>3004</v>
      </c>
      <c r="H957" s="119" t="s">
        <v>2662</v>
      </c>
      <c r="I957" s="119" t="s">
        <v>2661</v>
      </c>
      <c r="J957" s="119" t="s">
        <v>75</v>
      </c>
      <c r="K957" s="119" t="s">
        <v>684</v>
      </c>
      <c r="L957" s="119" t="s">
        <v>8575</v>
      </c>
      <c r="M957" s="120">
        <v>35000</v>
      </c>
      <c r="N957" s="122">
        <v>0</v>
      </c>
      <c r="O957" s="120">
        <v>1064</v>
      </c>
      <c r="P957" s="120">
        <v>1004.5</v>
      </c>
      <c r="Q957" s="121">
        <f t="shared" si="14"/>
        <v>25</v>
      </c>
      <c r="R957" s="120">
        <v>32906.5</v>
      </c>
    </row>
    <row r="958" spans="1:18">
      <c r="A958" s="116" t="str">
        <f>TNOMINA[[#This Row],[cedula]]&amp;TNOMINA[[#This Row],[prog]]&amp;LEFT(TNOMINA[[#This Row],[tipo]],3)</f>
        <v>2230099700801TEM</v>
      </c>
      <c r="B958" s="119" t="s">
        <v>2297</v>
      </c>
      <c r="C958" s="119" t="s">
        <v>2493</v>
      </c>
      <c r="D958" s="119" t="s">
        <v>2328</v>
      </c>
      <c r="E958" s="119" t="s">
        <v>3001</v>
      </c>
      <c r="F958" s="119" t="s">
        <v>3002</v>
      </c>
      <c r="G958" s="119" t="s">
        <v>3004</v>
      </c>
      <c r="H958" s="119" t="s">
        <v>2092</v>
      </c>
      <c r="I958" s="119" t="s">
        <v>1455</v>
      </c>
      <c r="J958" s="119" t="s">
        <v>127</v>
      </c>
      <c r="K958" s="119" t="s">
        <v>184</v>
      </c>
      <c r="L958" s="119" t="s">
        <v>8575</v>
      </c>
      <c r="M958" s="120">
        <v>100000</v>
      </c>
      <c r="N958" s="120">
        <v>12105.37</v>
      </c>
      <c r="O958" s="120">
        <v>3040</v>
      </c>
      <c r="P958" s="120">
        <v>2870</v>
      </c>
      <c r="Q958" s="121">
        <f t="shared" si="14"/>
        <v>425</v>
      </c>
      <c r="R958" s="120">
        <v>81559.63</v>
      </c>
    </row>
    <row r="959" spans="1:18">
      <c r="A959" s="116" t="str">
        <f>TNOMINA[[#This Row],[cedula]]&amp;TNOMINA[[#This Row],[prog]]&amp;LEFT(TNOMINA[[#This Row],[tipo]],3)</f>
        <v>0260024769201TEM</v>
      </c>
      <c r="B959" s="119" t="s">
        <v>2297</v>
      </c>
      <c r="C959" s="119" t="s">
        <v>2493</v>
      </c>
      <c r="D959" s="119" t="s">
        <v>2328</v>
      </c>
      <c r="E959" s="119" t="s">
        <v>3001</v>
      </c>
      <c r="F959" s="119" t="s">
        <v>3002</v>
      </c>
      <c r="G959" s="119" t="s">
        <v>3009</v>
      </c>
      <c r="H959" s="119" t="s">
        <v>2664</v>
      </c>
      <c r="I959" s="119" t="s">
        <v>2663</v>
      </c>
      <c r="J959" s="119" t="s">
        <v>2383</v>
      </c>
      <c r="K959" s="119" t="s">
        <v>684</v>
      </c>
      <c r="L959" s="119" t="s">
        <v>8575</v>
      </c>
      <c r="M959" s="120">
        <v>70000</v>
      </c>
      <c r="N959" s="120">
        <v>5368.48</v>
      </c>
      <c r="O959" s="120">
        <v>2128</v>
      </c>
      <c r="P959" s="120">
        <v>2009</v>
      </c>
      <c r="Q959" s="121">
        <f t="shared" si="14"/>
        <v>25.000000000007276</v>
      </c>
      <c r="R959" s="120">
        <v>60469.52</v>
      </c>
    </row>
    <row r="960" spans="1:18">
      <c r="A960" s="116" t="str">
        <f>TNOMINA[[#This Row],[cedula]]&amp;TNOMINA[[#This Row],[prog]]&amp;LEFT(TNOMINA[[#This Row],[tipo]],3)</f>
        <v>4021093817701TEM</v>
      </c>
      <c r="B960" s="119" t="s">
        <v>2297</v>
      </c>
      <c r="C960" s="119" t="s">
        <v>2493</v>
      </c>
      <c r="D960" s="119" t="s">
        <v>2328</v>
      </c>
      <c r="E960" s="119" t="s">
        <v>3001</v>
      </c>
      <c r="F960" s="119" t="s">
        <v>3002</v>
      </c>
      <c r="G960" s="119" t="s">
        <v>3006</v>
      </c>
      <c r="H960" s="119" t="s">
        <v>2666</v>
      </c>
      <c r="I960" s="119" t="s">
        <v>2665</v>
      </c>
      <c r="J960" s="119" t="s">
        <v>883</v>
      </c>
      <c r="K960" s="119" t="s">
        <v>465</v>
      </c>
      <c r="L960" s="119" t="s">
        <v>8575</v>
      </c>
      <c r="M960" s="120">
        <v>31500</v>
      </c>
      <c r="N960" s="122">
        <v>0</v>
      </c>
      <c r="O960" s="120">
        <v>957.6</v>
      </c>
      <c r="P960" s="120">
        <v>904.05</v>
      </c>
      <c r="Q960" s="121">
        <f t="shared" si="14"/>
        <v>25</v>
      </c>
      <c r="R960" s="120">
        <v>29613.35</v>
      </c>
    </row>
    <row r="961" spans="1:18">
      <c r="A961" s="116" t="str">
        <f>TNOMINA[[#This Row],[cedula]]&amp;TNOMINA[[#This Row],[prog]]&amp;LEFT(TNOMINA[[#This Row],[tipo]],3)</f>
        <v>2230004106201TEM</v>
      </c>
      <c r="B961" s="119" t="s">
        <v>2297</v>
      </c>
      <c r="C961" s="119" t="s">
        <v>2493</v>
      </c>
      <c r="D961" s="119" t="s">
        <v>2328</v>
      </c>
      <c r="E961" s="119" t="s">
        <v>3001</v>
      </c>
      <c r="F961" s="119" t="s">
        <v>3002</v>
      </c>
      <c r="G961" s="119" t="s">
        <v>3006</v>
      </c>
      <c r="H961" s="119" t="s">
        <v>2668</v>
      </c>
      <c r="I961" s="119" t="s">
        <v>2667</v>
      </c>
      <c r="J961" s="119" t="s">
        <v>2383</v>
      </c>
      <c r="K961" s="119" t="s">
        <v>245</v>
      </c>
      <c r="L961" s="119" t="s">
        <v>8575</v>
      </c>
      <c r="M961" s="120">
        <v>65000</v>
      </c>
      <c r="N961" s="120">
        <v>4427.58</v>
      </c>
      <c r="O961" s="120">
        <v>1976</v>
      </c>
      <c r="P961" s="120">
        <v>1865.5</v>
      </c>
      <c r="Q961" s="121">
        <f t="shared" si="14"/>
        <v>25</v>
      </c>
      <c r="R961" s="120">
        <v>56705.919999999998</v>
      </c>
    </row>
    <row r="962" spans="1:18">
      <c r="A962" s="116" t="str">
        <f>TNOMINA[[#This Row],[cedula]]&amp;TNOMINA[[#This Row],[prog]]&amp;LEFT(TNOMINA[[#This Row],[tipo]],3)</f>
        <v>0020144258901TEM</v>
      </c>
      <c r="B962" s="119" t="s">
        <v>2297</v>
      </c>
      <c r="C962" s="119" t="s">
        <v>2493</v>
      </c>
      <c r="D962" s="119" t="s">
        <v>2328</v>
      </c>
      <c r="E962" s="119" t="s">
        <v>3001</v>
      </c>
      <c r="F962" s="119" t="s">
        <v>3002</v>
      </c>
      <c r="G962" s="119" t="s">
        <v>3010</v>
      </c>
      <c r="H962" s="119" t="s">
        <v>2093</v>
      </c>
      <c r="I962" s="119" t="s">
        <v>1447</v>
      </c>
      <c r="J962" s="119" t="s">
        <v>98</v>
      </c>
      <c r="K962" s="119" t="s">
        <v>405</v>
      </c>
      <c r="L962" s="119" t="s">
        <v>8575</v>
      </c>
      <c r="M962" s="120">
        <v>60000</v>
      </c>
      <c r="N962" s="120">
        <v>3486.68</v>
      </c>
      <c r="O962" s="120">
        <v>1824</v>
      </c>
      <c r="P962" s="120">
        <v>1722</v>
      </c>
      <c r="Q962" s="121">
        <f t="shared" si="14"/>
        <v>25</v>
      </c>
      <c r="R962" s="120">
        <v>52942.32</v>
      </c>
    </row>
    <row r="963" spans="1:18">
      <c r="A963" s="116" t="str">
        <f>TNOMINA[[#This Row],[cedula]]&amp;TNOMINA[[#This Row],[prog]]&amp;LEFT(TNOMINA[[#This Row],[tipo]],3)</f>
        <v>0540147558601TEM</v>
      </c>
      <c r="B963" s="119" t="s">
        <v>2297</v>
      </c>
      <c r="C963" s="119" t="s">
        <v>2493</v>
      </c>
      <c r="D963" s="119" t="s">
        <v>2328</v>
      </c>
      <c r="E963" s="119" t="s">
        <v>3001</v>
      </c>
      <c r="F963" s="119" t="s">
        <v>3002</v>
      </c>
      <c r="G963" s="119" t="s">
        <v>3005</v>
      </c>
      <c r="H963" s="119" t="s">
        <v>2670</v>
      </c>
      <c r="I963" s="119" t="s">
        <v>2669</v>
      </c>
      <c r="J963" s="119" t="s">
        <v>75</v>
      </c>
      <c r="K963" s="119" t="s">
        <v>684</v>
      </c>
      <c r="L963" s="119" t="s">
        <v>8575</v>
      </c>
      <c r="M963" s="120">
        <v>16500</v>
      </c>
      <c r="N963" s="122">
        <v>0</v>
      </c>
      <c r="O963" s="120">
        <v>501.6</v>
      </c>
      <c r="P963" s="120">
        <v>473.55</v>
      </c>
      <c r="Q963" s="121">
        <f t="shared" si="14"/>
        <v>25</v>
      </c>
      <c r="R963" s="120">
        <v>15499.85</v>
      </c>
    </row>
    <row r="964" spans="1:18">
      <c r="A964" s="116" t="str">
        <f>TNOMINA[[#This Row],[cedula]]&amp;TNOMINA[[#This Row],[prog]]&amp;LEFT(TNOMINA[[#This Row],[tipo]],3)</f>
        <v>4021319340801TEM</v>
      </c>
      <c r="B964" s="119" t="s">
        <v>2297</v>
      </c>
      <c r="C964" s="119" t="s">
        <v>2493</v>
      </c>
      <c r="D964" s="119" t="s">
        <v>2328</v>
      </c>
      <c r="E964" s="119" t="s">
        <v>3001</v>
      </c>
      <c r="F964" s="119" t="s">
        <v>3002</v>
      </c>
      <c r="G964" s="119" t="s">
        <v>3006</v>
      </c>
      <c r="H964" s="119" t="s">
        <v>2672</v>
      </c>
      <c r="I964" s="119" t="s">
        <v>2671</v>
      </c>
      <c r="J964" s="119" t="s">
        <v>2383</v>
      </c>
      <c r="K964" s="119" t="s">
        <v>179</v>
      </c>
      <c r="L964" s="119" t="s">
        <v>8575</v>
      </c>
      <c r="M964" s="120">
        <v>45000</v>
      </c>
      <c r="N964" s="120">
        <v>1148.33</v>
      </c>
      <c r="O964" s="120">
        <v>1368</v>
      </c>
      <c r="P964" s="120">
        <v>1291.5</v>
      </c>
      <c r="Q964" s="121">
        <f t="shared" si="14"/>
        <v>25</v>
      </c>
      <c r="R964" s="120">
        <v>41167.17</v>
      </c>
    </row>
    <row r="965" spans="1:18">
      <c r="A965" s="116" t="str">
        <f>TNOMINA[[#This Row],[cedula]]&amp;TNOMINA[[#This Row],[prog]]&amp;LEFT(TNOMINA[[#This Row],[tipo]],3)</f>
        <v>4022208183401TEM</v>
      </c>
      <c r="B965" s="119" t="s">
        <v>2297</v>
      </c>
      <c r="C965" s="119" t="s">
        <v>2493</v>
      </c>
      <c r="D965" s="119" t="s">
        <v>2328</v>
      </c>
      <c r="E965" s="119" t="s">
        <v>3001</v>
      </c>
      <c r="F965" s="119" t="s">
        <v>3002</v>
      </c>
      <c r="G965" s="119" t="s">
        <v>3004</v>
      </c>
      <c r="H965" s="119" t="s">
        <v>2674</v>
      </c>
      <c r="I965" s="119" t="s">
        <v>2673</v>
      </c>
      <c r="J965" s="119" t="s">
        <v>883</v>
      </c>
      <c r="K965" s="119" t="s">
        <v>7</v>
      </c>
      <c r="L965" s="119" t="s">
        <v>8575</v>
      </c>
      <c r="M965" s="120">
        <v>40000</v>
      </c>
      <c r="N965" s="120">
        <v>442.65</v>
      </c>
      <c r="O965" s="120">
        <v>1216</v>
      </c>
      <c r="P965" s="120">
        <v>1148</v>
      </c>
      <c r="Q965" s="121">
        <f t="shared" ref="Q965:Q1028" si="15">M965-SUM(N965:P965)-R965</f>
        <v>25</v>
      </c>
      <c r="R965" s="120">
        <v>37168.35</v>
      </c>
    </row>
    <row r="966" spans="1:18">
      <c r="A966" s="116" t="str">
        <f>TNOMINA[[#This Row],[cedula]]&amp;TNOMINA[[#This Row],[prog]]&amp;LEFT(TNOMINA[[#This Row],[tipo]],3)</f>
        <v>0310479727301TEM</v>
      </c>
      <c r="B966" s="119" t="s">
        <v>2297</v>
      </c>
      <c r="C966" s="119" t="s">
        <v>2493</v>
      </c>
      <c r="D966" s="119" t="s">
        <v>2328</v>
      </c>
      <c r="E966" s="119" t="s">
        <v>3001</v>
      </c>
      <c r="F966" s="119" t="s">
        <v>3002</v>
      </c>
      <c r="G966" s="119" t="s">
        <v>3004</v>
      </c>
      <c r="H966" s="119" t="s">
        <v>2095</v>
      </c>
      <c r="I966" s="119" t="s">
        <v>1211</v>
      </c>
      <c r="J966" s="119" t="s">
        <v>98</v>
      </c>
      <c r="K966" s="119" t="s">
        <v>764</v>
      </c>
      <c r="L966" s="119" t="s">
        <v>8575</v>
      </c>
      <c r="M966" s="120">
        <v>70000</v>
      </c>
      <c r="N966" s="120">
        <v>5368.48</v>
      </c>
      <c r="O966" s="120">
        <v>2128</v>
      </c>
      <c r="P966" s="120">
        <v>2009</v>
      </c>
      <c r="Q966" s="121">
        <f t="shared" si="15"/>
        <v>25.000000000007276</v>
      </c>
      <c r="R966" s="120">
        <v>60469.52</v>
      </c>
    </row>
    <row r="967" spans="1:18">
      <c r="A967" s="116" t="str">
        <f>TNOMINA[[#This Row],[cedula]]&amp;TNOMINA[[#This Row],[prog]]&amp;LEFT(TNOMINA[[#This Row],[tipo]],3)</f>
        <v>0480005615401TEM</v>
      </c>
      <c r="B967" s="119" t="s">
        <v>2297</v>
      </c>
      <c r="C967" s="119" t="s">
        <v>2493</v>
      </c>
      <c r="D967" s="119" t="s">
        <v>2328</v>
      </c>
      <c r="E967" s="119" t="s">
        <v>3001</v>
      </c>
      <c r="F967" s="119" t="s">
        <v>3002</v>
      </c>
      <c r="G967" s="119" t="s">
        <v>3010</v>
      </c>
      <c r="H967" s="119" t="s">
        <v>2096</v>
      </c>
      <c r="I967" s="119" t="s">
        <v>888</v>
      </c>
      <c r="J967" s="119" t="s">
        <v>883</v>
      </c>
      <c r="K967" s="119" t="s">
        <v>842</v>
      </c>
      <c r="L967" s="119" t="s">
        <v>8575</v>
      </c>
      <c r="M967" s="120">
        <v>40000</v>
      </c>
      <c r="N967" s="120">
        <v>442.65</v>
      </c>
      <c r="O967" s="120">
        <v>1216</v>
      </c>
      <c r="P967" s="120">
        <v>1148</v>
      </c>
      <c r="Q967" s="121">
        <f t="shared" si="15"/>
        <v>25</v>
      </c>
      <c r="R967" s="120">
        <v>37168.35</v>
      </c>
    </row>
    <row r="968" spans="1:18">
      <c r="A968" s="116" t="str">
        <f>TNOMINA[[#This Row],[cedula]]&amp;TNOMINA[[#This Row],[prog]]&amp;LEFT(TNOMINA[[#This Row],[tipo]],3)</f>
        <v>2240039606901TEM</v>
      </c>
      <c r="B968" s="119" t="s">
        <v>2297</v>
      </c>
      <c r="C968" s="119" t="s">
        <v>2493</v>
      </c>
      <c r="D968" s="119" t="s">
        <v>2328</v>
      </c>
      <c r="E968" s="119" t="s">
        <v>3001</v>
      </c>
      <c r="F968" s="119" t="s">
        <v>3002</v>
      </c>
      <c r="G968" s="119" t="s">
        <v>3006</v>
      </c>
      <c r="H968" s="119" t="s">
        <v>2676</v>
      </c>
      <c r="I968" s="119" t="s">
        <v>2675</v>
      </c>
      <c r="J968" s="119" t="s">
        <v>1478</v>
      </c>
      <c r="K968" s="119" t="s">
        <v>237</v>
      </c>
      <c r="L968" s="119" t="s">
        <v>8575</v>
      </c>
      <c r="M968" s="120">
        <v>45000</v>
      </c>
      <c r="N968" s="120">
        <v>1148.33</v>
      </c>
      <c r="O968" s="120">
        <v>1368</v>
      </c>
      <c r="P968" s="120">
        <v>1291.5</v>
      </c>
      <c r="Q968" s="121">
        <f t="shared" si="15"/>
        <v>7241</v>
      </c>
      <c r="R968" s="120">
        <v>33951.17</v>
      </c>
    </row>
    <row r="969" spans="1:18">
      <c r="A969" s="116" t="str">
        <f>TNOMINA[[#This Row],[cedula]]&amp;TNOMINA[[#This Row],[prog]]&amp;LEFT(TNOMINA[[#This Row],[tipo]],3)</f>
        <v>0730001545501TEM</v>
      </c>
      <c r="B969" s="119" t="s">
        <v>2297</v>
      </c>
      <c r="C969" s="119" t="s">
        <v>2493</v>
      </c>
      <c r="D969" s="119" t="s">
        <v>2328</v>
      </c>
      <c r="E969" s="119" t="s">
        <v>3001</v>
      </c>
      <c r="F969" s="119" t="s">
        <v>3002</v>
      </c>
      <c r="G969" s="119" t="s">
        <v>3006</v>
      </c>
      <c r="H969" s="119" t="s">
        <v>2678</v>
      </c>
      <c r="I969" s="119" t="s">
        <v>2677</v>
      </c>
      <c r="J969" s="119" t="s">
        <v>190</v>
      </c>
      <c r="K969" s="119" t="s">
        <v>465</v>
      </c>
      <c r="L969" s="119" t="s">
        <v>8575</v>
      </c>
      <c r="M969" s="120">
        <v>35000</v>
      </c>
      <c r="N969" s="122">
        <v>0</v>
      </c>
      <c r="O969" s="120">
        <v>1064</v>
      </c>
      <c r="P969" s="120">
        <v>1004.5</v>
      </c>
      <c r="Q969" s="121">
        <f t="shared" si="15"/>
        <v>25</v>
      </c>
      <c r="R969" s="120">
        <v>32906.5</v>
      </c>
    </row>
    <row r="970" spans="1:18">
      <c r="A970" s="116" t="str">
        <f>TNOMINA[[#This Row],[cedula]]&amp;TNOMINA[[#This Row],[prog]]&amp;LEFT(TNOMINA[[#This Row],[tipo]],3)</f>
        <v>4020997158501TEM</v>
      </c>
      <c r="B970" s="119" t="s">
        <v>2297</v>
      </c>
      <c r="C970" s="119" t="s">
        <v>2493</v>
      </c>
      <c r="D970" s="119" t="s">
        <v>2328</v>
      </c>
      <c r="E970" s="119" t="s">
        <v>3001</v>
      </c>
      <c r="F970" s="119" t="s">
        <v>3002</v>
      </c>
      <c r="G970" s="119" t="s">
        <v>3006</v>
      </c>
      <c r="H970" s="119" t="s">
        <v>2680</v>
      </c>
      <c r="I970" s="119" t="s">
        <v>2679</v>
      </c>
      <c r="J970" s="119" t="s">
        <v>1396</v>
      </c>
      <c r="K970" s="119" t="s">
        <v>513</v>
      </c>
      <c r="L970" s="119" t="s">
        <v>8575</v>
      </c>
      <c r="M970" s="120">
        <v>36000</v>
      </c>
      <c r="N970" s="122">
        <v>0</v>
      </c>
      <c r="O970" s="120">
        <v>1094.4000000000001</v>
      </c>
      <c r="P970" s="120">
        <v>1033.2</v>
      </c>
      <c r="Q970" s="121">
        <f t="shared" si="15"/>
        <v>25</v>
      </c>
      <c r="R970" s="120">
        <v>33847.4</v>
      </c>
    </row>
    <row r="971" spans="1:18">
      <c r="A971" s="116" t="str">
        <f>TNOMINA[[#This Row],[cedula]]&amp;TNOMINA[[#This Row],[prog]]&amp;LEFT(TNOMINA[[#This Row],[tipo]],3)</f>
        <v>0310321754701TEM</v>
      </c>
      <c r="B971" s="119" t="s">
        <v>2297</v>
      </c>
      <c r="C971" s="119" t="s">
        <v>2493</v>
      </c>
      <c r="D971" s="119" t="s">
        <v>2328</v>
      </c>
      <c r="E971" s="119" t="s">
        <v>3001</v>
      </c>
      <c r="F971" s="119" t="s">
        <v>3002</v>
      </c>
      <c r="G971" s="119" t="s">
        <v>3006</v>
      </c>
      <c r="H971" s="119" t="s">
        <v>2097</v>
      </c>
      <c r="I971" s="119" t="s">
        <v>1427</v>
      </c>
      <c r="J971" s="119" t="s">
        <v>190</v>
      </c>
      <c r="K971" s="119" t="s">
        <v>465</v>
      </c>
      <c r="L971" s="119" t="s">
        <v>8575</v>
      </c>
      <c r="M971" s="120">
        <v>35000</v>
      </c>
      <c r="N971" s="122">
        <v>0</v>
      </c>
      <c r="O971" s="120">
        <v>1064</v>
      </c>
      <c r="P971" s="120">
        <v>1004.5</v>
      </c>
      <c r="Q971" s="121">
        <f t="shared" si="15"/>
        <v>25</v>
      </c>
      <c r="R971" s="120">
        <v>32906.5</v>
      </c>
    </row>
    <row r="972" spans="1:18">
      <c r="A972" s="116" t="str">
        <f>TNOMINA[[#This Row],[cedula]]&amp;TNOMINA[[#This Row],[prog]]&amp;LEFT(TNOMINA[[#This Row],[tipo]],3)</f>
        <v>0011494758301TEM</v>
      </c>
      <c r="B972" s="119" t="s">
        <v>2297</v>
      </c>
      <c r="C972" s="119" t="s">
        <v>2493</v>
      </c>
      <c r="D972" s="119" t="s">
        <v>2328</v>
      </c>
      <c r="E972" s="119" t="s">
        <v>3001</v>
      </c>
      <c r="F972" s="119" t="s">
        <v>3002</v>
      </c>
      <c r="G972" s="119" t="s">
        <v>3006</v>
      </c>
      <c r="H972" s="119" t="s">
        <v>2682</v>
      </c>
      <c r="I972" s="119" t="s">
        <v>2681</v>
      </c>
      <c r="J972" s="119" t="s">
        <v>1334</v>
      </c>
      <c r="K972" s="119" t="s">
        <v>405</v>
      </c>
      <c r="L972" s="119" t="s">
        <v>8575</v>
      </c>
      <c r="M972" s="120">
        <v>45000</v>
      </c>
      <c r="N972" s="120">
        <v>1148.33</v>
      </c>
      <c r="O972" s="120">
        <v>1368</v>
      </c>
      <c r="P972" s="120">
        <v>1291.5</v>
      </c>
      <c r="Q972" s="121">
        <f t="shared" si="15"/>
        <v>25</v>
      </c>
      <c r="R972" s="120">
        <v>41167.17</v>
      </c>
    </row>
    <row r="973" spans="1:18">
      <c r="A973" s="116" t="str">
        <f>TNOMINA[[#This Row],[cedula]]&amp;TNOMINA[[#This Row],[prog]]&amp;LEFT(TNOMINA[[#This Row],[tipo]],3)</f>
        <v>0011860015401TEM</v>
      </c>
      <c r="B973" s="119" t="s">
        <v>2297</v>
      </c>
      <c r="C973" s="119" t="s">
        <v>2493</v>
      </c>
      <c r="D973" s="119" t="s">
        <v>2328</v>
      </c>
      <c r="E973" s="119" t="s">
        <v>3001</v>
      </c>
      <c r="F973" s="119" t="s">
        <v>3002</v>
      </c>
      <c r="G973" s="119" t="s">
        <v>3004</v>
      </c>
      <c r="H973" s="119" t="s">
        <v>2683</v>
      </c>
      <c r="I973" s="119" t="s">
        <v>3095</v>
      </c>
      <c r="J973" s="119" t="s">
        <v>2383</v>
      </c>
      <c r="K973" s="119" t="s">
        <v>1514</v>
      </c>
      <c r="L973" s="119" t="s">
        <v>8575</v>
      </c>
      <c r="M973" s="120">
        <v>65000</v>
      </c>
      <c r="N973" s="120">
        <v>4427.58</v>
      </c>
      <c r="O973" s="120">
        <v>1976</v>
      </c>
      <c r="P973" s="120">
        <v>1865.5</v>
      </c>
      <c r="Q973" s="121">
        <f t="shared" si="15"/>
        <v>25</v>
      </c>
      <c r="R973" s="120">
        <v>56705.919999999998</v>
      </c>
    </row>
    <row r="974" spans="1:18">
      <c r="A974" s="116" t="str">
        <f>TNOMINA[[#This Row],[cedula]]&amp;TNOMINA[[#This Row],[prog]]&amp;LEFT(TNOMINA[[#This Row],[tipo]],3)</f>
        <v>4022079295201TEM</v>
      </c>
      <c r="B974" s="119" t="s">
        <v>2297</v>
      </c>
      <c r="C974" s="119" t="s">
        <v>2493</v>
      </c>
      <c r="D974" s="119" t="s">
        <v>2328</v>
      </c>
      <c r="E974" s="119" t="s">
        <v>3001</v>
      </c>
      <c r="F974" s="119" t="s">
        <v>3002</v>
      </c>
      <c r="G974" s="119" t="s">
        <v>3006</v>
      </c>
      <c r="H974" s="119" t="s">
        <v>2685</v>
      </c>
      <c r="I974" s="119" t="s">
        <v>2684</v>
      </c>
      <c r="J974" s="119" t="s">
        <v>904</v>
      </c>
      <c r="K974" s="119" t="s">
        <v>465</v>
      </c>
      <c r="L974" s="119" t="s">
        <v>8575</v>
      </c>
      <c r="M974" s="120">
        <v>50000</v>
      </c>
      <c r="N974" s="120">
        <v>1854</v>
      </c>
      <c r="O974" s="120">
        <v>1520</v>
      </c>
      <c r="P974" s="120">
        <v>1435</v>
      </c>
      <c r="Q974" s="121">
        <f t="shared" si="15"/>
        <v>25</v>
      </c>
      <c r="R974" s="120">
        <v>45166</v>
      </c>
    </row>
    <row r="975" spans="1:18">
      <c r="A975" s="116" t="str">
        <f>TNOMINA[[#This Row],[cedula]]&amp;TNOMINA[[#This Row],[prog]]&amp;LEFT(TNOMINA[[#This Row],[tipo]],3)</f>
        <v>0011374584801TEM</v>
      </c>
      <c r="B975" s="119" t="s">
        <v>2297</v>
      </c>
      <c r="C975" s="119" t="s">
        <v>2493</v>
      </c>
      <c r="D975" s="119" t="s">
        <v>2328</v>
      </c>
      <c r="E975" s="119" t="s">
        <v>3001</v>
      </c>
      <c r="F975" s="119" t="s">
        <v>3002</v>
      </c>
      <c r="G975" s="119" t="s">
        <v>3006</v>
      </c>
      <c r="H975" s="119" t="s">
        <v>2687</v>
      </c>
      <c r="I975" s="119" t="s">
        <v>2686</v>
      </c>
      <c r="J975" s="119" t="s">
        <v>98</v>
      </c>
      <c r="K975" s="119" t="s">
        <v>843</v>
      </c>
      <c r="L975" s="119" t="s">
        <v>8575</v>
      </c>
      <c r="M975" s="120">
        <v>50000</v>
      </c>
      <c r="N975" s="120">
        <v>1854</v>
      </c>
      <c r="O975" s="120">
        <v>1520</v>
      </c>
      <c r="P975" s="120">
        <v>1435</v>
      </c>
      <c r="Q975" s="121">
        <f t="shared" si="15"/>
        <v>25</v>
      </c>
      <c r="R975" s="120">
        <v>45166</v>
      </c>
    </row>
    <row r="976" spans="1:18">
      <c r="A976" s="116" t="str">
        <f>TNOMINA[[#This Row],[cedula]]&amp;TNOMINA[[#This Row],[prog]]&amp;LEFT(TNOMINA[[#This Row],[tipo]],3)</f>
        <v>0010103218301TEM</v>
      </c>
      <c r="B976" s="119" t="s">
        <v>2297</v>
      </c>
      <c r="C976" s="119" t="s">
        <v>2493</v>
      </c>
      <c r="D976" s="119" t="s">
        <v>2328</v>
      </c>
      <c r="E976" s="119" t="s">
        <v>3001</v>
      </c>
      <c r="F976" s="119" t="s">
        <v>3002</v>
      </c>
      <c r="G976" s="119" t="s">
        <v>3009</v>
      </c>
      <c r="H976" s="119" t="s">
        <v>2098</v>
      </c>
      <c r="I976" s="119" t="s">
        <v>1212</v>
      </c>
      <c r="J976" s="119" t="s">
        <v>98</v>
      </c>
      <c r="K976" s="119" t="s">
        <v>944</v>
      </c>
      <c r="L976" s="119" t="s">
        <v>8575</v>
      </c>
      <c r="M976" s="120">
        <v>65000</v>
      </c>
      <c r="N976" s="120">
        <v>4427.58</v>
      </c>
      <c r="O976" s="120">
        <v>1976</v>
      </c>
      <c r="P976" s="120">
        <v>1865.5</v>
      </c>
      <c r="Q976" s="121">
        <f t="shared" si="15"/>
        <v>25</v>
      </c>
      <c r="R976" s="120">
        <v>56705.919999999998</v>
      </c>
    </row>
    <row r="977" spans="1:18">
      <c r="A977" s="116" t="str">
        <f>TNOMINA[[#This Row],[cedula]]&amp;TNOMINA[[#This Row],[prog]]&amp;LEFT(TNOMINA[[#This Row],[tipo]],3)</f>
        <v>0310378783801TEM</v>
      </c>
      <c r="B977" s="119" t="s">
        <v>2297</v>
      </c>
      <c r="C977" s="119" t="s">
        <v>2493</v>
      </c>
      <c r="D977" s="119" t="s">
        <v>2328</v>
      </c>
      <c r="E977" s="119" t="s">
        <v>3001</v>
      </c>
      <c r="F977" s="119" t="s">
        <v>3002</v>
      </c>
      <c r="G977" s="119" t="s">
        <v>3006</v>
      </c>
      <c r="H977" s="119" t="s">
        <v>2099</v>
      </c>
      <c r="I977" s="119" t="s">
        <v>1450</v>
      </c>
      <c r="J977" s="119" t="s">
        <v>98</v>
      </c>
      <c r="K977" s="119" t="s">
        <v>513</v>
      </c>
      <c r="L977" s="119" t="s">
        <v>8575</v>
      </c>
      <c r="M977" s="120">
        <v>50000</v>
      </c>
      <c r="N977" s="120">
        <v>1854</v>
      </c>
      <c r="O977" s="120">
        <v>1520</v>
      </c>
      <c r="P977" s="120">
        <v>1435</v>
      </c>
      <c r="Q977" s="121">
        <f t="shared" si="15"/>
        <v>25</v>
      </c>
      <c r="R977" s="120">
        <v>45166</v>
      </c>
    </row>
    <row r="978" spans="1:18">
      <c r="A978" s="116" t="str">
        <f>TNOMINA[[#This Row],[cedula]]&amp;TNOMINA[[#This Row],[prog]]&amp;LEFT(TNOMINA[[#This Row],[tipo]],3)</f>
        <v>0010265846501TEM</v>
      </c>
      <c r="B978" s="119" t="s">
        <v>2297</v>
      </c>
      <c r="C978" s="119" t="s">
        <v>2493</v>
      </c>
      <c r="D978" s="119" t="s">
        <v>2328</v>
      </c>
      <c r="E978" s="119" t="s">
        <v>3001</v>
      </c>
      <c r="F978" s="119" t="s">
        <v>3002</v>
      </c>
      <c r="G978" s="119" t="s">
        <v>3005</v>
      </c>
      <c r="H978" s="119" t="s">
        <v>2100</v>
      </c>
      <c r="I978" s="119" t="s">
        <v>982</v>
      </c>
      <c r="J978" s="119" t="s">
        <v>983</v>
      </c>
      <c r="K978" s="119" t="s">
        <v>140</v>
      </c>
      <c r="L978" s="119" t="s">
        <v>8575</v>
      </c>
      <c r="M978" s="120">
        <v>135000</v>
      </c>
      <c r="N978" s="120">
        <v>20338.240000000002</v>
      </c>
      <c r="O978" s="120">
        <v>4104</v>
      </c>
      <c r="P978" s="120">
        <v>3874.5</v>
      </c>
      <c r="Q978" s="121">
        <f t="shared" si="15"/>
        <v>25</v>
      </c>
      <c r="R978" s="120">
        <v>106658.26</v>
      </c>
    </row>
    <row r="979" spans="1:18">
      <c r="A979" s="116" t="str">
        <f>TNOMINA[[#This Row],[cedula]]&amp;TNOMINA[[#This Row],[prog]]&amp;LEFT(TNOMINA[[#This Row],[tipo]],3)</f>
        <v>0011010725701TEM</v>
      </c>
      <c r="B979" s="119" t="s">
        <v>2297</v>
      </c>
      <c r="C979" s="119" t="s">
        <v>2493</v>
      </c>
      <c r="D979" s="119" t="s">
        <v>2328</v>
      </c>
      <c r="E979" s="119" t="s">
        <v>3001</v>
      </c>
      <c r="F979" s="119" t="s">
        <v>3002</v>
      </c>
      <c r="G979" s="119" t="s">
        <v>3006</v>
      </c>
      <c r="H979" s="119" t="s">
        <v>2689</v>
      </c>
      <c r="I979" s="119" t="s">
        <v>2688</v>
      </c>
      <c r="J979" s="119" t="s">
        <v>251</v>
      </c>
      <c r="K979" s="119" t="s">
        <v>296</v>
      </c>
      <c r="L979" s="119" t="s">
        <v>8575</v>
      </c>
      <c r="M979" s="120">
        <v>70000</v>
      </c>
      <c r="N979" s="120">
        <v>5368.48</v>
      </c>
      <c r="O979" s="120">
        <v>2128</v>
      </c>
      <c r="P979" s="120">
        <v>2009</v>
      </c>
      <c r="Q979" s="121">
        <f t="shared" si="15"/>
        <v>25.000000000007276</v>
      </c>
      <c r="R979" s="120">
        <v>60469.52</v>
      </c>
    </row>
    <row r="980" spans="1:18">
      <c r="A980" s="116" t="str">
        <f>TNOMINA[[#This Row],[cedula]]&amp;TNOMINA[[#This Row],[prog]]&amp;LEFT(TNOMINA[[#This Row],[tipo]],3)</f>
        <v>0010152970901TEM</v>
      </c>
      <c r="B980" s="119" t="s">
        <v>2297</v>
      </c>
      <c r="C980" s="119" t="s">
        <v>2493</v>
      </c>
      <c r="D980" s="119" t="s">
        <v>2328</v>
      </c>
      <c r="E980" s="119" t="s">
        <v>3001</v>
      </c>
      <c r="F980" s="119" t="s">
        <v>3002</v>
      </c>
      <c r="G980" s="119" t="s">
        <v>3007</v>
      </c>
      <c r="H980" s="119" t="s">
        <v>2694</v>
      </c>
      <c r="I980" s="119" t="s">
        <v>2693</v>
      </c>
      <c r="J980" s="119" t="s">
        <v>75</v>
      </c>
      <c r="K980" s="119" t="s">
        <v>684</v>
      </c>
      <c r="L980" s="119" t="s">
        <v>8575</v>
      </c>
      <c r="M980" s="120">
        <v>20000</v>
      </c>
      <c r="N980" s="122">
        <v>0</v>
      </c>
      <c r="O980" s="120">
        <v>608</v>
      </c>
      <c r="P980" s="120">
        <v>574</v>
      </c>
      <c r="Q980" s="121">
        <f t="shared" si="15"/>
        <v>25</v>
      </c>
      <c r="R980" s="120">
        <v>18793</v>
      </c>
    </row>
    <row r="981" spans="1:18">
      <c r="A981" s="116" t="str">
        <f>TNOMINA[[#This Row],[cedula]]&amp;TNOMINA[[#This Row],[prog]]&amp;LEFT(TNOMINA[[#This Row],[tipo]],3)</f>
        <v>0730000419401TEM</v>
      </c>
      <c r="B981" s="119" t="s">
        <v>2297</v>
      </c>
      <c r="C981" s="119" t="s">
        <v>2493</v>
      </c>
      <c r="D981" s="119" t="s">
        <v>2328</v>
      </c>
      <c r="E981" s="119" t="s">
        <v>3001</v>
      </c>
      <c r="F981" s="119" t="s">
        <v>3002</v>
      </c>
      <c r="G981" s="119" t="s">
        <v>3006</v>
      </c>
      <c r="H981" s="119" t="s">
        <v>2696</v>
      </c>
      <c r="I981" s="119" t="s">
        <v>2695</v>
      </c>
      <c r="J981" s="119" t="s">
        <v>251</v>
      </c>
      <c r="K981" s="119" t="s">
        <v>843</v>
      </c>
      <c r="L981" s="119" t="s">
        <v>8575</v>
      </c>
      <c r="M981" s="120">
        <v>50000</v>
      </c>
      <c r="N981" s="120">
        <v>1854</v>
      </c>
      <c r="O981" s="120">
        <v>1520</v>
      </c>
      <c r="P981" s="120">
        <v>1435</v>
      </c>
      <c r="Q981" s="121">
        <f t="shared" si="15"/>
        <v>25</v>
      </c>
      <c r="R981" s="120">
        <v>45166</v>
      </c>
    </row>
    <row r="982" spans="1:18">
      <c r="A982" s="116" t="str">
        <f>TNOMINA[[#This Row],[cedula]]&amp;TNOMINA[[#This Row],[prog]]&amp;LEFT(TNOMINA[[#This Row],[tipo]],3)</f>
        <v>0180068997601TEM</v>
      </c>
      <c r="B982" s="119" t="s">
        <v>2297</v>
      </c>
      <c r="C982" s="119" t="s">
        <v>2493</v>
      </c>
      <c r="D982" s="119" t="s">
        <v>2328</v>
      </c>
      <c r="E982" s="119" t="s">
        <v>3001</v>
      </c>
      <c r="F982" s="119" t="s">
        <v>3002</v>
      </c>
      <c r="G982" s="119" t="s">
        <v>3006</v>
      </c>
      <c r="H982" s="119" t="s">
        <v>2698</v>
      </c>
      <c r="I982" s="119" t="s">
        <v>2697</v>
      </c>
      <c r="J982" s="119" t="s">
        <v>127</v>
      </c>
      <c r="K982" s="119" t="s">
        <v>684</v>
      </c>
      <c r="L982" s="119" t="s">
        <v>8575</v>
      </c>
      <c r="M982" s="120">
        <v>100000</v>
      </c>
      <c r="N982" s="120">
        <v>12105.37</v>
      </c>
      <c r="O982" s="120">
        <v>3040</v>
      </c>
      <c r="P982" s="120">
        <v>2870</v>
      </c>
      <c r="Q982" s="121">
        <f t="shared" si="15"/>
        <v>25</v>
      </c>
      <c r="R982" s="120">
        <v>81959.63</v>
      </c>
    </row>
    <row r="983" spans="1:18">
      <c r="A983" s="116" t="str">
        <f>TNOMINA[[#This Row],[cedula]]&amp;TNOMINA[[#This Row],[prog]]&amp;LEFT(TNOMINA[[#This Row],[tipo]],3)</f>
        <v>0270040165201TEM</v>
      </c>
      <c r="B983" s="119" t="s">
        <v>2297</v>
      </c>
      <c r="C983" s="119" t="s">
        <v>2493</v>
      </c>
      <c r="D983" s="119" t="s">
        <v>2328</v>
      </c>
      <c r="E983" s="119" t="s">
        <v>3001</v>
      </c>
      <c r="F983" s="119" t="s">
        <v>3002</v>
      </c>
      <c r="G983" s="119" t="s">
        <v>3004</v>
      </c>
      <c r="H983" s="119" t="s">
        <v>2700</v>
      </c>
      <c r="I983" s="119" t="s">
        <v>2699</v>
      </c>
      <c r="J983" s="119" t="s">
        <v>883</v>
      </c>
      <c r="K983" s="119" t="s">
        <v>465</v>
      </c>
      <c r="L983" s="119" t="s">
        <v>8575</v>
      </c>
      <c r="M983" s="120">
        <v>31500</v>
      </c>
      <c r="N983" s="122">
        <v>0</v>
      </c>
      <c r="O983" s="120">
        <v>957.6</v>
      </c>
      <c r="P983" s="120">
        <v>904.05</v>
      </c>
      <c r="Q983" s="121">
        <f t="shared" si="15"/>
        <v>25</v>
      </c>
      <c r="R983" s="120">
        <v>29613.35</v>
      </c>
    </row>
    <row r="984" spans="1:18">
      <c r="A984" s="116" t="str">
        <f>TNOMINA[[#This Row],[cedula]]&amp;TNOMINA[[#This Row],[prog]]&amp;LEFT(TNOMINA[[#This Row],[tipo]],3)</f>
        <v>0010011511201TEM</v>
      </c>
      <c r="B984" s="119" t="s">
        <v>2297</v>
      </c>
      <c r="C984" s="119" t="s">
        <v>2493</v>
      </c>
      <c r="D984" s="119" t="s">
        <v>2328</v>
      </c>
      <c r="E984" s="119" t="s">
        <v>3001</v>
      </c>
      <c r="F984" s="119" t="s">
        <v>3002</v>
      </c>
      <c r="G984" s="119" t="s">
        <v>3004</v>
      </c>
      <c r="H984" s="119" t="s">
        <v>2102</v>
      </c>
      <c r="I984" s="119" t="s">
        <v>1428</v>
      </c>
      <c r="J984" s="119" t="s">
        <v>190</v>
      </c>
      <c r="K984" s="119" t="s">
        <v>720</v>
      </c>
      <c r="L984" s="119" t="s">
        <v>8575</v>
      </c>
      <c r="M984" s="120">
        <v>35000</v>
      </c>
      <c r="N984" s="122">
        <v>0</v>
      </c>
      <c r="O984" s="120">
        <v>1064</v>
      </c>
      <c r="P984" s="120">
        <v>1004.5</v>
      </c>
      <c r="Q984" s="121">
        <f t="shared" si="15"/>
        <v>9825</v>
      </c>
      <c r="R984" s="120">
        <v>23106.5</v>
      </c>
    </row>
    <row r="985" spans="1:18">
      <c r="A985" s="116" t="str">
        <f>TNOMINA[[#This Row],[cedula]]&amp;TNOMINA[[#This Row],[prog]]&amp;LEFT(TNOMINA[[#This Row],[tipo]],3)</f>
        <v>0310263726501TEM</v>
      </c>
      <c r="B985" s="119" t="s">
        <v>2297</v>
      </c>
      <c r="C985" s="119" t="s">
        <v>2493</v>
      </c>
      <c r="D985" s="119" t="s">
        <v>2328</v>
      </c>
      <c r="E985" s="119" t="s">
        <v>3001</v>
      </c>
      <c r="F985" s="119" t="s">
        <v>3002</v>
      </c>
      <c r="G985" s="119" t="s">
        <v>3006</v>
      </c>
      <c r="H985" s="119" t="s">
        <v>3480</v>
      </c>
      <c r="I985" s="119" t="s">
        <v>3479</v>
      </c>
      <c r="J985" s="119" t="s">
        <v>127</v>
      </c>
      <c r="K985" s="119" t="s">
        <v>198</v>
      </c>
      <c r="L985" s="119" t="s">
        <v>8575</v>
      </c>
      <c r="M985" s="120">
        <v>115000</v>
      </c>
      <c r="N985" s="120">
        <v>15633.74</v>
      </c>
      <c r="O985" s="120">
        <v>3496</v>
      </c>
      <c r="P985" s="120">
        <v>3300.5</v>
      </c>
      <c r="Q985" s="121">
        <f t="shared" si="15"/>
        <v>25.000000000014552</v>
      </c>
      <c r="R985" s="120">
        <v>92544.76</v>
      </c>
    </row>
    <row r="986" spans="1:18">
      <c r="A986" s="116" t="str">
        <f>TNOMINA[[#This Row],[cedula]]&amp;TNOMINA[[#This Row],[prog]]&amp;LEFT(TNOMINA[[#This Row],[tipo]],3)</f>
        <v>0310104687201TEM</v>
      </c>
      <c r="B986" s="119" t="s">
        <v>2297</v>
      </c>
      <c r="C986" s="119" t="s">
        <v>2493</v>
      </c>
      <c r="D986" s="119" t="s">
        <v>2328</v>
      </c>
      <c r="E986" s="119" t="s">
        <v>3001</v>
      </c>
      <c r="F986" s="119" t="s">
        <v>3002</v>
      </c>
      <c r="G986" s="119" t="s">
        <v>3006</v>
      </c>
      <c r="H986" s="119" t="s">
        <v>3482</v>
      </c>
      <c r="I986" s="119" t="s">
        <v>3481</v>
      </c>
      <c r="J986" s="119" t="s">
        <v>59</v>
      </c>
      <c r="K986" s="119" t="s">
        <v>296</v>
      </c>
      <c r="L986" s="119" t="s">
        <v>8575</v>
      </c>
      <c r="M986" s="120">
        <v>140000</v>
      </c>
      <c r="N986" s="120">
        <v>21514.37</v>
      </c>
      <c r="O986" s="120">
        <v>4256</v>
      </c>
      <c r="P986" s="120">
        <v>4018</v>
      </c>
      <c r="Q986" s="121">
        <f t="shared" si="15"/>
        <v>25</v>
      </c>
      <c r="R986" s="120">
        <v>110186.63</v>
      </c>
    </row>
    <row r="987" spans="1:18">
      <c r="A987" s="116" t="str">
        <f>TNOMINA[[#This Row],[cedula]]&amp;TNOMINA[[#This Row],[prog]]&amp;LEFT(TNOMINA[[#This Row],[tipo]],3)</f>
        <v>0100108389601TEM</v>
      </c>
      <c r="B987" s="119" t="s">
        <v>2297</v>
      </c>
      <c r="C987" s="119" t="s">
        <v>2493</v>
      </c>
      <c r="D987" s="119" t="s">
        <v>2328</v>
      </c>
      <c r="E987" s="119" t="s">
        <v>3001</v>
      </c>
      <c r="F987" s="119" t="s">
        <v>3002</v>
      </c>
      <c r="G987" s="119" t="s">
        <v>3006</v>
      </c>
      <c r="H987" s="119" t="s">
        <v>2704</v>
      </c>
      <c r="I987" s="119" t="s">
        <v>2703</v>
      </c>
      <c r="J987" s="119" t="s">
        <v>1396</v>
      </c>
      <c r="K987" s="119" t="s">
        <v>833</v>
      </c>
      <c r="L987" s="119" t="s">
        <v>8575</v>
      </c>
      <c r="M987" s="120">
        <v>36000</v>
      </c>
      <c r="N987" s="122">
        <v>0</v>
      </c>
      <c r="O987" s="120">
        <v>1094.4000000000001</v>
      </c>
      <c r="P987" s="120">
        <v>1033.2</v>
      </c>
      <c r="Q987" s="121">
        <f t="shared" si="15"/>
        <v>25</v>
      </c>
      <c r="R987" s="120">
        <v>33847.4</v>
      </c>
    </row>
    <row r="988" spans="1:18">
      <c r="A988" s="116" t="str">
        <f>TNOMINA[[#This Row],[cedula]]&amp;TNOMINA[[#This Row],[prog]]&amp;LEFT(TNOMINA[[#This Row],[tipo]],3)</f>
        <v>0490035608201TEM</v>
      </c>
      <c r="B988" s="119" t="s">
        <v>2297</v>
      </c>
      <c r="C988" s="119" t="s">
        <v>2493</v>
      </c>
      <c r="D988" s="119" t="s">
        <v>2328</v>
      </c>
      <c r="E988" s="119" t="s">
        <v>3001</v>
      </c>
      <c r="F988" s="119" t="s">
        <v>3002</v>
      </c>
      <c r="G988" s="119" t="s">
        <v>3006</v>
      </c>
      <c r="H988" s="119" t="s">
        <v>2706</v>
      </c>
      <c r="I988" s="119" t="s">
        <v>2705</v>
      </c>
      <c r="J988" s="119" t="s">
        <v>75</v>
      </c>
      <c r="K988" s="119" t="s">
        <v>684</v>
      </c>
      <c r="L988" s="119" t="s">
        <v>8575</v>
      </c>
      <c r="M988" s="120">
        <v>22000</v>
      </c>
      <c r="N988" s="122">
        <v>0</v>
      </c>
      <c r="O988" s="120">
        <v>668.8</v>
      </c>
      <c r="P988" s="120">
        <v>631.4</v>
      </c>
      <c r="Q988" s="121">
        <f t="shared" si="15"/>
        <v>25</v>
      </c>
      <c r="R988" s="120">
        <v>20674.8</v>
      </c>
    </row>
    <row r="989" spans="1:18">
      <c r="A989" s="116" t="str">
        <f>TNOMINA[[#This Row],[cedula]]&amp;TNOMINA[[#This Row],[prog]]&amp;LEFT(TNOMINA[[#This Row],[tipo]],3)</f>
        <v>0550027296701TEM</v>
      </c>
      <c r="B989" s="119" t="s">
        <v>2297</v>
      </c>
      <c r="C989" s="119" t="s">
        <v>2493</v>
      </c>
      <c r="D989" s="119" t="s">
        <v>2328</v>
      </c>
      <c r="E989" s="119" t="s">
        <v>3001</v>
      </c>
      <c r="F989" s="119" t="s">
        <v>3002</v>
      </c>
      <c r="G989" s="119" t="s">
        <v>3004</v>
      </c>
      <c r="H989" s="119" t="s">
        <v>2104</v>
      </c>
      <c r="I989" s="119" t="s">
        <v>1175</v>
      </c>
      <c r="J989" s="119" t="s">
        <v>190</v>
      </c>
      <c r="K989" s="119" t="s">
        <v>465</v>
      </c>
      <c r="L989" s="119" t="s">
        <v>8575</v>
      </c>
      <c r="M989" s="120">
        <v>20000</v>
      </c>
      <c r="N989" s="122">
        <v>0</v>
      </c>
      <c r="O989" s="120">
        <v>608</v>
      </c>
      <c r="P989" s="120">
        <v>574</v>
      </c>
      <c r="Q989" s="121">
        <f t="shared" si="15"/>
        <v>25</v>
      </c>
      <c r="R989" s="120">
        <v>18793</v>
      </c>
    </row>
    <row r="990" spans="1:18">
      <c r="A990" s="116" t="str">
        <f>TNOMINA[[#This Row],[cedula]]&amp;TNOMINA[[#This Row],[prog]]&amp;LEFT(TNOMINA[[#This Row],[tipo]],3)</f>
        <v>4020051229701TEM</v>
      </c>
      <c r="B990" s="119" t="s">
        <v>2297</v>
      </c>
      <c r="C990" s="119" t="s">
        <v>2493</v>
      </c>
      <c r="D990" s="119" t="s">
        <v>2328</v>
      </c>
      <c r="E990" s="119" t="s">
        <v>3001</v>
      </c>
      <c r="F990" s="119" t="s">
        <v>3002</v>
      </c>
      <c r="G990" s="119" t="s">
        <v>3010</v>
      </c>
      <c r="H990" s="119" t="s">
        <v>2708</v>
      </c>
      <c r="I990" s="119" t="s">
        <v>2707</v>
      </c>
      <c r="J990" s="119" t="s">
        <v>1415</v>
      </c>
      <c r="K990" s="119" t="s">
        <v>276</v>
      </c>
      <c r="L990" s="119" t="s">
        <v>8575</v>
      </c>
      <c r="M990" s="120">
        <v>70000</v>
      </c>
      <c r="N990" s="120">
        <v>5368.48</v>
      </c>
      <c r="O990" s="120">
        <v>2128</v>
      </c>
      <c r="P990" s="120">
        <v>2009</v>
      </c>
      <c r="Q990" s="121">
        <f t="shared" si="15"/>
        <v>25.000000000007276</v>
      </c>
      <c r="R990" s="120">
        <v>60469.52</v>
      </c>
    </row>
    <row r="991" spans="1:18">
      <c r="A991" s="116" t="str">
        <f>TNOMINA[[#This Row],[cedula]]&amp;TNOMINA[[#This Row],[prog]]&amp;LEFT(TNOMINA[[#This Row],[tipo]],3)</f>
        <v>0010045175601TEM</v>
      </c>
      <c r="B991" s="119" t="s">
        <v>2297</v>
      </c>
      <c r="C991" s="119" t="s">
        <v>2493</v>
      </c>
      <c r="D991" s="119" t="s">
        <v>2328</v>
      </c>
      <c r="E991" s="119" t="s">
        <v>3001</v>
      </c>
      <c r="F991" s="119" t="s">
        <v>3002</v>
      </c>
      <c r="G991" s="119" t="s">
        <v>3006</v>
      </c>
      <c r="H991" s="119" t="s">
        <v>2710</v>
      </c>
      <c r="I991" s="119" t="s">
        <v>2709</v>
      </c>
      <c r="J991" s="119" t="s">
        <v>75</v>
      </c>
      <c r="K991" s="119" t="s">
        <v>684</v>
      </c>
      <c r="L991" s="119" t="s">
        <v>8575</v>
      </c>
      <c r="M991" s="120">
        <v>15000</v>
      </c>
      <c r="N991" s="122">
        <v>0</v>
      </c>
      <c r="O991" s="120">
        <v>456</v>
      </c>
      <c r="P991" s="120">
        <v>430.5</v>
      </c>
      <c r="Q991" s="121">
        <f t="shared" si="15"/>
        <v>25</v>
      </c>
      <c r="R991" s="120">
        <v>14088.5</v>
      </c>
    </row>
    <row r="992" spans="1:18">
      <c r="A992" s="116" t="str">
        <f>TNOMINA[[#This Row],[cedula]]&amp;TNOMINA[[#This Row],[prog]]&amp;LEFT(TNOMINA[[#This Row],[tipo]],3)</f>
        <v>4022591332201TEM</v>
      </c>
      <c r="B992" s="119" t="s">
        <v>2297</v>
      </c>
      <c r="C992" s="119" t="s">
        <v>2493</v>
      </c>
      <c r="D992" s="119" t="s">
        <v>2328</v>
      </c>
      <c r="E992" s="119" t="s">
        <v>3001</v>
      </c>
      <c r="F992" s="119" t="s">
        <v>3002</v>
      </c>
      <c r="G992" s="119" t="s">
        <v>3007</v>
      </c>
      <c r="H992" s="119" t="s">
        <v>3484</v>
      </c>
      <c r="I992" s="119" t="s">
        <v>3483</v>
      </c>
      <c r="J992" s="119" t="s">
        <v>75</v>
      </c>
      <c r="K992" s="119" t="s">
        <v>684</v>
      </c>
      <c r="L992" s="119" t="s">
        <v>8575</v>
      </c>
      <c r="M992" s="120">
        <v>26250</v>
      </c>
      <c r="N992" s="122">
        <v>0</v>
      </c>
      <c r="O992" s="120">
        <v>798</v>
      </c>
      <c r="P992" s="120">
        <v>753.38</v>
      </c>
      <c r="Q992" s="121">
        <f t="shared" si="15"/>
        <v>25</v>
      </c>
      <c r="R992" s="120">
        <v>24673.62</v>
      </c>
    </row>
    <row r="993" spans="1:18">
      <c r="A993" s="116" t="str">
        <f>TNOMINA[[#This Row],[cedula]]&amp;TNOMINA[[#This Row],[prog]]&amp;LEFT(TNOMINA[[#This Row],[tipo]],3)</f>
        <v>0940010039301TEM</v>
      </c>
      <c r="B993" s="119" t="s">
        <v>2297</v>
      </c>
      <c r="C993" s="119" t="s">
        <v>2493</v>
      </c>
      <c r="D993" s="119" t="s">
        <v>2328</v>
      </c>
      <c r="E993" s="119" t="s">
        <v>3001</v>
      </c>
      <c r="F993" s="119" t="s">
        <v>3002</v>
      </c>
      <c r="G993" s="119" t="s">
        <v>3005</v>
      </c>
      <c r="H993" s="119" t="s">
        <v>3199</v>
      </c>
      <c r="I993" s="119" t="s">
        <v>3198</v>
      </c>
      <c r="J993" s="119" t="s">
        <v>75</v>
      </c>
      <c r="K993" s="119" t="s">
        <v>684</v>
      </c>
      <c r="L993" s="119" t="s">
        <v>8575</v>
      </c>
      <c r="M993" s="120">
        <v>25000</v>
      </c>
      <c r="N993" s="122">
        <v>0</v>
      </c>
      <c r="O993" s="120">
        <v>760</v>
      </c>
      <c r="P993" s="120">
        <v>717.5</v>
      </c>
      <c r="Q993" s="121">
        <f t="shared" si="15"/>
        <v>25</v>
      </c>
      <c r="R993" s="120">
        <v>23497.5</v>
      </c>
    </row>
    <row r="994" spans="1:18">
      <c r="A994" s="116" t="str">
        <f>TNOMINA[[#This Row],[cedula]]&amp;TNOMINA[[#This Row],[prog]]&amp;LEFT(TNOMINA[[#This Row],[tipo]],3)</f>
        <v>0010119879401TEM</v>
      </c>
      <c r="B994" s="119" t="s">
        <v>2297</v>
      </c>
      <c r="C994" s="119" t="s">
        <v>2493</v>
      </c>
      <c r="D994" s="119" t="s">
        <v>2328</v>
      </c>
      <c r="E994" s="119" t="s">
        <v>3001</v>
      </c>
      <c r="F994" s="119" t="s">
        <v>3002</v>
      </c>
      <c r="G994" s="119" t="s">
        <v>3010</v>
      </c>
      <c r="H994" s="119" t="s">
        <v>2106</v>
      </c>
      <c r="I994" s="119" t="s">
        <v>2105</v>
      </c>
      <c r="J994" s="119" t="s">
        <v>59</v>
      </c>
      <c r="K994" s="119" t="s">
        <v>384</v>
      </c>
      <c r="L994" s="119" t="s">
        <v>8575</v>
      </c>
      <c r="M994" s="120">
        <v>160000</v>
      </c>
      <c r="N994" s="120">
        <v>26218.87</v>
      </c>
      <c r="O994" s="120">
        <v>4864</v>
      </c>
      <c r="P994" s="120">
        <v>4592</v>
      </c>
      <c r="Q994" s="121">
        <f t="shared" si="15"/>
        <v>25</v>
      </c>
      <c r="R994" s="120">
        <v>124300.13</v>
      </c>
    </row>
    <row r="995" spans="1:18">
      <c r="A995" s="116" t="str">
        <f>TNOMINA[[#This Row],[cedula]]&amp;TNOMINA[[#This Row],[prog]]&amp;LEFT(TNOMINA[[#This Row],[tipo]],3)</f>
        <v>0310109373401TEM</v>
      </c>
      <c r="B995" s="119" t="s">
        <v>2297</v>
      </c>
      <c r="C995" s="119" t="s">
        <v>2493</v>
      </c>
      <c r="D995" s="119" t="s">
        <v>2328</v>
      </c>
      <c r="E995" s="119" t="s">
        <v>3001</v>
      </c>
      <c r="F995" s="119" t="s">
        <v>3002</v>
      </c>
      <c r="G995" s="119" t="s">
        <v>3006</v>
      </c>
      <c r="H995" s="119" t="s">
        <v>2918</v>
      </c>
      <c r="I995" s="119" t="s">
        <v>3096</v>
      </c>
      <c r="J995" s="119" t="s">
        <v>59</v>
      </c>
      <c r="K995" s="119" t="s">
        <v>513</v>
      </c>
      <c r="L995" s="119" t="s">
        <v>8575</v>
      </c>
      <c r="M995" s="120">
        <v>180000</v>
      </c>
      <c r="N995" s="120">
        <v>30923.37</v>
      </c>
      <c r="O995" s="120">
        <v>5472</v>
      </c>
      <c r="P995" s="120">
        <v>5166</v>
      </c>
      <c r="Q995" s="121">
        <f t="shared" si="15"/>
        <v>1025</v>
      </c>
      <c r="R995" s="120">
        <v>137413.63</v>
      </c>
    </row>
    <row r="996" spans="1:18">
      <c r="A996" s="116" t="str">
        <f>TNOMINA[[#This Row],[cedula]]&amp;TNOMINA[[#This Row],[prog]]&amp;LEFT(TNOMINA[[#This Row],[tipo]],3)</f>
        <v>4022109632001TEM</v>
      </c>
      <c r="B996" s="119" t="s">
        <v>2297</v>
      </c>
      <c r="C996" s="119" t="s">
        <v>2493</v>
      </c>
      <c r="D996" s="119" t="s">
        <v>2328</v>
      </c>
      <c r="E996" s="119" t="s">
        <v>3001</v>
      </c>
      <c r="F996" s="119" t="s">
        <v>3002</v>
      </c>
      <c r="G996" s="119" t="s">
        <v>3006</v>
      </c>
      <c r="H996" s="119" t="s">
        <v>2452</v>
      </c>
      <c r="I996" s="119" t="s">
        <v>2423</v>
      </c>
      <c r="J996" s="119" t="s">
        <v>108</v>
      </c>
      <c r="K996" s="119" t="s">
        <v>104</v>
      </c>
      <c r="L996" s="119" t="s">
        <v>8575</v>
      </c>
      <c r="M996" s="120">
        <v>30000</v>
      </c>
      <c r="N996" s="122">
        <v>0</v>
      </c>
      <c r="O996" s="120">
        <v>912</v>
      </c>
      <c r="P996" s="120">
        <v>861</v>
      </c>
      <c r="Q996" s="121">
        <f t="shared" si="15"/>
        <v>25</v>
      </c>
      <c r="R996" s="120">
        <v>28202</v>
      </c>
    </row>
    <row r="997" spans="1:18">
      <c r="A997" s="116" t="str">
        <f>TNOMINA[[#This Row],[cedula]]&amp;TNOMINA[[#This Row],[prog]]&amp;LEFT(TNOMINA[[#This Row],[tipo]],3)</f>
        <v>4023090828301TEM</v>
      </c>
      <c r="B997" s="119" t="s">
        <v>2297</v>
      </c>
      <c r="C997" s="119" t="s">
        <v>2493</v>
      </c>
      <c r="D997" s="119" t="s">
        <v>2328</v>
      </c>
      <c r="E997" s="119" t="s">
        <v>3001</v>
      </c>
      <c r="F997" s="119" t="s">
        <v>3002</v>
      </c>
      <c r="G997" s="119" t="s">
        <v>3010</v>
      </c>
      <c r="H997" s="119" t="s">
        <v>2861</v>
      </c>
      <c r="I997" s="119" t="s">
        <v>2880</v>
      </c>
      <c r="J997" s="119" t="s">
        <v>2420</v>
      </c>
      <c r="K997" s="119" t="s">
        <v>302</v>
      </c>
      <c r="L997" s="119" t="s">
        <v>8575</v>
      </c>
      <c r="M997" s="120">
        <v>70000</v>
      </c>
      <c r="N997" s="120">
        <v>5368.48</v>
      </c>
      <c r="O997" s="120">
        <v>2128</v>
      </c>
      <c r="P997" s="120">
        <v>2009</v>
      </c>
      <c r="Q997" s="121">
        <f t="shared" si="15"/>
        <v>25.000000000007276</v>
      </c>
      <c r="R997" s="120">
        <v>60469.52</v>
      </c>
    </row>
    <row r="998" spans="1:18">
      <c r="A998" s="116" t="str">
        <f>TNOMINA[[#This Row],[cedula]]&amp;TNOMINA[[#This Row],[prog]]&amp;LEFT(TNOMINA[[#This Row],[tipo]],3)</f>
        <v>0011275579801TEM</v>
      </c>
      <c r="B998" s="119" t="s">
        <v>2297</v>
      </c>
      <c r="C998" s="119" t="s">
        <v>2493</v>
      </c>
      <c r="D998" s="119" t="s">
        <v>2328</v>
      </c>
      <c r="E998" s="119" t="s">
        <v>3001</v>
      </c>
      <c r="F998" s="119" t="s">
        <v>3002</v>
      </c>
      <c r="G998" s="119" t="s">
        <v>3006</v>
      </c>
      <c r="H998" s="119" t="s">
        <v>2713</v>
      </c>
      <c r="I998" s="119" t="s">
        <v>2712</v>
      </c>
      <c r="J998" s="119" t="s">
        <v>75</v>
      </c>
      <c r="K998" s="119" t="s">
        <v>73</v>
      </c>
      <c r="L998" s="119" t="s">
        <v>8575</v>
      </c>
      <c r="M998" s="120">
        <v>36000</v>
      </c>
      <c r="N998" s="122">
        <v>0</v>
      </c>
      <c r="O998" s="120">
        <v>1094.4000000000001</v>
      </c>
      <c r="P998" s="120">
        <v>1033.2</v>
      </c>
      <c r="Q998" s="121">
        <f t="shared" si="15"/>
        <v>16321</v>
      </c>
      <c r="R998" s="120">
        <v>17551.400000000001</v>
      </c>
    </row>
    <row r="999" spans="1:18">
      <c r="A999" s="116" t="str">
        <f>TNOMINA[[#This Row],[cedula]]&amp;TNOMINA[[#This Row],[prog]]&amp;LEFT(TNOMINA[[#This Row],[tipo]],3)</f>
        <v>2230025553001TEM</v>
      </c>
      <c r="B999" s="119" t="s">
        <v>2297</v>
      </c>
      <c r="C999" s="119" t="s">
        <v>2493</v>
      </c>
      <c r="D999" s="119" t="s">
        <v>2328</v>
      </c>
      <c r="E999" s="119" t="s">
        <v>3001</v>
      </c>
      <c r="F999" s="119" t="s">
        <v>3002</v>
      </c>
      <c r="G999" s="119" t="s">
        <v>3006</v>
      </c>
      <c r="H999" s="119" t="s">
        <v>2966</v>
      </c>
      <c r="I999" s="119" t="s">
        <v>2965</v>
      </c>
      <c r="J999" s="119" t="s">
        <v>127</v>
      </c>
      <c r="K999" s="119" t="s">
        <v>259</v>
      </c>
      <c r="L999" s="119" t="s">
        <v>8575</v>
      </c>
      <c r="M999" s="120">
        <v>135000</v>
      </c>
      <c r="N999" s="120">
        <v>20338.240000000002</v>
      </c>
      <c r="O999" s="120">
        <v>4104</v>
      </c>
      <c r="P999" s="120">
        <v>3874.5</v>
      </c>
      <c r="Q999" s="121">
        <f t="shared" si="15"/>
        <v>825</v>
      </c>
      <c r="R999" s="120">
        <v>105858.26</v>
      </c>
    </row>
    <row r="1000" spans="1:18">
      <c r="A1000" s="116" t="str">
        <f>TNOMINA[[#This Row],[cedula]]&amp;TNOMINA[[#This Row],[prog]]&amp;LEFT(TNOMINA[[#This Row],[tipo]],3)</f>
        <v>2250032297301TEM</v>
      </c>
      <c r="B1000" s="119" t="s">
        <v>2297</v>
      </c>
      <c r="C1000" s="119" t="s">
        <v>2493</v>
      </c>
      <c r="D1000" s="119" t="s">
        <v>2328</v>
      </c>
      <c r="E1000" s="119" t="s">
        <v>3001</v>
      </c>
      <c r="F1000" s="119" t="s">
        <v>3002</v>
      </c>
      <c r="G1000" s="119" t="s">
        <v>3004</v>
      </c>
      <c r="H1000" s="119" t="s">
        <v>2107</v>
      </c>
      <c r="I1000" s="119" t="s">
        <v>1525</v>
      </c>
      <c r="J1000" s="119" t="s">
        <v>3086</v>
      </c>
      <c r="K1000" s="119" t="s">
        <v>201</v>
      </c>
      <c r="L1000" s="119" t="s">
        <v>8575</v>
      </c>
      <c r="M1000" s="120">
        <v>65000</v>
      </c>
      <c r="N1000" s="120">
        <v>4427.58</v>
      </c>
      <c r="O1000" s="120">
        <v>1976</v>
      </c>
      <c r="P1000" s="120">
        <v>1865.5</v>
      </c>
      <c r="Q1000" s="121">
        <f t="shared" si="15"/>
        <v>5921</v>
      </c>
      <c r="R1000" s="120">
        <v>50809.919999999998</v>
      </c>
    </row>
    <row r="1001" spans="1:18">
      <c r="A1001" s="116" t="str">
        <f>TNOMINA[[#This Row],[cedula]]&amp;TNOMINA[[#This Row],[prog]]&amp;LEFT(TNOMINA[[#This Row],[tipo]],3)</f>
        <v>4022289703101TEM</v>
      </c>
      <c r="B1001" s="119" t="s">
        <v>2297</v>
      </c>
      <c r="C1001" s="119" t="s">
        <v>2493</v>
      </c>
      <c r="D1001" s="119" t="s">
        <v>2328</v>
      </c>
      <c r="E1001" s="119" t="s">
        <v>3001</v>
      </c>
      <c r="F1001" s="119" t="s">
        <v>3002</v>
      </c>
      <c r="G1001" s="119" t="s">
        <v>3006</v>
      </c>
      <c r="H1001" s="119" t="s">
        <v>3486</v>
      </c>
      <c r="I1001" s="119" t="s">
        <v>3485</v>
      </c>
      <c r="J1001" s="119" t="s">
        <v>1334</v>
      </c>
      <c r="K1001" s="119" t="s">
        <v>405</v>
      </c>
      <c r="L1001" s="119" t="s">
        <v>8575</v>
      </c>
      <c r="M1001" s="120">
        <v>42000</v>
      </c>
      <c r="N1001" s="120">
        <v>724.92</v>
      </c>
      <c r="O1001" s="120">
        <v>1276.8</v>
      </c>
      <c r="P1001" s="120">
        <v>1205.4000000000001</v>
      </c>
      <c r="Q1001" s="121">
        <f t="shared" si="15"/>
        <v>25</v>
      </c>
      <c r="R1001" s="120">
        <v>38767.879999999997</v>
      </c>
    </row>
    <row r="1002" spans="1:18">
      <c r="A1002" s="116" t="str">
        <f>TNOMINA[[#This Row],[cedula]]&amp;TNOMINA[[#This Row],[prog]]&amp;LEFT(TNOMINA[[#This Row],[tipo]],3)</f>
        <v>0010248552101TEM</v>
      </c>
      <c r="B1002" s="119" t="s">
        <v>2297</v>
      </c>
      <c r="C1002" s="119" t="s">
        <v>2493</v>
      </c>
      <c r="D1002" s="119" t="s">
        <v>2328</v>
      </c>
      <c r="E1002" s="119" t="s">
        <v>3001</v>
      </c>
      <c r="F1002" s="119" t="s">
        <v>3002</v>
      </c>
      <c r="G1002" s="119" t="s">
        <v>3006</v>
      </c>
      <c r="H1002" s="119" t="s">
        <v>2715</v>
      </c>
      <c r="I1002" s="119" t="s">
        <v>2714</v>
      </c>
      <c r="J1002" s="119" t="s">
        <v>75</v>
      </c>
      <c r="K1002" s="119" t="s">
        <v>73</v>
      </c>
      <c r="L1002" s="119" t="s">
        <v>8575</v>
      </c>
      <c r="M1002" s="120">
        <v>20000</v>
      </c>
      <c r="N1002" s="122">
        <v>0</v>
      </c>
      <c r="O1002" s="120">
        <v>608</v>
      </c>
      <c r="P1002" s="120">
        <v>574</v>
      </c>
      <c r="Q1002" s="121">
        <f t="shared" si="15"/>
        <v>25</v>
      </c>
      <c r="R1002" s="120">
        <v>18793</v>
      </c>
    </row>
    <row r="1003" spans="1:18">
      <c r="A1003" s="116" t="str">
        <f>TNOMINA[[#This Row],[cedula]]&amp;TNOMINA[[#This Row],[prog]]&amp;LEFT(TNOMINA[[#This Row],[tipo]],3)</f>
        <v>0790015470401TEM</v>
      </c>
      <c r="B1003" s="119" t="s">
        <v>2297</v>
      </c>
      <c r="C1003" s="119" t="s">
        <v>2493</v>
      </c>
      <c r="D1003" s="119" t="s">
        <v>2328</v>
      </c>
      <c r="E1003" s="119" t="s">
        <v>3001</v>
      </c>
      <c r="F1003" s="119" t="s">
        <v>3002</v>
      </c>
      <c r="G1003" s="119" t="s">
        <v>3005</v>
      </c>
      <c r="H1003" s="119" t="s">
        <v>2109</v>
      </c>
      <c r="I1003" s="119" t="s">
        <v>1453</v>
      </c>
      <c r="J1003" s="119" t="s">
        <v>1200</v>
      </c>
      <c r="K1003" s="119" t="s">
        <v>3626</v>
      </c>
      <c r="L1003" s="119" t="s">
        <v>8575</v>
      </c>
      <c r="M1003" s="120">
        <v>70000</v>
      </c>
      <c r="N1003" s="120">
        <v>5368.48</v>
      </c>
      <c r="O1003" s="120">
        <v>2128</v>
      </c>
      <c r="P1003" s="120">
        <v>2009</v>
      </c>
      <c r="Q1003" s="121">
        <f t="shared" si="15"/>
        <v>425.00000000000728</v>
      </c>
      <c r="R1003" s="120">
        <v>60069.52</v>
      </c>
    </row>
    <row r="1004" spans="1:18">
      <c r="A1004" s="116" t="str">
        <f>TNOMINA[[#This Row],[cedula]]&amp;TNOMINA[[#This Row],[prog]]&amp;LEFT(TNOMINA[[#This Row],[tipo]],3)</f>
        <v>0011337882201TEM</v>
      </c>
      <c r="B1004" s="119" t="s">
        <v>2297</v>
      </c>
      <c r="C1004" s="119" t="s">
        <v>2493</v>
      </c>
      <c r="D1004" s="119" t="s">
        <v>2328</v>
      </c>
      <c r="E1004" s="119" t="s">
        <v>3001</v>
      </c>
      <c r="F1004" s="119" t="s">
        <v>3002</v>
      </c>
      <c r="G1004" s="119" t="s">
        <v>3006</v>
      </c>
      <c r="H1004" s="119" t="s">
        <v>2717</v>
      </c>
      <c r="I1004" s="119" t="s">
        <v>2716</v>
      </c>
      <c r="J1004" s="119" t="s">
        <v>2711</v>
      </c>
      <c r="K1004" s="119" t="s">
        <v>140</v>
      </c>
      <c r="L1004" s="119" t="s">
        <v>8575</v>
      </c>
      <c r="M1004" s="120">
        <v>36000</v>
      </c>
      <c r="N1004" s="122">
        <v>0</v>
      </c>
      <c r="O1004" s="120">
        <v>1094.4000000000001</v>
      </c>
      <c r="P1004" s="120">
        <v>1033.2</v>
      </c>
      <c r="Q1004" s="121">
        <f t="shared" si="15"/>
        <v>1151</v>
      </c>
      <c r="R1004" s="120">
        <v>32721.4</v>
      </c>
    </row>
    <row r="1005" spans="1:18">
      <c r="A1005" s="116" t="str">
        <f>TNOMINA[[#This Row],[cedula]]&amp;TNOMINA[[#This Row],[prog]]&amp;LEFT(TNOMINA[[#This Row],[tipo]],3)</f>
        <v>2230000850901TEM</v>
      </c>
      <c r="B1005" s="119" t="s">
        <v>2297</v>
      </c>
      <c r="C1005" s="119" t="s">
        <v>2493</v>
      </c>
      <c r="D1005" s="119" t="s">
        <v>2328</v>
      </c>
      <c r="E1005" s="119" t="s">
        <v>3001</v>
      </c>
      <c r="F1005" s="119" t="s">
        <v>3002</v>
      </c>
      <c r="G1005" s="119" t="s">
        <v>3010</v>
      </c>
      <c r="H1005" s="119" t="s">
        <v>2110</v>
      </c>
      <c r="I1005" s="119" t="s">
        <v>887</v>
      </c>
      <c r="J1005" s="119" t="s">
        <v>59</v>
      </c>
      <c r="K1005" s="119" t="s">
        <v>289</v>
      </c>
      <c r="L1005" s="119" t="s">
        <v>8575</v>
      </c>
      <c r="M1005" s="120">
        <v>115000</v>
      </c>
      <c r="N1005" s="120">
        <v>15633.74</v>
      </c>
      <c r="O1005" s="120">
        <v>3496</v>
      </c>
      <c r="P1005" s="120">
        <v>3300.5</v>
      </c>
      <c r="Q1005" s="121">
        <f t="shared" si="15"/>
        <v>25.000000000014552</v>
      </c>
      <c r="R1005" s="120">
        <v>92544.76</v>
      </c>
    </row>
    <row r="1006" spans="1:18">
      <c r="A1006" s="116" t="str">
        <f>TNOMINA[[#This Row],[cedula]]&amp;TNOMINA[[#This Row],[prog]]&amp;LEFT(TNOMINA[[#This Row],[tipo]],3)</f>
        <v>4023601381501TEM</v>
      </c>
      <c r="B1006" s="119" t="s">
        <v>2297</v>
      </c>
      <c r="C1006" s="119" t="s">
        <v>2493</v>
      </c>
      <c r="D1006" s="119" t="s">
        <v>2328</v>
      </c>
      <c r="E1006" s="119" t="s">
        <v>3001</v>
      </c>
      <c r="F1006" s="119" t="s">
        <v>3002</v>
      </c>
      <c r="G1006" s="119" t="s">
        <v>3006</v>
      </c>
      <c r="H1006" s="119" t="s">
        <v>2719</v>
      </c>
      <c r="I1006" s="119" t="s">
        <v>2718</v>
      </c>
      <c r="J1006" s="119" t="s">
        <v>190</v>
      </c>
      <c r="K1006" s="119" t="s">
        <v>217</v>
      </c>
      <c r="L1006" s="119" t="s">
        <v>8575</v>
      </c>
      <c r="M1006" s="120">
        <v>16500</v>
      </c>
      <c r="N1006" s="122">
        <v>0</v>
      </c>
      <c r="O1006" s="120">
        <v>501.6</v>
      </c>
      <c r="P1006" s="120">
        <v>473.55</v>
      </c>
      <c r="Q1006" s="121">
        <f t="shared" si="15"/>
        <v>25</v>
      </c>
      <c r="R1006" s="120">
        <v>15499.85</v>
      </c>
    </row>
    <row r="1007" spans="1:18">
      <c r="A1007" s="116" t="str">
        <f>TNOMINA[[#This Row],[cedula]]&amp;TNOMINA[[#This Row],[prog]]&amp;LEFT(TNOMINA[[#This Row],[tipo]],3)</f>
        <v>0310471676001TEM</v>
      </c>
      <c r="B1007" s="119" t="s">
        <v>2297</v>
      </c>
      <c r="C1007" s="119" t="s">
        <v>2493</v>
      </c>
      <c r="D1007" s="119" t="s">
        <v>2328</v>
      </c>
      <c r="E1007" s="119" t="s">
        <v>3001</v>
      </c>
      <c r="F1007" s="119" t="s">
        <v>3002</v>
      </c>
      <c r="G1007" s="119" t="s">
        <v>3006</v>
      </c>
      <c r="H1007" s="119" t="s">
        <v>2504</v>
      </c>
      <c r="I1007" s="119" t="s">
        <v>2503</v>
      </c>
      <c r="J1007" s="119" t="s">
        <v>75</v>
      </c>
      <c r="K1007" s="119" t="s">
        <v>18</v>
      </c>
      <c r="L1007" s="119" t="s">
        <v>8575</v>
      </c>
      <c r="M1007" s="120">
        <v>25000</v>
      </c>
      <c r="N1007" s="122">
        <v>0</v>
      </c>
      <c r="O1007" s="120">
        <v>760</v>
      </c>
      <c r="P1007" s="120">
        <v>717.5</v>
      </c>
      <c r="Q1007" s="121">
        <f t="shared" si="15"/>
        <v>25</v>
      </c>
      <c r="R1007" s="120">
        <v>23497.5</v>
      </c>
    </row>
    <row r="1008" spans="1:18">
      <c r="A1008" s="116" t="str">
        <f>TNOMINA[[#This Row],[cedula]]&amp;TNOMINA[[#This Row],[prog]]&amp;LEFT(TNOMINA[[#This Row],[tipo]],3)</f>
        <v>2230075986101TEM</v>
      </c>
      <c r="B1008" s="119" t="s">
        <v>2297</v>
      </c>
      <c r="C1008" s="119" t="s">
        <v>2493</v>
      </c>
      <c r="D1008" s="119" t="s">
        <v>2328</v>
      </c>
      <c r="E1008" s="119" t="s">
        <v>3001</v>
      </c>
      <c r="F1008" s="119" t="s">
        <v>3002</v>
      </c>
      <c r="G1008" s="119" t="s">
        <v>3003</v>
      </c>
      <c r="H1008" s="119" t="s">
        <v>2111</v>
      </c>
      <c r="I1008" s="119" t="s">
        <v>1233</v>
      </c>
      <c r="J1008" s="119" t="s">
        <v>59</v>
      </c>
      <c r="K1008" s="119" t="s">
        <v>276</v>
      </c>
      <c r="L1008" s="119" t="s">
        <v>8575</v>
      </c>
      <c r="M1008" s="120">
        <v>185000</v>
      </c>
      <c r="N1008" s="120">
        <v>32099.49</v>
      </c>
      <c r="O1008" s="120">
        <v>5624</v>
      </c>
      <c r="P1008" s="120">
        <v>5309.5</v>
      </c>
      <c r="Q1008" s="121">
        <f t="shared" si="15"/>
        <v>25</v>
      </c>
      <c r="R1008" s="120">
        <v>141942.01</v>
      </c>
    </row>
    <row r="1009" spans="1:18">
      <c r="A1009" s="116" t="str">
        <f>TNOMINA[[#This Row],[cedula]]&amp;TNOMINA[[#This Row],[prog]]&amp;LEFT(TNOMINA[[#This Row],[tipo]],3)</f>
        <v>0930029780201TEM</v>
      </c>
      <c r="B1009" s="119" t="s">
        <v>2297</v>
      </c>
      <c r="C1009" s="119" t="s">
        <v>2493</v>
      </c>
      <c r="D1009" s="119" t="s">
        <v>2328</v>
      </c>
      <c r="E1009" s="119" t="s">
        <v>3001</v>
      </c>
      <c r="F1009" s="119" t="s">
        <v>3002</v>
      </c>
      <c r="G1009" s="119" t="s">
        <v>3006</v>
      </c>
      <c r="H1009" s="119" t="s">
        <v>2506</v>
      </c>
      <c r="I1009" s="119" t="s">
        <v>2505</v>
      </c>
      <c r="J1009" s="119" t="s">
        <v>273</v>
      </c>
      <c r="K1009" s="119" t="s">
        <v>323</v>
      </c>
      <c r="L1009" s="119" t="s">
        <v>8575</v>
      </c>
      <c r="M1009" s="120">
        <v>60000</v>
      </c>
      <c r="N1009" s="120">
        <v>3169.2</v>
      </c>
      <c r="O1009" s="120">
        <v>1824</v>
      </c>
      <c r="P1009" s="120">
        <v>1722</v>
      </c>
      <c r="Q1009" s="121">
        <f t="shared" si="15"/>
        <v>1612.3800000000047</v>
      </c>
      <c r="R1009" s="120">
        <v>51672.42</v>
      </c>
    </row>
    <row r="1010" spans="1:18">
      <c r="A1010" s="116" t="str">
        <f>TNOMINA[[#This Row],[cedula]]&amp;TNOMINA[[#This Row],[prog]]&amp;LEFT(TNOMINA[[#This Row],[tipo]],3)</f>
        <v>0011783781501TEM</v>
      </c>
      <c r="B1010" s="119" t="s">
        <v>2297</v>
      </c>
      <c r="C1010" s="119" t="s">
        <v>2493</v>
      </c>
      <c r="D1010" s="119" t="s">
        <v>2328</v>
      </c>
      <c r="E1010" s="119" t="s">
        <v>3001</v>
      </c>
      <c r="F1010" s="119" t="s">
        <v>3002</v>
      </c>
      <c r="G1010" s="119" t="s">
        <v>3007</v>
      </c>
      <c r="H1010" s="119" t="s">
        <v>2302</v>
      </c>
      <c r="I1010" s="119" t="s">
        <v>2313</v>
      </c>
      <c r="J1010" s="119" t="s">
        <v>59</v>
      </c>
      <c r="K1010" s="119" t="s">
        <v>302</v>
      </c>
      <c r="L1010" s="119" t="s">
        <v>8575</v>
      </c>
      <c r="M1010" s="120">
        <v>185000</v>
      </c>
      <c r="N1010" s="120">
        <v>31702.65</v>
      </c>
      <c r="O1010" s="120">
        <v>5624</v>
      </c>
      <c r="P1010" s="120">
        <v>5309.5</v>
      </c>
      <c r="Q1010" s="121">
        <f t="shared" si="15"/>
        <v>1612.3800000000047</v>
      </c>
      <c r="R1010" s="120">
        <v>140751.47</v>
      </c>
    </row>
    <row r="1011" spans="1:18">
      <c r="A1011" s="116" t="str">
        <f>TNOMINA[[#This Row],[cedula]]&amp;TNOMINA[[#This Row],[prog]]&amp;LEFT(TNOMINA[[#This Row],[tipo]],3)</f>
        <v>2230080624101TEM</v>
      </c>
      <c r="B1011" s="119" t="s">
        <v>2297</v>
      </c>
      <c r="C1011" s="119" t="s">
        <v>2493</v>
      </c>
      <c r="D1011" s="119" t="s">
        <v>2328</v>
      </c>
      <c r="E1011" s="119" t="s">
        <v>3001</v>
      </c>
      <c r="F1011" s="119" t="s">
        <v>3002</v>
      </c>
      <c r="G1011" s="119" t="s">
        <v>3008</v>
      </c>
      <c r="H1011" s="119" t="s">
        <v>2856</v>
      </c>
      <c r="I1011" s="119" t="s">
        <v>2876</v>
      </c>
      <c r="J1011" s="119" t="s">
        <v>59</v>
      </c>
      <c r="K1011" s="119" t="s">
        <v>305</v>
      </c>
      <c r="L1011" s="119" t="s">
        <v>8575</v>
      </c>
      <c r="M1011" s="120">
        <v>185000</v>
      </c>
      <c r="N1011" s="120">
        <v>32099.49</v>
      </c>
      <c r="O1011" s="120">
        <v>5624</v>
      </c>
      <c r="P1011" s="120">
        <v>5309.5</v>
      </c>
      <c r="Q1011" s="121">
        <f t="shared" si="15"/>
        <v>425</v>
      </c>
      <c r="R1011" s="120">
        <v>141542.01</v>
      </c>
    </row>
    <row r="1012" spans="1:18">
      <c r="A1012" s="116" t="str">
        <f>TNOMINA[[#This Row],[cedula]]&amp;TNOMINA[[#This Row],[prog]]&amp;LEFT(TNOMINA[[#This Row],[tipo]],3)</f>
        <v>0500035465301TEM</v>
      </c>
      <c r="B1012" s="119" t="s">
        <v>2297</v>
      </c>
      <c r="C1012" s="119" t="s">
        <v>2493</v>
      </c>
      <c r="D1012" s="119" t="s">
        <v>2328</v>
      </c>
      <c r="E1012" s="119" t="s">
        <v>3001</v>
      </c>
      <c r="F1012" s="119" t="s">
        <v>3002</v>
      </c>
      <c r="G1012" s="119" t="s">
        <v>3006</v>
      </c>
      <c r="H1012" s="119" t="s">
        <v>2723</v>
      </c>
      <c r="I1012" s="119" t="s">
        <v>2722</v>
      </c>
      <c r="J1012" s="119" t="s">
        <v>3098</v>
      </c>
      <c r="K1012" s="119" t="s">
        <v>584</v>
      </c>
      <c r="L1012" s="119" t="s">
        <v>8575</v>
      </c>
      <c r="M1012" s="120">
        <v>45000</v>
      </c>
      <c r="N1012" s="120">
        <v>1148.33</v>
      </c>
      <c r="O1012" s="120">
        <v>1368</v>
      </c>
      <c r="P1012" s="120">
        <v>1291.5</v>
      </c>
      <c r="Q1012" s="121">
        <f t="shared" si="15"/>
        <v>25</v>
      </c>
      <c r="R1012" s="120">
        <v>41167.17</v>
      </c>
    </row>
    <row r="1013" spans="1:18">
      <c r="A1013" s="116" t="str">
        <f>TNOMINA[[#This Row],[cedula]]&amp;TNOMINA[[#This Row],[prog]]&amp;LEFT(TNOMINA[[#This Row],[tipo]],3)</f>
        <v>0310082324801TEM</v>
      </c>
      <c r="B1013" s="119" t="s">
        <v>2297</v>
      </c>
      <c r="C1013" s="119" t="s">
        <v>2493</v>
      </c>
      <c r="D1013" s="119" t="s">
        <v>2328</v>
      </c>
      <c r="E1013" s="119" t="s">
        <v>3001</v>
      </c>
      <c r="F1013" s="119" t="s">
        <v>3002</v>
      </c>
      <c r="G1013" s="119" t="s">
        <v>3006</v>
      </c>
      <c r="H1013" s="119" t="s">
        <v>3579</v>
      </c>
      <c r="I1013" s="119" t="s">
        <v>3612</v>
      </c>
      <c r="J1013" s="119" t="s">
        <v>190</v>
      </c>
      <c r="K1013" s="119" t="s">
        <v>764</v>
      </c>
      <c r="L1013" s="119" t="s">
        <v>8575</v>
      </c>
      <c r="M1013" s="120">
        <v>60000</v>
      </c>
      <c r="N1013" s="120">
        <v>3486.68</v>
      </c>
      <c r="O1013" s="120">
        <v>1824</v>
      </c>
      <c r="P1013" s="120">
        <v>1722</v>
      </c>
      <c r="Q1013" s="121">
        <f t="shared" si="15"/>
        <v>25</v>
      </c>
      <c r="R1013" s="120">
        <v>52942.32</v>
      </c>
    </row>
    <row r="1014" spans="1:18">
      <c r="A1014" s="116" t="str">
        <f>TNOMINA[[#This Row],[cedula]]&amp;TNOMINA[[#This Row],[prog]]&amp;LEFT(TNOMINA[[#This Row],[tipo]],3)</f>
        <v>0010062064001TEM</v>
      </c>
      <c r="B1014" s="119" t="s">
        <v>2297</v>
      </c>
      <c r="C1014" s="119" t="s">
        <v>2493</v>
      </c>
      <c r="D1014" s="119" t="s">
        <v>2328</v>
      </c>
      <c r="E1014" s="119" t="s">
        <v>3001</v>
      </c>
      <c r="F1014" s="119" t="s">
        <v>3002</v>
      </c>
      <c r="G1014" s="119" t="s">
        <v>3009</v>
      </c>
      <c r="H1014" s="119" t="s">
        <v>2447</v>
      </c>
      <c r="I1014" s="119" t="s">
        <v>2481</v>
      </c>
      <c r="J1014" s="119" t="s">
        <v>59</v>
      </c>
      <c r="K1014" s="119" t="s">
        <v>317</v>
      </c>
      <c r="L1014" s="119" t="s">
        <v>8575</v>
      </c>
      <c r="M1014" s="120">
        <v>150000</v>
      </c>
      <c r="N1014" s="120">
        <v>23866.62</v>
      </c>
      <c r="O1014" s="120">
        <v>4560</v>
      </c>
      <c r="P1014" s="120">
        <v>4305</v>
      </c>
      <c r="Q1014" s="121">
        <f t="shared" si="15"/>
        <v>1125</v>
      </c>
      <c r="R1014" s="120">
        <v>116143.38</v>
      </c>
    </row>
    <row r="1015" spans="1:18">
      <c r="A1015" s="116" t="str">
        <f>TNOMINA[[#This Row],[cedula]]&amp;TNOMINA[[#This Row],[prog]]&amp;LEFT(TNOMINA[[#This Row],[tipo]],3)</f>
        <v>1380003616501TEM</v>
      </c>
      <c r="B1015" s="119" t="s">
        <v>2297</v>
      </c>
      <c r="C1015" s="119" t="s">
        <v>2493</v>
      </c>
      <c r="D1015" s="119" t="s">
        <v>2328</v>
      </c>
      <c r="E1015" s="119" t="s">
        <v>3001</v>
      </c>
      <c r="F1015" s="119" t="s">
        <v>3002</v>
      </c>
      <c r="G1015" s="119" t="s">
        <v>3006</v>
      </c>
      <c r="H1015" s="119" t="s">
        <v>2725</v>
      </c>
      <c r="I1015" s="119" t="s">
        <v>2724</v>
      </c>
      <c r="J1015" s="119" t="s">
        <v>297</v>
      </c>
      <c r="K1015" s="119" t="s">
        <v>465</v>
      </c>
      <c r="L1015" s="119" t="s">
        <v>8575</v>
      </c>
      <c r="M1015" s="120">
        <v>25000</v>
      </c>
      <c r="N1015" s="122">
        <v>0</v>
      </c>
      <c r="O1015" s="120">
        <v>760</v>
      </c>
      <c r="P1015" s="120">
        <v>717.5</v>
      </c>
      <c r="Q1015" s="121">
        <f t="shared" si="15"/>
        <v>25</v>
      </c>
      <c r="R1015" s="120">
        <v>23497.5</v>
      </c>
    </row>
    <row r="1016" spans="1:18">
      <c r="A1016" s="116" t="str">
        <f>TNOMINA[[#This Row],[cedula]]&amp;TNOMINA[[#This Row],[prog]]&amp;LEFT(TNOMINA[[#This Row],[tipo]],3)</f>
        <v>0010495315301TEM</v>
      </c>
      <c r="B1016" s="119" t="s">
        <v>2297</v>
      </c>
      <c r="C1016" s="119" t="s">
        <v>2493</v>
      </c>
      <c r="D1016" s="119" t="s">
        <v>2328</v>
      </c>
      <c r="E1016" s="119" t="s">
        <v>3001</v>
      </c>
      <c r="F1016" s="119" t="s">
        <v>3002</v>
      </c>
      <c r="G1016" s="119" t="s">
        <v>3013</v>
      </c>
      <c r="H1016" s="119" t="s">
        <v>3488</v>
      </c>
      <c r="I1016" s="119" t="s">
        <v>3487</v>
      </c>
      <c r="J1016" s="119" t="s">
        <v>75</v>
      </c>
      <c r="K1016" s="119" t="s">
        <v>73</v>
      </c>
      <c r="L1016" s="119" t="s">
        <v>8575</v>
      </c>
      <c r="M1016" s="120">
        <v>20000</v>
      </c>
      <c r="N1016" s="122">
        <v>0</v>
      </c>
      <c r="O1016" s="120">
        <v>608</v>
      </c>
      <c r="P1016" s="120">
        <v>574</v>
      </c>
      <c r="Q1016" s="121">
        <f t="shared" si="15"/>
        <v>25</v>
      </c>
      <c r="R1016" s="120">
        <v>18793</v>
      </c>
    </row>
    <row r="1017" spans="1:18">
      <c r="A1017" s="116" t="str">
        <f>TNOMINA[[#This Row],[cedula]]&amp;TNOMINA[[#This Row],[prog]]&amp;LEFT(TNOMINA[[#This Row],[tipo]],3)</f>
        <v>4022364290701TEM</v>
      </c>
      <c r="B1017" s="119" t="s">
        <v>2297</v>
      </c>
      <c r="C1017" s="119" t="s">
        <v>2493</v>
      </c>
      <c r="D1017" s="119" t="s">
        <v>2328</v>
      </c>
      <c r="E1017" s="119" t="s">
        <v>3001</v>
      </c>
      <c r="F1017" s="119" t="s">
        <v>3002</v>
      </c>
      <c r="G1017" s="119" t="s">
        <v>3006</v>
      </c>
      <c r="H1017" s="119" t="s">
        <v>6387</v>
      </c>
      <c r="I1017" s="119" t="s">
        <v>6388</v>
      </c>
      <c r="J1017" s="119" t="s">
        <v>2420</v>
      </c>
      <c r="K1017" s="119" t="s">
        <v>302</v>
      </c>
      <c r="L1017" s="119" t="s">
        <v>8575</v>
      </c>
      <c r="M1017" s="120">
        <v>70000</v>
      </c>
      <c r="N1017" s="120">
        <v>5368.48</v>
      </c>
      <c r="O1017" s="120">
        <v>2128</v>
      </c>
      <c r="P1017" s="120">
        <v>2009</v>
      </c>
      <c r="Q1017" s="121">
        <f t="shared" si="15"/>
        <v>25.000000000007276</v>
      </c>
      <c r="R1017" s="120">
        <v>60469.52</v>
      </c>
    </row>
    <row r="1018" spans="1:18">
      <c r="A1018" s="116" t="str">
        <f>TNOMINA[[#This Row],[cedula]]&amp;TNOMINA[[#This Row],[prog]]&amp;LEFT(TNOMINA[[#This Row],[tipo]],3)</f>
        <v>0010066612201TEM</v>
      </c>
      <c r="B1018" s="119" t="s">
        <v>2297</v>
      </c>
      <c r="C1018" s="119" t="s">
        <v>2493</v>
      </c>
      <c r="D1018" s="119" t="s">
        <v>2328</v>
      </c>
      <c r="E1018" s="119" t="s">
        <v>3001</v>
      </c>
      <c r="F1018" s="119" t="s">
        <v>3002</v>
      </c>
      <c r="G1018" s="119" t="s">
        <v>3005</v>
      </c>
      <c r="H1018" s="119" t="s">
        <v>8595</v>
      </c>
      <c r="I1018" s="119" t="s">
        <v>8594</v>
      </c>
      <c r="J1018" s="119" t="s">
        <v>59</v>
      </c>
      <c r="K1018" s="119" t="s">
        <v>1213</v>
      </c>
      <c r="L1018" s="119" t="s">
        <v>8575</v>
      </c>
      <c r="M1018" s="120">
        <v>170000</v>
      </c>
      <c r="N1018" s="120">
        <v>28571.119999999999</v>
      </c>
      <c r="O1018" s="120">
        <v>5168</v>
      </c>
      <c r="P1018" s="120">
        <v>4879</v>
      </c>
      <c r="Q1018" s="121">
        <f t="shared" si="15"/>
        <v>25</v>
      </c>
      <c r="R1018" s="120">
        <v>131356.88</v>
      </c>
    </row>
    <row r="1019" spans="1:18">
      <c r="A1019" s="116" t="str">
        <f>TNOMINA[[#This Row],[cedula]]&amp;TNOMINA[[#This Row],[prog]]&amp;LEFT(TNOMINA[[#This Row],[tipo]],3)</f>
        <v>0200017517001TEM</v>
      </c>
      <c r="B1019" s="119" t="s">
        <v>2297</v>
      </c>
      <c r="C1019" s="119" t="s">
        <v>2493</v>
      </c>
      <c r="D1019" s="119" t="s">
        <v>2328</v>
      </c>
      <c r="E1019" s="119" t="s">
        <v>3001</v>
      </c>
      <c r="F1019" s="119" t="s">
        <v>3002</v>
      </c>
      <c r="G1019" s="119" t="s">
        <v>3006</v>
      </c>
      <c r="H1019" s="119" t="s">
        <v>2336</v>
      </c>
      <c r="I1019" s="119" t="s">
        <v>2335</v>
      </c>
      <c r="J1019" s="119" t="s">
        <v>2337</v>
      </c>
      <c r="K1019" s="119" t="s">
        <v>843</v>
      </c>
      <c r="L1019" s="119" t="s">
        <v>8575</v>
      </c>
      <c r="M1019" s="120">
        <v>35000</v>
      </c>
      <c r="N1019" s="122">
        <v>0</v>
      </c>
      <c r="O1019" s="120">
        <v>1064</v>
      </c>
      <c r="P1019" s="120">
        <v>1004.5</v>
      </c>
      <c r="Q1019" s="121">
        <f t="shared" si="15"/>
        <v>1571</v>
      </c>
      <c r="R1019" s="120">
        <v>31360.5</v>
      </c>
    </row>
    <row r="1020" spans="1:18">
      <c r="A1020" s="116" t="str">
        <f>TNOMINA[[#This Row],[cedula]]&amp;TNOMINA[[#This Row],[prog]]&amp;LEFT(TNOMINA[[#This Row],[tipo]],3)</f>
        <v>0011843426501TEM</v>
      </c>
      <c r="B1020" s="119" t="s">
        <v>2297</v>
      </c>
      <c r="C1020" s="119" t="s">
        <v>2493</v>
      </c>
      <c r="D1020" s="119" t="s">
        <v>2328</v>
      </c>
      <c r="E1020" s="119" t="s">
        <v>3001</v>
      </c>
      <c r="F1020" s="119" t="s">
        <v>3002</v>
      </c>
      <c r="G1020" s="119" t="s">
        <v>3008</v>
      </c>
      <c r="H1020" s="119" t="s">
        <v>2113</v>
      </c>
      <c r="I1020" s="119" t="s">
        <v>1445</v>
      </c>
      <c r="J1020" s="119" t="s">
        <v>1309</v>
      </c>
      <c r="K1020" s="119" t="s">
        <v>390</v>
      </c>
      <c r="L1020" s="119" t="s">
        <v>8575</v>
      </c>
      <c r="M1020" s="120">
        <v>70000</v>
      </c>
      <c r="N1020" s="120">
        <v>5368.48</v>
      </c>
      <c r="O1020" s="120">
        <v>2128</v>
      </c>
      <c r="P1020" s="120">
        <v>2009</v>
      </c>
      <c r="Q1020" s="121">
        <f t="shared" si="15"/>
        <v>25.000000000007276</v>
      </c>
      <c r="R1020" s="120">
        <v>60469.52</v>
      </c>
    </row>
    <row r="1021" spans="1:18">
      <c r="A1021" s="116" t="str">
        <f>TNOMINA[[#This Row],[cedula]]&amp;TNOMINA[[#This Row],[prog]]&amp;LEFT(TNOMINA[[#This Row],[tipo]],3)</f>
        <v>0690000453901TEM</v>
      </c>
      <c r="B1021" s="119" t="s">
        <v>2297</v>
      </c>
      <c r="C1021" s="119" t="s">
        <v>2493</v>
      </c>
      <c r="D1021" s="119" t="s">
        <v>2328</v>
      </c>
      <c r="E1021" s="119" t="s">
        <v>3001</v>
      </c>
      <c r="F1021" s="119" t="s">
        <v>3002</v>
      </c>
      <c r="G1021" s="119" t="s">
        <v>3006</v>
      </c>
      <c r="H1021" s="119" t="s">
        <v>2114</v>
      </c>
      <c r="I1021" s="119" t="s">
        <v>1526</v>
      </c>
      <c r="J1021" s="119" t="s">
        <v>190</v>
      </c>
      <c r="K1021" s="119" t="s">
        <v>842</v>
      </c>
      <c r="L1021" s="119" t="s">
        <v>8575</v>
      </c>
      <c r="M1021" s="120">
        <v>50000</v>
      </c>
      <c r="N1021" s="120">
        <v>1854</v>
      </c>
      <c r="O1021" s="120">
        <v>1520</v>
      </c>
      <c r="P1021" s="120">
        <v>1435</v>
      </c>
      <c r="Q1021" s="121">
        <f t="shared" si="15"/>
        <v>25</v>
      </c>
      <c r="R1021" s="120">
        <v>45166</v>
      </c>
    </row>
    <row r="1022" spans="1:18">
      <c r="A1022" s="116" t="str">
        <f>TNOMINA[[#This Row],[cedula]]&amp;TNOMINA[[#This Row],[prog]]&amp;LEFT(TNOMINA[[#This Row],[tipo]],3)</f>
        <v>0230158041701TEM</v>
      </c>
      <c r="B1022" s="119" t="s">
        <v>2297</v>
      </c>
      <c r="C1022" s="119" t="s">
        <v>2493</v>
      </c>
      <c r="D1022" s="119" t="s">
        <v>2328</v>
      </c>
      <c r="E1022" s="119" t="s">
        <v>3001</v>
      </c>
      <c r="F1022" s="119" t="s">
        <v>3002</v>
      </c>
      <c r="G1022" s="119" t="s">
        <v>3010</v>
      </c>
      <c r="H1022" s="119" t="s">
        <v>2115</v>
      </c>
      <c r="I1022" s="119" t="s">
        <v>1215</v>
      </c>
      <c r="J1022" s="119" t="s">
        <v>127</v>
      </c>
      <c r="K1022" s="119" t="s">
        <v>842</v>
      </c>
      <c r="L1022" s="119" t="s">
        <v>8575</v>
      </c>
      <c r="M1022" s="120">
        <v>115000</v>
      </c>
      <c r="N1022" s="120">
        <v>15633.74</v>
      </c>
      <c r="O1022" s="120">
        <v>3496</v>
      </c>
      <c r="P1022" s="120">
        <v>3300.5</v>
      </c>
      <c r="Q1022" s="121">
        <f t="shared" si="15"/>
        <v>825.00000000001455</v>
      </c>
      <c r="R1022" s="120">
        <v>91744.76</v>
      </c>
    </row>
    <row r="1023" spans="1:18">
      <c r="A1023" s="116" t="str">
        <f>TNOMINA[[#This Row],[cedula]]&amp;TNOMINA[[#This Row],[prog]]&amp;LEFT(TNOMINA[[#This Row],[tipo]],3)</f>
        <v>0010671209401TEM</v>
      </c>
      <c r="B1023" s="119" t="s">
        <v>2297</v>
      </c>
      <c r="C1023" s="119" t="s">
        <v>2493</v>
      </c>
      <c r="D1023" s="119" t="s">
        <v>2328</v>
      </c>
      <c r="E1023" s="119" t="s">
        <v>3001</v>
      </c>
      <c r="F1023" s="119" t="s">
        <v>3002</v>
      </c>
      <c r="G1023" s="119" t="s">
        <v>3004</v>
      </c>
      <c r="H1023" s="119" t="s">
        <v>2116</v>
      </c>
      <c r="I1023" s="119" t="s">
        <v>1216</v>
      </c>
      <c r="J1023" s="119" t="s">
        <v>108</v>
      </c>
      <c r="K1023" s="119" t="s">
        <v>104</v>
      </c>
      <c r="L1023" s="119" t="s">
        <v>8575</v>
      </c>
      <c r="M1023" s="120">
        <v>30000</v>
      </c>
      <c r="N1023" s="122">
        <v>0</v>
      </c>
      <c r="O1023" s="120">
        <v>912</v>
      </c>
      <c r="P1023" s="120">
        <v>861</v>
      </c>
      <c r="Q1023" s="121">
        <f t="shared" si="15"/>
        <v>25</v>
      </c>
      <c r="R1023" s="120">
        <v>28202</v>
      </c>
    </row>
    <row r="1024" spans="1:18">
      <c r="A1024" s="116" t="str">
        <f>TNOMINA[[#This Row],[cedula]]&amp;TNOMINA[[#This Row],[prog]]&amp;LEFT(TNOMINA[[#This Row],[tipo]],3)</f>
        <v>0470000857801TEM</v>
      </c>
      <c r="B1024" s="119" t="s">
        <v>2297</v>
      </c>
      <c r="C1024" s="119" t="s">
        <v>2493</v>
      </c>
      <c r="D1024" s="119" t="s">
        <v>2328</v>
      </c>
      <c r="E1024" s="119" t="s">
        <v>3001</v>
      </c>
      <c r="F1024" s="119" t="s">
        <v>3002</v>
      </c>
      <c r="G1024" s="119" t="s">
        <v>3010</v>
      </c>
      <c r="H1024" s="119" t="s">
        <v>2117</v>
      </c>
      <c r="I1024" s="119" t="s">
        <v>886</v>
      </c>
      <c r="J1024" s="119" t="s">
        <v>883</v>
      </c>
      <c r="K1024" s="119" t="s">
        <v>842</v>
      </c>
      <c r="L1024" s="119" t="s">
        <v>8575</v>
      </c>
      <c r="M1024" s="120">
        <v>40000</v>
      </c>
      <c r="N1024" s="120">
        <v>442.65</v>
      </c>
      <c r="O1024" s="120">
        <v>1216</v>
      </c>
      <c r="P1024" s="120">
        <v>1148</v>
      </c>
      <c r="Q1024" s="121">
        <f t="shared" si="15"/>
        <v>25</v>
      </c>
      <c r="R1024" s="120">
        <v>37168.35</v>
      </c>
    </row>
    <row r="1025" spans="1:18">
      <c r="A1025" s="116" t="str">
        <f>TNOMINA[[#This Row],[cedula]]&amp;TNOMINA[[#This Row],[prog]]&amp;LEFT(TNOMINA[[#This Row],[tipo]],3)</f>
        <v>0970012483801TEM</v>
      </c>
      <c r="B1025" s="119" t="s">
        <v>2297</v>
      </c>
      <c r="C1025" s="119" t="s">
        <v>2493</v>
      </c>
      <c r="D1025" s="119" t="s">
        <v>2328</v>
      </c>
      <c r="E1025" s="119" t="s">
        <v>3001</v>
      </c>
      <c r="F1025" s="119" t="s">
        <v>3002</v>
      </c>
      <c r="G1025" s="119" t="s">
        <v>3006</v>
      </c>
      <c r="H1025" s="119" t="s">
        <v>2727</v>
      </c>
      <c r="I1025" s="119" t="s">
        <v>2726</v>
      </c>
      <c r="J1025" s="119" t="s">
        <v>75</v>
      </c>
      <c r="K1025" s="119" t="s">
        <v>684</v>
      </c>
      <c r="L1025" s="119" t="s">
        <v>8575</v>
      </c>
      <c r="M1025" s="120">
        <v>15000</v>
      </c>
      <c r="N1025" s="122">
        <v>0</v>
      </c>
      <c r="O1025" s="120">
        <v>456</v>
      </c>
      <c r="P1025" s="120">
        <v>430.5</v>
      </c>
      <c r="Q1025" s="121">
        <f t="shared" si="15"/>
        <v>25</v>
      </c>
      <c r="R1025" s="120">
        <v>14088.5</v>
      </c>
    </row>
    <row r="1026" spans="1:18">
      <c r="A1026" s="116" t="str">
        <f>TNOMINA[[#This Row],[cedula]]&amp;TNOMINA[[#This Row],[prog]]&amp;LEFT(TNOMINA[[#This Row],[tipo]],3)</f>
        <v>4022295524301TEM</v>
      </c>
      <c r="B1026" s="119" t="s">
        <v>2297</v>
      </c>
      <c r="C1026" s="119" t="s">
        <v>2493</v>
      </c>
      <c r="D1026" s="119" t="s">
        <v>2328</v>
      </c>
      <c r="E1026" s="119" t="s">
        <v>3001</v>
      </c>
      <c r="F1026" s="119" t="s">
        <v>3002</v>
      </c>
      <c r="G1026" s="119" t="s">
        <v>3004</v>
      </c>
      <c r="H1026" s="119" t="s">
        <v>8597</v>
      </c>
      <c r="I1026" s="119" t="s">
        <v>8596</v>
      </c>
      <c r="J1026" s="119" t="s">
        <v>8598</v>
      </c>
      <c r="K1026" s="119" t="s">
        <v>276</v>
      </c>
      <c r="L1026" s="119" t="s">
        <v>8575</v>
      </c>
      <c r="M1026" s="120">
        <v>55000</v>
      </c>
      <c r="N1026" s="120">
        <v>2559.6799999999998</v>
      </c>
      <c r="O1026" s="120">
        <v>1672</v>
      </c>
      <c r="P1026" s="120">
        <v>1578.5</v>
      </c>
      <c r="Q1026" s="121">
        <f t="shared" si="15"/>
        <v>25</v>
      </c>
      <c r="R1026" s="120">
        <v>49164.82</v>
      </c>
    </row>
    <row r="1027" spans="1:18">
      <c r="A1027" s="116" t="str">
        <f>TNOMINA[[#This Row],[cedula]]&amp;TNOMINA[[#This Row],[prog]]&amp;LEFT(TNOMINA[[#This Row],[tipo]],3)</f>
        <v>2290002120901TEM</v>
      </c>
      <c r="B1027" s="119" t="s">
        <v>2297</v>
      </c>
      <c r="C1027" s="119" t="s">
        <v>2493</v>
      </c>
      <c r="D1027" s="119" t="s">
        <v>2328</v>
      </c>
      <c r="E1027" s="119" t="s">
        <v>3001</v>
      </c>
      <c r="F1027" s="119" t="s">
        <v>3002</v>
      </c>
      <c r="G1027" s="119" t="s">
        <v>3004</v>
      </c>
      <c r="H1027" s="119" t="s">
        <v>2729</v>
      </c>
      <c r="I1027" s="119" t="s">
        <v>2728</v>
      </c>
      <c r="J1027" s="119" t="s">
        <v>2420</v>
      </c>
      <c r="K1027" s="119" t="s">
        <v>302</v>
      </c>
      <c r="L1027" s="119" t="s">
        <v>8575</v>
      </c>
      <c r="M1027" s="120">
        <v>60000</v>
      </c>
      <c r="N1027" s="120">
        <v>3486.68</v>
      </c>
      <c r="O1027" s="120">
        <v>1824</v>
      </c>
      <c r="P1027" s="120">
        <v>1722</v>
      </c>
      <c r="Q1027" s="121">
        <f t="shared" si="15"/>
        <v>5071</v>
      </c>
      <c r="R1027" s="120">
        <v>47896.32</v>
      </c>
    </row>
    <row r="1028" spans="1:18">
      <c r="A1028" s="116" t="str">
        <f>TNOMINA[[#This Row],[cedula]]&amp;TNOMINA[[#This Row],[prog]]&amp;LEFT(TNOMINA[[#This Row],[tipo]],3)</f>
        <v>0540049958701TEM</v>
      </c>
      <c r="B1028" s="119" t="s">
        <v>2297</v>
      </c>
      <c r="C1028" s="119" t="s">
        <v>2493</v>
      </c>
      <c r="D1028" s="119" t="s">
        <v>2328</v>
      </c>
      <c r="E1028" s="119" t="s">
        <v>3001</v>
      </c>
      <c r="F1028" s="119" t="s">
        <v>3002</v>
      </c>
      <c r="G1028" s="119" t="s">
        <v>3006</v>
      </c>
      <c r="H1028" s="119" t="s">
        <v>2731</v>
      </c>
      <c r="I1028" s="119" t="s">
        <v>2730</v>
      </c>
      <c r="J1028" s="119" t="s">
        <v>297</v>
      </c>
      <c r="K1028" s="119" t="s">
        <v>465</v>
      </c>
      <c r="L1028" s="119" t="s">
        <v>8575</v>
      </c>
      <c r="M1028" s="120">
        <v>35000</v>
      </c>
      <c r="N1028" s="122">
        <v>0</v>
      </c>
      <c r="O1028" s="120">
        <v>1064</v>
      </c>
      <c r="P1028" s="120">
        <v>1004.5</v>
      </c>
      <c r="Q1028" s="121">
        <f t="shared" si="15"/>
        <v>25</v>
      </c>
      <c r="R1028" s="120">
        <v>32906.5</v>
      </c>
    </row>
    <row r="1029" spans="1:18">
      <c r="A1029" s="116" t="str">
        <f>TNOMINA[[#This Row],[cedula]]&amp;TNOMINA[[#This Row],[prog]]&amp;LEFT(TNOMINA[[#This Row],[tipo]],3)</f>
        <v>0550001152201TEM</v>
      </c>
      <c r="B1029" s="119" t="s">
        <v>2297</v>
      </c>
      <c r="C1029" s="119" t="s">
        <v>2493</v>
      </c>
      <c r="D1029" s="119" t="s">
        <v>2328</v>
      </c>
      <c r="E1029" s="119" t="s">
        <v>3001</v>
      </c>
      <c r="F1029" s="119" t="s">
        <v>3002</v>
      </c>
      <c r="G1029" s="119" t="s">
        <v>3006</v>
      </c>
      <c r="H1029" s="119" t="s">
        <v>2733</v>
      </c>
      <c r="I1029" s="119" t="s">
        <v>2732</v>
      </c>
      <c r="J1029" s="119" t="s">
        <v>883</v>
      </c>
      <c r="K1029" s="119" t="s">
        <v>465</v>
      </c>
      <c r="L1029" s="119" t="s">
        <v>8575</v>
      </c>
      <c r="M1029" s="120">
        <v>40000</v>
      </c>
      <c r="N1029" s="120">
        <v>442.65</v>
      </c>
      <c r="O1029" s="120">
        <v>1216</v>
      </c>
      <c r="P1029" s="120">
        <v>1148</v>
      </c>
      <c r="Q1029" s="121">
        <f t="shared" ref="Q1029:Q1092" si="16">M1029-SUM(N1029:P1029)-R1029</f>
        <v>25</v>
      </c>
      <c r="R1029" s="120">
        <v>37168.35</v>
      </c>
    </row>
    <row r="1030" spans="1:18">
      <c r="A1030" s="116" t="str">
        <f>TNOMINA[[#This Row],[cedula]]&amp;TNOMINA[[#This Row],[prog]]&amp;LEFT(TNOMINA[[#This Row],[tipo]],3)</f>
        <v>0011267708301TEM</v>
      </c>
      <c r="B1030" s="119" t="s">
        <v>2297</v>
      </c>
      <c r="C1030" s="119" t="s">
        <v>2493</v>
      </c>
      <c r="D1030" s="119" t="s">
        <v>2328</v>
      </c>
      <c r="E1030" s="119" t="s">
        <v>3001</v>
      </c>
      <c r="F1030" s="119" t="s">
        <v>3002</v>
      </c>
      <c r="G1030" s="119" t="s">
        <v>3009</v>
      </c>
      <c r="H1030" s="119" t="s">
        <v>2119</v>
      </c>
      <c r="I1030" s="119" t="s">
        <v>985</v>
      </c>
      <c r="J1030" s="119" t="s">
        <v>2383</v>
      </c>
      <c r="K1030" s="119" t="s">
        <v>276</v>
      </c>
      <c r="L1030" s="119" t="s">
        <v>8575</v>
      </c>
      <c r="M1030" s="120">
        <v>75000</v>
      </c>
      <c r="N1030" s="120">
        <v>6309.38</v>
      </c>
      <c r="O1030" s="120">
        <v>2280</v>
      </c>
      <c r="P1030" s="120">
        <v>2152.5</v>
      </c>
      <c r="Q1030" s="121">
        <f t="shared" si="16"/>
        <v>24.999999999992724</v>
      </c>
      <c r="R1030" s="120">
        <v>64233.120000000003</v>
      </c>
    </row>
    <row r="1031" spans="1:18">
      <c r="A1031" s="116" t="str">
        <f>TNOMINA[[#This Row],[cedula]]&amp;TNOMINA[[#This Row],[prog]]&amp;LEFT(TNOMINA[[#This Row],[tipo]],3)</f>
        <v>2240064730501TEM</v>
      </c>
      <c r="B1031" s="119" t="s">
        <v>2297</v>
      </c>
      <c r="C1031" s="119" t="s">
        <v>2493</v>
      </c>
      <c r="D1031" s="119" t="s">
        <v>2328</v>
      </c>
      <c r="E1031" s="119" t="s">
        <v>3001</v>
      </c>
      <c r="F1031" s="119" t="s">
        <v>3002</v>
      </c>
      <c r="G1031" s="119" t="s">
        <v>3004</v>
      </c>
      <c r="H1031" s="119" t="s">
        <v>2451</v>
      </c>
      <c r="I1031" s="119" t="s">
        <v>2422</v>
      </c>
      <c r="J1031" s="119" t="s">
        <v>127</v>
      </c>
      <c r="K1031" s="119" t="s">
        <v>263</v>
      </c>
      <c r="L1031" s="119" t="s">
        <v>8575</v>
      </c>
      <c r="M1031" s="120">
        <v>100000</v>
      </c>
      <c r="N1031" s="120">
        <v>12105.37</v>
      </c>
      <c r="O1031" s="120">
        <v>3040</v>
      </c>
      <c r="P1031" s="120">
        <v>2870</v>
      </c>
      <c r="Q1031" s="121">
        <f t="shared" si="16"/>
        <v>425</v>
      </c>
      <c r="R1031" s="120">
        <v>81559.63</v>
      </c>
    </row>
    <row r="1032" spans="1:18">
      <c r="A1032" s="116" t="str">
        <f>TNOMINA[[#This Row],[cedula]]&amp;TNOMINA[[#This Row],[prog]]&amp;LEFT(TNOMINA[[#This Row],[tipo]],3)</f>
        <v>0010490784501TEM</v>
      </c>
      <c r="B1032" s="119" t="s">
        <v>2297</v>
      </c>
      <c r="C1032" s="119" t="s">
        <v>2493</v>
      </c>
      <c r="D1032" s="119" t="s">
        <v>2328</v>
      </c>
      <c r="E1032" s="119" t="s">
        <v>3001</v>
      </c>
      <c r="F1032" s="119" t="s">
        <v>3002</v>
      </c>
      <c r="G1032" s="119" t="s">
        <v>3006</v>
      </c>
      <c r="H1032" s="119" t="s">
        <v>2737</v>
      </c>
      <c r="I1032" s="119" t="s">
        <v>2736</v>
      </c>
      <c r="J1032" s="119" t="s">
        <v>75</v>
      </c>
      <c r="K1032" s="119" t="s">
        <v>684</v>
      </c>
      <c r="L1032" s="119" t="s">
        <v>8575</v>
      </c>
      <c r="M1032" s="120">
        <v>11000</v>
      </c>
      <c r="N1032" s="122">
        <v>0</v>
      </c>
      <c r="O1032" s="120">
        <v>334.4</v>
      </c>
      <c r="P1032" s="120">
        <v>315.7</v>
      </c>
      <c r="Q1032" s="121">
        <f t="shared" si="16"/>
        <v>25</v>
      </c>
      <c r="R1032" s="120">
        <v>10324.9</v>
      </c>
    </row>
    <row r="1033" spans="1:18">
      <c r="A1033" s="116" t="str">
        <f>TNOMINA[[#This Row],[cedula]]&amp;TNOMINA[[#This Row],[prog]]&amp;LEFT(TNOMINA[[#This Row],[tipo]],3)</f>
        <v>0011074663301TEM</v>
      </c>
      <c r="B1033" s="119" t="s">
        <v>2297</v>
      </c>
      <c r="C1033" s="119" t="s">
        <v>2493</v>
      </c>
      <c r="D1033" s="119" t="s">
        <v>2328</v>
      </c>
      <c r="E1033" s="119" t="s">
        <v>3001</v>
      </c>
      <c r="F1033" s="119" t="s">
        <v>3002</v>
      </c>
      <c r="G1033" s="119" t="s">
        <v>3004</v>
      </c>
      <c r="H1033" s="119" t="s">
        <v>2120</v>
      </c>
      <c r="I1033" s="119" t="s">
        <v>1318</v>
      </c>
      <c r="J1033" s="119" t="s">
        <v>278</v>
      </c>
      <c r="K1033" s="119" t="s">
        <v>276</v>
      </c>
      <c r="L1033" s="119" t="s">
        <v>8575</v>
      </c>
      <c r="M1033" s="120">
        <v>50000</v>
      </c>
      <c r="N1033" s="120">
        <v>1854</v>
      </c>
      <c r="O1033" s="120">
        <v>1520</v>
      </c>
      <c r="P1033" s="120">
        <v>1435</v>
      </c>
      <c r="Q1033" s="121">
        <f t="shared" si="16"/>
        <v>25</v>
      </c>
      <c r="R1033" s="120">
        <v>45166</v>
      </c>
    </row>
    <row r="1034" spans="1:18">
      <c r="A1034" s="116" t="str">
        <f>TNOMINA[[#This Row],[cedula]]&amp;TNOMINA[[#This Row],[prog]]&amp;LEFT(TNOMINA[[#This Row],[tipo]],3)</f>
        <v>0020149125501TEM</v>
      </c>
      <c r="B1034" s="119" t="s">
        <v>2297</v>
      </c>
      <c r="C1034" s="119" t="s">
        <v>2493</v>
      </c>
      <c r="D1034" s="119" t="s">
        <v>2328</v>
      </c>
      <c r="E1034" s="119" t="s">
        <v>3001</v>
      </c>
      <c r="F1034" s="119" t="s">
        <v>3002</v>
      </c>
      <c r="G1034" s="119" t="s">
        <v>3010</v>
      </c>
      <c r="H1034" s="119" t="s">
        <v>2121</v>
      </c>
      <c r="I1034" s="119" t="s">
        <v>1500</v>
      </c>
      <c r="J1034" s="119" t="s">
        <v>231</v>
      </c>
      <c r="K1034" s="119" t="s">
        <v>230</v>
      </c>
      <c r="L1034" s="119" t="s">
        <v>8575</v>
      </c>
      <c r="M1034" s="120">
        <v>70000</v>
      </c>
      <c r="N1034" s="120">
        <v>5368.48</v>
      </c>
      <c r="O1034" s="120">
        <v>2128</v>
      </c>
      <c r="P1034" s="120">
        <v>2009</v>
      </c>
      <c r="Q1034" s="121">
        <f t="shared" si="16"/>
        <v>6896.070000000007</v>
      </c>
      <c r="R1034" s="120">
        <v>53598.45</v>
      </c>
    </row>
    <row r="1035" spans="1:18">
      <c r="A1035" s="116" t="str">
        <f>TNOMINA[[#This Row],[cedula]]&amp;TNOMINA[[#This Row],[prog]]&amp;LEFT(TNOMINA[[#This Row],[tipo]],3)</f>
        <v>0010870384401TEM</v>
      </c>
      <c r="B1035" s="119" t="s">
        <v>2297</v>
      </c>
      <c r="C1035" s="119" t="s">
        <v>2493</v>
      </c>
      <c r="D1035" s="119" t="s">
        <v>2328</v>
      </c>
      <c r="E1035" s="119" t="s">
        <v>3001</v>
      </c>
      <c r="F1035" s="119" t="s">
        <v>3002</v>
      </c>
      <c r="G1035" s="119" t="s">
        <v>3006</v>
      </c>
      <c r="H1035" s="119" t="s">
        <v>2122</v>
      </c>
      <c r="I1035" s="119" t="s">
        <v>1429</v>
      </c>
      <c r="J1035" s="119" t="s">
        <v>450</v>
      </c>
      <c r="K1035" s="119" t="s">
        <v>104</v>
      </c>
      <c r="L1035" s="119" t="s">
        <v>8575</v>
      </c>
      <c r="M1035" s="120">
        <v>36000</v>
      </c>
      <c r="N1035" s="122">
        <v>0</v>
      </c>
      <c r="O1035" s="120">
        <v>1094.4000000000001</v>
      </c>
      <c r="P1035" s="120">
        <v>1033.2</v>
      </c>
      <c r="Q1035" s="121">
        <f t="shared" si="16"/>
        <v>21697.64</v>
      </c>
      <c r="R1035" s="120">
        <v>12174.76</v>
      </c>
    </row>
    <row r="1036" spans="1:18">
      <c r="A1036" s="116" t="str">
        <f>TNOMINA[[#This Row],[cedula]]&amp;TNOMINA[[#This Row],[prog]]&amp;LEFT(TNOMINA[[#This Row],[tipo]],3)</f>
        <v>0011609837701TEM</v>
      </c>
      <c r="B1036" s="119" t="s">
        <v>2297</v>
      </c>
      <c r="C1036" s="119" t="s">
        <v>2493</v>
      </c>
      <c r="D1036" s="119" t="s">
        <v>2328</v>
      </c>
      <c r="E1036" s="119" t="s">
        <v>3001</v>
      </c>
      <c r="F1036" s="119" t="s">
        <v>3002</v>
      </c>
      <c r="G1036" s="119" t="s">
        <v>3009</v>
      </c>
      <c r="H1036" s="119" t="s">
        <v>2123</v>
      </c>
      <c r="I1036" s="119" t="s">
        <v>857</v>
      </c>
      <c r="J1036" s="119" t="s">
        <v>251</v>
      </c>
      <c r="K1036" s="119" t="s">
        <v>230</v>
      </c>
      <c r="L1036" s="119" t="s">
        <v>8575</v>
      </c>
      <c r="M1036" s="120">
        <v>70000</v>
      </c>
      <c r="N1036" s="120">
        <v>5368.48</v>
      </c>
      <c r="O1036" s="120">
        <v>2128</v>
      </c>
      <c r="P1036" s="120">
        <v>2009</v>
      </c>
      <c r="Q1036" s="121">
        <f t="shared" si="16"/>
        <v>25.000000000007276</v>
      </c>
      <c r="R1036" s="120">
        <v>60469.52</v>
      </c>
    </row>
    <row r="1037" spans="1:18">
      <c r="A1037" s="116" t="str">
        <f>TNOMINA[[#This Row],[cedula]]&amp;TNOMINA[[#This Row],[prog]]&amp;LEFT(TNOMINA[[#This Row],[tipo]],3)</f>
        <v>0130049657501TEM</v>
      </c>
      <c r="B1037" s="119" t="s">
        <v>2297</v>
      </c>
      <c r="C1037" s="119" t="s">
        <v>2493</v>
      </c>
      <c r="D1037" s="119" t="s">
        <v>2328</v>
      </c>
      <c r="E1037" s="119" t="s">
        <v>3001</v>
      </c>
      <c r="F1037" s="119" t="s">
        <v>3002</v>
      </c>
      <c r="G1037" s="119" t="s">
        <v>3007</v>
      </c>
      <c r="H1037" s="119" t="s">
        <v>2124</v>
      </c>
      <c r="I1037" s="119" t="s">
        <v>1527</v>
      </c>
      <c r="J1037" s="119" t="s">
        <v>273</v>
      </c>
      <c r="K1037" s="119" t="s">
        <v>1510</v>
      </c>
      <c r="L1037" s="119" t="s">
        <v>8575</v>
      </c>
      <c r="M1037" s="120">
        <v>60000</v>
      </c>
      <c r="N1037" s="120">
        <v>3486.68</v>
      </c>
      <c r="O1037" s="120">
        <v>1824</v>
      </c>
      <c r="P1037" s="120">
        <v>1722</v>
      </c>
      <c r="Q1037" s="121">
        <f t="shared" si="16"/>
        <v>19995.409999999996</v>
      </c>
      <c r="R1037" s="120">
        <v>32971.910000000003</v>
      </c>
    </row>
    <row r="1038" spans="1:18">
      <c r="A1038" s="116" t="str">
        <f>TNOMINA[[#This Row],[cedula]]&amp;TNOMINA[[#This Row],[prog]]&amp;LEFT(TNOMINA[[#This Row],[tipo]],3)</f>
        <v>4022205773501TEM</v>
      </c>
      <c r="B1038" s="119" t="s">
        <v>2297</v>
      </c>
      <c r="C1038" s="119" t="s">
        <v>2493</v>
      </c>
      <c r="D1038" s="119" t="s">
        <v>2328</v>
      </c>
      <c r="E1038" s="119" t="s">
        <v>3001</v>
      </c>
      <c r="F1038" s="119" t="s">
        <v>3002</v>
      </c>
      <c r="G1038" s="119" t="s">
        <v>3006</v>
      </c>
      <c r="H1038" s="119" t="s">
        <v>3580</v>
      </c>
      <c r="I1038" s="119" t="s">
        <v>3613</v>
      </c>
      <c r="J1038" s="119" t="s">
        <v>273</v>
      </c>
      <c r="K1038" s="119" t="s">
        <v>230</v>
      </c>
      <c r="L1038" s="119" t="s">
        <v>8575</v>
      </c>
      <c r="M1038" s="120">
        <v>70000</v>
      </c>
      <c r="N1038" s="120">
        <v>5368.48</v>
      </c>
      <c r="O1038" s="120">
        <v>2128</v>
      </c>
      <c r="P1038" s="120">
        <v>2009</v>
      </c>
      <c r="Q1038" s="121">
        <f t="shared" si="16"/>
        <v>25.000000000007276</v>
      </c>
      <c r="R1038" s="120">
        <v>60469.52</v>
      </c>
    </row>
    <row r="1039" spans="1:18">
      <c r="A1039" s="116" t="str">
        <f>TNOMINA[[#This Row],[cedula]]&amp;TNOMINA[[#This Row],[prog]]&amp;LEFT(TNOMINA[[#This Row],[tipo]],3)</f>
        <v>0010067598201TEM</v>
      </c>
      <c r="B1039" s="119" t="s">
        <v>2297</v>
      </c>
      <c r="C1039" s="119" t="s">
        <v>2493</v>
      </c>
      <c r="D1039" s="119" t="s">
        <v>2328</v>
      </c>
      <c r="E1039" s="119" t="s">
        <v>3001</v>
      </c>
      <c r="F1039" s="119" t="s">
        <v>3002</v>
      </c>
      <c r="G1039" s="119" t="s">
        <v>3006</v>
      </c>
      <c r="H1039" s="119" t="s">
        <v>2741</v>
      </c>
      <c r="I1039" s="119" t="s">
        <v>2740</v>
      </c>
      <c r="J1039" s="119" t="s">
        <v>251</v>
      </c>
      <c r="K1039" s="119" t="s">
        <v>104</v>
      </c>
      <c r="L1039" s="119" t="s">
        <v>8575</v>
      </c>
      <c r="M1039" s="120">
        <v>45000</v>
      </c>
      <c r="N1039" s="120">
        <v>1148.33</v>
      </c>
      <c r="O1039" s="120">
        <v>1368</v>
      </c>
      <c r="P1039" s="120">
        <v>1291.5</v>
      </c>
      <c r="Q1039" s="121">
        <f t="shared" si="16"/>
        <v>25</v>
      </c>
      <c r="R1039" s="120">
        <v>41167.17</v>
      </c>
    </row>
    <row r="1040" spans="1:18">
      <c r="A1040" s="116" t="str">
        <f>TNOMINA[[#This Row],[cedula]]&amp;TNOMINA[[#This Row],[prog]]&amp;LEFT(TNOMINA[[#This Row],[tipo]],3)</f>
        <v>0280000655901TEM</v>
      </c>
      <c r="B1040" s="119" t="s">
        <v>2297</v>
      </c>
      <c r="C1040" s="119" t="s">
        <v>2493</v>
      </c>
      <c r="D1040" s="119" t="s">
        <v>2328</v>
      </c>
      <c r="E1040" s="119" t="s">
        <v>3001</v>
      </c>
      <c r="F1040" s="119" t="s">
        <v>3002</v>
      </c>
      <c r="G1040" s="119" t="s">
        <v>3004</v>
      </c>
      <c r="H1040" s="119" t="s">
        <v>2125</v>
      </c>
      <c r="I1040" s="119" t="s">
        <v>1217</v>
      </c>
      <c r="J1040" s="119" t="s">
        <v>883</v>
      </c>
      <c r="K1040" s="119" t="s">
        <v>465</v>
      </c>
      <c r="L1040" s="119" t="s">
        <v>8575</v>
      </c>
      <c r="M1040" s="120">
        <v>40000</v>
      </c>
      <c r="N1040" s="120">
        <v>442.65</v>
      </c>
      <c r="O1040" s="120">
        <v>1216</v>
      </c>
      <c r="P1040" s="120">
        <v>1148</v>
      </c>
      <c r="Q1040" s="121">
        <f t="shared" si="16"/>
        <v>25</v>
      </c>
      <c r="R1040" s="120">
        <v>37168.35</v>
      </c>
    </row>
    <row r="1041" spans="1:18">
      <c r="A1041" s="116" t="str">
        <f>TNOMINA[[#This Row],[cedula]]&amp;TNOMINA[[#This Row],[prog]]&amp;LEFT(TNOMINA[[#This Row],[tipo]],3)</f>
        <v>0010042977801TEM</v>
      </c>
      <c r="B1041" s="119" t="s">
        <v>2297</v>
      </c>
      <c r="C1041" s="119" t="s">
        <v>2493</v>
      </c>
      <c r="D1041" s="119" t="s">
        <v>2328</v>
      </c>
      <c r="E1041" s="119" t="s">
        <v>3001</v>
      </c>
      <c r="F1041" s="119" t="s">
        <v>3002</v>
      </c>
      <c r="G1041" s="119" t="s">
        <v>3010</v>
      </c>
      <c r="H1041" s="119" t="s">
        <v>2126</v>
      </c>
      <c r="I1041" s="119" t="s">
        <v>1430</v>
      </c>
      <c r="J1041" s="119" t="s">
        <v>8599</v>
      </c>
      <c r="K1041" s="119" t="s">
        <v>944</v>
      </c>
      <c r="L1041" s="119" t="s">
        <v>8575</v>
      </c>
      <c r="M1041" s="120">
        <v>115000</v>
      </c>
      <c r="N1041" s="120">
        <v>15633.74</v>
      </c>
      <c r="O1041" s="120">
        <v>3496</v>
      </c>
      <c r="P1041" s="120">
        <v>3300.5</v>
      </c>
      <c r="Q1041" s="121">
        <f t="shared" si="16"/>
        <v>25.000000000014552</v>
      </c>
      <c r="R1041" s="120">
        <v>92544.76</v>
      </c>
    </row>
    <row r="1042" spans="1:18">
      <c r="A1042" s="116" t="str">
        <f>TNOMINA[[#This Row],[cedula]]&amp;TNOMINA[[#This Row],[prog]]&amp;LEFT(TNOMINA[[#This Row],[tipo]],3)</f>
        <v>0310491539601TEM</v>
      </c>
      <c r="B1042" s="119" t="s">
        <v>2297</v>
      </c>
      <c r="C1042" s="119" t="s">
        <v>2493</v>
      </c>
      <c r="D1042" s="119" t="s">
        <v>2328</v>
      </c>
      <c r="E1042" s="119" t="s">
        <v>3001</v>
      </c>
      <c r="F1042" s="119" t="s">
        <v>3002</v>
      </c>
      <c r="G1042" s="119" t="s">
        <v>3004</v>
      </c>
      <c r="H1042" s="119" t="s">
        <v>2745</v>
      </c>
      <c r="I1042" s="119" t="s">
        <v>2744</v>
      </c>
      <c r="J1042" s="119" t="s">
        <v>2711</v>
      </c>
      <c r="K1042" s="119" t="s">
        <v>513</v>
      </c>
      <c r="L1042" s="119" t="s">
        <v>8575</v>
      </c>
      <c r="M1042" s="120">
        <v>30000</v>
      </c>
      <c r="N1042" s="122">
        <v>0</v>
      </c>
      <c r="O1042" s="120">
        <v>912</v>
      </c>
      <c r="P1042" s="120">
        <v>861</v>
      </c>
      <c r="Q1042" s="121">
        <f t="shared" si="16"/>
        <v>25</v>
      </c>
      <c r="R1042" s="120">
        <v>28202</v>
      </c>
    </row>
    <row r="1043" spans="1:18">
      <c r="A1043" s="116" t="str">
        <f>TNOMINA[[#This Row],[cedula]]&amp;TNOMINA[[#This Row],[prog]]&amp;LEFT(TNOMINA[[#This Row],[tipo]],3)</f>
        <v>4020067836101TEM</v>
      </c>
      <c r="B1043" s="119" t="s">
        <v>2297</v>
      </c>
      <c r="C1043" s="119" t="s">
        <v>2493</v>
      </c>
      <c r="D1043" s="119" t="s">
        <v>2328</v>
      </c>
      <c r="E1043" s="119" t="s">
        <v>3001</v>
      </c>
      <c r="F1043" s="119" t="s">
        <v>3002</v>
      </c>
      <c r="G1043" s="119" t="s">
        <v>3004</v>
      </c>
      <c r="H1043" s="119" t="s">
        <v>2127</v>
      </c>
      <c r="I1043" s="119" t="s">
        <v>1218</v>
      </c>
      <c r="J1043" s="119" t="s">
        <v>1176</v>
      </c>
      <c r="K1043" s="119" t="s">
        <v>140</v>
      </c>
      <c r="L1043" s="119" t="s">
        <v>8575</v>
      </c>
      <c r="M1043" s="120">
        <v>10000</v>
      </c>
      <c r="N1043" s="122">
        <v>0</v>
      </c>
      <c r="O1043" s="120">
        <v>304</v>
      </c>
      <c r="P1043" s="120">
        <v>287</v>
      </c>
      <c r="Q1043" s="121">
        <f t="shared" si="16"/>
        <v>25</v>
      </c>
      <c r="R1043" s="120">
        <v>9384</v>
      </c>
    </row>
    <row r="1044" spans="1:18">
      <c r="A1044" s="116" t="str">
        <f>TNOMINA[[#This Row],[cedula]]&amp;TNOMINA[[#This Row],[prog]]&amp;LEFT(TNOMINA[[#This Row],[tipo]],3)</f>
        <v>0310199386701TEM</v>
      </c>
      <c r="B1044" s="119" t="s">
        <v>2297</v>
      </c>
      <c r="C1044" s="119" t="s">
        <v>2493</v>
      </c>
      <c r="D1044" s="119" t="s">
        <v>2328</v>
      </c>
      <c r="E1044" s="119" t="s">
        <v>3001</v>
      </c>
      <c r="F1044" s="119" t="s">
        <v>3002</v>
      </c>
      <c r="G1044" s="119" t="s">
        <v>3004</v>
      </c>
      <c r="H1044" s="119" t="s">
        <v>2339</v>
      </c>
      <c r="I1044" s="119" t="s">
        <v>2338</v>
      </c>
      <c r="J1044" s="119" t="s">
        <v>98</v>
      </c>
      <c r="K1044" s="119" t="s">
        <v>18</v>
      </c>
      <c r="L1044" s="119" t="s">
        <v>8575</v>
      </c>
      <c r="M1044" s="120">
        <v>55000</v>
      </c>
      <c r="N1044" s="120">
        <v>2559.6799999999998</v>
      </c>
      <c r="O1044" s="120">
        <v>1672</v>
      </c>
      <c r="P1044" s="120">
        <v>1578.5</v>
      </c>
      <c r="Q1044" s="121">
        <f t="shared" si="16"/>
        <v>25</v>
      </c>
      <c r="R1044" s="120">
        <v>49164.82</v>
      </c>
    </row>
    <row r="1045" spans="1:18">
      <c r="A1045" s="116" t="str">
        <f>TNOMINA[[#This Row],[cedula]]&amp;TNOMINA[[#This Row],[prog]]&amp;LEFT(TNOMINA[[#This Row],[tipo]],3)</f>
        <v>4022515586601TEM</v>
      </c>
      <c r="B1045" s="119" t="s">
        <v>2297</v>
      </c>
      <c r="C1045" s="119" t="s">
        <v>2493</v>
      </c>
      <c r="D1045" s="119" t="s">
        <v>2328</v>
      </c>
      <c r="E1045" s="119" t="s">
        <v>3001</v>
      </c>
      <c r="F1045" s="119" t="s">
        <v>3002</v>
      </c>
      <c r="G1045" s="119" t="s">
        <v>3006</v>
      </c>
      <c r="H1045" s="119" t="s">
        <v>2747</v>
      </c>
      <c r="I1045" s="119" t="s">
        <v>2746</v>
      </c>
      <c r="J1045" s="119" t="s">
        <v>231</v>
      </c>
      <c r="K1045" s="119" t="s">
        <v>237</v>
      </c>
      <c r="L1045" s="119" t="s">
        <v>8575</v>
      </c>
      <c r="M1045" s="120">
        <v>45000</v>
      </c>
      <c r="N1045" s="120">
        <v>1148.33</v>
      </c>
      <c r="O1045" s="120">
        <v>1368</v>
      </c>
      <c r="P1045" s="120">
        <v>1291.5</v>
      </c>
      <c r="Q1045" s="121">
        <f t="shared" si="16"/>
        <v>25</v>
      </c>
      <c r="R1045" s="120">
        <v>41167.17</v>
      </c>
    </row>
    <row r="1046" spans="1:18">
      <c r="A1046" s="116" t="str">
        <f>TNOMINA[[#This Row],[cedula]]&amp;TNOMINA[[#This Row],[prog]]&amp;LEFT(TNOMINA[[#This Row],[tipo]],3)</f>
        <v>0280010648201TEM</v>
      </c>
      <c r="B1046" s="119" t="s">
        <v>2297</v>
      </c>
      <c r="C1046" s="119" t="s">
        <v>2493</v>
      </c>
      <c r="D1046" s="119" t="s">
        <v>2328</v>
      </c>
      <c r="E1046" s="119" t="s">
        <v>3001</v>
      </c>
      <c r="F1046" s="119" t="s">
        <v>3002</v>
      </c>
      <c r="G1046" s="119" t="s">
        <v>3006</v>
      </c>
      <c r="H1046" s="119" t="s">
        <v>2749</v>
      </c>
      <c r="I1046" s="119" t="s">
        <v>2748</v>
      </c>
      <c r="J1046" s="119" t="s">
        <v>883</v>
      </c>
      <c r="K1046" s="119" t="s">
        <v>842</v>
      </c>
      <c r="L1046" s="119" t="s">
        <v>8575</v>
      </c>
      <c r="M1046" s="120">
        <v>31500</v>
      </c>
      <c r="N1046" s="122">
        <v>0</v>
      </c>
      <c r="O1046" s="120">
        <v>957.6</v>
      </c>
      <c r="P1046" s="120">
        <v>904.05</v>
      </c>
      <c r="Q1046" s="121">
        <f t="shared" si="16"/>
        <v>25</v>
      </c>
      <c r="R1046" s="120">
        <v>29613.35</v>
      </c>
    </row>
    <row r="1047" spans="1:18">
      <c r="A1047" s="116" t="str">
        <f>TNOMINA[[#This Row],[cedula]]&amp;TNOMINA[[#This Row],[prog]]&amp;LEFT(TNOMINA[[#This Row],[tipo]],3)</f>
        <v>0011651409201TEM</v>
      </c>
      <c r="B1047" s="119" t="s">
        <v>2297</v>
      </c>
      <c r="C1047" s="119" t="s">
        <v>2493</v>
      </c>
      <c r="D1047" s="119" t="s">
        <v>2328</v>
      </c>
      <c r="E1047" s="119" t="s">
        <v>3001</v>
      </c>
      <c r="F1047" s="119" t="s">
        <v>3002</v>
      </c>
      <c r="G1047" s="119" t="s">
        <v>3005</v>
      </c>
      <c r="H1047" s="119" t="s">
        <v>2128</v>
      </c>
      <c r="I1047" s="119" t="s">
        <v>792</v>
      </c>
      <c r="J1047" s="119" t="s">
        <v>793</v>
      </c>
      <c r="K1047" s="119" t="s">
        <v>606</v>
      </c>
      <c r="L1047" s="119" t="s">
        <v>8575</v>
      </c>
      <c r="M1047" s="120">
        <v>75000</v>
      </c>
      <c r="N1047" s="120">
        <v>6309.38</v>
      </c>
      <c r="O1047" s="120">
        <v>2280</v>
      </c>
      <c r="P1047" s="120">
        <v>2152.5</v>
      </c>
      <c r="Q1047" s="121">
        <f t="shared" si="16"/>
        <v>24.999999999992724</v>
      </c>
      <c r="R1047" s="120">
        <v>64233.120000000003</v>
      </c>
    </row>
    <row r="1048" spans="1:18">
      <c r="A1048" s="116" t="str">
        <f>TNOMINA[[#This Row],[cedula]]&amp;TNOMINA[[#This Row],[prog]]&amp;LEFT(TNOMINA[[#This Row],[tipo]],3)</f>
        <v>0010685105801TEM</v>
      </c>
      <c r="B1048" s="119" t="s">
        <v>2297</v>
      </c>
      <c r="C1048" s="119" t="s">
        <v>2493</v>
      </c>
      <c r="D1048" s="119" t="s">
        <v>2328</v>
      </c>
      <c r="E1048" s="119" t="s">
        <v>3001</v>
      </c>
      <c r="F1048" s="119" t="s">
        <v>3002</v>
      </c>
      <c r="G1048" s="119" t="s">
        <v>3006</v>
      </c>
      <c r="H1048" s="119" t="s">
        <v>2843</v>
      </c>
      <c r="I1048" s="119" t="s">
        <v>2863</v>
      </c>
      <c r="J1048" s="119" t="s">
        <v>190</v>
      </c>
      <c r="K1048" s="119" t="s">
        <v>465</v>
      </c>
      <c r="L1048" s="119" t="s">
        <v>8575</v>
      </c>
      <c r="M1048" s="120">
        <v>35000</v>
      </c>
      <c r="N1048" s="122">
        <v>0</v>
      </c>
      <c r="O1048" s="120">
        <v>1064</v>
      </c>
      <c r="P1048" s="120">
        <v>1004.5</v>
      </c>
      <c r="Q1048" s="121">
        <f t="shared" si="16"/>
        <v>25</v>
      </c>
      <c r="R1048" s="120">
        <v>32906.5</v>
      </c>
    </row>
    <row r="1049" spans="1:18">
      <c r="A1049" s="116" t="str">
        <f>TNOMINA[[#This Row],[cedula]]&amp;TNOMINA[[#This Row],[prog]]&amp;LEFT(TNOMINA[[#This Row],[tipo]],3)</f>
        <v>4021465197401TEM</v>
      </c>
      <c r="B1049" s="119" t="s">
        <v>2297</v>
      </c>
      <c r="C1049" s="119" t="s">
        <v>2493</v>
      </c>
      <c r="D1049" s="119" t="s">
        <v>2328</v>
      </c>
      <c r="E1049" s="119" t="s">
        <v>3001</v>
      </c>
      <c r="F1049" s="119" t="s">
        <v>3002</v>
      </c>
      <c r="G1049" s="119" t="s">
        <v>3006</v>
      </c>
      <c r="H1049" s="119" t="s">
        <v>2751</v>
      </c>
      <c r="I1049" s="119" t="s">
        <v>2750</v>
      </c>
      <c r="J1049" s="119" t="s">
        <v>75</v>
      </c>
      <c r="K1049" s="119" t="s">
        <v>73</v>
      </c>
      <c r="L1049" s="119" t="s">
        <v>8575</v>
      </c>
      <c r="M1049" s="120">
        <v>20000</v>
      </c>
      <c r="N1049" s="122">
        <v>0</v>
      </c>
      <c r="O1049" s="120">
        <v>608</v>
      </c>
      <c r="P1049" s="120">
        <v>574</v>
      </c>
      <c r="Q1049" s="121">
        <f t="shared" si="16"/>
        <v>25</v>
      </c>
      <c r="R1049" s="120">
        <v>18793</v>
      </c>
    </row>
    <row r="1050" spans="1:18">
      <c r="A1050" s="116" t="str">
        <f>TNOMINA[[#This Row],[cedula]]&amp;TNOMINA[[#This Row],[prog]]&amp;LEFT(TNOMINA[[#This Row],[tipo]],3)</f>
        <v>0011900362201TEM</v>
      </c>
      <c r="B1050" s="119" t="s">
        <v>2297</v>
      </c>
      <c r="C1050" s="119" t="s">
        <v>2493</v>
      </c>
      <c r="D1050" s="119" t="s">
        <v>2328</v>
      </c>
      <c r="E1050" s="119" t="s">
        <v>3001</v>
      </c>
      <c r="F1050" s="119" t="s">
        <v>3002</v>
      </c>
      <c r="G1050" s="119" t="s">
        <v>3015</v>
      </c>
      <c r="H1050" s="119" t="s">
        <v>2131</v>
      </c>
      <c r="I1050" s="119" t="s">
        <v>1432</v>
      </c>
      <c r="J1050" s="119" t="s">
        <v>127</v>
      </c>
      <c r="K1050" s="119" t="s">
        <v>3625</v>
      </c>
      <c r="L1050" s="119" t="s">
        <v>8575</v>
      </c>
      <c r="M1050" s="120">
        <v>135000</v>
      </c>
      <c r="N1050" s="120">
        <v>20338.240000000002</v>
      </c>
      <c r="O1050" s="120">
        <v>4104</v>
      </c>
      <c r="P1050" s="120">
        <v>3874.5</v>
      </c>
      <c r="Q1050" s="121">
        <f t="shared" si="16"/>
        <v>25</v>
      </c>
      <c r="R1050" s="120">
        <v>106658.26</v>
      </c>
    </row>
    <row r="1051" spans="1:18">
      <c r="A1051" s="116" t="str">
        <f>TNOMINA[[#This Row],[cedula]]&amp;TNOMINA[[#This Row],[prog]]&amp;LEFT(TNOMINA[[#This Row],[tipo]],3)</f>
        <v>4022369978201TEM</v>
      </c>
      <c r="B1051" s="119" t="s">
        <v>2297</v>
      </c>
      <c r="C1051" s="119" t="s">
        <v>2493</v>
      </c>
      <c r="D1051" s="119" t="s">
        <v>2328</v>
      </c>
      <c r="E1051" s="119" t="s">
        <v>3001</v>
      </c>
      <c r="F1051" s="119" t="s">
        <v>3002</v>
      </c>
      <c r="G1051" s="119" t="s">
        <v>3004</v>
      </c>
      <c r="H1051" s="119" t="s">
        <v>2132</v>
      </c>
      <c r="I1051" s="119" t="s">
        <v>1220</v>
      </c>
      <c r="J1051" s="119" t="s">
        <v>904</v>
      </c>
      <c r="K1051" s="119" t="s">
        <v>289</v>
      </c>
      <c r="L1051" s="119" t="s">
        <v>8575</v>
      </c>
      <c r="M1051" s="120">
        <v>55000</v>
      </c>
      <c r="N1051" s="120">
        <v>2559.6799999999998</v>
      </c>
      <c r="O1051" s="120">
        <v>1672</v>
      </c>
      <c r="P1051" s="120">
        <v>1578.5</v>
      </c>
      <c r="Q1051" s="121">
        <f t="shared" si="16"/>
        <v>1721</v>
      </c>
      <c r="R1051" s="120">
        <v>47468.82</v>
      </c>
    </row>
    <row r="1052" spans="1:18">
      <c r="A1052" s="116" t="str">
        <f>TNOMINA[[#This Row],[cedula]]&amp;TNOMINA[[#This Row],[prog]]&amp;LEFT(TNOMINA[[#This Row],[tipo]],3)</f>
        <v>4022213765101TEM</v>
      </c>
      <c r="B1052" s="119" t="s">
        <v>2297</v>
      </c>
      <c r="C1052" s="119" t="s">
        <v>2493</v>
      </c>
      <c r="D1052" s="119" t="s">
        <v>2328</v>
      </c>
      <c r="E1052" s="119" t="s">
        <v>3001</v>
      </c>
      <c r="F1052" s="119" t="s">
        <v>3002</v>
      </c>
      <c r="G1052" s="119" t="s">
        <v>3006</v>
      </c>
      <c r="H1052" s="119" t="s">
        <v>2753</v>
      </c>
      <c r="I1052" s="119" t="s">
        <v>2752</v>
      </c>
      <c r="J1052" s="119" t="s">
        <v>75</v>
      </c>
      <c r="K1052" s="119" t="s">
        <v>73</v>
      </c>
      <c r="L1052" s="119" t="s">
        <v>8575</v>
      </c>
      <c r="M1052" s="120">
        <v>36000</v>
      </c>
      <c r="N1052" s="122">
        <v>0</v>
      </c>
      <c r="O1052" s="120">
        <v>1094.4000000000001</v>
      </c>
      <c r="P1052" s="120">
        <v>1033.2</v>
      </c>
      <c r="Q1052" s="121">
        <f t="shared" si="16"/>
        <v>25</v>
      </c>
      <c r="R1052" s="120">
        <v>33847.4</v>
      </c>
    </row>
    <row r="1053" spans="1:18">
      <c r="A1053" s="116" t="str">
        <f>TNOMINA[[#This Row],[cedula]]&amp;TNOMINA[[#This Row],[prog]]&amp;LEFT(TNOMINA[[#This Row],[tipo]],3)</f>
        <v>0100108568501TEM</v>
      </c>
      <c r="B1053" s="119" t="s">
        <v>2297</v>
      </c>
      <c r="C1053" s="119" t="s">
        <v>2493</v>
      </c>
      <c r="D1053" s="119" t="s">
        <v>2328</v>
      </c>
      <c r="E1053" s="119" t="s">
        <v>3001</v>
      </c>
      <c r="F1053" s="119" t="s">
        <v>3002</v>
      </c>
      <c r="G1053" s="119" t="s">
        <v>3006</v>
      </c>
      <c r="H1053" s="119" t="s">
        <v>2755</v>
      </c>
      <c r="I1053" s="119" t="s">
        <v>2754</v>
      </c>
      <c r="J1053" s="119" t="s">
        <v>98</v>
      </c>
      <c r="K1053" s="119" t="s">
        <v>2163</v>
      </c>
      <c r="L1053" s="119" t="s">
        <v>8575</v>
      </c>
      <c r="M1053" s="120">
        <v>70000</v>
      </c>
      <c r="N1053" s="120">
        <v>5368.48</v>
      </c>
      <c r="O1053" s="120">
        <v>2128</v>
      </c>
      <c r="P1053" s="120">
        <v>2009</v>
      </c>
      <c r="Q1053" s="121">
        <f t="shared" si="16"/>
        <v>25.000000000007276</v>
      </c>
      <c r="R1053" s="120">
        <v>60469.52</v>
      </c>
    </row>
    <row r="1054" spans="1:18">
      <c r="A1054" s="116" t="str">
        <f>TNOMINA[[#This Row],[cedula]]&amp;TNOMINA[[#This Row],[prog]]&amp;LEFT(TNOMINA[[#This Row],[tipo]],3)</f>
        <v>2230042677601TEM</v>
      </c>
      <c r="B1054" s="119" t="s">
        <v>2297</v>
      </c>
      <c r="C1054" s="119" t="s">
        <v>2493</v>
      </c>
      <c r="D1054" s="119" t="s">
        <v>2328</v>
      </c>
      <c r="E1054" s="119" t="s">
        <v>3001</v>
      </c>
      <c r="F1054" s="119" t="s">
        <v>3002</v>
      </c>
      <c r="G1054" s="119" t="s">
        <v>3008</v>
      </c>
      <c r="H1054" s="119" t="s">
        <v>2133</v>
      </c>
      <c r="I1054" s="119" t="s">
        <v>2314</v>
      </c>
      <c r="J1054" s="119" t="s">
        <v>127</v>
      </c>
      <c r="K1054" s="119" t="s">
        <v>276</v>
      </c>
      <c r="L1054" s="119" t="s">
        <v>8575</v>
      </c>
      <c r="M1054" s="120">
        <v>115000</v>
      </c>
      <c r="N1054" s="120">
        <v>14840.05</v>
      </c>
      <c r="O1054" s="120">
        <v>3496</v>
      </c>
      <c r="P1054" s="120">
        <v>3300.5</v>
      </c>
      <c r="Q1054" s="121">
        <f t="shared" si="16"/>
        <v>3199.7599999999948</v>
      </c>
      <c r="R1054" s="120">
        <v>90163.69</v>
      </c>
    </row>
    <row r="1055" spans="1:18">
      <c r="A1055" s="116" t="str">
        <f>TNOMINA[[#This Row],[cedula]]&amp;TNOMINA[[#This Row],[prog]]&amp;LEFT(TNOMINA[[#This Row],[tipo]],3)</f>
        <v>0011889519201TEM</v>
      </c>
      <c r="B1055" s="119" t="s">
        <v>2297</v>
      </c>
      <c r="C1055" s="119" t="s">
        <v>2493</v>
      </c>
      <c r="D1055" s="119" t="s">
        <v>2328</v>
      </c>
      <c r="E1055" s="119" t="s">
        <v>3001</v>
      </c>
      <c r="F1055" s="119" t="s">
        <v>3002</v>
      </c>
      <c r="G1055" s="119" t="s">
        <v>3006</v>
      </c>
      <c r="H1055" s="119" t="s">
        <v>2850</v>
      </c>
      <c r="I1055" s="119" t="s">
        <v>2870</v>
      </c>
      <c r="J1055" s="119" t="s">
        <v>2418</v>
      </c>
      <c r="K1055" s="119" t="s">
        <v>727</v>
      </c>
      <c r="L1055" s="119" t="s">
        <v>8575</v>
      </c>
      <c r="M1055" s="120">
        <v>36000</v>
      </c>
      <c r="N1055" s="122">
        <v>0</v>
      </c>
      <c r="O1055" s="120">
        <v>1094.4000000000001</v>
      </c>
      <c r="P1055" s="120">
        <v>1033.2</v>
      </c>
      <c r="Q1055" s="121">
        <f t="shared" si="16"/>
        <v>15361</v>
      </c>
      <c r="R1055" s="120">
        <v>18511.400000000001</v>
      </c>
    </row>
    <row r="1056" spans="1:18">
      <c r="A1056" s="116" t="str">
        <f>TNOMINA[[#This Row],[cedula]]&amp;TNOMINA[[#This Row],[prog]]&amp;LEFT(TNOMINA[[#This Row],[tipo]],3)</f>
        <v>4023616928601TEM</v>
      </c>
      <c r="B1056" s="119" t="s">
        <v>2297</v>
      </c>
      <c r="C1056" s="119" t="s">
        <v>2493</v>
      </c>
      <c r="D1056" s="119" t="s">
        <v>2328</v>
      </c>
      <c r="E1056" s="119" t="s">
        <v>3001</v>
      </c>
      <c r="F1056" s="119" t="s">
        <v>3002</v>
      </c>
      <c r="G1056" s="119" t="s">
        <v>3006</v>
      </c>
      <c r="H1056" s="119" t="s">
        <v>2508</v>
      </c>
      <c r="I1056" s="119" t="s">
        <v>2507</v>
      </c>
      <c r="J1056" s="119" t="s">
        <v>75</v>
      </c>
      <c r="K1056" s="119" t="s">
        <v>684</v>
      </c>
      <c r="L1056" s="119" t="s">
        <v>8575</v>
      </c>
      <c r="M1056" s="120">
        <v>10000</v>
      </c>
      <c r="N1056" s="122">
        <v>0</v>
      </c>
      <c r="O1056" s="120">
        <v>304</v>
      </c>
      <c r="P1056" s="120">
        <v>287</v>
      </c>
      <c r="Q1056" s="121">
        <f t="shared" si="16"/>
        <v>25</v>
      </c>
      <c r="R1056" s="120">
        <v>9384</v>
      </c>
    </row>
    <row r="1057" spans="1:18">
      <c r="A1057" s="116" t="str">
        <f>TNOMINA[[#This Row],[cedula]]&amp;TNOMINA[[#This Row],[prog]]&amp;LEFT(TNOMINA[[#This Row],[tipo]],3)</f>
        <v>0011892817501TEM</v>
      </c>
      <c r="B1057" s="119" t="s">
        <v>2297</v>
      </c>
      <c r="C1057" s="119" t="s">
        <v>2493</v>
      </c>
      <c r="D1057" s="119" t="s">
        <v>2328</v>
      </c>
      <c r="E1057" s="119" t="s">
        <v>3001</v>
      </c>
      <c r="F1057" s="119" t="s">
        <v>3002</v>
      </c>
      <c r="G1057" s="119" t="s">
        <v>3006</v>
      </c>
      <c r="H1057" s="119" t="s">
        <v>2763</v>
      </c>
      <c r="I1057" s="119" t="s">
        <v>2762</v>
      </c>
      <c r="J1057" s="119" t="s">
        <v>904</v>
      </c>
      <c r="K1057" s="119" t="s">
        <v>405</v>
      </c>
      <c r="L1057" s="119" t="s">
        <v>8575</v>
      </c>
      <c r="M1057" s="120">
        <v>65000</v>
      </c>
      <c r="N1057" s="120">
        <v>4427.58</v>
      </c>
      <c r="O1057" s="120">
        <v>1976</v>
      </c>
      <c r="P1057" s="120">
        <v>1865.5</v>
      </c>
      <c r="Q1057" s="121">
        <f t="shared" si="16"/>
        <v>25</v>
      </c>
      <c r="R1057" s="120">
        <v>56705.919999999998</v>
      </c>
    </row>
    <row r="1058" spans="1:18">
      <c r="A1058" s="116" t="str">
        <f>TNOMINA[[#This Row],[cedula]]&amp;TNOMINA[[#This Row],[prog]]&amp;LEFT(TNOMINA[[#This Row],[tipo]],3)</f>
        <v>4022426711801TEM</v>
      </c>
      <c r="B1058" s="119" t="s">
        <v>2297</v>
      </c>
      <c r="C1058" s="119" t="s">
        <v>2493</v>
      </c>
      <c r="D1058" s="119" t="s">
        <v>2328</v>
      </c>
      <c r="E1058" s="119" t="s">
        <v>3001</v>
      </c>
      <c r="F1058" s="119" t="s">
        <v>3002</v>
      </c>
      <c r="G1058" s="119" t="s">
        <v>3004</v>
      </c>
      <c r="H1058" s="119" t="s">
        <v>2135</v>
      </c>
      <c r="I1058" s="119" t="s">
        <v>1433</v>
      </c>
      <c r="J1058" s="119" t="s">
        <v>1200</v>
      </c>
      <c r="K1058" s="119" t="s">
        <v>314</v>
      </c>
      <c r="L1058" s="119" t="s">
        <v>8575</v>
      </c>
      <c r="M1058" s="120">
        <v>50000</v>
      </c>
      <c r="N1058" s="120">
        <v>1854</v>
      </c>
      <c r="O1058" s="120">
        <v>1520</v>
      </c>
      <c r="P1058" s="120">
        <v>1435</v>
      </c>
      <c r="Q1058" s="121">
        <f t="shared" si="16"/>
        <v>425</v>
      </c>
      <c r="R1058" s="120">
        <v>44766</v>
      </c>
    </row>
    <row r="1059" spans="1:18">
      <c r="A1059" s="116" t="str">
        <f>TNOMINA[[#This Row],[cedula]]&amp;TNOMINA[[#This Row],[prog]]&amp;LEFT(TNOMINA[[#This Row],[tipo]],3)</f>
        <v>0011757831001TEM</v>
      </c>
      <c r="B1059" s="119" t="s">
        <v>2297</v>
      </c>
      <c r="C1059" s="119" t="s">
        <v>2493</v>
      </c>
      <c r="D1059" s="119" t="s">
        <v>2328</v>
      </c>
      <c r="E1059" s="119" t="s">
        <v>3001</v>
      </c>
      <c r="F1059" s="119" t="s">
        <v>3002</v>
      </c>
      <c r="G1059" s="119" t="s">
        <v>3006</v>
      </c>
      <c r="H1059" s="119" t="s">
        <v>2450</v>
      </c>
      <c r="I1059" s="119" t="s">
        <v>2421</v>
      </c>
      <c r="J1059" s="119" t="s">
        <v>127</v>
      </c>
      <c r="K1059" s="119" t="s">
        <v>73</v>
      </c>
      <c r="L1059" s="119" t="s">
        <v>8575</v>
      </c>
      <c r="M1059" s="120">
        <v>135000</v>
      </c>
      <c r="N1059" s="120">
        <v>19941.400000000001</v>
      </c>
      <c r="O1059" s="120">
        <v>4104</v>
      </c>
      <c r="P1059" s="120">
        <v>3874.5</v>
      </c>
      <c r="Q1059" s="121">
        <f t="shared" si="16"/>
        <v>1612.3800000000047</v>
      </c>
      <c r="R1059" s="120">
        <v>105467.72</v>
      </c>
    </row>
    <row r="1060" spans="1:18">
      <c r="A1060" s="116" t="str">
        <f>TNOMINA[[#This Row],[cedula]]&amp;TNOMINA[[#This Row],[prog]]&amp;LEFT(TNOMINA[[#This Row],[tipo]],3)</f>
        <v>4022204719901TEM</v>
      </c>
      <c r="B1060" s="119" t="s">
        <v>2297</v>
      </c>
      <c r="C1060" s="119" t="s">
        <v>2493</v>
      </c>
      <c r="D1060" s="119" t="s">
        <v>2328</v>
      </c>
      <c r="E1060" s="119" t="s">
        <v>3001</v>
      </c>
      <c r="F1060" s="119" t="s">
        <v>3002</v>
      </c>
      <c r="G1060" s="119" t="s">
        <v>3005</v>
      </c>
      <c r="H1060" s="119" t="s">
        <v>2139</v>
      </c>
      <c r="I1060" s="119" t="s">
        <v>2138</v>
      </c>
      <c r="J1060" s="119" t="s">
        <v>1200</v>
      </c>
      <c r="K1060" s="119" t="s">
        <v>3626</v>
      </c>
      <c r="L1060" s="119" t="s">
        <v>8575</v>
      </c>
      <c r="M1060" s="120">
        <v>70000</v>
      </c>
      <c r="N1060" s="120">
        <v>4733.5200000000004</v>
      </c>
      <c r="O1060" s="120">
        <v>2128</v>
      </c>
      <c r="P1060" s="120">
        <v>2009</v>
      </c>
      <c r="Q1060" s="121">
        <f t="shared" si="16"/>
        <v>3199.7599999999948</v>
      </c>
      <c r="R1060" s="120">
        <v>57929.72</v>
      </c>
    </row>
    <row r="1061" spans="1:18">
      <c r="A1061" s="116" t="str">
        <f>TNOMINA[[#This Row],[cedula]]&amp;TNOMINA[[#This Row],[prog]]&amp;LEFT(TNOMINA[[#This Row],[tipo]],3)</f>
        <v>0310059424501TEM</v>
      </c>
      <c r="B1061" s="119" t="s">
        <v>2297</v>
      </c>
      <c r="C1061" s="119" t="s">
        <v>2493</v>
      </c>
      <c r="D1061" s="119" t="s">
        <v>2328</v>
      </c>
      <c r="E1061" s="119" t="s">
        <v>3001</v>
      </c>
      <c r="F1061" s="119" t="s">
        <v>3002</v>
      </c>
      <c r="G1061" s="119" t="s">
        <v>3004</v>
      </c>
      <c r="H1061" s="119" t="s">
        <v>3490</v>
      </c>
      <c r="I1061" s="119" t="s">
        <v>3489</v>
      </c>
      <c r="J1061" s="119" t="s">
        <v>75</v>
      </c>
      <c r="K1061" s="119" t="s">
        <v>18</v>
      </c>
      <c r="L1061" s="119" t="s">
        <v>8575</v>
      </c>
      <c r="M1061" s="120">
        <v>20000</v>
      </c>
      <c r="N1061" s="122">
        <v>0</v>
      </c>
      <c r="O1061" s="120">
        <v>608</v>
      </c>
      <c r="P1061" s="120">
        <v>574</v>
      </c>
      <c r="Q1061" s="121">
        <f t="shared" si="16"/>
        <v>25</v>
      </c>
      <c r="R1061" s="120">
        <v>18793</v>
      </c>
    </row>
    <row r="1062" spans="1:18">
      <c r="A1062" s="116" t="str">
        <f>TNOMINA[[#This Row],[cedula]]&amp;TNOMINA[[#This Row],[prog]]&amp;LEFT(TNOMINA[[#This Row],[tipo]],3)</f>
        <v>0011545615401TEM</v>
      </c>
      <c r="B1062" s="119" t="s">
        <v>2297</v>
      </c>
      <c r="C1062" s="119" t="s">
        <v>2493</v>
      </c>
      <c r="D1062" s="119" t="s">
        <v>2328</v>
      </c>
      <c r="E1062" s="119" t="s">
        <v>3001</v>
      </c>
      <c r="F1062" s="119" t="s">
        <v>3002</v>
      </c>
      <c r="G1062" s="119" t="s">
        <v>3006</v>
      </c>
      <c r="H1062" s="119" t="s">
        <v>2765</v>
      </c>
      <c r="I1062" s="119" t="s">
        <v>2764</v>
      </c>
      <c r="J1062" s="119" t="s">
        <v>127</v>
      </c>
      <c r="K1062" s="119" t="s">
        <v>187</v>
      </c>
      <c r="L1062" s="119" t="s">
        <v>8575</v>
      </c>
      <c r="M1062" s="120">
        <v>115000</v>
      </c>
      <c r="N1062" s="120">
        <v>15633.74</v>
      </c>
      <c r="O1062" s="120">
        <v>3496</v>
      </c>
      <c r="P1062" s="120">
        <v>3300.5</v>
      </c>
      <c r="Q1062" s="121">
        <f t="shared" si="16"/>
        <v>25.000000000014552</v>
      </c>
      <c r="R1062" s="120">
        <v>92544.76</v>
      </c>
    </row>
    <row r="1063" spans="1:18">
      <c r="A1063" s="116" t="str">
        <f>TNOMINA[[#This Row],[cedula]]&amp;TNOMINA[[#This Row],[prog]]&amp;LEFT(TNOMINA[[#This Row],[tipo]],3)</f>
        <v>4022559544201TEM</v>
      </c>
      <c r="B1063" s="119" t="s">
        <v>2297</v>
      </c>
      <c r="C1063" s="119" t="s">
        <v>2493</v>
      </c>
      <c r="D1063" s="119" t="s">
        <v>2328</v>
      </c>
      <c r="E1063" s="119" t="s">
        <v>3001</v>
      </c>
      <c r="F1063" s="119" t="s">
        <v>3002</v>
      </c>
      <c r="G1063" s="119" t="s">
        <v>3004</v>
      </c>
      <c r="H1063" s="119" t="s">
        <v>3538</v>
      </c>
      <c r="I1063" s="119" t="s">
        <v>3537</v>
      </c>
      <c r="J1063" s="119" t="s">
        <v>1315</v>
      </c>
      <c r="K1063" s="119" t="s">
        <v>276</v>
      </c>
      <c r="L1063" s="119" t="s">
        <v>8575</v>
      </c>
      <c r="M1063" s="120">
        <v>60000</v>
      </c>
      <c r="N1063" s="120">
        <v>3486.68</v>
      </c>
      <c r="O1063" s="120">
        <v>1824</v>
      </c>
      <c r="P1063" s="120">
        <v>1722</v>
      </c>
      <c r="Q1063" s="121">
        <f t="shared" si="16"/>
        <v>25</v>
      </c>
      <c r="R1063" s="120">
        <v>52942.32</v>
      </c>
    </row>
    <row r="1064" spans="1:18">
      <c r="A1064" s="116" t="str">
        <f>TNOMINA[[#This Row],[cedula]]&amp;TNOMINA[[#This Row],[prog]]&amp;LEFT(TNOMINA[[#This Row],[tipo]],3)</f>
        <v>0010699531901TEM</v>
      </c>
      <c r="B1064" s="119" t="s">
        <v>2297</v>
      </c>
      <c r="C1064" s="119" t="s">
        <v>2493</v>
      </c>
      <c r="D1064" s="119" t="s">
        <v>2328</v>
      </c>
      <c r="E1064" s="119" t="s">
        <v>3001</v>
      </c>
      <c r="F1064" s="119" t="s">
        <v>3002</v>
      </c>
      <c r="G1064" s="119" t="s">
        <v>3052</v>
      </c>
      <c r="H1064" s="119" t="s">
        <v>2140</v>
      </c>
      <c r="I1064" s="119" t="s">
        <v>885</v>
      </c>
      <c r="J1064" s="119" t="s">
        <v>59</v>
      </c>
      <c r="K1064" s="119" t="s">
        <v>684</v>
      </c>
      <c r="L1064" s="119" t="s">
        <v>8575</v>
      </c>
      <c r="M1064" s="120">
        <v>100000</v>
      </c>
      <c r="N1064" s="120">
        <v>12105.37</v>
      </c>
      <c r="O1064" s="120">
        <v>3040</v>
      </c>
      <c r="P1064" s="120">
        <v>2870</v>
      </c>
      <c r="Q1064" s="121">
        <f t="shared" si="16"/>
        <v>5071</v>
      </c>
      <c r="R1064" s="120">
        <v>76913.63</v>
      </c>
    </row>
    <row r="1065" spans="1:18">
      <c r="A1065" s="116" t="str">
        <f>TNOMINA[[#This Row],[cedula]]&amp;TNOMINA[[#This Row],[prog]]&amp;LEFT(TNOMINA[[#This Row],[tipo]],3)</f>
        <v>0500022736201TEM</v>
      </c>
      <c r="B1065" s="119" t="s">
        <v>2297</v>
      </c>
      <c r="C1065" s="119" t="s">
        <v>2493</v>
      </c>
      <c r="D1065" s="119" t="s">
        <v>2328</v>
      </c>
      <c r="E1065" s="119" t="s">
        <v>3001</v>
      </c>
      <c r="F1065" s="119" t="s">
        <v>3002</v>
      </c>
      <c r="G1065" s="119" t="s">
        <v>3006</v>
      </c>
      <c r="H1065" s="119" t="s">
        <v>2921</v>
      </c>
      <c r="I1065" s="119" t="s">
        <v>3099</v>
      </c>
      <c r="J1065" s="119" t="s">
        <v>883</v>
      </c>
      <c r="K1065" s="119" t="s">
        <v>842</v>
      </c>
      <c r="L1065" s="119" t="s">
        <v>8575</v>
      </c>
      <c r="M1065" s="120">
        <v>95000</v>
      </c>
      <c r="N1065" s="120">
        <v>10929.24</v>
      </c>
      <c r="O1065" s="120">
        <v>2888</v>
      </c>
      <c r="P1065" s="120">
        <v>2726.5</v>
      </c>
      <c r="Q1065" s="121">
        <f t="shared" si="16"/>
        <v>25.000000000014552</v>
      </c>
      <c r="R1065" s="120">
        <v>78431.259999999995</v>
      </c>
    </row>
    <row r="1066" spans="1:18">
      <c r="A1066" s="116" t="str">
        <f>TNOMINA[[#This Row],[cedula]]&amp;TNOMINA[[#This Row],[prog]]&amp;LEFT(TNOMINA[[#This Row],[tipo]],3)</f>
        <v>0010197291701TEM</v>
      </c>
      <c r="B1066" s="119" t="s">
        <v>2297</v>
      </c>
      <c r="C1066" s="119" t="s">
        <v>2493</v>
      </c>
      <c r="D1066" s="119" t="s">
        <v>2328</v>
      </c>
      <c r="E1066" s="119" t="s">
        <v>3001</v>
      </c>
      <c r="F1066" s="119" t="s">
        <v>3002</v>
      </c>
      <c r="G1066" s="119" t="s">
        <v>3006</v>
      </c>
      <c r="H1066" s="119" t="s">
        <v>2767</v>
      </c>
      <c r="I1066" s="119" t="s">
        <v>2766</v>
      </c>
      <c r="J1066" s="119" t="s">
        <v>190</v>
      </c>
      <c r="K1066" s="119" t="s">
        <v>465</v>
      </c>
      <c r="L1066" s="119" t="s">
        <v>8575</v>
      </c>
      <c r="M1066" s="120">
        <v>30000</v>
      </c>
      <c r="N1066" s="122">
        <v>0</v>
      </c>
      <c r="O1066" s="120">
        <v>912</v>
      </c>
      <c r="P1066" s="120">
        <v>861</v>
      </c>
      <c r="Q1066" s="121">
        <f t="shared" si="16"/>
        <v>25</v>
      </c>
      <c r="R1066" s="120">
        <v>28202</v>
      </c>
    </row>
    <row r="1067" spans="1:18">
      <c r="A1067" s="116" t="str">
        <f>TNOMINA[[#This Row],[cedula]]&amp;TNOMINA[[#This Row],[prog]]&amp;LEFT(TNOMINA[[#This Row],[tipo]],3)</f>
        <v>0010153506001TEM</v>
      </c>
      <c r="B1067" s="119" t="s">
        <v>2297</v>
      </c>
      <c r="C1067" s="119" t="s">
        <v>2493</v>
      </c>
      <c r="D1067" s="119" t="s">
        <v>2328</v>
      </c>
      <c r="E1067" s="119" t="s">
        <v>3001</v>
      </c>
      <c r="F1067" s="119" t="s">
        <v>3002</v>
      </c>
      <c r="G1067" s="119" t="s">
        <v>3004</v>
      </c>
      <c r="H1067" s="119" t="s">
        <v>2142</v>
      </c>
      <c r="I1067" s="119" t="s">
        <v>2412</v>
      </c>
      <c r="J1067" s="119" t="s">
        <v>1309</v>
      </c>
      <c r="K1067" s="119" t="s">
        <v>405</v>
      </c>
      <c r="L1067" s="119" t="s">
        <v>8575</v>
      </c>
      <c r="M1067" s="120">
        <v>55000</v>
      </c>
      <c r="N1067" s="120">
        <v>2559.6799999999998</v>
      </c>
      <c r="O1067" s="120">
        <v>1672</v>
      </c>
      <c r="P1067" s="120">
        <v>1578.5</v>
      </c>
      <c r="Q1067" s="121">
        <f t="shared" si="16"/>
        <v>25</v>
      </c>
      <c r="R1067" s="120">
        <v>49164.82</v>
      </c>
    </row>
    <row r="1068" spans="1:18">
      <c r="A1068" s="116" t="str">
        <f>TNOMINA[[#This Row],[cedula]]&amp;TNOMINA[[#This Row],[prog]]&amp;LEFT(TNOMINA[[#This Row],[tipo]],3)</f>
        <v>0020083881101TEM</v>
      </c>
      <c r="B1068" s="119" t="s">
        <v>2297</v>
      </c>
      <c r="C1068" s="119" t="s">
        <v>2493</v>
      </c>
      <c r="D1068" s="119" t="s">
        <v>2328</v>
      </c>
      <c r="E1068" s="119" t="s">
        <v>3001</v>
      </c>
      <c r="F1068" s="119" t="s">
        <v>3002</v>
      </c>
      <c r="G1068" s="119" t="s">
        <v>3006</v>
      </c>
      <c r="H1068" s="119" t="s">
        <v>2769</v>
      </c>
      <c r="I1068" s="119" t="s">
        <v>2768</v>
      </c>
      <c r="J1068" s="119" t="s">
        <v>190</v>
      </c>
      <c r="K1068" s="119" t="s">
        <v>384</v>
      </c>
      <c r="L1068" s="119" t="s">
        <v>8575</v>
      </c>
      <c r="M1068" s="120">
        <v>50000</v>
      </c>
      <c r="N1068" s="120">
        <v>1854</v>
      </c>
      <c r="O1068" s="120">
        <v>1520</v>
      </c>
      <c r="P1068" s="120">
        <v>1435</v>
      </c>
      <c r="Q1068" s="121">
        <f t="shared" si="16"/>
        <v>25</v>
      </c>
      <c r="R1068" s="120">
        <v>45166</v>
      </c>
    </row>
    <row r="1069" spans="1:18">
      <c r="A1069" s="116" t="str">
        <f>TNOMINA[[#This Row],[cedula]]&amp;TNOMINA[[#This Row],[prog]]&amp;LEFT(TNOMINA[[#This Row],[tipo]],3)</f>
        <v>4022092804401TEM</v>
      </c>
      <c r="B1069" s="119" t="s">
        <v>2297</v>
      </c>
      <c r="C1069" s="119" t="s">
        <v>2493</v>
      </c>
      <c r="D1069" s="119" t="s">
        <v>2328</v>
      </c>
      <c r="E1069" s="119" t="s">
        <v>3001</v>
      </c>
      <c r="F1069" s="119" t="s">
        <v>3002</v>
      </c>
      <c r="G1069" s="119" t="s">
        <v>3004</v>
      </c>
      <c r="H1069" s="119" t="s">
        <v>2143</v>
      </c>
      <c r="I1069" s="119" t="s">
        <v>1379</v>
      </c>
      <c r="J1069" s="119" t="s">
        <v>1334</v>
      </c>
      <c r="K1069" s="119" t="s">
        <v>405</v>
      </c>
      <c r="L1069" s="119" t="s">
        <v>8575</v>
      </c>
      <c r="M1069" s="120">
        <v>45000</v>
      </c>
      <c r="N1069" s="120">
        <v>1148.33</v>
      </c>
      <c r="O1069" s="120">
        <v>1368</v>
      </c>
      <c r="P1069" s="120">
        <v>1291.5</v>
      </c>
      <c r="Q1069" s="121">
        <f t="shared" si="16"/>
        <v>25</v>
      </c>
      <c r="R1069" s="120">
        <v>41167.17</v>
      </c>
    </row>
    <row r="1070" spans="1:18">
      <c r="A1070" s="116" t="str">
        <f>TNOMINA[[#This Row],[cedula]]&amp;TNOMINA[[#This Row],[prog]]&amp;LEFT(TNOMINA[[#This Row],[tipo]],3)</f>
        <v>0010815422001TEM</v>
      </c>
      <c r="B1070" s="119" t="s">
        <v>2297</v>
      </c>
      <c r="C1070" s="119" t="s">
        <v>2493</v>
      </c>
      <c r="D1070" s="119" t="s">
        <v>2328</v>
      </c>
      <c r="E1070" s="119" t="s">
        <v>3001</v>
      </c>
      <c r="F1070" s="119" t="s">
        <v>3002</v>
      </c>
      <c r="G1070" s="119" t="s">
        <v>3004</v>
      </c>
      <c r="H1070" s="119" t="s">
        <v>2144</v>
      </c>
      <c r="I1070" s="119" t="s">
        <v>1314</v>
      </c>
      <c r="J1070" s="119" t="s">
        <v>1315</v>
      </c>
      <c r="K1070" s="119" t="s">
        <v>276</v>
      </c>
      <c r="L1070" s="119" t="s">
        <v>8575</v>
      </c>
      <c r="M1070" s="120">
        <v>70000</v>
      </c>
      <c r="N1070" s="120">
        <v>5368.48</v>
      </c>
      <c r="O1070" s="120">
        <v>2128</v>
      </c>
      <c r="P1070" s="120">
        <v>2009</v>
      </c>
      <c r="Q1070" s="121">
        <f t="shared" si="16"/>
        <v>25.000000000007276</v>
      </c>
      <c r="R1070" s="120">
        <v>60469.52</v>
      </c>
    </row>
    <row r="1071" spans="1:18">
      <c r="A1071" s="116" t="str">
        <f>TNOMINA[[#This Row],[cedula]]&amp;TNOMINA[[#This Row],[prog]]&amp;LEFT(TNOMINA[[#This Row],[tipo]],3)</f>
        <v>2250024534901TEM</v>
      </c>
      <c r="B1071" s="119" t="s">
        <v>2297</v>
      </c>
      <c r="C1071" s="119" t="s">
        <v>2493</v>
      </c>
      <c r="D1071" s="119" t="s">
        <v>2328</v>
      </c>
      <c r="E1071" s="119" t="s">
        <v>3001</v>
      </c>
      <c r="F1071" s="119" t="s">
        <v>3002</v>
      </c>
      <c r="G1071" s="119" t="s">
        <v>3010</v>
      </c>
      <c r="H1071" s="119" t="s">
        <v>2775</v>
      </c>
      <c r="I1071" s="119" t="s">
        <v>2774</v>
      </c>
      <c r="J1071" s="119" t="s">
        <v>190</v>
      </c>
      <c r="K1071" s="119" t="s">
        <v>217</v>
      </c>
      <c r="L1071" s="119" t="s">
        <v>8575</v>
      </c>
      <c r="M1071" s="120">
        <v>16500</v>
      </c>
      <c r="N1071" s="122">
        <v>0</v>
      </c>
      <c r="O1071" s="120">
        <v>501.6</v>
      </c>
      <c r="P1071" s="120">
        <v>473.55</v>
      </c>
      <c r="Q1071" s="121">
        <f t="shared" si="16"/>
        <v>25</v>
      </c>
      <c r="R1071" s="120">
        <v>15499.85</v>
      </c>
    </row>
    <row r="1072" spans="1:18">
      <c r="A1072" s="116" t="str">
        <f>TNOMINA[[#This Row],[cedula]]&amp;TNOMINA[[#This Row],[prog]]&amp;LEFT(TNOMINA[[#This Row],[tipo]],3)</f>
        <v>2250029395001TEM</v>
      </c>
      <c r="B1072" s="119" t="s">
        <v>2297</v>
      </c>
      <c r="C1072" s="119" t="s">
        <v>2493</v>
      </c>
      <c r="D1072" s="119" t="s">
        <v>2328</v>
      </c>
      <c r="E1072" s="119" t="s">
        <v>3001</v>
      </c>
      <c r="F1072" s="119" t="s">
        <v>3002</v>
      </c>
      <c r="G1072" s="119" t="s">
        <v>3005</v>
      </c>
      <c r="H1072" s="119" t="s">
        <v>2777</v>
      </c>
      <c r="I1072" s="119" t="s">
        <v>2776</v>
      </c>
      <c r="J1072" s="119" t="s">
        <v>231</v>
      </c>
      <c r="K1072" s="119" t="s">
        <v>230</v>
      </c>
      <c r="L1072" s="119" t="s">
        <v>8575</v>
      </c>
      <c r="M1072" s="120">
        <v>60000</v>
      </c>
      <c r="N1072" s="120">
        <v>3486.68</v>
      </c>
      <c r="O1072" s="120">
        <v>1824</v>
      </c>
      <c r="P1072" s="120">
        <v>1722</v>
      </c>
      <c r="Q1072" s="121">
        <f t="shared" si="16"/>
        <v>25</v>
      </c>
      <c r="R1072" s="120">
        <v>52942.32</v>
      </c>
    </row>
    <row r="1073" spans="1:18">
      <c r="A1073" s="116" t="str">
        <f>TNOMINA[[#This Row],[cedula]]&amp;TNOMINA[[#This Row],[prog]]&amp;LEFT(TNOMINA[[#This Row],[tipo]],3)</f>
        <v>2240005660601TEM</v>
      </c>
      <c r="B1073" s="119" t="s">
        <v>2297</v>
      </c>
      <c r="C1073" s="119" t="s">
        <v>2493</v>
      </c>
      <c r="D1073" s="119" t="s">
        <v>2328</v>
      </c>
      <c r="E1073" s="119" t="s">
        <v>3001</v>
      </c>
      <c r="F1073" s="119" t="s">
        <v>3002</v>
      </c>
      <c r="G1073" s="119" t="s">
        <v>3021</v>
      </c>
      <c r="H1073" s="119" t="s">
        <v>2145</v>
      </c>
      <c r="I1073" s="119" t="s">
        <v>859</v>
      </c>
      <c r="J1073" s="119" t="s">
        <v>59</v>
      </c>
      <c r="K1073" s="119" t="s">
        <v>1514</v>
      </c>
      <c r="L1073" s="119" t="s">
        <v>8575</v>
      </c>
      <c r="M1073" s="120">
        <v>130000</v>
      </c>
      <c r="N1073" s="120">
        <v>19162.12</v>
      </c>
      <c r="O1073" s="120">
        <v>3952</v>
      </c>
      <c r="P1073" s="120">
        <v>3731</v>
      </c>
      <c r="Q1073" s="121">
        <f t="shared" si="16"/>
        <v>33071</v>
      </c>
      <c r="R1073" s="120">
        <v>70083.88</v>
      </c>
    </row>
    <row r="1074" spans="1:18">
      <c r="A1074" s="116" t="str">
        <f>TNOMINA[[#This Row],[cedula]]&amp;TNOMINA[[#This Row],[prog]]&amp;LEFT(TNOMINA[[#This Row],[tipo]],3)</f>
        <v>4022209777201TEM</v>
      </c>
      <c r="B1074" s="119" t="s">
        <v>2297</v>
      </c>
      <c r="C1074" s="119" t="s">
        <v>2493</v>
      </c>
      <c r="D1074" s="119" t="s">
        <v>2328</v>
      </c>
      <c r="E1074" s="119" t="s">
        <v>3001</v>
      </c>
      <c r="F1074" s="119" t="s">
        <v>3002</v>
      </c>
      <c r="G1074" s="119" t="s">
        <v>3006</v>
      </c>
      <c r="H1074" s="119" t="s">
        <v>2779</v>
      </c>
      <c r="I1074" s="119" t="s">
        <v>2778</v>
      </c>
      <c r="J1074" s="119" t="s">
        <v>1415</v>
      </c>
      <c r="K1074" s="119" t="s">
        <v>513</v>
      </c>
      <c r="L1074" s="119" t="s">
        <v>8575</v>
      </c>
      <c r="M1074" s="120">
        <v>50000</v>
      </c>
      <c r="N1074" s="120">
        <v>1854</v>
      </c>
      <c r="O1074" s="120">
        <v>1520</v>
      </c>
      <c r="P1074" s="120">
        <v>1435</v>
      </c>
      <c r="Q1074" s="121">
        <f t="shared" si="16"/>
        <v>25</v>
      </c>
      <c r="R1074" s="120">
        <v>45166</v>
      </c>
    </row>
    <row r="1075" spans="1:18">
      <c r="A1075" s="116" t="str">
        <f>TNOMINA[[#This Row],[cedula]]&amp;TNOMINA[[#This Row],[prog]]&amp;LEFT(TNOMINA[[#This Row],[tipo]],3)</f>
        <v>0010738409101TEM</v>
      </c>
      <c r="B1075" s="119" t="s">
        <v>2297</v>
      </c>
      <c r="C1075" s="119" t="s">
        <v>2493</v>
      </c>
      <c r="D1075" s="119" t="s">
        <v>2328</v>
      </c>
      <c r="E1075" s="119" t="s">
        <v>3001</v>
      </c>
      <c r="F1075" s="119" t="s">
        <v>3002</v>
      </c>
      <c r="G1075" s="119" t="s">
        <v>3006</v>
      </c>
      <c r="H1075" s="119" t="s">
        <v>2781</v>
      </c>
      <c r="I1075" s="119" t="s">
        <v>2780</v>
      </c>
      <c r="J1075" s="119" t="s">
        <v>190</v>
      </c>
      <c r="K1075" s="119" t="s">
        <v>762</v>
      </c>
      <c r="L1075" s="119" t="s">
        <v>8575</v>
      </c>
      <c r="M1075" s="120">
        <v>50000</v>
      </c>
      <c r="N1075" s="120">
        <v>1854</v>
      </c>
      <c r="O1075" s="120">
        <v>1520</v>
      </c>
      <c r="P1075" s="120">
        <v>1435</v>
      </c>
      <c r="Q1075" s="121">
        <f t="shared" si="16"/>
        <v>9850.43</v>
      </c>
      <c r="R1075" s="120">
        <v>35340.57</v>
      </c>
    </row>
    <row r="1076" spans="1:18">
      <c r="A1076" s="116" t="str">
        <f>TNOMINA[[#This Row],[cedula]]&amp;TNOMINA[[#This Row],[prog]]&amp;LEFT(TNOMINA[[#This Row],[tipo]],3)</f>
        <v>0310040263901TEM</v>
      </c>
      <c r="B1076" s="119" t="s">
        <v>2297</v>
      </c>
      <c r="C1076" s="119" t="s">
        <v>2493</v>
      </c>
      <c r="D1076" s="119" t="s">
        <v>2328</v>
      </c>
      <c r="E1076" s="119" t="s">
        <v>3001</v>
      </c>
      <c r="F1076" s="119" t="s">
        <v>3002</v>
      </c>
      <c r="G1076" s="119" t="s">
        <v>3013</v>
      </c>
      <c r="H1076" s="119" t="s">
        <v>2146</v>
      </c>
      <c r="I1076" s="119" t="s">
        <v>1449</v>
      </c>
      <c r="J1076" s="119" t="s">
        <v>127</v>
      </c>
      <c r="K1076" s="119" t="s">
        <v>18</v>
      </c>
      <c r="L1076" s="119" t="s">
        <v>8575</v>
      </c>
      <c r="M1076" s="120">
        <v>115000</v>
      </c>
      <c r="N1076" s="120">
        <v>15633.74</v>
      </c>
      <c r="O1076" s="120">
        <v>3496</v>
      </c>
      <c r="P1076" s="120">
        <v>3300.5</v>
      </c>
      <c r="Q1076" s="121">
        <f t="shared" si="16"/>
        <v>25.000000000014552</v>
      </c>
      <c r="R1076" s="120">
        <v>92544.76</v>
      </c>
    </row>
    <row r="1077" spans="1:18">
      <c r="A1077" s="116" t="str">
        <f>TNOMINA[[#This Row],[cedula]]&amp;TNOMINA[[#This Row],[prog]]&amp;LEFT(TNOMINA[[#This Row],[tipo]],3)</f>
        <v>0011768561001TEM</v>
      </c>
      <c r="B1077" s="119" t="s">
        <v>2297</v>
      </c>
      <c r="C1077" s="119" t="s">
        <v>2493</v>
      </c>
      <c r="D1077" s="119" t="s">
        <v>2328</v>
      </c>
      <c r="E1077" s="119" t="s">
        <v>3001</v>
      </c>
      <c r="F1077" s="119" t="s">
        <v>3002</v>
      </c>
      <c r="G1077" s="119" t="s">
        <v>3010</v>
      </c>
      <c r="H1077" s="119" t="s">
        <v>2147</v>
      </c>
      <c r="I1077" s="119" t="s">
        <v>1434</v>
      </c>
      <c r="J1077" s="119" t="s">
        <v>1419</v>
      </c>
      <c r="K1077" s="119" t="s">
        <v>2887</v>
      </c>
      <c r="L1077" s="119" t="s">
        <v>8575</v>
      </c>
      <c r="M1077" s="120">
        <v>95000</v>
      </c>
      <c r="N1077" s="120">
        <v>10929.24</v>
      </c>
      <c r="O1077" s="120">
        <v>2888</v>
      </c>
      <c r="P1077" s="120">
        <v>2726.5</v>
      </c>
      <c r="Q1077" s="121">
        <f t="shared" si="16"/>
        <v>25.000000000014552</v>
      </c>
      <c r="R1077" s="120">
        <v>78431.259999999995</v>
      </c>
    </row>
    <row r="1078" spans="1:18">
      <c r="A1078" s="116" t="str">
        <f>TNOMINA[[#This Row],[cedula]]&amp;TNOMINA[[#This Row],[prog]]&amp;LEFT(TNOMINA[[#This Row],[tipo]],3)</f>
        <v>0010051679801TEM</v>
      </c>
      <c r="B1078" s="119" t="s">
        <v>2297</v>
      </c>
      <c r="C1078" s="119" t="s">
        <v>2493</v>
      </c>
      <c r="D1078" s="119" t="s">
        <v>2328</v>
      </c>
      <c r="E1078" s="119" t="s">
        <v>3001</v>
      </c>
      <c r="F1078" s="119" t="s">
        <v>3002</v>
      </c>
      <c r="G1078" s="119" t="s">
        <v>3013</v>
      </c>
      <c r="H1078" s="119" t="s">
        <v>2842</v>
      </c>
      <c r="I1078" s="119" t="s">
        <v>2862</v>
      </c>
      <c r="J1078" s="119" t="s">
        <v>2390</v>
      </c>
      <c r="K1078" s="119" t="s">
        <v>271</v>
      </c>
      <c r="L1078" s="119" t="s">
        <v>8575</v>
      </c>
      <c r="M1078" s="120">
        <v>70000</v>
      </c>
      <c r="N1078" s="120">
        <v>3567.58</v>
      </c>
      <c r="O1078" s="120">
        <v>2128</v>
      </c>
      <c r="P1078" s="120">
        <v>2009</v>
      </c>
      <c r="Q1078" s="121">
        <f t="shared" si="16"/>
        <v>7479.3399999999965</v>
      </c>
      <c r="R1078" s="120">
        <v>54816.08</v>
      </c>
    </row>
    <row r="1079" spans="1:18">
      <c r="A1079" s="116" t="str">
        <f>TNOMINA[[#This Row],[cedula]]&amp;TNOMINA[[#This Row],[prog]]&amp;LEFT(TNOMINA[[#This Row],[tipo]],3)</f>
        <v>0500006377501TEM</v>
      </c>
      <c r="B1079" s="119" t="s">
        <v>2297</v>
      </c>
      <c r="C1079" s="119" t="s">
        <v>2493</v>
      </c>
      <c r="D1079" s="119" t="s">
        <v>2328</v>
      </c>
      <c r="E1079" s="119" t="s">
        <v>3001</v>
      </c>
      <c r="F1079" s="119" t="s">
        <v>3002</v>
      </c>
      <c r="G1079" s="119" t="s">
        <v>3004</v>
      </c>
      <c r="H1079" s="119" t="s">
        <v>2782</v>
      </c>
      <c r="I1079" s="119" t="s">
        <v>3100</v>
      </c>
      <c r="J1079" s="119" t="s">
        <v>251</v>
      </c>
      <c r="K1079" s="119" t="s">
        <v>727</v>
      </c>
      <c r="L1079" s="119" t="s">
        <v>8575</v>
      </c>
      <c r="M1079" s="120">
        <v>60000</v>
      </c>
      <c r="N1079" s="120">
        <v>3486.68</v>
      </c>
      <c r="O1079" s="120">
        <v>1824</v>
      </c>
      <c r="P1079" s="120">
        <v>1722</v>
      </c>
      <c r="Q1079" s="121">
        <f t="shared" si="16"/>
        <v>25</v>
      </c>
      <c r="R1079" s="120">
        <v>52942.32</v>
      </c>
    </row>
    <row r="1080" spans="1:18">
      <c r="A1080" s="116" t="str">
        <f>TNOMINA[[#This Row],[cedula]]&amp;TNOMINA[[#This Row],[prog]]&amp;LEFT(TNOMINA[[#This Row],[tipo]],3)</f>
        <v>0710047753301TEM</v>
      </c>
      <c r="B1080" s="119" t="s">
        <v>2297</v>
      </c>
      <c r="C1080" s="119" t="s">
        <v>2493</v>
      </c>
      <c r="D1080" s="119" t="s">
        <v>2328</v>
      </c>
      <c r="E1080" s="119" t="s">
        <v>3001</v>
      </c>
      <c r="F1080" s="119" t="s">
        <v>3002</v>
      </c>
      <c r="G1080" s="119" t="s">
        <v>3009</v>
      </c>
      <c r="H1080" s="119" t="s">
        <v>2148</v>
      </c>
      <c r="I1080" s="119" t="s">
        <v>1452</v>
      </c>
      <c r="J1080" s="119" t="s">
        <v>59</v>
      </c>
      <c r="K1080" s="119" t="s">
        <v>390</v>
      </c>
      <c r="L1080" s="119" t="s">
        <v>8575</v>
      </c>
      <c r="M1080" s="120">
        <v>175000</v>
      </c>
      <c r="N1080" s="120">
        <v>29747.24</v>
      </c>
      <c r="O1080" s="120">
        <v>5320</v>
      </c>
      <c r="P1080" s="120">
        <v>5022.5</v>
      </c>
      <c r="Q1080" s="121">
        <f t="shared" si="16"/>
        <v>3025</v>
      </c>
      <c r="R1080" s="120">
        <v>131885.26</v>
      </c>
    </row>
    <row r="1081" spans="1:18">
      <c r="A1081" s="116" t="str">
        <f>TNOMINA[[#This Row],[cedula]]&amp;TNOMINA[[#This Row],[prog]]&amp;LEFT(TNOMINA[[#This Row],[tipo]],3)</f>
        <v>0011568925901TEM</v>
      </c>
      <c r="B1081" s="119" t="s">
        <v>2297</v>
      </c>
      <c r="C1081" s="119" t="s">
        <v>2493</v>
      </c>
      <c r="D1081" s="119" t="s">
        <v>2328</v>
      </c>
      <c r="E1081" s="119" t="s">
        <v>3001</v>
      </c>
      <c r="F1081" s="119" t="s">
        <v>3002</v>
      </c>
      <c r="G1081" s="119" t="s">
        <v>3008</v>
      </c>
      <c r="H1081" s="119" t="s">
        <v>2449</v>
      </c>
      <c r="I1081" s="119" t="s">
        <v>2419</v>
      </c>
      <c r="J1081" s="119" t="s">
        <v>2420</v>
      </c>
      <c r="K1081" s="119" t="s">
        <v>606</v>
      </c>
      <c r="L1081" s="119" t="s">
        <v>8575</v>
      </c>
      <c r="M1081" s="120">
        <v>70000</v>
      </c>
      <c r="N1081" s="120">
        <v>5368.48</v>
      </c>
      <c r="O1081" s="120">
        <v>2128</v>
      </c>
      <c r="P1081" s="120">
        <v>2009</v>
      </c>
      <c r="Q1081" s="121">
        <f t="shared" si="16"/>
        <v>25.000000000007276</v>
      </c>
      <c r="R1081" s="120">
        <v>60469.52</v>
      </c>
    </row>
    <row r="1082" spans="1:18">
      <c r="A1082" s="116" t="str">
        <f>TNOMINA[[#This Row],[cedula]]&amp;TNOMINA[[#This Row],[prog]]&amp;LEFT(TNOMINA[[#This Row],[tipo]],3)</f>
        <v>0840008458101TEM</v>
      </c>
      <c r="B1082" s="119" t="s">
        <v>2297</v>
      </c>
      <c r="C1082" s="119" t="s">
        <v>2493</v>
      </c>
      <c r="D1082" s="119" t="s">
        <v>2328</v>
      </c>
      <c r="E1082" s="119" t="s">
        <v>3001</v>
      </c>
      <c r="F1082" s="119" t="s">
        <v>3002</v>
      </c>
      <c r="G1082" s="119" t="s">
        <v>3006</v>
      </c>
      <c r="H1082" s="119" t="s">
        <v>2786</v>
      </c>
      <c r="I1082" s="119" t="s">
        <v>2785</v>
      </c>
      <c r="J1082" s="119" t="s">
        <v>297</v>
      </c>
      <c r="K1082" s="119" t="s">
        <v>465</v>
      </c>
      <c r="L1082" s="119" t="s">
        <v>8575</v>
      </c>
      <c r="M1082" s="120">
        <v>30000</v>
      </c>
      <c r="N1082" s="122">
        <v>0</v>
      </c>
      <c r="O1082" s="120">
        <v>912</v>
      </c>
      <c r="P1082" s="120">
        <v>861</v>
      </c>
      <c r="Q1082" s="121">
        <f t="shared" si="16"/>
        <v>25</v>
      </c>
      <c r="R1082" s="120">
        <v>28202</v>
      </c>
    </row>
    <row r="1083" spans="1:18">
      <c r="A1083" s="116" t="str">
        <f>TNOMINA[[#This Row],[cedula]]&amp;TNOMINA[[#This Row],[prog]]&amp;LEFT(TNOMINA[[#This Row],[tipo]],3)</f>
        <v>2250028712701TEM</v>
      </c>
      <c r="B1083" s="119" t="s">
        <v>2297</v>
      </c>
      <c r="C1083" s="119" t="s">
        <v>2493</v>
      </c>
      <c r="D1083" s="119" t="s">
        <v>2328</v>
      </c>
      <c r="E1083" s="119" t="s">
        <v>3001</v>
      </c>
      <c r="F1083" s="119" t="s">
        <v>3002</v>
      </c>
      <c r="G1083" s="119" t="s">
        <v>3006</v>
      </c>
      <c r="H1083" s="119" t="s">
        <v>2788</v>
      </c>
      <c r="I1083" s="119" t="s">
        <v>2787</v>
      </c>
      <c r="J1083" s="119" t="s">
        <v>1308</v>
      </c>
      <c r="K1083" s="119" t="s">
        <v>206</v>
      </c>
      <c r="L1083" s="119" t="s">
        <v>8575</v>
      </c>
      <c r="M1083" s="120">
        <v>65000</v>
      </c>
      <c r="N1083" s="120">
        <v>4427.58</v>
      </c>
      <c r="O1083" s="120">
        <v>1976</v>
      </c>
      <c r="P1083" s="120">
        <v>1865.5</v>
      </c>
      <c r="Q1083" s="121">
        <f t="shared" si="16"/>
        <v>5971</v>
      </c>
      <c r="R1083" s="120">
        <v>50759.92</v>
      </c>
    </row>
    <row r="1084" spans="1:18">
      <c r="A1084" s="116" t="str">
        <f>TNOMINA[[#This Row],[cedula]]&amp;TNOMINA[[#This Row],[prog]]&amp;LEFT(TNOMINA[[#This Row],[tipo]],3)</f>
        <v>0011831062201TEM</v>
      </c>
      <c r="B1084" s="119" t="s">
        <v>2297</v>
      </c>
      <c r="C1084" s="119" t="s">
        <v>2493</v>
      </c>
      <c r="D1084" s="119" t="s">
        <v>2328</v>
      </c>
      <c r="E1084" s="119" t="s">
        <v>3001</v>
      </c>
      <c r="F1084" s="119" t="s">
        <v>3002</v>
      </c>
      <c r="G1084" s="119" t="s">
        <v>3003</v>
      </c>
      <c r="H1084" s="119" t="s">
        <v>2970</v>
      </c>
      <c r="I1084" s="119" t="s">
        <v>2969</v>
      </c>
      <c r="J1084" s="119" t="s">
        <v>127</v>
      </c>
      <c r="K1084" s="119" t="s">
        <v>390</v>
      </c>
      <c r="L1084" s="119" t="s">
        <v>8575</v>
      </c>
      <c r="M1084" s="120">
        <v>115000</v>
      </c>
      <c r="N1084" s="120">
        <v>15633.74</v>
      </c>
      <c r="O1084" s="120">
        <v>3496</v>
      </c>
      <c r="P1084" s="120">
        <v>3300.5</v>
      </c>
      <c r="Q1084" s="121">
        <f t="shared" si="16"/>
        <v>25.000000000014552</v>
      </c>
      <c r="R1084" s="120">
        <v>92544.76</v>
      </c>
    </row>
    <row r="1085" spans="1:18">
      <c r="A1085" s="116" t="str">
        <f>TNOMINA[[#This Row],[cedula]]&amp;TNOMINA[[#This Row],[prog]]&amp;LEFT(TNOMINA[[#This Row],[tipo]],3)</f>
        <v>2230054725801TEM</v>
      </c>
      <c r="B1085" s="119" t="s">
        <v>2297</v>
      </c>
      <c r="C1085" s="119" t="s">
        <v>2493</v>
      </c>
      <c r="D1085" s="119" t="s">
        <v>2328</v>
      </c>
      <c r="E1085" s="119" t="s">
        <v>3001</v>
      </c>
      <c r="F1085" s="119" t="s">
        <v>3002</v>
      </c>
      <c r="G1085" s="119" t="s">
        <v>3004</v>
      </c>
      <c r="H1085" s="119" t="s">
        <v>2149</v>
      </c>
      <c r="I1085" s="119" t="s">
        <v>1454</v>
      </c>
      <c r="J1085" s="119" t="s">
        <v>127</v>
      </c>
      <c r="K1085" s="119" t="s">
        <v>230</v>
      </c>
      <c r="L1085" s="119" t="s">
        <v>8575</v>
      </c>
      <c r="M1085" s="120">
        <v>135000</v>
      </c>
      <c r="N1085" s="120">
        <v>19941.400000000001</v>
      </c>
      <c r="O1085" s="120">
        <v>4104</v>
      </c>
      <c r="P1085" s="120">
        <v>3874.5</v>
      </c>
      <c r="Q1085" s="121">
        <f t="shared" si="16"/>
        <v>1612.3800000000047</v>
      </c>
      <c r="R1085" s="120">
        <v>105467.72</v>
      </c>
    </row>
    <row r="1086" spans="1:18">
      <c r="A1086" s="116" t="str">
        <f>TNOMINA[[#This Row],[cedula]]&amp;TNOMINA[[#This Row],[prog]]&amp;LEFT(TNOMINA[[#This Row],[tipo]],3)</f>
        <v>0011834357301TEM</v>
      </c>
      <c r="B1086" s="119" t="s">
        <v>2297</v>
      </c>
      <c r="C1086" s="119" t="s">
        <v>2493</v>
      </c>
      <c r="D1086" s="119" t="s">
        <v>2328</v>
      </c>
      <c r="E1086" s="119" t="s">
        <v>3001</v>
      </c>
      <c r="F1086" s="119" t="s">
        <v>3002</v>
      </c>
      <c r="G1086" s="119" t="s">
        <v>3006</v>
      </c>
      <c r="H1086" s="119" t="s">
        <v>2848</v>
      </c>
      <c r="I1086" s="119" t="s">
        <v>2868</v>
      </c>
      <c r="J1086" s="119" t="s">
        <v>2420</v>
      </c>
      <c r="K1086" s="119" t="s">
        <v>302</v>
      </c>
      <c r="L1086" s="119" t="s">
        <v>8575</v>
      </c>
      <c r="M1086" s="120">
        <v>60000</v>
      </c>
      <c r="N1086" s="120">
        <v>3486.68</v>
      </c>
      <c r="O1086" s="120">
        <v>1824</v>
      </c>
      <c r="P1086" s="120">
        <v>1722</v>
      </c>
      <c r="Q1086" s="121">
        <f t="shared" si="16"/>
        <v>25</v>
      </c>
      <c r="R1086" s="120">
        <v>52942.32</v>
      </c>
    </row>
    <row r="1087" spans="1:18">
      <c r="A1087" s="116" t="str">
        <f>TNOMINA[[#This Row],[cedula]]&amp;TNOMINA[[#This Row],[prog]]&amp;LEFT(TNOMINA[[#This Row],[tipo]],3)</f>
        <v>0011633400401TEM</v>
      </c>
      <c r="B1087" s="119" t="s">
        <v>2297</v>
      </c>
      <c r="C1087" s="119" t="s">
        <v>2493</v>
      </c>
      <c r="D1087" s="119" t="s">
        <v>2328</v>
      </c>
      <c r="E1087" s="119" t="s">
        <v>3001</v>
      </c>
      <c r="F1087" s="119" t="s">
        <v>3002</v>
      </c>
      <c r="G1087" s="119" t="s">
        <v>3010</v>
      </c>
      <c r="H1087" s="119" t="s">
        <v>2151</v>
      </c>
      <c r="I1087" s="119" t="s">
        <v>884</v>
      </c>
      <c r="J1087" s="119" t="s">
        <v>883</v>
      </c>
      <c r="K1087" s="119" t="s">
        <v>842</v>
      </c>
      <c r="L1087" s="119" t="s">
        <v>8575</v>
      </c>
      <c r="M1087" s="120">
        <v>40000</v>
      </c>
      <c r="N1087" s="120">
        <v>442.65</v>
      </c>
      <c r="O1087" s="120">
        <v>1216</v>
      </c>
      <c r="P1087" s="120">
        <v>1148</v>
      </c>
      <c r="Q1087" s="121">
        <f t="shared" si="16"/>
        <v>25</v>
      </c>
      <c r="R1087" s="120">
        <v>37168.35</v>
      </c>
    </row>
    <row r="1088" spans="1:18">
      <c r="A1088" s="116" t="str">
        <f>TNOMINA[[#This Row],[cedula]]&amp;TNOMINA[[#This Row],[prog]]&amp;LEFT(TNOMINA[[#This Row],[tipo]],3)</f>
        <v>4020057932001TEM</v>
      </c>
      <c r="B1088" s="119" t="s">
        <v>2297</v>
      </c>
      <c r="C1088" s="119" t="s">
        <v>2493</v>
      </c>
      <c r="D1088" s="119" t="s">
        <v>2328</v>
      </c>
      <c r="E1088" s="119" t="s">
        <v>3001</v>
      </c>
      <c r="F1088" s="119" t="s">
        <v>3002</v>
      </c>
      <c r="G1088" s="119" t="s">
        <v>3006</v>
      </c>
      <c r="H1088" s="119" t="s">
        <v>3492</v>
      </c>
      <c r="I1088" s="119" t="s">
        <v>3491</v>
      </c>
      <c r="J1088" s="119" t="s">
        <v>75</v>
      </c>
      <c r="K1088" s="119" t="s">
        <v>684</v>
      </c>
      <c r="L1088" s="119" t="s">
        <v>8575</v>
      </c>
      <c r="M1088" s="120">
        <v>25000</v>
      </c>
      <c r="N1088" s="122">
        <v>0</v>
      </c>
      <c r="O1088" s="120">
        <v>760</v>
      </c>
      <c r="P1088" s="120">
        <v>717.5</v>
      </c>
      <c r="Q1088" s="121">
        <f t="shared" si="16"/>
        <v>25</v>
      </c>
      <c r="R1088" s="120">
        <v>23497.5</v>
      </c>
    </row>
    <row r="1089" spans="1:18">
      <c r="A1089" s="116" t="str">
        <f>TNOMINA[[#This Row],[cedula]]&amp;TNOMINA[[#This Row],[prog]]&amp;LEFT(TNOMINA[[#This Row],[tipo]],3)</f>
        <v>0010384833901TEM</v>
      </c>
      <c r="B1089" s="119" t="s">
        <v>2297</v>
      </c>
      <c r="C1089" s="119" t="s">
        <v>2493</v>
      </c>
      <c r="D1089" s="119" t="s">
        <v>2328</v>
      </c>
      <c r="E1089" s="119" t="s">
        <v>3001</v>
      </c>
      <c r="F1089" s="119" t="s">
        <v>3002</v>
      </c>
      <c r="G1089" s="119" t="s">
        <v>3007</v>
      </c>
      <c r="H1089" s="119" t="s">
        <v>2152</v>
      </c>
      <c r="I1089" s="119" t="s">
        <v>1442</v>
      </c>
      <c r="J1089" s="119" t="s">
        <v>1309</v>
      </c>
      <c r="K1089" s="119" t="s">
        <v>390</v>
      </c>
      <c r="L1089" s="119" t="s">
        <v>8575</v>
      </c>
      <c r="M1089" s="120">
        <v>70000</v>
      </c>
      <c r="N1089" s="120">
        <v>5368.48</v>
      </c>
      <c r="O1089" s="120">
        <v>2128</v>
      </c>
      <c r="P1089" s="120">
        <v>2009</v>
      </c>
      <c r="Q1089" s="121">
        <f t="shared" si="16"/>
        <v>2471.0000000000073</v>
      </c>
      <c r="R1089" s="120">
        <v>58023.519999999997</v>
      </c>
    </row>
    <row r="1090" spans="1:18">
      <c r="A1090" s="116" t="str">
        <f>TNOMINA[[#This Row],[cedula]]&amp;TNOMINA[[#This Row],[prog]]&amp;LEFT(TNOMINA[[#This Row],[tipo]],3)</f>
        <v>2230119483701TEM</v>
      </c>
      <c r="B1090" s="119" t="s">
        <v>2297</v>
      </c>
      <c r="C1090" s="119" t="s">
        <v>2493</v>
      </c>
      <c r="D1090" s="119" t="s">
        <v>2328</v>
      </c>
      <c r="E1090" s="119" t="s">
        <v>3001</v>
      </c>
      <c r="F1090" s="119" t="s">
        <v>3002</v>
      </c>
      <c r="G1090" s="119" t="s">
        <v>3009</v>
      </c>
      <c r="H1090" s="119" t="s">
        <v>2510</v>
      </c>
      <c r="I1090" s="119" t="s">
        <v>2509</v>
      </c>
      <c r="J1090" s="119" t="s">
        <v>3086</v>
      </c>
      <c r="K1090" s="119" t="s">
        <v>201</v>
      </c>
      <c r="L1090" s="119" t="s">
        <v>8575</v>
      </c>
      <c r="M1090" s="120">
        <v>65000</v>
      </c>
      <c r="N1090" s="120">
        <v>4427.58</v>
      </c>
      <c r="O1090" s="120">
        <v>1976</v>
      </c>
      <c r="P1090" s="120">
        <v>1865.5</v>
      </c>
      <c r="Q1090" s="121">
        <f t="shared" si="16"/>
        <v>6071</v>
      </c>
      <c r="R1090" s="120">
        <v>50659.92</v>
      </c>
    </row>
    <row r="1091" spans="1:18">
      <c r="A1091" s="116" t="str">
        <f>TNOMINA[[#This Row],[cedula]]&amp;TNOMINA[[#This Row],[prog]]&amp;LEFT(TNOMINA[[#This Row],[tipo]],3)</f>
        <v>0030068772001TEM</v>
      </c>
      <c r="B1091" s="119" t="s">
        <v>2297</v>
      </c>
      <c r="C1091" s="119" t="s">
        <v>2493</v>
      </c>
      <c r="D1091" s="119" t="s">
        <v>2328</v>
      </c>
      <c r="E1091" s="119" t="s">
        <v>3001</v>
      </c>
      <c r="F1091" s="119" t="s">
        <v>3002</v>
      </c>
      <c r="G1091" s="119" t="s">
        <v>3010</v>
      </c>
      <c r="H1091" s="119" t="s">
        <v>2153</v>
      </c>
      <c r="I1091" s="119" t="s">
        <v>860</v>
      </c>
      <c r="J1091" s="119" t="s">
        <v>127</v>
      </c>
      <c r="K1091" s="119" t="s">
        <v>266</v>
      </c>
      <c r="L1091" s="119" t="s">
        <v>8575</v>
      </c>
      <c r="M1091" s="120">
        <v>120000</v>
      </c>
      <c r="N1091" s="120">
        <v>16413.02</v>
      </c>
      <c r="O1091" s="120">
        <v>3648</v>
      </c>
      <c r="P1091" s="120">
        <v>3444</v>
      </c>
      <c r="Q1091" s="121">
        <f t="shared" si="16"/>
        <v>2612.3799999999901</v>
      </c>
      <c r="R1091" s="120">
        <v>93882.6</v>
      </c>
    </row>
    <row r="1092" spans="1:18">
      <c r="A1092" s="116" t="str">
        <f>TNOMINA[[#This Row],[cedula]]&amp;TNOMINA[[#This Row],[prog]]&amp;LEFT(TNOMINA[[#This Row],[tipo]],3)</f>
        <v>0011091916401TEM</v>
      </c>
      <c r="B1092" s="119" t="s">
        <v>2297</v>
      </c>
      <c r="C1092" s="119" t="s">
        <v>2493</v>
      </c>
      <c r="D1092" s="119" t="s">
        <v>2328</v>
      </c>
      <c r="E1092" s="119" t="s">
        <v>3001</v>
      </c>
      <c r="F1092" s="119" t="s">
        <v>3002</v>
      </c>
      <c r="G1092" s="119" t="s">
        <v>3006</v>
      </c>
      <c r="H1092" s="119" t="s">
        <v>2972</v>
      </c>
      <c r="I1092" s="119" t="s">
        <v>2971</v>
      </c>
      <c r="J1092" s="119" t="s">
        <v>75</v>
      </c>
      <c r="K1092" s="119" t="s">
        <v>684</v>
      </c>
      <c r="L1092" s="119" t="s">
        <v>8575</v>
      </c>
      <c r="M1092" s="120">
        <v>30000</v>
      </c>
      <c r="N1092" s="122">
        <v>0</v>
      </c>
      <c r="O1092" s="120">
        <v>912</v>
      </c>
      <c r="P1092" s="120">
        <v>861</v>
      </c>
      <c r="Q1092" s="121">
        <f t="shared" si="16"/>
        <v>25</v>
      </c>
      <c r="R1092" s="120">
        <v>28202</v>
      </c>
    </row>
    <row r="1093" spans="1:18">
      <c r="A1093" s="116" t="str">
        <f>TNOMINA[[#This Row],[cedula]]&amp;TNOMINA[[#This Row],[prog]]&amp;LEFT(TNOMINA[[#This Row],[tipo]],3)</f>
        <v>2260002385101TEM</v>
      </c>
      <c r="B1093" s="119" t="s">
        <v>2297</v>
      </c>
      <c r="C1093" s="119" t="s">
        <v>2493</v>
      </c>
      <c r="D1093" s="119" t="s">
        <v>2328</v>
      </c>
      <c r="E1093" s="119" t="s">
        <v>3001</v>
      </c>
      <c r="F1093" s="119" t="s">
        <v>3002</v>
      </c>
      <c r="G1093" s="119" t="s">
        <v>3006</v>
      </c>
      <c r="H1093" s="119" t="s">
        <v>2154</v>
      </c>
      <c r="I1093" s="119" t="s">
        <v>1502</v>
      </c>
      <c r="J1093" s="119" t="s">
        <v>904</v>
      </c>
      <c r="K1093" s="119" t="s">
        <v>405</v>
      </c>
      <c r="L1093" s="119" t="s">
        <v>8575</v>
      </c>
      <c r="M1093" s="120">
        <v>55000</v>
      </c>
      <c r="N1093" s="120">
        <v>2559.6799999999998</v>
      </c>
      <c r="O1093" s="120">
        <v>1672</v>
      </c>
      <c r="P1093" s="120">
        <v>1578.5</v>
      </c>
      <c r="Q1093" s="121">
        <f t="shared" ref="Q1093:Q1156" si="17">M1093-SUM(N1093:P1093)-R1093</f>
        <v>25</v>
      </c>
      <c r="R1093" s="120">
        <v>49164.82</v>
      </c>
    </row>
    <row r="1094" spans="1:18">
      <c r="A1094" s="116" t="str">
        <f>TNOMINA[[#This Row],[cedula]]&amp;TNOMINA[[#This Row],[prog]]&amp;LEFT(TNOMINA[[#This Row],[tipo]],3)</f>
        <v>0310341013401TEM</v>
      </c>
      <c r="B1094" s="119" t="s">
        <v>2297</v>
      </c>
      <c r="C1094" s="119" t="s">
        <v>2493</v>
      </c>
      <c r="D1094" s="119" t="s">
        <v>2328</v>
      </c>
      <c r="E1094" s="119" t="s">
        <v>3001</v>
      </c>
      <c r="F1094" s="119" t="s">
        <v>3002</v>
      </c>
      <c r="G1094" s="119" t="s">
        <v>3005</v>
      </c>
      <c r="H1094" s="119" t="s">
        <v>3581</v>
      </c>
      <c r="I1094" s="119" t="s">
        <v>3614</v>
      </c>
      <c r="J1094" s="119" t="s">
        <v>75</v>
      </c>
      <c r="K1094" s="119" t="s">
        <v>18</v>
      </c>
      <c r="L1094" s="119" t="s">
        <v>8575</v>
      </c>
      <c r="M1094" s="120">
        <v>20000</v>
      </c>
      <c r="N1094" s="122">
        <v>0</v>
      </c>
      <c r="O1094" s="120">
        <v>608</v>
      </c>
      <c r="P1094" s="120">
        <v>574</v>
      </c>
      <c r="Q1094" s="121">
        <f t="shared" si="17"/>
        <v>25</v>
      </c>
      <c r="R1094" s="120">
        <v>18793</v>
      </c>
    </row>
    <row r="1095" spans="1:18">
      <c r="A1095" s="116" t="str">
        <f>TNOMINA[[#This Row],[cedula]]&amp;TNOMINA[[#This Row],[prog]]&amp;LEFT(TNOMINA[[#This Row],[tipo]],3)</f>
        <v>0250026059701TEM</v>
      </c>
      <c r="B1095" s="119" t="s">
        <v>2297</v>
      </c>
      <c r="C1095" s="119" t="s">
        <v>2493</v>
      </c>
      <c r="D1095" s="119" t="s">
        <v>2328</v>
      </c>
      <c r="E1095" s="119" t="s">
        <v>3001</v>
      </c>
      <c r="F1095" s="119" t="s">
        <v>3002</v>
      </c>
      <c r="G1095" s="119" t="s">
        <v>3006</v>
      </c>
      <c r="H1095" s="119" t="s">
        <v>2792</v>
      </c>
      <c r="I1095" s="119" t="s">
        <v>2791</v>
      </c>
      <c r="J1095" s="119" t="s">
        <v>883</v>
      </c>
      <c r="K1095" s="119" t="s">
        <v>465</v>
      </c>
      <c r="L1095" s="119" t="s">
        <v>8575</v>
      </c>
      <c r="M1095" s="120">
        <v>31500</v>
      </c>
      <c r="N1095" s="122">
        <v>0</v>
      </c>
      <c r="O1095" s="120">
        <v>957.6</v>
      </c>
      <c r="P1095" s="120">
        <v>904.05</v>
      </c>
      <c r="Q1095" s="121">
        <f t="shared" si="17"/>
        <v>25</v>
      </c>
      <c r="R1095" s="120">
        <v>29613.35</v>
      </c>
    </row>
    <row r="1096" spans="1:18">
      <c r="A1096" s="116" t="str">
        <f>TNOMINA[[#This Row],[cedula]]&amp;TNOMINA[[#This Row],[prog]]&amp;LEFT(TNOMINA[[#This Row],[tipo]],3)</f>
        <v>0470016471001TEM</v>
      </c>
      <c r="B1096" s="119" t="s">
        <v>2297</v>
      </c>
      <c r="C1096" s="119" t="s">
        <v>2493</v>
      </c>
      <c r="D1096" s="119" t="s">
        <v>2328</v>
      </c>
      <c r="E1096" s="119" t="s">
        <v>3001</v>
      </c>
      <c r="F1096" s="119" t="s">
        <v>3002</v>
      </c>
      <c r="G1096" s="119" t="s">
        <v>3006</v>
      </c>
      <c r="H1096" s="119" t="s">
        <v>2155</v>
      </c>
      <c r="I1096" s="119" t="s">
        <v>1435</v>
      </c>
      <c r="J1096" s="119" t="s">
        <v>190</v>
      </c>
      <c r="K1096" s="119" t="s">
        <v>465</v>
      </c>
      <c r="L1096" s="119" t="s">
        <v>8575</v>
      </c>
      <c r="M1096" s="120">
        <v>35000</v>
      </c>
      <c r="N1096" s="122">
        <v>0</v>
      </c>
      <c r="O1096" s="120">
        <v>1064</v>
      </c>
      <c r="P1096" s="120">
        <v>1004.5</v>
      </c>
      <c r="Q1096" s="121">
        <f t="shared" si="17"/>
        <v>25</v>
      </c>
      <c r="R1096" s="120">
        <v>32906.5</v>
      </c>
    </row>
    <row r="1097" spans="1:18">
      <c r="A1097" s="116" t="str">
        <f>TNOMINA[[#This Row],[cedula]]&amp;TNOMINA[[#This Row],[prog]]&amp;LEFT(TNOMINA[[#This Row],[tipo]],3)</f>
        <v>0100079088901TEM</v>
      </c>
      <c r="B1097" s="119" t="s">
        <v>2297</v>
      </c>
      <c r="C1097" s="119" t="s">
        <v>2493</v>
      </c>
      <c r="D1097" s="119" t="s">
        <v>2328</v>
      </c>
      <c r="E1097" s="119" t="s">
        <v>3001</v>
      </c>
      <c r="F1097" s="119" t="s">
        <v>3002</v>
      </c>
      <c r="G1097" s="119" t="s">
        <v>3015</v>
      </c>
      <c r="H1097" s="119" t="s">
        <v>2796</v>
      </c>
      <c r="I1097" s="119" t="s">
        <v>2795</v>
      </c>
      <c r="J1097" s="119" t="s">
        <v>75</v>
      </c>
      <c r="K1097" s="119" t="s">
        <v>684</v>
      </c>
      <c r="L1097" s="119" t="s">
        <v>8575</v>
      </c>
      <c r="M1097" s="120">
        <v>25000</v>
      </c>
      <c r="N1097" s="122">
        <v>0</v>
      </c>
      <c r="O1097" s="120">
        <v>760</v>
      </c>
      <c r="P1097" s="120">
        <v>717.5</v>
      </c>
      <c r="Q1097" s="121">
        <f t="shared" si="17"/>
        <v>25</v>
      </c>
      <c r="R1097" s="120">
        <v>23497.5</v>
      </c>
    </row>
    <row r="1098" spans="1:18">
      <c r="A1098" s="116" t="str">
        <f>TNOMINA[[#This Row],[cedula]]&amp;TNOMINA[[#This Row],[prog]]&amp;LEFT(TNOMINA[[#This Row],[tipo]],3)</f>
        <v>4023684757601TEM</v>
      </c>
      <c r="B1098" s="119" t="s">
        <v>2297</v>
      </c>
      <c r="C1098" s="119" t="s">
        <v>2493</v>
      </c>
      <c r="D1098" s="119" t="s">
        <v>2328</v>
      </c>
      <c r="E1098" s="119" t="s">
        <v>3001</v>
      </c>
      <c r="F1098" s="119" t="s">
        <v>3002</v>
      </c>
      <c r="G1098" s="119" t="s">
        <v>3006</v>
      </c>
      <c r="H1098" s="119" t="s">
        <v>2798</v>
      </c>
      <c r="I1098" s="119" t="s">
        <v>2797</v>
      </c>
      <c r="J1098" s="119" t="s">
        <v>904</v>
      </c>
      <c r="K1098" s="119" t="s">
        <v>684</v>
      </c>
      <c r="L1098" s="119" t="s">
        <v>8575</v>
      </c>
      <c r="M1098" s="120">
        <v>50000</v>
      </c>
      <c r="N1098" s="120">
        <v>1854</v>
      </c>
      <c r="O1098" s="120">
        <v>1520</v>
      </c>
      <c r="P1098" s="120">
        <v>1435</v>
      </c>
      <c r="Q1098" s="121">
        <f t="shared" si="17"/>
        <v>25</v>
      </c>
      <c r="R1098" s="120">
        <v>45166</v>
      </c>
    </row>
    <row r="1099" spans="1:18">
      <c r="A1099" s="116" t="str">
        <f>TNOMINA[[#This Row],[cedula]]&amp;TNOMINA[[#This Row],[prog]]&amp;LEFT(TNOMINA[[#This Row],[tipo]],3)</f>
        <v>4020924756401TEM</v>
      </c>
      <c r="B1099" s="119" t="s">
        <v>2297</v>
      </c>
      <c r="C1099" s="119" t="s">
        <v>2493</v>
      </c>
      <c r="D1099" s="119" t="s">
        <v>2328</v>
      </c>
      <c r="E1099" s="119" t="s">
        <v>3001</v>
      </c>
      <c r="F1099" s="119" t="s">
        <v>3002</v>
      </c>
      <c r="G1099" s="119" t="s">
        <v>3006</v>
      </c>
      <c r="H1099" s="119" t="s">
        <v>2156</v>
      </c>
      <c r="I1099" s="119" t="s">
        <v>1456</v>
      </c>
      <c r="J1099" s="119" t="s">
        <v>1478</v>
      </c>
      <c r="K1099" s="119" t="s">
        <v>259</v>
      </c>
      <c r="L1099" s="119" t="s">
        <v>8575</v>
      </c>
      <c r="M1099" s="120">
        <v>30000</v>
      </c>
      <c r="N1099" s="122">
        <v>0</v>
      </c>
      <c r="O1099" s="120">
        <v>912</v>
      </c>
      <c r="P1099" s="120">
        <v>861</v>
      </c>
      <c r="Q1099" s="121">
        <f t="shared" si="17"/>
        <v>25</v>
      </c>
      <c r="R1099" s="120">
        <v>28202</v>
      </c>
    </row>
    <row r="1100" spans="1:18">
      <c r="A1100" s="116" t="str">
        <f>TNOMINA[[#This Row],[cedula]]&amp;TNOMINA[[#This Row],[prog]]&amp;LEFT(TNOMINA[[#This Row],[tipo]],3)</f>
        <v>0440001388601TEM</v>
      </c>
      <c r="B1100" s="119" t="s">
        <v>2297</v>
      </c>
      <c r="C1100" s="119" t="s">
        <v>2493</v>
      </c>
      <c r="D1100" s="119" t="s">
        <v>2328</v>
      </c>
      <c r="E1100" s="119" t="s">
        <v>3001</v>
      </c>
      <c r="F1100" s="119" t="s">
        <v>3002</v>
      </c>
      <c r="G1100" s="119" t="s">
        <v>3006</v>
      </c>
      <c r="H1100" s="119" t="s">
        <v>2800</v>
      </c>
      <c r="I1100" s="119" t="s">
        <v>2799</v>
      </c>
      <c r="J1100" s="119" t="s">
        <v>883</v>
      </c>
      <c r="K1100" s="119" t="s">
        <v>842</v>
      </c>
      <c r="L1100" s="119" t="s">
        <v>8575</v>
      </c>
      <c r="M1100" s="120">
        <v>40000</v>
      </c>
      <c r="N1100" s="120">
        <v>442.65</v>
      </c>
      <c r="O1100" s="120">
        <v>1216</v>
      </c>
      <c r="P1100" s="120">
        <v>1148</v>
      </c>
      <c r="Q1100" s="121">
        <f t="shared" si="17"/>
        <v>25</v>
      </c>
      <c r="R1100" s="120">
        <v>37168.35</v>
      </c>
    </row>
    <row r="1101" spans="1:18">
      <c r="A1101" s="116" t="str">
        <f>TNOMINA[[#This Row],[cedula]]&amp;TNOMINA[[#This Row],[prog]]&amp;LEFT(TNOMINA[[#This Row],[tipo]],3)</f>
        <v>0011714489901TEM</v>
      </c>
      <c r="B1101" s="119" t="s">
        <v>2297</v>
      </c>
      <c r="C1101" s="119" t="s">
        <v>2493</v>
      </c>
      <c r="D1101" s="119" t="s">
        <v>2328</v>
      </c>
      <c r="E1101" s="119" t="s">
        <v>3001</v>
      </c>
      <c r="F1101" s="119" t="s">
        <v>3002</v>
      </c>
      <c r="G1101" s="119" t="s">
        <v>3004</v>
      </c>
      <c r="H1101" s="119" t="s">
        <v>2802</v>
      </c>
      <c r="I1101" s="119" t="s">
        <v>2801</v>
      </c>
      <c r="J1101" s="119" t="s">
        <v>904</v>
      </c>
      <c r="K1101" s="119" t="s">
        <v>684</v>
      </c>
      <c r="L1101" s="119" t="s">
        <v>8575</v>
      </c>
      <c r="M1101" s="120">
        <v>70000</v>
      </c>
      <c r="N1101" s="120">
        <v>5368.48</v>
      </c>
      <c r="O1101" s="120">
        <v>2128</v>
      </c>
      <c r="P1101" s="120">
        <v>2009</v>
      </c>
      <c r="Q1101" s="121">
        <f t="shared" si="17"/>
        <v>25.000000000007276</v>
      </c>
      <c r="R1101" s="120">
        <v>60469.52</v>
      </c>
    </row>
    <row r="1102" spans="1:18">
      <c r="A1102" s="116" t="str">
        <f>TNOMINA[[#This Row],[cedula]]&amp;TNOMINA[[#This Row],[prog]]&amp;LEFT(TNOMINA[[#This Row],[tipo]],3)</f>
        <v>0310097377901TEM</v>
      </c>
      <c r="B1102" s="119" t="s">
        <v>2297</v>
      </c>
      <c r="C1102" s="119" t="s">
        <v>2493</v>
      </c>
      <c r="D1102" s="119" t="s">
        <v>2328</v>
      </c>
      <c r="E1102" s="119" t="s">
        <v>3001</v>
      </c>
      <c r="F1102" s="119" t="s">
        <v>3002</v>
      </c>
      <c r="G1102" s="119" t="s">
        <v>3006</v>
      </c>
      <c r="H1102" s="119" t="s">
        <v>2804</v>
      </c>
      <c r="I1102" s="119" t="s">
        <v>2803</v>
      </c>
      <c r="J1102" s="119" t="s">
        <v>190</v>
      </c>
      <c r="K1102" s="119" t="s">
        <v>720</v>
      </c>
      <c r="L1102" s="119" t="s">
        <v>8575</v>
      </c>
      <c r="M1102" s="120">
        <v>50000</v>
      </c>
      <c r="N1102" s="120">
        <v>1854</v>
      </c>
      <c r="O1102" s="120">
        <v>1520</v>
      </c>
      <c r="P1102" s="120">
        <v>1435</v>
      </c>
      <c r="Q1102" s="121">
        <f t="shared" si="17"/>
        <v>25</v>
      </c>
      <c r="R1102" s="120">
        <v>45166</v>
      </c>
    </row>
    <row r="1103" spans="1:18">
      <c r="A1103" s="116" t="str">
        <f>TNOMINA[[#This Row],[cedula]]&amp;TNOMINA[[#This Row],[prog]]&amp;LEFT(TNOMINA[[#This Row],[tipo]],3)</f>
        <v>0170001181801TEM</v>
      </c>
      <c r="B1103" s="119" t="s">
        <v>2297</v>
      </c>
      <c r="C1103" s="119" t="s">
        <v>2493</v>
      </c>
      <c r="D1103" s="119" t="s">
        <v>2328</v>
      </c>
      <c r="E1103" s="119" t="s">
        <v>3001</v>
      </c>
      <c r="F1103" s="119" t="s">
        <v>3002</v>
      </c>
      <c r="G1103" s="119" t="s">
        <v>3004</v>
      </c>
      <c r="H1103" s="119" t="s">
        <v>2157</v>
      </c>
      <c r="I1103" s="119" t="s">
        <v>1448</v>
      </c>
      <c r="J1103" s="119" t="s">
        <v>98</v>
      </c>
      <c r="K1103" s="119" t="s">
        <v>263</v>
      </c>
      <c r="L1103" s="119" t="s">
        <v>8575</v>
      </c>
      <c r="M1103" s="120">
        <v>70000</v>
      </c>
      <c r="N1103" s="120">
        <v>5368.48</v>
      </c>
      <c r="O1103" s="120">
        <v>2128</v>
      </c>
      <c r="P1103" s="120">
        <v>2009</v>
      </c>
      <c r="Q1103" s="121">
        <f t="shared" si="17"/>
        <v>4837.6700000000055</v>
      </c>
      <c r="R1103" s="120">
        <v>55656.85</v>
      </c>
    </row>
    <row r="1104" spans="1:18">
      <c r="A1104" s="116" t="str">
        <f>TNOMINA[[#This Row],[cedula]]&amp;TNOMINA[[#This Row],[prog]]&amp;LEFT(TNOMINA[[#This Row],[tipo]],3)</f>
        <v>2240017086001TEM</v>
      </c>
      <c r="B1104" s="119" t="s">
        <v>2297</v>
      </c>
      <c r="C1104" s="119" t="s">
        <v>2493</v>
      </c>
      <c r="D1104" s="119" t="s">
        <v>2328</v>
      </c>
      <c r="E1104" s="119" t="s">
        <v>3001</v>
      </c>
      <c r="F1104" s="119" t="s">
        <v>3002</v>
      </c>
      <c r="G1104" s="119" t="s">
        <v>3004</v>
      </c>
      <c r="H1104" s="119" t="s">
        <v>2158</v>
      </c>
      <c r="I1104" s="119" t="s">
        <v>1501</v>
      </c>
      <c r="J1104" s="119" t="s">
        <v>904</v>
      </c>
      <c r="K1104" s="119" t="s">
        <v>720</v>
      </c>
      <c r="L1104" s="119" t="s">
        <v>8575</v>
      </c>
      <c r="M1104" s="120">
        <v>45000</v>
      </c>
      <c r="N1104" s="122">
        <v>0</v>
      </c>
      <c r="O1104" s="120">
        <v>1368</v>
      </c>
      <c r="P1104" s="120">
        <v>1291.5</v>
      </c>
      <c r="Q1104" s="121">
        <f t="shared" si="17"/>
        <v>3071</v>
      </c>
      <c r="R1104" s="120">
        <v>39269.5</v>
      </c>
    </row>
    <row r="1105" spans="1:18">
      <c r="A1105" s="116" t="str">
        <f>TNOMINA[[#This Row],[cedula]]&amp;TNOMINA[[#This Row],[prog]]&amp;LEFT(TNOMINA[[#This Row],[tipo]],3)</f>
        <v>0011390396701TEM</v>
      </c>
      <c r="B1105" s="119" t="s">
        <v>2297</v>
      </c>
      <c r="C1105" s="119" t="s">
        <v>2493</v>
      </c>
      <c r="D1105" s="119" t="s">
        <v>2328</v>
      </c>
      <c r="E1105" s="119" t="s">
        <v>3001</v>
      </c>
      <c r="F1105" s="119" t="s">
        <v>3002</v>
      </c>
      <c r="G1105" s="119" t="s">
        <v>3006</v>
      </c>
      <c r="H1105" s="119" t="s">
        <v>3494</v>
      </c>
      <c r="I1105" s="119" t="s">
        <v>3493</v>
      </c>
      <c r="J1105" s="119" t="s">
        <v>2648</v>
      </c>
      <c r="K1105" s="119" t="s">
        <v>503</v>
      </c>
      <c r="L1105" s="119" t="s">
        <v>8575</v>
      </c>
      <c r="M1105" s="120">
        <v>90000</v>
      </c>
      <c r="N1105" s="120">
        <v>9753.1200000000008</v>
      </c>
      <c r="O1105" s="120">
        <v>2736</v>
      </c>
      <c r="P1105" s="120">
        <v>2583</v>
      </c>
      <c r="Q1105" s="121">
        <f t="shared" si="17"/>
        <v>25</v>
      </c>
      <c r="R1105" s="120">
        <v>74902.880000000005</v>
      </c>
    </row>
    <row r="1106" spans="1:18">
      <c r="A1106" s="116" t="str">
        <f>TNOMINA[[#This Row],[cedula]]&amp;TNOMINA[[#This Row],[prog]]&amp;LEFT(TNOMINA[[#This Row],[tipo]],3)</f>
        <v>4021268572701TEM</v>
      </c>
      <c r="B1106" s="119" t="s">
        <v>2297</v>
      </c>
      <c r="C1106" s="119" t="s">
        <v>2493</v>
      </c>
      <c r="D1106" s="119" t="s">
        <v>2328</v>
      </c>
      <c r="E1106" s="119" t="s">
        <v>3001</v>
      </c>
      <c r="F1106" s="119" t="s">
        <v>3002</v>
      </c>
      <c r="G1106" s="119" t="s">
        <v>3004</v>
      </c>
      <c r="H1106" s="119" t="s">
        <v>2159</v>
      </c>
      <c r="I1106" s="119" t="s">
        <v>1222</v>
      </c>
      <c r="J1106" s="119" t="s">
        <v>108</v>
      </c>
      <c r="K1106" s="119" t="s">
        <v>684</v>
      </c>
      <c r="L1106" s="119" t="s">
        <v>8575</v>
      </c>
      <c r="M1106" s="120">
        <v>10000</v>
      </c>
      <c r="N1106" s="122">
        <v>0</v>
      </c>
      <c r="O1106" s="120">
        <v>304</v>
      </c>
      <c r="P1106" s="120">
        <v>287</v>
      </c>
      <c r="Q1106" s="121">
        <f t="shared" si="17"/>
        <v>25</v>
      </c>
      <c r="R1106" s="120">
        <v>9384</v>
      </c>
    </row>
    <row r="1107" spans="1:18">
      <c r="A1107" s="116" t="str">
        <f>TNOMINA[[#This Row],[cedula]]&amp;TNOMINA[[#This Row],[prog]]&amp;LEFT(TNOMINA[[#This Row],[tipo]],3)</f>
        <v>0010387220601TEM</v>
      </c>
      <c r="B1107" s="119" t="s">
        <v>2297</v>
      </c>
      <c r="C1107" s="119" t="s">
        <v>2493</v>
      </c>
      <c r="D1107" s="119" t="s">
        <v>2328</v>
      </c>
      <c r="E1107" s="119" t="s">
        <v>3001</v>
      </c>
      <c r="F1107" s="119" t="s">
        <v>3002</v>
      </c>
      <c r="G1107" s="119" t="s">
        <v>3006</v>
      </c>
      <c r="H1107" s="119" t="s">
        <v>2806</v>
      </c>
      <c r="I1107" s="119" t="s">
        <v>2805</v>
      </c>
      <c r="J1107" s="119" t="s">
        <v>75</v>
      </c>
      <c r="K1107" s="119" t="s">
        <v>73</v>
      </c>
      <c r="L1107" s="119" t="s">
        <v>8575</v>
      </c>
      <c r="M1107" s="120">
        <v>20000</v>
      </c>
      <c r="N1107" s="122">
        <v>0</v>
      </c>
      <c r="O1107" s="120">
        <v>608</v>
      </c>
      <c r="P1107" s="120">
        <v>574</v>
      </c>
      <c r="Q1107" s="121">
        <f t="shared" si="17"/>
        <v>25</v>
      </c>
      <c r="R1107" s="120">
        <v>18793</v>
      </c>
    </row>
    <row r="1108" spans="1:18">
      <c r="A1108" s="116" t="str">
        <f>TNOMINA[[#This Row],[cedula]]&amp;TNOMINA[[#This Row],[prog]]&amp;LEFT(TNOMINA[[#This Row],[tipo]],3)</f>
        <v>0180008172901TEM</v>
      </c>
      <c r="B1108" s="119" t="s">
        <v>2297</v>
      </c>
      <c r="C1108" s="119" t="s">
        <v>2493</v>
      </c>
      <c r="D1108" s="119" t="s">
        <v>2328</v>
      </c>
      <c r="E1108" s="119" t="s">
        <v>3001</v>
      </c>
      <c r="F1108" s="119" t="s">
        <v>3002</v>
      </c>
      <c r="G1108" s="119" t="s">
        <v>3010</v>
      </c>
      <c r="H1108" s="119" t="s">
        <v>2160</v>
      </c>
      <c r="I1108" s="119" t="s">
        <v>861</v>
      </c>
      <c r="J1108" s="119" t="s">
        <v>1221</v>
      </c>
      <c r="K1108" s="119" t="s">
        <v>465</v>
      </c>
      <c r="L1108" s="119" t="s">
        <v>8575</v>
      </c>
      <c r="M1108" s="120">
        <v>110000</v>
      </c>
      <c r="N1108" s="120">
        <v>14457.62</v>
      </c>
      <c r="O1108" s="120">
        <v>3344</v>
      </c>
      <c r="P1108" s="120">
        <v>3157</v>
      </c>
      <c r="Q1108" s="121">
        <f t="shared" si="17"/>
        <v>25</v>
      </c>
      <c r="R1108" s="120">
        <v>89016.38</v>
      </c>
    </row>
    <row r="1109" spans="1:18">
      <c r="A1109" s="116" t="str">
        <f>TNOMINA[[#This Row],[cedula]]&amp;TNOMINA[[#This Row],[prog]]&amp;LEFT(TNOMINA[[#This Row],[tipo]],3)</f>
        <v>0010021419601TEM</v>
      </c>
      <c r="B1109" s="119" t="s">
        <v>2297</v>
      </c>
      <c r="C1109" s="119" t="s">
        <v>2493</v>
      </c>
      <c r="D1109" s="119" t="s">
        <v>2328</v>
      </c>
      <c r="E1109" s="119" t="s">
        <v>3001</v>
      </c>
      <c r="F1109" s="119" t="s">
        <v>3002</v>
      </c>
      <c r="G1109" s="119" t="s">
        <v>3006</v>
      </c>
      <c r="H1109" s="119" t="s">
        <v>2808</v>
      </c>
      <c r="I1109" s="119" t="s">
        <v>2807</v>
      </c>
      <c r="J1109" s="119" t="s">
        <v>251</v>
      </c>
      <c r="K1109" s="119" t="s">
        <v>296</v>
      </c>
      <c r="L1109" s="119" t="s">
        <v>8575</v>
      </c>
      <c r="M1109" s="120">
        <v>75000</v>
      </c>
      <c r="N1109" s="120">
        <v>6309.38</v>
      </c>
      <c r="O1109" s="120">
        <v>2280</v>
      </c>
      <c r="P1109" s="120">
        <v>2152.5</v>
      </c>
      <c r="Q1109" s="121">
        <f t="shared" si="17"/>
        <v>24.999999999992724</v>
      </c>
      <c r="R1109" s="120">
        <v>64233.120000000003</v>
      </c>
    </row>
    <row r="1110" spans="1:18">
      <c r="A1110" s="116" t="str">
        <f>TNOMINA[[#This Row],[cedula]]&amp;TNOMINA[[#This Row],[prog]]&amp;LEFT(TNOMINA[[#This Row],[tipo]],3)</f>
        <v>0010788946101TEM</v>
      </c>
      <c r="B1110" s="119" t="s">
        <v>2297</v>
      </c>
      <c r="C1110" s="119" t="s">
        <v>2493</v>
      </c>
      <c r="D1110" s="119" t="s">
        <v>2328</v>
      </c>
      <c r="E1110" s="119" t="s">
        <v>3001</v>
      </c>
      <c r="F1110" s="119" t="s">
        <v>3002</v>
      </c>
      <c r="G1110" s="119" t="s">
        <v>3010</v>
      </c>
      <c r="H1110" s="119" t="s">
        <v>2810</v>
      </c>
      <c r="I1110" s="119" t="s">
        <v>2809</v>
      </c>
      <c r="J1110" s="119" t="s">
        <v>75</v>
      </c>
      <c r="K1110" s="119" t="s">
        <v>684</v>
      </c>
      <c r="L1110" s="119" t="s">
        <v>8575</v>
      </c>
      <c r="M1110" s="120">
        <v>26250</v>
      </c>
      <c r="N1110" s="122">
        <v>0</v>
      </c>
      <c r="O1110" s="120">
        <v>798</v>
      </c>
      <c r="P1110" s="120">
        <v>753.38</v>
      </c>
      <c r="Q1110" s="121">
        <f t="shared" si="17"/>
        <v>25</v>
      </c>
      <c r="R1110" s="120">
        <v>24673.62</v>
      </c>
    </row>
    <row r="1111" spans="1:18">
      <c r="A1111" s="116" t="str">
        <f>TNOMINA[[#This Row],[cedula]]&amp;TNOMINA[[#This Row],[prog]]&amp;LEFT(TNOMINA[[#This Row],[tipo]],3)</f>
        <v>0011034578201TEM</v>
      </c>
      <c r="B1111" s="119" t="s">
        <v>2297</v>
      </c>
      <c r="C1111" s="119" t="s">
        <v>2493</v>
      </c>
      <c r="D1111" s="119" t="s">
        <v>2328</v>
      </c>
      <c r="E1111" s="119" t="s">
        <v>3001</v>
      </c>
      <c r="F1111" s="119" t="s">
        <v>3002</v>
      </c>
      <c r="G1111" s="119" t="s">
        <v>3004</v>
      </c>
      <c r="H1111" s="119" t="s">
        <v>2812</v>
      </c>
      <c r="I1111" s="119" t="s">
        <v>2811</v>
      </c>
      <c r="J1111" s="119" t="s">
        <v>98</v>
      </c>
      <c r="K1111" s="119" t="s">
        <v>73</v>
      </c>
      <c r="L1111" s="119" t="s">
        <v>8575</v>
      </c>
      <c r="M1111" s="120">
        <v>55000</v>
      </c>
      <c r="N1111" s="120">
        <v>2559.6799999999998</v>
      </c>
      <c r="O1111" s="120">
        <v>1672</v>
      </c>
      <c r="P1111" s="120">
        <v>1578.5</v>
      </c>
      <c r="Q1111" s="121">
        <f t="shared" si="17"/>
        <v>25</v>
      </c>
      <c r="R1111" s="120">
        <v>49164.82</v>
      </c>
    </row>
    <row r="1112" spans="1:18">
      <c r="A1112" s="116" t="str">
        <f>TNOMINA[[#This Row],[cedula]]&amp;TNOMINA[[#This Row],[prog]]&amp;LEFT(TNOMINA[[#This Row],[tipo]],3)</f>
        <v>0310032810701TEM</v>
      </c>
      <c r="B1112" s="119" t="s">
        <v>2297</v>
      </c>
      <c r="C1112" s="119" t="s">
        <v>2493</v>
      </c>
      <c r="D1112" s="119" t="s">
        <v>2328</v>
      </c>
      <c r="E1112" s="119" t="s">
        <v>3001</v>
      </c>
      <c r="F1112" s="119" t="s">
        <v>3002</v>
      </c>
      <c r="G1112" s="119" t="s">
        <v>3006</v>
      </c>
      <c r="H1112" s="119" t="s">
        <v>2974</v>
      </c>
      <c r="I1112" s="119" t="s">
        <v>2973</v>
      </c>
      <c r="J1112" s="119" t="s">
        <v>904</v>
      </c>
      <c r="K1112" s="119" t="s">
        <v>465</v>
      </c>
      <c r="L1112" s="119" t="s">
        <v>8575</v>
      </c>
      <c r="M1112" s="120">
        <v>50000</v>
      </c>
      <c r="N1112" s="120">
        <v>1854</v>
      </c>
      <c r="O1112" s="120">
        <v>1520</v>
      </c>
      <c r="P1112" s="120">
        <v>1435</v>
      </c>
      <c r="Q1112" s="121">
        <f t="shared" si="17"/>
        <v>25</v>
      </c>
      <c r="R1112" s="120">
        <v>45166</v>
      </c>
    </row>
    <row r="1113" spans="1:18">
      <c r="A1113" s="116" t="str">
        <f>TNOMINA[[#This Row],[cedula]]&amp;TNOMINA[[#This Row],[prog]]&amp;LEFT(TNOMINA[[#This Row],[tipo]],3)</f>
        <v>0540139480301TEM</v>
      </c>
      <c r="B1113" s="119" t="s">
        <v>2297</v>
      </c>
      <c r="C1113" s="119" t="s">
        <v>2493</v>
      </c>
      <c r="D1113" s="119" t="s">
        <v>2328</v>
      </c>
      <c r="E1113" s="119" t="s">
        <v>3001</v>
      </c>
      <c r="F1113" s="119" t="s">
        <v>3002</v>
      </c>
      <c r="G1113" s="119" t="s">
        <v>3020</v>
      </c>
      <c r="H1113" s="119" t="s">
        <v>3496</v>
      </c>
      <c r="I1113" s="119" t="s">
        <v>3495</v>
      </c>
      <c r="J1113" s="119" t="s">
        <v>75</v>
      </c>
      <c r="K1113" s="119" t="s">
        <v>684</v>
      </c>
      <c r="L1113" s="119" t="s">
        <v>8575</v>
      </c>
      <c r="M1113" s="120">
        <v>20000</v>
      </c>
      <c r="N1113" s="122">
        <v>0</v>
      </c>
      <c r="O1113" s="120">
        <v>608</v>
      </c>
      <c r="P1113" s="120">
        <v>574</v>
      </c>
      <c r="Q1113" s="121">
        <f t="shared" si="17"/>
        <v>25</v>
      </c>
      <c r="R1113" s="120">
        <v>18793</v>
      </c>
    </row>
    <row r="1114" spans="1:18">
      <c r="A1114" s="116" t="str">
        <f>TNOMINA[[#This Row],[cedula]]&amp;TNOMINA[[#This Row],[prog]]&amp;LEFT(TNOMINA[[#This Row],[tipo]],3)</f>
        <v>0011180101501TEM</v>
      </c>
      <c r="B1114" s="119" t="s">
        <v>2297</v>
      </c>
      <c r="C1114" s="119" t="s">
        <v>2493</v>
      </c>
      <c r="D1114" s="119" t="s">
        <v>2328</v>
      </c>
      <c r="E1114" s="119" t="s">
        <v>3001</v>
      </c>
      <c r="F1114" s="119" t="s">
        <v>3002</v>
      </c>
      <c r="G1114" s="119" t="s">
        <v>3006</v>
      </c>
      <c r="H1114" s="119" t="s">
        <v>2814</v>
      </c>
      <c r="I1114" s="119" t="s">
        <v>2813</v>
      </c>
      <c r="J1114" s="119" t="s">
        <v>190</v>
      </c>
      <c r="K1114" s="119" t="s">
        <v>465</v>
      </c>
      <c r="L1114" s="119" t="s">
        <v>8575</v>
      </c>
      <c r="M1114" s="120">
        <v>26250</v>
      </c>
      <c r="N1114" s="122">
        <v>0</v>
      </c>
      <c r="O1114" s="120">
        <v>798</v>
      </c>
      <c r="P1114" s="120">
        <v>753.38</v>
      </c>
      <c r="Q1114" s="121">
        <f t="shared" si="17"/>
        <v>25</v>
      </c>
      <c r="R1114" s="120">
        <v>24673.62</v>
      </c>
    </row>
    <row r="1115" spans="1:18">
      <c r="A1115" s="116" t="str">
        <f>TNOMINA[[#This Row],[cedula]]&amp;TNOMINA[[#This Row],[prog]]&amp;LEFT(TNOMINA[[#This Row],[tipo]],3)</f>
        <v>0650001261901TEM</v>
      </c>
      <c r="B1115" s="119" t="s">
        <v>2297</v>
      </c>
      <c r="C1115" s="119" t="s">
        <v>2493</v>
      </c>
      <c r="D1115" s="119" t="s">
        <v>2328</v>
      </c>
      <c r="E1115" s="119" t="s">
        <v>3001</v>
      </c>
      <c r="F1115" s="119" t="s">
        <v>3002</v>
      </c>
      <c r="G1115" s="119" t="s">
        <v>3006</v>
      </c>
      <c r="H1115" s="119" t="s">
        <v>2816</v>
      </c>
      <c r="I1115" s="119" t="s">
        <v>2815</v>
      </c>
      <c r="J1115" s="119" t="s">
        <v>190</v>
      </c>
      <c r="K1115" s="119" t="s">
        <v>842</v>
      </c>
      <c r="L1115" s="119" t="s">
        <v>8575</v>
      </c>
      <c r="M1115" s="120">
        <v>50000</v>
      </c>
      <c r="N1115" s="120">
        <v>1854</v>
      </c>
      <c r="O1115" s="120">
        <v>1520</v>
      </c>
      <c r="P1115" s="120">
        <v>1435</v>
      </c>
      <c r="Q1115" s="121">
        <f t="shared" si="17"/>
        <v>25</v>
      </c>
      <c r="R1115" s="120">
        <v>45166</v>
      </c>
    </row>
    <row r="1116" spans="1:18">
      <c r="A1116" s="116" t="str">
        <f>TNOMINA[[#This Row],[cedula]]&amp;TNOMINA[[#This Row],[prog]]&amp;LEFT(TNOMINA[[#This Row],[tipo]],3)</f>
        <v>0011909153601TEM</v>
      </c>
      <c r="B1116" s="119" t="s">
        <v>2297</v>
      </c>
      <c r="C1116" s="119" t="s">
        <v>2493</v>
      </c>
      <c r="D1116" s="119" t="s">
        <v>2328</v>
      </c>
      <c r="E1116" s="119" t="s">
        <v>3001</v>
      </c>
      <c r="F1116" s="119" t="s">
        <v>3002</v>
      </c>
      <c r="G1116" s="119" t="s">
        <v>3006</v>
      </c>
      <c r="H1116" s="119" t="s">
        <v>2818</v>
      </c>
      <c r="I1116" s="119" t="s">
        <v>2817</v>
      </c>
      <c r="J1116" s="119" t="s">
        <v>1478</v>
      </c>
      <c r="K1116" s="119" t="s">
        <v>259</v>
      </c>
      <c r="L1116" s="119" t="s">
        <v>8575</v>
      </c>
      <c r="M1116" s="120">
        <v>45000</v>
      </c>
      <c r="N1116" s="120">
        <v>910.22</v>
      </c>
      <c r="O1116" s="120">
        <v>1368</v>
      </c>
      <c r="P1116" s="120">
        <v>1291.5</v>
      </c>
      <c r="Q1116" s="121">
        <f t="shared" si="17"/>
        <v>1612.3799999999974</v>
      </c>
      <c r="R1116" s="120">
        <v>39817.9</v>
      </c>
    </row>
    <row r="1117" spans="1:18">
      <c r="A1117" s="116" t="str">
        <f>TNOMINA[[#This Row],[cedula]]&amp;TNOMINA[[#This Row],[prog]]&amp;LEFT(TNOMINA[[#This Row],[tipo]],3)</f>
        <v>4021220716701TEM</v>
      </c>
      <c r="B1117" s="119" t="s">
        <v>2297</v>
      </c>
      <c r="C1117" s="119" t="s">
        <v>2493</v>
      </c>
      <c r="D1117" s="119" t="s">
        <v>2328</v>
      </c>
      <c r="E1117" s="119" t="s">
        <v>3001</v>
      </c>
      <c r="F1117" s="119" t="s">
        <v>3002</v>
      </c>
      <c r="G1117" s="119" t="s">
        <v>3006</v>
      </c>
      <c r="H1117" s="119" t="s">
        <v>2860</v>
      </c>
      <c r="I1117" s="119" t="s">
        <v>3101</v>
      </c>
      <c r="J1117" s="119" t="s">
        <v>2418</v>
      </c>
      <c r="K1117" s="119" t="s">
        <v>727</v>
      </c>
      <c r="L1117" s="119" t="s">
        <v>8575</v>
      </c>
      <c r="M1117" s="120">
        <v>36000</v>
      </c>
      <c r="N1117" s="122">
        <v>0</v>
      </c>
      <c r="O1117" s="120">
        <v>1094.4000000000001</v>
      </c>
      <c r="P1117" s="120">
        <v>1033.2</v>
      </c>
      <c r="Q1117" s="121">
        <f t="shared" si="17"/>
        <v>12071</v>
      </c>
      <c r="R1117" s="120">
        <v>21801.4</v>
      </c>
    </row>
    <row r="1118" spans="1:18">
      <c r="A1118" s="116" t="str">
        <f>TNOMINA[[#This Row],[cedula]]&amp;TNOMINA[[#This Row],[prog]]&amp;LEFT(TNOMINA[[#This Row],[tipo]],3)</f>
        <v>0230134705601TEM</v>
      </c>
      <c r="B1118" s="119" t="s">
        <v>2297</v>
      </c>
      <c r="C1118" s="119" t="s">
        <v>2493</v>
      </c>
      <c r="D1118" s="119" t="s">
        <v>2328</v>
      </c>
      <c r="E1118" s="119" t="s">
        <v>3001</v>
      </c>
      <c r="F1118" s="119" t="s">
        <v>3002</v>
      </c>
      <c r="G1118" s="119" t="s">
        <v>3009</v>
      </c>
      <c r="H1118" s="119" t="s">
        <v>2161</v>
      </c>
      <c r="I1118" s="119" t="s">
        <v>880</v>
      </c>
      <c r="J1118" s="119" t="s">
        <v>1431</v>
      </c>
      <c r="K1118" s="119" t="s">
        <v>843</v>
      </c>
      <c r="L1118" s="119" t="s">
        <v>8575</v>
      </c>
      <c r="M1118" s="120">
        <v>170000</v>
      </c>
      <c r="N1118" s="120">
        <v>28571.119999999999</v>
      </c>
      <c r="O1118" s="120">
        <v>5168</v>
      </c>
      <c r="P1118" s="120">
        <v>4879</v>
      </c>
      <c r="Q1118" s="121">
        <f t="shared" si="17"/>
        <v>25</v>
      </c>
      <c r="R1118" s="120">
        <v>131356.88</v>
      </c>
    </row>
    <row r="1119" spans="1:18">
      <c r="A1119" s="116" t="str">
        <f>TNOMINA[[#This Row],[cedula]]&amp;TNOMINA[[#This Row],[prog]]&amp;LEFT(TNOMINA[[#This Row],[tipo]],3)</f>
        <v>0370110843701TEM</v>
      </c>
      <c r="B1119" s="119" t="s">
        <v>2297</v>
      </c>
      <c r="C1119" s="119" t="s">
        <v>2493</v>
      </c>
      <c r="D1119" s="119" t="s">
        <v>2328</v>
      </c>
      <c r="E1119" s="119" t="s">
        <v>3001</v>
      </c>
      <c r="F1119" s="119" t="s">
        <v>3002</v>
      </c>
      <c r="G1119" s="119" t="s">
        <v>3009</v>
      </c>
      <c r="H1119" s="119" t="s">
        <v>2162</v>
      </c>
      <c r="I1119" s="119" t="s">
        <v>862</v>
      </c>
      <c r="J1119" s="119" t="s">
        <v>127</v>
      </c>
      <c r="K1119" s="119" t="s">
        <v>2163</v>
      </c>
      <c r="L1119" s="119" t="s">
        <v>8575</v>
      </c>
      <c r="M1119" s="120">
        <v>115000</v>
      </c>
      <c r="N1119" s="120">
        <v>15633.74</v>
      </c>
      <c r="O1119" s="120">
        <v>3496</v>
      </c>
      <c r="P1119" s="120">
        <v>3300.5</v>
      </c>
      <c r="Q1119" s="121">
        <f t="shared" si="17"/>
        <v>25.000000000014552</v>
      </c>
      <c r="R1119" s="120">
        <v>92544.76</v>
      </c>
    </row>
    <row r="1120" spans="1:18">
      <c r="A1120" s="116" t="str">
        <f>TNOMINA[[#This Row],[cedula]]&amp;TNOMINA[[#This Row],[prog]]&amp;LEFT(TNOMINA[[#This Row],[tipo]],3)</f>
        <v>4021406352701TEM</v>
      </c>
      <c r="B1120" s="119" t="s">
        <v>2297</v>
      </c>
      <c r="C1120" s="119" t="s">
        <v>2493</v>
      </c>
      <c r="D1120" s="119" t="s">
        <v>2328</v>
      </c>
      <c r="E1120" s="119" t="s">
        <v>3001</v>
      </c>
      <c r="F1120" s="119" t="s">
        <v>3002</v>
      </c>
      <c r="G1120" s="119" t="s">
        <v>3006</v>
      </c>
      <c r="H1120" s="119" t="s">
        <v>2820</v>
      </c>
      <c r="I1120" s="119" t="s">
        <v>2819</v>
      </c>
      <c r="J1120" s="119" t="s">
        <v>190</v>
      </c>
      <c r="K1120" s="119" t="s">
        <v>187</v>
      </c>
      <c r="L1120" s="119" t="s">
        <v>8575</v>
      </c>
      <c r="M1120" s="120">
        <v>22000</v>
      </c>
      <c r="N1120" s="122">
        <v>0</v>
      </c>
      <c r="O1120" s="120">
        <v>668.8</v>
      </c>
      <c r="P1120" s="120">
        <v>631.4</v>
      </c>
      <c r="Q1120" s="121">
        <f t="shared" si="17"/>
        <v>25</v>
      </c>
      <c r="R1120" s="120">
        <v>20674.8</v>
      </c>
    </row>
    <row r="1121" spans="1:18">
      <c r="A1121" s="116" t="str">
        <f>TNOMINA[[#This Row],[cedula]]&amp;TNOMINA[[#This Row],[prog]]&amp;LEFT(TNOMINA[[#This Row],[tipo]],3)</f>
        <v>4021273421001TEM</v>
      </c>
      <c r="B1121" s="119" t="s">
        <v>2297</v>
      </c>
      <c r="C1121" s="119" t="s">
        <v>2493</v>
      </c>
      <c r="D1121" s="119" t="s">
        <v>2328</v>
      </c>
      <c r="E1121" s="119" t="s">
        <v>3001</v>
      </c>
      <c r="F1121" s="119" t="s">
        <v>3002</v>
      </c>
      <c r="G1121" s="119" t="s">
        <v>3004</v>
      </c>
      <c r="H1121" s="119" t="s">
        <v>2164</v>
      </c>
      <c r="I1121" s="119" t="s">
        <v>1223</v>
      </c>
      <c r="J1121" s="119" t="s">
        <v>1176</v>
      </c>
      <c r="K1121" s="119" t="s">
        <v>140</v>
      </c>
      <c r="L1121" s="119" t="s">
        <v>8575</v>
      </c>
      <c r="M1121" s="120">
        <v>10000</v>
      </c>
      <c r="N1121" s="122">
        <v>0</v>
      </c>
      <c r="O1121" s="120">
        <v>304</v>
      </c>
      <c r="P1121" s="120">
        <v>287</v>
      </c>
      <c r="Q1121" s="121">
        <f t="shared" si="17"/>
        <v>25</v>
      </c>
      <c r="R1121" s="120">
        <v>9384</v>
      </c>
    </row>
    <row r="1122" spans="1:18">
      <c r="A1122" s="116" t="str">
        <f>TNOMINA[[#This Row],[cedula]]&amp;TNOMINA[[#This Row],[prog]]&amp;LEFT(TNOMINA[[#This Row],[tipo]],3)</f>
        <v>4022180101801TEM</v>
      </c>
      <c r="B1122" s="119" t="s">
        <v>2297</v>
      </c>
      <c r="C1122" s="119" t="s">
        <v>2493</v>
      </c>
      <c r="D1122" s="119" t="s">
        <v>2328</v>
      </c>
      <c r="E1122" s="119" t="s">
        <v>3001</v>
      </c>
      <c r="F1122" s="119" t="s">
        <v>3002</v>
      </c>
      <c r="G1122" s="119" t="s">
        <v>3007</v>
      </c>
      <c r="H1122" s="119" t="s">
        <v>2166</v>
      </c>
      <c r="I1122" s="119" t="s">
        <v>1239</v>
      </c>
      <c r="J1122" s="119" t="s">
        <v>2648</v>
      </c>
      <c r="K1122" s="119" t="s">
        <v>201</v>
      </c>
      <c r="L1122" s="119" t="s">
        <v>8575</v>
      </c>
      <c r="M1122" s="120">
        <v>90000</v>
      </c>
      <c r="N1122" s="120">
        <v>9753.1200000000008</v>
      </c>
      <c r="O1122" s="120">
        <v>2736</v>
      </c>
      <c r="P1122" s="120">
        <v>2583</v>
      </c>
      <c r="Q1122" s="121">
        <f t="shared" si="17"/>
        <v>5772.6699999999983</v>
      </c>
      <c r="R1122" s="120">
        <v>69155.210000000006</v>
      </c>
    </row>
    <row r="1123" spans="1:18">
      <c r="A1123" s="116" t="str">
        <f>TNOMINA[[#This Row],[cedula]]&amp;TNOMINA[[#This Row],[prog]]&amp;LEFT(TNOMINA[[#This Row],[tipo]],3)</f>
        <v>2230119020701TEM</v>
      </c>
      <c r="B1123" s="119" t="s">
        <v>2297</v>
      </c>
      <c r="C1123" s="119" t="s">
        <v>2493</v>
      </c>
      <c r="D1123" s="119" t="s">
        <v>2328</v>
      </c>
      <c r="E1123" s="119" t="s">
        <v>3001</v>
      </c>
      <c r="F1123" s="119" t="s">
        <v>3002</v>
      </c>
      <c r="G1123" s="119" t="s">
        <v>3006</v>
      </c>
      <c r="H1123" s="119" t="s">
        <v>2822</v>
      </c>
      <c r="I1123" s="119" t="s">
        <v>2821</v>
      </c>
      <c r="J1123" s="119" t="s">
        <v>2390</v>
      </c>
      <c r="K1123" s="119" t="s">
        <v>323</v>
      </c>
      <c r="L1123" s="119" t="s">
        <v>8575</v>
      </c>
      <c r="M1123" s="120">
        <v>60000</v>
      </c>
      <c r="N1123" s="120">
        <v>3486.68</v>
      </c>
      <c r="O1123" s="120">
        <v>1824</v>
      </c>
      <c r="P1123" s="120">
        <v>1722</v>
      </c>
      <c r="Q1123" s="121">
        <f t="shared" si="17"/>
        <v>7804.3300000000017</v>
      </c>
      <c r="R1123" s="120">
        <v>45162.99</v>
      </c>
    </row>
    <row r="1124" spans="1:18">
      <c r="A1124" s="116" t="str">
        <f>TNOMINA[[#This Row],[cedula]]&amp;TNOMINA[[#This Row],[prog]]&amp;LEFT(TNOMINA[[#This Row],[tipo]],3)</f>
        <v>2230025377401TEM</v>
      </c>
      <c r="B1124" s="119" t="s">
        <v>2297</v>
      </c>
      <c r="C1124" s="119" t="s">
        <v>2493</v>
      </c>
      <c r="D1124" s="119" t="s">
        <v>2328</v>
      </c>
      <c r="E1124" s="119" t="s">
        <v>3001</v>
      </c>
      <c r="F1124" s="119" t="s">
        <v>3002</v>
      </c>
      <c r="G1124" s="119" t="s">
        <v>3007</v>
      </c>
      <c r="H1124" s="119" t="s">
        <v>2167</v>
      </c>
      <c r="I1124" s="119" t="s">
        <v>3102</v>
      </c>
      <c r="J1124" s="119" t="s">
        <v>98</v>
      </c>
      <c r="K1124" s="119" t="s">
        <v>179</v>
      </c>
      <c r="L1124" s="119" t="s">
        <v>8575</v>
      </c>
      <c r="M1124" s="120">
        <v>65000</v>
      </c>
      <c r="N1124" s="120">
        <v>4427.58</v>
      </c>
      <c r="O1124" s="120">
        <v>1976</v>
      </c>
      <c r="P1124" s="120">
        <v>1865.5</v>
      </c>
      <c r="Q1124" s="121">
        <f t="shared" si="17"/>
        <v>25</v>
      </c>
      <c r="R1124" s="120">
        <v>56705.919999999998</v>
      </c>
    </row>
    <row r="1125" spans="1:18">
      <c r="A1125" s="116" t="str">
        <f>TNOMINA[[#This Row],[cedula]]&amp;TNOMINA[[#This Row],[prog]]&amp;LEFT(TNOMINA[[#This Row],[tipo]],3)</f>
        <v>0030088824501TEM</v>
      </c>
      <c r="B1125" s="119" t="s">
        <v>2297</v>
      </c>
      <c r="C1125" s="119" t="s">
        <v>2493</v>
      </c>
      <c r="D1125" s="119" t="s">
        <v>2328</v>
      </c>
      <c r="E1125" s="119" t="s">
        <v>3001</v>
      </c>
      <c r="F1125" s="119" t="s">
        <v>3002</v>
      </c>
      <c r="G1125" s="119" t="s">
        <v>3006</v>
      </c>
      <c r="H1125" s="119" t="s">
        <v>2851</v>
      </c>
      <c r="I1125" s="119" t="s">
        <v>2871</v>
      </c>
      <c r="J1125" s="119" t="s">
        <v>2390</v>
      </c>
      <c r="K1125" s="119" t="s">
        <v>323</v>
      </c>
      <c r="L1125" s="119" t="s">
        <v>8575</v>
      </c>
      <c r="M1125" s="120">
        <v>70000</v>
      </c>
      <c r="N1125" s="120">
        <v>4733.5200000000004</v>
      </c>
      <c r="O1125" s="120">
        <v>2128</v>
      </c>
      <c r="P1125" s="120">
        <v>2009</v>
      </c>
      <c r="Q1125" s="121">
        <f t="shared" si="17"/>
        <v>11345.759999999995</v>
      </c>
      <c r="R1125" s="120">
        <v>49783.72</v>
      </c>
    </row>
    <row r="1126" spans="1:18">
      <c r="A1126" s="116" t="str">
        <f>TNOMINA[[#This Row],[cedula]]&amp;TNOMINA[[#This Row],[prog]]&amp;LEFT(TNOMINA[[#This Row],[tipo]],3)</f>
        <v>0010977673201TEM</v>
      </c>
      <c r="B1126" s="119" t="s">
        <v>2297</v>
      </c>
      <c r="C1126" s="119" t="s">
        <v>2493</v>
      </c>
      <c r="D1126" s="119" t="s">
        <v>2328</v>
      </c>
      <c r="E1126" s="119" t="s">
        <v>3001</v>
      </c>
      <c r="F1126" s="119" t="s">
        <v>3002</v>
      </c>
      <c r="G1126" s="119" t="s">
        <v>3004</v>
      </c>
      <c r="H1126" s="119" t="s">
        <v>2301</v>
      </c>
      <c r="I1126" s="119" t="s">
        <v>2312</v>
      </c>
      <c r="J1126" s="119" t="s">
        <v>59</v>
      </c>
      <c r="K1126" s="119" t="s">
        <v>271</v>
      </c>
      <c r="L1126" s="119" t="s">
        <v>8575</v>
      </c>
      <c r="M1126" s="120">
        <v>175000</v>
      </c>
      <c r="N1126" s="120">
        <v>29747.24</v>
      </c>
      <c r="O1126" s="120">
        <v>5320</v>
      </c>
      <c r="P1126" s="120">
        <v>5022.5</v>
      </c>
      <c r="Q1126" s="121">
        <f t="shared" si="17"/>
        <v>4025.0000000000146</v>
      </c>
      <c r="R1126" s="120">
        <v>130885.26</v>
      </c>
    </row>
    <row r="1127" spans="1:18">
      <c r="A1127" s="116" t="str">
        <f>TNOMINA[[#This Row],[cedula]]&amp;TNOMINA[[#This Row],[prog]]&amp;LEFT(TNOMINA[[#This Row],[tipo]],3)</f>
        <v>4022496884801TEM</v>
      </c>
      <c r="B1127" s="119" t="s">
        <v>2297</v>
      </c>
      <c r="C1127" s="119" t="s">
        <v>2493</v>
      </c>
      <c r="D1127" s="119" t="s">
        <v>2328</v>
      </c>
      <c r="E1127" s="119" t="s">
        <v>3001</v>
      </c>
      <c r="F1127" s="119" t="s">
        <v>3002</v>
      </c>
      <c r="G1127" s="119" t="s">
        <v>3005</v>
      </c>
      <c r="H1127" s="119" t="s">
        <v>2514</v>
      </c>
      <c r="I1127" s="119" t="s">
        <v>2513</v>
      </c>
      <c r="J1127" s="119" t="s">
        <v>127</v>
      </c>
      <c r="K1127" s="119" t="s">
        <v>3642</v>
      </c>
      <c r="L1127" s="119" t="s">
        <v>8575</v>
      </c>
      <c r="M1127" s="120">
        <v>115000</v>
      </c>
      <c r="N1127" s="120">
        <v>15633.74</v>
      </c>
      <c r="O1127" s="120">
        <v>3496</v>
      </c>
      <c r="P1127" s="120">
        <v>3300.5</v>
      </c>
      <c r="Q1127" s="121">
        <f t="shared" si="17"/>
        <v>787.00000000001455</v>
      </c>
      <c r="R1127" s="120">
        <v>91782.76</v>
      </c>
    </row>
    <row r="1128" spans="1:18">
      <c r="A1128" s="116" t="str">
        <f>TNOMINA[[#This Row],[cedula]]&amp;TNOMINA[[#This Row],[prog]]&amp;LEFT(TNOMINA[[#This Row],[tipo]],3)</f>
        <v>0011662924701CAR</v>
      </c>
      <c r="B1128" s="119" t="s">
        <v>3103</v>
      </c>
      <c r="C1128" s="119" t="s">
        <v>3104</v>
      </c>
      <c r="D1128" s="119" t="s">
        <v>2328</v>
      </c>
      <c r="E1128" s="119" t="s">
        <v>3001</v>
      </c>
      <c r="F1128" s="119" t="s">
        <v>3002</v>
      </c>
      <c r="G1128" s="119" t="s">
        <v>3006</v>
      </c>
      <c r="H1128" s="119" t="s">
        <v>2990</v>
      </c>
      <c r="I1128" s="119" t="s">
        <v>2993</v>
      </c>
      <c r="J1128" s="119" t="s">
        <v>82</v>
      </c>
      <c r="K1128" s="119" t="s">
        <v>184</v>
      </c>
      <c r="L1128" s="119" t="s">
        <v>8575</v>
      </c>
      <c r="M1128" s="120">
        <v>30000</v>
      </c>
      <c r="N1128" s="122">
        <v>0</v>
      </c>
      <c r="O1128" s="120">
        <v>912</v>
      </c>
      <c r="P1128" s="120">
        <v>861</v>
      </c>
      <c r="Q1128" s="121">
        <f t="shared" si="17"/>
        <v>25</v>
      </c>
      <c r="R1128" s="120">
        <v>28202</v>
      </c>
    </row>
    <row r="1129" spans="1:18">
      <c r="A1129" s="116" t="str">
        <f>TNOMINA[[#This Row],[cedula]]&amp;TNOMINA[[#This Row],[prog]]&amp;LEFT(TNOMINA[[#This Row],[tipo]],3)</f>
        <v>0011824362501CAR</v>
      </c>
      <c r="B1129" s="119" t="s">
        <v>3103</v>
      </c>
      <c r="C1129" s="119" t="s">
        <v>3104</v>
      </c>
      <c r="D1129" s="119" t="s">
        <v>2328</v>
      </c>
      <c r="E1129" s="119" t="s">
        <v>3001</v>
      </c>
      <c r="F1129" s="119" t="s">
        <v>3002</v>
      </c>
      <c r="G1129" s="119" t="s">
        <v>3003</v>
      </c>
      <c r="H1129" s="119" t="s">
        <v>2898</v>
      </c>
      <c r="I1129" s="119" t="s">
        <v>2924</v>
      </c>
      <c r="J1129" s="119" t="s">
        <v>32</v>
      </c>
      <c r="K1129" s="119" t="s">
        <v>843</v>
      </c>
      <c r="L1129" s="119" t="s">
        <v>8575</v>
      </c>
      <c r="M1129" s="120">
        <v>175000</v>
      </c>
      <c r="N1129" s="120">
        <v>29747.24</v>
      </c>
      <c r="O1129" s="120">
        <v>5320</v>
      </c>
      <c r="P1129" s="120">
        <v>5022.5</v>
      </c>
      <c r="Q1129" s="121">
        <f t="shared" si="17"/>
        <v>325</v>
      </c>
      <c r="R1129" s="120">
        <v>134585.26</v>
      </c>
    </row>
    <row r="1130" spans="1:18">
      <c r="A1130" s="116" t="str">
        <f>TNOMINA[[#This Row],[cedula]]&amp;TNOMINA[[#This Row],[prog]]&amp;LEFT(TNOMINA[[#This Row],[tipo]],3)</f>
        <v>0010494920101CAR</v>
      </c>
      <c r="B1130" s="119" t="s">
        <v>3103</v>
      </c>
      <c r="C1130" s="119" t="s">
        <v>3104</v>
      </c>
      <c r="D1130" s="119" t="s">
        <v>2328</v>
      </c>
      <c r="E1130" s="119" t="s">
        <v>3001</v>
      </c>
      <c r="F1130" s="119" t="s">
        <v>3002</v>
      </c>
      <c r="G1130" s="119" t="s">
        <v>3006</v>
      </c>
      <c r="H1130" s="119" t="s">
        <v>2914</v>
      </c>
      <c r="I1130" s="119" t="s">
        <v>2926</v>
      </c>
      <c r="J1130" s="119" t="s">
        <v>320</v>
      </c>
      <c r="K1130" s="119" t="s">
        <v>843</v>
      </c>
      <c r="L1130" s="119" t="s">
        <v>8575</v>
      </c>
      <c r="M1130" s="120">
        <v>110000</v>
      </c>
      <c r="N1130" s="120">
        <v>14457.62</v>
      </c>
      <c r="O1130" s="120">
        <v>3344</v>
      </c>
      <c r="P1130" s="120">
        <v>3157</v>
      </c>
      <c r="Q1130" s="121">
        <f t="shared" si="17"/>
        <v>25</v>
      </c>
      <c r="R1130" s="120">
        <v>89016.38</v>
      </c>
    </row>
    <row r="1131" spans="1:18">
      <c r="A1131" s="116" t="str">
        <f>TNOMINA[[#This Row],[cedula]]&amp;TNOMINA[[#This Row],[prog]]&amp;LEFT(TNOMINA[[#This Row],[tipo]],3)</f>
        <v>0010534635701CAR</v>
      </c>
      <c r="B1131" s="119" t="s">
        <v>3103</v>
      </c>
      <c r="C1131" s="119" t="s">
        <v>3104</v>
      </c>
      <c r="D1131" s="119" t="s">
        <v>2328</v>
      </c>
      <c r="E1131" s="119" t="s">
        <v>3001</v>
      </c>
      <c r="F1131" s="119" t="s">
        <v>3002</v>
      </c>
      <c r="G1131" s="119" t="s">
        <v>3006</v>
      </c>
      <c r="H1131" s="119" t="s">
        <v>2900</v>
      </c>
      <c r="I1131" s="119" t="s">
        <v>2899</v>
      </c>
      <c r="J1131" s="119" t="s">
        <v>2927</v>
      </c>
      <c r="K1131" s="119" t="s">
        <v>843</v>
      </c>
      <c r="L1131" s="119" t="s">
        <v>8575</v>
      </c>
      <c r="M1131" s="120">
        <v>25000</v>
      </c>
      <c r="N1131" s="122">
        <v>0</v>
      </c>
      <c r="O1131" s="120">
        <v>760</v>
      </c>
      <c r="P1131" s="120">
        <v>717.5</v>
      </c>
      <c r="Q1131" s="121">
        <f t="shared" si="17"/>
        <v>25</v>
      </c>
      <c r="R1131" s="120">
        <v>23497.5</v>
      </c>
    </row>
    <row r="1132" spans="1:18">
      <c r="A1132" s="116" t="str">
        <f>TNOMINA[[#This Row],[cedula]]&amp;TNOMINA[[#This Row],[prog]]&amp;LEFT(TNOMINA[[#This Row],[tipo]],3)</f>
        <v>4021851730401CAR</v>
      </c>
      <c r="B1132" s="119" t="s">
        <v>3103</v>
      </c>
      <c r="C1132" s="119" t="s">
        <v>3104</v>
      </c>
      <c r="D1132" s="119" t="s">
        <v>2328</v>
      </c>
      <c r="E1132" s="119" t="s">
        <v>3001</v>
      </c>
      <c r="F1132" s="119" t="s">
        <v>3002</v>
      </c>
      <c r="G1132" s="119" t="s">
        <v>3006</v>
      </c>
      <c r="H1132" s="119" t="s">
        <v>3498</v>
      </c>
      <c r="I1132" s="119" t="s">
        <v>3497</v>
      </c>
      <c r="J1132" s="119" t="s">
        <v>82</v>
      </c>
      <c r="K1132" s="119" t="s">
        <v>184</v>
      </c>
      <c r="L1132" s="119" t="s">
        <v>8575</v>
      </c>
      <c r="M1132" s="120">
        <v>30000</v>
      </c>
      <c r="N1132" s="122">
        <v>0</v>
      </c>
      <c r="O1132" s="120">
        <v>912</v>
      </c>
      <c r="P1132" s="120">
        <v>861</v>
      </c>
      <c r="Q1132" s="121">
        <f t="shared" si="17"/>
        <v>25</v>
      </c>
      <c r="R1132" s="120">
        <v>28202</v>
      </c>
    </row>
    <row r="1133" spans="1:18">
      <c r="A1133" s="116" t="str">
        <f>TNOMINA[[#This Row],[cedula]]&amp;TNOMINA[[#This Row],[prog]]&amp;LEFT(TNOMINA[[#This Row],[tipo]],3)</f>
        <v>2230046881001CAR</v>
      </c>
      <c r="B1133" s="119" t="s">
        <v>3103</v>
      </c>
      <c r="C1133" s="119" t="s">
        <v>3104</v>
      </c>
      <c r="D1133" s="119" t="s">
        <v>2328</v>
      </c>
      <c r="E1133" s="119" t="s">
        <v>3001</v>
      </c>
      <c r="F1133" s="119" t="s">
        <v>3002</v>
      </c>
      <c r="G1133" s="119" t="s">
        <v>3006</v>
      </c>
      <c r="H1133" s="119" t="s">
        <v>2902</v>
      </c>
      <c r="I1133" s="119" t="s">
        <v>2901</v>
      </c>
      <c r="J1133" s="119" t="s">
        <v>109</v>
      </c>
      <c r="K1133" s="119" t="s">
        <v>843</v>
      </c>
      <c r="L1133" s="119" t="s">
        <v>8575</v>
      </c>
      <c r="M1133" s="120">
        <v>25000</v>
      </c>
      <c r="N1133" s="122">
        <v>0</v>
      </c>
      <c r="O1133" s="120">
        <v>760</v>
      </c>
      <c r="P1133" s="120">
        <v>717.5</v>
      </c>
      <c r="Q1133" s="121">
        <f t="shared" si="17"/>
        <v>25</v>
      </c>
      <c r="R1133" s="120">
        <v>23497.5</v>
      </c>
    </row>
    <row r="1134" spans="1:18">
      <c r="A1134" s="116" t="str">
        <f>TNOMINA[[#This Row],[cedula]]&amp;TNOMINA[[#This Row],[prog]]&amp;LEFT(TNOMINA[[#This Row],[tipo]],3)</f>
        <v>2250040536401CAR</v>
      </c>
      <c r="B1134" s="119" t="s">
        <v>3103</v>
      </c>
      <c r="C1134" s="119" t="s">
        <v>3104</v>
      </c>
      <c r="D1134" s="119" t="s">
        <v>2328</v>
      </c>
      <c r="E1134" s="119" t="s">
        <v>3001</v>
      </c>
      <c r="F1134" s="119" t="s">
        <v>3002</v>
      </c>
      <c r="G1134" s="119" t="s">
        <v>3010</v>
      </c>
      <c r="H1134" s="119" t="s">
        <v>2915</v>
      </c>
      <c r="I1134" s="119" t="s">
        <v>2928</v>
      </c>
      <c r="J1134" s="119" t="s">
        <v>2929</v>
      </c>
      <c r="K1134" s="119" t="s">
        <v>843</v>
      </c>
      <c r="L1134" s="119" t="s">
        <v>8575</v>
      </c>
      <c r="M1134" s="120">
        <v>95000</v>
      </c>
      <c r="N1134" s="120">
        <v>10929.24</v>
      </c>
      <c r="O1134" s="120">
        <v>2888</v>
      </c>
      <c r="P1134" s="120">
        <v>2726.5</v>
      </c>
      <c r="Q1134" s="121">
        <f t="shared" si="17"/>
        <v>25.000000000014552</v>
      </c>
      <c r="R1134" s="120">
        <v>78431.259999999995</v>
      </c>
    </row>
    <row r="1135" spans="1:18">
      <c r="A1135" s="116" t="str">
        <f>TNOMINA[[#This Row],[cedula]]&amp;TNOMINA[[#This Row],[prog]]&amp;LEFT(TNOMINA[[#This Row],[tipo]],3)</f>
        <v>0011952026001CAR</v>
      </c>
      <c r="B1135" s="119" t="s">
        <v>3103</v>
      </c>
      <c r="C1135" s="119" t="s">
        <v>3104</v>
      </c>
      <c r="D1135" s="119" t="s">
        <v>2328</v>
      </c>
      <c r="E1135" s="119" t="s">
        <v>3001</v>
      </c>
      <c r="F1135" s="119" t="s">
        <v>3002</v>
      </c>
      <c r="G1135" s="119" t="s">
        <v>3006</v>
      </c>
      <c r="H1135" s="119" t="s">
        <v>3500</v>
      </c>
      <c r="I1135" s="119" t="s">
        <v>3499</v>
      </c>
      <c r="J1135" s="119" t="s">
        <v>82</v>
      </c>
      <c r="K1135" s="119" t="s">
        <v>184</v>
      </c>
      <c r="L1135" s="119" t="s">
        <v>8575</v>
      </c>
      <c r="M1135" s="120">
        <v>30000</v>
      </c>
      <c r="N1135" s="122">
        <v>0</v>
      </c>
      <c r="O1135" s="120">
        <v>912</v>
      </c>
      <c r="P1135" s="120">
        <v>861</v>
      </c>
      <c r="Q1135" s="121">
        <f t="shared" si="17"/>
        <v>3371</v>
      </c>
      <c r="R1135" s="120">
        <v>24856</v>
      </c>
    </row>
    <row r="1136" spans="1:18">
      <c r="A1136" s="116" t="str">
        <f>TNOMINA[[#This Row],[cedula]]&amp;TNOMINA[[#This Row],[prog]]&amp;LEFT(TNOMINA[[#This Row],[tipo]],3)</f>
        <v>4023446983701CAR</v>
      </c>
      <c r="B1136" s="119" t="s">
        <v>3103</v>
      </c>
      <c r="C1136" s="119" t="s">
        <v>3104</v>
      </c>
      <c r="D1136" s="119" t="s">
        <v>2328</v>
      </c>
      <c r="E1136" s="119" t="s">
        <v>3001</v>
      </c>
      <c r="F1136" s="119" t="s">
        <v>3002</v>
      </c>
      <c r="G1136" s="119" t="s">
        <v>3006</v>
      </c>
      <c r="H1136" s="119" t="s">
        <v>2991</v>
      </c>
      <c r="I1136" s="119" t="s">
        <v>2995</v>
      </c>
      <c r="J1136" s="119" t="s">
        <v>82</v>
      </c>
      <c r="K1136" s="119" t="s">
        <v>184</v>
      </c>
      <c r="L1136" s="119" t="s">
        <v>8575</v>
      </c>
      <c r="M1136" s="120">
        <v>30000</v>
      </c>
      <c r="N1136" s="122">
        <v>0</v>
      </c>
      <c r="O1136" s="120">
        <v>912</v>
      </c>
      <c r="P1136" s="120">
        <v>861</v>
      </c>
      <c r="Q1136" s="121">
        <f t="shared" si="17"/>
        <v>25</v>
      </c>
      <c r="R1136" s="120">
        <v>28202</v>
      </c>
    </row>
    <row r="1137" spans="1:18">
      <c r="A1137" s="116" t="str">
        <f>TNOMINA[[#This Row],[cedula]]&amp;TNOMINA[[#This Row],[prog]]&amp;LEFT(TNOMINA[[#This Row],[tipo]],3)</f>
        <v>0310521998801CAR</v>
      </c>
      <c r="B1137" s="119" t="s">
        <v>3103</v>
      </c>
      <c r="C1137" s="119" t="s">
        <v>3104</v>
      </c>
      <c r="D1137" s="119" t="s">
        <v>2328</v>
      </c>
      <c r="E1137" s="119" t="s">
        <v>3001</v>
      </c>
      <c r="F1137" s="119" t="s">
        <v>3002</v>
      </c>
      <c r="G1137" s="119" t="s">
        <v>3006</v>
      </c>
      <c r="H1137" s="119" t="s">
        <v>3106</v>
      </c>
      <c r="I1137" s="119" t="s">
        <v>3105</v>
      </c>
      <c r="J1137" s="119" t="s">
        <v>231</v>
      </c>
      <c r="K1137" s="119" t="s">
        <v>405</v>
      </c>
      <c r="L1137" s="119" t="s">
        <v>8575</v>
      </c>
      <c r="M1137" s="120">
        <v>70000</v>
      </c>
      <c r="N1137" s="120">
        <v>5368.48</v>
      </c>
      <c r="O1137" s="120">
        <v>2128</v>
      </c>
      <c r="P1137" s="120">
        <v>2009</v>
      </c>
      <c r="Q1137" s="121">
        <f t="shared" si="17"/>
        <v>25.000000000007276</v>
      </c>
      <c r="R1137" s="120">
        <v>60469.52</v>
      </c>
    </row>
    <row r="1138" spans="1:18">
      <c r="A1138" s="116" t="str">
        <f>TNOMINA[[#This Row],[cedula]]&amp;TNOMINA[[#This Row],[prog]]&amp;LEFT(TNOMINA[[#This Row],[tipo]],3)</f>
        <v>2230115586101CAR</v>
      </c>
      <c r="B1138" s="119" t="s">
        <v>3103</v>
      </c>
      <c r="C1138" s="119" t="s">
        <v>3104</v>
      </c>
      <c r="D1138" s="119" t="s">
        <v>2328</v>
      </c>
      <c r="E1138" s="119" t="s">
        <v>3001</v>
      </c>
      <c r="F1138" s="119" t="s">
        <v>3002</v>
      </c>
      <c r="G1138" s="119" t="s">
        <v>3006</v>
      </c>
      <c r="H1138" s="119" t="s">
        <v>3502</v>
      </c>
      <c r="I1138" s="119" t="s">
        <v>3501</v>
      </c>
      <c r="J1138" s="119" t="s">
        <v>3503</v>
      </c>
      <c r="K1138" s="119" t="s">
        <v>230</v>
      </c>
      <c r="L1138" s="119" t="s">
        <v>8575</v>
      </c>
      <c r="M1138" s="120">
        <v>70000</v>
      </c>
      <c r="N1138" s="120">
        <v>4733.5200000000004</v>
      </c>
      <c r="O1138" s="120">
        <v>2128</v>
      </c>
      <c r="P1138" s="120">
        <v>2009</v>
      </c>
      <c r="Q1138" s="121">
        <f t="shared" si="17"/>
        <v>3199.7599999999948</v>
      </c>
      <c r="R1138" s="120">
        <v>57929.72</v>
      </c>
    </row>
    <row r="1139" spans="1:18">
      <c r="A1139" s="116" t="str">
        <f>TNOMINA[[#This Row],[cedula]]&amp;TNOMINA[[#This Row],[prog]]&amp;LEFT(TNOMINA[[#This Row],[tipo]],3)</f>
        <v>2230126547001INT</v>
      </c>
      <c r="B1139" s="119" t="s">
        <v>2909</v>
      </c>
      <c r="C1139" s="119" t="s">
        <v>2910</v>
      </c>
      <c r="D1139" s="119" t="s">
        <v>2328</v>
      </c>
      <c r="E1139" s="119" t="s">
        <v>3001</v>
      </c>
      <c r="F1139" s="119" t="s">
        <v>3002</v>
      </c>
      <c r="G1139" s="119" t="s">
        <v>3558</v>
      </c>
      <c r="H1139" s="119" t="s">
        <v>1546</v>
      </c>
      <c r="I1139" s="119" t="s">
        <v>306</v>
      </c>
      <c r="J1139" s="119" t="s">
        <v>249</v>
      </c>
      <c r="K1139" s="119" t="s">
        <v>3629</v>
      </c>
      <c r="L1139" s="119" t="s">
        <v>8575</v>
      </c>
      <c r="M1139" s="120">
        <v>35000</v>
      </c>
      <c r="N1139" s="120">
        <v>7988.6</v>
      </c>
      <c r="O1139" s="120">
        <v>1004.5</v>
      </c>
      <c r="P1139" s="120">
        <v>1064</v>
      </c>
      <c r="Q1139" s="121">
        <f t="shared" si="17"/>
        <v>0</v>
      </c>
      <c r="R1139" s="120">
        <v>24942.9</v>
      </c>
    </row>
    <row r="1140" spans="1:18">
      <c r="A1140" s="116" t="str">
        <f>TNOMINA[[#This Row],[cedula]]&amp;TNOMINA[[#This Row],[prog]]&amp;LEFT(TNOMINA[[#This Row],[tipo]],3)</f>
        <v>0011496153501INT</v>
      </c>
      <c r="B1140" s="119" t="s">
        <v>2909</v>
      </c>
      <c r="C1140" s="119" t="s">
        <v>2910</v>
      </c>
      <c r="D1140" s="119" t="s">
        <v>2328</v>
      </c>
      <c r="E1140" s="119" t="s">
        <v>3001</v>
      </c>
      <c r="F1140" s="119" t="s">
        <v>3002</v>
      </c>
      <c r="G1140" s="119" t="s">
        <v>7250</v>
      </c>
      <c r="H1140" s="119" t="s">
        <v>3329</v>
      </c>
      <c r="I1140" s="119" t="s">
        <v>3330</v>
      </c>
      <c r="J1140" s="119" t="s">
        <v>335</v>
      </c>
      <c r="K1140" s="119" t="s">
        <v>3629</v>
      </c>
      <c r="L1140" s="119" t="s">
        <v>8575</v>
      </c>
      <c r="M1140" s="120">
        <v>35000</v>
      </c>
      <c r="N1140" s="120">
        <v>5368.45</v>
      </c>
      <c r="O1140" s="120">
        <v>1004.5</v>
      </c>
      <c r="P1140" s="120">
        <v>1064</v>
      </c>
      <c r="Q1140" s="121">
        <f t="shared" si="17"/>
        <v>0</v>
      </c>
      <c r="R1140" s="120">
        <v>27563.05</v>
      </c>
    </row>
    <row r="1141" spans="1:18">
      <c r="A1141" s="116" t="str">
        <f>TNOMINA[[#This Row],[cedula]]&amp;TNOMINA[[#This Row],[prog]]&amp;LEFT(TNOMINA[[#This Row],[tipo]],3)</f>
        <v>4021223775001INT</v>
      </c>
      <c r="B1141" s="119" t="s">
        <v>2909</v>
      </c>
      <c r="C1141" s="119" t="s">
        <v>2910</v>
      </c>
      <c r="D1141" s="119" t="s">
        <v>2328</v>
      </c>
      <c r="E1141" s="119" t="s">
        <v>3001</v>
      </c>
      <c r="F1141" s="119" t="s">
        <v>3002</v>
      </c>
      <c r="G1141" s="119" t="s">
        <v>3107</v>
      </c>
      <c r="H1141" s="119" t="s">
        <v>1594</v>
      </c>
      <c r="I1141" s="119" t="s">
        <v>1193</v>
      </c>
      <c r="J1141" s="119" t="s">
        <v>2420</v>
      </c>
      <c r="K1141" s="119" t="s">
        <v>3637</v>
      </c>
      <c r="L1141" s="119" t="s">
        <v>8575</v>
      </c>
      <c r="M1141" s="120">
        <v>20000</v>
      </c>
      <c r="N1141" s="120">
        <v>2559.67</v>
      </c>
      <c r="O1141" s="120">
        <v>574</v>
      </c>
      <c r="P1141" s="120">
        <v>608</v>
      </c>
      <c r="Q1141" s="121">
        <f t="shared" si="17"/>
        <v>0</v>
      </c>
      <c r="R1141" s="120">
        <v>16258.33</v>
      </c>
    </row>
    <row r="1142" spans="1:18">
      <c r="A1142" s="116" t="str">
        <f>TNOMINA[[#This Row],[cedula]]&amp;TNOMINA[[#This Row],[prog]]&amp;LEFT(TNOMINA[[#This Row],[tipo]],3)</f>
        <v>0011931752701INT</v>
      </c>
      <c r="B1142" s="119" t="s">
        <v>2909</v>
      </c>
      <c r="C1142" s="119" t="s">
        <v>2910</v>
      </c>
      <c r="D1142" s="119" t="s">
        <v>2328</v>
      </c>
      <c r="E1142" s="119" t="s">
        <v>3001</v>
      </c>
      <c r="F1142" s="119" t="s">
        <v>3002</v>
      </c>
      <c r="G1142" s="119" t="s">
        <v>3504</v>
      </c>
      <c r="H1142" s="119" t="s">
        <v>1901</v>
      </c>
      <c r="I1142" s="119" t="s">
        <v>1335</v>
      </c>
      <c r="J1142" s="119" t="s">
        <v>280</v>
      </c>
      <c r="K1142" s="119" t="s">
        <v>3643</v>
      </c>
      <c r="L1142" s="119" t="s">
        <v>8575</v>
      </c>
      <c r="M1142" s="120">
        <v>29000</v>
      </c>
      <c r="N1142" s="120">
        <v>4427.55</v>
      </c>
      <c r="O1142" s="120">
        <v>832.3</v>
      </c>
      <c r="P1142" s="120">
        <v>881.6</v>
      </c>
      <c r="Q1142" s="121">
        <f t="shared" si="17"/>
        <v>0</v>
      </c>
      <c r="R1142" s="120">
        <v>22858.55</v>
      </c>
    </row>
    <row r="1143" spans="1:18">
      <c r="A1143" s="116" t="str">
        <f>TNOMINA[[#This Row],[cedula]]&amp;TNOMINA[[#This Row],[prog]]&amp;LEFT(TNOMINA[[#This Row],[tipo]],3)</f>
        <v>4022078042901INT</v>
      </c>
      <c r="B1143" s="119" t="s">
        <v>2909</v>
      </c>
      <c r="C1143" s="119" t="s">
        <v>2910</v>
      </c>
      <c r="D1143" s="119" t="s">
        <v>2328</v>
      </c>
      <c r="E1143" s="119" t="s">
        <v>3001</v>
      </c>
      <c r="F1143" s="119" t="s">
        <v>3002</v>
      </c>
      <c r="G1143" s="119" t="s">
        <v>3073</v>
      </c>
      <c r="H1143" s="119" t="s">
        <v>1794</v>
      </c>
      <c r="I1143" s="119" t="s">
        <v>788</v>
      </c>
      <c r="J1143" s="119" t="s">
        <v>2420</v>
      </c>
      <c r="K1143" s="119" t="s">
        <v>3630</v>
      </c>
      <c r="L1143" s="119" t="s">
        <v>8575</v>
      </c>
      <c r="M1143" s="120">
        <v>45000</v>
      </c>
      <c r="N1143" s="120">
        <v>5368.45</v>
      </c>
      <c r="O1143" s="120">
        <v>1291.5</v>
      </c>
      <c r="P1143" s="120">
        <v>1368</v>
      </c>
      <c r="Q1143" s="121">
        <f t="shared" si="17"/>
        <v>0</v>
      </c>
      <c r="R1143" s="120">
        <v>36972.050000000003</v>
      </c>
    </row>
    <row r="1144" spans="1:18">
      <c r="A1144" s="116" t="str">
        <f>TNOMINA[[#This Row],[cedula]]&amp;TNOMINA[[#This Row],[prog]]&amp;LEFT(TNOMINA[[#This Row],[tipo]],3)</f>
        <v>0011687104701INT</v>
      </c>
      <c r="B1144" s="119" t="s">
        <v>2909</v>
      </c>
      <c r="C1144" s="119" t="s">
        <v>2910</v>
      </c>
      <c r="D1144" s="119" t="s">
        <v>2328</v>
      </c>
      <c r="E1144" s="119" t="s">
        <v>3001</v>
      </c>
      <c r="F1144" s="119" t="s">
        <v>3002</v>
      </c>
      <c r="G1144" s="119" t="s">
        <v>3108</v>
      </c>
      <c r="H1144" s="119" t="s">
        <v>1621</v>
      </c>
      <c r="I1144" s="119" t="s">
        <v>693</v>
      </c>
      <c r="J1144" s="119" t="s">
        <v>82</v>
      </c>
      <c r="K1144" s="119" t="s">
        <v>3632</v>
      </c>
      <c r="L1144" s="119" t="s">
        <v>8575</v>
      </c>
      <c r="M1144" s="120">
        <v>20000</v>
      </c>
      <c r="N1144" s="120">
        <v>2559.67</v>
      </c>
      <c r="O1144" s="120">
        <v>574</v>
      </c>
      <c r="P1144" s="120">
        <v>608</v>
      </c>
      <c r="Q1144" s="121">
        <f t="shared" si="17"/>
        <v>0</v>
      </c>
      <c r="R1144" s="120">
        <v>16258.33</v>
      </c>
    </row>
    <row r="1145" spans="1:18">
      <c r="A1145" s="116" t="str">
        <f>TNOMINA[[#This Row],[cedula]]&amp;TNOMINA[[#This Row],[prog]]&amp;LEFT(TNOMINA[[#This Row],[tipo]],3)</f>
        <v>0011852868601INT</v>
      </c>
      <c r="B1145" s="119" t="s">
        <v>2909</v>
      </c>
      <c r="C1145" s="119" t="s">
        <v>2910</v>
      </c>
      <c r="D1145" s="119" t="s">
        <v>2328</v>
      </c>
      <c r="E1145" s="119" t="s">
        <v>3001</v>
      </c>
      <c r="F1145" s="119" t="s">
        <v>3002</v>
      </c>
      <c r="G1145" s="119" t="s">
        <v>3505</v>
      </c>
      <c r="H1145" s="119" t="s">
        <v>1635</v>
      </c>
      <c r="I1145" s="119" t="s">
        <v>260</v>
      </c>
      <c r="J1145" s="119" t="s">
        <v>224</v>
      </c>
      <c r="K1145" s="119" t="s">
        <v>3644</v>
      </c>
      <c r="L1145" s="119" t="s">
        <v>8575</v>
      </c>
      <c r="M1145" s="120">
        <v>50000</v>
      </c>
      <c r="N1145" s="120">
        <v>9780.99</v>
      </c>
      <c r="O1145" s="120">
        <v>1435</v>
      </c>
      <c r="P1145" s="120">
        <v>1520</v>
      </c>
      <c r="Q1145" s="121">
        <f t="shared" si="17"/>
        <v>0</v>
      </c>
      <c r="R1145" s="120">
        <v>37264.01</v>
      </c>
    </row>
    <row r="1146" spans="1:18">
      <c r="A1146" s="116" t="str">
        <f>TNOMINA[[#This Row],[cedula]]&amp;TNOMINA[[#This Row],[prog]]&amp;LEFT(TNOMINA[[#This Row],[tipo]],3)</f>
        <v>4022325076801INT</v>
      </c>
      <c r="B1146" s="119" t="s">
        <v>2909</v>
      </c>
      <c r="C1146" s="119" t="s">
        <v>2910</v>
      </c>
      <c r="D1146" s="119" t="s">
        <v>2328</v>
      </c>
      <c r="E1146" s="119" t="s">
        <v>3001</v>
      </c>
      <c r="F1146" s="119" t="s">
        <v>3002</v>
      </c>
      <c r="G1146" s="119" t="s">
        <v>3073</v>
      </c>
      <c r="H1146" s="119" t="s">
        <v>1676</v>
      </c>
      <c r="I1146" s="119" t="s">
        <v>786</v>
      </c>
      <c r="J1146" s="119" t="s">
        <v>10</v>
      </c>
      <c r="K1146" s="119" t="s">
        <v>3630</v>
      </c>
      <c r="L1146" s="119" t="s">
        <v>8575</v>
      </c>
      <c r="M1146" s="120">
        <v>13000</v>
      </c>
      <c r="N1146" s="120">
        <v>1332.13</v>
      </c>
      <c r="O1146" s="120">
        <v>373.1</v>
      </c>
      <c r="P1146" s="120">
        <v>395.2</v>
      </c>
      <c r="Q1146" s="121">
        <f t="shared" si="17"/>
        <v>0</v>
      </c>
      <c r="R1146" s="120">
        <v>10899.57</v>
      </c>
    </row>
    <row r="1147" spans="1:18">
      <c r="A1147" s="116" t="str">
        <f>TNOMINA[[#This Row],[cedula]]&amp;TNOMINA[[#This Row],[prog]]&amp;LEFT(TNOMINA[[#This Row],[tipo]],3)</f>
        <v>0310452651601INT</v>
      </c>
      <c r="B1147" s="119" t="s">
        <v>2909</v>
      </c>
      <c r="C1147" s="119" t="s">
        <v>2910</v>
      </c>
      <c r="D1147" s="119" t="s">
        <v>2328</v>
      </c>
      <c r="E1147" s="119" t="s">
        <v>3001</v>
      </c>
      <c r="F1147" s="119" t="s">
        <v>3002</v>
      </c>
      <c r="G1147" s="119" t="s">
        <v>7251</v>
      </c>
      <c r="H1147" s="119" t="s">
        <v>3526</v>
      </c>
      <c r="I1147" s="119" t="s">
        <v>3525</v>
      </c>
      <c r="J1147" s="119" t="s">
        <v>3193</v>
      </c>
      <c r="K1147" s="119" t="s">
        <v>7252</v>
      </c>
      <c r="L1147" s="119" t="s">
        <v>8575</v>
      </c>
      <c r="M1147" s="120">
        <v>42000</v>
      </c>
      <c r="N1147" s="120">
        <v>8181.46</v>
      </c>
      <c r="O1147" s="120">
        <v>1205.4000000000001</v>
      </c>
      <c r="P1147" s="120">
        <v>1276.8</v>
      </c>
      <c r="Q1147" s="121">
        <f t="shared" si="17"/>
        <v>0</v>
      </c>
      <c r="R1147" s="120">
        <v>31336.34</v>
      </c>
    </row>
    <row r="1148" spans="1:18">
      <c r="A1148" s="116" t="str">
        <f>TNOMINA[[#This Row],[cedula]]&amp;TNOMINA[[#This Row],[prog]]&amp;LEFT(TNOMINA[[#This Row],[tipo]],3)</f>
        <v>0011287467201INT</v>
      </c>
      <c r="B1148" s="119" t="s">
        <v>2909</v>
      </c>
      <c r="C1148" s="119" t="s">
        <v>2910</v>
      </c>
      <c r="D1148" s="119" t="s">
        <v>2328</v>
      </c>
      <c r="E1148" s="119" t="s">
        <v>3001</v>
      </c>
      <c r="F1148" s="119" t="s">
        <v>3002</v>
      </c>
      <c r="G1148" s="119" t="s">
        <v>3109</v>
      </c>
      <c r="H1148" s="119" t="s">
        <v>1755</v>
      </c>
      <c r="I1148" s="119" t="s">
        <v>851</v>
      </c>
      <c r="J1148" s="119" t="s">
        <v>202</v>
      </c>
      <c r="K1148" s="119" t="s">
        <v>3645</v>
      </c>
      <c r="L1148" s="119" t="s">
        <v>8575</v>
      </c>
      <c r="M1148" s="120">
        <v>15000</v>
      </c>
      <c r="N1148" s="120">
        <v>2117.02</v>
      </c>
      <c r="O1148" s="120">
        <v>430.5</v>
      </c>
      <c r="P1148" s="120">
        <v>456</v>
      </c>
      <c r="Q1148" s="121">
        <f t="shared" si="17"/>
        <v>0</v>
      </c>
      <c r="R1148" s="120">
        <v>11996.48</v>
      </c>
    </row>
    <row r="1149" spans="1:18">
      <c r="A1149" s="116" t="str">
        <f>TNOMINA[[#This Row],[cedula]]&amp;TNOMINA[[#This Row],[prog]]&amp;LEFT(TNOMINA[[#This Row],[tipo]],3)</f>
        <v>0011814510101INT</v>
      </c>
      <c r="B1149" s="119" t="s">
        <v>2909</v>
      </c>
      <c r="C1149" s="119" t="s">
        <v>2910</v>
      </c>
      <c r="D1149" s="119" t="s">
        <v>2328</v>
      </c>
      <c r="E1149" s="119" t="s">
        <v>3001</v>
      </c>
      <c r="F1149" s="119" t="s">
        <v>3002</v>
      </c>
      <c r="G1149" s="119" t="s">
        <v>3252</v>
      </c>
      <c r="H1149" s="119" t="s">
        <v>1779</v>
      </c>
      <c r="I1149" s="119" t="s">
        <v>908</v>
      </c>
      <c r="J1149" s="119" t="s">
        <v>3253</v>
      </c>
      <c r="K1149" s="119" t="s">
        <v>3646</v>
      </c>
      <c r="L1149" s="119" t="s">
        <v>8575</v>
      </c>
      <c r="M1149" s="120">
        <v>13000</v>
      </c>
      <c r="N1149" s="120">
        <v>1571.73</v>
      </c>
      <c r="O1149" s="120">
        <v>373.1</v>
      </c>
      <c r="P1149" s="120">
        <v>395.2</v>
      </c>
      <c r="Q1149" s="121">
        <f t="shared" si="17"/>
        <v>0</v>
      </c>
      <c r="R1149" s="120">
        <v>10659.97</v>
      </c>
    </row>
    <row r="1150" spans="1:18">
      <c r="A1150" s="116" t="str">
        <f>TNOMINA[[#This Row],[cedula]]&amp;TNOMINA[[#This Row],[prog]]&amp;LEFT(TNOMINA[[#This Row],[tipo]],3)</f>
        <v>4022404462401INT</v>
      </c>
      <c r="B1150" s="119" t="s">
        <v>2909</v>
      </c>
      <c r="C1150" s="119" t="s">
        <v>2910</v>
      </c>
      <c r="D1150" s="119" t="s">
        <v>2328</v>
      </c>
      <c r="E1150" s="119" t="s">
        <v>3001</v>
      </c>
      <c r="F1150" s="119" t="s">
        <v>3002</v>
      </c>
      <c r="G1150" s="119" t="s">
        <v>3254</v>
      </c>
      <c r="H1150" s="119" t="s">
        <v>2033</v>
      </c>
      <c r="I1150" s="119" t="s">
        <v>905</v>
      </c>
      <c r="J1150" s="119" t="s">
        <v>10</v>
      </c>
      <c r="K1150" s="119" t="s">
        <v>73</v>
      </c>
      <c r="L1150" s="119" t="s">
        <v>8575</v>
      </c>
      <c r="M1150" s="120">
        <v>15000</v>
      </c>
      <c r="N1150" s="120">
        <v>1854</v>
      </c>
      <c r="O1150" s="120">
        <v>430.5</v>
      </c>
      <c r="P1150" s="120">
        <v>456</v>
      </c>
      <c r="Q1150" s="121">
        <f t="shared" si="17"/>
        <v>0</v>
      </c>
      <c r="R1150" s="120">
        <v>12259.5</v>
      </c>
    </row>
    <row r="1151" spans="1:18">
      <c r="A1151" s="116" t="str">
        <f>TNOMINA[[#This Row],[cedula]]&amp;TNOMINA[[#This Row],[prog]]&amp;LEFT(TNOMINA[[#This Row],[tipo]],3)</f>
        <v>0011839594601INT</v>
      </c>
      <c r="B1151" s="119" t="s">
        <v>2909</v>
      </c>
      <c r="C1151" s="119" t="s">
        <v>2910</v>
      </c>
      <c r="D1151" s="119" t="s">
        <v>2328</v>
      </c>
      <c r="E1151" s="119" t="s">
        <v>3001</v>
      </c>
      <c r="F1151" s="119" t="s">
        <v>3002</v>
      </c>
      <c r="G1151" s="119" t="s">
        <v>3505</v>
      </c>
      <c r="H1151" s="119" t="s">
        <v>1780</v>
      </c>
      <c r="I1151" s="119" t="s">
        <v>261</v>
      </c>
      <c r="J1151" s="119" t="s">
        <v>224</v>
      </c>
      <c r="K1151" s="119" t="s">
        <v>3644</v>
      </c>
      <c r="L1151" s="119" t="s">
        <v>8575</v>
      </c>
      <c r="M1151" s="120">
        <v>10000</v>
      </c>
      <c r="N1151" s="120">
        <v>1881.8</v>
      </c>
      <c r="O1151" s="120">
        <v>287</v>
      </c>
      <c r="P1151" s="120">
        <v>304</v>
      </c>
      <c r="Q1151" s="121">
        <f t="shared" si="17"/>
        <v>0</v>
      </c>
      <c r="R1151" s="120">
        <v>7527.2</v>
      </c>
    </row>
    <row r="1152" spans="1:18">
      <c r="A1152" s="116" t="str">
        <f>TNOMINA[[#This Row],[cedula]]&amp;TNOMINA[[#This Row],[prog]]&amp;LEFT(TNOMINA[[#This Row],[tipo]],3)</f>
        <v>0130006496901TRA</v>
      </c>
      <c r="B1152" s="119" t="s">
        <v>2300</v>
      </c>
      <c r="C1152" s="119" t="s">
        <v>2295</v>
      </c>
      <c r="D1152" s="119" t="s">
        <v>2328</v>
      </c>
      <c r="E1152" s="119" t="s">
        <v>3001</v>
      </c>
      <c r="F1152" s="119" t="s">
        <v>3002</v>
      </c>
      <c r="G1152" s="119" t="s">
        <v>3004</v>
      </c>
      <c r="H1152" s="119" t="s">
        <v>2169</v>
      </c>
      <c r="I1152" s="119" t="s">
        <v>770</v>
      </c>
      <c r="J1152" s="119" t="s">
        <v>354</v>
      </c>
      <c r="K1152" s="119" t="s">
        <v>843</v>
      </c>
      <c r="L1152" s="119" t="s">
        <v>8575</v>
      </c>
      <c r="M1152" s="120">
        <v>10000</v>
      </c>
      <c r="N1152" s="122">
        <v>0</v>
      </c>
      <c r="O1152" s="120">
        <v>304</v>
      </c>
      <c r="P1152" s="120">
        <v>287</v>
      </c>
      <c r="Q1152" s="121">
        <f t="shared" si="17"/>
        <v>375</v>
      </c>
      <c r="R1152" s="120">
        <v>9034</v>
      </c>
    </row>
    <row r="1153" spans="1:18">
      <c r="A1153" s="116" t="str">
        <f>TNOMINA[[#This Row],[cedula]]&amp;TNOMINA[[#This Row],[prog]]&amp;LEFT(TNOMINA[[#This Row],[tipo]],3)</f>
        <v>0010354981201TRA</v>
      </c>
      <c r="B1153" s="119" t="s">
        <v>2300</v>
      </c>
      <c r="C1153" s="119" t="s">
        <v>2295</v>
      </c>
      <c r="D1153" s="119" t="s">
        <v>2328</v>
      </c>
      <c r="E1153" s="119" t="s">
        <v>3001</v>
      </c>
      <c r="F1153" s="119" t="s">
        <v>3002</v>
      </c>
      <c r="G1153" s="119" t="s">
        <v>3004</v>
      </c>
      <c r="H1153" s="119" t="s">
        <v>2170</v>
      </c>
      <c r="I1153" s="119" t="s">
        <v>767</v>
      </c>
      <c r="J1153" s="119" t="s">
        <v>366</v>
      </c>
      <c r="K1153" s="119" t="s">
        <v>296</v>
      </c>
      <c r="L1153" s="119" t="s">
        <v>8575</v>
      </c>
      <c r="M1153" s="120">
        <v>10000</v>
      </c>
      <c r="N1153" s="122">
        <v>0</v>
      </c>
      <c r="O1153" s="120">
        <v>304</v>
      </c>
      <c r="P1153" s="120">
        <v>287</v>
      </c>
      <c r="Q1153" s="121">
        <f t="shared" si="17"/>
        <v>1662.38</v>
      </c>
      <c r="R1153" s="120">
        <v>7746.62</v>
      </c>
    </row>
    <row r="1154" spans="1:18">
      <c r="A1154" s="116" t="str">
        <f>TNOMINA[[#This Row],[cedula]]&amp;TNOMINA[[#This Row],[prog]]&amp;LEFT(TNOMINA[[#This Row],[tipo]],3)</f>
        <v>0010564450401TRA</v>
      </c>
      <c r="B1154" s="119" t="s">
        <v>2300</v>
      </c>
      <c r="C1154" s="119" t="s">
        <v>2295</v>
      </c>
      <c r="D1154" s="119" t="s">
        <v>2328</v>
      </c>
      <c r="E1154" s="119" t="s">
        <v>3001</v>
      </c>
      <c r="F1154" s="119" t="s">
        <v>3002</v>
      </c>
      <c r="G1154" s="119" t="s">
        <v>3004</v>
      </c>
      <c r="H1154" s="119" t="s">
        <v>1177</v>
      </c>
      <c r="I1154" s="119" t="s">
        <v>773</v>
      </c>
      <c r="J1154" s="119" t="s">
        <v>354</v>
      </c>
      <c r="K1154" s="119" t="s">
        <v>843</v>
      </c>
      <c r="L1154" s="119" t="s">
        <v>8575</v>
      </c>
      <c r="M1154" s="120">
        <v>10000</v>
      </c>
      <c r="N1154" s="122">
        <v>0</v>
      </c>
      <c r="O1154" s="120">
        <v>304</v>
      </c>
      <c r="P1154" s="120">
        <v>287</v>
      </c>
      <c r="Q1154" s="121">
        <f t="shared" si="17"/>
        <v>25</v>
      </c>
      <c r="R1154" s="120">
        <v>9384</v>
      </c>
    </row>
    <row r="1155" spans="1:18">
      <c r="A1155" s="116" t="str">
        <f>TNOMINA[[#This Row],[cedula]]&amp;TNOMINA[[#This Row],[prog]]&amp;LEFT(TNOMINA[[#This Row],[tipo]],3)</f>
        <v>0820009893001TRA</v>
      </c>
      <c r="B1155" s="119" t="s">
        <v>2300</v>
      </c>
      <c r="C1155" s="119" t="s">
        <v>2295</v>
      </c>
      <c r="D1155" s="119" t="s">
        <v>2328</v>
      </c>
      <c r="E1155" s="119" t="s">
        <v>3001</v>
      </c>
      <c r="F1155" s="119" t="s">
        <v>3002</v>
      </c>
      <c r="G1155" s="119" t="s">
        <v>3004</v>
      </c>
      <c r="H1155" s="119" t="s">
        <v>1178</v>
      </c>
      <c r="I1155" s="119" t="s">
        <v>774</v>
      </c>
      <c r="J1155" s="119" t="s">
        <v>8</v>
      </c>
      <c r="K1155" s="119" t="s">
        <v>843</v>
      </c>
      <c r="L1155" s="119" t="s">
        <v>8575</v>
      </c>
      <c r="M1155" s="120">
        <v>10000</v>
      </c>
      <c r="N1155" s="122">
        <v>0</v>
      </c>
      <c r="O1155" s="120">
        <v>304</v>
      </c>
      <c r="P1155" s="120">
        <v>287</v>
      </c>
      <c r="Q1155" s="121">
        <f t="shared" si="17"/>
        <v>375</v>
      </c>
      <c r="R1155" s="120">
        <v>9034</v>
      </c>
    </row>
    <row r="1156" spans="1:18">
      <c r="A1156" s="116" t="str">
        <f>TNOMINA[[#This Row],[cedula]]&amp;TNOMINA[[#This Row],[prog]]&amp;LEFT(TNOMINA[[#This Row],[tipo]],3)</f>
        <v>0011074372101TRA</v>
      </c>
      <c r="B1156" s="119" t="s">
        <v>2300</v>
      </c>
      <c r="C1156" s="119" t="s">
        <v>2295</v>
      </c>
      <c r="D1156" s="119" t="s">
        <v>2328</v>
      </c>
      <c r="E1156" s="119" t="s">
        <v>3001</v>
      </c>
      <c r="F1156" s="119" t="s">
        <v>3002</v>
      </c>
      <c r="G1156" s="119" t="s">
        <v>3010</v>
      </c>
      <c r="H1156" s="119" t="s">
        <v>2173</v>
      </c>
      <c r="I1156" s="119" t="s">
        <v>775</v>
      </c>
      <c r="J1156" s="119" t="s">
        <v>776</v>
      </c>
      <c r="K1156" s="119" t="s">
        <v>843</v>
      </c>
      <c r="L1156" s="119" t="s">
        <v>8575</v>
      </c>
      <c r="M1156" s="120">
        <v>10000</v>
      </c>
      <c r="N1156" s="122">
        <v>0</v>
      </c>
      <c r="O1156" s="120">
        <v>304</v>
      </c>
      <c r="P1156" s="120">
        <v>287</v>
      </c>
      <c r="Q1156" s="121">
        <f t="shared" si="17"/>
        <v>375</v>
      </c>
      <c r="R1156" s="120">
        <v>9034</v>
      </c>
    </row>
    <row r="1157" spans="1:18">
      <c r="A1157" s="116" t="str">
        <f>TNOMINA[[#This Row],[cedula]]&amp;TNOMINA[[#This Row],[prog]]&amp;LEFT(TNOMINA[[#This Row],[tipo]],3)</f>
        <v>0010743153801TRA</v>
      </c>
      <c r="B1157" s="119" t="s">
        <v>2300</v>
      </c>
      <c r="C1157" s="119" t="s">
        <v>2295</v>
      </c>
      <c r="D1157" s="119" t="s">
        <v>2328</v>
      </c>
      <c r="E1157" s="119" t="s">
        <v>3001</v>
      </c>
      <c r="F1157" s="119" t="s">
        <v>3002</v>
      </c>
      <c r="G1157" s="119" t="s">
        <v>3010</v>
      </c>
      <c r="H1157" s="119" t="s">
        <v>2174</v>
      </c>
      <c r="I1157" s="119" t="s">
        <v>3200</v>
      </c>
      <c r="J1157" s="119" t="s">
        <v>614</v>
      </c>
      <c r="K1157" s="119" t="s">
        <v>843</v>
      </c>
      <c r="L1157" s="119" t="s">
        <v>8575</v>
      </c>
      <c r="M1157" s="120">
        <v>10000</v>
      </c>
      <c r="N1157" s="122">
        <v>0</v>
      </c>
      <c r="O1157" s="120">
        <v>304</v>
      </c>
      <c r="P1157" s="120">
        <v>287</v>
      </c>
      <c r="Q1157" s="121">
        <f t="shared" ref="Q1157:Q1220" si="18">M1157-SUM(N1157:P1157)-R1157</f>
        <v>25</v>
      </c>
      <c r="R1157" s="120">
        <v>9384</v>
      </c>
    </row>
    <row r="1158" spans="1:18">
      <c r="A1158" s="116" t="str">
        <f>TNOMINA[[#This Row],[cedula]]&amp;TNOMINA[[#This Row],[prog]]&amp;LEFT(TNOMINA[[#This Row],[tipo]],3)</f>
        <v>0010055290001TRA</v>
      </c>
      <c r="B1158" s="119" t="s">
        <v>2300</v>
      </c>
      <c r="C1158" s="119" t="s">
        <v>2295</v>
      </c>
      <c r="D1158" s="119" t="s">
        <v>2328</v>
      </c>
      <c r="E1158" s="119" t="s">
        <v>3001</v>
      </c>
      <c r="F1158" s="119" t="s">
        <v>3002</v>
      </c>
      <c r="G1158" s="119" t="s">
        <v>3004</v>
      </c>
      <c r="H1158" s="119" t="s">
        <v>2176</v>
      </c>
      <c r="I1158" s="119" t="s">
        <v>777</v>
      </c>
      <c r="J1158" s="119" t="s">
        <v>27</v>
      </c>
      <c r="K1158" s="119" t="s">
        <v>843</v>
      </c>
      <c r="L1158" s="119" t="s">
        <v>8575</v>
      </c>
      <c r="M1158" s="120">
        <v>10000</v>
      </c>
      <c r="N1158" s="122">
        <v>0</v>
      </c>
      <c r="O1158" s="120">
        <v>304</v>
      </c>
      <c r="P1158" s="120">
        <v>287</v>
      </c>
      <c r="Q1158" s="121">
        <f t="shared" si="18"/>
        <v>75</v>
      </c>
      <c r="R1158" s="120">
        <v>9334</v>
      </c>
    </row>
    <row r="1159" spans="1:18">
      <c r="A1159" s="116" t="str">
        <f>TNOMINA[[#This Row],[cedula]]&amp;TNOMINA[[#This Row],[prog]]&amp;LEFT(TNOMINA[[#This Row],[tipo]],3)</f>
        <v>0010244721601TRA</v>
      </c>
      <c r="B1159" s="119" t="s">
        <v>2300</v>
      </c>
      <c r="C1159" s="119" t="s">
        <v>2295</v>
      </c>
      <c r="D1159" s="119" t="s">
        <v>2328</v>
      </c>
      <c r="E1159" s="119" t="s">
        <v>3001</v>
      </c>
      <c r="F1159" s="119" t="s">
        <v>3002</v>
      </c>
      <c r="G1159" s="119" t="s">
        <v>3004</v>
      </c>
      <c r="H1159" s="119" t="s">
        <v>2177</v>
      </c>
      <c r="I1159" s="119" t="s">
        <v>778</v>
      </c>
      <c r="J1159" s="119" t="s">
        <v>510</v>
      </c>
      <c r="K1159" s="119" t="s">
        <v>843</v>
      </c>
      <c r="L1159" s="119" t="s">
        <v>8575</v>
      </c>
      <c r="M1159" s="120">
        <v>10000</v>
      </c>
      <c r="N1159" s="122">
        <v>0</v>
      </c>
      <c r="O1159" s="120">
        <v>304</v>
      </c>
      <c r="P1159" s="120">
        <v>287</v>
      </c>
      <c r="Q1159" s="121">
        <f t="shared" si="18"/>
        <v>4216.99</v>
      </c>
      <c r="R1159" s="120">
        <v>5192.01</v>
      </c>
    </row>
    <row r="1160" spans="1:18">
      <c r="A1160" s="116" t="str">
        <f>TNOMINA[[#This Row],[cedula]]&amp;TNOMINA[[#This Row],[prog]]&amp;LEFT(TNOMINA[[#This Row],[tipo]],3)</f>
        <v>0010012281101TRA</v>
      </c>
      <c r="B1160" s="119" t="s">
        <v>2300</v>
      </c>
      <c r="C1160" s="119" t="s">
        <v>2295</v>
      </c>
      <c r="D1160" s="119" t="s">
        <v>2328</v>
      </c>
      <c r="E1160" s="119" t="s">
        <v>3001</v>
      </c>
      <c r="F1160" s="119" t="s">
        <v>3002</v>
      </c>
      <c r="G1160" s="119" t="s">
        <v>3004</v>
      </c>
      <c r="H1160" s="119" t="s">
        <v>2178</v>
      </c>
      <c r="I1160" s="119" t="s">
        <v>765</v>
      </c>
      <c r="J1160" s="119" t="s">
        <v>185</v>
      </c>
      <c r="K1160" s="119" t="s">
        <v>184</v>
      </c>
      <c r="L1160" s="119" t="s">
        <v>8575</v>
      </c>
      <c r="M1160" s="120">
        <v>21735</v>
      </c>
      <c r="N1160" s="122">
        <v>0</v>
      </c>
      <c r="O1160" s="120">
        <v>660.74</v>
      </c>
      <c r="P1160" s="120">
        <v>623.79</v>
      </c>
      <c r="Q1160" s="121">
        <f t="shared" si="18"/>
        <v>475</v>
      </c>
      <c r="R1160" s="120">
        <v>19975.47</v>
      </c>
    </row>
    <row r="1161" spans="1:18">
      <c r="A1161" s="116" t="str">
        <f>TNOMINA[[#This Row],[cedula]]&amp;TNOMINA[[#This Row],[prog]]&amp;LEFT(TNOMINA[[#This Row],[tipo]],3)</f>
        <v>0010034457101TRA</v>
      </c>
      <c r="B1161" s="119" t="s">
        <v>2300</v>
      </c>
      <c r="C1161" s="119" t="s">
        <v>2295</v>
      </c>
      <c r="D1161" s="119" t="s">
        <v>2328</v>
      </c>
      <c r="E1161" s="119" t="s">
        <v>3001</v>
      </c>
      <c r="F1161" s="119" t="s">
        <v>3002</v>
      </c>
      <c r="G1161" s="119" t="s">
        <v>3004</v>
      </c>
      <c r="H1161" s="119" t="s">
        <v>2179</v>
      </c>
      <c r="I1161" s="119" t="s">
        <v>766</v>
      </c>
      <c r="J1161" s="119" t="s">
        <v>381</v>
      </c>
      <c r="K1161" s="119" t="s">
        <v>184</v>
      </c>
      <c r="L1161" s="119" t="s">
        <v>8575</v>
      </c>
      <c r="M1161" s="120">
        <v>19000.55</v>
      </c>
      <c r="N1161" s="122">
        <v>0</v>
      </c>
      <c r="O1161" s="120">
        <v>577.62</v>
      </c>
      <c r="P1161" s="120">
        <v>545.32000000000005</v>
      </c>
      <c r="Q1161" s="121">
        <f t="shared" si="18"/>
        <v>75</v>
      </c>
      <c r="R1161" s="120">
        <v>17802.61</v>
      </c>
    </row>
    <row r="1162" spans="1:18" ht="30">
      <c r="A1162" s="116" t="str">
        <f>TNOMINA[[#This Row],[cedula]]&amp;TNOMINA[[#This Row],[prog]]&amp;LEFT(TNOMINA[[#This Row],[tipo]],3)</f>
        <v>0010072471501PRI</v>
      </c>
      <c r="B1162" s="119" t="s">
        <v>3110</v>
      </c>
      <c r="C1162" s="119" t="s">
        <v>3111</v>
      </c>
      <c r="D1162" s="119" t="s">
        <v>2328</v>
      </c>
      <c r="E1162" s="119" t="s">
        <v>3001</v>
      </c>
      <c r="F1162" s="119" t="s">
        <v>7253</v>
      </c>
      <c r="G1162" s="119" t="s">
        <v>7254</v>
      </c>
      <c r="H1162" s="119" t="s">
        <v>1562</v>
      </c>
      <c r="I1162" s="119" t="s">
        <v>208</v>
      </c>
      <c r="J1162" s="119" t="s">
        <v>7255</v>
      </c>
      <c r="K1162" s="119" t="s">
        <v>7256</v>
      </c>
      <c r="L1162" s="119" t="s">
        <v>8575</v>
      </c>
      <c r="M1162" s="120">
        <v>2500</v>
      </c>
      <c r="N1162" s="122">
        <v>0</v>
      </c>
      <c r="O1162" s="122">
        <v>0</v>
      </c>
      <c r="P1162" s="122">
        <v>0</v>
      </c>
      <c r="Q1162" s="121">
        <f t="shared" si="18"/>
        <v>0</v>
      </c>
      <c r="R1162" s="120">
        <v>2500</v>
      </c>
    </row>
    <row r="1163" spans="1:18" ht="30">
      <c r="A1163" s="116" t="str">
        <f>TNOMINA[[#This Row],[cedula]]&amp;TNOMINA[[#This Row],[prog]]&amp;LEFT(TNOMINA[[#This Row],[tipo]],3)</f>
        <v>0011677615401PRI</v>
      </c>
      <c r="B1163" s="119" t="s">
        <v>3110</v>
      </c>
      <c r="C1163" s="119" t="s">
        <v>3111</v>
      </c>
      <c r="D1163" s="119" t="s">
        <v>2328</v>
      </c>
      <c r="E1163" s="119" t="s">
        <v>3001</v>
      </c>
      <c r="F1163" s="119" t="s">
        <v>7253</v>
      </c>
      <c r="G1163" s="119" t="s">
        <v>7257</v>
      </c>
      <c r="H1163" s="119" t="s">
        <v>1602</v>
      </c>
      <c r="I1163" s="119" t="s">
        <v>211</v>
      </c>
      <c r="J1163" s="119" t="s">
        <v>42</v>
      </c>
      <c r="K1163" s="119" t="s">
        <v>7256</v>
      </c>
      <c r="L1163" s="119" t="s">
        <v>8575</v>
      </c>
      <c r="M1163" s="120">
        <v>2500</v>
      </c>
      <c r="N1163" s="122">
        <v>0</v>
      </c>
      <c r="O1163" s="122">
        <v>0</v>
      </c>
      <c r="P1163" s="122">
        <v>0</v>
      </c>
      <c r="Q1163" s="121">
        <f t="shared" si="18"/>
        <v>0</v>
      </c>
      <c r="R1163" s="120">
        <v>2500</v>
      </c>
    </row>
    <row r="1164" spans="1:18" ht="30">
      <c r="A1164" s="116" t="str">
        <f>TNOMINA[[#This Row],[cedula]]&amp;TNOMINA[[#This Row],[prog]]&amp;LEFT(TNOMINA[[#This Row],[tipo]],3)</f>
        <v>0011188872301PRI</v>
      </c>
      <c r="B1164" s="119" t="s">
        <v>3110</v>
      </c>
      <c r="C1164" s="119" t="s">
        <v>3111</v>
      </c>
      <c r="D1164" s="119" t="s">
        <v>2328</v>
      </c>
      <c r="E1164" s="119" t="s">
        <v>3001</v>
      </c>
      <c r="F1164" s="119" t="s">
        <v>7253</v>
      </c>
      <c r="G1164" s="119" t="s">
        <v>7258</v>
      </c>
      <c r="H1164" s="119" t="s">
        <v>1014</v>
      </c>
      <c r="I1164" s="119" t="s">
        <v>212</v>
      </c>
      <c r="J1164" s="119" t="s">
        <v>7255</v>
      </c>
      <c r="K1164" s="119" t="s">
        <v>7256</v>
      </c>
      <c r="L1164" s="119" t="s">
        <v>8575</v>
      </c>
      <c r="M1164" s="120">
        <v>2500</v>
      </c>
      <c r="N1164" s="122">
        <v>0</v>
      </c>
      <c r="O1164" s="122">
        <v>0</v>
      </c>
      <c r="P1164" s="122">
        <v>0</v>
      </c>
      <c r="Q1164" s="121">
        <f t="shared" si="18"/>
        <v>0</v>
      </c>
      <c r="R1164" s="120">
        <v>2500</v>
      </c>
    </row>
    <row r="1165" spans="1:18" ht="30">
      <c r="A1165" s="116" t="str">
        <f>TNOMINA[[#This Row],[cedula]]&amp;TNOMINA[[#This Row],[prog]]&amp;LEFT(TNOMINA[[#This Row],[tipo]],3)</f>
        <v>0010824141501PRI</v>
      </c>
      <c r="B1165" s="119" t="s">
        <v>3110</v>
      </c>
      <c r="C1165" s="119" t="s">
        <v>3111</v>
      </c>
      <c r="D1165" s="119" t="s">
        <v>2328</v>
      </c>
      <c r="E1165" s="119" t="s">
        <v>3001</v>
      </c>
      <c r="F1165" s="119" t="s">
        <v>7253</v>
      </c>
      <c r="G1165" s="119" t="s">
        <v>7259</v>
      </c>
      <c r="H1165" s="119" t="s">
        <v>1626</v>
      </c>
      <c r="I1165" s="119" t="s">
        <v>695</v>
      </c>
      <c r="J1165" s="119" t="s">
        <v>7255</v>
      </c>
      <c r="K1165" s="119" t="s">
        <v>3632</v>
      </c>
      <c r="L1165" s="119" t="s">
        <v>8575</v>
      </c>
      <c r="M1165" s="120">
        <v>2500</v>
      </c>
      <c r="N1165" s="122">
        <v>0</v>
      </c>
      <c r="O1165" s="122">
        <v>0</v>
      </c>
      <c r="P1165" s="122">
        <v>0</v>
      </c>
      <c r="Q1165" s="121">
        <f t="shared" si="18"/>
        <v>0</v>
      </c>
      <c r="R1165" s="120">
        <v>2500</v>
      </c>
    </row>
    <row r="1166" spans="1:18" ht="30">
      <c r="A1166" s="116" t="str">
        <f>TNOMINA[[#This Row],[cedula]]&amp;TNOMINA[[#This Row],[prog]]&amp;LEFT(TNOMINA[[#This Row],[tipo]],3)</f>
        <v>0010488203001PRI</v>
      </c>
      <c r="B1166" s="119" t="s">
        <v>3110</v>
      </c>
      <c r="C1166" s="119" t="s">
        <v>3111</v>
      </c>
      <c r="D1166" s="119" t="s">
        <v>2328</v>
      </c>
      <c r="E1166" s="119" t="s">
        <v>3001</v>
      </c>
      <c r="F1166" s="119" t="s">
        <v>7253</v>
      </c>
      <c r="G1166" s="119" t="s">
        <v>7260</v>
      </c>
      <c r="H1166" s="119" t="s">
        <v>1949</v>
      </c>
      <c r="I1166" s="119" t="s">
        <v>165</v>
      </c>
      <c r="J1166" s="119" t="s">
        <v>7255</v>
      </c>
      <c r="K1166" s="119" t="s">
        <v>7261</v>
      </c>
      <c r="L1166" s="119" t="s">
        <v>8575</v>
      </c>
      <c r="M1166" s="120">
        <v>2500</v>
      </c>
      <c r="N1166" s="122">
        <v>0</v>
      </c>
      <c r="O1166" s="122">
        <v>0</v>
      </c>
      <c r="P1166" s="122">
        <v>0</v>
      </c>
      <c r="Q1166" s="121">
        <f t="shared" si="18"/>
        <v>0</v>
      </c>
      <c r="R1166" s="120">
        <v>2500</v>
      </c>
    </row>
    <row r="1167" spans="1:18" ht="30">
      <c r="A1167" s="116" t="str">
        <f>TNOMINA[[#This Row],[cedula]]&amp;TNOMINA[[#This Row],[prog]]&amp;LEFT(TNOMINA[[#This Row],[tipo]],3)</f>
        <v>0011282603701PRI</v>
      </c>
      <c r="B1167" s="119" t="s">
        <v>3110</v>
      </c>
      <c r="C1167" s="119" t="s">
        <v>3111</v>
      </c>
      <c r="D1167" s="119" t="s">
        <v>2328</v>
      </c>
      <c r="E1167" s="119" t="s">
        <v>3001</v>
      </c>
      <c r="F1167" s="119" t="s">
        <v>7253</v>
      </c>
      <c r="G1167" s="119" t="s">
        <v>7262</v>
      </c>
      <c r="H1167" s="119" t="s">
        <v>1648</v>
      </c>
      <c r="I1167" s="119" t="s">
        <v>213</v>
      </c>
      <c r="J1167" s="119" t="s">
        <v>7255</v>
      </c>
      <c r="K1167" s="119" t="s">
        <v>7256</v>
      </c>
      <c r="L1167" s="119" t="s">
        <v>8575</v>
      </c>
      <c r="M1167" s="120">
        <v>2500</v>
      </c>
      <c r="N1167" s="122">
        <v>0</v>
      </c>
      <c r="O1167" s="122">
        <v>0</v>
      </c>
      <c r="P1167" s="122">
        <v>0</v>
      </c>
      <c r="Q1167" s="121">
        <f t="shared" si="18"/>
        <v>0</v>
      </c>
      <c r="R1167" s="120">
        <v>2500</v>
      </c>
    </row>
    <row r="1168" spans="1:18" ht="30">
      <c r="A1168" s="116" t="str">
        <f>TNOMINA[[#This Row],[cedula]]&amp;TNOMINA[[#This Row],[prog]]&amp;LEFT(TNOMINA[[#This Row],[tipo]],3)</f>
        <v>2250001007301PRI</v>
      </c>
      <c r="B1168" s="119" t="s">
        <v>3110</v>
      </c>
      <c r="C1168" s="119" t="s">
        <v>3111</v>
      </c>
      <c r="D1168" s="119" t="s">
        <v>2328</v>
      </c>
      <c r="E1168" s="119" t="s">
        <v>3001</v>
      </c>
      <c r="F1168" s="119" t="s">
        <v>7253</v>
      </c>
      <c r="G1168" s="119" t="s">
        <v>7263</v>
      </c>
      <c r="H1168" s="119" t="s">
        <v>1998</v>
      </c>
      <c r="I1168" s="119" t="s">
        <v>134</v>
      </c>
      <c r="J1168" s="119" t="s">
        <v>7255</v>
      </c>
      <c r="K1168" s="119" t="s">
        <v>7264</v>
      </c>
      <c r="L1168" s="119" t="s">
        <v>8575</v>
      </c>
      <c r="M1168" s="120">
        <v>2500</v>
      </c>
      <c r="N1168" s="122">
        <v>0</v>
      </c>
      <c r="O1168" s="122">
        <v>0</v>
      </c>
      <c r="P1168" s="122">
        <v>0</v>
      </c>
      <c r="Q1168" s="121">
        <f t="shared" si="18"/>
        <v>0</v>
      </c>
      <c r="R1168" s="120">
        <v>2500</v>
      </c>
    </row>
    <row r="1169" spans="1:18" ht="30">
      <c r="A1169" s="116" t="str">
        <f>TNOMINA[[#This Row],[cedula]]&amp;TNOMINA[[#This Row],[prog]]&amp;LEFT(TNOMINA[[#This Row],[tipo]],3)</f>
        <v>0011320018201PRI</v>
      </c>
      <c r="B1169" s="119" t="s">
        <v>3110</v>
      </c>
      <c r="C1169" s="119" t="s">
        <v>3111</v>
      </c>
      <c r="D1169" s="119" t="s">
        <v>2328</v>
      </c>
      <c r="E1169" s="119" t="s">
        <v>3001</v>
      </c>
      <c r="F1169" s="119" t="s">
        <v>7253</v>
      </c>
      <c r="G1169" s="119" t="s">
        <v>7265</v>
      </c>
      <c r="H1169" s="119" t="s">
        <v>1060</v>
      </c>
      <c r="I1169" s="119" t="s">
        <v>214</v>
      </c>
      <c r="J1169" s="119" t="s">
        <v>42</v>
      </c>
      <c r="K1169" s="119" t="s">
        <v>7256</v>
      </c>
      <c r="L1169" s="119" t="s">
        <v>8575</v>
      </c>
      <c r="M1169" s="120">
        <v>2500</v>
      </c>
      <c r="N1169" s="122">
        <v>0</v>
      </c>
      <c r="O1169" s="122">
        <v>0</v>
      </c>
      <c r="P1169" s="122">
        <v>0</v>
      </c>
      <c r="Q1169" s="121">
        <f t="shared" si="18"/>
        <v>0</v>
      </c>
      <c r="R1169" s="120">
        <v>2500</v>
      </c>
    </row>
    <row r="1170" spans="1:18" ht="30">
      <c r="A1170" s="116" t="str">
        <f>TNOMINA[[#This Row],[cedula]]&amp;TNOMINA[[#This Row],[prog]]&amp;LEFT(TNOMINA[[#This Row],[tipo]],3)</f>
        <v>0011087081301PRI</v>
      </c>
      <c r="B1170" s="119" t="s">
        <v>3110</v>
      </c>
      <c r="C1170" s="119" t="s">
        <v>3111</v>
      </c>
      <c r="D1170" s="119" t="s">
        <v>2328</v>
      </c>
      <c r="E1170" s="119" t="s">
        <v>3001</v>
      </c>
      <c r="F1170" s="119" t="s">
        <v>7253</v>
      </c>
      <c r="G1170" s="119" t="s">
        <v>7266</v>
      </c>
      <c r="H1170" s="119" t="s">
        <v>1764</v>
      </c>
      <c r="I1170" s="119" t="s">
        <v>312</v>
      </c>
      <c r="J1170" s="119" t="s">
        <v>7255</v>
      </c>
      <c r="K1170" s="119" t="s">
        <v>3629</v>
      </c>
      <c r="L1170" s="119" t="s">
        <v>8575</v>
      </c>
      <c r="M1170" s="120">
        <v>2500</v>
      </c>
      <c r="N1170" s="120">
        <v>111.97</v>
      </c>
      <c r="O1170" s="122">
        <v>0</v>
      </c>
      <c r="P1170" s="122">
        <v>0</v>
      </c>
      <c r="Q1170" s="121">
        <f t="shared" si="18"/>
        <v>0</v>
      </c>
      <c r="R1170" s="120">
        <v>2388.0300000000002</v>
      </c>
    </row>
    <row r="1171" spans="1:18" ht="30">
      <c r="A1171" s="116" t="str">
        <f>TNOMINA[[#This Row],[cedula]]&amp;TNOMINA[[#This Row],[prog]]&amp;LEFT(TNOMINA[[#This Row],[tipo]],3)</f>
        <v>0011637932201PRI</v>
      </c>
      <c r="B1171" s="119" t="s">
        <v>3110</v>
      </c>
      <c r="C1171" s="119" t="s">
        <v>3111</v>
      </c>
      <c r="D1171" s="119" t="s">
        <v>2328</v>
      </c>
      <c r="E1171" s="119" t="s">
        <v>3001</v>
      </c>
      <c r="F1171" s="119" t="s">
        <v>7253</v>
      </c>
      <c r="G1171" s="119" t="s">
        <v>7267</v>
      </c>
      <c r="H1171" s="119" t="s">
        <v>1775</v>
      </c>
      <c r="I1171" s="119" t="s">
        <v>215</v>
      </c>
      <c r="J1171" s="119" t="s">
        <v>42</v>
      </c>
      <c r="K1171" s="119" t="s">
        <v>7256</v>
      </c>
      <c r="L1171" s="119" t="s">
        <v>8575</v>
      </c>
      <c r="M1171" s="120">
        <v>2500</v>
      </c>
      <c r="N1171" s="122">
        <v>0</v>
      </c>
      <c r="O1171" s="122">
        <v>0</v>
      </c>
      <c r="P1171" s="122">
        <v>0</v>
      </c>
      <c r="Q1171" s="121">
        <f t="shared" si="18"/>
        <v>0</v>
      </c>
      <c r="R1171" s="120">
        <v>2500</v>
      </c>
    </row>
    <row r="1172" spans="1:18">
      <c r="A1172" s="116" t="str">
        <f>TNOMINA[[#This Row],[cedula]]&amp;TNOMINA[[#This Row],[prog]]&amp;LEFT(TNOMINA[[#This Row],[tipo]],3)</f>
        <v>4022628373301SEG</v>
      </c>
      <c r="B1172" s="119" t="s">
        <v>2299</v>
      </c>
      <c r="C1172" s="119" t="s">
        <v>239</v>
      </c>
      <c r="D1172" s="119" t="s">
        <v>2328</v>
      </c>
      <c r="E1172" s="119" t="s">
        <v>3001</v>
      </c>
      <c r="F1172" s="119" t="s">
        <v>3002</v>
      </c>
      <c r="G1172" s="119" t="s">
        <v>3006</v>
      </c>
      <c r="H1172" s="119" t="s">
        <v>2180</v>
      </c>
      <c r="I1172" s="119" t="s">
        <v>1475</v>
      </c>
      <c r="J1172" s="119" t="s">
        <v>795</v>
      </c>
      <c r="K1172" s="119" t="s">
        <v>843</v>
      </c>
      <c r="L1172" s="119" t="s">
        <v>8575</v>
      </c>
      <c r="M1172" s="120">
        <v>5000</v>
      </c>
      <c r="N1172" s="122">
        <v>0</v>
      </c>
      <c r="O1172" s="122">
        <v>0</v>
      </c>
      <c r="P1172" s="122">
        <v>0</v>
      </c>
      <c r="Q1172" s="121">
        <f t="shared" si="18"/>
        <v>0</v>
      </c>
      <c r="R1172" s="120">
        <v>5000</v>
      </c>
    </row>
    <row r="1173" spans="1:18">
      <c r="A1173" s="116" t="str">
        <f>TNOMINA[[#This Row],[cedula]]&amp;TNOMINA[[#This Row],[prog]]&amp;LEFT(TNOMINA[[#This Row],[tipo]],3)</f>
        <v>4022326573301SEG</v>
      </c>
      <c r="B1173" s="119" t="s">
        <v>2299</v>
      </c>
      <c r="C1173" s="119" t="s">
        <v>239</v>
      </c>
      <c r="D1173" s="119" t="s">
        <v>2328</v>
      </c>
      <c r="E1173" s="119" t="s">
        <v>3001</v>
      </c>
      <c r="F1173" s="119" t="s">
        <v>3002</v>
      </c>
      <c r="G1173" s="119" t="s">
        <v>3004</v>
      </c>
      <c r="H1173" s="119" t="s">
        <v>3582</v>
      </c>
      <c r="I1173" s="119" t="s">
        <v>3615</v>
      </c>
      <c r="J1173" s="119" t="s">
        <v>795</v>
      </c>
      <c r="K1173" s="119" t="s">
        <v>843</v>
      </c>
      <c r="L1173" s="119" t="s">
        <v>8575</v>
      </c>
      <c r="M1173" s="120">
        <v>10000</v>
      </c>
      <c r="N1173" s="122">
        <v>0</v>
      </c>
      <c r="O1173" s="122">
        <v>0</v>
      </c>
      <c r="P1173" s="122">
        <v>0</v>
      </c>
      <c r="Q1173" s="121">
        <f t="shared" si="18"/>
        <v>0</v>
      </c>
      <c r="R1173" s="120">
        <v>10000</v>
      </c>
    </row>
    <row r="1174" spans="1:18">
      <c r="A1174" s="116" t="str">
        <f>TNOMINA[[#This Row],[cedula]]&amp;TNOMINA[[#This Row],[prog]]&amp;LEFT(TNOMINA[[#This Row],[tipo]],3)</f>
        <v>4022659506001SEG</v>
      </c>
      <c r="B1174" s="119" t="s">
        <v>2299</v>
      </c>
      <c r="C1174" s="119" t="s">
        <v>239</v>
      </c>
      <c r="D1174" s="119" t="s">
        <v>2328</v>
      </c>
      <c r="E1174" s="119" t="s">
        <v>3001</v>
      </c>
      <c r="F1174" s="119" t="s">
        <v>3002</v>
      </c>
      <c r="G1174" s="119" t="s">
        <v>3006</v>
      </c>
      <c r="H1174" s="119" t="s">
        <v>2182</v>
      </c>
      <c r="I1174" s="119" t="s">
        <v>1477</v>
      </c>
      <c r="J1174" s="119" t="s">
        <v>795</v>
      </c>
      <c r="K1174" s="119" t="s">
        <v>843</v>
      </c>
      <c r="L1174" s="119" t="s">
        <v>8575</v>
      </c>
      <c r="M1174" s="120">
        <v>10000</v>
      </c>
      <c r="N1174" s="122">
        <v>0</v>
      </c>
      <c r="O1174" s="122">
        <v>0</v>
      </c>
      <c r="P1174" s="122">
        <v>0</v>
      </c>
      <c r="Q1174" s="121">
        <f t="shared" si="18"/>
        <v>0</v>
      </c>
      <c r="R1174" s="120">
        <v>10000</v>
      </c>
    </row>
    <row r="1175" spans="1:18">
      <c r="A1175" s="116" t="str">
        <f>TNOMINA[[#This Row],[cedula]]&amp;TNOMINA[[#This Row],[prog]]&amp;LEFT(TNOMINA[[#This Row],[tipo]],3)</f>
        <v>0490071708501SEG</v>
      </c>
      <c r="B1175" s="119" t="s">
        <v>2299</v>
      </c>
      <c r="C1175" s="119" t="s">
        <v>239</v>
      </c>
      <c r="D1175" s="119" t="s">
        <v>2328</v>
      </c>
      <c r="E1175" s="119" t="s">
        <v>3001</v>
      </c>
      <c r="F1175" s="119" t="s">
        <v>3002</v>
      </c>
      <c r="G1175" s="119" t="s">
        <v>3008</v>
      </c>
      <c r="H1175" s="119" t="s">
        <v>3113</v>
      </c>
      <c r="I1175" s="119" t="s">
        <v>3112</v>
      </c>
      <c r="J1175" s="119" t="s">
        <v>795</v>
      </c>
      <c r="K1175" s="119" t="s">
        <v>843</v>
      </c>
      <c r="L1175" s="119" t="s">
        <v>8575</v>
      </c>
      <c r="M1175" s="120">
        <v>15000</v>
      </c>
      <c r="N1175" s="122">
        <v>0</v>
      </c>
      <c r="O1175" s="122">
        <v>0</v>
      </c>
      <c r="P1175" s="122">
        <v>0</v>
      </c>
      <c r="Q1175" s="121">
        <f t="shared" si="18"/>
        <v>0</v>
      </c>
      <c r="R1175" s="120">
        <v>15000</v>
      </c>
    </row>
    <row r="1176" spans="1:18">
      <c r="A1176" s="116" t="str">
        <f>TNOMINA[[#This Row],[cedula]]&amp;TNOMINA[[#This Row],[prog]]&amp;LEFT(TNOMINA[[#This Row],[tipo]],3)</f>
        <v>0011179861701SEG</v>
      </c>
      <c r="B1176" s="119" t="s">
        <v>2299</v>
      </c>
      <c r="C1176" s="119" t="s">
        <v>239</v>
      </c>
      <c r="D1176" s="119" t="s">
        <v>2328</v>
      </c>
      <c r="E1176" s="119" t="s">
        <v>3001</v>
      </c>
      <c r="F1176" s="119" t="s">
        <v>3002</v>
      </c>
      <c r="G1176" s="119" t="s">
        <v>3006</v>
      </c>
      <c r="H1176" s="119" t="s">
        <v>3256</v>
      </c>
      <c r="I1176" s="119" t="s">
        <v>3255</v>
      </c>
      <c r="J1176" s="119" t="s">
        <v>795</v>
      </c>
      <c r="K1176" s="119" t="s">
        <v>843</v>
      </c>
      <c r="L1176" s="119" t="s">
        <v>8575</v>
      </c>
      <c r="M1176" s="120">
        <v>15000</v>
      </c>
      <c r="N1176" s="122">
        <v>0</v>
      </c>
      <c r="O1176" s="122">
        <v>0</v>
      </c>
      <c r="P1176" s="122">
        <v>0</v>
      </c>
      <c r="Q1176" s="121">
        <f t="shared" si="18"/>
        <v>0</v>
      </c>
      <c r="R1176" s="120">
        <v>15000</v>
      </c>
    </row>
    <row r="1177" spans="1:18">
      <c r="A1177" s="116" t="str">
        <f>TNOMINA[[#This Row],[cedula]]&amp;TNOMINA[[#This Row],[prog]]&amp;LEFT(TNOMINA[[#This Row],[tipo]],3)</f>
        <v>0160017104301SEG</v>
      </c>
      <c r="B1177" s="119" t="s">
        <v>2299</v>
      </c>
      <c r="C1177" s="119" t="s">
        <v>239</v>
      </c>
      <c r="D1177" s="119" t="s">
        <v>2328</v>
      </c>
      <c r="E1177" s="119" t="s">
        <v>3001</v>
      </c>
      <c r="F1177" s="119" t="s">
        <v>3002</v>
      </c>
      <c r="G1177" s="119" t="s">
        <v>3003</v>
      </c>
      <c r="H1177" s="119" t="s">
        <v>2184</v>
      </c>
      <c r="I1177" s="119" t="s">
        <v>836</v>
      </c>
      <c r="J1177" s="119" t="s">
        <v>795</v>
      </c>
      <c r="K1177" s="119" t="s">
        <v>843</v>
      </c>
      <c r="L1177" s="119" t="s">
        <v>8575</v>
      </c>
      <c r="M1177" s="120">
        <v>10000</v>
      </c>
      <c r="N1177" s="122">
        <v>0</v>
      </c>
      <c r="O1177" s="122">
        <v>0</v>
      </c>
      <c r="P1177" s="122">
        <v>0</v>
      </c>
      <c r="Q1177" s="121">
        <f t="shared" si="18"/>
        <v>0</v>
      </c>
      <c r="R1177" s="120">
        <v>10000</v>
      </c>
    </row>
    <row r="1178" spans="1:18">
      <c r="A1178" s="116" t="str">
        <f>TNOMINA[[#This Row],[cedula]]&amp;TNOMINA[[#This Row],[prog]]&amp;LEFT(TNOMINA[[#This Row],[tipo]],3)</f>
        <v>2230095302701SEG</v>
      </c>
      <c r="B1178" s="119" t="s">
        <v>2299</v>
      </c>
      <c r="C1178" s="119" t="s">
        <v>239</v>
      </c>
      <c r="D1178" s="119" t="s">
        <v>2328</v>
      </c>
      <c r="E1178" s="119" t="s">
        <v>3001</v>
      </c>
      <c r="F1178" s="119" t="s">
        <v>3002</v>
      </c>
      <c r="G1178" s="119" t="s">
        <v>3004</v>
      </c>
      <c r="H1178" s="119" t="s">
        <v>3583</v>
      </c>
      <c r="I1178" s="119" t="s">
        <v>3616</v>
      </c>
      <c r="J1178" s="119" t="s">
        <v>795</v>
      </c>
      <c r="K1178" s="119" t="s">
        <v>843</v>
      </c>
      <c r="L1178" s="119" t="s">
        <v>8575</v>
      </c>
      <c r="M1178" s="120">
        <v>10000</v>
      </c>
      <c r="N1178" s="122">
        <v>0</v>
      </c>
      <c r="O1178" s="122">
        <v>0</v>
      </c>
      <c r="P1178" s="122">
        <v>0</v>
      </c>
      <c r="Q1178" s="121">
        <f t="shared" si="18"/>
        <v>0</v>
      </c>
      <c r="R1178" s="120">
        <v>10000</v>
      </c>
    </row>
    <row r="1179" spans="1:18">
      <c r="A1179" s="116" t="str">
        <f>TNOMINA[[#This Row],[cedula]]&amp;TNOMINA[[#This Row],[prog]]&amp;LEFT(TNOMINA[[#This Row],[tipo]],3)</f>
        <v>4020996290701SEG</v>
      </c>
      <c r="B1179" s="119" t="s">
        <v>2299</v>
      </c>
      <c r="C1179" s="119" t="s">
        <v>239</v>
      </c>
      <c r="D1179" s="119" t="s">
        <v>2328</v>
      </c>
      <c r="E1179" s="119" t="s">
        <v>3001</v>
      </c>
      <c r="F1179" s="119" t="s">
        <v>3002</v>
      </c>
      <c r="G1179" s="119" t="s">
        <v>3006</v>
      </c>
      <c r="H1179" s="119" t="s">
        <v>3584</v>
      </c>
      <c r="I1179" s="119" t="s">
        <v>3617</v>
      </c>
      <c r="J1179" s="119" t="s">
        <v>795</v>
      </c>
      <c r="K1179" s="119" t="s">
        <v>843</v>
      </c>
      <c r="L1179" s="119" t="s">
        <v>8575</v>
      </c>
      <c r="M1179" s="120">
        <v>10000</v>
      </c>
      <c r="N1179" s="122">
        <v>0</v>
      </c>
      <c r="O1179" s="122">
        <v>0</v>
      </c>
      <c r="P1179" s="122">
        <v>0</v>
      </c>
      <c r="Q1179" s="121">
        <f t="shared" si="18"/>
        <v>0</v>
      </c>
      <c r="R1179" s="120">
        <v>10000</v>
      </c>
    </row>
    <row r="1180" spans="1:18">
      <c r="A1180" s="116" t="str">
        <f>TNOMINA[[#This Row],[cedula]]&amp;TNOMINA[[#This Row],[prog]]&amp;LEFT(TNOMINA[[#This Row],[tipo]],3)</f>
        <v>0110042861201SEG</v>
      </c>
      <c r="B1180" s="119" t="s">
        <v>2299</v>
      </c>
      <c r="C1180" s="119" t="s">
        <v>239</v>
      </c>
      <c r="D1180" s="119" t="s">
        <v>2328</v>
      </c>
      <c r="E1180" s="119" t="s">
        <v>3001</v>
      </c>
      <c r="F1180" s="119" t="s">
        <v>3002</v>
      </c>
      <c r="G1180" s="119" t="s">
        <v>3006</v>
      </c>
      <c r="H1180" s="119" t="s">
        <v>2187</v>
      </c>
      <c r="I1180" s="119" t="s">
        <v>1343</v>
      </c>
      <c r="J1180" s="119" t="s">
        <v>795</v>
      </c>
      <c r="K1180" s="119" t="s">
        <v>843</v>
      </c>
      <c r="L1180" s="119" t="s">
        <v>8575</v>
      </c>
      <c r="M1180" s="120">
        <v>10000</v>
      </c>
      <c r="N1180" s="122">
        <v>0</v>
      </c>
      <c r="O1180" s="122">
        <v>0</v>
      </c>
      <c r="P1180" s="122">
        <v>0</v>
      </c>
      <c r="Q1180" s="121">
        <f t="shared" si="18"/>
        <v>0</v>
      </c>
      <c r="R1180" s="120">
        <v>10000</v>
      </c>
    </row>
    <row r="1181" spans="1:18">
      <c r="A1181" s="116" t="str">
        <f>TNOMINA[[#This Row],[cedula]]&amp;TNOMINA[[#This Row],[prog]]&amp;LEFT(TNOMINA[[#This Row],[tipo]],3)</f>
        <v>4021881970001SEG</v>
      </c>
      <c r="B1181" s="119" t="s">
        <v>2299</v>
      </c>
      <c r="C1181" s="119" t="s">
        <v>239</v>
      </c>
      <c r="D1181" s="119" t="s">
        <v>2328</v>
      </c>
      <c r="E1181" s="119" t="s">
        <v>3001</v>
      </c>
      <c r="F1181" s="119" t="s">
        <v>3002</v>
      </c>
      <c r="G1181" s="119" t="s">
        <v>3006</v>
      </c>
      <c r="H1181" s="119" t="s">
        <v>3115</v>
      </c>
      <c r="I1181" s="119" t="s">
        <v>3114</v>
      </c>
      <c r="J1181" s="119" t="s">
        <v>795</v>
      </c>
      <c r="K1181" s="119" t="s">
        <v>843</v>
      </c>
      <c r="L1181" s="119" t="s">
        <v>8575</v>
      </c>
      <c r="M1181" s="120">
        <v>10000</v>
      </c>
      <c r="N1181" s="122">
        <v>0</v>
      </c>
      <c r="O1181" s="122">
        <v>0</v>
      </c>
      <c r="P1181" s="122">
        <v>0</v>
      </c>
      <c r="Q1181" s="121">
        <f t="shared" si="18"/>
        <v>0</v>
      </c>
      <c r="R1181" s="120">
        <v>10000</v>
      </c>
    </row>
    <row r="1182" spans="1:18">
      <c r="A1182" s="116" t="str">
        <f>TNOMINA[[#This Row],[cedula]]&amp;TNOMINA[[#This Row],[prog]]&amp;LEFT(TNOMINA[[#This Row],[tipo]],3)</f>
        <v>0050046701401SEG</v>
      </c>
      <c r="B1182" s="119" t="s">
        <v>2299</v>
      </c>
      <c r="C1182" s="119" t="s">
        <v>239</v>
      </c>
      <c r="D1182" s="119" t="s">
        <v>2328</v>
      </c>
      <c r="E1182" s="119" t="s">
        <v>3001</v>
      </c>
      <c r="F1182" s="119" t="s">
        <v>3002</v>
      </c>
      <c r="G1182" s="119" t="s">
        <v>3010</v>
      </c>
      <c r="H1182" s="119" t="s">
        <v>2189</v>
      </c>
      <c r="I1182" s="119" t="s">
        <v>1338</v>
      </c>
      <c r="J1182" s="119" t="s">
        <v>795</v>
      </c>
      <c r="K1182" s="119" t="s">
        <v>843</v>
      </c>
      <c r="L1182" s="119" t="s">
        <v>8575</v>
      </c>
      <c r="M1182" s="120">
        <v>10000</v>
      </c>
      <c r="N1182" s="122">
        <v>0</v>
      </c>
      <c r="O1182" s="122">
        <v>0</v>
      </c>
      <c r="P1182" s="122">
        <v>0</v>
      </c>
      <c r="Q1182" s="121">
        <f t="shared" si="18"/>
        <v>0</v>
      </c>
      <c r="R1182" s="120">
        <v>10000</v>
      </c>
    </row>
    <row r="1183" spans="1:18">
      <c r="A1183" s="116" t="str">
        <f>TNOMINA[[#This Row],[cedula]]&amp;TNOMINA[[#This Row],[prog]]&amp;LEFT(TNOMINA[[#This Row],[tipo]],3)</f>
        <v>4022091605601SEG</v>
      </c>
      <c r="B1183" s="119" t="s">
        <v>2299</v>
      </c>
      <c r="C1183" s="119" t="s">
        <v>239</v>
      </c>
      <c r="D1183" s="119" t="s">
        <v>2328</v>
      </c>
      <c r="E1183" s="119" t="s">
        <v>3001</v>
      </c>
      <c r="F1183" s="119" t="s">
        <v>3002</v>
      </c>
      <c r="G1183" s="119" t="s">
        <v>3010</v>
      </c>
      <c r="H1183" s="119" t="s">
        <v>2190</v>
      </c>
      <c r="I1183" s="119" t="s">
        <v>1437</v>
      </c>
      <c r="J1183" s="119" t="s">
        <v>795</v>
      </c>
      <c r="K1183" s="119" t="s">
        <v>843</v>
      </c>
      <c r="L1183" s="119" t="s">
        <v>8575</v>
      </c>
      <c r="M1183" s="120">
        <v>30000</v>
      </c>
      <c r="N1183" s="122">
        <v>0</v>
      </c>
      <c r="O1183" s="122">
        <v>0</v>
      </c>
      <c r="P1183" s="122">
        <v>0</v>
      </c>
      <c r="Q1183" s="121">
        <f t="shared" si="18"/>
        <v>0</v>
      </c>
      <c r="R1183" s="120">
        <v>30000</v>
      </c>
    </row>
    <row r="1184" spans="1:18">
      <c r="A1184" s="116" t="str">
        <f>TNOMINA[[#This Row],[cedula]]&amp;TNOMINA[[#This Row],[prog]]&amp;LEFT(TNOMINA[[#This Row],[tipo]],3)</f>
        <v>0011147265001SEG</v>
      </c>
      <c r="B1184" s="119" t="s">
        <v>2299</v>
      </c>
      <c r="C1184" s="119" t="s">
        <v>239</v>
      </c>
      <c r="D1184" s="119" t="s">
        <v>2328</v>
      </c>
      <c r="E1184" s="119" t="s">
        <v>3001</v>
      </c>
      <c r="F1184" s="119" t="s">
        <v>3002</v>
      </c>
      <c r="G1184" s="119" t="s">
        <v>3009</v>
      </c>
      <c r="H1184" s="119" t="s">
        <v>2407</v>
      </c>
      <c r="I1184" s="119" t="s">
        <v>2393</v>
      </c>
      <c r="J1184" s="119" t="s">
        <v>795</v>
      </c>
      <c r="K1184" s="119" t="s">
        <v>843</v>
      </c>
      <c r="L1184" s="119" t="s">
        <v>8575</v>
      </c>
      <c r="M1184" s="120">
        <v>15000</v>
      </c>
      <c r="N1184" s="122">
        <v>0</v>
      </c>
      <c r="O1184" s="122">
        <v>0</v>
      </c>
      <c r="P1184" s="122">
        <v>0</v>
      </c>
      <c r="Q1184" s="121">
        <f t="shared" si="18"/>
        <v>0</v>
      </c>
      <c r="R1184" s="120">
        <v>15000</v>
      </c>
    </row>
    <row r="1185" spans="1:18">
      <c r="A1185" s="116" t="str">
        <f>TNOMINA[[#This Row],[cedula]]&amp;TNOMINA[[#This Row],[prog]]&amp;LEFT(TNOMINA[[#This Row],[tipo]],3)</f>
        <v>4022840810601SEG</v>
      </c>
      <c r="B1185" s="119" t="s">
        <v>2299</v>
      </c>
      <c r="C1185" s="119" t="s">
        <v>239</v>
      </c>
      <c r="D1185" s="119" t="s">
        <v>2328</v>
      </c>
      <c r="E1185" s="119" t="s">
        <v>3001</v>
      </c>
      <c r="F1185" s="119" t="s">
        <v>3002</v>
      </c>
      <c r="G1185" s="119" t="s">
        <v>3006</v>
      </c>
      <c r="H1185" s="119" t="s">
        <v>2191</v>
      </c>
      <c r="I1185" s="119" t="s">
        <v>1392</v>
      </c>
      <c r="J1185" s="119" t="s">
        <v>795</v>
      </c>
      <c r="K1185" s="119" t="s">
        <v>843</v>
      </c>
      <c r="L1185" s="119" t="s">
        <v>8575</v>
      </c>
      <c r="M1185" s="120">
        <v>10000</v>
      </c>
      <c r="N1185" s="122">
        <v>0</v>
      </c>
      <c r="O1185" s="122">
        <v>0</v>
      </c>
      <c r="P1185" s="122">
        <v>0</v>
      </c>
      <c r="Q1185" s="121">
        <f t="shared" si="18"/>
        <v>0</v>
      </c>
      <c r="R1185" s="120">
        <v>10000</v>
      </c>
    </row>
    <row r="1186" spans="1:18">
      <c r="A1186" s="116" t="str">
        <f>TNOMINA[[#This Row],[cedula]]&amp;TNOMINA[[#This Row],[prog]]&amp;LEFT(TNOMINA[[#This Row],[tipo]],3)</f>
        <v>0160017215701SEG</v>
      </c>
      <c r="B1186" s="119" t="s">
        <v>2299</v>
      </c>
      <c r="C1186" s="119" t="s">
        <v>239</v>
      </c>
      <c r="D1186" s="119" t="s">
        <v>2328</v>
      </c>
      <c r="E1186" s="119" t="s">
        <v>3001</v>
      </c>
      <c r="F1186" s="119" t="s">
        <v>3002</v>
      </c>
      <c r="G1186" s="119" t="s">
        <v>3007</v>
      </c>
      <c r="H1186" s="119" t="s">
        <v>2194</v>
      </c>
      <c r="I1186" s="119" t="s">
        <v>1346</v>
      </c>
      <c r="J1186" s="119" t="s">
        <v>795</v>
      </c>
      <c r="K1186" s="119" t="s">
        <v>843</v>
      </c>
      <c r="L1186" s="119" t="s">
        <v>8575</v>
      </c>
      <c r="M1186" s="120">
        <v>10000</v>
      </c>
      <c r="N1186" s="122">
        <v>0</v>
      </c>
      <c r="O1186" s="122">
        <v>0</v>
      </c>
      <c r="P1186" s="122">
        <v>0</v>
      </c>
      <c r="Q1186" s="121">
        <f t="shared" si="18"/>
        <v>0</v>
      </c>
      <c r="R1186" s="120">
        <v>10000</v>
      </c>
    </row>
    <row r="1187" spans="1:18">
      <c r="A1187" s="116" t="str">
        <f>TNOMINA[[#This Row],[cedula]]&amp;TNOMINA[[#This Row],[prog]]&amp;LEFT(TNOMINA[[#This Row],[tipo]],3)</f>
        <v>0010499692101SEG</v>
      </c>
      <c r="B1187" s="119" t="s">
        <v>2299</v>
      </c>
      <c r="C1187" s="119" t="s">
        <v>239</v>
      </c>
      <c r="D1187" s="119" t="s">
        <v>2328</v>
      </c>
      <c r="E1187" s="119" t="s">
        <v>3001</v>
      </c>
      <c r="F1187" s="119" t="s">
        <v>3002</v>
      </c>
      <c r="G1187" s="119" t="s">
        <v>3005</v>
      </c>
      <c r="H1187" s="119" t="s">
        <v>2195</v>
      </c>
      <c r="I1187" s="119" t="s">
        <v>947</v>
      </c>
      <c r="J1187" s="119" t="s">
        <v>795</v>
      </c>
      <c r="K1187" s="119" t="s">
        <v>843</v>
      </c>
      <c r="L1187" s="119" t="s">
        <v>8575</v>
      </c>
      <c r="M1187" s="120">
        <v>10000</v>
      </c>
      <c r="N1187" s="122">
        <v>0</v>
      </c>
      <c r="O1187" s="122">
        <v>0</v>
      </c>
      <c r="P1187" s="122">
        <v>0</v>
      </c>
      <c r="Q1187" s="121">
        <f t="shared" si="18"/>
        <v>0</v>
      </c>
      <c r="R1187" s="120">
        <v>10000</v>
      </c>
    </row>
    <row r="1188" spans="1:18">
      <c r="A1188" s="116" t="str">
        <f>TNOMINA[[#This Row],[cedula]]&amp;TNOMINA[[#This Row],[prog]]&amp;LEFT(TNOMINA[[#This Row],[tipo]],3)</f>
        <v>0650033824601SEG</v>
      </c>
      <c r="B1188" s="119" t="s">
        <v>2299</v>
      </c>
      <c r="C1188" s="119" t="s">
        <v>239</v>
      </c>
      <c r="D1188" s="119" t="s">
        <v>2328</v>
      </c>
      <c r="E1188" s="119" t="s">
        <v>3001</v>
      </c>
      <c r="F1188" s="119" t="s">
        <v>3002</v>
      </c>
      <c r="G1188" s="119" t="s">
        <v>3006</v>
      </c>
      <c r="H1188" s="119" t="s">
        <v>2978</v>
      </c>
      <c r="I1188" s="119" t="s">
        <v>2977</v>
      </c>
      <c r="J1188" s="119" t="s">
        <v>795</v>
      </c>
      <c r="K1188" s="119" t="s">
        <v>843</v>
      </c>
      <c r="L1188" s="119" t="s">
        <v>8575</v>
      </c>
      <c r="M1188" s="120">
        <v>10000</v>
      </c>
      <c r="N1188" s="122">
        <v>0</v>
      </c>
      <c r="O1188" s="122">
        <v>0</v>
      </c>
      <c r="P1188" s="122">
        <v>0</v>
      </c>
      <c r="Q1188" s="121">
        <f t="shared" si="18"/>
        <v>0</v>
      </c>
      <c r="R1188" s="120">
        <v>10000</v>
      </c>
    </row>
    <row r="1189" spans="1:18">
      <c r="A1189" s="116" t="str">
        <f>TNOMINA[[#This Row],[cedula]]&amp;TNOMINA[[#This Row],[prog]]&amp;LEFT(TNOMINA[[#This Row],[tipo]],3)</f>
        <v>2250014672901SEG</v>
      </c>
      <c r="B1189" s="119" t="s">
        <v>2299</v>
      </c>
      <c r="C1189" s="119" t="s">
        <v>239</v>
      </c>
      <c r="D1189" s="119" t="s">
        <v>2328</v>
      </c>
      <c r="E1189" s="119" t="s">
        <v>3001</v>
      </c>
      <c r="F1189" s="119" t="s">
        <v>3002</v>
      </c>
      <c r="G1189" s="119" t="s">
        <v>3021</v>
      </c>
      <c r="H1189" s="119" t="s">
        <v>2196</v>
      </c>
      <c r="I1189" s="119" t="s">
        <v>1371</v>
      </c>
      <c r="J1189" s="119" t="s">
        <v>795</v>
      </c>
      <c r="K1189" s="119" t="s">
        <v>843</v>
      </c>
      <c r="L1189" s="119" t="s">
        <v>8575</v>
      </c>
      <c r="M1189" s="120">
        <v>25000</v>
      </c>
      <c r="N1189" s="122">
        <v>0</v>
      </c>
      <c r="O1189" s="122">
        <v>0</v>
      </c>
      <c r="P1189" s="122">
        <v>0</v>
      </c>
      <c r="Q1189" s="121">
        <f t="shared" si="18"/>
        <v>0</v>
      </c>
      <c r="R1189" s="120">
        <v>25000</v>
      </c>
    </row>
    <row r="1190" spans="1:18">
      <c r="A1190" s="116" t="str">
        <f>TNOMINA[[#This Row],[cedula]]&amp;TNOMINA[[#This Row],[prog]]&amp;LEFT(TNOMINA[[#This Row],[tipo]],3)</f>
        <v>0180079765401SEG</v>
      </c>
      <c r="B1190" s="119" t="s">
        <v>2299</v>
      </c>
      <c r="C1190" s="119" t="s">
        <v>239</v>
      </c>
      <c r="D1190" s="119" t="s">
        <v>2328</v>
      </c>
      <c r="E1190" s="119" t="s">
        <v>3001</v>
      </c>
      <c r="F1190" s="119" t="s">
        <v>3002</v>
      </c>
      <c r="G1190" s="119" t="s">
        <v>3006</v>
      </c>
      <c r="H1190" s="119" t="s">
        <v>3507</v>
      </c>
      <c r="I1190" s="119" t="s">
        <v>3506</v>
      </c>
      <c r="J1190" s="119" t="s">
        <v>795</v>
      </c>
      <c r="K1190" s="119" t="s">
        <v>843</v>
      </c>
      <c r="L1190" s="119" t="s">
        <v>8575</v>
      </c>
      <c r="M1190" s="120">
        <v>10000</v>
      </c>
      <c r="N1190" s="122">
        <v>0</v>
      </c>
      <c r="O1190" s="122">
        <v>0</v>
      </c>
      <c r="P1190" s="122">
        <v>0</v>
      </c>
      <c r="Q1190" s="121">
        <f t="shared" si="18"/>
        <v>0</v>
      </c>
      <c r="R1190" s="120">
        <v>10000</v>
      </c>
    </row>
    <row r="1191" spans="1:18">
      <c r="A1191" s="116" t="str">
        <f>TNOMINA[[#This Row],[cedula]]&amp;TNOMINA[[#This Row],[prog]]&amp;LEFT(TNOMINA[[#This Row],[tipo]],3)</f>
        <v>0010859660201SEG</v>
      </c>
      <c r="B1191" s="119" t="s">
        <v>2299</v>
      </c>
      <c r="C1191" s="119" t="s">
        <v>239</v>
      </c>
      <c r="D1191" s="119" t="s">
        <v>2328</v>
      </c>
      <c r="E1191" s="119" t="s">
        <v>3001</v>
      </c>
      <c r="F1191" s="119" t="s">
        <v>3002</v>
      </c>
      <c r="G1191" s="119" t="s">
        <v>3004</v>
      </c>
      <c r="H1191" s="119" t="s">
        <v>2197</v>
      </c>
      <c r="I1191" s="119" t="s">
        <v>3120</v>
      </c>
      <c r="J1191" s="119" t="s">
        <v>795</v>
      </c>
      <c r="K1191" s="119" t="s">
        <v>843</v>
      </c>
      <c r="L1191" s="119" t="s">
        <v>8575</v>
      </c>
      <c r="M1191" s="120">
        <v>8000</v>
      </c>
      <c r="N1191" s="122">
        <v>0</v>
      </c>
      <c r="O1191" s="122">
        <v>0</v>
      </c>
      <c r="P1191" s="122">
        <v>0</v>
      </c>
      <c r="Q1191" s="121">
        <f t="shared" si="18"/>
        <v>0</v>
      </c>
      <c r="R1191" s="120">
        <v>8000</v>
      </c>
    </row>
    <row r="1192" spans="1:18">
      <c r="A1192" s="116" t="str">
        <f>TNOMINA[[#This Row],[cedula]]&amp;TNOMINA[[#This Row],[prog]]&amp;LEFT(TNOMINA[[#This Row],[tipo]],3)</f>
        <v>1400003119601SEG</v>
      </c>
      <c r="B1192" s="119" t="s">
        <v>2299</v>
      </c>
      <c r="C1192" s="119" t="s">
        <v>239</v>
      </c>
      <c r="D1192" s="119" t="s">
        <v>2328</v>
      </c>
      <c r="E1192" s="119" t="s">
        <v>3001</v>
      </c>
      <c r="F1192" s="119" t="s">
        <v>3002</v>
      </c>
      <c r="G1192" s="119" t="s">
        <v>3006</v>
      </c>
      <c r="H1192" s="119" t="s">
        <v>2343</v>
      </c>
      <c r="I1192" s="119" t="s">
        <v>2342</v>
      </c>
      <c r="J1192" s="119" t="s">
        <v>795</v>
      </c>
      <c r="K1192" s="119" t="s">
        <v>843</v>
      </c>
      <c r="L1192" s="119" t="s">
        <v>8575</v>
      </c>
      <c r="M1192" s="120">
        <v>10000</v>
      </c>
      <c r="N1192" s="122">
        <v>0</v>
      </c>
      <c r="O1192" s="122">
        <v>0</v>
      </c>
      <c r="P1192" s="122">
        <v>0</v>
      </c>
      <c r="Q1192" s="121">
        <f t="shared" si="18"/>
        <v>0</v>
      </c>
      <c r="R1192" s="120">
        <v>10000</v>
      </c>
    </row>
    <row r="1193" spans="1:18">
      <c r="A1193" s="116" t="str">
        <f>TNOMINA[[#This Row],[cedula]]&amp;TNOMINA[[#This Row],[prog]]&amp;LEFT(TNOMINA[[#This Row],[tipo]],3)</f>
        <v>0080035996001SEG</v>
      </c>
      <c r="B1193" s="119" t="s">
        <v>2299</v>
      </c>
      <c r="C1193" s="119" t="s">
        <v>239</v>
      </c>
      <c r="D1193" s="119" t="s">
        <v>2328</v>
      </c>
      <c r="E1193" s="119" t="s">
        <v>3001</v>
      </c>
      <c r="F1193" s="119" t="s">
        <v>3002</v>
      </c>
      <c r="G1193" s="119" t="s">
        <v>3006</v>
      </c>
      <c r="H1193" s="119" t="s">
        <v>3509</v>
      </c>
      <c r="I1193" s="119" t="s">
        <v>3508</v>
      </c>
      <c r="J1193" s="119" t="s">
        <v>795</v>
      </c>
      <c r="K1193" s="119" t="s">
        <v>843</v>
      </c>
      <c r="L1193" s="119" t="s">
        <v>8575</v>
      </c>
      <c r="M1193" s="120">
        <v>8000</v>
      </c>
      <c r="N1193" s="122">
        <v>0</v>
      </c>
      <c r="O1193" s="122">
        <v>0</v>
      </c>
      <c r="P1193" s="122">
        <v>0</v>
      </c>
      <c r="Q1193" s="121">
        <f t="shared" si="18"/>
        <v>0</v>
      </c>
      <c r="R1193" s="120">
        <v>8000</v>
      </c>
    </row>
    <row r="1194" spans="1:18">
      <c r="A1194" s="116" t="str">
        <f>TNOMINA[[#This Row],[cedula]]&amp;TNOMINA[[#This Row],[prog]]&amp;LEFT(TNOMINA[[#This Row],[tipo]],3)</f>
        <v>0011226788501SEG</v>
      </c>
      <c r="B1194" s="119" t="s">
        <v>2299</v>
      </c>
      <c r="C1194" s="119" t="s">
        <v>239</v>
      </c>
      <c r="D1194" s="119" t="s">
        <v>2328</v>
      </c>
      <c r="E1194" s="119" t="s">
        <v>3001</v>
      </c>
      <c r="F1194" s="119" t="s">
        <v>3002</v>
      </c>
      <c r="G1194" s="119" t="s">
        <v>3006</v>
      </c>
      <c r="H1194" s="119" t="s">
        <v>2199</v>
      </c>
      <c r="I1194" s="119" t="s">
        <v>1325</v>
      </c>
      <c r="J1194" s="119" t="s">
        <v>795</v>
      </c>
      <c r="K1194" s="119" t="s">
        <v>843</v>
      </c>
      <c r="L1194" s="119" t="s">
        <v>8575</v>
      </c>
      <c r="M1194" s="120">
        <v>10000</v>
      </c>
      <c r="N1194" s="122">
        <v>0</v>
      </c>
      <c r="O1194" s="122">
        <v>0</v>
      </c>
      <c r="P1194" s="122">
        <v>0</v>
      </c>
      <c r="Q1194" s="121">
        <f t="shared" si="18"/>
        <v>0</v>
      </c>
      <c r="R1194" s="120">
        <v>10000</v>
      </c>
    </row>
    <row r="1195" spans="1:18">
      <c r="A1195" s="116" t="str">
        <f>TNOMINA[[#This Row],[cedula]]&amp;TNOMINA[[#This Row],[prog]]&amp;LEFT(TNOMINA[[#This Row],[tipo]],3)</f>
        <v>0600024942201SEG</v>
      </c>
      <c r="B1195" s="119" t="s">
        <v>2299</v>
      </c>
      <c r="C1195" s="119" t="s">
        <v>239</v>
      </c>
      <c r="D1195" s="119" t="s">
        <v>2328</v>
      </c>
      <c r="E1195" s="119" t="s">
        <v>3001</v>
      </c>
      <c r="F1195" s="119" t="s">
        <v>3002</v>
      </c>
      <c r="G1195" s="119" t="s">
        <v>3010</v>
      </c>
      <c r="H1195" s="119" t="s">
        <v>3124</v>
      </c>
      <c r="I1195" s="119" t="s">
        <v>3123</v>
      </c>
      <c r="J1195" s="119" t="s">
        <v>795</v>
      </c>
      <c r="K1195" s="119" t="s">
        <v>843</v>
      </c>
      <c r="L1195" s="119" t="s">
        <v>8575</v>
      </c>
      <c r="M1195" s="120">
        <v>10000</v>
      </c>
      <c r="N1195" s="122">
        <v>0</v>
      </c>
      <c r="O1195" s="122">
        <v>0</v>
      </c>
      <c r="P1195" s="122">
        <v>0</v>
      </c>
      <c r="Q1195" s="121">
        <f t="shared" si="18"/>
        <v>0</v>
      </c>
      <c r="R1195" s="120">
        <v>10000</v>
      </c>
    </row>
    <row r="1196" spans="1:18">
      <c r="A1196" s="116" t="str">
        <f>TNOMINA[[#This Row],[cedula]]&amp;TNOMINA[[#This Row],[prog]]&amp;LEFT(TNOMINA[[#This Row],[tipo]],3)</f>
        <v>0011782466401SEG</v>
      </c>
      <c r="B1196" s="119" t="s">
        <v>2299</v>
      </c>
      <c r="C1196" s="119" t="s">
        <v>239</v>
      </c>
      <c r="D1196" s="119" t="s">
        <v>2328</v>
      </c>
      <c r="E1196" s="119" t="s">
        <v>3001</v>
      </c>
      <c r="F1196" s="119" t="s">
        <v>3002</v>
      </c>
      <c r="G1196" s="119" t="s">
        <v>3010</v>
      </c>
      <c r="H1196" s="119" t="s">
        <v>2200</v>
      </c>
      <c r="I1196" s="119" t="s">
        <v>1331</v>
      </c>
      <c r="J1196" s="119" t="s">
        <v>795</v>
      </c>
      <c r="K1196" s="119" t="s">
        <v>843</v>
      </c>
      <c r="L1196" s="119" t="s">
        <v>8575</v>
      </c>
      <c r="M1196" s="120">
        <v>10000</v>
      </c>
      <c r="N1196" s="122">
        <v>0</v>
      </c>
      <c r="O1196" s="122">
        <v>0</v>
      </c>
      <c r="P1196" s="122">
        <v>0</v>
      </c>
      <c r="Q1196" s="121">
        <f t="shared" si="18"/>
        <v>0</v>
      </c>
      <c r="R1196" s="120">
        <v>10000</v>
      </c>
    </row>
    <row r="1197" spans="1:18">
      <c r="A1197" s="116" t="str">
        <f>TNOMINA[[#This Row],[cedula]]&amp;TNOMINA[[#This Row],[prog]]&amp;LEFT(TNOMINA[[#This Row],[tipo]],3)</f>
        <v>2230093385401SEG</v>
      </c>
      <c r="B1197" s="119" t="s">
        <v>2299</v>
      </c>
      <c r="C1197" s="119" t="s">
        <v>239</v>
      </c>
      <c r="D1197" s="119" t="s">
        <v>2328</v>
      </c>
      <c r="E1197" s="119" t="s">
        <v>3001</v>
      </c>
      <c r="F1197" s="119" t="s">
        <v>3002</v>
      </c>
      <c r="G1197" s="119" t="s">
        <v>3006</v>
      </c>
      <c r="H1197" s="119" t="s">
        <v>3585</v>
      </c>
      <c r="I1197" s="119" t="s">
        <v>3618</v>
      </c>
      <c r="J1197" s="119" t="s">
        <v>795</v>
      </c>
      <c r="K1197" s="119" t="s">
        <v>843</v>
      </c>
      <c r="L1197" s="119" t="s">
        <v>8575</v>
      </c>
      <c r="M1197" s="120">
        <v>10000</v>
      </c>
      <c r="N1197" s="122">
        <v>0</v>
      </c>
      <c r="O1197" s="122">
        <v>0</v>
      </c>
      <c r="P1197" s="122">
        <v>0</v>
      </c>
      <c r="Q1197" s="121">
        <f t="shared" si="18"/>
        <v>0</v>
      </c>
      <c r="R1197" s="120">
        <v>10000</v>
      </c>
    </row>
    <row r="1198" spans="1:18">
      <c r="A1198" s="116" t="str">
        <f>TNOMINA[[#This Row],[cedula]]&amp;TNOMINA[[#This Row],[prog]]&amp;LEFT(TNOMINA[[#This Row],[tipo]],3)</f>
        <v>0160017941801SEG</v>
      </c>
      <c r="B1198" s="119" t="s">
        <v>2299</v>
      </c>
      <c r="C1198" s="119" t="s">
        <v>239</v>
      </c>
      <c r="D1198" s="119" t="s">
        <v>2328</v>
      </c>
      <c r="E1198" s="119" t="s">
        <v>3001</v>
      </c>
      <c r="F1198" s="119" t="s">
        <v>3002</v>
      </c>
      <c r="G1198" s="119" t="s">
        <v>3013</v>
      </c>
      <c r="H1198" s="119" t="s">
        <v>2202</v>
      </c>
      <c r="I1198" s="119" t="s">
        <v>797</v>
      </c>
      <c r="J1198" s="119" t="s">
        <v>795</v>
      </c>
      <c r="K1198" s="119" t="s">
        <v>843</v>
      </c>
      <c r="L1198" s="119" t="s">
        <v>8575</v>
      </c>
      <c r="M1198" s="120">
        <v>10000</v>
      </c>
      <c r="N1198" s="122">
        <v>0</v>
      </c>
      <c r="O1198" s="122">
        <v>0</v>
      </c>
      <c r="P1198" s="122">
        <v>0</v>
      </c>
      <c r="Q1198" s="121">
        <f t="shared" si="18"/>
        <v>0</v>
      </c>
      <c r="R1198" s="120">
        <v>10000</v>
      </c>
    </row>
    <row r="1199" spans="1:18">
      <c r="A1199" s="116" t="str">
        <f>TNOMINA[[#This Row],[cedula]]&amp;TNOMINA[[#This Row],[prog]]&amp;LEFT(TNOMINA[[#This Row],[tipo]],3)</f>
        <v>0110041751601SEG</v>
      </c>
      <c r="B1199" s="119" t="s">
        <v>2299</v>
      </c>
      <c r="C1199" s="119" t="s">
        <v>239</v>
      </c>
      <c r="D1199" s="119" t="s">
        <v>2328</v>
      </c>
      <c r="E1199" s="119" t="s">
        <v>3001</v>
      </c>
      <c r="F1199" s="119" t="s">
        <v>3002</v>
      </c>
      <c r="G1199" s="119" t="s">
        <v>3006</v>
      </c>
      <c r="H1199" s="119" t="s">
        <v>3204</v>
      </c>
      <c r="I1199" s="119" t="s">
        <v>3203</v>
      </c>
      <c r="J1199" s="119" t="s">
        <v>795</v>
      </c>
      <c r="K1199" s="119" t="s">
        <v>843</v>
      </c>
      <c r="L1199" s="119" t="s">
        <v>8575</v>
      </c>
      <c r="M1199" s="120">
        <v>10000</v>
      </c>
      <c r="N1199" s="122">
        <v>0</v>
      </c>
      <c r="O1199" s="122">
        <v>0</v>
      </c>
      <c r="P1199" s="122">
        <v>0</v>
      </c>
      <c r="Q1199" s="121">
        <f t="shared" si="18"/>
        <v>0</v>
      </c>
      <c r="R1199" s="120">
        <v>10000</v>
      </c>
    </row>
    <row r="1200" spans="1:18">
      <c r="A1200" s="116" t="str">
        <f>TNOMINA[[#This Row],[cedula]]&amp;TNOMINA[[#This Row],[prog]]&amp;LEFT(TNOMINA[[#This Row],[tipo]],3)</f>
        <v>0011889626501SEG</v>
      </c>
      <c r="B1200" s="119" t="s">
        <v>2299</v>
      </c>
      <c r="C1200" s="119" t="s">
        <v>239</v>
      </c>
      <c r="D1200" s="119" t="s">
        <v>2328</v>
      </c>
      <c r="E1200" s="119" t="s">
        <v>3001</v>
      </c>
      <c r="F1200" s="119" t="s">
        <v>3002</v>
      </c>
      <c r="G1200" s="119" t="s">
        <v>3004</v>
      </c>
      <c r="H1200" s="119" t="s">
        <v>2203</v>
      </c>
      <c r="I1200" s="119" t="s">
        <v>3125</v>
      </c>
      <c r="J1200" s="119" t="s">
        <v>795</v>
      </c>
      <c r="K1200" s="119" t="s">
        <v>843</v>
      </c>
      <c r="L1200" s="119" t="s">
        <v>8575</v>
      </c>
      <c r="M1200" s="120">
        <v>45000</v>
      </c>
      <c r="N1200" s="120">
        <v>1547.25</v>
      </c>
      <c r="O1200" s="122">
        <v>0</v>
      </c>
      <c r="P1200" s="122">
        <v>0</v>
      </c>
      <c r="Q1200" s="121">
        <f t="shared" si="18"/>
        <v>0</v>
      </c>
      <c r="R1200" s="120">
        <v>43452.75</v>
      </c>
    </row>
    <row r="1201" spans="1:18">
      <c r="A1201" s="116" t="str">
        <f>TNOMINA[[#This Row],[cedula]]&amp;TNOMINA[[#This Row],[prog]]&amp;LEFT(TNOMINA[[#This Row],[tipo]],3)</f>
        <v>0520008678201SEG</v>
      </c>
      <c r="B1201" s="119" t="s">
        <v>2299</v>
      </c>
      <c r="C1201" s="119" t="s">
        <v>239</v>
      </c>
      <c r="D1201" s="119" t="s">
        <v>2328</v>
      </c>
      <c r="E1201" s="119" t="s">
        <v>3001</v>
      </c>
      <c r="F1201" s="119" t="s">
        <v>3002</v>
      </c>
      <c r="G1201" s="119" t="s">
        <v>3005</v>
      </c>
      <c r="H1201" s="119" t="s">
        <v>2204</v>
      </c>
      <c r="I1201" s="119" t="s">
        <v>1359</v>
      </c>
      <c r="J1201" s="119" t="s">
        <v>795</v>
      </c>
      <c r="K1201" s="119" t="s">
        <v>843</v>
      </c>
      <c r="L1201" s="119" t="s">
        <v>8575</v>
      </c>
      <c r="M1201" s="120">
        <v>15000</v>
      </c>
      <c r="N1201" s="122">
        <v>0</v>
      </c>
      <c r="O1201" s="122">
        <v>0</v>
      </c>
      <c r="P1201" s="122">
        <v>0</v>
      </c>
      <c r="Q1201" s="121">
        <f t="shared" si="18"/>
        <v>0</v>
      </c>
      <c r="R1201" s="120">
        <v>15000</v>
      </c>
    </row>
    <row r="1202" spans="1:18">
      <c r="A1202" s="116" t="str">
        <f>TNOMINA[[#This Row],[cedula]]&amp;TNOMINA[[#This Row],[prog]]&amp;LEFT(TNOMINA[[#This Row],[tipo]],3)</f>
        <v>0110034908101SEG</v>
      </c>
      <c r="B1202" s="119" t="s">
        <v>2299</v>
      </c>
      <c r="C1202" s="119" t="s">
        <v>239</v>
      </c>
      <c r="D1202" s="119" t="s">
        <v>2328</v>
      </c>
      <c r="E1202" s="119" t="s">
        <v>3001</v>
      </c>
      <c r="F1202" s="119" t="s">
        <v>3002</v>
      </c>
      <c r="G1202" s="119" t="s">
        <v>3006</v>
      </c>
      <c r="H1202" s="119" t="s">
        <v>2205</v>
      </c>
      <c r="I1202" s="119" t="s">
        <v>1228</v>
      </c>
      <c r="J1202" s="119" t="s">
        <v>795</v>
      </c>
      <c r="K1202" s="119" t="s">
        <v>843</v>
      </c>
      <c r="L1202" s="119" t="s">
        <v>8575</v>
      </c>
      <c r="M1202" s="120">
        <v>10000</v>
      </c>
      <c r="N1202" s="122">
        <v>0</v>
      </c>
      <c r="O1202" s="122">
        <v>0</v>
      </c>
      <c r="P1202" s="122">
        <v>0</v>
      </c>
      <c r="Q1202" s="121">
        <f t="shared" si="18"/>
        <v>0</v>
      </c>
      <c r="R1202" s="120">
        <v>10000</v>
      </c>
    </row>
    <row r="1203" spans="1:18">
      <c r="A1203" s="116" t="str">
        <f>TNOMINA[[#This Row],[cedula]]&amp;TNOMINA[[#This Row],[prog]]&amp;LEFT(TNOMINA[[#This Row],[tipo]],3)</f>
        <v>4022374870401SEG</v>
      </c>
      <c r="B1203" s="119" t="s">
        <v>2299</v>
      </c>
      <c r="C1203" s="119" t="s">
        <v>239</v>
      </c>
      <c r="D1203" s="119" t="s">
        <v>2328</v>
      </c>
      <c r="E1203" s="119" t="s">
        <v>3001</v>
      </c>
      <c r="F1203" s="119" t="s">
        <v>3002</v>
      </c>
      <c r="G1203" s="119" t="s">
        <v>3006</v>
      </c>
      <c r="H1203" s="119" t="s">
        <v>3258</v>
      </c>
      <c r="I1203" s="119" t="s">
        <v>3257</v>
      </c>
      <c r="J1203" s="119" t="s">
        <v>795</v>
      </c>
      <c r="K1203" s="119" t="s">
        <v>843</v>
      </c>
      <c r="L1203" s="119" t="s">
        <v>8575</v>
      </c>
      <c r="M1203" s="120">
        <v>10000</v>
      </c>
      <c r="N1203" s="122">
        <v>0</v>
      </c>
      <c r="O1203" s="122">
        <v>0</v>
      </c>
      <c r="P1203" s="122">
        <v>0</v>
      </c>
      <c r="Q1203" s="121">
        <f t="shared" si="18"/>
        <v>0</v>
      </c>
      <c r="R1203" s="120">
        <v>10000</v>
      </c>
    </row>
    <row r="1204" spans="1:18">
      <c r="A1204" s="116" t="str">
        <f>TNOMINA[[#This Row],[cedula]]&amp;TNOMINA[[#This Row],[prog]]&amp;LEFT(TNOMINA[[#This Row],[tipo]],3)</f>
        <v>0930078436101SEG</v>
      </c>
      <c r="B1204" s="119" t="s">
        <v>2299</v>
      </c>
      <c r="C1204" s="119" t="s">
        <v>239</v>
      </c>
      <c r="D1204" s="119" t="s">
        <v>2328</v>
      </c>
      <c r="E1204" s="119" t="s">
        <v>3001</v>
      </c>
      <c r="F1204" s="119" t="s">
        <v>3002</v>
      </c>
      <c r="G1204" s="119" t="s">
        <v>3004</v>
      </c>
      <c r="H1204" s="119" t="s">
        <v>2206</v>
      </c>
      <c r="I1204" s="119" t="s">
        <v>1530</v>
      </c>
      <c r="J1204" s="119" t="s">
        <v>795</v>
      </c>
      <c r="K1204" s="119" t="s">
        <v>843</v>
      </c>
      <c r="L1204" s="119" t="s">
        <v>8575</v>
      </c>
      <c r="M1204" s="120">
        <v>10000</v>
      </c>
      <c r="N1204" s="122">
        <v>0</v>
      </c>
      <c r="O1204" s="122">
        <v>0</v>
      </c>
      <c r="P1204" s="122">
        <v>0</v>
      </c>
      <c r="Q1204" s="121">
        <f t="shared" si="18"/>
        <v>0</v>
      </c>
      <c r="R1204" s="120">
        <v>10000</v>
      </c>
    </row>
    <row r="1205" spans="1:18">
      <c r="A1205" s="116" t="str">
        <f>TNOMINA[[#This Row],[cedula]]&amp;TNOMINA[[#This Row],[prog]]&amp;LEFT(TNOMINA[[#This Row],[tipo]],3)</f>
        <v>4023872572101SEG</v>
      </c>
      <c r="B1205" s="119" t="s">
        <v>2299</v>
      </c>
      <c r="C1205" s="119" t="s">
        <v>239</v>
      </c>
      <c r="D1205" s="119" t="s">
        <v>2328</v>
      </c>
      <c r="E1205" s="119" t="s">
        <v>3001</v>
      </c>
      <c r="F1205" s="119" t="s">
        <v>3002</v>
      </c>
      <c r="G1205" s="119" t="s">
        <v>3004</v>
      </c>
      <c r="H1205" s="119" t="s">
        <v>6373</v>
      </c>
      <c r="I1205" s="119" t="s">
        <v>6374</v>
      </c>
      <c r="J1205" s="119" t="s">
        <v>795</v>
      </c>
      <c r="K1205" s="119" t="s">
        <v>843</v>
      </c>
      <c r="L1205" s="119" t="s">
        <v>8575</v>
      </c>
      <c r="M1205" s="120">
        <v>10000</v>
      </c>
      <c r="N1205" s="122">
        <v>0</v>
      </c>
      <c r="O1205" s="122">
        <v>0</v>
      </c>
      <c r="P1205" s="122">
        <v>0</v>
      </c>
      <c r="Q1205" s="121">
        <f t="shared" si="18"/>
        <v>0</v>
      </c>
      <c r="R1205" s="120">
        <v>10000</v>
      </c>
    </row>
    <row r="1206" spans="1:18">
      <c r="A1206" s="116" t="str">
        <f>TNOMINA[[#This Row],[cedula]]&amp;TNOMINA[[#This Row],[prog]]&amp;LEFT(TNOMINA[[#This Row],[tipo]],3)</f>
        <v>4024152637101SEG</v>
      </c>
      <c r="B1206" s="119" t="s">
        <v>2299</v>
      </c>
      <c r="C1206" s="119" t="s">
        <v>239</v>
      </c>
      <c r="D1206" s="119" t="s">
        <v>2328</v>
      </c>
      <c r="E1206" s="119" t="s">
        <v>3001</v>
      </c>
      <c r="F1206" s="119" t="s">
        <v>3002</v>
      </c>
      <c r="G1206" s="119" t="s">
        <v>3006</v>
      </c>
      <c r="H1206" s="119" t="s">
        <v>3127</v>
      </c>
      <c r="I1206" s="119" t="s">
        <v>3126</v>
      </c>
      <c r="J1206" s="119" t="s">
        <v>795</v>
      </c>
      <c r="K1206" s="119" t="s">
        <v>843</v>
      </c>
      <c r="L1206" s="119" t="s">
        <v>8575</v>
      </c>
      <c r="M1206" s="120">
        <v>10000</v>
      </c>
      <c r="N1206" s="122">
        <v>0</v>
      </c>
      <c r="O1206" s="122">
        <v>0</v>
      </c>
      <c r="P1206" s="122">
        <v>0</v>
      </c>
      <c r="Q1206" s="121">
        <f t="shared" si="18"/>
        <v>0</v>
      </c>
      <c r="R1206" s="120">
        <v>10000</v>
      </c>
    </row>
    <row r="1207" spans="1:18">
      <c r="A1207" s="116" t="str">
        <f>TNOMINA[[#This Row],[cedula]]&amp;TNOMINA[[#This Row],[prog]]&amp;LEFT(TNOMINA[[#This Row],[tipo]],3)</f>
        <v>0780014591901SEG</v>
      </c>
      <c r="B1207" s="119" t="s">
        <v>2299</v>
      </c>
      <c r="C1207" s="119" t="s">
        <v>239</v>
      </c>
      <c r="D1207" s="119" t="s">
        <v>2328</v>
      </c>
      <c r="E1207" s="119" t="s">
        <v>3001</v>
      </c>
      <c r="F1207" s="119" t="s">
        <v>3002</v>
      </c>
      <c r="G1207" s="119" t="s">
        <v>3004</v>
      </c>
      <c r="H1207" s="119" t="s">
        <v>2980</v>
      </c>
      <c r="I1207" s="119" t="s">
        <v>2979</v>
      </c>
      <c r="J1207" s="119" t="s">
        <v>795</v>
      </c>
      <c r="K1207" s="119" t="s">
        <v>843</v>
      </c>
      <c r="L1207" s="119" t="s">
        <v>8575</v>
      </c>
      <c r="M1207" s="120">
        <v>10000</v>
      </c>
      <c r="N1207" s="122">
        <v>0</v>
      </c>
      <c r="O1207" s="122">
        <v>0</v>
      </c>
      <c r="P1207" s="122">
        <v>0</v>
      </c>
      <c r="Q1207" s="121">
        <f t="shared" si="18"/>
        <v>0</v>
      </c>
      <c r="R1207" s="120">
        <v>10000</v>
      </c>
    </row>
    <row r="1208" spans="1:18">
      <c r="A1208" s="116" t="str">
        <f>TNOMINA[[#This Row],[cedula]]&amp;TNOMINA[[#This Row],[prog]]&amp;LEFT(TNOMINA[[#This Row],[tipo]],3)</f>
        <v>2230175255001SEG</v>
      </c>
      <c r="B1208" s="119" t="s">
        <v>2299</v>
      </c>
      <c r="C1208" s="119" t="s">
        <v>239</v>
      </c>
      <c r="D1208" s="119" t="s">
        <v>2328</v>
      </c>
      <c r="E1208" s="119" t="s">
        <v>3001</v>
      </c>
      <c r="F1208" s="119" t="s">
        <v>3002</v>
      </c>
      <c r="G1208" s="119" t="s">
        <v>3006</v>
      </c>
      <c r="H1208" s="119" t="s">
        <v>3542</v>
      </c>
      <c r="I1208" s="119" t="s">
        <v>3541</v>
      </c>
      <c r="J1208" s="119" t="s">
        <v>795</v>
      </c>
      <c r="K1208" s="119" t="s">
        <v>843</v>
      </c>
      <c r="L1208" s="119" t="s">
        <v>8575</v>
      </c>
      <c r="M1208" s="120">
        <v>10000</v>
      </c>
      <c r="N1208" s="122">
        <v>0</v>
      </c>
      <c r="O1208" s="122">
        <v>0</v>
      </c>
      <c r="P1208" s="122">
        <v>0</v>
      </c>
      <c r="Q1208" s="121">
        <f t="shared" si="18"/>
        <v>0</v>
      </c>
      <c r="R1208" s="120">
        <v>10000</v>
      </c>
    </row>
    <row r="1209" spans="1:18">
      <c r="A1209" s="116" t="str">
        <f>TNOMINA[[#This Row],[cedula]]&amp;TNOMINA[[#This Row],[prog]]&amp;LEFT(TNOMINA[[#This Row],[tipo]],3)</f>
        <v>4022678710501SEG</v>
      </c>
      <c r="B1209" s="119" t="s">
        <v>2299</v>
      </c>
      <c r="C1209" s="119" t="s">
        <v>239</v>
      </c>
      <c r="D1209" s="119" t="s">
        <v>2328</v>
      </c>
      <c r="E1209" s="119" t="s">
        <v>3001</v>
      </c>
      <c r="F1209" s="119" t="s">
        <v>3002</v>
      </c>
      <c r="G1209" s="119" t="s">
        <v>3006</v>
      </c>
      <c r="H1209" s="119" t="s">
        <v>2210</v>
      </c>
      <c r="I1209" s="119" t="s">
        <v>1388</v>
      </c>
      <c r="J1209" s="119" t="s">
        <v>795</v>
      </c>
      <c r="K1209" s="119" t="s">
        <v>843</v>
      </c>
      <c r="L1209" s="119" t="s">
        <v>8575</v>
      </c>
      <c r="M1209" s="120">
        <v>10000</v>
      </c>
      <c r="N1209" s="122">
        <v>0</v>
      </c>
      <c r="O1209" s="122">
        <v>0</v>
      </c>
      <c r="P1209" s="122">
        <v>0</v>
      </c>
      <c r="Q1209" s="121">
        <f t="shared" si="18"/>
        <v>0</v>
      </c>
      <c r="R1209" s="120">
        <v>10000</v>
      </c>
    </row>
    <row r="1210" spans="1:18">
      <c r="A1210" s="116" t="str">
        <f>TNOMINA[[#This Row],[cedula]]&amp;TNOMINA[[#This Row],[prog]]&amp;LEFT(TNOMINA[[#This Row],[tipo]],3)</f>
        <v>0011790788101SEG</v>
      </c>
      <c r="B1210" s="119" t="s">
        <v>2299</v>
      </c>
      <c r="C1210" s="119" t="s">
        <v>239</v>
      </c>
      <c r="D1210" s="119" t="s">
        <v>2328</v>
      </c>
      <c r="E1210" s="119" t="s">
        <v>3001</v>
      </c>
      <c r="F1210" s="119" t="s">
        <v>3002</v>
      </c>
      <c r="G1210" s="119" t="s">
        <v>3005</v>
      </c>
      <c r="H1210" s="119" t="s">
        <v>2308</v>
      </c>
      <c r="I1210" s="119" t="s">
        <v>3128</v>
      </c>
      <c r="J1210" s="119" t="s">
        <v>795</v>
      </c>
      <c r="K1210" s="119" t="s">
        <v>843</v>
      </c>
      <c r="L1210" s="119" t="s">
        <v>8575</v>
      </c>
      <c r="M1210" s="120">
        <v>30000</v>
      </c>
      <c r="N1210" s="122">
        <v>0</v>
      </c>
      <c r="O1210" s="122">
        <v>0</v>
      </c>
      <c r="P1210" s="122">
        <v>0</v>
      </c>
      <c r="Q1210" s="121">
        <f t="shared" si="18"/>
        <v>0</v>
      </c>
      <c r="R1210" s="120">
        <v>30000</v>
      </c>
    </row>
    <row r="1211" spans="1:18">
      <c r="A1211" s="116" t="str">
        <f>TNOMINA[[#This Row],[cedula]]&amp;TNOMINA[[#This Row],[prog]]&amp;LEFT(TNOMINA[[#This Row],[tipo]],3)</f>
        <v>0011179264401SEG</v>
      </c>
      <c r="B1211" s="119" t="s">
        <v>2299</v>
      </c>
      <c r="C1211" s="119" t="s">
        <v>239</v>
      </c>
      <c r="D1211" s="119" t="s">
        <v>2328</v>
      </c>
      <c r="E1211" s="119" t="s">
        <v>3001</v>
      </c>
      <c r="F1211" s="119" t="s">
        <v>3002</v>
      </c>
      <c r="G1211" s="119" t="s">
        <v>3006</v>
      </c>
      <c r="H1211" s="119" t="s">
        <v>2211</v>
      </c>
      <c r="I1211" s="119" t="s">
        <v>1323</v>
      </c>
      <c r="J1211" s="119" t="s">
        <v>795</v>
      </c>
      <c r="K1211" s="119" t="s">
        <v>843</v>
      </c>
      <c r="L1211" s="119" t="s">
        <v>8575</v>
      </c>
      <c r="M1211" s="120">
        <v>20000</v>
      </c>
      <c r="N1211" s="122">
        <v>0</v>
      </c>
      <c r="O1211" s="122">
        <v>0</v>
      </c>
      <c r="P1211" s="122">
        <v>0</v>
      </c>
      <c r="Q1211" s="121">
        <f t="shared" si="18"/>
        <v>0</v>
      </c>
      <c r="R1211" s="120">
        <v>20000</v>
      </c>
    </row>
    <row r="1212" spans="1:18">
      <c r="A1212" s="116" t="str">
        <f>TNOMINA[[#This Row],[cedula]]&amp;TNOMINA[[#This Row],[prog]]&amp;LEFT(TNOMINA[[#This Row],[tipo]],3)</f>
        <v>0830004805801SEG</v>
      </c>
      <c r="B1212" s="119" t="s">
        <v>2299</v>
      </c>
      <c r="C1212" s="119" t="s">
        <v>239</v>
      </c>
      <c r="D1212" s="119" t="s">
        <v>2328</v>
      </c>
      <c r="E1212" s="119" t="s">
        <v>3001</v>
      </c>
      <c r="F1212" s="119" t="s">
        <v>3002</v>
      </c>
      <c r="G1212" s="119" t="s">
        <v>3006</v>
      </c>
      <c r="H1212" s="119" t="s">
        <v>2212</v>
      </c>
      <c r="I1212" s="119" t="s">
        <v>1438</v>
      </c>
      <c r="J1212" s="119" t="s">
        <v>795</v>
      </c>
      <c r="K1212" s="119" t="s">
        <v>843</v>
      </c>
      <c r="L1212" s="119" t="s">
        <v>8575</v>
      </c>
      <c r="M1212" s="120">
        <v>10000</v>
      </c>
      <c r="N1212" s="122">
        <v>0</v>
      </c>
      <c r="O1212" s="122">
        <v>0</v>
      </c>
      <c r="P1212" s="122">
        <v>0</v>
      </c>
      <c r="Q1212" s="121">
        <f t="shared" si="18"/>
        <v>0</v>
      </c>
      <c r="R1212" s="120">
        <v>10000</v>
      </c>
    </row>
    <row r="1213" spans="1:18">
      <c r="A1213" s="116" t="str">
        <f>TNOMINA[[#This Row],[cedula]]&amp;TNOMINA[[#This Row],[prog]]&amp;LEFT(TNOMINA[[#This Row],[tipo]],3)</f>
        <v>0680004516001SEG</v>
      </c>
      <c r="B1213" s="119" t="s">
        <v>2299</v>
      </c>
      <c r="C1213" s="119" t="s">
        <v>239</v>
      </c>
      <c r="D1213" s="119" t="s">
        <v>2328</v>
      </c>
      <c r="E1213" s="119" t="s">
        <v>3001</v>
      </c>
      <c r="F1213" s="119" t="s">
        <v>3002</v>
      </c>
      <c r="G1213" s="119" t="s">
        <v>3004</v>
      </c>
      <c r="H1213" s="119" t="s">
        <v>2311</v>
      </c>
      <c r="I1213" s="119" t="s">
        <v>2322</v>
      </c>
      <c r="J1213" s="119" t="s">
        <v>795</v>
      </c>
      <c r="K1213" s="119" t="s">
        <v>843</v>
      </c>
      <c r="L1213" s="119" t="s">
        <v>8575</v>
      </c>
      <c r="M1213" s="120">
        <v>30000</v>
      </c>
      <c r="N1213" s="122">
        <v>0</v>
      </c>
      <c r="O1213" s="122">
        <v>0</v>
      </c>
      <c r="P1213" s="122">
        <v>0</v>
      </c>
      <c r="Q1213" s="121">
        <f t="shared" si="18"/>
        <v>0</v>
      </c>
      <c r="R1213" s="120">
        <v>30000</v>
      </c>
    </row>
    <row r="1214" spans="1:18">
      <c r="A1214" s="116" t="str">
        <f>TNOMINA[[#This Row],[cedula]]&amp;TNOMINA[[#This Row],[prog]]&amp;LEFT(TNOMINA[[#This Row],[tipo]],3)</f>
        <v>0470120865601SEG</v>
      </c>
      <c r="B1214" s="119" t="s">
        <v>2299</v>
      </c>
      <c r="C1214" s="119" t="s">
        <v>239</v>
      </c>
      <c r="D1214" s="119" t="s">
        <v>2328</v>
      </c>
      <c r="E1214" s="119" t="s">
        <v>3001</v>
      </c>
      <c r="F1214" s="119" t="s">
        <v>3002</v>
      </c>
      <c r="G1214" s="119" t="s">
        <v>3006</v>
      </c>
      <c r="H1214" s="119" t="s">
        <v>2213</v>
      </c>
      <c r="I1214" s="119" t="s">
        <v>1356</v>
      </c>
      <c r="J1214" s="119" t="s">
        <v>795</v>
      </c>
      <c r="K1214" s="119" t="s">
        <v>843</v>
      </c>
      <c r="L1214" s="119" t="s">
        <v>8575</v>
      </c>
      <c r="M1214" s="120">
        <v>8000</v>
      </c>
      <c r="N1214" s="122">
        <v>0</v>
      </c>
      <c r="O1214" s="122">
        <v>0</v>
      </c>
      <c r="P1214" s="122">
        <v>0</v>
      </c>
      <c r="Q1214" s="121">
        <f t="shared" si="18"/>
        <v>0</v>
      </c>
      <c r="R1214" s="120">
        <v>8000</v>
      </c>
    </row>
    <row r="1215" spans="1:18">
      <c r="A1215" s="116" t="str">
        <f>TNOMINA[[#This Row],[cedula]]&amp;TNOMINA[[#This Row],[prog]]&amp;LEFT(TNOMINA[[#This Row],[tipo]],3)</f>
        <v>4023762238201SEG</v>
      </c>
      <c r="B1215" s="119" t="s">
        <v>2299</v>
      </c>
      <c r="C1215" s="119" t="s">
        <v>239</v>
      </c>
      <c r="D1215" s="119" t="s">
        <v>2328</v>
      </c>
      <c r="E1215" s="119" t="s">
        <v>3001</v>
      </c>
      <c r="F1215" s="119" t="s">
        <v>3002</v>
      </c>
      <c r="G1215" s="119" t="s">
        <v>3010</v>
      </c>
      <c r="H1215" s="119" t="s">
        <v>3208</v>
      </c>
      <c r="I1215" s="119" t="s">
        <v>3207</v>
      </c>
      <c r="J1215" s="119" t="s">
        <v>795</v>
      </c>
      <c r="K1215" s="119" t="s">
        <v>843</v>
      </c>
      <c r="L1215" s="119" t="s">
        <v>8575</v>
      </c>
      <c r="M1215" s="120">
        <v>10000</v>
      </c>
      <c r="N1215" s="122">
        <v>0</v>
      </c>
      <c r="O1215" s="122">
        <v>0</v>
      </c>
      <c r="P1215" s="122">
        <v>0</v>
      </c>
      <c r="Q1215" s="121">
        <f t="shared" si="18"/>
        <v>0</v>
      </c>
      <c r="R1215" s="120">
        <v>10000</v>
      </c>
    </row>
    <row r="1216" spans="1:18">
      <c r="A1216" s="116" t="str">
        <f>TNOMINA[[#This Row],[cedula]]&amp;TNOMINA[[#This Row],[prog]]&amp;LEFT(TNOMINA[[#This Row],[tipo]],3)</f>
        <v>2230125429201SEG</v>
      </c>
      <c r="B1216" s="119" t="s">
        <v>2299</v>
      </c>
      <c r="C1216" s="119" t="s">
        <v>239</v>
      </c>
      <c r="D1216" s="119" t="s">
        <v>2328</v>
      </c>
      <c r="E1216" s="119" t="s">
        <v>3001</v>
      </c>
      <c r="F1216" s="119" t="s">
        <v>3002</v>
      </c>
      <c r="G1216" s="119" t="s">
        <v>3006</v>
      </c>
      <c r="H1216" s="119" t="s">
        <v>2345</v>
      </c>
      <c r="I1216" s="119" t="s">
        <v>2344</v>
      </c>
      <c r="J1216" s="119" t="s">
        <v>795</v>
      </c>
      <c r="K1216" s="119" t="s">
        <v>843</v>
      </c>
      <c r="L1216" s="119" t="s">
        <v>8575</v>
      </c>
      <c r="M1216" s="120">
        <v>10000</v>
      </c>
      <c r="N1216" s="122">
        <v>0</v>
      </c>
      <c r="O1216" s="122">
        <v>0</v>
      </c>
      <c r="P1216" s="122">
        <v>0</v>
      </c>
      <c r="Q1216" s="121">
        <f t="shared" si="18"/>
        <v>0</v>
      </c>
      <c r="R1216" s="120">
        <v>10000</v>
      </c>
    </row>
    <row r="1217" spans="1:18">
      <c r="A1217" s="116" t="str">
        <f>TNOMINA[[#This Row],[cedula]]&amp;TNOMINA[[#This Row],[prog]]&amp;LEFT(TNOMINA[[#This Row],[tipo]],3)</f>
        <v>4023799808901SEG</v>
      </c>
      <c r="B1217" s="119" t="s">
        <v>2299</v>
      </c>
      <c r="C1217" s="119" t="s">
        <v>239</v>
      </c>
      <c r="D1217" s="119" t="s">
        <v>2328</v>
      </c>
      <c r="E1217" s="119" t="s">
        <v>3001</v>
      </c>
      <c r="F1217" s="119" t="s">
        <v>3002</v>
      </c>
      <c r="G1217" s="119" t="s">
        <v>3006</v>
      </c>
      <c r="H1217" s="119" t="s">
        <v>2215</v>
      </c>
      <c r="I1217" s="119" t="s">
        <v>1393</v>
      </c>
      <c r="J1217" s="119" t="s">
        <v>795</v>
      </c>
      <c r="K1217" s="119" t="s">
        <v>843</v>
      </c>
      <c r="L1217" s="119" t="s">
        <v>8575</v>
      </c>
      <c r="M1217" s="120">
        <v>5000</v>
      </c>
      <c r="N1217" s="122">
        <v>0</v>
      </c>
      <c r="O1217" s="122">
        <v>0</v>
      </c>
      <c r="P1217" s="122">
        <v>0</v>
      </c>
      <c r="Q1217" s="121">
        <f t="shared" si="18"/>
        <v>0</v>
      </c>
      <c r="R1217" s="120">
        <v>5000</v>
      </c>
    </row>
    <row r="1218" spans="1:18">
      <c r="A1218" s="116" t="str">
        <f>TNOMINA[[#This Row],[cedula]]&amp;TNOMINA[[#This Row],[prog]]&amp;LEFT(TNOMINA[[#This Row],[tipo]],3)</f>
        <v>0011342460001SEG</v>
      </c>
      <c r="B1218" s="119" t="s">
        <v>2299</v>
      </c>
      <c r="C1218" s="119" t="s">
        <v>239</v>
      </c>
      <c r="D1218" s="119" t="s">
        <v>2328</v>
      </c>
      <c r="E1218" s="119" t="s">
        <v>3001</v>
      </c>
      <c r="F1218" s="119" t="s">
        <v>3002</v>
      </c>
      <c r="G1218" s="119" t="s">
        <v>3006</v>
      </c>
      <c r="H1218" s="119" t="s">
        <v>3130</v>
      </c>
      <c r="I1218" s="119" t="s">
        <v>3129</v>
      </c>
      <c r="J1218" s="119" t="s">
        <v>795</v>
      </c>
      <c r="K1218" s="119" t="s">
        <v>843</v>
      </c>
      <c r="L1218" s="119" t="s">
        <v>8575</v>
      </c>
      <c r="M1218" s="120">
        <v>30000</v>
      </c>
      <c r="N1218" s="122">
        <v>0</v>
      </c>
      <c r="O1218" s="122">
        <v>0</v>
      </c>
      <c r="P1218" s="122">
        <v>0</v>
      </c>
      <c r="Q1218" s="121">
        <f t="shared" si="18"/>
        <v>0</v>
      </c>
      <c r="R1218" s="120">
        <v>30000</v>
      </c>
    </row>
    <row r="1219" spans="1:18">
      <c r="A1219" s="116" t="str">
        <f>TNOMINA[[#This Row],[cedula]]&amp;TNOMINA[[#This Row],[prog]]&amp;LEFT(TNOMINA[[#This Row],[tipo]],3)</f>
        <v>0020150502101SEG</v>
      </c>
      <c r="B1219" s="119" t="s">
        <v>2299</v>
      </c>
      <c r="C1219" s="119" t="s">
        <v>239</v>
      </c>
      <c r="D1219" s="119" t="s">
        <v>2328</v>
      </c>
      <c r="E1219" s="119" t="s">
        <v>3001</v>
      </c>
      <c r="F1219" s="119" t="s">
        <v>3002</v>
      </c>
      <c r="G1219" s="119" t="s">
        <v>3007</v>
      </c>
      <c r="H1219" s="119" t="s">
        <v>2463</v>
      </c>
      <c r="I1219" s="119" t="s">
        <v>2435</v>
      </c>
      <c r="J1219" s="119" t="s">
        <v>795</v>
      </c>
      <c r="K1219" s="119" t="s">
        <v>843</v>
      </c>
      <c r="L1219" s="119" t="s">
        <v>8575</v>
      </c>
      <c r="M1219" s="120">
        <v>10000</v>
      </c>
      <c r="N1219" s="122">
        <v>0</v>
      </c>
      <c r="O1219" s="122">
        <v>0</v>
      </c>
      <c r="P1219" s="122">
        <v>0</v>
      </c>
      <c r="Q1219" s="121">
        <f t="shared" si="18"/>
        <v>0</v>
      </c>
      <c r="R1219" s="120">
        <v>10000</v>
      </c>
    </row>
    <row r="1220" spans="1:18">
      <c r="A1220" s="116" t="str">
        <f>TNOMINA[[#This Row],[cedula]]&amp;TNOMINA[[#This Row],[prog]]&amp;LEFT(TNOMINA[[#This Row],[tipo]],3)</f>
        <v>0160015037701SEG</v>
      </c>
      <c r="B1220" s="119" t="s">
        <v>2299</v>
      </c>
      <c r="C1220" s="119" t="s">
        <v>239</v>
      </c>
      <c r="D1220" s="119" t="s">
        <v>2328</v>
      </c>
      <c r="E1220" s="119" t="s">
        <v>3001</v>
      </c>
      <c r="F1220" s="119" t="s">
        <v>3002</v>
      </c>
      <c r="G1220" s="119" t="s">
        <v>3006</v>
      </c>
      <c r="H1220" s="119" t="s">
        <v>2409</v>
      </c>
      <c r="I1220" s="119" t="s">
        <v>2395</v>
      </c>
      <c r="J1220" s="119" t="s">
        <v>795</v>
      </c>
      <c r="K1220" s="119" t="s">
        <v>843</v>
      </c>
      <c r="L1220" s="119" t="s">
        <v>8575</v>
      </c>
      <c r="M1220" s="120">
        <v>10000</v>
      </c>
      <c r="N1220" s="122">
        <v>0</v>
      </c>
      <c r="O1220" s="122">
        <v>0</v>
      </c>
      <c r="P1220" s="122">
        <v>0</v>
      </c>
      <c r="Q1220" s="121">
        <f t="shared" si="18"/>
        <v>0</v>
      </c>
      <c r="R1220" s="120">
        <v>10000</v>
      </c>
    </row>
    <row r="1221" spans="1:18">
      <c r="A1221" s="116" t="str">
        <f>TNOMINA[[#This Row],[cedula]]&amp;TNOMINA[[#This Row],[prog]]&amp;LEFT(TNOMINA[[#This Row],[tipo]],3)</f>
        <v>0270028219301SEG</v>
      </c>
      <c r="B1221" s="119" t="s">
        <v>2299</v>
      </c>
      <c r="C1221" s="119" t="s">
        <v>239</v>
      </c>
      <c r="D1221" s="119" t="s">
        <v>2328</v>
      </c>
      <c r="E1221" s="119" t="s">
        <v>3001</v>
      </c>
      <c r="F1221" s="119" t="s">
        <v>3002</v>
      </c>
      <c r="G1221" s="119" t="s">
        <v>3010</v>
      </c>
      <c r="H1221" s="119" t="s">
        <v>2217</v>
      </c>
      <c r="I1221" s="119" t="s">
        <v>798</v>
      </c>
      <c r="J1221" s="119" t="s">
        <v>795</v>
      </c>
      <c r="K1221" s="119" t="s">
        <v>843</v>
      </c>
      <c r="L1221" s="119" t="s">
        <v>8575</v>
      </c>
      <c r="M1221" s="120">
        <v>30000</v>
      </c>
      <c r="N1221" s="122">
        <v>0</v>
      </c>
      <c r="O1221" s="122">
        <v>0</v>
      </c>
      <c r="P1221" s="122">
        <v>0</v>
      </c>
      <c r="Q1221" s="121">
        <f t="shared" ref="Q1221:Q1284" si="19">M1221-SUM(N1221:P1221)-R1221</f>
        <v>0</v>
      </c>
      <c r="R1221" s="120">
        <v>30000</v>
      </c>
    </row>
    <row r="1222" spans="1:18">
      <c r="A1222" s="116" t="str">
        <f>TNOMINA[[#This Row],[cedula]]&amp;TNOMINA[[#This Row],[prog]]&amp;LEFT(TNOMINA[[#This Row],[tipo]],3)</f>
        <v>4021453822101SEG</v>
      </c>
      <c r="B1222" s="119" t="s">
        <v>2299</v>
      </c>
      <c r="C1222" s="119" t="s">
        <v>239</v>
      </c>
      <c r="D1222" s="119" t="s">
        <v>2328</v>
      </c>
      <c r="E1222" s="119" t="s">
        <v>3001</v>
      </c>
      <c r="F1222" s="119" t="s">
        <v>3002</v>
      </c>
      <c r="G1222" s="119" t="s">
        <v>3006</v>
      </c>
      <c r="H1222" s="119" t="s">
        <v>3586</v>
      </c>
      <c r="I1222" s="119" t="s">
        <v>3619</v>
      </c>
      <c r="J1222" s="119" t="s">
        <v>795</v>
      </c>
      <c r="K1222" s="119" t="s">
        <v>843</v>
      </c>
      <c r="L1222" s="119" t="s">
        <v>8575</v>
      </c>
      <c r="M1222" s="120">
        <v>10000</v>
      </c>
      <c r="N1222" s="122">
        <v>0</v>
      </c>
      <c r="O1222" s="122">
        <v>0</v>
      </c>
      <c r="P1222" s="122">
        <v>0</v>
      </c>
      <c r="Q1222" s="121">
        <f t="shared" si="19"/>
        <v>0</v>
      </c>
      <c r="R1222" s="120">
        <v>10000</v>
      </c>
    </row>
    <row r="1223" spans="1:18">
      <c r="A1223" s="116" t="str">
        <f>TNOMINA[[#This Row],[cedula]]&amp;TNOMINA[[#This Row],[prog]]&amp;LEFT(TNOMINA[[#This Row],[tipo]],3)</f>
        <v>0011911573101SEG</v>
      </c>
      <c r="B1223" s="119" t="s">
        <v>2299</v>
      </c>
      <c r="C1223" s="119" t="s">
        <v>239</v>
      </c>
      <c r="D1223" s="119" t="s">
        <v>2328</v>
      </c>
      <c r="E1223" s="119" t="s">
        <v>3001</v>
      </c>
      <c r="F1223" s="119" t="s">
        <v>3002</v>
      </c>
      <c r="G1223" s="119" t="s">
        <v>3004</v>
      </c>
      <c r="H1223" s="119" t="s">
        <v>2982</v>
      </c>
      <c r="I1223" s="119" t="s">
        <v>2981</v>
      </c>
      <c r="J1223" s="119" t="s">
        <v>795</v>
      </c>
      <c r="K1223" s="119" t="s">
        <v>843</v>
      </c>
      <c r="L1223" s="119" t="s">
        <v>8575</v>
      </c>
      <c r="M1223" s="120">
        <v>10000</v>
      </c>
      <c r="N1223" s="122">
        <v>0</v>
      </c>
      <c r="O1223" s="122">
        <v>0</v>
      </c>
      <c r="P1223" s="122">
        <v>0</v>
      </c>
      <c r="Q1223" s="121">
        <f t="shared" si="19"/>
        <v>0</v>
      </c>
      <c r="R1223" s="120">
        <v>10000</v>
      </c>
    </row>
    <row r="1224" spans="1:18">
      <c r="A1224" s="116" t="str">
        <f>TNOMINA[[#This Row],[cedula]]&amp;TNOMINA[[#This Row],[prog]]&amp;LEFT(TNOMINA[[#This Row],[tipo]],3)</f>
        <v>4021368507201SEG</v>
      </c>
      <c r="B1224" s="119" t="s">
        <v>2299</v>
      </c>
      <c r="C1224" s="119" t="s">
        <v>239</v>
      </c>
      <c r="D1224" s="119" t="s">
        <v>2328</v>
      </c>
      <c r="E1224" s="119" t="s">
        <v>3001</v>
      </c>
      <c r="F1224" s="119" t="s">
        <v>3002</v>
      </c>
      <c r="G1224" s="119" t="s">
        <v>3004</v>
      </c>
      <c r="H1224" s="119" t="s">
        <v>2824</v>
      </c>
      <c r="I1224" s="119" t="s">
        <v>2823</v>
      </c>
      <c r="J1224" s="119" t="s">
        <v>795</v>
      </c>
      <c r="K1224" s="119" t="s">
        <v>843</v>
      </c>
      <c r="L1224" s="119" t="s">
        <v>8575</v>
      </c>
      <c r="M1224" s="120">
        <v>10000</v>
      </c>
      <c r="N1224" s="122">
        <v>0</v>
      </c>
      <c r="O1224" s="122">
        <v>0</v>
      </c>
      <c r="P1224" s="122">
        <v>0</v>
      </c>
      <c r="Q1224" s="121">
        <f t="shared" si="19"/>
        <v>0</v>
      </c>
      <c r="R1224" s="120">
        <v>10000</v>
      </c>
    </row>
    <row r="1225" spans="1:18">
      <c r="A1225" s="116" t="str">
        <f>TNOMINA[[#This Row],[cedula]]&amp;TNOMINA[[#This Row],[prog]]&amp;LEFT(TNOMINA[[#This Row],[tipo]],3)</f>
        <v>0160011657601SEG</v>
      </c>
      <c r="B1225" s="119" t="s">
        <v>2299</v>
      </c>
      <c r="C1225" s="119" t="s">
        <v>239</v>
      </c>
      <c r="D1225" s="119" t="s">
        <v>2328</v>
      </c>
      <c r="E1225" s="119" t="s">
        <v>3001</v>
      </c>
      <c r="F1225" s="119" t="s">
        <v>3002</v>
      </c>
      <c r="G1225" s="119" t="s">
        <v>3009</v>
      </c>
      <c r="H1225" s="119" t="s">
        <v>2310</v>
      </c>
      <c r="I1225" s="119" t="s">
        <v>2321</v>
      </c>
      <c r="J1225" s="119" t="s">
        <v>795</v>
      </c>
      <c r="K1225" s="119" t="s">
        <v>843</v>
      </c>
      <c r="L1225" s="119" t="s">
        <v>8575</v>
      </c>
      <c r="M1225" s="120">
        <v>10000</v>
      </c>
      <c r="N1225" s="122">
        <v>0</v>
      </c>
      <c r="O1225" s="122">
        <v>0</v>
      </c>
      <c r="P1225" s="122">
        <v>0</v>
      </c>
      <c r="Q1225" s="121">
        <f t="shared" si="19"/>
        <v>0</v>
      </c>
      <c r="R1225" s="120">
        <v>10000</v>
      </c>
    </row>
    <row r="1226" spans="1:18">
      <c r="A1226" s="116" t="str">
        <f>TNOMINA[[#This Row],[cedula]]&amp;TNOMINA[[#This Row],[prog]]&amp;LEFT(TNOMINA[[#This Row],[tipo]],3)</f>
        <v>0340046167301SEG</v>
      </c>
      <c r="B1226" s="119" t="s">
        <v>2299</v>
      </c>
      <c r="C1226" s="119" t="s">
        <v>239</v>
      </c>
      <c r="D1226" s="119" t="s">
        <v>2328</v>
      </c>
      <c r="E1226" s="119" t="s">
        <v>3001</v>
      </c>
      <c r="F1226" s="119" t="s">
        <v>3002</v>
      </c>
      <c r="G1226" s="119" t="s">
        <v>3006</v>
      </c>
      <c r="H1226" s="119" t="s">
        <v>3511</v>
      </c>
      <c r="I1226" s="119" t="s">
        <v>3510</v>
      </c>
      <c r="J1226" s="119" t="s">
        <v>795</v>
      </c>
      <c r="K1226" s="119" t="s">
        <v>843</v>
      </c>
      <c r="L1226" s="119" t="s">
        <v>8575</v>
      </c>
      <c r="M1226" s="120">
        <v>55000</v>
      </c>
      <c r="N1226" s="120">
        <v>3195.88</v>
      </c>
      <c r="O1226" s="122">
        <v>0</v>
      </c>
      <c r="P1226" s="122">
        <v>0</v>
      </c>
      <c r="Q1226" s="121">
        <f t="shared" si="19"/>
        <v>0</v>
      </c>
      <c r="R1226" s="120">
        <v>51804.12</v>
      </c>
    </row>
    <row r="1227" spans="1:18">
      <c r="A1227" s="116" t="str">
        <f>TNOMINA[[#This Row],[cedula]]&amp;TNOMINA[[#This Row],[prog]]&amp;LEFT(TNOMINA[[#This Row],[tipo]],3)</f>
        <v>4022140439101SEG</v>
      </c>
      <c r="B1227" s="119" t="s">
        <v>2299</v>
      </c>
      <c r="C1227" s="119" t="s">
        <v>239</v>
      </c>
      <c r="D1227" s="119" t="s">
        <v>2328</v>
      </c>
      <c r="E1227" s="119" t="s">
        <v>3001</v>
      </c>
      <c r="F1227" s="119" t="s">
        <v>3002</v>
      </c>
      <c r="G1227" s="119" t="s">
        <v>3004</v>
      </c>
      <c r="H1227" s="119" t="s">
        <v>2219</v>
      </c>
      <c r="I1227" s="119" t="s">
        <v>1381</v>
      </c>
      <c r="J1227" s="119" t="s">
        <v>795</v>
      </c>
      <c r="K1227" s="119" t="s">
        <v>843</v>
      </c>
      <c r="L1227" s="119" t="s">
        <v>8575</v>
      </c>
      <c r="M1227" s="120">
        <v>30000</v>
      </c>
      <c r="N1227" s="122">
        <v>0</v>
      </c>
      <c r="O1227" s="122">
        <v>0</v>
      </c>
      <c r="P1227" s="122">
        <v>0</v>
      </c>
      <c r="Q1227" s="121">
        <f t="shared" si="19"/>
        <v>0</v>
      </c>
      <c r="R1227" s="120">
        <v>30000</v>
      </c>
    </row>
    <row r="1228" spans="1:18">
      <c r="A1228" s="116" t="str">
        <f>TNOMINA[[#This Row],[cedula]]&amp;TNOMINA[[#This Row],[prog]]&amp;LEFT(TNOMINA[[#This Row],[tipo]],3)</f>
        <v>4021886174401SEG</v>
      </c>
      <c r="B1228" s="119" t="s">
        <v>2299</v>
      </c>
      <c r="C1228" s="119" t="s">
        <v>239</v>
      </c>
      <c r="D1228" s="119" t="s">
        <v>2328</v>
      </c>
      <c r="E1228" s="119" t="s">
        <v>3001</v>
      </c>
      <c r="F1228" s="119" t="s">
        <v>3002</v>
      </c>
      <c r="G1228" s="119" t="s">
        <v>3006</v>
      </c>
      <c r="H1228" s="119" t="s">
        <v>3132</v>
      </c>
      <c r="I1228" s="119" t="s">
        <v>3131</v>
      </c>
      <c r="J1228" s="119" t="s">
        <v>795</v>
      </c>
      <c r="K1228" s="119" t="s">
        <v>843</v>
      </c>
      <c r="L1228" s="119" t="s">
        <v>8575</v>
      </c>
      <c r="M1228" s="120">
        <v>8000</v>
      </c>
      <c r="N1228" s="122">
        <v>0</v>
      </c>
      <c r="O1228" s="122">
        <v>0</v>
      </c>
      <c r="P1228" s="122">
        <v>0</v>
      </c>
      <c r="Q1228" s="121">
        <f t="shared" si="19"/>
        <v>0</v>
      </c>
      <c r="R1228" s="120">
        <v>8000</v>
      </c>
    </row>
    <row r="1229" spans="1:18">
      <c r="A1229" s="116" t="str">
        <f>TNOMINA[[#This Row],[cedula]]&amp;TNOMINA[[#This Row],[prog]]&amp;LEFT(TNOMINA[[#This Row],[tipo]],3)</f>
        <v>4021368400001SEG</v>
      </c>
      <c r="B1229" s="119" t="s">
        <v>2299</v>
      </c>
      <c r="C1229" s="119" t="s">
        <v>239</v>
      </c>
      <c r="D1229" s="119" t="s">
        <v>2328</v>
      </c>
      <c r="E1229" s="119" t="s">
        <v>3001</v>
      </c>
      <c r="F1229" s="119" t="s">
        <v>3002</v>
      </c>
      <c r="G1229" s="119" t="s">
        <v>3010</v>
      </c>
      <c r="H1229" s="119" t="s">
        <v>3262</v>
      </c>
      <c r="I1229" s="119" t="s">
        <v>3261</v>
      </c>
      <c r="J1229" s="119" t="s">
        <v>795</v>
      </c>
      <c r="K1229" s="119" t="s">
        <v>843</v>
      </c>
      <c r="L1229" s="119" t="s">
        <v>8575</v>
      </c>
      <c r="M1229" s="120">
        <v>10000</v>
      </c>
      <c r="N1229" s="122">
        <v>0</v>
      </c>
      <c r="O1229" s="122">
        <v>0</v>
      </c>
      <c r="P1229" s="122">
        <v>0</v>
      </c>
      <c r="Q1229" s="121">
        <f t="shared" si="19"/>
        <v>0</v>
      </c>
      <c r="R1229" s="120">
        <v>10000</v>
      </c>
    </row>
    <row r="1230" spans="1:18">
      <c r="A1230" s="116" t="str">
        <f>TNOMINA[[#This Row],[cedula]]&amp;TNOMINA[[#This Row],[prog]]&amp;LEFT(TNOMINA[[#This Row],[tipo]],3)</f>
        <v>0760022149801SEG</v>
      </c>
      <c r="B1230" s="119" t="s">
        <v>2299</v>
      </c>
      <c r="C1230" s="119" t="s">
        <v>239</v>
      </c>
      <c r="D1230" s="119" t="s">
        <v>2328</v>
      </c>
      <c r="E1230" s="119" t="s">
        <v>3001</v>
      </c>
      <c r="F1230" s="119" t="s">
        <v>3002</v>
      </c>
      <c r="G1230" s="119" t="s">
        <v>3004</v>
      </c>
      <c r="H1230" s="119" t="s">
        <v>2854</v>
      </c>
      <c r="I1230" s="119" t="s">
        <v>2874</v>
      </c>
      <c r="J1230" s="119" t="s">
        <v>795</v>
      </c>
      <c r="K1230" s="119" t="s">
        <v>843</v>
      </c>
      <c r="L1230" s="119" t="s">
        <v>8575</v>
      </c>
      <c r="M1230" s="120">
        <v>10000</v>
      </c>
      <c r="N1230" s="122">
        <v>0</v>
      </c>
      <c r="O1230" s="122">
        <v>0</v>
      </c>
      <c r="P1230" s="122">
        <v>0</v>
      </c>
      <c r="Q1230" s="121">
        <f t="shared" si="19"/>
        <v>0</v>
      </c>
      <c r="R1230" s="120">
        <v>10000</v>
      </c>
    </row>
    <row r="1231" spans="1:18">
      <c r="A1231" s="116" t="str">
        <f>TNOMINA[[#This Row],[cedula]]&amp;TNOMINA[[#This Row],[prog]]&amp;LEFT(TNOMINA[[#This Row],[tipo]],3)</f>
        <v>4022803348201SEG</v>
      </c>
      <c r="B1231" s="119" t="s">
        <v>2299</v>
      </c>
      <c r="C1231" s="119" t="s">
        <v>239</v>
      </c>
      <c r="D1231" s="119" t="s">
        <v>2328</v>
      </c>
      <c r="E1231" s="119" t="s">
        <v>3001</v>
      </c>
      <c r="F1231" s="119" t="s">
        <v>3002</v>
      </c>
      <c r="G1231" s="119" t="s">
        <v>3006</v>
      </c>
      <c r="H1231" s="119" t="s">
        <v>8577</v>
      </c>
      <c r="I1231" s="119" t="s">
        <v>8576</v>
      </c>
      <c r="J1231" s="119" t="s">
        <v>795</v>
      </c>
      <c r="K1231" s="119" t="s">
        <v>843</v>
      </c>
      <c r="L1231" s="119" t="s">
        <v>8575</v>
      </c>
      <c r="M1231" s="120">
        <v>10000</v>
      </c>
      <c r="N1231" s="122">
        <v>0</v>
      </c>
      <c r="O1231" s="122">
        <v>0</v>
      </c>
      <c r="P1231" s="122">
        <v>0</v>
      </c>
      <c r="Q1231" s="121">
        <f t="shared" si="19"/>
        <v>0</v>
      </c>
      <c r="R1231" s="120">
        <v>10000</v>
      </c>
    </row>
    <row r="1232" spans="1:18">
      <c r="A1232" s="116" t="str">
        <f>TNOMINA[[#This Row],[cedula]]&amp;TNOMINA[[#This Row],[prog]]&amp;LEFT(TNOMINA[[#This Row],[tipo]],3)</f>
        <v>4022647949701SEG</v>
      </c>
      <c r="B1232" s="119" t="s">
        <v>2299</v>
      </c>
      <c r="C1232" s="119" t="s">
        <v>239</v>
      </c>
      <c r="D1232" s="119" t="s">
        <v>2328</v>
      </c>
      <c r="E1232" s="119" t="s">
        <v>3001</v>
      </c>
      <c r="F1232" s="119" t="s">
        <v>3002</v>
      </c>
      <c r="G1232" s="119" t="s">
        <v>3004</v>
      </c>
      <c r="H1232" s="119" t="s">
        <v>3134</v>
      </c>
      <c r="I1232" s="119" t="s">
        <v>3133</v>
      </c>
      <c r="J1232" s="119" t="s">
        <v>795</v>
      </c>
      <c r="K1232" s="119" t="s">
        <v>843</v>
      </c>
      <c r="L1232" s="119" t="s">
        <v>8575</v>
      </c>
      <c r="M1232" s="120">
        <v>10000</v>
      </c>
      <c r="N1232" s="122">
        <v>0</v>
      </c>
      <c r="O1232" s="122">
        <v>0</v>
      </c>
      <c r="P1232" s="122">
        <v>0</v>
      </c>
      <c r="Q1232" s="121">
        <f t="shared" si="19"/>
        <v>0</v>
      </c>
      <c r="R1232" s="120">
        <v>10000</v>
      </c>
    </row>
    <row r="1233" spans="1:18">
      <c r="A1233" s="116" t="str">
        <f>TNOMINA[[#This Row],[cedula]]&amp;TNOMINA[[#This Row],[prog]]&amp;LEFT(TNOMINA[[#This Row],[tipo]],3)</f>
        <v>0970029447401SEG</v>
      </c>
      <c r="B1233" s="119" t="s">
        <v>2299</v>
      </c>
      <c r="C1233" s="119" t="s">
        <v>239</v>
      </c>
      <c r="D1233" s="119" t="s">
        <v>2328</v>
      </c>
      <c r="E1233" s="119" t="s">
        <v>3001</v>
      </c>
      <c r="F1233" s="119" t="s">
        <v>3002</v>
      </c>
      <c r="G1233" s="119" t="s">
        <v>3006</v>
      </c>
      <c r="H1233" s="119" t="s">
        <v>3136</v>
      </c>
      <c r="I1233" s="119" t="s">
        <v>3135</v>
      </c>
      <c r="J1233" s="119" t="s">
        <v>795</v>
      </c>
      <c r="K1233" s="119" t="s">
        <v>843</v>
      </c>
      <c r="L1233" s="119" t="s">
        <v>8575</v>
      </c>
      <c r="M1233" s="120">
        <v>10000</v>
      </c>
      <c r="N1233" s="122">
        <v>0</v>
      </c>
      <c r="O1233" s="122">
        <v>0</v>
      </c>
      <c r="P1233" s="122">
        <v>0</v>
      </c>
      <c r="Q1233" s="121">
        <f t="shared" si="19"/>
        <v>0</v>
      </c>
      <c r="R1233" s="120">
        <v>10000</v>
      </c>
    </row>
    <row r="1234" spans="1:18">
      <c r="A1234" s="116" t="str">
        <f>TNOMINA[[#This Row],[cedula]]&amp;TNOMINA[[#This Row],[prog]]&amp;LEFT(TNOMINA[[#This Row],[tipo]],3)</f>
        <v>0080032966601SEG</v>
      </c>
      <c r="B1234" s="119" t="s">
        <v>2299</v>
      </c>
      <c r="C1234" s="119" t="s">
        <v>239</v>
      </c>
      <c r="D1234" s="119" t="s">
        <v>2328</v>
      </c>
      <c r="E1234" s="119" t="s">
        <v>3001</v>
      </c>
      <c r="F1234" s="119" t="s">
        <v>3002</v>
      </c>
      <c r="G1234" s="119" t="s">
        <v>3010</v>
      </c>
      <c r="H1234" s="119" t="s">
        <v>2224</v>
      </c>
      <c r="I1234" s="119" t="s">
        <v>879</v>
      </c>
      <c r="J1234" s="119" t="s">
        <v>795</v>
      </c>
      <c r="K1234" s="119" t="s">
        <v>843</v>
      </c>
      <c r="L1234" s="119" t="s">
        <v>8575</v>
      </c>
      <c r="M1234" s="120">
        <v>9000</v>
      </c>
      <c r="N1234" s="122">
        <v>0</v>
      </c>
      <c r="O1234" s="122">
        <v>0</v>
      </c>
      <c r="P1234" s="122">
        <v>0</v>
      </c>
      <c r="Q1234" s="121">
        <f t="shared" si="19"/>
        <v>0</v>
      </c>
      <c r="R1234" s="120">
        <v>9000</v>
      </c>
    </row>
    <row r="1235" spans="1:18">
      <c r="A1235" s="116" t="str">
        <f>TNOMINA[[#This Row],[cedula]]&amp;TNOMINA[[#This Row],[prog]]&amp;LEFT(TNOMINA[[#This Row],[tipo]],3)</f>
        <v>2230140676901SEG</v>
      </c>
      <c r="B1235" s="119" t="s">
        <v>2299</v>
      </c>
      <c r="C1235" s="119" t="s">
        <v>239</v>
      </c>
      <c r="D1235" s="119" t="s">
        <v>2328</v>
      </c>
      <c r="E1235" s="119" t="s">
        <v>3001</v>
      </c>
      <c r="F1235" s="119" t="s">
        <v>3002</v>
      </c>
      <c r="G1235" s="119" t="s">
        <v>3010</v>
      </c>
      <c r="H1235" s="119" t="s">
        <v>2916</v>
      </c>
      <c r="I1235" s="119" t="s">
        <v>2930</v>
      </c>
      <c r="J1235" s="119" t="s">
        <v>795</v>
      </c>
      <c r="K1235" s="119" t="s">
        <v>843</v>
      </c>
      <c r="L1235" s="119" t="s">
        <v>8575</v>
      </c>
      <c r="M1235" s="120">
        <v>10000</v>
      </c>
      <c r="N1235" s="122">
        <v>0</v>
      </c>
      <c r="O1235" s="122">
        <v>0</v>
      </c>
      <c r="P1235" s="122">
        <v>0</v>
      </c>
      <c r="Q1235" s="121">
        <f t="shared" si="19"/>
        <v>0</v>
      </c>
      <c r="R1235" s="120">
        <v>10000</v>
      </c>
    </row>
    <row r="1236" spans="1:18">
      <c r="A1236" s="116" t="str">
        <f>TNOMINA[[#This Row],[cedula]]&amp;TNOMINA[[#This Row],[prog]]&amp;LEFT(TNOMINA[[#This Row],[tipo]],3)</f>
        <v>0310502143401SEG</v>
      </c>
      <c r="B1236" s="119" t="s">
        <v>2299</v>
      </c>
      <c r="C1236" s="119" t="s">
        <v>239</v>
      </c>
      <c r="D1236" s="119" t="s">
        <v>2328</v>
      </c>
      <c r="E1236" s="119" t="s">
        <v>3001</v>
      </c>
      <c r="F1236" s="119" t="s">
        <v>3002</v>
      </c>
      <c r="G1236" s="119" t="s">
        <v>3006</v>
      </c>
      <c r="H1236" s="119" t="s">
        <v>3513</v>
      </c>
      <c r="I1236" s="119" t="s">
        <v>3512</v>
      </c>
      <c r="J1236" s="119" t="s">
        <v>795</v>
      </c>
      <c r="K1236" s="119" t="s">
        <v>843</v>
      </c>
      <c r="L1236" s="119" t="s">
        <v>8575</v>
      </c>
      <c r="M1236" s="120">
        <v>15000</v>
      </c>
      <c r="N1236" s="122">
        <v>0</v>
      </c>
      <c r="O1236" s="122">
        <v>0</v>
      </c>
      <c r="P1236" s="122">
        <v>0</v>
      </c>
      <c r="Q1236" s="121">
        <f t="shared" si="19"/>
        <v>0</v>
      </c>
      <c r="R1236" s="120">
        <v>15000</v>
      </c>
    </row>
    <row r="1237" spans="1:18">
      <c r="A1237" s="116" t="str">
        <f>TNOMINA[[#This Row],[cedula]]&amp;TNOMINA[[#This Row],[prog]]&amp;LEFT(TNOMINA[[#This Row],[tipo]],3)</f>
        <v>1310000824501SEG</v>
      </c>
      <c r="B1237" s="119" t="s">
        <v>2299</v>
      </c>
      <c r="C1237" s="119" t="s">
        <v>239</v>
      </c>
      <c r="D1237" s="119" t="s">
        <v>2328</v>
      </c>
      <c r="E1237" s="119" t="s">
        <v>3001</v>
      </c>
      <c r="F1237" s="119" t="s">
        <v>3002</v>
      </c>
      <c r="G1237" s="119" t="s">
        <v>3006</v>
      </c>
      <c r="H1237" s="119" t="s">
        <v>2410</v>
      </c>
      <c r="I1237" s="119" t="s">
        <v>2396</v>
      </c>
      <c r="J1237" s="119" t="s">
        <v>795</v>
      </c>
      <c r="K1237" s="119" t="s">
        <v>843</v>
      </c>
      <c r="L1237" s="119" t="s">
        <v>8575</v>
      </c>
      <c r="M1237" s="120">
        <v>10000</v>
      </c>
      <c r="N1237" s="122">
        <v>0</v>
      </c>
      <c r="O1237" s="122">
        <v>0</v>
      </c>
      <c r="P1237" s="122">
        <v>0</v>
      </c>
      <c r="Q1237" s="121">
        <f t="shared" si="19"/>
        <v>0</v>
      </c>
      <c r="R1237" s="120">
        <v>10000</v>
      </c>
    </row>
    <row r="1238" spans="1:18">
      <c r="A1238" s="116" t="str">
        <f>TNOMINA[[#This Row],[cedula]]&amp;TNOMINA[[#This Row],[prog]]&amp;LEFT(TNOMINA[[#This Row],[tipo]],3)</f>
        <v>0200012262801SEG</v>
      </c>
      <c r="B1238" s="119" t="s">
        <v>2299</v>
      </c>
      <c r="C1238" s="119" t="s">
        <v>239</v>
      </c>
      <c r="D1238" s="119" t="s">
        <v>2328</v>
      </c>
      <c r="E1238" s="119" t="s">
        <v>3001</v>
      </c>
      <c r="F1238" s="119" t="s">
        <v>3002</v>
      </c>
      <c r="G1238" s="119" t="s">
        <v>3004</v>
      </c>
      <c r="H1238" s="119" t="s">
        <v>2225</v>
      </c>
      <c r="I1238" s="119" t="s">
        <v>1350</v>
      </c>
      <c r="J1238" s="119" t="s">
        <v>795</v>
      </c>
      <c r="K1238" s="119" t="s">
        <v>843</v>
      </c>
      <c r="L1238" s="119" t="s">
        <v>8575</v>
      </c>
      <c r="M1238" s="120">
        <v>15000</v>
      </c>
      <c r="N1238" s="122">
        <v>0</v>
      </c>
      <c r="O1238" s="122">
        <v>0</v>
      </c>
      <c r="P1238" s="122">
        <v>0</v>
      </c>
      <c r="Q1238" s="121">
        <f t="shared" si="19"/>
        <v>0</v>
      </c>
      <c r="R1238" s="120">
        <v>15000</v>
      </c>
    </row>
    <row r="1239" spans="1:18">
      <c r="A1239" s="116" t="str">
        <f>TNOMINA[[#This Row],[cedula]]&amp;TNOMINA[[#This Row],[prog]]&amp;LEFT(TNOMINA[[#This Row],[tipo]],3)</f>
        <v>0011146677701SEG</v>
      </c>
      <c r="B1239" s="119" t="s">
        <v>2299</v>
      </c>
      <c r="C1239" s="119" t="s">
        <v>239</v>
      </c>
      <c r="D1239" s="119" t="s">
        <v>2328</v>
      </c>
      <c r="E1239" s="119" t="s">
        <v>3001</v>
      </c>
      <c r="F1239" s="119" t="s">
        <v>3002</v>
      </c>
      <c r="G1239" s="119" t="s">
        <v>3005</v>
      </c>
      <c r="H1239" s="119" t="s">
        <v>2226</v>
      </c>
      <c r="I1239" s="119" t="s">
        <v>1224</v>
      </c>
      <c r="J1239" s="119" t="s">
        <v>2825</v>
      </c>
      <c r="K1239" s="119" t="s">
        <v>843</v>
      </c>
      <c r="L1239" s="119" t="s">
        <v>8575</v>
      </c>
      <c r="M1239" s="120">
        <v>90000</v>
      </c>
      <c r="N1239" s="120">
        <v>11082.87</v>
      </c>
      <c r="O1239" s="122">
        <v>0</v>
      </c>
      <c r="P1239" s="122">
        <v>0</v>
      </c>
      <c r="Q1239" s="121">
        <f t="shared" si="19"/>
        <v>0</v>
      </c>
      <c r="R1239" s="120">
        <v>78917.13</v>
      </c>
    </row>
    <row r="1240" spans="1:18">
      <c r="A1240" s="116" t="str">
        <f>TNOMINA[[#This Row],[cedula]]&amp;TNOMINA[[#This Row],[prog]]&amp;LEFT(TNOMINA[[#This Row],[tipo]],3)</f>
        <v>4021573321901SEG</v>
      </c>
      <c r="B1240" s="119" t="s">
        <v>2299</v>
      </c>
      <c r="C1240" s="119" t="s">
        <v>239</v>
      </c>
      <c r="D1240" s="119" t="s">
        <v>2328</v>
      </c>
      <c r="E1240" s="119" t="s">
        <v>3001</v>
      </c>
      <c r="F1240" s="119" t="s">
        <v>3002</v>
      </c>
      <c r="G1240" s="119" t="s">
        <v>3006</v>
      </c>
      <c r="H1240" s="119" t="s">
        <v>2516</v>
      </c>
      <c r="I1240" s="119" t="s">
        <v>2515</v>
      </c>
      <c r="J1240" s="119" t="s">
        <v>795</v>
      </c>
      <c r="K1240" s="119" t="s">
        <v>843</v>
      </c>
      <c r="L1240" s="119" t="s">
        <v>8575</v>
      </c>
      <c r="M1240" s="120">
        <v>7000</v>
      </c>
      <c r="N1240" s="122">
        <v>0</v>
      </c>
      <c r="O1240" s="122">
        <v>0</v>
      </c>
      <c r="P1240" s="122">
        <v>0</v>
      </c>
      <c r="Q1240" s="121">
        <f t="shared" si="19"/>
        <v>0</v>
      </c>
      <c r="R1240" s="120">
        <v>7000</v>
      </c>
    </row>
    <row r="1241" spans="1:18">
      <c r="A1241" s="116" t="str">
        <f>TNOMINA[[#This Row],[cedula]]&amp;TNOMINA[[#This Row],[prog]]&amp;LEFT(TNOMINA[[#This Row],[tipo]],3)</f>
        <v>0011259722401SEG</v>
      </c>
      <c r="B1241" s="119" t="s">
        <v>2299</v>
      </c>
      <c r="C1241" s="119" t="s">
        <v>239</v>
      </c>
      <c r="D1241" s="119" t="s">
        <v>2328</v>
      </c>
      <c r="E1241" s="119" t="s">
        <v>3001</v>
      </c>
      <c r="F1241" s="119" t="s">
        <v>3002</v>
      </c>
      <c r="G1241" s="119" t="s">
        <v>3006</v>
      </c>
      <c r="H1241" s="119" t="s">
        <v>2227</v>
      </c>
      <c r="I1241" s="119" t="s">
        <v>1327</v>
      </c>
      <c r="J1241" s="119" t="s">
        <v>795</v>
      </c>
      <c r="K1241" s="119" t="s">
        <v>843</v>
      </c>
      <c r="L1241" s="119" t="s">
        <v>8575</v>
      </c>
      <c r="M1241" s="120">
        <v>10000</v>
      </c>
      <c r="N1241" s="122">
        <v>0</v>
      </c>
      <c r="O1241" s="122">
        <v>0</v>
      </c>
      <c r="P1241" s="122">
        <v>0</v>
      </c>
      <c r="Q1241" s="121">
        <f t="shared" si="19"/>
        <v>0</v>
      </c>
      <c r="R1241" s="120">
        <v>10000</v>
      </c>
    </row>
    <row r="1242" spans="1:18">
      <c r="A1242" s="116" t="str">
        <f>TNOMINA[[#This Row],[cedula]]&amp;TNOMINA[[#This Row],[prog]]&amp;LEFT(TNOMINA[[#This Row],[tipo]],3)</f>
        <v>0011801017201SEG</v>
      </c>
      <c r="B1242" s="119" t="s">
        <v>2299</v>
      </c>
      <c r="C1242" s="119" t="s">
        <v>239</v>
      </c>
      <c r="D1242" s="119" t="s">
        <v>2328</v>
      </c>
      <c r="E1242" s="119" t="s">
        <v>3001</v>
      </c>
      <c r="F1242" s="119" t="s">
        <v>3002</v>
      </c>
      <c r="G1242" s="119" t="s">
        <v>3006</v>
      </c>
      <c r="H1242" s="119" t="s">
        <v>2228</v>
      </c>
      <c r="I1242" s="119" t="s">
        <v>1332</v>
      </c>
      <c r="J1242" s="119" t="s">
        <v>795</v>
      </c>
      <c r="K1242" s="119" t="s">
        <v>843</v>
      </c>
      <c r="L1242" s="119" t="s">
        <v>8575</v>
      </c>
      <c r="M1242" s="120">
        <v>20000</v>
      </c>
      <c r="N1242" s="122">
        <v>0</v>
      </c>
      <c r="O1242" s="122">
        <v>0</v>
      </c>
      <c r="P1242" s="122">
        <v>0</v>
      </c>
      <c r="Q1242" s="121">
        <f t="shared" si="19"/>
        <v>0</v>
      </c>
      <c r="R1242" s="120">
        <v>20000</v>
      </c>
    </row>
    <row r="1243" spans="1:18">
      <c r="A1243" s="116" t="str">
        <f>TNOMINA[[#This Row],[cedula]]&amp;TNOMINA[[#This Row],[prog]]&amp;LEFT(TNOMINA[[#This Row],[tipo]],3)</f>
        <v>0930064121501SEG</v>
      </c>
      <c r="B1243" s="119" t="s">
        <v>2299</v>
      </c>
      <c r="C1243" s="119" t="s">
        <v>239</v>
      </c>
      <c r="D1243" s="119" t="s">
        <v>2328</v>
      </c>
      <c r="E1243" s="119" t="s">
        <v>3001</v>
      </c>
      <c r="F1243" s="119" t="s">
        <v>3002</v>
      </c>
      <c r="G1243" s="119" t="s">
        <v>3006</v>
      </c>
      <c r="H1243" s="119" t="s">
        <v>3544</v>
      </c>
      <c r="I1243" s="119" t="s">
        <v>3543</v>
      </c>
      <c r="J1243" s="119" t="s">
        <v>795</v>
      </c>
      <c r="K1243" s="119" t="s">
        <v>843</v>
      </c>
      <c r="L1243" s="119" t="s">
        <v>8575</v>
      </c>
      <c r="M1243" s="120">
        <v>10000</v>
      </c>
      <c r="N1243" s="122">
        <v>0</v>
      </c>
      <c r="O1243" s="122">
        <v>0</v>
      </c>
      <c r="P1243" s="122">
        <v>0</v>
      </c>
      <c r="Q1243" s="121">
        <f t="shared" si="19"/>
        <v>0</v>
      </c>
      <c r="R1243" s="120">
        <v>10000</v>
      </c>
    </row>
    <row r="1244" spans="1:18">
      <c r="A1244" s="116" t="str">
        <f>TNOMINA[[#This Row],[cedula]]&amp;TNOMINA[[#This Row],[prog]]&amp;LEFT(TNOMINA[[#This Row],[tipo]],3)</f>
        <v>4023663694601SEG</v>
      </c>
      <c r="B1244" s="119" t="s">
        <v>2299</v>
      </c>
      <c r="C1244" s="119" t="s">
        <v>239</v>
      </c>
      <c r="D1244" s="119" t="s">
        <v>2328</v>
      </c>
      <c r="E1244" s="119" t="s">
        <v>3001</v>
      </c>
      <c r="F1244" s="119" t="s">
        <v>3002</v>
      </c>
      <c r="G1244" s="119" t="s">
        <v>3006</v>
      </c>
      <c r="H1244" s="119" t="s">
        <v>3587</v>
      </c>
      <c r="I1244" s="119" t="s">
        <v>3620</v>
      </c>
      <c r="J1244" s="119" t="s">
        <v>795</v>
      </c>
      <c r="K1244" s="119" t="s">
        <v>843</v>
      </c>
      <c r="L1244" s="119" t="s">
        <v>8575</v>
      </c>
      <c r="M1244" s="120">
        <v>10000</v>
      </c>
      <c r="N1244" s="122">
        <v>0</v>
      </c>
      <c r="O1244" s="122">
        <v>0</v>
      </c>
      <c r="P1244" s="122">
        <v>0</v>
      </c>
      <c r="Q1244" s="121">
        <f t="shared" si="19"/>
        <v>0</v>
      </c>
      <c r="R1244" s="120">
        <v>10000</v>
      </c>
    </row>
    <row r="1245" spans="1:18">
      <c r="A1245" s="116" t="str">
        <f>TNOMINA[[#This Row],[cedula]]&amp;TNOMINA[[#This Row],[prog]]&amp;LEFT(TNOMINA[[#This Row],[tipo]],3)</f>
        <v>4021353650701SEG</v>
      </c>
      <c r="B1245" s="119" t="s">
        <v>2299</v>
      </c>
      <c r="C1245" s="119" t="s">
        <v>239</v>
      </c>
      <c r="D1245" s="119" t="s">
        <v>2328</v>
      </c>
      <c r="E1245" s="119" t="s">
        <v>3001</v>
      </c>
      <c r="F1245" s="119" t="s">
        <v>3002</v>
      </c>
      <c r="G1245" s="119" t="s">
        <v>3004</v>
      </c>
      <c r="H1245" s="119" t="s">
        <v>2230</v>
      </c>
      <c r="I1245" s="119" t="s">
        <v>1376</v>
      </c>
      <c r="J1245" s="119" t="s">
        <v>795</v>
      </c>
      <c r="K1245" s="119" t="s">
        <v>843</v>
      </c>
      <c r="L1245" s="119" t="s">
        <v>8575</v>
      </c>
      <c r="M1245" s="120">
        <v>10000</v>
      </c>
      <c r="N1245" s="122">
        <v>0</v>
      </c>
      <c r="O1245" s="122">
        <v>0</v>
      </c>
      <c r="P1245" s="122">
        <v>0</v>
      </c>
      <c r="Q1245" s="121">
        <f t="shared" si="19"/>
        <v>0</v>
      </c>
      <c r="R1245" s="120">
        <v>10000</v>
      </c>
    </row>
    <row r="1246" spans="1:18">
      <c r="A1246" s="116" t="str">
        <f>TNOMINA[[#This Row],[cedula]]&amp;TNOMINA[[#This Row],[prog]]&amp;LEFT(TNOMINA[[#This Row],[tipo]],3)</f>
        <v>4022351161501SEG</v>
      </c>
      <c r="B1246" s="119" t="s">
        <v>2299</v>
      </c>
      <c r="C1246" s="119" t="s">
        <v>239</v>
      </c>
      <c r="D1246" s="119" t="s">
        <v>2328</v>
      </c>
      <c r="E1246" s="119" t="s">
        <v>3001</v>
      </c>
      <c r="F1246" s="119" t="s">
        <v>3002</v>
      </c>
      <c r="G1246" s="119" t="s">
        <v>3004</v>
      </c>
      <c r="H1246" s="119" t="s">
        <v>3214</v>
      </c>
      <c r="I1246" s="119" t="s">
        <v>3213</v>
      </c>
      <c r="J1246" s="119" t="s">
        <v>795</v>
      </c>
      <c r="K1246" s="119" t="s">
        <v>843</v>
      </c>
      <c r="L1246" s="119" t="s">
        <v>8575</v>
      </c>
      <c r="M1246" s="120">
        <v>5000</v>
      </c>
      <c r="N1246" s="122">
        <v>0</v>
      </c>
      <c r="O1246" s="122">
        <v>0</v>
      </c>
      <c r="P1246" s="122">
        <v>0</v>
      </c>
      <c r="Q1246" s="121">
        <f t="shared" si="19"/>
        <v>0</v>
      </c>
      <c r="R1246" s="120">
        <v>5000</v>
      </c>
    </row>
    <row r="1247" spans="1:18">
      <c r="A1247" s="116" t="str">
        <f>TNOMINA[[#This Row],[cedula]]&amp;TNOMINA[[#This Row],[prog]]&amp;LEFT(TNOMINA[[#This Row],[tipo]],3)</f>
        <v>4021963202901SEG</v>
      </c>
      <c r="B1247" s="119" t="s">
        <v>2299</v>
      </c>
      <c r="C1247" s="119" t="s">
        <v>239</v>
      </c>
      <c r="D1247" s="119" t="s">
        <v>2328</v>
      </c>
      <c r="E1247" s="119" t="s">
        <v>3001</v>
      </c>
      <c r="F1247" s="119" t="s">
        <v>3002</v>
      </c>
      <c r="G1247" s="119" t="s">
        <v>3006</v>
      </c>
      <c r="H1247" s="119" t="s">
        <v>8583</v>
      </c>
      <c r="I1247" s="119" t="s">
        <v>8582</v>
      </c>
      <c r="J1247" s="119" t="s">
        <v>795</v>
      </c>
      <c r="K1247" s="119" t="s">
        <v>843</v>
      </c>
      <c r="L1247" s="119" t="s">
        <v>8575</v>
      </c>
      <c r="M1247" s="120">
        <v>10000</v>
      </c>
      <c r="N1247" s="122">
        <v>0</v>
      </c>
      <c r="O1247" s="122">
        <v>0</v>
      </c>
      <c r="P1247" s="122">
        <v>0</v>
      </c>
      <c r="Q1247" s="121">
        <f t="shared" si="19"/>
        <v>0</v>
      </c>
      <c r="R1247" s="120">
        <v>10000</v>
      </c>
    </row>
    <row r="1248" spans="1:18">
      <c r="A1248" s="116" t="str">
        <f>TNOMINA[[#This Row],[cedula]]&amp;TNOMINA[[#This Row],[prog]]&amp;LEFT(TNOMINA[[#This Row],[tipo]],3)</f>
        <v>0160015018701SEG</v>
      </c>
      <c r="B1248" s="119" t="s">
        <v>2299</v>
      </c>
      <c r="C1248" s="119" t="s">
        <v>239</v>
      </c>
      <c r="D1248" s="119" t="s">
        <v>2328</v>
      </c>
      <c r="E1248" s="119" t="s">
        <v>3001</v>
      </c>
      <c r="F1248" s="119" t="s">
        <v>3002</v>
      </c>
      <c r="G1248" s="119" t="s">
        <v>3006</v>
      </c>
      <c r="H1248" s="119" t="s">
        <v>3216</v>
      </c>
      <c r="I1248" s="119" t="s">
        <v>3215</v>
      </c>
      <c r="J1248" s="119" t="s">
        <v>795</v>
      </c>
      <c r="K1248" s="119" t="s">
        <v>843</v>
      </c>
      <c r="L1248" s="119" t="s">
        <v>8575</v>
      </c>
      <c r="M1248" s="120">
        <v>10000</v>
      </c>
      <c r="N1248" s="122">
        <v>0</v>
      </c>
      <c r="O1248" s="122">
        <v>0</v>
      </c>
      <c r="P1248" s="122">
        <v>0</v>
      </c>
      <c r="Q1248" s="121">
        <f t="shared" si="19"/>
        <v>0</v>
      </c>
      <c r="R1248" s="120">
        <v>10000</v>
      </c>
    </row>
    <row r="1249" spans="1:18">
      <c r="A1249" s="116" t="str">
        <f>TNOMINA[[#This Row],[cedula]]&amp;TNOMINA[[#This Row],[prog]]&amp;LEFT(TNOMINA[[#This Row],[tipo]],3)</f>
        <v>4022989211801SEG</v>
      </c>
      <c r="B1249" s="119" t="s">
        <v>2299</v>
      </c>
      <c r="C1249" s="119" t="s">
        <v>239</v>
      </c>
      <c r="D1249" s="119" t="s">
        <v>2328</v>
      </c>
      <c r="E1249" s="119" t="s">
        <v>3001</v>
      </c>
      <c r="F1249" s="119" t="s">
        <v>3002</v>
      </c>
      <c r="G1249" s="119" t="s">
        <v>3010</v>
      </c>
      <c r="H1249" s="119" t="s">
        <v>6381</v>
      </c>
      <c r="I1249" s="119" t="s">
        <v>6382</v>
      </c>
      <c r="J1249" s="119" t="s">
        <v>795</v>
      </c>
      <c r="K1249" s="119" t="s">
        <v>843</v>
      </c>
      <c r="L1249" s="119" t="s">
        <v>8575</v>
      </c>
      <c r="M1249" s="120">
        <v>5000</v>
      </c>
      <c r="N1249" s="122">
        <v>0</v>
      </c>
      <c r="O1249" s="122">
        <v>0</v>
      </c>
      <c r="P1249" s="122">
        <v>0</v>
      </c>
      <c r="Q1249" s="121">
        <f t="shared" si="19"/>
        <v>0</v>
      </c>
      <c r="R1249" s="120">
        <v>5000</v>
      </c>
    </row>
    <row r="1250" spans="1:18">
      <c r="A1250" s="116" t="str">
        <f>TNOMINA[[#This Row],[cedula]]&amp;TNOMINA[[#This Row],[prog]]&amp;LEFT(TNOMINA[[#This Row],[tipo]],3)</f>
        <v>0011166182301SEG</v>
      </c>
      <c r="B1250" s="119" t="s">
        <v>2299</v>
      </c>
      <c r="C1250" s="119" t="s">
        <v>239</v>
      </c>
      <c r="D1250" s="119" t="s">
        <v>2328</v>
      </c>
      <c r="E1250" s="119" t="s">
        <v>3001</v>
      </c>
      <c r="F1250" s="119" t="s">
        <v>3002</v>
      </c>
      <c r="G1250" s="119" t="s">
        <v>3006</v>
      </c>
      <c r="H1250" s="119" t="s">
        <v>2231</v>
      </c>
      <c r="I1250" s="119" t="s">
        <v>1225</v>
      </c>
      <c r="J1250" s="119" t="s">
        <v>795</v>
      </c>
      <c r="K1250" s="119" t="s">
        <v>843</v>
      </c>
      <c r="L1250" s="119" t="s">
        <v>8575</v>
      </c>
      <c r="M1250" s="120">
        <v>30000</v>
      </c>
      <c r="N1250" s="122">
        <v>0</v>
      </c>
      <c r="O1250" s="122">
        <v>0</v>
      </c>
      <c r="P1250" s="122">
        <v>0</v>
      </c>
      <c r="Q1250" s="121">
        <f t="shared" si="19"/>
        <v>0</v>
      </c>
      <c r="R1250" s="120">
        <v>30000</v>
      </c>
    </row>
    <row r="1251" spans="1:18">
      <c r="A1251" s="116" t="str">
        <f>TNOMINA[[#This Row],[cedula]]&amp;TNOMINA[[#This Row],[prog]]&amp;LEFT(TNOMINA[[#This Row],[tipo]],3)</f>
        <v>4023690091201SEG</v>
      </c>
      <c r="B1251" s="119" t="s">
        <v>2299</v>
      </c>
      <c r="C1251" s="119" t="s">
        <v>239</v>
      </c>
      <c r="D1251" s="119" t="s">
        <v>2328</v>
      </c>
      <c r="E1251" s="119" t="s">
        <v>3001</v>
      </c>
      <c r="F1251" s="119" t="s">
        <v>3002</v>
      </c>
      <c r="G1251" s="119" t="s">
        <v>3006</v>
      </c>
      <c r="H1251" s="119" t="s">
        <v>6383</v>
      </c>
      <c r="I1251" s="119" t="s">
        <v>6384</v>
      </c>
      <c r="J1251" s="119" t="s">
        <v>795</v>
      </c>
      <c r="K1251" s="119" t="s">
        <v>843</v>
      </c>
      <c r="L1251" s="119" t="s">
        <v>8575</v>
      </c>
      <c r="M1251" s="120">
        <v>10000</v>
      </c>
      <c r="N1251" s="122">
        <v>0</v>
      </c>
      <c r="O1251" s="122">
        <v>0</v>
      </c>
      <c r="P1251" s="122">
        <v>0</v>
      </c>
      <c r="Q1251" s="121">
        <f t="shared" si="19"/>
        <v>0</v>
      </c>
      <c r="R1251" s="120">
        <v>10000</v>
      </c>
    </row>
    <row r="1252" spans="1:18">
      <c r="A1252" s="116" t="str">
        <f>TNOMINA[[#This Row],[cedula]]&amp;TNOMINA[[#This Row],[prog]]&amp;LEFT(TNOMINA[[#This Row],[tipo]],3)</f>
        <v>0011751558501SEG</v>
      </c>
      <c r="B1252" s="119" t="s">
        <v>2299</v>
      </c>
      <c r="C1252" s="119" t="s">
        <v>239</v>
      </c>
      <c r="D1252" s="119" t="s">
        <v>2328</v>
      </c>
      <c r="E1252" s="119" t="s">
        <v>3001</v>
      </c>
      <c r="F1252" s="119" t="s">
        <v>3002</v>
      </c>
      <c r="G1252" s="119" t="s">
        <v>3004</v>
      </c>
      <c r="H1252" s="119" t="s">
        <v>2233</v>
      </c>
      <c r="I1252" s="119" t="s">
        <v>987</v>
      </c>
      <c r="J1252" s="119" t="s">
        <v>795</v>
      </c>
      <c r="K1252" s="119" t="s">
        <v>843</v>
      </c>
      <c r="L1252" s="119" t="s">
        <v>8575</v>
      </c>
      <c r="M1252" s="120">
        <v>10000</v>
      </c>
      <c r="N1252" s="122">
        <v>0</v>
      </c>
      <c r="O1252" s="122">
        <v>0</v>
      </c>
      <c r="P1252" s="122">
        <v>0</v>
      </c>
      <c r="Q1252" s="121">
        <f t="shared" si="19"/>
        <v>0</v>
      </c>
      <c r="R1252" s="120">
        <v>10000</v>
      </c>
    </row>
    <row r="1253" spans="1:18">
      <c r="A1253" s="116" t="str">
        <f>TNOMINA[[#This Row],[cedula]]&amp;TNOMINA[[#This Row],[prog]]&amp;LEFT(TNOMINA[[#This Row],[tipo]],3)</f>
        <v>0760022474001SEG</v>
      </c>
      <c r="B1253" s="119" t="s">
        <v>2299</v>
      </c>
      <c r="C1253" s="119" t="s">
        <v>239</v>
      </c>
      <c r="D1253" s="119" t="s">
        <v>2328</v>
      </c>
      <c r="E1253" s="119" t="s">
        <v>3001</v>
      </c>
      <c r="F1253" s="119" t="s">
        <v>3002</v>
      </c>
      <c r="G1253" s="119" t="s">
        <v>3010</v>
      </c>
      <c r="H1253" s="119" t="s">
        <v>2517</v>
      </c>
      <c r="I1253" s="119" t="s">
        <v>3137</v>
      </c>
      <c r="J1253" s="119" t="s">
        <v>795</v>
      </c>
      <c r="K1253" s="119" t="s">
        <v>843</v>
      </c>
      <c r="L1253" s="119" t="s">
        <v>8575</v>
      </c>
      <c r="M1253" s="120">
        <v>10000</v>
      </c>
      <c r="N1253" s="122">
        <v>0</v>
      </c>
      <c r="O1253" s="122">
        <v>0</v>
      </c>
      <c r="P1253" s="122">
        <v>0</v>
      </c>
      <c r="Q1253" s="121">
        <f t="shared" si="19"/>
        <v>0</v>
      </c>
      <c r="R1253" s="120">
        <v>10000</v>
      </c>
    </row>
    <row r="1254" spans="1:18">
      <c r="A1254" s="116" t="str">
        <f>TNOMINA[[#This Row],[cedula]]&amp;TNOMINA[[#This Row],[prog]]&amp;LEFT(TNOMINA[[#This Row],[tipo]],3)</f>
        <v>4021331576101SEG</v>
      </c>
      <c r="B1254" s="119" t="s">
        <v>2299</v>
      </c>
      <c r="C1254" s="119" t="s">
        <v>239</v>
      </c>
      <c r="D1254" s="119" t="s">
        <v>2328</v>
      </c>
      <c r="E1254" s="119" t="s">
        <v>3001</v>
      </c>
      <c r="F1254" s="119" t="s">
        <v>3002</v>
      </c>
      <c r="G1254" s="119" t="s">
        <v>3006</v>
      </c>
      <c r="H1254" s="119" t="s">
        <v>2917</v>
      </c>
      <c r="I1254" s="119" t="s">
        <v>2931</v>
      </c>
      <c r="J1254" s="119" t="s">
        <v>795</v>
      </c>
      <c r="K1254" s="119" t="s">
        <v>843</v>
      </c>
      <c r="L1254" s="119" t="s">
        <v>8575</v>
      </c>
      <c r="M1254" s="120">
        <v>5000</v>
      </c>
      <c r="N1254" s="122">
        <v>0</v>
      </c>
      <c r="O1254" s="122">
        <v>0</v>
      </c>
      <c r="P1254" s="122">
        <v>0</v>
      </c>
      <c r="Q1254" s="121">
        <f t="shared" si="19"/>
        <v>0</v>
      </c>
      <c r="R1254" s="120">
        <v>5000</v>
      </c>
    </row>
    <row r="1255" spans="1:18">
      <c r="A1255" s="116" t="str">
        <f>TNOMINA[[#This Row],[cedula]]&amp;TNOMINA[[#This Row],[prog]]&amp;LEFT(TNOMINA[[#This Row],[tipo]],3)</f>
        <v>4024306763001SEG</v>
      </c>
      <c r="B1255" s="119" t="s">
        <v>2299</v>
      </c>
      <c r="C1255" s="119" t="s">
        <v>239</v>
      </c>
      <c r="D1255" s="119" t="s">
        <v>2328</v>
      </c>
      <c r="E1255" s="119" t="s">
        <v>3001</v>
      </c>
      <c r="F1255" s="119" t="s">
        <v>3002</v>
      </c>
      <c r="G1255" s="119" t="s">
        <v>3006</v>
      </c>
      <c r="H1255" s="119" t="s">
        <v>2475</v>
      </c>
      <c r="I1255" s="119" t="s">
        <v>2446</v>
      </c>
      <c r="J1255" s="119" t="s">
        <v>795</v>
      </c>
      <c r="K1255" s="119" t="s">
        <v>843</v>
      </c>
      <c r="L1255" s="119" t="s">
        <v>8575</v>
      </c>
      <c r="M1255" s="120">
        <v>10000</v>
      </c>
      <c r="N1255" s="122">
        <v>0</v>
      </c>
      <c r="O1255" s="122">
        <v>0</v>
      </c>
      <c r="P1255" s="122">
        <v>0</v>
      </c>
      <c r="Q1255" s="121">
        <f t="shared" si="19"/>
        <v>0</v>
      </c>
      <c r="R1255" s="120">
        <v>10000</v>
      </c>
    </row>
    <row r="1256" spans="1:18">
      <c r="A1256" s="116" t="str">
        <f>TNOMINA[[#This Row],[cedula]]&amp;TNOMINA[[#This Row],[prog]]&amp;LEFT(TNOMINA[[#This Row],[tipo]],3)</f>
        <v>4023834350901SEG</v>
      </c>
      <c r="B1256" s="119" t="s">
        <v>2299</v>
      </c>
      <c r="C1256" s="119" t="s">
        <v>239</v>
      </c>
      <c r="D1256" s="119" t="s">
        <v>2328</v>
      </c>
      <c r="E1256" s="119" t="s">
        <v>3001</v>
      </c>
      <c r="F1256" s="119" t="s">
        <v>3002</v>
      </c>
      <c r="G1256" s="119" t="s">
        <v>3006</v>
      </c>
      <c r="H1256" s="119" t="s">
        <v>3143</v>
      </c>
      <c r="I1256" s="119" t="s">
        <v>3142</v>
      </c>
      <c r="J1256" s="119" t="s">
        <v>795</v>
      </c>
      <c r="K1256" s="119" t="s">
        <v>843</v>
      </c>
      <c r="L1256" s="119" t="s">
        <v>8575</v>
      </c>
      <c r="M1256" s="120">
        <v>10000</v>
      </c>
      <c r="N1256" s="122">
        <v>0</v>
      </c>
      <c r="O1256" s="122">
        <v>0</v>
      </c>
      <c r="P1256" s="122">
        <v>0</v>
      </c>
      <c r="Q1256" s="121">
        <f t="shared" si="19"/>
        <v>0</v>
      </c>
      <c r="R1256" s="120">
        <v>10000</v>
      </c>
    </row>
    <row r="1257" spans="1:18">
      <c r="A1257" s="116" t="str">
        <f>TNOMINA[[#This Row],[cedula]]&amp;TNOMINA[[#This Row],[prog]]&amp;LEFT(TNOMINA[[#This Row],[tipo]],3)</f>
        <v>4022635465801SEG</v>
      </c>
      <c r="B1257" s="119" t="s">
        <v>2299</v>
      </c>
      <c r="C1257" s="119" t="s">
        <v>239</v>
      </c>
      <c r="D1257" s="119" t="s">
        <v>2328</v>
      </c>
      <c r="E1257" s="119" t="s">
        <v>3001</v>
      </c>
      <c r="F1257" s="119" t="s">
        <v>3002</v>
      </c>
      <c r="G1257" s="119" t="s">
        <v>3006</v>
      </c>
      <c r="H1257" s="119" t="s">
        <v>2236</v>
      </c>
      <c r="I1257" s="119" t="s">
        <v>1476</v>
      </c>
      <c r="J1257" s="119" t="s">
        <v>795</v>
      </c>
      <c r="K1257" s="119" t="s">
        <v>843</v>
      </c>
      <c r="L1257" s="119" t="s">
        <v>8575</v>
      </c>
      <c r="M1257" s="120">
        <v>18000</v>
      </c>
      <c r="N1257" s="122">
        <v>0</v>
      </c>
      <c r="O1257" s="122">
        <v>0</v>
      </c>
      <c r="P1257" s="122">
        <v>0</v>
      </c>
      <c r="Q1257" s="121">
        <f t="shared" si="19"/>
        <v>0</v>
      </c>
      <c r="R1257" s="120">
        <v>18000</v>
      </c>
    </row>
    <row r="1258" spans="1:18">
      <c r="A1258" s="116" t="str">
        <f>TNOMINA[[#This Row],[cedula]]&amp;TNOMINA[[#This Row],[prog]]&amp;LEFT(TNOMINA[[#This Row],[tipo]],3)</f>
        <v>0930062172001SEG</v>
      </c>
      <c r="B1258" s="119" t="s">
        <v>2299</v>
      </c>
      <c r="C1258" s="119" t="s">
        <v>239</v>
      </c>
      <c r="D1258" s="119" t="s">
        <v>2328</v>
      </c>
      <c r="E1258" s="119" t="s">
        <v>3001</v>
      </c>
      <c r="F1258" s="119" t="s">
        <v>3002</v>
      </c>
      <c r="G1258" s="119" t="s">
        <v>3009</v>
      </c>
      <c r="H1258" s="119" t="s">
        <v>6385</v>
      </c>
      <c r="I1258" s="119" t="s">
        <v>6386</v>
      </c>
      <c r="J1258" s="119" t="s">
        <v>795</v>
      </c>
      <c r="K1258" s="119" t="s">
        <v>843</v>
      </c>
      <c r="L1258" s="119" t="s">
        <v>8575</v>
      </c>
      <c r="M1258" s="120">
        <v>10000</v>
      </c>
      <c r="N1258" s="122">
        <v>0</v>
      </c>
      <c r="O1258" s="122">
        <v>0</v>
      </c>
      <c r="P1258" s="122">
        <v>0</v>
      </c>
      <c r="Q1258" s="121">
        <f t="shared" si="19"/>
        <v>0</v>
      </c>
      <c r="R1258" s="120">
        <v>10000</v>
      </c>
    </row>
    <row r="1259" spans="1:18">
      <c r="A1259" s="116" t="str">
        <f>TNOMINA[[#This Row],[cedula]]&amp;TNOMINA[[#This Row],[prog]]&amp;LEFT(TNOMINA[[#This Row],[tipo]],3)</f>
        <v>0010596584201SEG</v>
      </c>
      <c r="B1259" s="119" t="s">
        <v>2299</v>
      </c>
      <c r="C1259" s="119" t="s">
        <v>239</v>
      </c>
      <c r="D1259" s="119" t="s">
        <v>2328</v>
      </c>
      <c r="E1259" s="119" t="s">
        <v>3001</v>
      </c>
      <c r="F1259" s="119" t="s">
        <v>3002</v>
      </c>
      <c r="G1259" s="119" t="s">
        <v>3010</v>
      </c>
      <c r="H1259" s="119" t="s">
        <v>2237</v>
      </c>
      <c r="I1259" s="119" t="s">
        <v>1311</v>
      </c>
      <c r="J1259" s="119" t="s">
        <v>795</v>
      </c>
      <c r="K1259" s="119" t="s">
        <v>843</v>
      </c>
      <c r="L1259" s="119" t="s">
        <v>8575</v>
      </c>
      <c r="M1259" s="120">
        <v>10000</v>
      </c>
      <c r="N1259" s="122">
        <v>0</v>
      </c>
      <c r="O1259" s="122">
        <v>0</v>
      </c>
      <c r="P1259" s="122">
        <v>0</v>
      </c>
      <c r="Q1259" s="121">
        <f t="shared" si="19"/>
        <v>0</v>
      </c>
      <c r="R1259" s="120">
        <v>10000</v>
      </c>
    </row>
    <row r="1260" spans="1:18">
      <c r="A1260" s="116" t="str">
        <f>TNOMINA[[#This Row],[cedula]]&amp;TNOMINA[[#This Row],[prog]]&amp;LEFT(TNOMINA[[#This Row],[tipo]],3)</f>
        <v>0011572236501SEG</v>
      </c>
      <c r="B1260" s="119" t="s">
        <v>2299</v>
      </c>
      <c r="C1260" s="119" t="s">
        <v>239</v>
      </c>
      <c r="D1260" s="119" t="s">
        <v>2328</v>
      </c>
      <c r="E1260" s="119" t="s">
        <v>3001</v>
      </c>
      <c r="F1260" s="119" t="s">
        <v>3002</v>
      </c>
      <c r="G1260" s="119" t="s">
        <v>3013</v>
      </c>
      <c r="H1260" s="119" t="s">
        <v>3218</v>
      </c>
      <c r="I1260" s="119" t="s">
        <v>3217</v>
      </c>
      <c r="J1260" s="119" t="s">
        <v>795</v>
      </c>
      <c r="K1260" s="119" t="s">
        <v>843</v>
      </c>
      <c r="L1260" s="119" t="s">
        <v>8575</v>
      </c>
      <c r="M1260" s="120">
        <v>10000</v>
      </c>
      <c r="N1260" s="122">
        <v>0</v>
      </c>
      <c r="O1260" s="122">
        <v>0</v>
      </c>
      <c r="P1260" s="122">
        <v>0</v>
      </c>
      <c r="Q1260" s="121">
        <f t="shared" si="19"/>
        <v>0</v>
      </c>
      <c r="R1260" s="120">
        <v>10000</v>
      </c>
    </row>
    <row r="1261" spans="1:18">
      <c r="A1261" s="116" t="str">
        <f>TNOMINA[[#This Row],[cedula]]&amp;TNOMINA[[#This Row],[prog]]&amp;LEFT(TNOMINA[[#This Row],[tipo]],3)</f>
        <v>0120117543501SEG</v>
      </c>
      <c r="B1261" s="119" t="s">
        <v>2299</v>
      </c>
      <c r="C1261" s="119" t="s">
        <v>239</v>
      </c>
      <c r="D1261" s="119" t="s">
        <v>2328</v>
      </c>
      <c r="E1261" s="119" t="s">
        <v>3001</v>
      </c>
      <c r="F1261" s="119" t="s">
        <v>3002</v>
      </c>
      <c r="G1261" s="119" t="s">
        <v>3006</v>
      </c>
      <c r="H1261" s="119" t="s">
        <v>8581</v>
      </c>
      <c r="I1261" s="119" t="s">
        <v>8580</v>
      </c>
      <c r="J1261" s="119" t="s">
        <v>795</v>
      </c>
      <c r="K1261" s="119" t="s">
        <v>843</v>
      </c>
      <c r="L1261" s="119" t="s">
        <v>8575</v>
      </c>
      <c r="M1261" s="120">
        <v>10000</v>
      </c>
      <c r="N1261" s="122">
        <v>0</v>
      </c>
      <c r="O1261" s="122">
        <v>0</v>
      </c>
      <c r="P1261" s="122">
        <v>0</v>
      </c>
      <c r="Q1261" s="121">
        <f t="shared" si="19"/>
        <v>0</v>
      </c>
      <c r="R1261" s="120">
        <v>10000</v>
      </c>
    </row>
    <row r="1262" spans="1:18">
      <c r="A1262" s="116" t="str">
        <f>TNOMINA[[#This Row],[cedula]]&amp;TNOMINA[[#This Row],[prog]]&amp;LEFT(TNOMINA[[#This Row],[tipo]],3)</f>
        <v>4022698351401SEG</v>
      </c>
      <c r="B1262" s="119" t="s">
        <v>2299</v>
      </c>
      <c r="C1262" s="119" t="s">
        <v>239</v>
      </c>
      <c r="D1262" s="119" t="s">
        <v>2328</v>
      </c>
      <c r="E1262" s="119" t="s">
        <v>3001</v>
      </c>
      <c r="F1262" s="119" t="s">
        <v>3002</v>
      </c>
      <c r="G1262" s="119" t="s">
        <v>3005</v>
      </c>
      <c r="H1262" s="119" t="s">
        <v>3145</v>
      </c>
      <c r="I1262" s="119" t="s">
        <v>3144</v>
      </c>
      <c r="J1262" s="119" t="s">
        <v>795</v>
      </c>
      <c r="K1262" s="119" t="s">
        <v>843</v>
      </c>
      <c r="L1262" s="119" t="s">
        <v>8575</v>
      </c>
      <c r="M1262" s="120">
        <v>15000</v>
      </c>
      <c r="N1262" s="122">
        <v>0</v>
      </c>
      <c r="O1262" s="122">
        <v>0</v>
      </c>
      <c r="P1262" s="122">
        <v>0</v>
      </c>
      <c r="Q1262" s="121">
        <f t="shared" si="19"/>
        <v>0</v>
      </c>
      <c r="R1262" s="120">
        <v>15000</v>
      </c>
    </row>
    <row r="1263" spans="1:18">
      <c r="A1263" s="116" t="str">
        <f>TNOMINA[[#This Row],[cedula]]&amp;TNOMINA[[#This Row],[prog]]&amp;LEFT(TNOMINA[[#This Row],[tipo]],3)</f>
        <v>0110039393101SEG</v>
      </c>
      <c r="B1263" s="119" t="s">
        <v>2299</v>
      </c>
      <c r="C1263" s="119" t="s">
        <v>239</v>
      </c>
      <c r="D1263" s="119" t="s">
        <v>2328</v>
      </c>
      <c r="E1263" s="119" t="s">
        <v>3001</v>
      </c>
      <c r="F1263" s="119" t="s">
        <v>3002</v>
      </c>
      <c r="G1263" s="119" t="s">
        <v>3006</v>
      </c>
      <c r="H1263" s="119" t="s">
        <v>2464</v>
      </c>
      <c r="I1263" s="119" t="s">
        <v>2436</v>
      </c>
      <c r="J1263" s="119" t="s">
        <v>795</v>
      </c>
      <c r="K1263" s="119" t="s">
        <v>843</v>
      </c>
      <c r="L1263" s="119" t="s">
        <v>8575</v>
      </c>
      <c r="M1263" s="120">
        <v>10000</v>
      </c>
      <c r="N1263" s="122">
        <v>0</v>
      </c>
      <c r="O1263" s="122">
        <v>0</v>
      </c>
      <c r="P1263" s="122">
        <v>0</v>
      </c>
      <c r="Q1263" s="121">
        <f t="shared" si="19"/>
        <v>0</v>
      </c>
      <c r="R1263" s="120">
        <v>10000</v>
      </c>
    </row>
    <row r="1264" spans="1:18">
      <c r="A1264" s="116" t="str">
        <f>TNOMINA[[#This Row],[cedula]]&amp;TNOMINA[[#This Row],[prog]]&amp;LEFT(TNOMINA[[#This Row],[tipo]],3)</f>
        <v>4022574224201SEG</v>
      </c>
      <c r="B1264" s="119" t="s">
        <v>2299</v>
      </c>
      <c r="C1264" s="119" t="s">
        <v>239</v>
      </c>
      <c r="D1264" s="119" t="s">
        <v>2328</v>
      </c>
      <c r="E1264" s="119" t="s">
        <v>3001</v>
      </c>
      <c r="F1264" s="119" t="s">
        <v>3002</v>
      </c>
      <c r="G1264" s="119" t="s">
        <v>3005</v>
      </c>
      <c r="H1264" s="119" t="s">
        <v>2240</v>
      </c>
      <c r="I1264" s="119" t="s">
        <v>1180</v>
      </c>
      <c r="J1264" s="119" t="s">
        <v>795</v>
      </c>
      <c r="K1264" s="119" t="s">
        <v>843</v>
      </c>
      <c r="L1264" s="119" t="s">
        <v>8575</v>
      </c>
      <c r="M1264" s="120">
        <v>10000</v>
      </c>
      <c r="N1264" s="122">
        <v>0</v>
      </c>
      <c r="O1264" s="122">
        <v>0</v>
      </c>
      <c r="P1264" s="122">
        <v>0</v>
      </c>
      <c r="Q1264" s="121">
        <f t="shared" si="19"/>
        <v>0</v>
      </c>
      <c r="R1264" s="120">
        <v>10000</v>
      </c>
    </row>
    <row r="1265" spans="1:18">
      <c r="A1265" s="116" t="str">
        <f>TNOMINA[[#This Row],[cedula]]&amp;TNOMINA[[#This Row],[prog]]&amp;LEFT(TNOMINA[[#This Row],[tipo]],3)</f>
        <v>4022636818701SEG</v>
      </c>
      <c r="B1265" s="119" t="s">
        <v>2299</v>
      </c>
      <c r="C1265" s="119" t="s">
        <v>239</v>
      </c>
      <c r="D1265" s="119" t="s">
        <v>2328</v>
      </c>
      <c r="E1265" s="119" t="s">
        <v>3001</v>
      </c>
      <c r="F1265" s="119" t="s">
        <v>3002</v>
      </c>
      <c r="G1265" s="119" t="s">
        <v>3005</v>
      </c>
      <c r="H1265" s="119" t="s">
        <v>2241</v>
      </c>
      <c r="I1265" s="119" t="s">
        <v>1531</v>
      </c>
      <c r="J1265" s="119" t="s">
        <v>795</v>
      </c>
      <c r="K1265" s="119" t="s">
        <v>843</v>
      </c>
      <c r="L1265" s="119" t="s">
        <v>8575</v>
      </c>
      <c r="M1265" s="120">
        <v>45000</v>
      </c>
      <c r="N1265" s="120">
        <v>1547.25</v>
      </c>
      <c r="O1265" s="122">
        <v>0</v>
      </c>
      <c r="P1265" s="122">
        <v>0</v>
      </c>
      <c r="Q1265" s="121">
        <f t="shared" si="19"/>
        <v>0</v>
      </c>
      <c r="R1265" s="120">
        <v>43452.75</v>
      </c>
    </row>
    <row r="1266" spans="1:18">
      <c r="A1266" s="116" t="str">
        <f>TNOMINA[[#This Row],[cedula]]&amp;TNOMINA[[#This Row],[prog]]&amp;LEFT(TNOMINA[[#This Row],[tipo]],3)</f>
        <v>4022125344201SEG</v>
      </c>
      <c r="B1266" s="119" t="s">
        <v>2299</v>
      </c>
      <c r="C1266" s="119" t="s">
        <v>239</v>
      </c>
      <c r="D1266" s="119" t="s">
        <v>2328</v>
      </c>
      <c r="E1266" s="119" t="s">
        <v>3001</v>
      </c>
      <c r="F1266" s="119" t="s">
        <v>3002</v>
      </c>
      <c r="G1266" s="119" t="s">
        <v>3006</v>
      </c>
      <c r="H1266" s="119" t="s">
        <v>3220</v>
      </c>
      <c r="I1266" s="119" t="s">
        <v>3219</v>
      </c>
      <c r="J1266" s="119" t="s">
        <v>795</v>
      </c>
      <c r="K1266" s="119" t="s">
        <v>843</v>
      </c>
      <c r="L1266" s="119" t="s">
        <v>8575</v>
      </c>
      <c r="M1266" s="120">
        <v>10000</v>
      </c>
      <c r="N1266" s="122">
        <v>0</v>
      </c>
      <c r="O1266" s="122">
        <v>0</v>
      </c>
      <c r="P1266" s="122">
        <v>0</v>
      </c>
      <c r="Q1266" s="121">
        <f t="shared" si="19"/>
        <v>0</v>
      </c>
      <c r="R1266" s="120">
        <v>10000</v>
      </c>
    </row>
    <row r="1267" spans="1:18">
      <c r="A1267" s="116" t="str">
        <f>TNOMINA[[#This Row],[cedula]]&amp;TNOMINA[[#This Row],[prog]]&amp;LEFT(TNOMINA[[#This Row],[tipo]],3)</f>
        <v>4024223610301SEG</v>
      </c>
      <c r="B1267" s="119" t="s">
        <v>2299</v>
      </c>
      <c r="C1267" s="119" t="s">
        <v>239</v>
      </c>
      <c r="D1267" s="119" t="s">
        <v>2328</v>
      </c>
      <c r="E1267" s="119" t="s">
        <v>3001</v>
      </c>
      <c r="F1267" s="119" t="s">
        <v>3002</v>
      </c>
      <c r="G1267" s="119" t="s">
        <v>3006</v>
      </c>
      <c r="H1267" s="119" t="s">
        <v>3515</v>
      </c>
      <c r="I1267" s="119" t="s">
        <v>3514</v>
      </c>
      <c r="J1267" s="119" t="s">
        <v>795</v>
      </c>
      <c r="K1267" s="119" t="s">
        <v>843</v>
      </c>
      <c r="L1267" s="119" t="s">
        <v>8575</v>
      </c>
      <c r="M1267" s="120">
        <v>10000</v>
      </c>
      <c r="N1267" s="122">
        <v>0</v>
      </c>
      <c r="O1267" s="122">
        <v>0</v>
      </c>
      <c r="P1267" s="122">
        <v>0</v>
      </c>
      <c r="Q1267" s="121">
        <f t="shared" si="19"/>
        <v>0</v>
      </c>
      <c r="R1267" s="120">
        <v>10000</v>
      </c>
    </row>
    <row r="1268" spans="1:18">
      <c r="A1268" s="116" t="str">
        <f>TNOMINA[[#This Row],[cedula]]&amp;TNOMINA[[#This Row],[prog]]&amp;LEFT(TNOMINA[[#This Row],[tipo]],3)</f>
        <v>0200008994201SEG</v>
      </c>
      <c r="B1268" s="119" t="s">
        <v>2299</v>
      </c>
      <c r="C1268" s="119" t="s">
        <v>239</v>
      </c>
      <c r="D1268" s="119" t="s">
        <v>2328</v>
      </c>
      <c r="E1268" s="119" t="s">
        <v>3001</v>
      </c>
      <c r="F1268" s="119" t="s">
        <v>3002</v>
      </c>
      <c r="G1268" s="119" t="s">
        <v>3005</v>
      </c>
      <c r="H1268" s="119" t="s">
        <v>2243</v>
      </c>
      <c r="I1268" s="119" t="s">
        <v>1349</v>
      </c>
      <c r="J1268" s="119" t="s">
        <v>795</v>
      </c>
      <c r="K1268" s="119" t="s">
        <v>843</v>
      </c>
      <c r="L1268" s="119" t="s">
        <v>8575</v>
      </c>
      <c r="M1268" s="120">
        <v>8000</v>
      </c>
      <c r="N1268" s="122">
        <v>0</v>
      </c>
      <c r="O1268" s="122">
        <v>0</v>
      </c>
      <c r="P1268" s="122">
        <v>0</v>
      </c>
      <c r="Q1268" s="121">
        <f t="shared" si="19"/>
        <v>0</v>
      </c>
      <c r="R1268" s="120">
        <v>8000</v>
      </c>
    </row>
    <row r="1269" spans="1:18">
      <c r="A1269" s="116" t="str">
        <f>TNOMINA[[#This Row],[cedula]]&amp;TNOMINA[[#This Row],[prog]]&amp;LEFT(TNOMINA[[#This Row],[tipo]],3)</f>
        <v>2250010261501SEG</v>
      </c>
      <c r="B1269" s="119" t="s">
        <v>2299</v>
      </c>
      <c r="C1269" s="119" t="s">
        <v>239</v>
      </c>
      <c r="D1269" s="119" t="s">
        <v>2328</v>
      </c>
      <c r="E1269" s="119" t="s">
        <v>3001</v>
      </c>
      <c r="F1269" s="119" t="s">
        <v>3002</v>
      </c>
      <c r="G1269" s="119" t="s">
        <v>3006</v>
      </c>
      <c r="H1269" s="119" t="s">
        <v>2244</v>
      </c>
      <c r="I1269" s="119" t="s">
        <v>1370</v>
      </c>
      <c r="J1269" s="119" t="s">
        <v>795</v>
      </c>
      <c r="K1269" s="119" t="s">
        <v>843</v>
      </c>
      <c r="L1269" s="119" t="s">
        <v>8575</v>
      </c>
      <c r="M1269" s="120">
        <v>20000</v>
      </c>
      <c r="N1269" s="122">
        <v>0</v>
      </c>
      <c r="O1269" s="122">
        <v>0</v>
      </c>
      <c r="P1269" s="122">
        <v>0</v>
      </c>
      <c r="Q1269" s="121">
        <f t="shared" si="19"/>
        <v>0</v>
      </c>
      <c r="R1269" s="120">
        <v>20000</v>
      </c>
    </row>
    <row r="1270" spans="1:18">
      <c r="A1270" s="116" t="str">
        <f>TNOMINA[[#This Row],[cedula]]&amp;TNOMINA[[#This Row],[prog]]&amp;LEFT(TNOMINA[[#This Row],[tipo]],3)</f>
        <v>0011170191801SEG</v>
      </c>
      <c r="B1270" s="119" t="s">
        <v>2299</v>
      </c>
      <c r="C1270" s="119" t="s">
        <v>239</v>
      </c>
      <c r="D1270" s="119" t="s">
        <v>2328</v>
      </c>
      <c r="E1270" s="119" t="s">
        <v>3001</v>
      </c>
      <c r="F1270" s="119" t="s">
        <v>3002</v>
      </c>
      <c r="G1270" s="119" t="s">
        <v>3004</v>
      </c>
      <c r="H1270" s="119" t="s">
        <v>2245</v>
      </c>
      <c r="I1270" s="119" t="s">
        <v>1321</v>
      </c>
      <c r="J1270" s="119" t="s">
        <v>795</v>
      </c>
      <c r="K1270" s="119" t="s">
        <v>843</v>
      </c>
      <c r="L1270" s="119" t="s">
        <v>8575</v>
      </c>
      <c r="M1270" s="120">
        <v>10000</v>
      </c>
      <c r="N1270" s="122">
        <v>0</v>
      </c>
      <c r="O1270" s="122">
        <v>0</v>
      </c>
      <c r="P1270" s="122">
        <v>0</v>
      </c>
      <c r="Q1270" s="121">
        <f t="shared" si="19"/>
        <v>0</v>
      </c>
      <c r="R1270" s="120">
        <v>10000</v>
      </c>
    </row>
    <row r="1271" spans="1:18">
      <c r="A1271" s="116" t="str">
        <f>TNOMINA[[#This Row],[cedula]]&amp;TNOMINA[[#This Row],[prog]]&amp;LEFT(TNOMINA[[#This Row],[tipo]],3)</f>
        <v>4023669047101SEG</v>
      </c>
      <c r="B1271" s="119" t="s">
        <v>2299</v>
      </c>
      <c r="C1271" s="119" t="s">
        <v>239</v>
      </c>
      <c r="D1271" s="119" t="s">
        <v>2328</v>
      </c>
      <c r="E1271" s="119" t="s">
        <v>3001</v>
      </c>
      <c r="F1271" s="119" t="s">
        <v>3002</v>
      </c>
      <c r="G1271" s="119" t="s">
        <v>3006</v>
      </c>
      <c r="H1271" s="119" t="s">
        <v>3147</v>
      </c>
      <c r="I1271" s="119" t="s">
        <v>3146</v>
      </c>
      <c r="J1271" s="119" t="s">
        <v>795</v>
      </c>
      <c r="K1271" s="119" t="s">
        <v>843</v>
      </c>
      <c r="L1271" s="119" t="s">
        <v>8575</v>
      </c>
      <c r="M1271" s="120">
        <v>5000</v>
      </c>
      <c r="N1271" s="122">
        <v>0</v>
      </c>
      <c r="O1271" s="122">
        <v>0</v>
      </c>
      <c r="P1271" s="122">
        <v>0</v>
      </c>
      <c r="Q1271" s="121">
        <f t="shared" si="19"/>
        <v>0</v>
      </c>
      <c r="R1271" s="120">
        <v>5000</v>
      </c>
    </row>
    <row r="1272" spans="1:18">
      <c r="A1272" s="116" t="str">
        <f>TNOMINA[[#This Row],[cedula]]&amp;TNOMINA[[#This Row],[prog]]&amp;LEFT(TNOMINA[[#This Row],[tipo]],3)</f>
        <v>4023915775901SEG</v>
      </c>
      <c r="B1272" s="119" t="s">
        <v>2299</v>
      </c>
      <c r="C1272" s="119" t="s">
        <v>239</v>
      </c>
      <c r="D1272" s="119" t="s">
        <v>2328</v>
      </c>
      <c r="E1272" s="119" t="s">
        <v>3001</v>
      </c>
      <c r="F1272" s="119" t="s">
        <v>3002</v>
      </c>
      <c r="G1272" s="119" t="s">
        <v>3006</v>
      </c>
      <c r="H1272" s="119" t="s">
        <v>2474</v>
      </c>
      <c r="I1272" s="119" t="s">
        <v>3148</v>
      </c>
      <c r="J1272" s="119" t="s">
        <v>795</v>
      </c>
      <c r="K1272" s="119" t="s">
        <v>843</v>
      </c>
      <c r="L1272" s="119" t="s">
        <v>8575</v>
      </c>
      <c r="M1272" s="120">
        <v>10000</v>
      </c>
      <c r="N1272" s="122">
        <v>0</v>
      </c>
      <c r="O1272" s="122">
        <v>0</v>
      </c>
      <c r="P1272" s="122">
        <v>0</v>
      </c>
      <c r="Q1272" s="121">
        <f t="shared" si="19"/>
        <v>0</v>
      </c>
      <c r="R1272" s="120">
        <v>10000</v>
      </c>
    </row>
    <row r="1273" spans="1:18">
      <c r="A1273" s="116" t="str">
        <f>TNOMINA[[#This Row],[cedula]]&amp;TNOMINA[[#This Row],[prog]]&amp;LEFT(TNOMINA[[#This Row],[tipo]],3)</f>
        <v>2230164509301SEG</v>
      </c>
      <c r="B1273" s="119" t="s">
        <v>2299</v>
      </c>
      <c r="C1273" s="119" t="s">
        <v>239</v>
      </c>
      <c r="D1273" s="119" t="s">
        <v>2328</v>
      </c>
      <c r="E1273" s="119" t="s">
        <v>3001</v>
      </c>
      <c r="F1273" s="119" t="s">
        <v>3002</v>
      </c>
      <c r="G1273" s="119" t="s">
        <v>3004</v>
      </c>
      <c r="H1273" s="119" t="s">
        <v>2919</v>
      </c>
      <c r="I1273" s="119" t="s">
        <v>2932</v>
      </c>
      <c r="J1273" s="119" t="s">
        <v>795</v>
      </c>
      <c r="K1273" s="119" t="s">
        <v>843</v>
      </c>
      <c r="L1273" s="119" t="s">
        <v>8575</v>
      </c>
      <c r="M1273" s="120">
        <v>10000</v>
      </c>
      <c r="N1273" s="122">
        <v>0</v>
      </c>
      <c r="O1273" s="122">
        <v>0</v>
      </c>
      <c r="P1273" s="122">
        <v>0</v>
      </c>
      <c r="Q1273" s="121">
        <f t="shared" si="19"/>
        <v>0</v>
      </c>
      <c r="R1273" s="120">
        <v>10000</v>
      </c>
    </row>
    <row r="1274" spans="1:18">
      <c r="A1274" s="116" t="str">
        <f>TNOMINA[[#This Row],[cedula]]&amp;TNOMINA[[#This Row],[prog]]&amp;LEFT(TNOMINA[[#This Row],[tipo]],3)</f>
        <v>4025008448601SEG</v>
      </c>
      <c r="B1274" s="119" t="s">
        <v>2299</v>
      </c>
      <c r="C1274" s="119" t="s">
        <v>239</v>
      </c>
      <c r="D1274" s="119" t="s">
        <v>2328</v>
      </c>
      <c r="E1274" s="119" t="s">
        <v>3001</v>
      </c>
      <c r="F1274" s="119" t="s">
        <v>3002</v>
      </c>
      <c r="G1274" s="119" t="s">
        <v>3006</v>
      </c>
      <c r="H1274" s="119" t="s">
        <v>3150</v>
      </c>
      <c r="I1274" s="119" t="s">
        <v>3149</v>
      </c>
      <c r="J1274" s="119" t="s">
        <v>795</v>
      </c>
      <c r="K1274" s="119" t="s">
        <v>843</v>
      </c>
      <c r="L1274" s="119" t="s">
        <v>8575</v>
      </c>
      <c r="M1274" s="120">
        <v>10000</v>
      </c>
      <c r="N1274" s="122">
        <v>0</v>
      </c>
      <c r="O1274" s="122">
        <v>0</v>
      </c>
      <c r="P1274" s="122">
        <v>0</v>
      </c>
      <c r="Q1274" s="121">
        <f t="shared" si="19"/>
        <v>0</v>
      </c>
      <c r="R1274" s="120">
        <v>10000</v>
      </c>
    </row>
    <row r="1275" spans="1:18">
      <c r="A1275" s="116" t="str">
        <f>TNOMINA[[#This Row],[cedula]]&amp;TNOMINA[[#This Row],[prog]]&amp;LEFT(TNOMINA[[#This Row],[tipo]],3)</f>
        <v>0170018870701SEG</v>
      </c>
      <c r="B1275" s="119" t="s">
        <v>2299</v>
      </c>
      <c r="C1275" s="119" t="s">
        <v>239</v>
      </c>
      <c r="D1275" s="119" t="s">
        <v>2328</v>
      </c>
      <c r="E1275" s="119" t="s">
        <v>3001</v>
      </c>
      <c r="F1275" s="119" t="s">
        <v>3002</v>
      </c>
      <c r="G1275" s="119" t="s">
        <v>3005</v>
      </c>
      <c r="H1275" s="119" t="s">
        <v>2248</v>
      </c>
      <c r="I1275" s="119" t="s">
        <v>988</v>
      </c>
      <c r="J1275" s="119" t="s">
        <v>795</v>
      </c>
      <c r="K1275" s="119" t="s">
        <v>843</v>
      </c>
      <c r="L1275" s="119" t="s">
        <v>8575</v>
      </c>
      <c r="M1275" s="120">
        <v>12000</v>
      </c>
      <c r="N1275" s="122">
        <v>0</v>
      </c>
      <c r="O1275" s="122">
        <v>0</v>
      </c>
      <c r="P1275" s="122">
        <v>0</v>
      </c>
      <c r="Q1275" s="121">
        <f t="shared" si="19"/>
        <v>0</v>
      </c>
      <c r="R1275" s="120">
        <v>12000</v>
      </c>
    </row>
    <row r="1276" spans="1:18">
      <c r="A1276" s="116" t="str">
        <f>TNOMINA[[#This Row],[cedula]]&amp;TNOMINA[[#This Row],[prog]]&amp;LEFT(TNOMINA[[#This Row],[tipo]],3)</f>
        <v>0160016905401SEG</v>
      </c>
      <c r="B1276" s="119" t="s">
        <v>2299</v>
      </c>
      <c r="C1276" s="119" t="s">
        <v>239</v>
      </c>
      <c r="D1276" s="119" t="s">
        <v>2328</v>
      </c>
      <c r="E1276" s="119" t="s">
        <v>3001</v>
      </c>
      <c r="F1276" s="119" t="s">
        <v>3002</v>
      </c>
      <c r="G1276" s="119" t="s">
        <v>3010</v>
      </c>
      <c r="H1276" s="119" t="s">
        <v>2249</v>
      </c>
      <c r="I1276" s="119" t="s">
        <v>799</v>
      </c>
      <c r="J1276" s="119" t="s">
        <v>795</v>
      </c>
      <c r="K1276" s="119" t="s">
        <v>843</v>
      </c>
      <c r="L1276" s="119" t="s">
        <v>8575</v>
      </c>
      <c r="M1276" s="120">
        <v>10000</v>
      </c>
      <c r="N1276" s="122">
        <v>0</v>
      </c>
      <c r="O1276" s="122">
        <v>0</v>
      </c>
      <c r="P1276" s="122">
        <v>0</v>
      </c>
      <c r="Q1276" s="121">
        <f t="shared" si="19"/>
        <v>0</v>
      </c>
      <c r="R1276" s="120">
        <v>10000</v>
      </c>
    </row>
    <row r="1277" spans="1:18">
      <c r="A1277" s="116" t="str">
        <f>TNOMINA[[#This Row],[cedula]]&amp;TNOMINA[[#This Row],[prog]]&amp;LEFT(TNOMINA[[#This Row],[tipo]],3)</f>
        <v>0011881821001SEG</v>
      </c>
      <c r="B1277" s="119" t="s">
        <v>2299</v>
      </c>
      <c r="C1277" s="119" t="s">
        <v>239</v>
      </c>
      <c r="D1277" s="119" t="s">
        <v>2328</v>
      </c>
      <c r="E1277" s="119" t="s">
        <v>3001</v>
      </c>
      <c r="F1277" s="119" t="s">
        <v>3002</v>
      </c>
      <c r="G1277" s="119" t="s">
        <v>3009</v>
      </c>
      <c r="H1277" s="119" t="s">
        <v>2250</v>
      </c>
      <c r="I1277" s="119" t="s">
        <v>1439</v>
      </c>
      <c r="J1277" s="119" t="s">
        <v>795</v>
      </c>
      <c r="K1277" s="119" t="s">
        <v>843</v>
      </c>
      <c r="L1277" s="119" t="s">
        <v>8575</v>
      </c>
      <c r="M1277" s="120">
        <v>10000</v>
      </c>
      <c r="N1277" s="122">
        <v>0</v>
      </c>
      <c r="O1277" s="122">
        <v>0</v>
      </c>
      <c r="P1277" s="122">
        <v>0</v>
      </c>
      <c r="Q1277" s="121">
        <f t="shared" si="19"/>
        <v>0</v>
      </c>
      <c r="R1277" s="120">
        <v>10000</v>
      </c>
    </row>
    <row r="1278" spans="1:18">
      <c r="A1278" s="116" t="str">
        <f>TNOMINA[[#This Row],[cedula]]&amp;TNOMINA[[#This Row],[prog]]&amp;LEFT(TNOMINA[[#This Row],[tipo]],3)</f>
        <v>0160015510301SEG</v>
      </c>
      <c r="B1278" s="119" t="s">
        <v>2299</v>
      </c>
      <c r="C1278" s="119" t="s">
        <v>239</v>
      </c>
      <c r="D1278" s="119" t="s">
        <v>2328</v>
      </c>
      <c r="E1278" s="119" t="s">
        <v>3001</v>
      </c>
      <c r="F1278" s="119" t="s">
        <v>3002</v>
      </c>
      <c r="G1278" s="119" t="s">
        <v>3006</v>
      </c>
      <c r="H1278" s="119" t="s">
        <v>3588</v>
      </c>
      <c r="I1278" s="119" t="s">
        <v>3621</v>
      </c>
      <c r="J1278" s="119" t="s">
        <v>795</v>
      </c>
      <c r="K1278" s="119" t="s">
        <v>843</v>
      </c>
      <c r="L1278" s="119" t="s">
        <v>8575</v>
      </c>
      <c r="M1278" s="120">
        <v>9000</v>
      </c>
      <c r="N1278" s="122">
        <v>0</v>
      </c>
      <c r="O1278" s="122">
        <v>0</v>
      </c>
      <c r="P1278" s="122">
        <v>0</v>
      </c>
      <c r="Q1278" s="121">
        <f t="shared" si="19"/>
        <v>0</v>
      </c>
      <c r="R1278" s="120">
        <v>9000</v>
      </c>
    </row>
    <row r="1279" spans="1:18">
      <c r="A1279" s="116" t="str">
        <f>TNOMINA[[#This Row],[cedula]]&amp;TNOMINA[[#This Row],[prog]]&amp;LEFT(TNOMINA[[#This Row],[tipo]],3)</f>
        <v>0011180810101SEG</v>
      </c>
      <c r="B1279" s="119" t="s">
        <v>2299</v>
      </c>
      <c r="C1279" s="119" t="s">
        <v>239</v>
      </c>
      <c r="D1279" s="119" t="s">
        <v>2328</v>
      </c>
      <c r="E1279" s="119" t="s">
        <v>3001</v>
      </c>
      <c r="F1279" s="119" t="s">
        <v>3002</v>
      </c>
      <c r="G1279" s="119" t="s">
        <v>3005</v>
      </c>
      <c r="H1279" s="119" t="s">
        <v>2251</v>
      </c>
      <c r="I1279" s="119" t="s">
        <v>1234</v>
      </c>
      <c r="J1279" s="119" t="s">
        <v>795</v>
      </c>
      <c r="K1279" s="119" t="s">
        <v>843</v>
      </c>
      <c r="L1279" s="119" t="s">
        <v>8575</v>
      </c>
      <c r="M1279" s="120">
        <v>55000</v>
      </c>
      <c r="N1279" s="120">
        <v>3195.88</v>
      </c>
      <c r="O1279" s="122">
        <v>0</v>
      </c>
      <c r="P1279" s="122">
        <v>0</v>
      </c>
      <c r="Q1279" s="121">
        <f t="shared" si="19"/>
        <v>0</v>
      </c>
      <c r="R1279" s="120">
        <v>51804.12</v>
      </c>
    </row>
    <row r="1280" spans="1:18">
      <c r="A1280" s="116" t="str">
        <f>TNOMINA[[#This Row],[cedula]]&amp;TNOMINA[[#This Row],[prog]]&amp;LEFT(TNOMINA[[#This Row],[tipo]],3)</f>
        <v>4021020997501SEG</v>
      </c>
      <c r="B1280" s="119" t="s">
        <v>2299</v>
      </c>
      <c r="C1280" s="119" t="s">
        <v>239</v>
      </c>
      <c r="D1280" s="119" t="s">
        <v>2328</v>
      </c>
      <c r="E1280" s="119" t="s">
        <v>3001</v>
      </c>
      <c r="F1280" s="119" t="s">
        <v>3002</v>
      </c>
      <c r="G1280" s="119" t="s">
        <v>3006</v>
      </c>
      <c r="H1280" s="119" t="s">
        <v>8579</v>
      </c>
      <c r="I1280" s="119" t="s">
        <v>8578</v>
      </c>
      <c r="J1280" s="119" t="s">
        <v>795</v>
      </c>
      <c r="K1280" s="119" t="s">
        <v>843</v>
      </c>
      <c r="L1280" s="119" t="s">
        <v>8575</v>
      </c>
      <c r="M1280" s="120">
        <v>10000</v>
      </c>
      <c r="N1280" s="122">
        <v>0</v>
      </c>
      <c r="O1280" s="122">
        <v>0</v>
      </c>
      <c r="P1280" s="122">
        <v>0</v>
      </c>
      <c r="Q1280" s="121">
        <f t="shared" si="19"/>
        <v>0</v>
      </c>
      <c r="R1280" s="120">
        <v>10000</v>
      </c>
    </row>
    <row r="1281" spans="1:18">
      <c r="A1281" s="116" t="str">
        <f>TNOMINA[[#This Row],[cedula]]&amp;TNOMINA[[#This Row],[prog]]&amp;LEFT(TNOMINA[[#This Row],[tipo]],3)</f>
        <v>0120094555601SEG</v>
      </c>
      <c r="B1281" s="119" t="s">
        <v>2299</v>
      </c>
      <c r="C1281" s="119" t="s">
        <v>239</v>
      </c>
      <c r="D1281" s="119" t="s">
        <v>2328</v>
      </c>
      <c r="E1281" s="119" t="s">
        <v>3001</v>
      </c>
      <c r="F1281" s="119" t="s">
        <v>3002</v>
      </c>
      <c r="G1281" s="119" t="s">
        <v>3009</v>
      </c>
      <c r="H1281" s="119" t="s">
        <v>2408</v>
      </c>
      <c r="I1281" s="119" t="s">
        <v>2394</v>
      </c>
      <c r="J1281" s="119" t="s">
        <v>795</v>
      </c>
      <c r="K1281" s="119" t="s">
        <v>843</v>
      </c>
      <c r="L1281" s="119" t="s">
        <v>8575</v>
      </c>
      <c r="M1281" s="120">
        <v>15000</v>
      </c>
      <c r="N1281" s="122">
        <v>0</v>
      </c>
      <c r="O1281" s="122">
        <v>0</v>
      </c>
      <c r="P1281" s="122">
        <v>0</v>
      </c>
      <c r="Q1281" s="121">
        <f t="shared" si="19"/>
        <v>0</v>
      </c>
      <c r="R1281" s="120">
        <v>15000</v>
      </c>
    </row>
    <row r="1282" spans="1:18">
      <c r="A1282" s="116" t="str">
        <f>TNOMINA[[#This Row],[cedula]]&amp;TNOMINA[[#This Row],[prog]]&amp;LEFT(TNOMINA[[#This Row],[tipo]],3)</f>
        <v>4021199658801SEG</v>
      </c>
      <c r="B1282" s="119" t="s">
        <v>2299</v>
      </c>
      <c r="C1282" s="119" t="s">
        <v>239</v>
      </c>
      <c r="D1282" s="119" t="s">
        <v>2328</v>
      </c>
      <c r="E1282" s="119" t="s">
        <v>3001</v>
      </c>
      <c r="F1282" s="119" t="s">
        <v>3002</v>
      </c>
      <c r="G1282" s="119" t="s">
        <v>3006</v>
      </c>
      <c r="H1282" s="119" t="s">
        <v>2470</v>
      </c>
      <c r="I1282" s="119" t="s">
        <v>2442</v>
      </c>
      <c r="J1282" s="119" t="s">
        <v>795</v>
      </c>
      <c r="K1282" s="119" t="s">
        <v>843</v>
      </c>
      <c r="L1282" s="119" t="s">
        <v>8575</v>
      </c>
      <c r="M1282" s="120">
        <v>10000</v>
      </c>
      <c r="N1282" s="122">
        <v>0</v>
      </c>
      <c r="O1282" s="122">
        <v>0</v>
      </c>
      <c r="P1282" s="122">
        <v>0</v>
      </c>
      <c r="Q1282" s="121">
        <f t="shared" si="19"/>
        <v>0</v>
      </c>
      <c r="R1282" s="120">
        <v>10000</v>
      </c>
    </row>
    <row r="1283" spans="1:18">
      <c r="A1283" s="116" t="str">
        <f>TNOMINA[[#This Row],[cedula]]&amp;TNOMINA[[#This Row],[prog]]&amp;LEFT(TNOMINA[[#This Row],[tipo]],3)</f>
        <v>0080024281001SEG</v>
      </c>
      <c r="B1283" s="119" t="s">
        <v>2299</v>
      </c>
      <c r="C1283" s="119" t="s">
        <v>239</v>
      </c>
      <c r="D1283" s="119" t="s">
        <v>2328</v>
      </c>
      <c r="E1283" s="119" t="s">
        <v>3001</v>
      </c>
      <c r="F1283" s="119" t="s">
        <v>3002</v>
      </c>
      <c r="G1283" s="119" t="s">
        <v>3006</v>
      </c>
      <c r="H1283" s="119" t="s">
        <v>2986</v>
      </c>
      <c r="I1283" s="119" t="s">
        <v>2985</v>
      </c>
      <c r="J1283" s="119" t="s">
        <v>795</v>
      </c>
      <c r="K1283" s="119" t="s">
        <v>843</v>
      </c>
      <c r="L1283" s="119" t="s">
        <v>8575</v>
      </c>
      <c r="M1283" s="120">
        <v>10000</v>
      </c>
      <c r="N1283" s="122">
        <v>0</v>
      </c>
      <c r="O1283" s="122">
        <v>0</v>
      </c>
      <c r="P1283" s="122">
        <v>0</v>
      </c>
      <c r="Q1283" s="121">
        <f t="shared" si="19"/>
        <v>0</v>
      </c>
      <c r="R1283" s="120">
        <v>10000</v>
      </c>
    </row>
    <row r="1284" spans="1:18">
      <c r="A1284" s="116" t="str">
        <f>TNOMINA[[#This Row],[cedula]]&amp;TNOMINA[[#This Row],[prog]]&amp;LEFT(TNOMINA[[#This Row],[tipo]],3)</f>
        <v>0110036485801SEG</v>
      </c>
      <c r="B1284" s="119" t="s">
        <v>2299</v>
      </c>
      <c r="C1284" s="119" t="s">
        <v>239</v>
      </c>
      <c r="D1284" s="119" t="s">
        <v>2328</v>
      </c>
      <c r="E1284" s="119" t="s">
        <v>3001</v>
      </c>
      <c r="F1284" s="119" t="s">
        <v>3002</v>
      </c>
      <c r="G1284" s="119" t="s">
        <v>3003</v>
      </c>
      <c r="H1284" s="119" t="s">
        <v>2254</v>
      </c>
      <c r="I1284" s="119" t="s">
        <v>1342</v>
      </c>
      <c r="J1284" s="119" t="s">
        <v>795</v>
      </c>
      <c r="K1284" s="119" t="s">
        <v>843</v>
      </c>
      <c r="L1284" s="119" t="s">
        <v>8575</v>
      </c>
      <c r="M1284" s="120">
        <v>10000</v>
      </c>
      <c r="N1284" s="122">
        <v>0</v>
      </c>
      <c r="O1284" s="122">
        <v>0</v>
      </c>
      <c r="P1284" s="122">
        <v>0</v>
      </c>
      <c r="Q1284" s="121">
        <f t="shared" si="19"/>
        <v>0</v>
      </c>
      <c r="R1284" s="120">
        <v>10000</v>
      </c>
    </row>
    <row r="1285" spans="1:18">
      <c r="A1285" s="116" t="str">
        <f>TNOMINA[[#This Row],[cedula]]&amp;TNOMINA[[#This Row],[prog]]&amp;LEFT(TNOMINA[[#This Row],[tipo]],3)</f>
        <v>0200011698401SEG</v>
      </c>
      <c r="B1285" s="119" t="s">
        <v>2299</v>
      </c>
      <c r="C1285" s="119" t="s">
        <v>239</v>
      </c>
      <c r="D1285" s="119" t="s">
        <v>2328</v>
      </c>
      <c r="E1285" s="119" t="s">
        <v>3001</v>
      </c>
      <c r="F1285" s="119" t="s">
        <v>3002</v>
      </c>
      <c r="G1285" s="119" t="s">
        <v>3007</v>
      </c>
      <c r="H1285" s="119" t="s">
        <v>2255</v>
      </c>
      <c r="I1285" s="119" t="s">
        <v>878</v>
      </c>
      <c r="J1285" s="119" t="s">
        <v>795</v>
      </c>
      <c r="K1285" s="119" t="s">
        <v>843</v>
      </c>
      <c r="L1285" s="119" t="s">
        <v>8575</v>
      </c>
      <c r="M1285" s="120">
        <v>15000</v>
      </c>
      <c r="N1285" s="122">
        <v>0</v>
      </c>
      <c r="O1285" s="122">
        <v>0</v>
      </c>
      <c r="P1285" s="122">
        <v>0</v>
      </c>
      <c r="Q1285" s="121">
        <f t="shared" ref="Q1285:Q1334" si="20">M1285-SUM(N1285:P1285)-R1285</f>
        <v>0</v>
      </c>
      <c r="R1285" s="120">
        <v>15000</v>
      </c>
    </row>
    <row r="1286" spans="1:18">
      <c r="A1286" s="116" t="str">
        <f>TNOMINA[[#This Row],[cedula]]&amp;TNOMINA[[#This Row],[prog]]&amp;LEFT(TNOMINA[[#This Row],[tipo]],3)</f>
        <v>4023042048701SEG</v>
      </c>
      <c r="B1286" s="119" t="s">
        <v>2299</v>
      </c>
      <c r="C1286" s="119" t="s">
        <v>239</v>
      </c>
      <c r="D1286" s="119" t="s">
        <v>2328</v>
      </c>
      <c r="E1286" s="119" t="s">
        <v>3001</v>
      </c>
      <c r="F1286" s="119" t="s">
        <v>3002</v>
      </c>
      <c r="G1286" s="119" t="s">
        <v>3006</v>
      </c>
      <c r="H1286" s="119" t="s">
        <v>2473</v>
      </c>
      <c r="I1286" s="119" t="s">
        <v>2445</v>
      </c>
      <c r="J1286" s="119" t="s">
        <v>795</v>
      </c>
      <c r="K1286" s="119" t="s">
        <v>843</v>
      </c>
      <c r="L1286" s="119" t="s">
        <v>8575</v>
      </c>
      <c r="M1286" s="120">
        <v>5000</v>
      </c>
      <c r="N1286" s="122">
        <v>0</v>
      </c>
      <c r="O1286" s="122">
        <v>0</v>
      </c>
      <c r="P1286" s="122">
        <v>0</v>
      </c>
      <c r="Q1286" s="121">
        <f t="shared" si="20"/>
        <v>0</v>
      </c>
      <c r="R1286" s="120">
        <v>5000</v>
      </c>
    </row>
    <row r="1287" spans="1:18">
      <c r="A1287" s="116" t="str">
        <f>TNOMINA[[#This Row],[cedula]]&amp;TNOMINA[[#This Row],[prog]]&amp;LEFT(TNOMINA[[#This Row],[tipo]],3)</f>
        <v>0080022786001SEG</v>
      </c>
      <c r="B1287" s="119" t="s">
        <v>2299</v>
      </c>
      <c r="C1287" s="119" t="s">
        <v>239</v>
      </c>
      <c r="D1287" s="119" t="s">
        <v>2328</v>
      </c>
      <c r="E1287" s="119" t="s">
        <v>3001</v>
      </c>
      <c r="F1287" s="119" t="s">
        <v>3002</v>
      </c>
      <c r="G1287" s="119" t="s">
        <v>3004</v>
      </c>
      <c r="H1287" s="119" t="s">
        <v>2256</v>
      </c>
      <c r="I1287" s="119" t="s">
        <v>1340</v>
      </c>
      <c r="J1287" s="119" t="s">
        <v>795</v>
      </c>
      <c r="K1287" s="119" t="s">
        <v>843</v>
      </c>
      <c r="L1287" s="119" t="s">
        <v>8575</v>
      </c>
      <c r="M1287" s="120">
        <v>20000</v>
      </c>
      <c r="N1287" s="122">
        <v>0</v>
      </c>
      <c r="O1287" s="122">
        <v>0</v>
      </c>
      <c r="P1287" s="122">
        <v>0</v>
      </c>
      <c r="Q1287" s="121">
        <f t="shared" si="20"/>
        <v>0</v>
      </c>
      <c r="R1287" s="120">
        <v>20000</v>
      </c>
    </row>
    <row r="1288" spans="1:18">
      <c r="A1288" s="116" t="str">
        <f>TNOMINA[[#This Row],[cedula]]&amp;TNOMINA[[#This Row],[prog]]&amp;LEFT(TNOMINA[[#This Row],[tipo]],3)</f>
        <v>4022539023201SEG</v>
      </c>
      <c r="B1288" s="119" t="s">
        <v>2299</v>
      </c>
      <c r="C1288" s="119" t="s">
        <v>239</v>
      </c>
      <c r="D1288" s="119" t="s">
        <v>2328</v>
      </c>
      <c r="E1288" s="119" t="s">
        <v>3001</v>
      </c>
      <c r="F1288" s="119" t="s">
        <v>3002</v>
      </c>
      <c r="G1288" s="119" t="s">
        <v>3004</v>
      </c>
      <c r="H1288" s="119" t="s">
        <v>2920</v>
      </c>
      <c r="I1288" s="119" t="s">
        <v>2933</v>
      </c>
      <c r="J1288" s="119" t="s">
        <v>795</v>
      </c>
      <c r="K1288" s="119" t="s">
        <v>843</v>
      </c>
      <c r="L1288" s="119" t="s">
        <v>8575</v>
      </c>
      <c r="M1288" s="120">
        <v>10000</v>
      </c>
      <c r="N1288" s="122">
        <v>0</v>
      </c>
      <c r="O1288" s="122">
        <v>0</v>
      </c>
      <c r="P1288" s="122">
        <v>0</v>
      </c>
      <c r="Q1288" s="121">
        <f t="shared" si="20"/>
        <v>0</v>
      </c>
      <c r="R1288" s="120">
        <v>10000</v>
      </c>
    </row>
    <row r="1289" spans="1:18">
      <c r="A1289" s="116" t="str">
        <f>TNOMINA[[#This Row],[cedula]]&amp;TNOMINA[[#This Row],[prog]]&amp;LEFT(TNOMINA[[#This Row],[tipo]],3)</f>
        <v>4022470677601SEG</v>
      </c>
      <c r="B1289" s="119" t="s">
        <v>2299</v>
      </c>
      <c r="C1289" s="119" t="s">
        <v>239</v>
      </c>
      <c r="D1289" s="119" t="s">
        <v>2328</v>
      </c>
      <c r="E1289" s="119" t="s">
        <v>3001</v>
      </c>
      <c r="F1289" s="119" t="s">
        <v>3002</v>
      </c>
      <c r="G1289" s="119" t="s">
        <v>3006</v>
      </c>
      <c r="H1289" s="119" t="s">
        <v>2258</v>
      </c>
      <c r="I1289" s="119" t="s">
        <v>1386</v>
      </c>
      <c r="J1289" s="119" t="s">
        <v>795</v>
      </c>
      <c r="K1289" s="119" t="s">
        <v>843</v>
      </c>
      <c r="L1289" s="119" t="s">
        <v>8575</v>
      </c>
      <c r="M1289" s="120">
        <v>10000</v>
      </c>
      <c r="N1289" s="122">
        <v>0</v>
      </c>
      <c r="O1289" s="122">
        <v>0</v>
      </c>
      <c r="P1289" s="122">
        <v>0</v>
      </c>
      <c r="Q1289" s="121">
        <f t="shared" si="20"/>
        <v>0</v>
      </c>
      <c r="R1289" s="120">
        <v>10000</v>
      </c>
    </row>
    <row r="1290" spans="1:18">
      <c r="A1290" s="116" t="str">
        <f>TNOMINA[[#This Row],[cedula]]&amp;TNOMINA[[#This Row],[prog]]&amp;LEFT(TNOMINA[[#This Row],[tipo]],3)</f>
        <v>0110032055301SEG</v>
      </c>
      <c r="B1290" s="119" t="s">
        <v>2299</v>
      </c>
      <c r="C1290" s="119" t="s">
        <v>239</v>
      </c>
      <c r="D1290" s="119" t="s">
        <v>2328</v>
      </c>
      <c r="E1290" s="119" t="s">
        <v>3001</v>
      </c>
      <c r="F1290" s="119" t="s">
        <v>3002</v>
      </c>
      <c r="G1290" s="119" t="s">
        <v>3004</v>
      </c>
      <c r="H1290" s="119" t="s">
        <v>2309</v>
      </c>
      <c r="I1290" s="119" t="s">
        <v>2320</v>
      </c>
      <c r="J1290" s="119" t="s">
        <v>795</v>
      </c>
      <c r="K1290" s="119" t="s">
        <v>843</v>
      </c>
      <c r="L1290" s="119" t="s">
        <v>8575</v>
      </c>
      <c r="M1290" s="120">
        <v>9500</v>
      </c>
      <c r="N1290" s="122">
        <v>0</v>
      </c>
      <c r="O1290" s="122">
        <v>0</v>
      </c>
      <c r="P1290" s="122">
        <v>0</v>
      </c>
      <c r="Q1290" s="121">
        <f t="shared" si="20"/>
        <v>0</v>
      </c>
      <c r="R1290" s="120">
        <v>9500</v>
      </c>
    </row>
    <row r="1291" spans="1:18">
      <c r="A1291" s="116" t="str">
        <f>TNOMINA[[#This Row],[cedula]]&amp;TNOMINA[[#This Row],[prog]]&amp;LEFT(TNOMINA[[#This Row],[tipo]],3)</f>
        <v>2230161535101SEG</v>
      </c>
      <c r="B1291" s="119" t="s">
        <v>2299</v>
      </c>
      <c r="C1291" s="119" t="s">
        <v>239</v>
      </c>
      <c r="D1291" s="119" t="s">
        <v>2328</v>
      </c>
      <c r="E1291" s="119" t="s">
        <v>3001</v>
      </c>
      <c r="F1291" s="119" t="s">
        <v>3002</v>
      </c>
      <c r="G1291" s="119" t="s">
        <v>3004</v>
      </c>
      <c r="H1291" s="119" t="s">
        <v>2988</v>
      </c>
      <c r="I1291" s="119" t="s">
        <v>2987</v>
      </c>
      <c r="J1291" s="119" t="s">
        <v>795</v>
      </c>
      <c r="K1291" s="119" t="s">
        <v>843</v>
      </c>
      <c r="L1291" s="119" t="s">
        <v>8575</v>
      </c>
      <c r="M1291" s="120">
        <v>10000</v>
      </c>
      <c r="N1291" s="122">
        <v>0</v>
      </c>
      <c r="O1291" s="122">
        <v>0</v>
      </c>
      <c r="P1291" s="122">
        <v>0</v>
      </c>
      <c r="Q1291" s="121">
        <f t="shared" si="20"/>
        <v>0</v>
      </c>
      <c r="R1291" s="120">
        <v>10000</v>
      </c>
    </row>
    <row r="1292" spans="1:18">
      <c r="A1292" s="116" t="str">
        <f>TNOMINA[[#This Row],[cedula]]&amp;TNOMINA[[#This Row],[prog]]&amp;LEFT(TNOMINA[[#This Row],[tipo]],3)</f>
        <v>0200008824101SEG</v>
      </c>
      <c r="B1292" s="119" t="s">
        <v>2299</v>
      </c>
      <c r="C1292" s="119" t="s">
        <v>239</v>
      </c>
      <c r="D1292" s="119" t="s">
        <v>2328</v>
      </c>
      <c r="E1292" s="119" t="s">
        <v>3001</v>
      </c>
      <c r="F1292" s="119" t="s">
        <v>3002</v>
      </c>
      <c r="G1292" s="119" t="s">
        <v>3006</v>
      </c>
      <c r="H1292" s="119" t="s">
        <v>2261</v>
      </c>
      <c r="I1292" s="119" t="s">
        <v>1348</v>
      </c>
      <c r="J1292" s="119" t="s">
        <v>795</v>
      </c>
      <c r="K1292" s="119" t="s">
        <v>843</v>
      </c>
      <c r="L1292" s="119" t="s">
        <v>8575</v>
      </c>
      <c r="M1292" s="120">
        <v>8000</v>
      </c>
      <c r="N1292" s="122">
        <v>0</v>
      </c>
      <c r="O1292" s="122">
        <v>0</v>
      </c>
      <c r="P1292" s="122">
        <v>0</v>
      </c>
      <c r="Q1292" s="121">
        <f t="shared" si="20"/>
        <v>0</v>
      </c>
      <c r="R1292" s="120">
        <v>8000</v>
      </c>
    </row>
    <row r="1293" spans="1:18">
      <c r="A1293" s="116" t="str">
        <f>TNOMINA[[#This Row],[cedula]]&amp;TNOMINA[[#This Row],[prog]]&amp;LEFT(TNOMINA[[#This Row],[tipo]],3)</f>
        <v>4022257506601SEG</v>
      </c>
      <c r="B1293" s="119" t="s">
        <v>2299</v>
      </c>
      <c r="C1293" s="119" t="s">
        <v>239</v>
      </c>
      <c r="D1293" s="119" t="s">
        <v>2328</v>
      </c>
      <c r="E1293" s="119" t="s">
        <v>3001</v>
      </c>
      <c r="F1293" s="119" t="s">
        <v>3002</v>
      </c>
      <c r="G1293" s="119" t="s">
        <v>3010</v>
      </c>
      <c r="H1293" s="119" t="s">
        <v>3589</v>
      </c>
      <c r="I1293" s="119" t="s">
        <v>3622</v>
      </c>
      <c r="J1293" s="119" t="s">
        <v>795</v>
      </c>
      <c r="K1293" s="119" t="s">
        <v>843</v>
      </c>
      <c r="L1293" s="119" t="s">
        <v>8575</v>
      </c>
      <c r="M1293" s="120">
        <v>8000</v>
      </c>
      <c r="N1293" s="122">
        <v>0</v>
      </c>
      <c r="O1293" s="122">
        <v>0</v>
      </c>
      <c r="P1293" s="122">
        <v>0</v>
      </c>
      <c r="Q1293" s="121">
        <f t="shared" si="20"/>
        <v>0</v>
      </c>
      <c r="R1293" s="120">
        <v>8000</v>
      </c>
    </row>
    <row r="1294" spans="1:18">
      <c r="A1294" s="116" t="str">
        <f>TNOMINA[[#This Row],[cedula]]&amp;TNOMINA[[#This Row],[prog]]&amp;LEFT(TNOMINA[[#This Row],[tipo]],3)</f>
        <v>2240037754901SEG</v>
      </c>
      <c r="B1294" s="119" t="s">
        <v>2299</v>
      </c>
      <c r="C1294" s="119" t="s">
        <v>239</v>
      </c>
      <c r="D1294" s="119" t="s">
        <v>2328</v>
      </c>
      <c r="E1294" s="119" t="s">
        <v>3001</v>
      </c>
      <c r="F1294" s="119" t="s">
        <v>3002</v>
      </c>
      <c r="G1294" s="119" t="s">
        <v>3006</v>
      </c>
      <c r="H1294" s="119" t="s">
        <v>2262</v>
      </c>
      <c r="I1294" s="119" t="s">
        <v>1369</v>
      </c>
      <c r="J1294" s="119" t="s">
        <v>795</v>
      </c>
      <c r="K1294" s="119" t="s">
        <v>843</v>
      </c>
      <c r="L1294" s="119" t="s">
        <v>8575</v>
      </c>
      <c r="M1294" s="120">
        <v>10000</v>
      </c>
      <c r="N1294" s="122">
        <v>0</v>
      </c>
      <c r="O1294" s="122">
        <v>0</v>
      </c>
      <c r="P1294" s="122">
        <v>0</v>
      </c>
      <c r="Q1294" s="121">
        <f t="shared" si="20"/>
        <v>0</v>
      </c>
      <c r="R1294" s="120">
        <v>10000</v>
      </c>
    </row>
    <row r="1295" spans="1:18">
      <c r="A1295" s="116" t="str">
        <f>TNOMINA[[#This Row],[cedula]]&amp;TNOMINA[[#This Row],[prog]]&amp;LEFT(TNOMINA[[#This Row],[tipo]],3)</f>
        <v>0011382125001SEG</v>
      </c>
      <c r="B1295" s="119" t="s">
        <v>2299</v>
      </c>
      <c r="C1295" s="119" t="s">
        <v>239</v>
      </c>
      <c r="D1295" s="119" t="s">
        <v>2328</v>
      </c>
      <c r="E1295" s="119" t="s">
        <v>3001</v>
      </c>
      <c r="F1295" s="119" t="s">
        <v>3002</v>
      </c>
      <c r="G1295" s="119" t="s">
        <v>3013</v>
      </c>
      <c r="H1295" s="119" t="s">
        <v>2263</v>
      </c>
      <c r="I1295" s="119" t="s">
        <v>1236</v>
      </c>
      <c r="J1295" s="119" t="s">
        <v>795</v>
      </c>
      <c r="K1295" s="119" t="s">
        <v>314</v>
      </c>
      <c r="L1295" s="119" t="s">
        <v>8575</v>
      </c>
      <c r="M1295" s="120">
        <v>125000</v>
      </c>
      <c r="N1295" s="120">
        <v>19832.87</v>
      </c>
      <c r="O1295" s="122">
        <v>0</v>
      </c>
      <c r="P1295" s="122">
        <v>0</v>
      </c>
      <c r="Q1295" s="121">
        <f t="shared" si="20"/>
        <v>0</v>
      </c>
      <c r="R1295" s="120">
        <v>105167.13</v>
      </c>
    </row>
    <row r="1296" spans="1:18">
      <c r="A1296" s="116" t="str">
        <f>TNOMINA[[#This Row],[cedula]]&amp;TNOMINA[[#This Row],[prog]]&amp;LEFT(TNOMINA[[#This Row],[tipo]],3)</f>
        <v>0020095250501SEG</v>
      </c>
      <c r="B1296" s="119" t="s">
        <v>2299</v>
      </c>
      <c r="C1296" s="119" t="s">
        <v>239</v>
      </c>
      <c r="D1296" s="119" t="s">
        <v>2328</v>
      </c>
      <c r="E1296" s="119" t="s">
        <v>3001</v>
      </c>
      <c r="F1296" s="119" t="s">
        <v>3002</v>
      </c>
      <c r="G1296" s="119" t="s">
        <v>3009</v>
      </c>
      <c r="H1296" s="119" t="s">
        <v>2462</v>
      </c>
      <c r="I1296" s="119" t="s">
        <v>2434</v>
      </c>
      <c r="J1296" s="119" t="s">
        <v>795</v>
      </c>
      <c r="K1296" s="119" t="s">
        <v>843</v>
      </c>
      <c r="L1296" s="119" t="s">
        <v>8575</v>
      </c>
      <c r="M1296" s="120">
        <v>15000</v>
      </c>
      <c r="N1296" s="122">
        <v>0</v>
      </c>
      <c r="O1296" s="122">
        <v>0</v>
      </c>
      <c r="P1296" s="122">
        <v>0</v>
      </c>
      <c r="Q1296" s="121">
        <f t="shared" si="20"/>
        <v>0</v>
      </c>
      <c r="R1296" s="120">
        <v>15000</v>
      </c>
    </row>
    <row r="1297" spans="1:18">
      <c r="A1297" s="116" t="str">
        <f>TNOMINA[[#This Row],[cedula]]&amp;TNOMINA[[#This Row],[prog]]&amp;LEFT(TNOMINA[[#This Row],[tipo]],3)</f>
        <v>0011202637201SEG</v>
      </c>
      <c r="B1297" s="119" t="s">
        <v>2299</v>
      </c>
      <c r="C1297" s="119" t="s">
        <v>239</v>
      </c>
      <c r="D1297" s="119" t="s">
        <v>2328</v>
      </c>
      <c r="E1297" s="119" t="s">
        <v>3001</v>
      </c>
      <c r="F1297" s="119" t="s">
        <v>3002</v>
      </c>
      <c r="G1297" s="119" t="s">
        <v>3020</v>
      </c>
      <c r="H1297" s="119" t="s">
        <v>2264</v>
      </c>
      <c r="I1297" s="119" t="s">
        <v>840</v>
      </c>
      <c r="J1297" s="119" t="s">
        <v>795</v>
      </c>
      <c r="K1297" s="119" t="s">
        <v>843</v>
      </c>
      <c r="L1297" s="119" t="s">
        <v>8575</v>
      </c>
      <c r="M1297" s="120">
        <v>32000</v>
      </c>
      <c r="N1297" s="122">
        <v>0</v>
      </c>
      <c r="O1297" s="122">
        <v>0</v>
      </c>
      <c r="P1297" s="122">
        <v>0</v>
      </c>
      <c r="Q1297" s="121">
        <f t="shared" si="20"/>
        <v>0</v>
      </c>
      <c r="R1297" s="120">
        <v>32000</v>
      </c>
    </row>
    <row r="1298" spans="1:18">
      <c r="A1298" s="116" t="str">
        <f>TNOMINA[[#This Row],[cedula]]&amp;TNOMINA[[#This Row],[prog]]&amp;LEFT(TNOMINA[[#This Row],[tipo]],3)</f>
        <v>0011091669901SEG</v>
      </c>
      <c r="B1298" s="119" t="s">
        <v>2299</v>
      </c>
      <c r="C1298" s="119" t="s">
        <v>239</v>
      </c>
      <c r="D1298" s="119" t="s">
        <v>2328</v>
      </c>
      <c r="E1298" s="119" t="s">
        <v>3001</v>
      </c>
      <c r="F1298" s="119" t="s">
        <v>3002</v>
      </c>
      <c r="G1298" s="119" t="s">
        <v>3003</v>
      </c>
      <c r="H1298" s="119" t="s">
        <v>2265</v>
      </c>
      <c r="I1298" s="119" t="s">
        <v>1319</v>
      </c>
      <c r="J1298" s="119" t="s">
        <v>795</v>
      </c>
      <c r="K1298" s="119" t="s">
        <v>843</v>
      </c>
      <c r="L1298" s="119" t="s">
        <v>8575</v>
      </c>
      <c r="M1298" s="120">
        <v>15000</v>
      </c>
      <c r="N1298" s="122">
        <v>0</v>
      </c>
      <c r="O1298" s="122">
        <v>0</v>
      </c>
      <c r="P1298" s="122">
        <v>0</v>
      </c>
      <c r="Q1298" s="121">
        <f t="shared" si="20"/>
        <v>0</v>
      </c>
      <c r="R1298" s="120">
        <v>15000</v>
      </c>
    </row>
    <row r="1299" spans="1:18">
      <c r="A1299" s="116" t="str">
        <f>TNOMINA[[#This Row],[cedula]]&amp;TNOMINA[[#This Row],[prog]]&amp;LEFT(TNOMINA[[#This Row],[tipo]],3)</f>
        <v>4023996549001SEG</v>
      </c>
      <c r="B1299" s="119" t="s">
        <v>2299</v>
      </c>
      <c r="C1299" s="119" t="s">
        <v>239</v>
      </c>
      <c r="D1299" s="119" t="s">
        <v>2328</v>
      </c>
      <c r="E1299" s="119" t="s">
        <v>3001</v>
      </c>
      <c r="F1299" s="119" t="s">
        <v>3002</v>
      </c>
      <c r="G1299" s="119" t="s">
        <v>3006</v>
      </c>
      <c r="H1299" s="119" t="s">
        <v>3590</v>
      </c>
      <c r="I1299" s="119" t="s">
        <v>3623</v>
      </c>
      <c r="J1299" s="119" t="s">
        <v>795</v>
      </c>
      <c r="K1299" s="119" t="s">
        <v>843</v>
      </c>
      <c r="L1299" s="119" t="s">
        <v>8575</v>
      </c>
      <c r="M1299" s="120">
        <v>10000</v>
      </c>
      <c r="N1299" s="122">
        <v>0</v>
      </c>
      <c r="O1299" s="122">
        <v>0</v>
      </c>
      <c r="P1299" s="122">
        <v>0</v>
      </c>
      <c r="Q1299" s="121">
        <f t="shared" si="20"/>
        <v>0</v>
      </c>
      <c r="R1299" s="120">
        <v>10000</v>
      </c>
    </row>
    <row r="1300" spans="1:18">
      <c r="A1300" s="116" t="str">
        <f>TNOMINA[[#This Row],[cedula]]&amp;TNOMINA[[#This Row],[prog]]&amp;LEFT(TNOMINA[[#This Row],[tipo]],3)</f>
        <v>1100006549701SEG</v>
      </c>
      <c r="B1300" s="119" t="s">
        <v>2299</v>
      </c>
      <c r="C1300" s="119" t="s">
        <v>239</v>
      </c>
      <c r="D1300" s="119" t="s">
        <v>2328</v>
      </c>
      <c r="E1300" s="119" t="s">
        <v>3001</v>
      </c>
      <c r="F1300" s="119" t="s">
        <v>3002</v>
      </c>
      <c r="G1300" s="119" t="s">
        <v>3004</v>
      </c>
      <c r="H1300" s="119" t="s">
        <v>2266</v>
      </c>
      <c r="I1300" s="119" t="s">
        <v>1365</v>
      </c>
      <c r="J1300" s="119" t="s">
        <v>795</v>
      </c>
      <c r="K1300" s="119" t="s">
        <v>843</v>
      </c>
      <c r="L1300" s="119" t="s">
        <v>8575</v>
      </c>
      <c r="M1300" s="120">
        <v>10000</v>
      </c>
      <c r="N1300" s="122">
        <v>0</v>
      </c>
      <c r="O1300" s="122">
        <v>0</v>
      </c>
      <c r="P1300" s="122">
        <v>0</v>
      </c>
      <c r="Q1300" s="121">
        <f t="shared" si="20"/>
        <v>0</v>
      </c>
      <c r="R1300" s="120">
        <v>10000</v>
      </c>
    </row>
    <row r="1301" spans="1:18">
      <c r="A1301" s="116" t="str">
        <f>TNOMINA[[#This Row],[cedula]]&amp;TNOMINA[[#This Row],[prog]]&amp;LEFT(TNOMINA[[#This Row],[tipo]],3)</f>
        <v>0280062698401SEG</v>
      </c>
      <c r="B1301" s="119" t="s">
        <v>2299</v>
      </c>
      <c r="C1301" s="119" t="s">
        <v>239</v>
      </c>
      <c r="D1301" s="119" t="s">
        <v>2328</v>
      </c>
      <c r="E1301" s="119" t="s">
        <v>3001</v>
      </c>
      <c r="F1301" s="119" t="s">
        <v>3002</v>
      </c>
      <c r="G1301" s="119" t="s">
        <v>3006</v>
      </c>
      <c r="H1301" s="119" t="s">
        <v>2267</v>
      </c>
      <c r="I1301" s="119" t="s">
        <v>1237</v>
      </c>
      <c r="J1301" s="119" t="s">
        <v>795</v>
      </c>
      <c r="K1301" s="119" t="s">
        <v>843</v>
      </c>
      <c r="L1301" s="119" t="s">
        <v>8575</v>
      </c>
      <c r="M1301" s="120">
        <v>15000</v>
      </c>
      <c r="N1301" s="122">
        <v>0</v>
      </c>
      <c r="O1301" s="122">
        <v>0</v>
      </c>
      <c r="P1301" s="122">
        <v>0</v>
      </c>
      <c r="Q1301" s="121">
        <f t="shared" si="20"/>
        <v>0</v>
      </c>
      <c r="R1301" s="120">
        <v>15000</v>
      </c>
    </row>
    <row r="1302" spans="1:18">
      <c r="A1302" s="116" t="str">
        <f>TNOMINA[[#This Row],[cedula]]&amp;TNOMINA[[#This Row],[prog]]&amp;LEFT(TNOMINA[[#This Row],[tipo]],3)</f>
        <v>4022145542701SEG</v>
      </c>
      <c r="B1302" s="119" t="s">
        <v>2299</v>
      </c>
      <c r="C1302" s="119" t="s">
        <v>239</v>
      </c>
      <c r="D1302" s="119" t="s">
        <v>2328</v>
      </c>
      <c r="E1302" s="119" t="s">
        <v>3001</v>
      </c>
      <c r="F1302" s="119" t="s">
        <v>3002</v>
      </c>
      <c r="G1302" s="119" t="s">
        <v>3006</v>
      </c>
      <c r="H1302" s="119" t="s">
        <v>2268</v>
      </c>
      <c r="I1302" s="119" t="s">
        <v>1238</v>
      </c>
      <c r="J1302" s="119" t="s">
        <v>795</v>
      </c>
      <c r="K1302" s="119" t="s">
        <v>843</v>
      </c>
      <c r="L1302" s="119" t="s">
        <v>8575</v>
      </c>
      <c r="M1302" s="120">
        <v>10000</v>
      </c>
      <c r="N1302" s="122">
        <v>0</v>
      </c>
      <c r="O1302" s="122">
        <v>0</v>
      </c>
      <c r="P1302" s="122">
        <v>0</v>
      </c>
      <c r="Q1302" s="121">
        <f t="shared" si="20"/>
        <v>0</v>
      </c>
      <c r="R1302" s="120">
        <v>10000</v>
      </c>
    </row>
    <row r="1303" spans="1:18">
      <c r="A1303" s="116" t="str">
        <f>TNOMINA[[#This Row],[cedula]]&amp;TNOMINA[[#This Row],[prog]]&amp;LEFT(TNOMINA[[#This Row],[tipo]],3)</f>
        <v>4022312541601SEG</v>
      </c>
      <c r="B1303" s="119" t="s">
        <v>2299</v>
      </c>
      <c r="C1303" s="119" t="s">
        <v>239</v>
      </c>
      <c r="D1303" s="119" t="s">
        <v>2328</v>
      </c>
      <c r="E1303" s="119" t="s">
        <v>3001</v>
      </c>
      <c r="F1303" s="119" t="s">
        <v>3002</v>
      </c>
      <c r="G1303" s="119" t="s">
        <v>3006</v>
      </c>
      <c r="H1303" s="119" t="s">
        <v>2411</v>
      </c>
      <c r="I1303" s="119" t="s">
        <v>2397</v>
      </c>
      <c r="J1303" s="119" t="s">
        <v>795</v>
      </c>
      <c r="K1303" s="119" t="s">
        <v>843</v>
      </c>
      <c r="L1303" s="119" t="s">
        <v>8575</v>
      </c>
      <c r="M1303" s="120">
        <v>10000</v>
      </c>
      <c r="N1303" s="122">
        <v>0</v>
      </c>
      <c r="O1303" s="122">
        <v>0</v>
      </c>
      <c r="P1303" s="122">
        <v>0</v>
      </c>
      <c r="Q1303" s="121">
        <f t="shared" si="20"/>
        <v>0</v>
      </c>
      <c r="R1303" s="120">
        <v>10000</v>
      </c>
    </row>
    <row r="1304" spans="1:18">
      <c r="A1304" s="116" t="str">
        <f>TNOMINA[[#This Row],[cedula]]&amp;TNOMINA[[#This Row],[prog]]&amp;LEFT(TNOMINA[[#This Row],[tipo]],3)</f>
        <v>0011373541901SEG</v>
      </c>
      <c r="B1304" s="119" t="s">
        <v>2299</v>
      </c>
      <c r="C1304" s="119" t="s">
        <v>239</v>
      </c>
      <c r="D1304" s="119" t="s">
        <v>2328</v>
      </c>
      <c r="E1304" s="119" t="s">
        <v>3001</v>
      </c>
      <c r="F1304" s="119" t="s">
        <v>3002</v>
      </c>
      <c r="G1304" s="119" t="s">
        <v>3004</v>
      </c>
      <c r="H1304" s="119" t="s">
        <v>3554</v>
      </c>
      <c r="I1304" s="119" t="s">
        <v>3553</v>
      </c>
      <c r="J1304" s="119" t="s">
        <v>795</v>
      </c>
      <c r="K1304" s="119" t="s">
        <v>843</v>
      </c>
      <c r="L1304" s="119" t="s">
        <v>8575</v>
      </c>
      <c r="M1304" s="120">
        <v>15000</v>
      </c>
      <c r="N1304" s="122">
        <v>0</v>
      </c>
      <c r="O1304" s="122">
        <v>0</v>
      </c>
      <c r="P1304" s="122">
        <v>0</v>
      </c>
      <c r="Q1304" s="121">
        <f t="shared" si="20"/>
        <v>0</v>
      </c>
      <c r="R1304" s="120">
        <v>15000</v>
      </c>
    </row>
    <row r="1305" spans="1:18">
      <c r="A1305" s="116" t="str">
        <f>TNOMINA[[#This Row],[cedula]]&amp;TNOMINA[[#This Row],[prog]]&amp;LEFT(TNOMINA[[#This Row],[tipo]],3)</f>
        <v>4023280743401SEG</v>
      </c>
      <c r="B1305" s="119" t="s">
        <v>2299</v>
      </c>
      <c r="C1305" s="119" t="s">
        <v>239</v>
      </c>
      <c r="D1305" s="119" t="s">
        <v>2328</v>
      </c>
      <c r="E1305" s="119" t="s">
        <v>3001</v>
      </c>
      <c r="F1305" s="119" t="s">
        <v>3002</v>
      </c>
      <c r="G1305" s="119" t="s">
        <v>3006</v>
      </c>
      <c r="H1305" s="119" t="s">
        <v>2922</v>
      </c>
      <c r="I1305" s="119" t="s">
        <v>2934</v>
      </c>
      <c r="J1305" s="119" t="s">
        <v>795</v>
      </c>
      <c r="K1305" s="119" t="s">
        <v>843</v>
      </c>
      <c r="L1305" s="119" t="s">
        <v>8575</v>
      </c>
      <c r="M1305" s="120">
        <v>8000</v>
      </c>
      <c r="N1305" s="122">
        <v>0</v>
      </c>
      <c r="O1305" s="122">
        <v>0</v>
      </c>
      <c r="P1305" s="122">
        <v>0</v>
      </c>
      <c r="Q1305" s="121">
        <f t="shared" si="20"/>
        <v>0</v>
      </c>
      <c r="R1305" s="120">
        <v>8000</v>
      </c>
    </row>
    <row r="1306" spans="1:18">
      <c r="A1306" s="116" t="str">
        <f>TNOMINA[[#This Row],[cedula]]&amp;TNOMINA[[#This Row],[prog]]&amp;LEFT(TNOMINA[[#This Row],[tipo]],3)</f>
        <v>4022435563201SEG</v>
      </c>
      <c r="B1306" s="119" t="s">
        <v>2299</v>
      </c>
      <c r="C1306" s="119" t="s">
        <v>239</v>
      </c>
      <c r="D1306" s="119" t="s">
        <v>2328</v>
      </c>
      <c r="E1306" s="119" t="s">
        <v>3001</v>
      </c>
      <c r="F1306" s="119" t="s">
        <v>3002</v>
      </c>
      <c r="G1306" s="119" t="s">
        <v>3006</v>
      </c>
      <c r="H1306" s="119" t="s">
        <v>3152</v>
      </c>
      <c r="I1306" s="119" t="s">
        <v>3151</v>
      </c>
      <c r="J1306" s="119" t="s">
        <v>795</v>
      </c>
      <c r="K1306" s="119" t="s">
        <v>843</v>
      </c>
      <c r="L1306" s="119" t="s">
        <v>8575</v>
      </c>
      <c r="M1306" s="120">
        <v>10000</v>
      </c>
      <c r="N1306" s="122">
        <v>0</v>
      </c>
      <c r="O1306" s="122">
        <v>0</v>
      </c>
      <c r="P1306" s="122">
        <v>0</v>
      </c>
      <c r="Q1306" s="121">
        <f t="shared" si="20"/>
        <v>0</v>
      </c>
      <c r="R1306" s="120">
        <v>10000</v>
      </c>
    </row>
    <row r="1307" spans="1:18">
      <c r="A1307" s="116" t="str">
        <f>TNOMINA[[#This Row],[cedula]]&amp;TNOMINA[[#This Row],[prog]]&amp;LEFT(TNOMINA[[#This Row],[tipo]],3)</f>
        <v>4022553798001SEG</v>
      </c>
      <c r="B1307" s="119" t="s">
        <v>2299</v>
      </c>
      <c r="C1307" s="119" t="s">
        <v>239</v>
      </c>
      <c r="D1307" s="119" t="s">
        <v>2328</v>
      </c>
      <c r="E1307" s="119" t="s">
        <v>3001</v>
      </c>
      <c r="F1307" s="119" t="s">
        <v>3002</v>
      </c>
      <c r="G1307" s="119" t="s">
        <v>3006</v>
      </c>
      <c r="H1307" s="119" t="s">
        <v>2519</v>
      </c>
      <c r="I1307" s="119" t="s">
        <v>2518</v>
      </c>
      <c r="J1307" s="119" t="s">
        <v>795</v>
      </c>
      <c r="K1307" s="119" t="s">
        <v>843</v>
      </c>
      <c r="L1307" s="119" t="s">
        <v>8575</v>
      </c>
      <c r="M1307" s="120">
        <v>5000</v>
      </c>
      <c r="N1307" s="122">
        <v>0</v>
      </c>
      <c r="O1307" s="122">
        <v>0</v>
      </c>
      <c r="P1307" s="122">
        <v>0</v>
      </c>
      <c r="Q1307" s="121">
        <f t="shared" si="20"/>
        <v>0</v>
      </c>
      <c r="R1307" s="120">
        <v>5000</v>
      </c>
    </row>
    <row r="1308" spans="1:18">
      <c r="A1308" s="116" t="str">
        <f>TNOMINA[[#This Row],[cedula]]&amp;TNOMINA[[#This Row],[prog]]&amp;LEFT(TNOMINA[[#This Row],[tipo]],3)</f>
        <v>0830001722801SEG</v>
      </c>
      <c r="B1308" s="119" t="s">
        <v>2299</v>
      </c>
      <c r="C1308" s="119" t="s">
        <v>239</v>
      </c>
      <c r="D1308" s="119" t="s">
        <v>2328</v>
      </c>
      <c r="E1308" s="119" t="s">
        <v>3001</v>
      </c>
      <c r="F1308" s="119" t="s">
        <v>3002</v>
      </c>
      <c r="G1308" s="119" t="s">
        <v>3010</v>
      </c>
      <c r="H1308" s="119" t="s">
        <v>2269</v>
      </c>
      <c r="I1308" s="119" t="s">
        <v>1363</v>
      </c>
      <c r="J1308" s="119" t="s">
        <v>795</v>
      </c>
      <c r="K1308" s="119" t="s">
        <v>843</v>
      </c>
      <c r="L1308" s="119" t="s">
        <v>8575</v>
      </c>
      <c r="M1308" s="120">
        <v>15000</v>
      </c>
      <c r="N1308" s="122">
        <v>0</v>
      </c>
      <c r="O1308" s="122">
        <v>0</v>
      </c>
      <c r="P1308" s="122">
        <v>0</v>
      </c>
      <c r="Q1308" s="121">
        <f t="shared" si="20"/>
        <v>0</v>
      </c>
      <c r="R1308" s="120">
        <v>15000</v>
      </c>
    </row>
    <row r="1309" spans="1:18">
      <c r="A1309" s="116" t="str">
        <f>TNOMINA[[#This Row],[cedula]]&amp;TNOMINA[[#This Row],[prog]]&amp;LEFT(TNOMINA[[#This Row],[tipo]],3)</f>
        <v>4024225982401SEG</v>
      </c>
      <c r="B1309" s="119" t="s">
        <v>2299</v>
      </c>
      <c r="C1309" s="119" t="s">
        <v>239</v>
      </c>
      <c r="D1309" s="119" t="s">
        <v>2328</v>
      </c>
      <c r="E1309" s="119" t="s">
        <v>3001</v>
      </c>
      <c r="F1309" s="119" t="s">
        <v>3002</v>
      </c>
      <c r="G1309" s="119" t="s">
        <v>3006</v>
      </c>
      <c r="H1309" s="119" t="s">
        <v>6389</v>
      </c>
      <c r="I1309" s="119" t="s">
        <v>6390</v>
      </c>
      <c r="J1309" s="119" t="s">
        <v>795</v>
      </c>
      <c r="K1309" s="119" t="s">
        <v>843</v>
      </c>
      <c r="L1309" s="119" t="s">
        <v>8575</v>
      </c>
      <c r="M1309" s="120">
        <v>10000</v>
      </c>
      <c r="N1309" s="122">
        <v>0</v>
      </c>
      <c r="O1309" s="122">
        <v>0</v>
      </c>
      <c r="P1309" s="122">
        <v>0</v>
      </c>
      <c r="Q1309" s="121">
        <f t="shared" si="20"/>
        <v>0</v>
      </c>
      <c r="R1309" s="120">
        <v>10000</v>
      </c>
    </row>
    <row r="1310" spans="1:18">
      <c r="A1310" s="116" t="str">
        <f>TNOMINA[[#This Row],[cedula]]&amp;TNOMINA[[#This Row],[prog]]&amp;LEFT(TNOMINA[[#This Row],[tipo]],3)</f>
        <v>4022788319201SEG</v>
      </c>
      <c r="B1310" s="119" t="s">
        <v>2299</v>
      </c>
      <c r="C1310" s="119" t="s">
        <v>239</v>
      </c>
      <c r="D1310" s="119" t="s">
        <v>2328</v>
      </c>
      <c r="E1310" s="119" t="s">
        <v>3001</v>
      </c>
      <c r="F1310" s="119" t="s">
        <v>3002</v>
      </c>
      <c r="G1310" s="119" t="s">
        <v>3006</v>
      </c>
      <c r="H1310" s="119" t="s">
        <v>8585</v>
      </c>
      <c r="I1310" s="119" t="s">
        <v>8584</v>
      </c>
      <c r="J1310" s="119" t="s">
        <v>795</v>
      </c>
      <c r="K1310" s="119" t="s">
        <v>843</v>
      </c>
      <c r="L1310" s="119" t="s">
        <v>8575</v>
      </c>
      <c r="M1310" s="120">
        <v>9000</v>
      </c>
      <c r="N1310" s="122">
        <v>0</v>
      </c>
      <c r="O1310" s="122">
        <v>0</v>
      </c>
      <c r="P1310" s="122">
        <v>0</v>
      </c>
      <c r="Q1310" s="121">
        <f t="shared" si="20"/>
        <v>0</v>
      </c>
      <c r="R1310" s="120">
        <v>9000</v>
      </c>
    </row>
    <row r="1311" spans="1:18">
      <c r="A1311" s="116" t="str">
        <f>TNOMINA[[#This Row],[cedula]]&amp;TNOMINA[[#This Row],[prog]]&amp;LEFT(TNOMINA[[#This Row],[tipo]],3)</f>
        <v>2230056393301SEG</v>
      </c>
      <c r="B1311" s="119" t="s">
        <v>2299</v>
      </c>
      <c r="C1311" s="119" t="s">
        <v>239</v>
      </c>
      <c r="D1311" s="119" t="s">
        <v>2328</v>
      </c>
      <c r="E1311" s="119" t="s">
        <v>3001</v>
      </c>
      <c r="F1311" s="119" t="s">
        <v>3002</v>
      </c>
      <c r="G1311" s="119" t="s">
        <v>3006</v>
      </c>
      <c r="H1311" s="119" t="s">
        <v>3228</v>
      </c>
      <c r="I1311" s="119" t="s">
        <v>3227</v>
      </c>
      <c r="J1311" s="119" t="s">
        <v>795</v>
      </c>
      <c r="K1311" s="119" t="s">
        <v>843</v>
      </c>
      <c r="L1311" s="119" t="s">
        <v>8575</v>
      </c>
      <c r="M1311" s="120">
        <v>10000</v>
      </c>
      <c r="N1311" s="122">
        <v>0</v>
      </c>
      <c r="O1311" s="122">
        <v>0</v>
      </c>
      <c r="P1311" s="122">
        <v>0</v>
      </c>
      <c r="Q1311" s="121">
        <f t="shared" si="20"/>
        <v>0</v>
      </c>
      <c r="R1311" s="120">
        <v>10000</v>
      </c>
    </row>
    <row r="1312" spans="1:18">
      <c r="A1312" s="116" t="str">
        <f>TNOMINA[[#This Row],[cedula]]&amp;TNOMINA[[#This Row],[prog]]&amp;LEFT(TNOMINA[[#This Row],[tipo]],3)</f>
        <v>1180007145501SEG</v>
      </c>
      <c r="B1312" s="119" t="s">
        <v>2299</v>
      </c>
      <c r="C1312" s="119" t="s">
        <v>239</v>
      </c>
      <c r="D1312" s="119" t="s">
        <v>2328</v>
      </c>
      <c r="E1312" s="119" t="s">
        <v>3001</v>
      </c>
      <c r="F1312" s="119" t="s">
        <v>3002</v>
      </c>
      <c r="G1312" s="119" t="s">
        <v>3004</v>
      </c>
      <c r="H1312" s="119" t="s">
        <v>2270</v>
      </c>
      <c r="I1312" s="119" t="s">
        <v>1366</v>
      </c>
      <c r="J1312" s="119" t="s">
        <v>795</v>
      </c>
      <c r="K1312" s="119" t="s">
        <v>843</v>
      </c>
      <c r="L1312" s="119" t="s">
        <v>8575</v>
      </c>
      <c r="M1312" s="120">
        <v>10000</v>
      </c>
      <c r="N1312" s="122">
        <v>0</v>
      </c>
      <c r="O1312" s="122">
        <v>0</v>
      </c>
      <c r="P1312" s="122">
        <v>0</v>
      </c>
      <c r="Q1312" s="121">
        <f t="shared" si="20"/>
        <v>0</v>
      </c>
      <c r="R1312" s="120">
        <v>10000</v>
      </c>
    </row>
    <row r="1313" spans="1:18">
      <c r="A1313" s="116" t="str">
        <f>TNOMINA[[#This Row],[cedula]]&amp;TNOMINA[[#This Row],[prog]]&amp;LEFT(TNOMINA[[#This Row],[tipo]],3)</f>
        <v>0160015361101SEG</v>
      </c>
      <c r="B1313" s="119" t="s">
        <v>2299</v>
      </c>
      <c r="C1313" s="119" t="s">
        <v>239</v>
      </c>
      <c r="D1313" s="119" t="s">
        <v>2328</v>
      </c>
      <c r="E1313" s="119" t="s">
        <v>3001</v>
      </c>
      <c r="F1313" s="119" t="s">
        <v>3002</v>
      </c>
      <c r="G1313" s="119" t="s">
        <v>3004</v>
      </c>
      <c r="H1313" s="119" t="s">
        <v>2271</v>
      </c>
      <c r="I1313" s="119" t="s">
        <v>877</v>
      </c>
      <c r="J1313" s="119" t="s">
        <v>795</v>
      </c>
      <c r="K1313" s="119" t="s">
        <v>843</v>
      </c>
      <c r="L1313" s="119" t="s">
        <v>8575</v>
      </c>
      <c r="M1313" s="120">
        <v>10000</v>
      </c>
      <c r="N1313" s="122">
        <v>0</v>
      </c>
      <c r="O1313" s="122">
        <v>0</v>
      </c>
      <c r="P1313" s="122">
        <v>0</v>
      </c>
      <c r="Q1313" s="121">
        <f t="shared" si="20"/>
        <v>0</v>
      </c>
      <c r="R1313" s="120">
        <v>10000</v>
      </c>
    </row>
    <row r="1314" spans="1:18">
      <c r="A1314" s="116" t="str">
        <f>TNOMINA[[#This Row],[cedula]]&amp;TNOMINA[[#This Row],[prog]]&amp;LEFT(TNOMINA[[#This Row],[tipo]],3)</f>
        <v>2230096890001SEG</v>
      </c>
      <c r="B1314" s="119" t="s">
        <v>2299</v>
      </c>
      <c r="C1314" s="119" t="s">
        <v>239</v>
      </c>
      <c r="D1314" s="119" t="s">
        <v>2328</v>
      </c>
      <c r="E1314" s="119" t="s">
        <v>3001</v>
      </c>
      <c r="F1314" s="119" t="s">
        <v>3002</v>
      </c>
      <c r="G1314" s="119" t="s">
        <v>3009</v>
      </c>
      <c r="H1314" s="119" t="s">
        <v>3230</v>
      </c>
      <c r="I1314" s="119" t="s">
        <v>3229</v>
      </c>
      <c r="J1314" s="119" t="s">
        <v>795</v>
      </c>
      <c r="K1314" s="119" t="s">
        <v>843</v>
      </c>
      <c r="L1314" s="119" t="s">
        <v>8575</v>
      </c>
      <c r="M1314" s="120">
        <v>10000</v>
      </c>
      <c r="N1314" s="122">
        <v>0</v>
      </c>
      <c r="O1314" s="122">
        <v>0</v>
      </c>
      <c r="P1314" s="122">
        <v>0</v>
      </c>
      <c r="Q1314" s="121">
        <f t="shared" si="20"/>
        <v>0</v>
      </c>
      <c r="R1314" s="120">
        <v>10000</v>
      </c>
    </row>
    <row r="1315" spans="1:18">
      <c r="A1315" s="116" t="str">
        <f>TNOMINA[[#This Row],[cedula]]&amp;TNOMINA[[#This Row],[prog]]&amp;LEFT(TNOMINA[[#This Row],[tipo]],3)</f>
        <v>0820016529101SEG</v>
      </c>
      <c r="B1315" s="119" t="s">
        <v>2299</v>
      </c>
      <c r="C1315" s="119" t="s">
        <v>239</v>
      </c>
      <c r="D1315" s="119" t="s">
        <v>2328</v>
      </c>
      <c r="E1315" s="119" t="s">
        <v>3001</v>
      </c>
      <c r="F1315" s="119" t="s">
        <v>3002</v>
      </c>
      <c r="G1315" s="119" t="s">
        <v>3004</v>
      </c>
      <c r="H1315" s="119" t="s">
        <v>2272</v>
      </c>
      <c r="I1315" s="119" t="s">
        <v>1362</v>
      </c>
      <c r="J1315" s="119" t="s">
        <v>795</v>
      </c>
      <c r="K1315" s="119" t="s">
        <v>843</v>
      </c>
      <c r="L1315" s="119" t="s">
        <v>8575</v>
      </c>
      <c r="M1315" s="120">
        <v>15000</v>
      </c>
      <c r="N1315" s="122">
        <v>0</v>
      </c>
      <c r="O1315" s="122">
        <v>0</v>
      </c>
      <c r="P1315" s="122">
        <v>0</v>
      </c>
      <c r="Q1315" s="121">
        <f t="shared" si="20"/>
        <v>0</v>
      </c>
      <c r="R1315" s="120">
        <v>15000</v>
      </c>
    </row>
    <row r="1316" spans="1:18">
      <c r="A1316" s="116" t="str">
        <f>TNOMINA[[#This Row],[cedula]]&amp;TNOMINA[[#This Row],[prog]]&amp;LEFT(TNOMINA[[#This Row],[tipo]],3)</f>
        <v>0900019225301SEG</v>
      </c>
      <c r="B1316" s="119" t="s">
        <v>2299</v>
      </c>
      <c r="C1316" s="119" t="s">
        <v>239</v>
      </c>
      <c r="D1316" s="119" t="s">
        <v>2328</v>
      </c>
      <c r="E1316" s="119" t="s">
        <v>3001</v>
      </c>
      <c r="F1316" s="119" t="s">
        <v>3002</v>
      </c>
      <c r="G1316" s="119" t="s">
        <v>3004</v>
      </c>
      <c r="H1316" s="119" t="s">
        <v>3591</v>
      </c>
      <c r="I1316" s="119" t="s">
        <v>3624</v>
      </c>
      <c r="J1316" s="119" t="s">
        <v>795</v>
      </c>
      <c r="K1316" s="119" t="s">
        <v>843</v>
      </c>
      <c r="L1316" s="119" t="s">
        <v>8575</v>
      </c>
      <c r="M1316" s="120">
        <v>10000</v>
      </c>
      <c r="N1316" s="122">
        <v>0</v>
      </c>
      <c r="O1316" s="122">
        <v>0</v>
      </c>
      <c r="P1316" s="122">
        <v>0</v>
      </c>
      <c r="Q1316" s="121">
        <f t="shared" si="20"/>
        <v>0</v>
      </c>
      <c r="R1316" s="120">
        <v>10000</v>
      </c>
    </row>
    <row r="1317" spans="1:18">
      <c r="A1317" s="116" t="str">
        <f>TNOMINA[[#This Row],[cedula]]&amp;TNOMINA[[#This Row],[prog]]&amp;LEFT(TNOMINA[[#This Row],[tipo]],3)</f>
        <v>4021036457201SEG</v>
      </c>
      <c r="B1317" s="119" t="s">
        <v>2299</v>
      </c>
      <c r="C1317" s="119" t="s">
        <v>239</v>
      </c>
      <c r="D1317" s="119" t="s">
        <v>2328</v>
      </c>
      <c r="E1317" s="119" t="s">
        <v>3001</v>
      </c>
      <c r="F1317" s="119" t="s">
        <v>3002</v>
      </c>
      <c r="G1317" s="119" t="s">
        <v>3006</v>
      </c>
      <c r="H1317" s="119" t="s">
        <v>3232</v>
      </c>
      <c r="I1317" s="119" t="s">
        <v>3231</v>
      </c>
      <c r="J1317" s="119" t="s">
        <v>795</v>
      </c>
      <c r="K1317" s="119" t="s">
        <v>843</v>
      </c>
      <c r="L1317" s="119" t="s">
        <v>8575</v>
      </c>
      <c r="M1317" s="120">
        <v>10000</v>
      </c>
      <c r="N1317" s="122">
        <v>0</v>
      </c>
      <c r="O1317" s="122">
        <v>0</v>
      </c>
      <c r="P1317" s="122">
        <v>0</v>
      </c>
      <c r="Q1317" s="121">
        <f t="shared" si="20"/>
        <v>0</v>
      </c>
      <c r="R1317" s="120">
        <v>10000</v>
      </c>
    </row>
    <row r="1318" spans="1:18">
      <c r="A1318" s="116" t="str">
        <f>TNOMINA[[#This Row],[cedula]]&amp;TNOMINA[[#This Row],[prog]]&amp;LEFT(TNOMINA[[#This Row],[tipo]],3)</f>
        <v>4021479546601SEG</v>
      </c>
      <c r="B1318" s="119" t="s">
        <v>2299</v>
      </c>
      <c r="C1318" s="119" t="s">
        <v>239</v>
      </c>
      <c r="D1318" s="119" t="s">
        <v>2328</v>
      </c>
      <c r="E1318" s="119" t="s">
        <v>3001</v>
      </c>
      <c r="F1318" s="119" t="s">
        <v>3002</v>
      </c>
      <c r="G1318" s="119" t="s">
        <v>3006</v>
      </c>
      <c r="H1318" s="119" t="s">
        <v>2472</v>
      </c>
      <c r="I1318" s="119" t="s">
        <v>2444</v>
      </c>
      <c r="J1318" s="119" t="s">
        <v>795</v>
      </c>
      <c r="K1318" s="119" t="s">
        <v>843</v>
      </c>
      <c r="L1318" s="119" t="s">
        <v>8575</v>
      </c>
      <c r="M1318" s="120">
        <v>10000</v>
      </c>
      <c r="N1318" s="122">
        <v>0</v>
      </c>
      <c r="O1318" s="122">
        <v>0</v>
      </c>
      <c r="P1318" s="122">
        <v>0</v>
      </c>
      <c r="Q1318" s="121">
        <f t="shared" si="20"/>
        <v>0</v>
      </c>
      <c r="R1318" s="120">
        <v>10000</v>
      </c>
    </row>
    <row r="1319" spans="1:18">
      <c r="A1319" s="116" t="str">
        <f>TNOMINA[[#This Row],[cedula]]&amp;TNOMINA[[#This Row],[prog]]&amp;LEFT(TNOMINA[[#This Row],[tipo]],3)</f>
        <v>2230104234101SEG</v>
      </c>
      <c r="B1319" s="119" t="s">
        <v>2299</v>
      </c>
      <c r="C1319" s="119" t="s">
        <v>239</v>
      </c>
      <c r="D1319" s="119" t="s">
        <v>2328</v>
      </c>
      <c r="E1319" s="119" t="s">
        <v>3001</v>
      </c>
      <c r="F1319" s="119" t="s">
        <v>3002</v>
      </c>
      <c r="G1319" s="119" t="s">
        <v>3010</v>
      </c>
      <c r="H1319" s="119" t="s">
        <v>2857</v>
      </c>
      <c r="I1319" s="119" t="s">
        <v>2877</v>
      </c>
      <c r="J1319" s="119" t="s">
        <v>795</v>
      </c>
      <c r="K1319" s="119" t="s">
        <v>843</v>
      </c>
      <c r="L1319" s="119" t="s">
        <v>8575</v>
      </c>
      <c r="M1319" s="120">
        <v>20000</v>
      </c>
      <c r="N1319" s="122">
        <v>0</v>
      </c>
      <c r="O1319" s="122">
        <v>0</v>
      </c>
      <c r="P1319" s="122">
        <v>0</v>
      </c>
      <c r="Q1319" s="121">
        <f t="shared" si="20"/>
        <v>0</v>
      </c>
      <c r="R1319" s="120">
        <v>20000</v>
      </c>
    </row>
    <row r="1320" spans="1:18">
      <c r="A1320" s="116" t="str">
        <f>TNOMINA[[#This Row],[cedula]]&amp;TNOMINA[[#This Row],[prog]]&amp;LEFT(TNOMINA[[#This Row],[tipo]],3)</f>
        <v>2260006805401SEG</v>
      </c>
      <c r="B1320" s="119" t="s">
        <v>2299</v>
      </c>
      <c r="C1320" s="119" t="s">
        <v>239</v>
      </c>
      <c r="D1320" s="119" t="s">
        <v>2328</v>
      </c>
      <c r="E1320" s="119" t="s">
        <v>3001</v>
      </c>
      <c r="F1320" s="119" t="s">
        <v>3002</v>
      </c>
      <c r="G1320" s="119" t="s">
        <v>3005</v>
      </c>
      <c r="H1320" s="119" t="s">
        <v>3236</v>
      </c>
      <c r="I1320" s="119" t="s">
        <v>3235</v>
      </c>
      <c r="J1320" s="119" t="s">
        <v>795</v>
      </c>
      <c r="K1320" s="119" t="s">
        <v>843</v>
      </c>
      <c r="L1320" s="119" t="s">
        <v>8575</v>
      </c>
      <c r="M1320" s="120">
        <v>10000</v>
      </c>
      <c r="N1320" s="122">
        <v>0</v>
      </c>
      <c r="O1320" s="122">
        <v>0</v>
      </c>
      <c r="P1320" s="122">
        <v>0</v>
      </c>
      <c r="Q1320" s="121">
        <f t="shared" si="20"/>
        <v>0</v>
      </c>
      <c r="R1320" s="120">
        <v>10000</v>
      </c>
    </row>
    <row r="1321" spans="1:18">
      <c r="A1321" s="116" t="str">
        <f>TNOMINA[[#This Row],[cedula]]&amp;TNOMINA[[#This Row],[prog]]&amp;LEFT(TNOMINA[[#This Row],[tipo]],3)</f>
        <v>2230132098601SEG</v>
      </c>
      <c r="B1321" s="119" t="s">
        <v>2299</v>
      </c>
      <c r="C1321" s="119" t="s">
        <v>239</v>
      </c>
      <c r="D1321" s="119" t="s">
        <v>2328</v>
      </c>
      <c r="E1321" s="119" t="s">
        <v>3001</v>
      </c>
      <c r="F1321" s="119" t="s">
        <v>3002</v>
      </c>
      <c r="G1321" s="119" t="s">
        <v>3007</v>
      </c>
      <c r="H1321" s="119" t="s">
        <v>3154</v>
      </c>
      <c r="I1321" s="119" t="s">
        <v>3153</v>
      </c>
      <c r="J1321" s="119" t="s">
        <v>795</v>
      </c>
      <c r="K1321" s="119" t="s">
        <v>843</v>
      </c>
      <c r="L1321" s="119" t="s">
        <v>8575</v>
      </c>
      <c r="M1321" s="120">
        <v>31500</v>
      </c>
      <c r="N1321" s="122">
        <v>0</v>
      </c>
      <c r="O1321" s="122">
        <v>0</v>
      </c>
      <c r="P1321" s="122">
        <v>0</v>
      </c>
      <c r="Q1321" s="121">
        <f t="shared" si="20"/>
        <v>0</v>
      </c>
      <c r="R1321" s="120">
        <v>31500</v>
      </c>
    </row>
    <row r="1322" spans="1:18">
      <c r="A1322" s="116" t="str">
        <f>TNOMINA[[#This Row],[cedula]]&amp;TNOMINA[[#This Row],[prog]]&amp;LEFT(TNOMINA[[#This Row],[tipo]],3)</f>
        <v>0160014948601SEG</v>
      </c>
      <c r="B1322" s="119" t="s">
        <v>2299</v>
      </c>
      <c r="C1322" s="119" t="s">
        <v>239</v>
      </c>
      <c r="D1322" s="119" t="s">
        <v>2328</v>
      </c>
      <c r="E1322" s="119" t="s">
        <v>3001</v>
      </c>
      <c r="F1322" s="119" t="s">
        <v>3002</v>
      </c>
      <c r="G1322" s="119" t="s">
        <v>3004</v>
      </c>
      <c r="H1322" s="119" t="s">
        <v>2923</v>
      </c>
      <c r="I1322" s="119" t="s">
        <v>2935</v>
      </c>
      <c r="J1322" s="119" t="s">
        <v>795</v>
      </c>
      <c r="K1322" s="119" t="s">
        <v>843</v>
      </c>
      <c r="L1322" s="119" t="s">
        <v>8575</v>
      </c>
      <c r="M1322" s="120">
        <v>10000</v>
      </c>
      <c r="N1322" s="122">
        <v>0</v>
      </c>
      <c r="O1322" s="122">
        <v>0</v>
      </c>
      <c r="P1322" s="122">
        <v>0</v>
      </c>
      <c r="Q1322" s="121">
        <f t="shared" si="20"/>
        <v>0</v>
      </c>
      <c r="R1322" s="120">
        <v>10000</v>
      </c>
    </row>
    <row r="1323" spans="1:18">
      <c r="A1323" s="116" t="str">
        <f>TNOMINA[[#This Row],[cedula]]&amp;TNOMINA[[#This Row],[prog]]&amp;LEFT(TNOMINA[[#This Row],[tipo]],3)</f>
        <v>4024108850501SEG</v>
      </c>
      <c r="B1323" s="119" t="s">
        <v>2299</v>
      </c>
      <c r="C1323" s="119" t="s">
        <v>239</v>
      </c>
      <c r="D1323" s="119" t="s">
        <v>2328</v>
      </c>
      <c r="E1323" s="119" t="s">
        <v>3001</v>
      </c>
      <c r="F1323" s="119" t="s">
        <v>3002</v>
      </c>
      <c r="G1323" s="119" t="s">
        <v>3006</v>
      </c>
      <c r="H1323" s="119" t="s">
        <v>2277</v>
      </c>
      <c r="I1323" s="119" t="s">
        <v>1394</v>
      </c>
      <c r="J1323" s="119" t="s">
        <v>795</v>
      </c>
      <c r="K1323" s="119" t="s">
        <v>843</v>
      </c>
      <c r="L1323" s="119" t="s">
        <v>8575</v>
      </c>
      <c r="M1323" s="120">
        <v>5000</v>
      </c>
      <c r="N1323" s="122">
        <v>0</v>
      </c>
      <c r="O1323" s="122">
        <v>0</v>
      </c>
      <c r="P1323" s="122">
        <v>0</v>
      </c>
      <c r="Q1323" s="121">
        <f t="shared" si="20"/>
        <v>0</v>
      </c>
      <c r="R1323" s="120">
        <v>5000</v>
      </c>
    </row>
    <row r="1324" spans="1:18">
      <c r="A1324" s="116" t="str">
        <f>TNOMINA[[#This Row],[cedula]]&amp;TNOMINA[[#This Row],[prog]]&amp;LEFT(TNOMINA[[#This Row],[tipo]],3)</f>
        <v>0160019768301SEG</v>
      </c>
      <c r="B1324" s="119" t="s">
        <v>2299</v>
      </c>
      <c r="C1324" s="119" t="s">
        <v>239</v>
      </c>
      <c r="D1324" s="119" t="s">
        <v>2328</v>
      </c>
      <c r="E1324" s="119" t="s">
        <v>3001</v>
      </c>
      <c r="F1324" s="119" t="s">
        <v>3002</v>
      </c>
      <c r="G1324" s="119" t="s">
        <v>3005</v>
      </c>
      <c r="H1324" s="119" t="s">
        <v>2278</v>
      </c>
      <c r="I1324" s="119" t="s">
        <v>863</v>
      </c>
      <c r="J1324" s="119" t="s">
        <v>795</v>
      </c>
      <c r="K1324" s="119" t="s">
        <v>843</v>
      </c>
      <c r="L1324" s="119" t="s">
        <v>8575</v>
      </c>
      <c r="M1324" s="120">
        <v>10000</v>
      </c>
      <c r="N1324" s="122">
        <v>0</v>
      </c>
      <c r="O1324" s="122">
        <v>0</v>
      </c>
      <c r="P1324" s="122">
        <v>0</v>
      </c>
      <c r="Q1324" s="121">
        <f t="shared" si="20"/>
        <v>0</v>
      </c>
      <c r="R1324" s="120">
        <v>10000</v>
      </c>
    </row>
    <row r="1325" spans="1:18">
      <c r="A1325" s="116" t="str">
        <f>TNOMINA[[#This Row],[cedula]]&amp;TNOMINA[[#This Row],[prog]]&amp;LEFT(TNOMINA[[#This Row],[tipo]],3)</f>
        <v>0180065977101SEG</v>
      </c>
      <c r="B1325" s="119" t="s">
        <v>2299</v>
      </c>
      <c r="C1325" s="119" t="s">
        <v>239</v>
      </c>
      <c r="D1325" s="119" t="s">
        <v>2328</v>
      </c>
      <c r="E1325" s="119" t="s">
        <v>3001</v>
      </c>
      <c r="F1325" s="119" t="s">
        <v>3002</v>
      </c>
      <c r="G1325" s="119" t="s">
        <v>3006</v>
      </c>
      <c r="H1325" s="119" t="s">
        <v>3266</v>
      </c>
      <c r="I1325" s="119" t="s">
        <v>3265</v>
      </c>
      <c r="J1325" s="119" t="s">
        <v>795</v>
      </c>
      <c r="K1325" s="119" t="s">
        <v>843</v>
      </c>
      <c r="L1325" s="119" t="s">
        <v>8575</v>
      </c>
      <c r="M1325" s="120">
        <v>10000</v>
      </c>
      <c r="N1325" s="122">
        <v>0</v>
      </c>
      <c r="O1325" s="122">
        <v>0</v>
      </c>
      <c r="P1325" s="122">
        <v>0</v>
      </c>
      <c r="Q1325" s="121">
        <f t="shared" si="20"/>
        <v>0</v>
      </c>
      <c r="R1325" s="120">
        <v>10000</v>
      </c>
    </row>
    <row r="1326" spans="1:18">
      <c r="A1326" s="116" t="str">
        <f>TNOMINA[[#This Row],[cedula]]&amp;TNOMINA[[#This Row],[prog]]&amp;LEFT(TNOMINA[[#This Row],[tipo]],3)</f>
        <v>2250005363601SEG</v>
      </c>
      <c r="B1326" s="119" t="s">
        <v>2299</v>
      </c>
      <c r="C1326" s="119" t="s">
        <v>239</v>
      </c>
      <c r="D1326" s="119" t="s">
        <v>2328</v>
      </c>
      <c r="E1326" s="119" t="s">
        <v>3001</v>
      </c>
      <c r="F1326" s="119" t="s">
        <v>3002</v>
      </c>
      <c r="G1326" s="119" t="s">
        <v>3004</v>
      </c>
      <c r="H1326" s="119" t="s">
        <v>2279</v>
      </c>
      <c r="I1326" s="119" t="s">
        <v>876</v>
      </c>
      <c r="J1326" s="119" t="s">
        <v>795</v>
      </c>
      <c r="K1326" s="119" t="s">
        <v>843</v>
      </c>
      <c r="L1326" s="119" t="s">
        <v>8575</v>
      </c>
      <c r="M1326" s="120">
        <v>15000</v>
      </c>
      <c r="N1326" s="122">
        <v>0</v>
      </c>
      <c r="O1326" s="122">
        <v>0</v>
      </c>
      <c r="P1326" s="122">
        <v>0</v>
      </c>
      <c r="Q1326" s="121">
        <f t="shared" si="20"/>
        <v>0</v>
      </c>
      <c r="R1326" s="120">
        <v>15000</v>
      </c>
    </row>
    <row r="1327" spans="1:18">
      <c r="A1327" s="116" t="str">
        <f>TNOMINA[[#This Row],[cedula]]&amp;TNOMINA[[#This Row],[prog]]&amp;LEFT(TNOMINA[[#This Row],[tipo]],3)</f>
        <v>4022604573601SEG</v>
      </c>
      <c r="B1327" s="119" t="s">
        <v>2299</v>
      </c>
      <c r="C1327" s="119" t="s">
        <v>239</v>
      </c>
      <c r="D1327" s="119" t="s">
        <v>2328</v>
      </c>
      <c r="E1327" s="119" t="s">
        <v>3001</v>
      </c>
      <c r="F1327" s="119" t="s">
        <v>3002</v>
      </c>
      <c r="G1327" s="119" t="s">
        <v>3006</v>
      </c>
      <c r="H1327" s="119" t="s">
        <v>2281</v>
      </c>
      <c r="I1327" s="119" t="s">
        <v>1226</v>
      </c>
      <c r="J1327" s="119" t="s">
        <v>795</v>
      </c>
      <c r="K1327" s="119" t="s">
        <v>843</v>
      </c>
      <c r="L1327" s="119" t="s">
        <v>8575</v>
      </c>
      <c r="M1327" s="120">
        <v>25000</v>
      </c>
      <c r="N1327" s="122">
        <v>0</v>
      </c>
      <c r="O1327" s="122">
        <v>0</v>
      </c>
      <c r="P1327" s="122">
        <v>0</v>
      </c>
      <c r="Q1327" s="121">
        <f t="shared" si="20"/>
        <v>0</v>
      </c>
      <c r="R1327" s="120">
        <v>25000</v>
      </c>
    </row>
    <row r="1328" spans="1:18">
      <c r="A1328" s="116" t="str">
        <f>TNOMINA[[#This Row],[cedula]]&amp;TNOMINA[[#This Row],[prog]]&amp;LEFT(TNOMINA[[#This Row],[tipo]],3)</f>
        <v>4021436762101SEG</v>
      </c>
      <c r="B1328" s="119" t="s">
        <v>2299</v>
      </c>
      <c r="C1328" s="119" t="s">
        <v>239</v>
      </c>
      <c r="D1328" s="119" t="s">
        <v>2328</v>
      </c>
      <c r="E1328" s="119" t="s">
        <v>3001</v>
      </c>
      <c r="F1328" s="119" t="s">
        <v>3002</v>
      </c>
      <c r="G1328" s="119" t="s">
        <v>3006</v>
      </c>
      <c r="H1328" s="119" t="s">
        <v>2471</v>
      </c>
      <c r="I1328" s="119" t="s">
        <v>2443</v>
      </c>
      <c r="J1328" s="119" t="s">
        <v>795</v>
      </c>
      <c r="K1328" s="119" t="s">
        <v>843</v>
      </c>
      <c r="L1328" s="119" t="s">
        <v>8575</v>
      </c>
      <c r="M1328" s="120">
        <v>10000</v>
      </c>
      <c r="N1328" s="122">
        <v>0</v>
      </c>
      <c r="O1328" s="122">
        <v>0</v>
      </c>
      <c r="P1328" s="122">
        <v>0</v>
      </c>
      <c r="Q1328" s="121">
        <f t="shared" si="20"/>
        <v>0</v>
      </c>
      <c r="R1328" s="120">
        <v>10000</v>
      </c>
    </row>
    <row r="1329" spans="1:18">
      <c r="A1329" s="116" t="str">
        <f>TNOMINA[[#This Row],[cedula]]&amp;TNOMINA[[#This Row],[prog]]&amp;LEFT(TNOMINA[[#This Row],[tipo]],3)</f>
        <v>0750011361301SEG</v>
      </c>
      <c r="B1329" s="119" t="s">
        <v>2299</v>
      </c>
      <c r="C1329" s="119" t="s">
        <v>239</v>
      </c>
      <c r="D1329" s="119" t="s">
        <v>2328</v>
      </c>
      <c r="E1329" s="119" t="s">
        <v>3001</v>
      </c>
      <c r="F1329" s="119" t="s">
        <v>3002</v>
      </c>
      <c r="G1329" s="119" t="s">
        <v>3010</v>
      </c>
      <c r="H1329" s="119" t="s">
        <v>2282</v>
      </c>
      <c r="I1329" s="119" t="s">
        <v>875</v>
      </c>
      <c r="J1329" s="119" t="s">
        <v>795</v>
      </c>
      <c r="K1329" s="119" t="s">
        <v>843</v>
      </c>
      <c r="L1329" s="119" t="s">
        <v>8575</v>
      </c>
      <c r="M1329" s="120">
        <v>10000</v>
      </c>
      <c r="N1329" s="122">
        <v>0</v>
      </c>
      <c r="O1329" s="122">
        <v>0</v>
      </c>
      <c r="P1329" s="122">
        <v>0</v>
      </c>
      <c r="Q1329" s="121">
        <f t="shared" si="20"/>
        <v>0</v>
      </c>
      <c r="R1329" s="120">
        <v>10000</v>
      </c>
    </row>
    <row r="1330" spans="1:18">
      <c r="A1330" s="116" t="str">
        <f>TNOMINA[[#This Row],[cedula]]&amp;TNOMINA[[#This Row],[prog]]&amp;LEFT(TNOMINA[[#This Row],[tipo]],3)</f>
        <v>2230182606501SEG</v>
      </c>
      <c r="B1330" s="119" t="s">
        <v>2299</v>
      </c>
      <c r="C1330" s="119" t="s">
        <v>239</v>
      </c>
      <c r="D1330" s="119" t="s">
        <v>2328</v>
      </c>
      <c r="E1330" s="119" t="s">
        <v>3001</v>
      </c>
      <c r="F1330" s="119" t="s">
        <v>3002</v>
      </c>
      <c r="G1330" s="119" t="s">
        <v>3006</v>
      </c>
      <c r="H1330" s="119" t="s">
        <v>6391</v>
      </c>
      <c r="I1330" s="119" t="s">
        <v>6392</v>
      </c>
      <c r="J1330" s="119" t="s">
        <v>795</v>
      </c>
      <c r="K1330" s="119" t="s">
        <v>843</v>
      </c>
      <c r="L1330" s="119" t="s">
        <v>8575</v>
      </c>
      <c r="M1330" s="120">
        <v>10000</v>
      </c>
      <c r="N1330" s="122">
        <v>0</v>
      </c>
      <c r="O1330" s="122">
        <v>0</v>
      </c>
      <c r="P1330" s="122">
        <v>0</v>
      </c>
      <c r="Q1330" s="121">
        <f t="shared" si="20"/>
        <v>0</v>
      </c>
      <c r="R1330" s="120">
        <v>10000</v>
      </c>
    </row>
    <row r="1331" spans="1:18">
      <c r="A1331" s="116" t="str">
        <f>TNOMINA[[#This Row],[cedula]]&amp;TNOMINA[[#This Row],[prog]]&amp;LEFT(TNOMINA[[#This Row],[tipo]],3)</f>
        <v>2230162901401SEG</v>
      </c>
      <c r="B1331" s="119" t="s">
        <v>2299</v>
      </c>
      <c r="C1331" s="119" t="s">
        <v>239</v>
      </c>
      <c r="D1331" s="119" t="s">
        <v>2328</v>
      </c>
      <c r="E1331" s="119" t="s">
        <v>3001</v>
      </c>
      <c r="F1331" s="119" t="s">
        <v>3002</v>
      </c>
      <c r="G1331" s="119" t="s">
        <v>3006</v>
      </c>
      <c r="H1331" s="119" t="s">
        <v>2283</v>
      </c>
      <c r="I1331" s="119" t="s">
        <v>1368</v>
      </c>
      <c r="J1331" s="119" t="s">
        <v>795</v>
      </c>
      <c r="K1331" s="119" t="s">
        <v>843</v>
      </c>
      <c r="L1331" s="119" t="s">
        <v>8575</v>
      </c>
      <c r="M1331" s="120">
        <v>8000</v>
      </c>
      <c r="N1331" s="122">
        <v>0</v>
      </c>
      <c r="O1331" s="122">
        <v>0</v>
      </c>
      <c r="P1331" s="122">
        <v>0</v>
      </c>
      <c r="Q1331" s="121">
        <f t="shared" si="20"/>
        <v>0</v>
      </c>
      <c r="R1331" s="120">
        <v>8000</v>
      </c>
    </row>
    <row r="1332" spans="1:18">
      <c r="A1332" s="116" t="str">
        <f>TNOMINA[[#This Row],[cedula]]&amp;TNOMINA[[#This Row],[prog]]&amp;LEFT(TNOMINA[[#This Row],[tipo]],3)</f>
        <v>4022694375701SEG</v>
      </c>
      <c r="B1332" s="119" t="s">
        <v>2299</v>
      </c>
      <c r="C1332" s="119" t="s">
        <v>239</v>
      </c>
      <c r="D1332" s="119" t="s">
        <v>2328</v>
      </c>
      <c r="E1332" s="119" t="s">
        <v>3001</v>
      </c>
      <c r="F1332" s="119" t="s">
        <v>3002</v>
      </c>
      <c r="G1332" s="119" t="s">
        <v>3010</v>
      </c>
      <c r="H1332" s="119" t="s">
        <v>2285</v>
      </c>
      <c r="I1332" s="119" t="s">
        <v>1389</v>
      </c>
      <c r="J1332" s="119" t="s">
        <v>795</v>
      </c>
      <c r="K1332" s="119" t="s">
        <v>843</v>
      </c>
      <c r="L1332" s="119" t="s">
        <v>8575</v>
      </c>
      <c r="M1332" s="120">
        <v>10000</v>
      </c>
      <c r="N1332" s="122">
        <v>0</v>
      </c>
      <c r="O1332" s="122">
        <v>0</v>
      </c>
      <c r="P1332" s="122">
        <v>0</v>
      </c>
      <c r="Q1332" s="121">
        <f t="shared" si="20"/>
        <v>0</v>
      </c>
      <c r="R1332" s="120">
        <v>10000</v>
      </c>
    </row>
    <row r="1333" spans="1:18">
      <c r="A1333" s="116" t="str">
        <f>TNOMINA[[#This Row],[cedula]]&amp;TNOMINA[[#This Row],[prog]]&amp;LEFT(TNOMINA[[#This Row],[tipo]],3)</f>
        <v>0440025509901SEG</v>
      </c>
      <c r="B1333" s="119" t="s">
        <v>2299</v>
      </c>
      <c r="C1333" s="119" t="s">
        <v>239</v>
      </c>
      <c r="D1333" s="119" t="s">
        <v>2328</v>
      </c>
      <c r="E1333" s="119" t="s">
        <v>3001</v>
      </c>
      <c r="F1333" s="119" t="s">
        <v>3002</v>
      </c>
      <c r="G1333" s="119" t="s">
        <v>3004</v>
      </c>
      <c r="H1333" s="119" t="s">
        <v>2286</v>
      </c>
      <c r="I1333" s="119" t="s">
        <v>800</v>
      </c>
      <c r="J1333" s="119" t="s">
        <v>795</v>
      </c>
      <c r="K1333" s="119" t="s">
        <v>843</v>
      </c>
      <c r="L1333" s="119" t="s">
        <v>8575</v>
      </c>
      <c r="M1333" s="120">
        <v>10000</v>
      </c>
      <c r="N1333" s="122">
        <v>0</v>
      </c>
      <c r="O1333" s="122">
        <v>0</v>
      </c>
      <c r="P1333" s="122">
        <v>0</v>
      </c>
      <c r="Q1333" s="121">
        <f t="shared" si="20"/>
        <v>0</v>
      </c>
      <c r="R1333" s="120">
        <v>10000</v>
      </c>
    </row>
    <row r="1334" spans="1:18">
      <c r="A1334" s="116" t="str">
        <f>TNOMINA[[#This Row],[cedula]]&amp;TNOMINA[[#This Row],[prog]]&amp;LEFT(TNOMINA[[#This Row],[tipo]],3)</f>
        <v>0011169591201SEG</v>
      </c>
      <c r="B1334" s="119" t="s">
        <v>2299</v>
      </c>
      <c r="C1334" s="119" t="s">
        <v>239</v>
      </c>
      <c r="D1334" s="119" t="s">
        <v>2328</v>
      </c>
      <c r="E1334" s="119" t="s">
        <v>3001</v>
      </c>
      <c r="F1334" s="119" t="s">
        <v>3002</v>
      </c>
      <c r="G1334" s="119" t="s">
        <v>3006</v>
      </c>
      <c r="H1334" s="119" t="s">
        <v>2288</v>
      </c>
      <c r="I1334" s="119" t="s">
        <v>1240</v>
      </c>
      <c r="J1334" s="119" t="s">
        <v>795</v>
      </c>
      <c r="K1334" s="119" t="s">
        <v>843</v>
      </c>
      <c r="L1334" s="119" t="s">
        <v>8575</v>
      </c>
      <c r="M1334" s="120">
        <v>10000</v>
      </c>
      <c r="N1334" s="122">
        <v>0</v>
      </c>
      <c r="O1334" s="122">
        <v>0</v>
      </c>
      <c r="P1334" s="122">
        <v>0</v>
      </c>
      <c r="Q1334" s="121">
        <f t="shared" si="20"/>
        <v>0</v>
      </c>
      <c r="R1334" s="120">
        <v>10000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85" t="s">
        <v>1441</v>
      </c>
      <c r="B1" s="85" t="s">
        <v>2413</v>
      </c>
      <c r="C1" s="85" t="s">
        <v>6357</v>
      </c>
    </row>
    <row r="2" spans="1:3" ht="15.75">
      <c r="A2" s="113" t="s">
        <v>2898</v>
      </c>
      <c r="B2" s="113" t="s">
        <v>2924</v>
      </c>
      <c r="C2" s="75" t="s">
        <v>6358</v>
      </c>
    </row>
    <row r="3" spans="1:3" ht="15.75">
      <c r="A3" s="113" t="s">
        <v>2914</v>
      </c>
      <c r="B3" s="113" t="s">
        <v>2926</v>
      </c>
      <c r="C3" s="75" t="s">
        <v>317</v>
      </c>
    </row>
    <row r="4" spans="1:3" ht="15.75">
      <c r="A4" s="113" t="s">
        <v>2900</v>
      </c>
      <c r="B4" s="113" t="s">
        <v>2899</v>
      </c>
      <c r="C4" s="75" t="s">
        <v>7269</v>
      </c>
    </row>
    <row r="5" spans="1:3" ht="15.75">
      <c r="A5" s="76" t="s">
        <v>1071</v>
      </c>
      <c r="B5" s="75" t="s">
        <v>586</v>
      </c>
      <c r="C5" s="75" t="s">
        <v>6358</v>
      </c>
    </row>
    <row r="6" spans="1:3" ht="15.75">
      <c r="A6" s="76" t="s">
        <v>1072</v>
      </c>
      <c r="B6" s="75" t="s">
        <v>588</v>
      </c>
      <c r="C6" s="75" t="s">
        <v>6358</v>
      </c>
    </row>
    <row r="7" spans="1:3" ht="15.75">
      <c r="A7" s="76" t="s">
        <v>1075</v>
      </c>
      <c r="B7" s="75" t="s">
        <v>590</v>
      </c>
      <c r="C7" s="75" t="s">
        <v>6358</v>
      </c>
    </row>
    <row r="8" spans="1:3" ht="15.75">
      <c r="A8" s="75" t="s">
        <v>2484</v>
      </c>
      <c r="B8" s="75" t="s">
        <v>2483</v>
      </c>
      <c r="C8" s="75" t="s">
        <v>6358</v>
      </c>
    </row>
    <row r="9" spans="1:3" ht="15.75">
      <c r="A9" s="75" t="s">
        <v>1594</v>
      </c>
      <c r="B9" s="75" t="s">
        <v>1193</v>
      </c>
      <c r="C9" s="75" t="s">
        <v>7270</v>
      </c>
    </row>
    <row r="10" spans="1:3" ht="15.75">
      <c r="A10" s="75" t="s">
        <v>1901</v>
      </c>
      <c r="B10" s="75" t="s">
        <v>1335</v>
      </c>
      <c r="C10" s="75" t="s">
        <v>1491</v>
      </c>
    </row>
    <row r="11" spans="1:3" ht="15.75">
      <c r="A11" s="113" t="s">
        <v>2902</v>
      </c>
      <c r="B11" s="113" t="s">
        <v>2901</v>
      </c>
      <c r="C11" s="75" t="s">
        <v>7269</v>
      </c>
    </row>
    <row r="12" spans="1:3" ht="15.75">
      <c r="A12" s="76" t="s">
        <v>1795</v>
      </c>
      <c r="B12" s="75" t="s">
        <v>3043</v>
      </c>
      <c r="C12" s="75" t="s">
        <v>6358</v>
      </c>
    </row>
    <row r="13" spans="1:3" ht="15.75">
      <c r="A13" s="76" t="s">
        <v>1630</v>
      </c>
      <c r="B13" s="75" t="s">
        <v>1400</v>
      </c>
      <c r="C13" s="75" t="s">
        <v>6358</v>
      </c>
    </row>
    <row r="14" spans="1:3" ht="15.75">
      <c r="A14" s="75" t="s">
        <v>6379</v>
      </c>
      <c r="B14" s="75" t="s">
        <v>6380</v>
      </c>
      <c r="C14" s="75" t="s">
        <v>6358</v>
      </c>
    </row>
    <row r="15" spans="1:3" ht="15.75">
      <c r="A15" s="114" t="s">
        <v>1087</v>
      </c>
      <c r="B15" s="115" t="s">
        <v>592</v>
      </c>
      <c r="C15" s="75" t="s">
        <v>6358</v>
      </c>
    </row>
    <row r="16" spans="1:3" ht="15.75">
      <c r="A16" s="114" t="s">
        <v>3181</v>
      </c>
      <c r="B16" s="115" t="s">
        <v>3180</v>
      </c>
      <c r="C16" s="75" t="s">
        <v>6358</v>
      </c>
    </row>
    <row r="17" spans="1:3" ht="15.75">
      <c r="A17" s="114" t="s">
        <v>1093</v>
      </c>
      <c r="B17" s="115" t="s">
        <v>594</v>
      </c>
      <c r="C17" s="75" t="s">
        <v>6358</v>
      </c>
    </row>
    <row r="18" spans="1:3" ht="15.75">
      <c r="A18" s="114" t="s">
        <v>1095</v>
      </c>
      <c r="B18" s="115" t="s">
        <v>597</v>
      </c>
      <c r="C18" s="75" t="s">
        <v>6358</v>
      </c>
    </row>
    <row r="19" spans="1:3" ht="15.75">
      <c r="A19" s="76" t="s">
        <v>1833</v>
      </c>
      <c r="B19" s="75" t="s">
        <v>598</v>
      </c>
      <c r="C19" s="75" t="s">
        <v>6358</v>
      </c>
    </row>
    <row r="20" spans="1:3" ht="15.75">
      <c r="A20" s="76" t="s">
        <v>1098</v>
      </c>
      <c r="B20" s="75" t="s">
        <v>599</v>
      </c>
      <c r="C20" s="75" t="s">
        <v>6358</v>
      </c>
    </row>
    <row r="21" spans="1:3" ht="15.75">
      <c r="A21" s="76" t="s">
        <v>1100</v>
      </c>
      <c r="B21" s="75" t="s">
        <v>601</v>
      </c>
      <c r="C21" s="75" t="s">
        <v>6358</v>
      </c>
    </row>
    <row r="22" spans="1:3" ht="15.75">
      <c r="A22" s="76" t="s">
        <v>1841</v>
      </c>
      <c r="B22" s="75" t="s">
        <v>604</v>
      </c>
      <c r="C22" s="75" t="s">
        <v>6358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3"/>
  <sheetViews>
    <sheetView topLeftCell="A10" zoomScale="130" zoomScaleNormal="130" workbookViewId="0">
      <selection activeCell="D880" sqref="D880:P1042"/>
    </sheetView>
  </sheetViews>
  <sheetFormatPr baseColWidth="10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1440</v>
      </c>
      <c r="B1" s="28" t="s">
        <v>2296</v>
      </c>
      <c r="E1" s="28" t="s">
        <v>2398</v>
      </c>
      <c r="F1" s="28" t="s">
        <v>2381</v>
      </c>
      <c r="H1" s="28"/>
      <c r="I1" s="28"/>
      <c r="J1" s="28"/>
      <c r="K1" s="28"/>
    </row>
    <row r="2" spans="1:17">
      <c r="A2" s="28" t="s">
        <v>11</v>
      </c>
      <c r="B2" s="28" t="s">
        <v>2298</v>
      </c>
      <c r="E2" s="52" t="s">
        <v>2352</v>
      </c>
      <c r="F2" s="53" t="s">
        <v>2328</v>
      </c>
      <c r="G2" s="29"/>
      <c r="H2" s="28"/>
      <c r="I2" s="28"/>
      <c r="J2" s="28"/>
      <c r="K2" s="28"/>
    </row>
    <row r="3" spans="1:17">
      <c r="A3" s="28" t="s">
        <v>2578</v>
      </c>
      <c r="B3" s="28" t="s">
        <v>2836</v>
      </c>
      <c r="E3" s="52" t="s">
        <v>2355</v>
      </c>
      <c r="F3" s="53" t="s">
        <v>2331</v>
      </c>
      <c r="G3" s="29"/>
      <c r="H3" s="28"/>
      <c r="I3" s="28"/>
      <c r="J3" s="28"/>
      <c r="K3" s="28"/>
    </row>
    <row r="4" spans="1:17">
      <c r="A4" s="28" t="s">
        <v>3083</v>
      </c>
      <c r="B4" s="28" t="s">
        <v>3082</v>
      </c>
      <c r="E4" s="52" t="s">
        <v>2375</v>
      </c>
      <c r="F4" s="53" t="s">
        <v>2332</v>
      </c>
      <c r="G4" s="29"/>
      <c r="H4" s="28"/>
      <c r="I4" s="28"/>
      <c r="J4" s="28"/>
      <c r="K4" s="28"/>
    </row>
    <row r="5" spans="1:17">
      <c r="A5" s="28" t="s">
        <v>2493</v>
      </c>
      <c r="B5" s="28" t="s">
        <v>2297</v>
      </c>
      <c r="H5" s="28"/>
      <c r="I5" s="28"/>
      <c r="J5" s="28"/>
      <c r="K5" s="28"/>
    </row>
    <row r="6" spans="1:17">
      <c r="A6" s="28" t="s">
        <v>3104</v>
      </c>
      <c r="B6" s="28" t="s">
        <v>3103</v>
      </c>
      <c r="H6" s="28"/>
      <c r="I6" s="28"/>
      <c r="J6" s="28"/>
      <c r="K6" s="28"/>
    </row>
    <row r="7" spans="1:17">
      <c r="A7" s="28" t="s">
        <v>2910</v>
      </c>
      <c r="B7" s="28" t="s">
        <v>2909</v>
      </c>
      <c r="H7" s="28"/>
      <c r="I7" s="28"/>
      <c r="J7" s="28"/>
      <c r="K7" s="28"/>
    </row>
    <row r="8" spans="1:17">
      <c r="A8" s="28" t="s">
        <v>2295</v>
      </c>
      <c r="B8" s="28" t="s">
        <v>2300</v>
      </c>
      <c r="H8" s="28"/>
      <c r="I8" s="28"/>
      <c r="J8" s="28"/>
      <c r="K8" s="28"/>
    </row>
    <row r="9" spans="1:17">
      <c r="A9" s="28" t="s">
        <v>3111</v>
      </c>
      <c r="B9" s="28" t="s">
        <v>3110</v>
      </c>
      <c r="H9" s="28"/>
      <c r="I9" s="28"/>
      <c r="J9" s="28"/>
      <c r="K9" s="28"/>
    </row>
    <row r="10" spans="1:17">
      <c r="A10" s="28" t="s">
        <v>239</v>
      </c>
      <c r="B10" s="28" t="s">
        <v>2299</v>
      </c>
      <c r="H10" s="28"/>
      <c r="I10" s="28"/>
      <c r="J10" s="28"/>
      <c r="K10" s="28"/>
    </row>
    <row r="11" spans="1:17">
      <c r="H11" s="28"/>
      <c r="I11" s="28"/>
      <c r="J11" s="28"/>
      <c r="K11" s="28"/>
    </row>
    <row r="12" spans="1:17">
      <c r="H12" s="28"/>
      <c r="I12" s="28"/>
      <c r="J12" s="28"/>
      <c r="K12" s="28"/>
    </row>
    <row r="13" spans="1:17">
      <c r="E13" s="50" t="s">
        <v>2</v>
      </c>
      <c r="F13" s="50" t="s">
        <v>1306</v>
      </c>
      <c r="G13"/>
      <c r="H13" s="28" t="s">
        <v>2413</v>
      </c>
      <c r="I13" s="28" t="s">
        <v>1441</v>
      </c>
      <c r="J13" s="28" t="s">
        <v>2</v>
      </c>
      <c r="K13" s="28" t="s">
        <v>2414</v>
      </c>
      <c r="M13" s="36" t="s">
        <v>2</v>
      </c>
      <c r="N13" s="37" t="s">
        <v>2326</v>
      </c>
      <c r="Q13" s="28" t="s">
        <v>11</v>
      </c>
    </row>
    <row r="14" spans="1:17">
      <c r="A14" s="23" t="s">
        <v>1230</v>
      </c>
      <c r="B14" s="24" t="s">
        <v>779</v>
      </c>
      <c r="C14" s="24" t="s">
        <v>780</v>
      </c>
      <c r="E14" s="51" t="s">
        <v>290</v>
      </c>
      <c r="F14" s="51" t="s">
        <v>1516</v>
      </c>
      <c r="G14" s="51"/>
      <c r="H14" s="28" t="s">
        <v>761</v>
      </c>
      <c r="I14" s="28" t="s">
        <v>1603</v>
      </c>
      <c r="J14" s="28" t="s">
        <v>700</v>
      </c>
      <c r="K14" s="28" t="s">
        <v>560</v>
      </c>
      <c r="M14" s="35" t="s">
        <v>2392</v>
      </c>
      <c r="N14" s="34" t="s">
        <v>11</v>
      </c>
      <c r="Q14" s="28" t="s">
        <v>2493</v>
      </c>
    </row>
    <row r="15" spans="1:17">
      <c r="A15" s="78" t="s">
        <v>1397</v>
      </c>
      <c r="B15" s="60">
        <v>44743</v>
      </c>
      <c r="C15" s="60" t="s">
        <v>2841</v>
      </c>
      <c r="E15" s="25" t="s">
        <v>510</v>
      </c>
      <c r="F15" s="51" t="s">
        <v>1516</v>
      </c>
      <c r="G15" s="51"/>
      <c r="H15" s="28" t="s">
        <v>925</v>
      </c>
      <c r="I15" s="28" t="s">
        <v>1649</v>
      </c>
      <c r="J15" s="28" t="s">
        <v>700</v>
      </c>
      <c r="K15" s="28" t="s">
        <v>560</v>
      </c>
      <c r="M15" s="33" t="s">
        <v>816</v>
      </c>
      <c r="N15" s="32" t="s">
        <v>11</v>
      </c>
      <c r="Q15" s="28" t="s">
        <v>2295</v>
      </c>
    </row>
    <row r="16" spans="1:17">
      <c r="A16" s="78" t="s">
        <v>298</v>
      </c>
      <c r="B16" s="60">
        <v>44986</v>
      </c>
      <c r="C16" s="60" t="s">
        <v>2841</v>
      </c>
      <c r="E16" s="25" t="s">
        <v>10</v>
      </c>
      <c r="F16" s="51" t="s">
        <v>1516</v>
      </c>
      <c r="G16" s="51"/>
      <c r="H16" s="28" t="s">
        <v>699</v>
      </c>
      <c r="I16" s="28" t="s">
        <v>1653</v>
      </c>
      <c r="J16" s="28" t="s">
        <v>700</v>
      </c>
      <c r="K16" s="28" t="s">
        <v>560</v>
      </c>
      <c r="M16" s="35" t="s">
        <v>32</v>
      </c>
      <c r="N16" s="34" t="s">
        <v>11</v>
      </c>
      <c r="Q16" s="28" t="s">
        <v>239</v>
      </c>
    </row>
    <row r="17" spans="1:17">
      <c r="A17" s="79" t="s">
        <v>3088</v>
      </c>
      <c r="B17" s="60">
        <v>45200</v>
      </c>
      <c r="C17" s="60">
        <v>45383</v>
      </c>
      <c r="E17" s="25" t="s">
        <v>1187</v>
      </c>
      <c r="F17" s="51" t="s">
        <v>1516</v>
      </c>
      <c r="G17" s="51"/>
      <c r="H17" s="28" t="s">
        <v>927</v>
      </c>
      <c r="I17" s="28" t="s">
        <v>1737</v>
      </c>
      <c r="J17" s="28" t="s">
        <v>700</v>
      </c>
      <c r="K17" s="28" t="s">
        <v>560</v>
      </c>
      <c r="M17" s="33" t="s">
        <v>127</v>
      </c>
      <c r="N17" s="32" t="s">
        <v>11</v>
      </c>
      <c r="Q17"/>
    </row>
    <row r="18" spans="1:17">
      <c r="A18" s="79" t="s">
        <v>2424</v>
      </c>
      <c r="B18" s="60">
        <v>45200</v>
      </c>
      <c r="C18" s="60">
        <v>45383</v>
      </c>
      <c r="E18" s="25" t="s">
        <v>210</v>
      </c>
      <c r="F18" s="51" t="s">
        <v>1516</v>
      </c>
      <c r="G18" s="51"/>
      <c r="H18" s="28" t="s">
        <v>759</v>
      </c>
      <c r="I18" s="28" t="s">
        <v>1778</v>
      </c>
      <c r="J18" s="28" t="s">
        <v>700</v>
      </c>
      <c r="K18" s="28" t="s">
        <v>560</v>
      </c>
      <c r="M18" s="35" t="s">
        <v>290</v>
      </c>
      <c r="N18" s="34" t="s">
        <v>1516</v>
      </c>
      <c r="Q18"/>
    </row>
    <row r="19" spans="1:17">
      <c r="A19" s="79" t="s">
        <v>3090</v>
      </c>
      <c r="B19" s="60">
        <v>45200</v>
      </c>
      <c r="C19" s="60">
        <v>45383</v>
      </c>
      <c r="E19" s="25" t="s">
        <v>8</v>
      </c>
      <c r="F19" s="51" t="s">
        <v>1516</v>
      </c>
      <c r="G19" s="51"/>
      <c r="H19" s="28" t="s">
        <v>903</v>
      </c>
      <c r="I19" s="28" t="s">
        <v>1866</v>
      </c>
      <c r="J19" s="28" t="s">
        <v>902</v>
      </c>
      <c r="K19" s="28" t="s">
        <v>560</v>
      </c>
      <c r="M19" s="33" t="s">
        <v>98</v>
      </c>
      <c r="N19" s="32" t="s">
        <v>11</v>
      </c>
      <c r="Q19"/>
    </row>
    <row r="20" spans="1:17">
      <c r="A20" s="79" t="s">
        <v>2417</v>
      </c>
      <c r="B20" s="60">
        <v>45200</v>
      </c>
      <c r="C20" s="60">
        <v>45383</v>
      </c>
      <c r="E20" s="25" t="s">
        <v>125</v>
      </c>
      <c r="F20" s="51" t="s">
        <v>1516</v>
      </c>
      <c r="G20" s="51"/>
      <c r="H20" s="28" t="s">
        <v>1191</v>
      </c>
      <c r="I20" s="28" t="s">
        <v>1536</v>
      </c>
      <c r="J20" s="28" t="s">
        <v>10</v>
      </c>
      <c r="K20" s="28" t="s">
        <v>142</v>
      </c>
      <c r="M20" s="35" t="s">
        <v>190</v>
      </c>
      <c r="N20" s="34" t="s">
        <v>11</v>
      </c>
      <c r="Q20"/>
    </row>
    <row r="21" spans="1:17">
      <c r="A21" s="79" t="s">
        <v>782</v>
      </c>
      <c r="B21" s="60">
        <v>45170</v>
      </c>
      <c r="C21" s="60">
        <v>45352</v>
      </c>
      <c r="E21" s="25" t="s">
        <v>42</v>
      </c>
      <c r="F21" s="51" t="s">
        <v>1516</v>
      </c>
      <c r="G21" s="51"/>
      <c r="H21" s="28" t="s">
        <v>852</v>
      </c>
      <c r="I21" s="28" t="s">
        <v>1759</v>
      </c>
      <c r="J21" s="28" t="s">
        <v>10</v>
      </c>
      <c r="K21" s="28" t="s">
        <v>142</v>
      </c>
      <c r="M21" s="33" t="s">
        <v>510</v>
      </c>
      <c r="N21" s="32" t="s">
        <v>1516</v>
      </c>
      <c r="Q21"/>
    </row>
    <row r="22" spans="1:17">
      <c r="A22" s="79" t="s">
        <v>2499</v>
      </c>
      <c r="B22" s="60">
        <v>45200</v>
      </c>
      <c r="C22" s="60">
        <v>45383</v>
      </c>
      <c r="E22" s="25" t="s">
        <v>582</v>
      </c>
      <c r="F22" s="51" t="s">
        <v>1516</v>
      </c>
      <c r="G22" s="51"/>
      <c r="H22" s="30" t="s">
        <v>2368</v>
      </c>
      <c r="I22" s="103" t="s">
        <v>1702</v>
      </c>
      <c r="J22" s="28" t="s">
        <v>1194</v>
      </c>
      <c r="K22" s="28" t="s">
        <v>560</v>
      </c>
      <c r="M22" s="35" t="s">
        <v>10</v>
      </c>
      <c r="N22" s="34" t="s">
        <v>1516</v>
      </c>
      <c r="Q22"/>
    </row>
    <row r="23" spans="1:17">
      <c r="A23" s="78" t="s">
        <v>1335</v>
      </c>
      <c r="B23" s="60">
        <v>45200</v>
      </c>
      <c r="C23" s="60">
        <v>45383</v>
      </c>
      <c r="E23" s="25" t="s">
        <v>130</v>
      </c>
      <c r="F23" s="51" t="s">
        <v>1516</v>
      </c>
      <c r="G23" s="51"/>
      <c r="H23" s="30" t="s">
        <v>1528</v>
      </c>
      <c r="I23" s="28" t="s">
        <v>2165</v>
      </c>
      <c r="J23" s="28" t="s">
        <v>2392</v>
      </c>
      <c r="K23" s="28" t="s">
        <v>142</v>
      </c>
      <c r="M23" s="33" t="s">
        <v>55</v>
      </c>
      <c r="N23" s="32" t="s">
        <v>11</v>
      </c>
      <c r="Q23"/>
    </row>
    <row r="24" spans="1:17">
      <c r="A24" s="79" t="s">
        <v>3194</v>
      </c>
      <c r="B24" s="60">
        <v>45047</v>
      </c>
      <c r="C24" s="60">
        <v>45231</v>
      </c>
      <c r="E24" s="25" t="s">
        <v>802</v>
      </c>
      <c r="F24" s="51" t="s">
        <v>1516</v>
      </c>
      <c r="G24" s="51"/>
      <c r="H24" s="28" t="s">
        <v>2333</v>
      </c>
      <c r="I24" s="28" t="s">
        <v>2334</v>
      </c>
      <c r="J24" s="28" t="s">
        <v>333</v>
      </c>
      <c r="K24" s="28" t="s">
        <v>560</v>
      </c>
      <c r="M24" s="35" t="s">
        <v>335</v>
      </c>
      <c r="N24" s="34" t="s">
        <v>11</v>
      </c>
      <c r="Q24"/>
    </row>
    <row r="25" spans="1:17">
      <c r="A25" s="79" t="s">
        <v>892</v>
      </c>
      <c r="B25" s="60">
        <v>45231</v>
      </c>
      <c r="C25" s="60">
        <v>45413</v>
      </c>
      <c r="E25" s="51" t="s">
        <v>30</v>
      </c>
      <c r="F25" s="51" t="s">
        <v>1516</v>
      </c>
      <c r="G25" s="51"/>
      <c r="H25" s="28" t="s">
        <v>975</v>
      </c>
      <c r="I25" s="55" t="s">
        <v>1944</v>
      </c>
      <c r="J25" s="28" t="s">
        <v>59</v>
      </c>
      <c r="K25" s="28" t="s">
        <v>560</v>
      </c>
      <c r="M25" s="33" t="s">
        <v>819</v>
      </c>
      <c r="N25" s="32" t="s">
        <v>11</v>
      </c>
      <c r="Q25"/>
    </row>
    <row r="26" spans="1:17">
      <c r="A26" s="79" t="s">
        <v>1420</v>
      </c>
      <c r="B26" s="60">
        <v>45231</v>
      </c>
      <c r="C26" s="60">
        <v>45413</v>
      </c>
      <c r="E26" s="51" t="s">
        <v>118</v>
      </c>
      <c r="F26" s="51" t="s">
        <v>1516</v>
      </c>
      <c r="G26" s="51"/>
      <c r="H26" s="28" t="s">
        <v>435</v>
      </c>
      <c r="I26" s="28" t="s">
        <v>1813</v>
      </c>
      <c r="J26" s="28" t="s">
        <v>59</v>
      </c>
      <c r="K26" s="28" t="s">
        <v>560</v>
      </c>
      <c r="M26" s="35" t="s">
        <v>579</v>
      </c>
      <c r="N26" s="34" t="s">
        <v>11</v>
      </c>
      <c r="Q26"/>
    </row>
    <row r="27" spans="1:17">
      <c r="A27" s="79" t="s">
        <v>891</v>
      </c>
      <c r="B27" s="60">
        <v>45231</v>
      </c>
      <c r="C27" s="60">
        <v>45413</v>
      </c>
      <c r="E27" s="51" t="s">
        <v>167</v>
      </c>
      <c r="F27" s="51" t="s">
        <v>1516</v>
      </c>
      <c r="G27" s="51"/>
      <c r="H27" s="28" t="s">
        <v>583</v>
      </c>
      <c r="I27" s="28" t="s">
        <v>1760</v>
      </c>
      <c r="J27" s="28" t="s">
        <v>567</v>
      </c>
      <c r="K27" s="28" t="s">
        <v>142</v>
      </c>
      <c r="M27" s="35" t="s">
        <v>102</v>
      </c>
      <c r="N27" s="34" t="s">
        <v>11</v>
      </c>
      <c r="Q27"/>
    </row>
    <row r="28" spans="1:17">
      <c r="A28" s="79" t="s">
        <v>3196</v>
      </c>
      <c r="B28" s="60">
        <v>45231</v>
      </c>
      <c r="C28" s="60">
        <v>45413</v>
      </c>
      <c r="E28" s="51" t="s">
        <v>27</v>
      </c>
      <c r="F28" s="51" t="s">
        <v>1516</v>
      </c>
      <c r="G28" s="51"/>
      <c r="H28" s="28" t="s">
        <v>592</v>
      </c>
      <c r="I28" s="28" t="s">
        <v>1087</v>
      </c>
      <c r="J28" s="28" t="s">
        <v>593</v>
      </c>
      <c r="K28" s="28" t="s">
        <v>142</v>
      </c>
      <c r="M28" s="35" t="s">
        <v>1187</v>
      </c>
      <c r="N28" s="34" t="s">
        <v>1516</v>
      </c>
      <c r="Q28"/>
    </row>
    <row r="29" spans="1:17">
      <c r="A29" s="79" t="s">
        <v>890</v>
      </c>
      <c r="B29" s="60">
        <v>45231</v>
      </c>
      <c r="C29" s="60">
        <v>45413</v>
      </c>
      <c r="E29" s="51" t="s">
        <v>359</v>
      </c>
      <c r="F29" s="51" t="s">
        <v>1516</v>
      </c>
      <c r="G29" s="51"/>
      <c r="H29" s="28" t="s">
        <v>1417</v>
      </c>
      <c r="I29" t="s">
        <v>2053</v>
      </c>
      <c r="J29" s="28" t="s">
        <v>559</v>
      </c>
      <c r="K29" s="28" t="s">
        <v>142</v>
      </c>
      <c r="M29" s="35" t="s">
        <v>8</v>
      </c>
      <c r="N29" s="34" t="s">
        <v>1516</v>
      </c>
      <c r="Q29"/>
    </row>
    <row r="30" spans="1:17">
      <c r="A30" s="79" t="s">
        <v>1451</v>
      </c>
      <c r="B30" s="60">
        <v>45231</v>
      </c>
      <c r="C30" s="60">
        <v>45413</v>
      </c>
      <c r="E30" s="51" t="s">
        <v>486</v>
      </c>
      <c r="F30" s="51" t="s">
        <v>1516</v>
      </c>
      <c r="G30" s="51"/>
      <c r="H30" s="28" t="s">
        <v>558</v>
      </c>
      <c r="I30" t="s">
        <v>1559</v>
      </c>
      <c r="J30" s="28" t="s">
        <v>1229</v>
      </c>
      <c r="K30" s="28" t="s">
        <v>142</v>
      </c>
      <c r="M30" s="33" t="s">
        <v>210</v>
      </c>
      <c r="N30" s="32" t="s">
        <v>1516</v>
      </c>
      <c r="Q30"/>
    </row>
    <row r="31" spans="1:17">
      <c r="A31" s="79" t="s">
        <v>2494</v>
      </c>
      <c r="B31" s="60">
        <v>45231</v>
      </c>
      <c r="C31" s="60">
        <v>45413</v>
      </c>
      <c r="E31" s="51" t="s">
        <v>282</v>
      </c>
      <c r="F31" s="51" t="s">
        <v>1516</v>
      </c>
      <c r="G31" s="51"/>
      <c r="H31" s="28" t="s">
        <v>2360</v>
      </c>
      <c r="I31" t="s">
        <v>1565</v>
      </c>
      <c r="J31" s="28" t="s">
        <v>559</v>
      </c>
      <c r="K31" s="28" t="s">
        <v>142</v>
      </c>
      <c r="M31" s="33" t="s">
        <v>15</v>
      </c>
      <c r="N31" s="32" t="s">
        <v>11</v>
      </c>
      <c r="Q31"/>
    </row>
    <row r="32" spans="1:17">
      <c r="A32" s="79" t="s">
        <v>889</v>
      </c>
      <c r="B32" s="60">
        <v>45231</v>
      </c>
      <c r="C32" s="60">
        <v>45413</v>
      </c>
      <c r="E32" s="51" t="s">
        <v>280</v>
      </c>
      <c r="F32" s="51" t="s">
        <v>1516</v>
      </c>
      <c r="G32" s="51"/>
      <c r="H32" s="28" t="s">
        <v>2483</v>
      </c>
      <c r="I32" t="s">
        <v>2484</v>
      </c>
      <c r="J32" s="28" t="s">
        <v>1229</v>
      </c>
      <c r="K32" s="28" t="s">
        <v>142</v>
      </c>
      <c r="M32" s="35" t="s">
        <v>125</v>
      </c>
      <c r="N32" s="34" t="s">
        <v>1516</v>
      </c>
      <c r="Q32"/>
    </row>
    <row r="33" spans="1:17">
      <c r="A33" s="79" t="s">
        <v>979</v>
      </c>
      <c r="B33" s="60">
        <v>45231</v>
      </c>
      <c r="C33" s="60">
        <v>45413</v>
      </c>
      <c r="E33" s="51" t="s">
        <v>22</v>
      </c>
      <c r="F33" s="51" t="s">
        <v>1516</v>
      </c>
      <c r="G33" s="51"/>
      <c r="H33" s="28" t="s">
        <v>1399</v>
      </c>
      <c r="I33" t="s">
        <v>1606</v>
      </c>
      <c r="J33" s="28" t="s">
        <v>1229</v>
      </c>
      <c r="K33" s="28" t="s">
        <v>142</v>
      </c>
      <c r="M33" s="33" t="s">
        <v>42</v>
      </c>
      <c r="N33" s="32" t="s">
        <v>1516</v>
      </c>
      <c r="Q33"/>
    </row>
    <row r="34" spans="1:17">
      <c r="A34" s="79" t="s">
        <v>2497</v>
      </c>
      <c r="B34" s="60">
        <v>45231</v>
      </c>
      <c r="C34" s="60">
        <v>45413</v>
      </c>
      <c r="E34" s="51" t="s">
        <v>641</v>
      </c>
      <c r="F34" s="51" t="s">
        <v>1516</v>
      </c>
      <c r="G34" s="51"/>
      <c r="H34" s="28" t="s">
        <v>856</v>
      </c>
      <c r="I34" t="s">
        <v>1660</v>
      </c>
      <c r="J34" s="28" t="s">
        <v>559</v>
      </c>
      <c r="K34" s="28" t="s">
        <v>142</v>
      </c>
      <c r="M34" s="35" t="s">
        <v>582</v>
      </c>
      <c r="N34" s="34" t="s">
        <v>1516</v>
      </c>
      <c r="Q34"/>
    </row>
    <row r="35" spans="1:17">
      <c r="A35" s="79" t="s">
        <v>1523</v>
      </c>
      <c r="B35" s="60">
        <v>45231</v>
      </c>
      <c r="C35" s="60">
        <v>45413</v>
      </c>
      <c r="E35" s="51" t="s">
        <v>353</v>
      </c>
      <c r="F35" s="51" t="s">
        <v>1516</v>
      </c>
      <c r="G35" s="51"/>
      <c r="H35" s="28" t="s">
        <v>921</v>
      </c>
      <c r="I35" t="s">
        <v>1662</v>
      </c>
      <c r="J35" s="28" t="s">
        <v>559</v>
      </c>
      <c r="K35" s="28" t="s">
        <v>142</v>
      </c>
      <c r="M35" s="33" t="s">
        <v>339</v>
      </c>
      <c r="N35" s="32" t="s">
        <v>11</v>
      </c>
      <c r="Q35"/>
    </row>
    <row r="36" spans="1:17">
      <c r="A36" s="78" t="s">
        <v>2365</v>
      </c>
      <c r="B36" s="60">
        <v>45047</v>
      </c>
      <c r="C36" s="60" t="s">
        <v>2841</v>
      </c>
      <c r="E36" s="51" t="s">
        <v>108</v>
      </c>
      <c r="F36" s="51" t="s">
        <v>1516</v>
      </c>
      <c r="G36" s="51"/>
      <c r="H36" s="28" t="s">
        <v>2538</v>
      </c>
      <c r="I36" t="s">
        <v>2539</v>
      </c>
      <c r="J36" s="28" t="s">
        <v>1229</v>
      </c>
      <c r="K36" s="28" t="s">
        <v>142</v>
      </c>
      <c r="M36" s="33" t="s">
        <v>241</v>
      </c>
      <c r="N36" s="32" t="s">
        <v>11</v>
      </c>
      <c r="Q36"/>
    </row>
    <row r="37" spans="1:17">
      <c r="A37" s="78" t="s">
        <v>253</v>
      </c>
      <c r="B37" s="60">
        <v>45047</v>
      </c>
      <c r="C37" s="60" t="s">
        <v>2841</v>
      </c>
      <c r="E37" s="51" t="s">
        <v>93</v>
      </c>
      <c r="F37" s="51" t="s">
        <v>1516</v>
      </c>
      <c r="G37" s="51"/>
      <c r="H37" s="28" t="s">
        <v>225</v>
      </c>
      <c r="I37" t="s">
        <v>1027</v>
      </c>
      <c r="J37" s="55" t="s">
        <v>1229</v>
      </c>
      <c r="K37" s="28" t="s">
        <v>142</v>
      </c>
      <c r="M37" s="35" t="s">
        <v>557</v>
      </c>
      <c r="N37" s="34" t="s">
        <v>11</v>
      </c>
      <c r="Q37"/>
    </row>
    <row r="38" spans="1:17">
      <c r="A38" s="79" t="s">
        <v>2579</v>
      </c>
      <c r="B38" s="60">
        <v>45078</v>
      </c>
      <c r="C38" s="60">
        <v>45261</v>
      </c>
      <c r="E38" s="25" t="s">
        <v>330</v>
      </c>
      <c r="F38" s="51" t="s">
        <v>1516</v>
      </c>
      <c r="G38" s="51"/>
      <c r="H38" s="28" t="s">
        <v>2905</v>
      </c>
      <c r="I38" t="s">
        <v>2906</v>
      </c>
      <c r="J38" s="102" t="s">
        <v>1229</v>
      </c>
      <c r="K38" s="28" t="s">
        <v>142</v>
      </c>
      <c r="M38" s="35" t="s">
        <v>563</v>
      </c>
      <c r="N38" s="34" t="s">
        <v>11</v>
      </c>
      <c r="Q38"/>
    </row>
    <row r="39" spans="1:17">
      <c r="A39" s="79" t="s">
        <v>2581</v>
      </c>
      <c r="B39" s="60">
        <v>45078</v>
      </c>
      <c r="C39" s="60">
        <v>45261</v>
      </c>
      <c r="E39" s="51" t="s">
        <v>940</v>
      </c>
      <c r="F39" s="51" t="s">
        <v>1516</v>
      </c>
      <c r="G39" s="51"/>
      <c r="H39" s="28" t="s">
        <v>2364</v>
      </c>
      <c r="I39" t="s">
        <v>1674</v>
      </c>
      <c r="J39" s="28" t="s">
        <v>1229</v>
      </c>
      <c r="K39" s="28" t="s">
        <v>142</v>
      </c>
      <c r="M39" s="33" t="s">
        <v>136</v>
      </c>
      <c r="N39" s="32" t="s">
        <v>11</v>
      </c>
      <c r="Q39"/>
    </row>
    <row r="40" spans="1:17">
      <c r="A40" s="79" t="s">
        <v>2583</v>
      </c>
      <c r="B40" s="60">
        <v>45078</v>
      </c>
      <c r="C40" s="60">
        <v>45261</v>
      </c>
      <c r="E40" s="25" t="s">
        <v>348</v>
      </c>
      <c r="F40" s="51" t="s">
        <v>1516</v>
      </c>
      <c r="G40" s="51"/>
      <c r="H40" s="28" t="s">
        <v>831</v>
      </c>
      <c r="I40" t="s">
        <v>1982</v>
      </c>
      <c r="J40" s="28" t="s">
        <v>559</v>
      </c>
      <c r="K40" s="28" t="s">
        <v>142</v>
      </c>
      <c r="M40" s="33" t="s">
        <v>82</v>
      </c>
      <c r="N40" s="32" t="s">
        <v>11</v>
      </c>
      <c r="Q40"/>
    </row>
    <row r="41" spans="1:17">
      <c r="A41" s="79" t="s">
        <v>2585</v>
      </c>
      <c r="B41" s="60">
        <v>45078</v>
      </c>
      <c r="C41" s="60">
        <v>45261</v>
      </c>
      <c r="E41" s="51" t="s">
        <v>566</v>
      </c>
      <c r="F41" s="51" t="s">
        <v>1516</v>
      </c>
      <c r="G41" s="51"/>
      <c r="H41" s="28" t="s">
        <v>3032</v>
      </c>
      <c r="I41" t="s">
        <v>3033</v>
      </c>
      <c r="J41" s="28" t="s">
        <v>559</v>
      </c>
      <c r="K41" s="28" t="s">
        <v>142</v>
      </c>
      <c r="M41" s="35" t="s">
        <v>807</v>
      </c>
      <c r="N41" s="34" t="s">
        <v>11</v>
      </c>
      <c r="Q41"/>
    </row>
    <row r="42" spans="1:17">
      <c r="A42" s="79" t="s">
        <v>3087</v>
      </c>
      <c r="B42" s="60">
        <v>45078</v>
      </c>
      <c r="C42" s="60">
        <v>45261</v>
      </c>
      <c r="E42" s="51" t="s">
        <v>366</v>
      </c>
      <c r="F42" s="51" t="s">
        <v>1516</v>
      </c>
      <c r="G42" s="51"/>
      <c r="H42" s="28" t="s">
        <v>2907</v>
      </c>
      <c r="I42" t="s">
        <v>2908</v>
      </c>
      <c r="J42" s="28" t="s">
        <v>1229</v>
      </c>
      <c r="K42" s="28" t="s">
        <v>142</v>
      </c>
      <c r="M42" s="33" t="s">
        <v>182</v>
      </c>
      <c r="N42" s="32" t="s">
        <v>11</v>
      </c>
      <c r="Q42"/>
    </row>
    <row r="43" spans="1:17">
      <c r="A43" s="79" t="s">
        <v>2588</v>
      </c>
      <c r="B43" s="60">
        <v>45078</v>
      </c>
      <c r="C43" s="60">
        <v>45261</v>
      </c>
      <c r="E43"/>
      <c r="F43"/>
      <c r="G43" s="51"/>
      <c r="H43" s="28" t="s">
        <v>913</v>
      </c>
      <c r="I43" t="s">
        <v>1713</v>
      </c>
      <c r="J43" s="28" t="s">
        <v>559</v>
      </c>
      <c r="K43" s="28" t="s">
        <v>142</v>
      </c>
      <c r="M43" s="33" t="s">
        <v>960</v>
      </c>
      <c r="N43" s="32" t="s">
        <v>11</v>
      </c>
      <c r="Q43"/>
    </row>
    <row r="44" spans="1:17">
      <c r="A44" s="79" t="s">
        <v>1421</v>
      </c>
      <c r="B44" s="60">
        <v>45078</v>
      </c>
      <c r="C44" s="60">
        <v>45261</v>
      </c>
      <c r="E44"/>
      <c r="F44"/>
      <c r="G44" s="51"/>
      <c r="H44" s="28" t="s">
        <v>2373</v>
      </c>
      <c r="I44" t="s">
        <v>1750</v>
      </c>
      <c r="J44" s="103" t="s">
        <v>895</v>
      </c>
      <c r="K44" s="28" t="s">
        <v>142</v>
      </c>
      <c r="M44" s="33" t="s">
        <v>130</v>
      </c>
      <c r="N44" s="32" t="s">
        <v>1516</v>
      </c>
      <c r="Q44"/>
    </row>
    <row r="45" spans="1:17">
      <c r="A45" s="79" t="s">
        <v>1372</v>
      </c>
      <c r="B45" s="60">
        <v>45078</v>
      </c>
      <c r="C45" s="60">
        <v>45261</v>
      </c>
      <c r="E45"/>
      <c r="F45"/>
      <c r="G45" s="51"/>
      <c r="H45" s="28" t="s">
        <v>2556</v>
      </c>
      <c r="I45" t="s">
        <v>2557</v>
      </c>
      <c r="J45" s="28" t="s">
        <v>1229</v>
      </c>
      <c r="K45" s="28" t="s">
        <v>142</v>
      </c>
      <c r="M45" s="35" t="s">
        <v>170</v>
      </c>
      <c r="N45" s="34" t="s">
        <v>11</v>
      </c>
      <c r="Q45"/>
    </row>
    <row r="46" spans="1:17">
      <c r="A46" s="79" t="s">
        <v>3380</v>
      </c>
      <c r="B46" s="60">
        <v>45078</v>
      </c>
      <c r="C46" s="60">
        <v>45261</v>
      </c>
      <c r="E46"/>
      <c r="F46"/>
      <c r="G46" s="51"/>
      <c r="H46" s="28" t="s">
        <v>1460</v>
      </c>
      <c r="I46" t="s">
        <v>1867</v>
      </c>
      <c r="J46" s="28" t="s">
        <v>895</v>
      </c>
      <c r="K46" s="28" t="s">
        <v>142</v>
      </c>
      <c r="M46" s="33" t="s">
        <v>145</v>
      </c>
      <c r="N46" s="32" t="s">
        <v>11</v>
      </c>
      <c r="Q46"/>
    </row>
    <row r="47" spans="1:17">
      <c r="A47" s="79" t="s">
        <v>2590</v>
      </c>
      <c r="B47" s="60">
        <v>45078</v>
      </c>
      <c r="C47" s="60">
        <v>45261</v>
      </c>
      <c r="E47"/>
      <c r="F47"/>
      <c r="G47" s="51"/>
      <c r="H47" s="28" t="s">
        <v>896</v>
      </c>
      <c r="I47" t="s">
        <v>1983</v>
      </c>
      <c r="J47" s="28" t="s">
        <v>895</v>
      </c>
      <c r="K47" s="28" t="s">
        <v>142</v>
      </c>
      <c r="M47" s="35" t="s">
        <v>158</v>
      </c>
      <c r="N47" s="34" t="s">
        <v>11</v>
      </c>
      <c r="Q47"/>
    </row>
    <row r="48" spans="1:17">
      <c r="A48" s="79" t="s">
        <v>2592</v>
      </c>
      <c r="B48" s="60">
        <v>45078</v>
      </c>
      <c r="C48" s="60">
        <v>45261</v>
      </c>
      <c r="E48"/>
      <c r="F48"/>
      <c r="G48" s="51"/>
      <c r="M48" s="33" t="s">
        <v>143</v>
      </c>
      <c r="N48" s="32" t="s">
        <v>11</v>
      </c>
      <c r="Q48"/>
    </row>
    <row r="49" spans="1:17">
      <c r="A49" s="79" t="s">
        <v>2594</v>
      </c>
      <c r="B49" s="60">
        <v>45078</v>
      </c>
      <c r="C49" s="60">
        <v>45261</v>
      </c>
      <c r="E49"/>
      <c r="F49"/>
      <c r="G49" s="51"/>
      <c r="M49" s="33" t="s">
        <v>161</v>
      </c>
      <c r="N49" s="32" t="s">
        <v>11</v>
      </c>
      <c r="Q49"/>
    </row>
    <row r="50" spans="1:17">
      <c r="A50" s="79" t="s">
        <v>2596</v>
      </c>
      <c r="B50" s="60">
        <v>45078</v>
      </c>
      <c r="C50" s="60">
        <v>45261</v>
      </c>
      <c r="F50"/>
      <c r="G50"/>
      <c r="M50" s="33" t="s">
        <v>151</v>
      </c>
      <c r="N50" s="32" t="s">
        <v>11</v>
      </c>
      <c r="Q50"/>
    </row>
    <row r="51" spans="1:17">
      <c r="A51" s="79" t="s">
        <v>2599</v>
      </c>
      <c r="B51" s="60">
        <v>45078</v>
      </c>
      <c r="C51" s="60">
        <v>45261</v>
      </c>
      <c r="M51" s="33" t="s">
        <v>141</v>
      </c>
      <c r="N51" s="32" t="s">
        <v>11</v>
      </c>
      <c r="Q51"/>
    </row>
    <row r="52" spans="1:17">
      <c r="A52" s="79" t="s">
        <v>2601</v>
      </c>
      <c r="B52" s="60">
        <v>45078</v>
      </c>
      <c r="C52" s="60">
        <v>45261</v>
      </c>
      <c r="M52" s="35" t="s">
        <v>147</v>
      </c>
      <c r="N52" s="34" t="s">
        <v>11</v>
      </c>
      <c r="Q52"/>
    </row>
    <row r="53" spans="1:17">
      <c r="A53" s="79" t="s">
        <v>2605</v>
      </c>
      <c r="B53" s="60">
        <v>45078</v>
      </c>
      <c r="C53" s="60">
        <v>45261</v>
      </c>
      <c r="M53" s="33" t="s">
        <v>821</v>
      </c>
      <c r="N53" s="32" t="s">
        <v>11</v>
      </c>
      <c r="Q53"/>
    </row>
    <row r="54" spans="1:17">
      <c r="A54" s="79" t="s">
        <v>2607</v>
      </c>
      <c r="B54" s="60">
        <v>45078</v>
      </c>
      <c r="C54" s="60">
        <v>45261</v>
      </c>
      <c r="M54" s="35" t="s">
        <v>224</v>
      </c>
      <c r="N54" s="34" t="s">
        <v>11</v>
      </c>
      <c r="Q54"/>
    </row>
    <row r="55" spans="1:17">
      <c r="A55" s="79" t="s">
        <v>1422</v>
      </c>
      <c r="B55" s="60">
        <v>45078</v>
      </c>
      <c r="C55" s="60">
        <v>45261</v>
      </c>
      <c r="M55" s="35" t="s">
        <v>258</v>
      </c>
      <c r="N55" s="34" t="s">
        <v>11</v>
      </c>
      <c r="Q55"/>
    </row>
    <row r="56" spans="1:17">
      <c r="A56" s="79" t="s">
        <v>2609</v>
      </c>
      <c r="B56" s="60">
        <v>45078</v>
      </c>
      <c r="C56" s="60">
        <v>45261</v>
      </c>
      <c r="M56" s="33" t="s">
        <v>591</v>
      </c>
      <c r="N56" s="32" t="s">
        <v>11</v>
      </c>
      <c r="Q56"/>
    </row>
    <row r="57" spans="1:17">
      <c r="A57" s="79" t="s">
        <v>2611</v>
      </c>
      <c r="B57" s="60">
        <v>45078</v>
      </c>
      <c r="C57" s="60">
        <v>45261</v>
      </c>
      <c r="M57" s="35" t="s">
        <v>152</v>
      </c>
      <c r="N57" s="34" t="s">
        <v>11</v>
      </c>
      <c r="Q57"/>
    </row>
    <row r="58" spans="1:17">
      <c r="A58" s="79" t="s">
        <v>2069</v>
      </c>
      <c r="B58" s="60">
        <v>45078</v>
      </c>
      <c r="C58" s="60">
        <v>45261</v>
      </c>
      <c r="M58" s="33" t="s">
        <v>603</v>
      </c>
      <c r="N58" s="32" t="s">
        <v>11</v>
      </c>
      <c r="Q58"/>
    </row>
    <row r="59" spans="1:17">
      <c r="A59" s="79" t="s">
        <v>1333</v>
      </c>
      <c r="B59" s="60">
        <v>45078</v>
      </c>
      <c r="C59" s="60">
        <v>45261</v>
      </c>
      <c r="E59"/>
      <c r="F59"/>
      <c r="G59" s="51"/>
      <c r="M59" s="35" t="s">
        <v>802</v>
      </c>
      <c r="N59" s="34" t="s">
        <v>1516</v>
      </c>
      <c r="Q59"/>
    </row>
    <row r="60" spans="1:17">
      <c r="A60" s="79" t="s">
        <v>3470</v>
      </c>
      <c r="B60" s="60">
        <v>45078</v>
      </c>
      <c r="C60" s="60">
        <v>45261</v>
      </c>
      <c r="E60"/>
      <c r="F60"/>
      <c r="G60" s="51"/>
      <c r="M60" s="35" t="s">
        <v>335</v>
      </c>
      <c r="N60" s="34" t="s">
        <v>1516</v>
      </c>
      <c r="Q60"/>
    </row>
    <row r="61" spans="1:17">
      <c r="A61" s="79" t="s">
        <v>2615</v>
      </c>
      <c r="B61" s="60">
        <v>45078</v>
      </c>
      <c r="C61" s="60">
        <v>45261</v>
      </c>
      <c r="E61"/>
      <c r="F61"/>
      <c r="G61" s="51"/>
      <c r="M61" s="35" t="s">
        <v>118</v>
      </c>
      <c r="N61" s="34" t="s">
        <v>1516</v>
      </c>
      <c r="Q61"/>
    </row>
    <row r="62" spans="1:17">
      <c r="A62" s="79" t="s">
        <v>2617</v>
      </c>
      <c r="B62" s="60">
        <v>45078</v>
      </c>
      <c r="C62" s="60">
        <v>45261</v>
      </c>
      <c r="E62"/>
      <c r="F62"/>
      <c r="G62" s="51"/>
      <c r="M62" s="33" t="s">
        <v>167</v>
      </c>
      <c r="N62" s="32" t="s">
        <v>1516</v>
      </c>
      <c r="Q62"/>
    </row>
    <row r="63" spans="1:17">
      <c r="A63" s="79" t="s">
        <v>2619</v>
      </c>
      <c r="B63" s="60">
        <v>45078</v>
      </c>
      <c r="C63" s="60">
        <v>45261</v>
      </c>
      <c r="E63"/>
      <c r="F63"/>
      <c r="G63" s="51"/>
      <c r="M63" s="35" t="s">
        <v>30</v>
      </c>
      <c r="N63" s="34" t="s">
        <v>1516</v>
      </c>
      <c r="Q63"/>
    </row>
    <row r="64" spans="1:17">
      <c r="A64" s="79" t="s">
        <v>2621</v>
      </c>
      <c r="B64" s="60">
        <v>45078</v>
      </c>
      <c r="C64" s="60">
        <v>45261</v>
      </c>
      <c r="E64"/>
      <c r="F64"/>
      <c r="G64" s="51"/>
      <c r="M64" s="33" t="s">
        <v>27</v>
      </c>
      <c r="N64" s="32" t="s">
        <v>1516</v>
      </c>
      <c r="Q64"/>
    </row>
    <row r="65" spans="1:17">
      <c r="A65" s="79" t="s">
        <v>3382</v>
      </c>
      <c r="B65" s="60">
        <v>45078</v>
      </c>
      <c r="C65" s="60">
        <v>45261</v>
      </c>
      <c r="E65"/>
      <c r="F65"/>
      <c r="G65" s="51"/>
      <c r="M65" s="35" t="s">
        <v>359</v>
      </c>
      <c r="N65" s="34" t="s">
        <v>1516</v>
      </c>
      <c r="Q65"/>
    </row>
    <row r="66" spans="1:17">
      <c r="A66" s="79" t="s">
        <v>2623</v>
      </c>
      <c r="B66" s="60">
        <v>45078</v>
      </c>
      <c r="C66" s="60">
        <v>45261</v>
      </c>
      <c r="E66"/>
      <c r="F66"/>
      <c r="G66" s="51"/>
      <c r="M66" s="33" t="s">
        <v>251</v>
      </c>
      <c r="N66" s="32" t="s">
        <v>11</v>
      </c>
      <c r="Q66"/>
    </row>
    <row r="67" spans="1:17">
      <c r="A67" s="79" t="s">
        <v>2625</v>
      </c>
      <c r="B67" s="60">
        <v>45078</v>
      </c>
      <c r="C67" s="60">
        <v>45261</v>
      </c>
      <c r="E67"/>
      <c r="F67"/>
      <c r="G67" s="51"/>
      <c r="M67" s="35" t="s">
        <v>1313</v>
      </c>
      <c r="N67" s="34" t="s">
        <v>11</v>
      </c>
      <c r="Q67"/>
    </row>
    <row r="68" spans="1:17">
      <c r="A68" s="79" t="s">
        <v>3095</v>
      </c>
      <c r="B68" s="60">
        <v>45078</v>
      </c>
      <c r="C68" s="60">
        <v>45260</v>
      </c>
      <c r="E68"/>
      <c r="F68"/>
      <c r="G68" s="51"/>
      <c r="M68" s="33" t="s">
        <v>486</v>
      </c>
      <c r="N68" s="32" t="s">
        <v>1516</v>
      </c>
      <c r="Q68"/>
    </row>
    <row r="69" spans="1:17">
      <c r="A69" s="79" t="s">
        <v>3479</v>
      </c>
      <c r="B69" s="60">
        <v>45078</v>
      </c>
      <c r="C69" s="60">
        <v>45261</v>
      </c>
      <c r="E69"/>
      <c r="F69"/>
      <c r="G69" s="51"/>
      <c r="M69" s="35" t="s">
        <v>1480</v>
      </c>
      <c r="N69" s="34" t="s">
        <v>11</v>
      </c>
      <c r="Q69"/>
    </row>
    <row r="70" spans="1:17">
      <c r="A70" s="79" t="s">
        <v>3481</v>
      </c>
      <c r="B70" s="60">
        <v>45078</v>
      </c>
      <c r="C70" s="60">
        <v>45261</v>
      </c>
      <c r="E70"/>
      <c r="F70"/>
      <c r="G70" s="51"/>
      <c r="M70" s="33" t="s">
        <v>231</v>
      </c>
      <c r="N70" s="32" t="s">
        <v>11</v>
      </c>
      <c r="Q70"/>
    </row>
    <row r="71" spans="1:17">
      <c r="A71" s="79" t="s">
        <v>3491</v>
      </c>
      <c r="B71" s="60">
        <v>45078</v>
      </c>
      <c r="C71" s="60">
        <v>45261</v>
      </c>
      <c r="E71"/>
      <c r="F71"/>
      <c r="G71" s="51"/>
      <c r="M71" s="35" t="s">
        <v>234</v>
      </c>
      <c r="N71" s="34" t="s">
        <v>11</v>
      </c>
      <c r="Q71"/>
    </row>
    <row r="72" spans="1:17">
      <c r="A72" s="79" t="s">
        <v>3465</v>
      </c>
      <c r="B72" s="60">
        <v>45108</v>
      </c>
      <c r="C72" s="60">
        <v>45292</v>
      </c>
      <c r="E72"/>
      <c r="F72"/>
      <c r="G72" s="51"/>
      <c r="M72" s="33" t="s">
        <v>249</v>
      </c>
      <c r="N72" s="32" t="s">
        <v>11</v>
      </c>
      <c r="Q72"/>
    </row>
    <row r="73" spans="1:17">
      <c r="A73" s="79" t="s">
        <v>3468</v>
      </c>
      <c r="B73" s="60">
        <v>45108</v>
      </c>
      <c r="C73" s="60">
        <v>45292</v>
      </c>
      <c r="E73"/>
      <c r="F73"/>
      <c r="G73" s="51"/>
      <c r="M73" s="35" t="s">
        <v>2390</v>
      </c>
      <c r="N73" s="34" t="s">
        <v>11</v>
      </c>
      <c r="Q73"/>
    </row>
    <row r="74" spans="1:17">
      <c r="A74" s="79" t="s">
        <v>3473</v>
      </c>
      <c r="B74" s="60">
        <v>45108</v>
      </c>
      <c r="C74" s="60">
        <v>45292</v>
      </c>
      <c r="E74"/>
      <c r="F74"/>
      <c r="G74" s="51"/>
      <c r="M74" s="35" t="s">
        <v>202</v>
      </c>
      <c r="N74" s="34" t="s">
        <v>11</v>
      </c>
      <c r="Q74"/>
    </row>
    <row r="75" spans="1:17">
      <c r="A75" s="78" t="s">
        <v>148</v>
      </c>
      <c r="B75" s="60">
        <v>45108</v>
      </c>
      <c r="C75" s="60" t="s">
        <v>2841</v>
      </c>
      <c r="E75"/>
      <c r="F75"/>
      <c r="G75" s="51"/>
      <c r="M75" s="33" t="s">
        <v>282</v>
      </c>
      <c r="N75" s="32" t="s">
        <v>1516</v>
      </c>
      <c r="Q75"/>
    </row>
    <row r="76" spans="1:17">
      <c r="A76" s="79" t="s">
        <v>2290</v>
      </c>
      <c r="B76" s="60">
        <v>45108</v>
      </c>
      <c r="C76" s="60">
        <v>45292</v>
      </c>
      <c r="E76"/>
      <c r="F76"/>
      <c r="G76" s="51"/>
      <c r="M76" s="35" t="s">
        <v>280</v>
      </c>
      <c r="N76" s="34" t="s">
        <v>1516</v>
      </c>
      <c r="Q76"/>
    </row>
    <row r="77" spans="1:17">
      <c r="A77" s="79" t="s">
        <v>2627</v>
      </c>
      <c r="B77" s="60">
        <v>45108</v>
      </c>
      <c r="C77" s="60">
        <v>45292</v>
      </c>
      <c r="E77"/>
      <c r="F77"/>
      <c r="G77" s="51"/>
      <c r="M77" s="33" t="s">
        <v>278</v>
      </c>
      <c r="N77" s="32" t="s">
        <v>11</v>
      </c>
      <c r="Q77"/>
    </row>
    <row r="78" spans="1:17">
      <c r="A78" s="79" t="s">
        <v>2963</v>
      </c>
      <c r="B78" s="60">
        <v>45108</v>
      </c>
      <c r="C78" s="60">
        <v>45292</v>
      </c>
      <c r="E78"/>
      <c r="F78"/>
      <c r="G78" s="51"/>
      <c r="M78" s="33" t="s">
        <v>915</v>
      </c>
      <c r="N78" s="32" t="s">
        <v>11</v>
      </c>
      <c r="Q78"/>
    </row>
    <row r="79" spans="1:17">
      <c r="A79" s="78" t="s">
        <v>344</v>
      </c>
      <c r="B79" s="60">
        <v>45108</v>
      </c>
      <c r="C79" s="60" t="s">
        <v>2841</v>
      </c>
      <c r="E79"/>
      <c r="F79"/>
      <c r="G79" s="51"/>
      <c r="M79" s="35" t="s">
        <v>59</v>
      </c>
      <c r="N79" s="34" t="s">
        <v>11</v>
      </c>
      <c r="Q79"/>
    </row>
    <row r="80" spans="1:17">
      <c r="A80" s="79" t="s">
        <v>2629</v>
      </c>
      <c r="B80" s="60">
        <v>45108</v>
      </c>
      <c r="C80" s="60">
        <v>45292</v>
      </c>
      <c r="E80"/>
      <c r="F80"/>
      <c r="G80" s="51"/>
      <c r="M80" s="33" t="s">
        <v>310</v>
      </c>
      <c r="N80" s="32" t="s">
        <v>11</v>
      </c>
      <c r="Q80"/>
    </row>
    <row r="81" spans="1:17">
      <c r="A81" s="78" t="s">
        <v>788</v>
      </c>
      <c r="B81" s="60">
        <v>45108</v>
      </c>
      <c r="C81" s="60">
        <v>45292</v>
      </c>
      <c r="E81"/>
      <c r="F81"/>
      <c r="G81" s="51"/>
      <c r="M81" s="35" t="s">
        <v>350</v>
      </c>
      <c r="N81" s="34" t="s">
        <v>11</v>
      </c>
      <c r="Q81"/>
    </row>
    <row r="82" spans="1:17">
      <c r="A82" s="79" t="s">
        <v>1425</v>
      </c>
      <c r="B82" s="60">
        <v>45108</v>
      </c>
      <c r="C82" s="60">
        <v>45292</v>
      </c>
      <c r="E82"/>
      <c r="F82"/>
      <c r="G82" s="51"/>
      <c r="M82" s="35" t="s">
        <v>203</v>
      </c>
      <c r="N82" s="34" t="s">
        <v>11</v>
      </c>
      <c r="Q82"/>
    </row>
    <row r="83" spans="1:17">
      <c r="A83" s="79" t="s">
        <v>3475</v>
      </c>
      <c r="B83" s="60">
        <v>45108</v>
      </c>
      <c r="C83" s="60">
        <v>45292</v>
      </c>
      <c r="E83"/>
      <c r="F83"/>
      <c r="G83" s="51"/>
      <c r="M83" s="33" t="s">
        <v>13</v>
      </c>
      <c r="N83" s="32" t="s">
        <v>11</v>
      </c>
      <c r="Q83"/>
    </row>
    <row r="84" spans="1:17">
      <c r="A84" s="79" t="s">
        <v>2631</v>
      </c>
      <c r="B84" s="60">
        <v>45108</v>
      </c>
      <c r="C84" s="60">
        <v>45292</v>
      </c>
      <c r="E84"/>
      <c r="F84"/>
      <c r="G84" s="51"/>
      <c r="M84" s="35" t="s">
        <v>381</v>
      </c>
      <c r="N84" s="34" t="s">
        <v>11</v>
      </c>
      <c r="Q84"/>
    </row>
    <row r="85" spans="1:17">
      <c r="A85" s="79" t="s">
        <v>2633</v>
      </c>
      <c r="B85" s="60">
        <v>45108</v>
      </c>
      <c r="C85" s="60">
        <v>45292</v>
      </c>
      <c r="E85"/>
      <c r="F85"/>
      <c r="G85" s="51"/>
      <c r="M85" s="35" t="s">
        <v>75</v>
      </c>
      <c r="N85" s="34" t="s">
        <v>11</v>
      </c>
      <c r="Q85"/>
    </row>
    <row r="86" spans="1:17">
      <c r="A86" s="79" t="s">
        <v>1208</v>
      </c>
      <c r="B86" s="60">
        <v>45108</v>
      </c>
      <c r="C86" s="60">
        <v>45292</v>
      </c>
      <c r="E86"/>
      <c r="F86"/>
      <c r="G86" s="51"/>
      <c r="M86" s="33" t="s">
        <v>910</v>
      </c>
      <c r="N86" s="32" t="s">
        <v>11</v>
      </c>
      <c r="Q86"/>
    </row>
    <row r="87" spans="1:17">
      <c r="A87" s="79" t="s">
        <v>2831</v>
      </c>
      <c r="B87" s="60">
        <v>45108</v>
      </c>
      <c r="C87" s="60">
        <v>45292</v>
      </c>
      <c r="E87"/>
      <c r="F87"/>
      <c r="G87" s="51"/>
      <c r="M87" s="35" t="s">
        <v>69</v>
      </c>
      <c r="N87" s="34" t="s">
        <v>11</v>
      </c>
      <c r="Q87"/>
    </row>
    <row r="88" spans="1:17">
      <c r="A88" s="79" t="s">
        <v>2382</v>
      </c>
      <c r="B88" s="60">
        <v>45108</v>
      </c>
      <c r="C88" s="60">
        <v>45292</v>
      </c>
      <c r="E88"/>
      <c r="F88"/>
      <c r="G88" s="51"/>
      <c r="M88" s="35" t="s">
        <v>332</v>
      </c>
      <c r="N88" s="34" t="s">
        <v>11</v>
      </c>
      <c r="Q88"/>
    </row>
    <row r="89" spans="1:17">
      <c r="A89" s="79" t="s">
        <v>2636</v>
      </c>
      <c r="B89" s="60">
        <v>45108</v>
      </c>
      <c r="C89" s="60">
        <v>45292</v>
      </c>
      <c r="E89"/>
      <c r="F89"/>
      <c r="G89" s="51"/>
      <c r="M89" s="35" t="s">
        <v>336</v>
      </c>
      <c r="N89" s="34" t="s">
        <v>11</v>
      </c>
      <c r="Q89"/>
    </row>
    <row r="90" spans="1:17">
      <c r="A90" s="79" t="s">
        <v>2638</v>
      </c>
      <c r="B90" s="60">
        <v>45108</v>
      </c>
      <c r="C90" s="60">
        <v>45292</v>
      </c>
      <c r="E90"/>
      <c r="F90"/>
      <c r="G90" s="51"/>
      <c r="M90" s="35" t="s">
        <v>297</v>
      </c>
      <c r="N90" s="34" t="s">
        <v>11</v>
      </c>
      <c r="Q90"/>
    </row>
    <row r="91" spans="1:17">
      <c r="A91" s="79" t="s">
        <v>2640</v>
      </c>
      <c r="B91" s="60">
        <v>45108</v>
      </c>
      <c r="C91" s="60">
        <v>45292</v>
      </c>
      <c r="E91"/>
      <c r="F91"/>
      <c r="G91" s="51"/>
      <c r="M91" s="35" t="s">
        <v>100</v>
      </c>
      <c r="N91" s="34" t="s">
        <v>11</v>
      </c>
      <c r="Q91"/>
    </row>
    <row r="92" spans="1:17">
      <c r="A92" s="79" t="s">
        <v>2642</v>
      </c>
      <c r="B92" s="60">
        <v>45108</v>
      </c>
      <c r="C92" s="60">
        <v>45292</v>
      </c>
      <c r="E92"/>
      <c r="F92"/>
      <c r="G92" s="51"/>
      <c r="M92" s="35" t="s">
        <v>109</v>
      </c>
      <c r="N92" s="34" t="s">
        <v>11</v>
      </c>
      <c r="Q92"/>
    </row>
    <row r="93" spans="1:17">
      <c r="A93" s="79" t="s">
        <v>3093</v>
      </c>
      <c r="B93" s="60">
        <v>45108</v>
      </c>
      <c r="C93" s="60">
        <v>45292</v>
      </c>
      <c r="E93"/>
      <c r="F93"/>
      <c r="G93" s="51"/>
      <c r="M93" s="35" t="s">
        <v>710</v>
      </c>
      <c r="N93" s="34" t="s">
        <v>11</v>
      </c>
      <c r="Q93"/>
    </row>
    <row r="94" spans="1:17">
      <c r="A94" s="78" t="s">
        <v>693</v>
      </c>
      <c r="B94" s="60">
        <v>45108</v>
      </c>
      <c r="C94" s="60">
        <v>45292</v>
      </c>
      <c r="E94"/>
      <c r="F94"/>
      <c r="G94" s="51"/>
      <c r="M94" s="35" t="s">
        <v>689</v>
      </c>
      <c r="N94" s="34" t="s">
        <v>11</v>
      </c>
      <c r="Q94"/>
    </row>
    <row r="95" spans="1:17">
      <c r="A95" s="79" t="s">
        <v>3477</v>
      </c>
      <c r="B95" s="60">
        <v>45108</v>
      </c>
      <c r="C95" s="60">
        <v>45292</v>
      </c>
      <c r="E95"/>
      <c r="F95"/>
      <c r="G95" s="51"/>
      <c r="M95" s="35" t="s">
        <v>705</v>
      </c>
      <c r="N95" s="34" t="s">
        <v>11</v>
      </c>
      <c r="Q95"/>
    </row>
    <row r="96" spans="1:17">
      <c r="A96" s="79" t="s">
        <v>1426</v>
      </c>
      <c r="B96" s="60">
        <v>45108</v>
      </c>
      <c r="C96" s="60">
        <v>45292</v>
      </c>
      <c r="E96"/>
      <c r="F96"/>
      <c r="G96" s="51"/>
      <c r="M96" s="35" t="s">
        <v>333</v>
      </c>
      <c r="N96" s="34" t="s">
        <v>11</v>
      </c>
      <c r="Q96"/>
    </row>
    <row r="97" spans="1:17">
      <c r="A97" s="79" t="s">
        <v>2829</v>
      </c>
      <c r="B97" s="60">
        <v>45108</v>
      </c>
      <c r="C97" s="60">
        <v>45292</v>
      </c>
      <c r="E97"/>
      <c r="F97"/>
      <c r="G97" s="51"/>
      <c r="M97" s="35" t="s">
        <v>374</v>
      </c>
      <c r="N97" s="34" t="s">
        <v>11</v>
      </c>
      <c r="Q97"/>
    </row>
    <row r="98" spans="1:17">
      <c r="A98" s="79" t="s">
        <v>1210</v>
      </c>
      <c r="B98" s="60">
        <v>45108</v>
      </c>
      <c r="C98" s="60">
        <v>45292</v>
      </c>
      <c r="E98"/>
      <c r="F98"/>
      <c r="G98" s="51"/>
      <c r="M98" s="35" t="s">
        <v>639</v>
      </c>
      <c r="N98" s="34" t="s">
        <v>11</v>
      </c>
      <c r="Q98"/>
    </row>
    <row r="99" spans="1:17">
      <c r="A99" s="79" t="s">
        <v>2646</v>
      </c>
      <c r="B99" s="60">
        <v>45108</v>
      </c>
      <c r="C99" s="60">
        <v>45292</v>
      </c>
      <c r="E99"/>
      <c r="F99"/>
      <c r="G99" s="51"/>
      <c r="M99" s="35" t="s">
        <v>643</v>
      </c>
      <c r="N99" s="34" t="s">
        <v>11</v>
      </c>
      <c r="Q99"/>
    </row>
    <row r="100" spans="1:17">
      <c r="A100" s="79" t="s">
        <v>2649</v>
      </c>
      <c r="B100" s="60">
        <v>45108</v>
      </c>
      <c r="C100" s="60">
        <v>45292</v>
      </c>
      <c r="E100"/>
      <c r="F100"/>
      <c r="G100" s="51"/>
      <c r="M100" s="35" t="s">
        <v>22</v>
      </c>
      <c r="N100" s="34" t="s">
        <v>1516</v>
      </c>
      <c r="Q100"/>
    </row>
    <row r="101" spans="1:17">
      <c r="A101" s="79" t="s">
        <v>2879</v>
      </c>
      <c r="B101" s="60">
        <v>45108</v>
      </c>
      <c r="C101" s="60">
        <v>45292</v>
      </c>
      <c r="E101"/>
      <c r="F101"/>
      <c r="G101" s="51"/>
      <c r="M101" s="35" t="s">
        <v>36</v>
      </c>
      <c r="N101" s="34" t="s">
        <v>11</v>
      </c>
      <c r="Q101"/>
    </row>
    <row r="102" spans="1:17">
      <c r="A102" s="79" t="s">
        <v>2651</v>
      </c>
      <c r="B102" s="60">
        <v>45108</v>
      </c>
      <c r="C102" s="60">
        <v>45292</v>
      </c>
      <c r="E102"/>
      <c r="F102"/>
      <c r="G102" s="51"/>
      <c r="M102" s="35" t="s">
        <v>641</v>
      </c>
      <c r="N102" s="34" t="s">
        <v>1516</v>
      </c>
      <c r="Q102"/>
    </row>
    <row r="103" spans="1:17">
      <c r="A103" s="79" t="s">
        <v>2653</v>
      </c>
      <c r="B103" s="60">
        <v>45108</v>
      </c>
      <c r="C103" s="60">
        <v>45292</v>
      </c>
      <c r="E103"/>
      <c r="F103"/>
      <c r="G103" s="51"/>
      <c r="M103" s="35" t="s">
        <v>676</v>
      </c>
      <c r="N103" s="34" t="s">
        <v>11</v>
      </c>
      <c r="Q103"/>
    </row>
    <row r="104" spans="1:17">
      <c r="A104" s="79" t="s">
        <v>2292</v>
      </c>
      <c r="B104" s="60">
        <v>45108</v>
      </c>
      <c r="C104" s="60">
        <v>45292</v>
      </c>
      <c r="E104"/>
      <c r="F104"/>
      <c r="G104" s="51"/>
      <c r="M104" s="35" t="s">
        <v>545</v>
      </c>
      <c r="N104" s="34" t="s">
        <v>11</v>
      </c>
      <c r="Q104"/>
    </row>
    <row r="105" spans="1:17">
      <c r="A105" s="79" t="s">
        <v>1316</v>
      </c>
      <c r="B105" s="60">
        <v>45108</v>
      </c>
      <c r="C105" s="60">
        <v>45292</v>
      </c>
      <c r="E105"/>
      <c r="F105"/>
      <c r="G105" s="51"/>
      <c r="M105" s="35" t="s">
        <v>572</v>
      </c>
      <c r="N105" s="34" t="s">
        <v>11</v>
      </c>
      <c r="Q105"/>
    </row>
    <row r="106" spans="1:17">
      <c r="A106" s="79" t="s">
        <v>2655</v>
      </c>
      <c r="B106" s="60">
        <v>45108</v>
      </c>
      <c r="C106" s="60">
        <v>45292</v>
      </c>
      <c r="E106"/>
      <c r="F106"/>
      <c r="G106" s="51"/>
      <c r="M106" s="35" t="s">
        <v>607</v>
      </c>
      <c r="N106" s="34" t="s">
        <v>11</v>
      </c>
      <c r="Q106"/>
    </row>
    <row r="107" spans="1:17">
      <c r="A107" s="79" t="s">
        <v>2501</v>
      </c>
      <c r="B107" s="60">
        <v>45108</v>
      </c>
      <c r="C107" s="60">
        <v>45292</v>
      </c>
      <c r="E107"/>
      <c r="F107"/>
      <c r="G107" s="51"/>
      <c r="M107" s="35" t="s">
        <v>669</v>
      </c>
      <c r="N107" s="34" t="s">
        <v>11</v>
      </c>
      <c r="Q107"/>
    </row>
    <row r="108" spans="1:17">
      <c r="A108" s="79" t="s">
        <v>2657</v>
      </c>
      <c r="B108" s="60">
        <v>45108</v>
      </c>
      <c r="C108" s="60">
        <v>45292</v>
      </c>
      <c r="E108"/>
      <c r="F108"/>
      <c r="G108" s="51"/>
      <c r="M108" s="35" t="s">
        <v>353</v>
      </c>
      <c r="N108" s="34" t="s">
        <v>1516</v>
      </c>
      <c r="Q108"/>
    </row>
    <row r="109" spans="1:17">
      <c r="A109" s="79" t="s">
        <v>2659</v>
      </c>
      <c r="B109" s="60">
        <v>45108</v>
      </c>
      <c r="C109" s="60">
        <v>45292</v>
      </c>
      <c r="E109"/>
      <c r="F109"/>
      <c r="G109" s="51"/>
      <c r="M109" s="35" t="s">
        <v>115</v>
      </c>
      <c r="N109" s="34" t="s">
        <v>11</v>
      </c>
      <c r="Q109"/>
    </row>
    <row r="110" spans="1:17">
      <c r="A110" s="79" t="s">
        <v>1524</v>
      </c>
      <c r="B110" s="60">
        <v>45108</v>
      </c>
      <c r="C110" s="60">
        <v>45292</v>
      </c>
      <c r="E110"/>
      <c r="F110"/>
      <c r="G110" s="51"/>
      <c r="M110" s="35" t="s">
        <v>60</v>
      </c>
      <c r="N110" s="34" t="s">
        <v>11</v>
      </c>
      <c r="Q110"/>
    </row>
    <row r="111" spans="1:17">
      <c r="A111" s="79" t="s">
        <v>2661</v>
      </c>
      <c r="B111" s="60">
        <v>45108</v>
      </c>
      <c r="C111" s="60">
        <v>45292</v>
      </c>
      <c r="E111"/>
      <c r="F111"/>
      <c r="G111" s="51"/>
      <c r="M111" s="35" t="s">
        <v>645</v>
      </c>
      <c r="N111" s="34" t="s">
        <v>11</v>
      </c>
      <c r="Q111"/>
    </row>
    <row r="112" spans="1:17">
      <c r="A112" s="78" t="s">
        <v>260</v>
      </c>
      <c r="B112" s="60">
        <v>45108</v>
      </c>
      <c r="C112" s="60">
        <v>45292</v>
      </c>
      <c r="E112"/>
      <c r="F112"/>
      <c r="G112" s="51"/>
      <c r="M112" s="35" t="s">
        <v>17</v>
      </c>
      <c r="N112" s="34" t="s">
        <v>11</v>
      </c>
      <c r="Q112"/>
    </row>
    <row r="113" spans="1:17">
      <c r="A113" s="79" t="s">
        <v>1455</v>
      </c>
      <c r="B113" s="60">
        <v>45108</v>
      </c>
      <c r="C113" s="60">
        <v>45292</v>
      </c>
      <c r="E113"/>
      <c r="F113"/>
      <c r="G113" s="51"/>
      <c r="M113" s="35" t="s">
        <v>516</v>
      </c>
      <c r="N113" s="34" t="s">
        <v>11</v>
      </c>
      <c r="Q113"/>
    </row>
    <row r="114" spans="1:17">
      <c r="A114" s="79" t="s">
        <v>2663</v>
      </c>
      <c r="B114" s="60">
        <v>45108</v>
      </c>
      <c r="C114" s="60">
        <v>45292</v>
      </c>
      <c r="E114"/>
      <c r="F114"/>
      <c r="G114" s="51"/>
      <c r="M114" s="35" t="s">
        <v>367</v>
      </c>
      <c r="N114" s="34" t="s">
        <v>11</v>
      </c>
      <c r="Q114"/>
    </row>
    <row r="115" spans="1:17">
      <c r="A115" s="79" t="s">
        <v>2665</v>
      </c>
      <c r="B115" s="60">
        <v>45108</v>
      </c>
      <c r="C115" s="60">
        <v>45292</v>
      </c>
      <c r="E115"/>
      <c r="F115"/>
      <c r="G115" s="51"/>
      <c r="M115" s="35" t="s">
        <v>361</v>
      </c>
      <c r="N115" s="34" t="s">
        <v>11</v>
      </c>
      <c r="Q115"/>
    </row>
    <row r="116" spans="1:17">
      <c r="A116" s="79" t="s">
        <v>2667</v>
      </c>
      <c r="B116" s="60">
        <v>45108</v>
      </c>
      <c r="C116" s="60">
        <v>45292</v>
      </c>
      <c r="E116"/>
      <c r="F116"/>
      <c r="G116" s="51"/>
      <c r="M116" s="35" t="s">
        <v>527</v>
      </c>
      <c r="N116" s="34" t="s">
        <v>11</v>
      </c>
      <c r="Q116"/>
    </row>
    <row r="117" spans="1:17">
      <c r="A117" s="79" t="s">
        <v>1447</v>
      </c>
      <c r="B117" s="60">
        <v>45108</v>
      </c>
      <c r="C117" s="60">
        <v>45292</v>
      </c>
      <c r="E117"/>
      <c r="F117"/>
      <c r="G117" s="51"/>
      <c r="M117" s="35" t="s">
        <v>239</v>
      </c>
      <c r="N117" s="34" t="s">
        <v>11</v>
      </c>
      <c r="Q117"/>
    </row>
    <row r="118" spans="1:17">
      <c r="A118" s="79" t="s">
        <v>981</v>
      </c>
      <c r="B118" s="60">
        <v>45108</v>
      </c>
      <c r="C118" s="60">
        <v>45292</v>
      </c>
      <c r="E118"/>
      <c r="F118"/>
      <c r="G118" s="51"/>
      <c r="M118" s="35" t="s">
        <v>550</v>
      </c>
      <c r="N118" s="34" t="s">
        <v>11</v>
      </c>
      <c r="Q118"/>
    </row>
    <row r="119" spans="1:17">
      <c r="A119" s="78" t="s">
        <v>272</v>
      </c>
      <c r="B119" s="60">
        <v>45108</v>
      </c>
      <c r="C119" s="60" t="s">
        <v>2841</v>
      </c>
      <c r="E119"/>
      <c r="F119"/>
      <c r="G119" s="51"/>
      <c r="M119" s="35" t="s">
        <v>67</v>
      </c>
      <c r="N119" s="34" t="s">
        <v>11</v>
      </c>
      <c r="Q119"/>
    </row>
    <row r="120" spans="1:17">
      <c r="A120" s="79" t="s">
        <v>2669</v>
      </c>
      <c r="B120" s="60">
        <v>45108</v>
      </c>
      <c r="C120" s="60">
        <v>45292</v>
      </c>
      <c r="E120"/>
      <c r="F120"/>
      <c r="G120" s="51"/>
      <c r="M120" s="35" t="s">
        <v>43</v>
      </c>
      <c r="N120" s="34" t="s">
        <v>11</v>
      </c>
      <c r="Q120"/>
    </row>
    <row r="121" spans="1:17">
      <c r="A121" s="79" t="s">
        <v>2671</v>
      </c>
      <c r="B121" s="60">
        <v>45108</v>
      </c>
      <c r="C121" s="60">
        <v>45292</v>
      </c>
      <c r="E121"/>
      <c r="F121"/>
      <c r="G121" s="51"/>
      <c r="M121" s="35" t="s">
        <v>24</v>
      </c>
      <c r="N121" s="34" t="s">
        <v>11</v>
      </c>
      <c r="Q121"/>
    </row>
    <row r="122" spans="1:17">
      <c r="A122" s="79" t="s">
        <v>2673</v>
      </c>
      <c r="B122" s="60">
        <v>45108</v>
      </c>
      <c r="C122" s="60">
        <v>45292</v>
      </c>
      <c r="E122"/>
      <c r="F122"/>
      <c r="G122" s="51"/>
      <c r="M122" s="35" t="s">
        <v>967</v>
      </c>
      <c r="N122" s="34" t="s">
        <v>11</v>
      </c>
      <c r="Q122"/>
    </row>
    <row r="123" spans="1:17">
      <c r="A123" s="79" t="s">
        <v>1211</v>
      </c>
      <c r="B123" s="60">
        <v>45108</v>
      </c>
      <c r="C123" s="60">
        <v>45292</v>
      </c>
      <c r="E123"/>
      <c r="F123"/>
      <c r="G123" s="51"/>
      <c r="M123" s="35" t="s">
        <v>45</v>
      </c>
      <c r="N123" s="34" t="s">
        <v>11</v>
      </c>
      <c r="Q123"/>
    </row>
    <row r="124" spans="1:17">
      <c r="A124" s="79" t="s">
        <v>888</v>
      </c>
      <c r="B124" s="60">
        <v>45108</v>
      </c>
      <c r="C124" s="60">
        <v>45292</v>
      </c>
      <c r="E124"/>
      <c r="F124"/>
      <c r="G124" s="51"/>
      <c r="M124" s="35" t="s">
        <v>56</v>
      </c>
      <c r="N124" s="34" t="s">
        <v>11</v>
      </c>
      <c r="Q124"/>
    </row>
    <row r="125" spans="1:17">
      <c r="A125" s="79" t="s">
        <v>2675</v>
      </c>
      <c r="B125" s="60">
        <v>45108</v>
      </c>
      <c r="C125" s="60">
        <v>45292</v>
      </c>
      <c r="E125"/>
      <c r="F125"/>
      <c r="G125" s="51"/>
      <c r="M125" s="35" t="s">
        <v>63</v>
      </c>
      <c r="N125" s="34" t="s">
        <v>11</v>
      </c>
      <c r="Q125"/>
    </row>
    <row r="126" spans="1:17">
      <c r="A126" s="79" t="s">
        <v>2677</v>
      </c>
      <c r="B126" s="60">
        <v>45108</v>
      </c>
      <c r="C126" s="60">
        <v>45292</v>
      </c>
      <c r="E126"/>
      <c r="F126"/>
      <c r="G126" s="51"/>
      <c r="M126" s="35" t="s">
        <v>54</v>
      </c>
      <c r="N126" s="34" t="s">
        <v>11</v>
      </c>
      <c r="Q126"/>
    </row>
    <row r="127" spans="1:17">
      <c r="A127" s="79" t="s">
        <v>2679</v>
      </c>
      <c r="B127" s="60">
        <v>45108</v>
      </c>
      <c r="C127" s="60">
        <v>45292</v>
      </c>
      <c r="E127"/>
      <c r="F127"/>
      <c r="G127" s="51"/>
      <c r="M127" s="35" t="s">
        <v>20</v>
      </c>
      <c r="N127" s="34" t="s">
        <v>11</v>
      </c>
      <c r="Q127"/>
    </row>
    <row r="128" spans="1:17">
      <c r="A128" s="79" t="s">
        <v>1427</v>
      </c>
      <c r="B128" s="60">
        <v>45108</v>
      </c>
      <c r="C128" s="60">
        <v>45292</v>
      </c>
      <c r="E128"/>
      <c r="F128"/>
      <c r="G128" s="51"/>
      <c r="M128" s="35" t="s">
        <v>47</v>
      </c>
      <c r="N128" s="34" t="s">
        <v>11</v>
      </c>
      <c r="Q128"/>
    </row>
    <row r="129" spans="1:17">
      <c r="A129" s="79" t="s">
        <v>2681</v>
      </c>
      <c r="B129" s="60">
        <v>45108</v>
      </c>
      <c r="C129" s="60">
        <v>45292</v>
      </c>
      <c r="E129"/>
      <c r="F129"/>
      <c r="G129" s="51"/>
      <c r="M129" s="35" t="s">
        <v>72</v>
      </c>
      <c r="N129" s="34" t="s">
        <v>11</v>
      </c>
      <c r="Q129"/>
    </row>
    <row r="130" spans="1:17">
      <c r="A130" s="79" t="s">
        <v>2684</v>
      </c>
      <c r="B130" s="60">
        <v>45108</v>
      </c>
      <c r="C130" s="60">
        <v>45292</v>
      </c>
      <c r="E130"/>
      <c r="F130"/>
      <c r="G130" s="51"/>
      <c r="M130" s="35" t="s">
        <v>52</v>
      </c>
      <c r="N130" s="34" t="s">
        <v>11</v>
      </c>
      <c r="Q130"/>
    </row>
    <row r="131" spans="1:17">
      <c r="A131" s="79" t="s">
        <v>2686</v>
      </c>
      <c r="B131" s="60">
        <v>45108</v>
      </c>
      <c r="C131" s="60">
        <v>45292</v>
      </c>
      <c r="E131"/>
      <c r="F131"/>
      <c r="G131" s="51"/>
      <c r="M131" s="35" t="s">
        <v>34</v>
      </c>
      <c r="N131" s="34" t="s">
        <v>11</v>
      </c>
      <c r="Q131"/>
    </row>
    <row r="132" spans="1:17">
      <c r="A132" s="79" t="s">
        <v>1212</v>
      </c>
      <c r="B132" s="60">
        <v>45108</v>
      </c>
      <c r="C132" s="60">
        <v>45292</v>
      </c>
      <c r="E132"/>
      <c r="F132"/>
      <c r="G132" s="51"/>
      <c r="M132" s="35" t="s">
        <v>121</v>
      </c>
      <c r="N132" s="34" t="s">
        <v>11</v>
      </c>
      <c r="Q132"/>
    </row>
    <row r="133" spans="1:17">
      <c r="A133" s="79" t="s">
        <v>1450</v>
      </c>
      <c r="B133" s="60">
        <v>45108</v>
      </c>
      <c r="C133" s="60">
        <v>45292</v>
      </c>
      <c r="E133"/>
      <c r="F133"/>
      <c r="G133" s="51"/>
      <c r="M133" s="35" t="s">
        <v>874</v>
      </c>
      <c r="N133" s="34" t="s">
        <v>11</v>
      </c>
      <c r="Q133"/>
    </row>
    <row r="134" spans="1:17">
      <c r="A134" s="79" t="s">
        <v>982</v>
      </c>
      <c r="B134" s="60">
        <v>45108</v>
      </c>
      <c r="C134" s="60">
        <v>45292</v>
      </c>
      <c r="E134"/>
      <c r="F134"/>
      <c r="G134" s="51"/>
      <c r="M134" s="35" t="s">
        <v>108</v>
      </c>
      <c r="N134" s="34" t="s">
        <v>1516</v>
      </c>
      <c r="Q134"/>
    </row>
    <row r="135" spans="1:17">
      <c r="A135" s="79" t="s">
        <v>2688</v>
      </c>
      <c r="B135" s="60">
        <v>45108</v>
      </c>
      <c r="C135" s="60">
        <v>45292</v>
      </c>
      <c r="E135"/>
      <c r="F135"/>
      <c r="G135" s="51"/>
      <c r="M135" s="35" t="s">
        <v>84</v>
      </c>
      <c r="N135" s="34" t="s">
        <v>11</v>
      </c>
      <c r="Q135"/>
    </row>
    <row r="136" spans="1:17">
      <c r="A136" s="79" t="s">
        <v>2693</v>
      </c>
      <c r="B136" s="60">
        <v>45108</v>
      </c>
      <c r="C136" s="60">
        <v>45292</v>
      </c>
      <c r="E136"/>
      <c r="F136"/>
      <c r="G136" s="51"/>
      <c r="M136" s="35" t="s">
        <v>93</v>
      </c>
      <c r="N136" s="34" t="s">
        <v>1516</v>
      </c>
      <c r="Q136"/>
    </row>
    <row r="137" spans="1:17">
      <c r="A137" s="79" t="s">
        <v>2695</v>
      </c>
      <c r="B137" s="60">
        <v>45108</v>
      </c>
      <c r="C137" s="60">
        <v>45292</v>
      </c>
      <c r="E137"/>
      <c r="F137"/>
      <c r="G137" s="51"/>
      <c r="M137" s="35" t="s">
        <v>77</v>
      </c>
      <c r="N137" s="34" t="s">
        <v>11</v>
      </c>
      <c r="Q137"/>
    </row>
    <row r="138" spans="1:17">
      <c r="A138" s="79" t="s">
        <v>2697</v>
      </c>
      <c r="B138" s="60">
        <v>45108</v>
      </c>
      <c r="C138" s="60">
        <v>45292</v>
      </c>
      <c r="E138"/>
      <c r="F138"/>
      <c r="G138" s="51"/>
      <c r="M138" s="35" t="s">
        <v>96</v>
      </c>
      <c r="N138" s="34" t="s">
        <v>11</v>
      </c>
      <c r="Q138"/>
    </row>
    <row r="139" spans="1:17">
      <c r="A139" s="79" t="s">
        <v>1214</v>
      </c>
      <c r="B139" s="60">
        <v>45108</v>
      </c>
      <c r="C139" s="60">
        <v>45292</v>
      </c>
      <c r="E139"/>
      <c r="F139"/>
      <c r="G139" s="51"/>
      <c r="M139" s="35" t="s">
        <v>752</v>
      </c>
      <c r="N139" s="34" t="s">
        <v>11</v>
      </c>
      <c r="Q139"/>
    </row>
    <row r="140" spans="1:17">
      <c r="A140" s="79" t="s">
        <v>2699</v>
      </c>
      <c r="B140" s="60">
        <v>45108</v>
      </c>
      <c r="C140" s="60">
        <v>45292</v>
      </c>
      <c r="E140"/>
      <c r="F140"/>
      <c r="G140" s="51"/>
      <c r="M140" s="35" t="s">
        <v>817</v>
      </c>
      <c r="N140" s="34" t="s">
        <v>11</v>
      </c>
      <c r="Q140"/>
    </row>
    <row r="141" spans="1:17">
      <c r="A141" s="79" t="s">
        <v>1428</v>
      </c>
      <c r="B141" s="60">
        <v>45108</v>
      </c>
      <c r="C141" s="60">
        <v>45292</v>
      </c>
      <c r="E141"/>
      <c r="F141"/>
      <c r="G141" s="51"/>
      <c r="M141" s="35" t="s">
        <v>363</v>
      </c>
      <c r="N141" s="34" t="s">
        <v>11</v>
      </c>
      <c r="Q141"/>
    </row>
    <row r="142" spans="1:17">
      <c r="A142" s="79" t="s">
        <v>2701</v>
      </c>
      <c r="B142" s="60">
        <v>45108</v>
      </c>
      <c r="C142" s="60">
        <v>45292</v>
      </c>
      <c r="E142"/>
      <c r="F142"/>
      <c r="G142" s="51"/>
      <c r="M142" s="35" t="s">
        <v>356</v>
      </c>
      <c r="N142" s="34" t="s">
        <v>11</v>
      </c>
      <c r="Q142"/>
    </row>
    <row r="143" spans="1:17">
      <c r="A143" s="79" t="s">
        <v>2703</v>
      </c>
      <c r="B143" s="60">
        <v>45108</v>
      </c>
      <c r="C143" s="60">
        <v>45292</v>
      </c>
      <c r="E143"/>
      <c r="F143"/>
      <c r="G143" s="51"/>
      <c r="M143" s="35" t="s">
        <v>733</v>
      </c>
      <c r="N143" s="34" t="s">
        <v>11</v>
      </c>
      <c r="Q143"/>
    </row>
    <row r="144" spans="1:17">
      <c r="A144" s="79" t="s">
        <v>2705</v>
      </c>
      <c r="B144" s="60">
        <v>45108</v>
      </c>
      <c r="C144" s="60">
        <v>45292</v>
      </c>
      <c r="E144"/>
      <c r="F144"/>
      <c r="G144" s="51"/>
      <c r="M144" s="35" t="s">
        <v>569</v>
      </c>
      <c r="N144" s="34" t="s">
        <v>11</v>
      </c>
      <c r="Q144"/>
    </row>
    <row r="145" spans="1:17">
      <c r="A145" s="79" t="s">
        <v>1175</v>
      </c>
      <c r="B145" s="60">
        <v>45108</v>
      </c>
      <c r="C145" s="60">
        <v>45292</v>
      </c>
      <c r="E145"/>
      <c r="F145"/>
      <c r="G145" s="51"/>
      <c r="M145" s="35" t="s">
        <v>566</v>
      </c>
      <c r="N145" s="34" t="s">
        <v>1516</v>
      </c>
      <c r="Q145"/>
    </row>
    <row r="146" spans="1:17">
      <c r="A146" s="79" t="s">
        <v>2707</v>
      </c>
      <c r="B146" s="60">
        <v>45108</v>
      </c>
      <c r="C146" s="60">
        <v>45292</v>
      </c>
      <c r="E146"/>
      <c r="F146"/>
      <c r="G146" s="51"/>
      <c r="M146" s="35" t="s">
        <v>828</v>
      </c>
      <c r="N146" s="34" t="s">
        <v>11</v>
      </c>
      <c r="Q146"/>
    </row>
    <row r="147" spans="1:17">
      <c r="A147" s="79" t="s">
        <v>2709</v>
      </c>
      <c r="B147" s="60">
        <v>45108</v>
      </c>
      <c r="C147" s="60">
        <v>45292</v>
      </c>
      <c r="E147"/>
      <c r="F147"/>
      <c r="G147" s="51"/>
      <c r="M147" s="35" t="s">
        <v>464</v>
      </c>
      <c r="N147" s="34" t="s">
        <v>11</v>
      </c>
      <c r="Q147"/>
    </row>
    <row r="148" spans="1:17">
      <c r="A148" s="79" t="s">
        <v>3483</v>
      </c>
      <c r="B148" s="60">
        <v>45108</v>
      </c>
      <c r="C148" s="60">
        <v>45292</v>
      </c>
      <c r="E148"/>
      <c r="F148"/>
      <c r="G148" s="51"/>
      <c r="M148" s="35" t="s">
        <v>855</v>
      </c>
      <c r="N148" s="34" t="s">
        <v>11</v>
      </c>
      <c r="Q148"/>
    </row>
    <row r="149" spans="1:17">
      <c r="A149" s="79" t="s">
        <v>3198</v>
      </c>
      <c r="B149" s="60">
        <v>45108</v>
      </c>
      <c r="C149" s="60">
        <v>45292</v>
      </c>
      <c r="E149"/>
      <c r="F149"/>
      <c r="G149" s="51"/>
      <c r="M149" s="35" t="s">
        <v>462</v>
      </c>
      <c r="N149" s="34" t="s">
        <v>11</v>
      </c>
      <c r="Q149"/>
    </row>
    <row r="150" spans="1:17">
      <c r="A150" s="79" t="s">
        <v>2105</v>
      </c>
      <c r="B150" s="60">
        <v>45108</v>
      </c>
      <c r="C150" s="60">
        <v>45292</v>
      </c>
      <c r="E150"/>
      <c r="F150"/>
      <c r="G150" s="51"/>
      <c r="M150" s="35" t="s">
        <v>440</v>
      </c>
      <c r="N150" s="34" t="s">
        <v>11</v>
      </c>
      <c r="Q150"/>
    </row>
    <row r="151" spans="1:17">
      <c r="A151" s="79" t="s">
        <v>2936</v>
      </c>
      <c r="B151" s="60">
        <v>45108</v>
      </c>
      <c r="C151" s="60">
        <v>45292</v>
      </c>
      <c r="E151"/>
      <c r="F151"/>
      <c r="G151" s="51"/>
      <c r="M151" s="35" t="s">
        <v>940</v>
      </c>
      <c r="N151" s="34" t="s">
        <v>1516</v>
      </c>
      <c r="Q151"/>
    </row>
    <row r="152" spans="1:17">
      <c r="A152" s="78" t="s">
        <v>2389</v>
      </c>
      <c r="B152" s="60">
        <v>45108</v>
      </c>
      <c r="C152" s="60" t="s">
        <v>2841</v>
      </c>
      <c r="E152"/>
      <c r="F152"/>
      <c r="G152" s="51"/>
      <c r="M152" s="35" t="s">
        <v>330</v>
      </c>
      <c r="N152" s="34" t="s">
        <v>1516</v>
      </c>
      <c r="Q152"/>
    </row>
    <row r="153" spans="1:17">
      <c r="A153" s="79" t="s">
        <v>2423</v>
      </c>
      <c r="B153" s="60">
        <v>45108</v>
      </c>
      <c r="C153" s="60">
        <v>45292</v>
      </c>
      <c r="E153"/>
      <c r="F153"/>
      <c r="G153" s="51"/>
      <c r="M153" s="35" t="s">
        <v>177</v>
      </c>
      <c r="N153" s="34" t="s">
        <v>11</v>
      </c>
      <c r="Q153"/>
    </row>
    <row r="154" spans="1:17">
      <c r="A154" s="79" t="s">
        <v>2880</v>
      </c>
      <c r="B154" s="60">
        <v>45108</v>
      </c>
      <c r="C154" s="60">
        <v>45292</v>
      </c>
      <c r="E154"/>
      <c r="F154"/>
      <c r="G154" s="51"/>
      <c r="M154" s="35" t="s">
        <v>450</v>
      </c>
      <c r="N154" s="34" t="s">
        <v>11</v>
      </c>
      <c r="Q154"/>
    </row>
    <row r="155" spans="1:17">
      <c r="A155" s="78" t="s">
        <v>274</v>
      </c>
      <c r="B155" s="60">
        <v>45108</v>
      </c>
      <c r="C155" s="60" t="s">
        <v>2841</v>
      </c>
      <c r="E155"/>
      <c r="F155"/>
      <c r="G155" s="51"/>
      <c r="M155" s="35" t="s">
        <v>429</v>
      </c>
      <c r="N155" s="34" t="s">
        <v>11</v>
      </c>
      <c r="Q155"/>
    </row>
    <row r="156" spans="1:17">
      <c r="A156" s="79" t="s">
        <v>2712</v>
      </c>
      <c r="B156" s="60">
        <v>45108</v>
      </c>
      <c r="C156" s="60">
        <v>45292</v>
      </c>
      <c r="E156"/>
      <c r="F156"/>
      <c r="G156" s="51"/>
      <c r="M156" s="35" t="s">
        <v>348</v>
      </c>
      <c r="N156" s="34" t="s">
        <v>1516</v>
      </c>
      <c r="Q156"/>
    </row>
    <row r="157" spans="1:17">
      <c r="A157" s="79" t="s">
        <v>2965</v>
      </c>
      <c r="B157" s="60">
        <v>45108</v>
      </c>
      <c r="C157" s="60">
        <v>45292</v>
      </c>
      <c r="E157"/>
      <c r="F157"/>
      <c r="G157" s="51"/>
      <c r="M157" s="35" t="s">
        <v>351</v>
      </c>
      <c r="N157" s="34" t="s">
        <v>11</v>
      </c>
      <c r="Q157"/>
    </row>
    <row r="158" spans="1:17">
      <c r="A158" s="79" t="s">
        <v>1525</v>
      </c>
      <c r="B158" s="60">
        <v>45108</v>
      </c>
      <c r="C158" s="60">
        <v>45292</v>
      </c>
      <c r="E158"/>
      <c r="F158"/>
      <c r="G158" s="51"/>
      <c r="M158" s="35" t="s">
        <v>826</v>
      </c>
      <c r="N158" s="34" t="s">
        <v>11</v>
      </c>
      <c r="Q158"/>
    </row>
    <row r="159" spans="1:17">
      <c r="A159" s="79" t="s">
        <v>2714</v>
      </c>
      <c r="B159" s="60">
        <v>45108</v>
      </c>
      <c r="C159" s="60">
        <v>45292</v>
      </c>
      <c r="E159"/>
      <c r="F159"/>
      <c r="G159" s="51"/>
      <c r="M159" s="35" t="s">
        <v>827</v>
      </c>
      <c r="N159" s="34" t="s">
        <v>11</v>
      </c>
      <c r="Q159"/>
    </row>
    <row r="160" spans="1:17">
      <c r="A160" s="79" t="s">
        <v>1453</v>
      </c>
      <c r="B160" s="60">
        <v>45108</v>
      </c>
      <c r="C160" s="60">
        <v>45292</v>
      </c>
      <c r="E160"/>
      <c r="F160"/>
      <c r="G160" s="51"/>
      <c r="M160" s="35" t="s">
        <v>825</v>
      </c>
      <c r="N160" s="34" t="s">
        <v>11</v>
      </c>
      <c r="Q160"/>
    </row>
    <row r="161" spans="1:17">
      <c r="A161" s="79" t="s">
        <v>2716</v>
      </c>
      <c r="B161" s="60">
        <v>45108</v>
      </c>
      <c r="C161" s="60">
        <v>45292</v>
      </c>
      <c r="E161"/>
      <c r="F161"/>
      <c r="G161" s="51"/>
      <c r="M161" s="35" t="s">
        <v>370</v>
      </c>
      <c r="N161" s="34" t="s">
        <v>11</v>
      </c>
      <c r="Q161"/>
    </row>
    <row r="162" spans="1:17">
      <c r="A162" s="79" t="s">
        <v>887</v>
      </c>
      <c r="B162" s="60">
        <v>45108</v>
      </c>
      <c r="C162" s="60">
        <v>45292</v>
      </c>
      <c r="E162"/>
      <c r="F162"/>
      <c r="G162" s="51"/>
      <c r="M162" s="35" t="s">
        <v>376</v>
      </c>
      <c r="N162" s="34" t="s">
        <v>11</v>
      </c>
      <c r="Q162"/>
    </row>
    <row r="163" spans="1:17">
      <c r="A163" s="79" t="s">
        <v>2718</v>
      </c>
      <c r="B163" s="60">
        <v>45108</v>
      </c>
      <c r="C163" s="60">
        <v>45292</v>
      </c>
      <c r="E163"/>
      <c r="F163"/>
      <c r="G163" s="51"/>
      <c r="M163" s="35" t="s">
        <v>358</v>
      </c>
      <c r="N163" s="34" t="s">
        <v>11</v>
      </c>
      <c r="Q163"/>
    </row>
    <row r="164" spans="1:17">
      <c r="A164" s="79" t="s">
        <v>2503</v>
      </c>
      <c r="B164" s="60">
        <v>45108</v>
      </c>
      <c r="C164" s="60">
        <v>45292</v>
      </c>
      <c r="E164"/>
      <c r="F164"/>
      <c r="G164" s="51"/>
      <c r="M164" s="35" t="s">
        <v>369</v>
      </c>
      <c r="N164" s="34" t="s">
        <v>11</v>
      </c>
      <c r="Q164"/>
    </row>
    <row r="165" spans="1:17">
      <c r="A165" s="79" t="s">
        <v>1233</v>
      </c>
      <c r="B165" s="60">
        <v>45108</v>
      </c>
      <c r="C165" s="60">
        <v>45292</v>
      </c>
      <c r="E165"/>
      <c r="F165"/>
      <c r="G165" s="51"/>
      <c r="M165" s="35" t="s">
        <v>329</v>
      </c>
      <c r="N165" s="34" t="s">
        <v>11</v>
      </c>
      <c r="Q165"/>
    </row>
    <row r="166" spans="1:17">
      <c r="A166" s="79" t="s">
        <v>2720</v>
      </c>
      <c r="B166" s="60">
        <v>45108</v>
      </c>
      <c r="C166" s="60">
        <v>45292</v>
      </c>
      <c r="E166"/>
      <c r="F166"/>
      <c r="G166" s="51"/>
      <c r="M166" s="35" t="s">
        <v>371</v>
      </c>
      <c r="N166" s="34" t="s">
        <v>11</v>
      </c>
      <c r="Q166"/>
    </row>
    <row r="167" spans="1:17">
      <c r="A167" s="79" t="s">
        <v>2505</v>
      </c>
      <c r="B167" s="60">
        <v>45108</v>
      </c>
      <c r="C167" s="60">
        <v>45292</v>
      </c>
      <c r="E167"/>
      <c r="F167"/>
      <c r="G167" s="51"/>
      <c r="M167" s="35" t="s">
        <v>334</v>
      </c>
      <c r="N167" s="34" t="s">
        <v>11</v>
      </c>
      <c r="Q167"/>
    </row>
    <row r="168" spans="1:17">
      <c r="A168" s="79" t="s">
        <v>2313</v>
      </c>
      <c r="B168" s="60">
        <v>45108</v>
      </c>
      <c r="C168" s="60">
        <v>45292</v>
      </c>
      <c r="E168"/>
      <c r="F168"/>
      <c r="G168" s="51"/>
      <c r="M168" s="35" t="s">
        <v>86</v>
      </c>
      <c r="N168" s="34" t="s">
        <v>11</v>
      </c>
      <c r="Q168"/>
    </row>
    <row r="169" spans="1:17">
      <c r="A169" s="79" t="s">
        <v>2876</v>
      </c>
      <c r="B169" s="60">
        <v>45108</v>
      </c>
      <c r="C169" s="60">
        <v>45292</v>
      </c>
      <c r="E169"/>
      <c r="F169"/>
      <c r="G169" s="51"/>
      <c r="M169" s="35" t="s">
        <v>327</v>
      </c>
      <c r="N169" s="34" t="s">
        <v>11</v>
      </c>
      <c r="Q169"/>
    </row>
    <row r="170" spans="1:17">
      <c r="A170" s="79" t="s">
        <v>2722</v>
      </c>
      <c r="B170" s="60">
        <v>45108</v>
      </c>
      <c r="C170" s="60">
        <v>45292</v>
      </c>
      <c r="E170"/>
      <c r="F170"/>
      <c r="G170" s="51"/>
      <c r="M170" s="35" t="s">
        <v>377</v>
      </c>
      <c r="N170" s="34" t="s">
        <v>11</v>
      </c>
      <c r="Q170"/>
    </row>
    <row r="171" spans="1:17">
      <c r="A171" s="79" t="s">
        <v>2416</v>
      </c>
      <c r="B171" s="60">
        <v>45108</v>
      </c>
      <c r="C171" s="60">
        <v>45292</v>
      </c>
      <c r="E171"/>
      <c r="F171"/>
      <c r="G171" s="51"/>
      <c r="M171" s="35" t="s">
        <v>338</v>
      </c>
      <c r="N171" s="34" t="s">
        <v>11</v>
      </c>
      <c r="Q171"/>
    </row>
    <row r="172" spans="1:17">
      <c r="A172" s="78" t="s">
        <v>786</v>
      </c>
      <c r="B172" s="60">
        <v>45108</v>
      </c>
      <c r="C172" s="60">
        <v>45292</v>
      </c>
      <c r="E172"/>
      <c r="F172"/>
      <c r="G172" s="51"/>
      <c r="M172" s="35" t="s">
        <v>352</v>
      </c>
      <c r="N172" s="34" t="s">
        <v>11</v>
      </c>
      <c r="Q172"/>
    </row>
    <row r="173" spans="1:17">
      <c r="A173" s="79" t="s">
        <v>2724</v>
      </c>
      <c r="B173" s="60">
        <v>45108</v>
      </c>
      <c r="C173" s="60">
        <v>45292</v>
      </c>
      <c r="E173"/>
      <c r="F173"/>
      <c r="G173" s="51"/>
      <c r="M173" s="35" t="s">
        <v>349</v>
      </c>
      <c r="N173" s="34" t="s">
        <v>11</v>
      </c>
      <c r="Q173"/>
    </row>
    <row r="174" spans="1:17">
      <c r="A174" s="79" t="s">
        <v>3487</v>
      </c>
      <c r="B174" s="60">
        <v>45108</v>
      </c>
      <c r="C174" s="60">
        <v>45292</v>
      </c>
      <c r="E174"/>
      <c r="F174"/>
      <c r="G174" s="51"/>
      <c r="M174" s="35" t="s">
        <v>328</v>
      </c>
      <c r="N174" s="34" t="s">
        <v>11</v>
      </c>
      <c r="Q174"/>
    </row>
    <row r="175" spans="1:17">
      <c r="A175" s="78" t="s">
        <v>268</v>
      </c>
      <c r="B175" s="60">
        <v>45108</v>
      </c>
      <c r="C175" s="60" t="s">
        <v>2841</v>
      </c>
      <c r="E175"/>
      <c r="F175"/>
      <c r="G175" s="51"/>
      <c r="M175" s="35" t="s">
        <v>949</v>
      </c>
      <c r="N175" s="34" t="s">
        <v>11</v>
      </c>
      <c r="Q175"/>
    </row>
    <row r="176" spans="1:17">
      <c r="A176" s="79" t="s">
        <v>2335</v>
      </c>
      <c r="B176" s="60">
        <v>45108</v>
      </c>
      <c r="C176" s="60">
        <v>45292</v>
      </c>
      <c r="E176"/>
      <c r="F176"/>
      <c r="G176" s="51"/>
      <c r="M176" s="35" t="s">
        <v>357</v>
      </c>
      <c r="N176" s="34" t="s">
        <v>11</v>
      </c>
      <c r="Q176"/>
    </row>
    <row r="177" spans="1:17">
      <c r="A177" s="79" t="s">
        <v>1445</v>
      </c>
      <c r="B177" s="60">
        <v>45108</v>
      </c>
      <c r="C177" s="60">
        <v>45292</v>
      </c>
      <c r="E177"/>
      <c r="F177"/>
      <c r="G177" s="51"/>
      <c r="M177" s="35" t="s">
        <v>378</v>
      </c>
      <c r="N177" s="34" t="s">
        <v>11</v>
      </c>
      <c r="Q177"/>
    </row>
    <row r="178" spans="1:17">
      <c r="A178" s="79" t="s">
        <v>1526</v>
      </c>
      <c r="B178" s="60">
        <v>45108</v>
      </c>
      <c r="C178" s="60">
        <v>45292</v>
      </c>
      <c r="E178"/>
      <c r="F178"/>
      <c r="G178" s="51"/>
      <c r="M178" s="35" t="s">
        <v>340</v>
      </c>
      <c r="N178" s="34" t="s">
        <v>11</v>
      </c>
      <c r="Q178"/>
    </row>
    <row r="179" spans="1:17">
      <c r="A179" s="79" t="s">
        <v>1215</v>
      </c>
      <c r="B179" s="60">
        <v>45108</v>
      </c>
      <c r="C179" s="60">
        <v>45292</v>
      </c>
      <c r="E179"/>
      <c r="F179"/>
      <c r="G179" s="51"/>
      <c r="M179" s="35" t="s">
        <v>360</v>
      </c>
      <c r="N179" s="34" t="s">
        <v>11</v>
      </c>
      <c r="Q179"/>
    </row>
    <row r="180" spans="1:17">
      <c r="A180" s="79" t="s">
        <v>1216</v>
      </c>
      <c r="B180" s="60">
        <v>45108</v>
      </c>
      <c r="C180" s="60">
        <v>45292</v>
      </c>
      <c r="E180"/>
      <c r="F180"/>
      <c r="G180" s="51"/>
      <c r="M180" s="35" t="s">
        <v>337</v>
      </c>
      <c r="N180" s="34" t="s">
        <v>11</v>
      </c>
      <c r="Q180"/>
    </row>
    <row r="181" spans="1:17">
      <c r="A181" s="79" t="s">
        <v>886</v>
      </c>
      <c r="B181" s="60">
        <v>45108</v>
      </c>
      <c r="C181" s="60">
        <v>45292</v>
      </c>
      <c r="E181"/>
      <c r="F181"/>
      <c r="G181" s="51"/>
      <c r="M181" s="35" t="s">
        <v>354</v>
      </c>
      <c r="N181" s="34" t="s">
        <v>11</v>
      </c>
      <c r="Q181"/>
    </row>
    <row r="182" spans="1:17">
      <c r="A182" s="79" t="s">
        <v>2726</v>
      </c>
      <c r="B182" s="60">
        <v>45108</v>
      </c>
      <c r="C182" s="60">
        <v>45292</v>
      </c>
      <c r="E182"/>
      <c r="F182"/>
      <c r="G182" s="51"/>
      <c r="M182" s="35" t="s">
        <v>368</v>
      </c>
      <c r="N182" s="34" t="s">
        <v>11</v>
      </c>
      <c r="Q182"/>
    </row>
    <row r="183" spans="1:17">
      <c r="A183" s="78" t="s">
        <v>653</v>
      </c>
      <c r="B183" s="60">
        <v>45108</v>
      </c>
      <c r="C183" s="60" t="s">
        <v>2841</v>
      </c>
      <c r="E183"/>
      <c r="F183"/>
      <c r="G183" s="51"/>
      <c r="M183" s="35" t="s">
        <v>343</v>
      </c>
      <c r="N183" s="34" t="s">
        <v>11</v>
      </c>
      <c r="Q183"/>
    </row>
    <row r="184" spans="1:17">
      <c r="A184" s="79" t="s">
        <v>2728</v>
      </c>
      <c r="B184" s="60">
        <v>45108</v>
      </c>
      <c r="C184" s="60">
        <v>45292</v>
      </c>
      <c r="E184"/>
      <c r="F184"/>
      <c r="G184" s="51"/>
      <c r="M184" s="35" t="s">
        <v>355</v>
      </c>
      <c r="N184" s="34" t="s">
        <v>11</v>
      </c>
      <c r="Q184"/>
    </row>
    <row r="185" spans="1:17">
      <c r="A185" s="79" t="s">
        <v>2730</v>
      </c>
      <c r="B185" s="60">
        <v>45108</v>
      </c>
      <c r="C185" s="60">
        <v>45292</v>
      </c>
      <c r="E185"/>
      <c r="F185"/>
      <c r="G185" s="51"/>
      <c r="M185" s="35" t="s">
        <v>366</v>
      </c>
      <c r="N185" s="34" t="s">
        <v>1516</v>
      </c>
      <c r="Q185"/>
    </row>
    <row r="186" spans="1:17">
      <c r="A186" s="79" t="s">
        <v>2353</v>
      </c>
      <c r="B186" s="60">
        <v>45108</v>
      </c>
      <c r="C186" s="60">
        <v>45292</v>
      </c>
      <c r="E186"/>
      <c r="F186"/>
      <c r="G186" s="51"/>
      <c r="M186" s="35" t="s">
        <v>342</v>
      </c>
      <c r="N186" s="34" t="s">
        <v>11</v>
      </c>
      <c r="Q186"/>
    </row>
    <row r="187" spans="1:17">
      <c r="A187" s="79" t="s">
        <v>2732</v>
      </c>
      <c r="B187" s="60">
        <v>45108</v>
      </c>
      <c r="C187" s="60">
        <v>45292</v>
      </c>
      <c r="E187"/>
      <c r="F187"/>
      <c r="G187" s="51"/>
      <c r="M187" s="35" t="s">
        <v>331</v>
      </c>
      <c r="N187" s="34" t="s">
        <v>11</v>
      </c>
      <c r="Q187"/>
    </row>
    <row r="188" spans="1:17">
      <c r="A188" s="78" t="s">
        <v>205</v>
      </c>
      <c r="B188" s="60">
        <v>45108</v>
      </c>
      <c r="C188" s="60" t="s">
        <v>2841</v>
      </c>
      <c r="E188"/>
      <c r="F188"/>
      <c r="G188" s="51"/>
      <c r="M188" s="35" t="s">
        <v>395</v>
      </c>
      <c r="N188" s="34" t="s">
        <v>11</v>
      </c>
      <c r="Q188"/>
    </row>
    <row r="189" spans="1:17">
      <c r="A189" s="79" t="s">
        <v>985</v>
      </c>
      <c r="B189" s="60">
        <v>45108</v>
      </c>
      <c r="C189" s="60">
        <v>45292</v>
      </c>
      <c r="E189"/>
      <c r="F189"/>
      <c r="G189" s="51"/>
      <c r="M189" s="35" t="s">
        <v>397</v>
      </c>
      <c r="N189" s="34" t="s">
        <v>11</v>
      </c>
      <c r="Q189"/>
    </row>
    <row r="190" spans="1:17">
      <c r="A190" s="79" t="s">
        <v>2422</v>
      </c>
      <c r="B190" s="60">
        <v>45108</v>
      </c>
      <c r="C190" s="60">
        <v>45292</v>
      </c>
      <c r="E190"/>
      <c r="F190"/>
      <c r="G190" s="51"/>
      <c r="M190" s="35" t="s">
        <v>402</v>
      </c>
      <c r="N190" s="34" t="s">
        <v>11</v>
      </c>
      <c r="Q190"/>
    </row>
    <row r="191" spans="1:17">
      <c r="A191" s="78" t="s">
        <v>659</v>
      </c>
      <c r="B191" s="60">
        <v>45108</v>
      </c>
      <c r="C191" s="60" t="s">
        <v>2841</v>
      </c>
      <c r="E191"/>
      <c r="F191"/>
      <c r="G191" s="51"/>
      <c r="M191" s="35" t="s">
        <v>400</v>
      </c>
      <c r="N191" s="34" t="s">
        <v>11</v>
      </c>
      <c r="Q191"/>
    </row>
    <row r="192" spans="1:17">
      <c r="A192" s="79" t="s">
        <v>2736</v>
      </c>
      <c r="B192" s="60">
        <v>45108</v>
      </c>
      <c r="C192" s="60">
        <v>45292</v>
      </c>
      <c r="E192"/>
      <c r="F192"/>
      <c r="G192" s="51"/>
      <c r="M192" s="35" t="s">
        <v>188</v>
      </c>
      <c r="N192" s="34" t="s">
        <v>11</v>
      </c>
      <c r="Q192"/>
    </row>
    <row r="193" spans="1:17">
      <c r="A193" s="79" t="s">
        <v>1318</v>
      </c>
      <c r="B193" s="60">
        <v>45108</v>
      </c>
      <c r="C193" s="60">
        <v>45292</v>
      </c>
      <c r="E193"/>
      <c r="F193"/>
      <c r="G193" s="51"/>
      <c r="M193" s="35" t="s">
        <v>814</v>
      </c>
      <c r="N193" s="34" t="s">
        <v>11</v>
      </c>
      <c r="Q193"/>
    </row>
    <row r="194" spans="1:17">
      <c r="A194" s="79" t="s">
        <v>1500</v>
      </c>
      <c r="B194" s="60">
        <v>45108</v>
      </c>
      <c r="C194" s="60">
        <v>45292</v>
      </c>
      <c r="E194"/>
      <c r="F194"/>
      <c r="G194" s="51"/>
      <c r="M194" s="35" t="s">
        <v>192</v>
      </c>
      <c r="N194" s="34" t="s">
        <v>11</v>
      </c>
      <c r="Q194"/>
    </row>
    <row r="195" spans="1:17">
      <c r="A195" s="79" t="s">
        <v>1429</v>
      </c>
      <c r="B195" s="60">
        <v>45108</v>
      </c>
      <c r="C195" s="60">
        <v>45292</v>
      </c>
      <c r="E195"/>
      <c r="F195"/>
      <c r="G195" s="51"/>
      <c r="M195" s="35" t="s">
        <v>468</v>
      </c>
      <c r="N195" s="34" t="s">
        <v>11</v>
      </c>
      <c r="Q195"/>
    </row>
    <row r="196" spans="1:17">
      <c r="A196" s="79" t="s">
        <v>857</v>
      </c>
      <c r="B196" s="60">
        <v>45108</v>
      </c>
      <c r="C196" s="60">
        <v>45292</v>
      </c>
      <c r="E196"/>
      <c r="F196"/>
      <c r="G196" s="51"/>
      <c r="M196" s="35" t="s">
        <v>90</v>
      </c>
      <c r="N196" s="34" t="s">
        <v>11</v>
      </c>
      <c r="Q196"/>
    </row>
    <row r="197" spans="1:17">
      <c r="A197" s="79" t="s">
        <v>1527</v>
      </c>
      <c r="B197" s="60">
        <v>45108</v>
      </c>
      <c r="C197" s="60">
        <v>45292</v>
      </c>
      <c r="E197"/>
      <c r="F197"/>
      <c r="G197" s="51"/>
      <c r="M197" s="35" t="s">
        <v>387</v>
      </c>
      <c r="N197" s="34" t="s">
        <v>11</v>
      </c>
      <c r="Q197"/>
    </row>
    <row r="198" spans="1:17">
      <c r="A198" s="78" t="s">
        <v>474</v>
      </c>
      <c r="B198" s="60">
        <v>45108</v>
      </c>
      <c r="C198" s="60" t="s">
        <v>2841</v>
      </c>
      <c r="E198"/>
      <c r="F198"/>
      <c r="G198" s="51"/>
      <c r="M198" s="35" t="s">
        <v>385</v>
      </c>
      <c r="N198" s="34" t="s">
        <v>11</v>
      </c>
      <c r="Q198"/>
    </row>
    <row r="199" spans="1:17">
      <c r="A199" s="79" t="s">
        <v>2740</v>
      </c>
      <c r="B199" s="60">
        <v>45108</v>
      </c>
      <c r="C199" s="60">
        <v>45292</v>
      </c>
      <c r="E199"/>
      <c r="F199"/>
      <c r="G199" s="51"/>
      <c r="M199" s="35" t="s">
        <v>133</v>
      </c>
      <c r="N199" s="34" t="s">
        <v>11</v>
      </c>
      <c r="Q199"/>
    </row>
    <row r="200" spans="1:17">
      <c r="A200" s="79" t="s">
        <v>1217</v>
      </c>
      <c r="B200" s="60">
        <v>45108</v>
      </c>
      <c r="C200" s="60">
        <v>45292</v>
      </c>
      <c r="E200"/>
      <c r="F200"/>
      <c r="G200" s="51"/>
      <c r="M200" s="35" t="s">
        <v>320</v>
      </c>
      <c r="N200" s="34" t="s">
        <v>11</v>
      </c>
      <c r="Q200"/>
    </row>
    <row r="201" spans="1:17">
      <c r="A201" s="79" t="s">
        <v>1430</v>
      </c>
      <c r="B201" s="60">
        <v>45108</v>
      </c>
      <c r="C201" s="60">
        <v>45292</v>
      </c>
      <c r="E201"/>
      <c r="F201"/>
      <c r="G201" s="51"/>
      <c r="M201" s="35" t="s">
        <v>285</v>
      </c>
      <c r="N201" s="34" t="s">
        <v>11</v>
      </c>
      <c r="Q201"/>
    </row>
    <row r="202" spans="1:17">
      <c r="A202" s="79" t="s">
        <v>2742</v>
      </c>
      <c r="B202" s="60">
        <v>45108</v>
      </c>
      <c r="C202" s="60">
        <v>45292</v>
      </c>
      <c r="E202"/>
      <c r="F202"/>
      <c r="G202" s="51"/>
      <c r="M202" s="35" t="s">
        <v>318</v>
      </c>
      <c r="N202" s="34" t="s">
        <v>11</v>
      </c>
      <c r="Q202"/>
    </row>
    <row r="203" spans="1:17">
      <c r="A203" s="79" t="s">
        <v>2744</v>
      </c>
      <c r="B203" s="60">
        <v>45108</v>
      </c>
      <c r="C203" s="60">
        <v>45292</v>
      </c>
      <c r="E203"/>
      <c r="F203"/>
      <c r="G203" s="51"/>
      <c r="M203" s="35" t="s">
        <v>196</v>
      </c>
      <c r="N203" s="34" t="s">
        <v>11</v>
      </c>
      <c r="Q203"/>
    </row>
    <row r="204" spans="1:17">
      <c r="A204" s="79" t="s">
        <v>1218</v>
      </c>
      <c r="B204" s="60">
        <v>45108</v>
      </c>
      <c r="C204" s="60">
        <v>45292</v>
      </c>
      <c r="E204"/>
      <c r="F204"/>
      <c r="G204" s="51"/>
      <c r="M204" s="35" t="s">
        <v>105</v>
      </c>
      <c r="N204" s="34" t="s">
        <v>11</v>
      </c>
      <c r="Q204"/>
    </row>
    <row r="205" spans="1:17">
      <c r="A205" s="79" t="s">
        <v>2338</v>
      </c>
      <c r="B205" s="60">
        <v>45108</v>
      </c>
      <c r="C205" s="60">
        <v>45292</v>
      </c>
      <c r="E205"/>
      <c r="F205"/>
      <c r="G205" s="51"/>
      <c r="M205" s="35" t="s">
        <v>117</v>
      </c>
      <c r="N205" s="34" t="s">
        <v>11</v>
      </c>
      <c r="Q205"/>
    </row>
    <row r="206" spans="1:17">
      <c r="A206" s="79" t="s">
        <v>2746</v>
      </c>
      <c r="B206" s="60">
        <v>45108</v>
      </c>
      <c r="C206" s="60">
        <v>45292</v>
      </c>
      <c r="E206"/>
      <c r="F206"/>
      <c r="G206" s="51"/>
      <c r="M206" s="35" t="s">
        <v>873</v>
      </c>
      <c r="N206" s="34" t="s">
        <v>11</v>
      </c>
      <c r="Q206"/>
    </row>
    <row r="207" spans="1:17">
      <c r="A207" s="79" t="s">
        <v>2748</v>
      </c>
      <c r="B207" s="60">
        <v>45108</v>
      </c>
      <c r="C207" s="60">
        <v>45292</v>
      </c>
      <c r="E207"/>
      <c r="F207"/>
      <c r="G207" s="51"/>
      <c r="M207" s="35" t="s">
        <v>2415</v>
      </c>
      <c r="N207" s="34" t="s">
        <v>11</v>
      </c>
      <c r="Q207"/>
    </row>
    <row r="208" spans="1:17">
      <c r="A208" s="79" t="s">
        <v>792</v>
      </c>
      <c r="B208" s="60">
        <v>45108</v>
      </c>
      <c r="C208" s="60">
        <v>45292</v>
      </c>
      <c r="E208"/>
      <c r="F208"/>
      <c r="G208" s="51"/>
      <c r="M208" s="38" t="s">
        <v>2426</v>
      </c>
      <c r="N208" s="34" t="s">
        <v>11</v>
      </c>
      <c r="Q208"/>
    </row>
    <row r="209" spans="1:19">
      <c r="A209" s="79" t="s">
        <v>2863</v>
      </c>
      <c r="B209" s="60">
        <v>45108</v>
      </c>
      <c r="C209" s="60">
        <v>45292</v>
      </c>
      <c r="E209"/>
      <c r="F209"/>
      <c r="G209" s="51"/>
      <c r="M209" s="38" t="s">
        <v>1229</v>
      </c>
      <c r="N209" s="39" t="s">
        <v>142</v>
      </c>
      <c r="Q209"/>
    </row>
    <row r="210" spans="1:19">
      <c r="A210" s="79" t="s">
        <v>2750</v>
      </c>
      <c r="B210" s="60">
        <v>45108</v>
      </c>
      <c r="C210" s="60">
        <v>45292</v>
      </c>
      <c r="E210"/>
      <c r="F210"/>
      <c r="G210" s="51"/>
      <c r="M210" s="38" t="s">
        <v>470</v>
      </c>
      <c r="N210" s="34" t="s">
        <v>11</v>
      </c>
      <c r="Q210"/>
    </row>
    <row r="211" spans="1:19">
      <c r="A211" s="79" t="s">
        <v>1432</v>
      </c>
      <c r="B211" s="60">
        <v>45108</v>
      </c>
      <c r="C211" s="60">
        <v>45292</v>
      </c>
      <c r="E211"/>
      <c r="F211"/>
      <c r="G211" s="51"/>
      <c r="M211" s="38" t="s">
        <v>2293</v>
      </c>
      <c r="N211" s="34" t="s">
        <v>11</v>
      </c>
      <c r="Q211"/>
    </row>
    <row r="212" spans="1:19">
      <c r="A212" s="78" t="s">
        <v>2354</v>
      </c>
      <c r="B212" s="60">
        <v>45108</v>
      </c>
      <c r="C212" s="60" t="s">
        <v>2841</v>
      </c>
      <c r="E212"/>
      <c r="F212"/>
      <c r="G212" s="51"/>
      <c r="M212" s="38" t="s">
        <v>2521</v>
      </c>
      <c r="N212" s="34" t="s">
        <v>11</v>
      </c>
      <c r="Q212"/>
    </row>
    <row r="213" spans="1:19">
      <c r="A213" s="79" t="s">
        <v>1220</v>
      </c>
      <c r="B213" s="60">
        <v>45108</v>
      </c>
      <c r="C213" s="60">
        <v>45292</v>
      </c>
      <c r="E213"/>
      <c r="F213"/>
      <c r="G213" s="51"/>
      <c r="M213" s="38" t="s">
        <v>2294</v>
      </c>
      <c r="N213" s="34" t="s">
        <v>11</v>
      </c>
      <c r="Q213"/>
    </row>
    <row r="214" spans="1:19">
      <c r="A214" s="79" t="s">
        <v>2752</v>
      </c>
      <c r="B214" s="60">
        <v>45108</v>
      </c>
      <c r="C214" s="60">
        <v>45292</v>
      </c>
      <c r="E214"/>
      <c r="F214"/>
      <c r="G214" s="51"/>
      <c r="M214"/>
      <c r="N214"/>
      <c r="Q214"/>
    </row>
    <row r="215" spans="1:19">
      <c r="A215" s="79" t="s">
        <v>2839</v>
      </c>
      <c r="B215" s="60">
        <v>45108</v>
      </c>
      <c r="C215" s="60">
        <v>45292</v>
      </c>
      <c r="E215"/>
      <c r="F215"/>
      <c r="G215" s="51"/>
      <c r="M215"/>
      <c r="N215"/>
      <c r="Q215"/>
    </row>
    <row r="216" spans="1:19">
      <c r="A216" s="79" t="s">
        <v>2840</v>
      </c>
      <c r="B216" s="60">
        <v>45108</v>
      </c>
      <c r="C216" s="60">
        <v>45292</v>
      </c>
      <c r="E216"/>
      <c r="F216"/>
      <c r="G216" s="51"/>
      <c r="M216"/>
      <c r="N216"/>
      <c r="Q216"/>
    </row>
    <row r="217" spans="1:19">
      <c r="A217" s="79" t="s">
        <v>2756</v>
      </c>
      <c r="B217" s="60">
        <v>45108</v>
      </c>
      <c r="C217" s="60">
        <v>45292</v>
      </c>
      <c r="E217"/>
      <c r="F217"/>
      <c r="G217" s="51"/>
      <c r="M217"/>
      <c r="N217"/>
      <c r="Q217"/>
    </row>
    <row r="218" spans="1:19">
      <c r="A218" s="79" t="s">
        <v>2870</v>
      </c>
      <c r="B218" s="60">
        <v>45108</v>
      </c>
      <c r="C218" s="60">
        <v>45292</v>
      </c>
      <c r="E218"/>
      <c r="F218"/>
      <c r="G218" s="51"/>
      <c r="M218"/>
      <c r="N218"/>
      <c r="Q218"/>
    </row>
    <row r="219" spans="1:19">
      <c r="A219" s="78" t="s">
        <v>2546</v>
      </c>
      <c r="B219" s="60">
        <v>45108</v>
      </c>
      <c r="C219" s="60" t="s">
        <v>2841</v>
      </c>
      <c r="E219"/>
      <c r="F219"/>
      <c r="G219" s="51"/>
      <c r="M219"/>
      <c r="N219"/>
      <c r="Q219"/>
    </row>
    <row r="220" spans="1:19">
      <c r="A220" s="79" t="s">
        <v>2507</v>
      </c>
      <c r="B220" s="60">
        <v>45108</v>
      </c>
      <c r="C220" s="60">
        <v>45292</v>
      </c>
      <c r="E220"/>
      <c r="F220"/>
      <c r="G220" s="51"/>
      <c r="O220"/>
      <c r="P220"/>
      <c r="S220"/>
    </row>
    <row r="221" spans="1:19">
      <c r="A221" s="79" t="s">
        <v>2762</v>
      </c>
      <c r="B221" s="60">
        <v>45108</v>
      </c>
      <c r="C221" s="60">
        <v>45292</v>
      </c>
      <c r="E221"/>
      <c r="F221"/>
      <c r="G221" s="51"/>
      <c r="O221"/>
      <c r="P221"/>
      <c r="S221"/>
    </row>
    <row r="222" spans="1:19">
      <c r="A222" s="79" t="s">
        <v>1433</v>
      </c>
      <c r="B222" s="60">
        <v>45108</v>
      </c>
      <c r="C222" s="60">
        <v>45292</v>
      </c>
      <c r="E222"/>
      <c r="F222"/>
      <c r="G222" s="51"/>
      <c r="O222"/>
      <c r="P222"/>
      <c r="S222"/>
    </row>
    <row r="223" spans="1:19">
      <c r="A223" s="79" t="s">
        <v>2421</v>
      </c>
      <c r="B223" s="60">
        <v>45108</v>
      </c>
      <c r="C223" s="60">
        <v>45292</v>
      </c>
      <c r="E223"/>
      <c r="F223"/>
      <c r="G223" s="51"/>
      <c r="O223"/>
      <c r="P223"/>
      <c r="S223"/>
    </row>
    <row r="224" spans="1:19">
      <c r="A224" s="79" t="s">
        <v>2138</v>
      </c>
      <c r="B224" s="60">
        <v>45108</v>
      </c>
      <c r="C224" s="60">
        <v>45292</v>
      </c>
      <c r="E224"/>
      <c r="F224"/>
      <c r="G224" s="51"/>
      <c r="O224"/>
      <c r="P224"/>
      <c r="S224"/>
    </row>
    <row r="225" spans="1:19">
      <c r="A225" s="79" t="s">
        <v>3489</v>
      </c>
      <c r="B225" s="60">
        <v>45108</v>
      </c>
      <c r="C225" s="60">
        <v>45292</v>
      </c>
      <c r="E225"/>
      <c r="F225"/>
      <c r="G225" s="51"/>
      <c r="O225"/>
      <c r="P225"/>
      <c r="S225"/>
    </row>
    <row r="226" spans="1:19">
      <c r="A226" s="79" t="s">
        <v>2764</v>
      </c>
      <c r="B226" s="60">
        <v>45108</v>
      </c>
      <c r="C226" s="60">
        <v>45292</v>
      </c>
      <c r="E226"/>
      <c r="F226"/>
      <c r="G226" s="51"/>
      <c r="O226"/>
      <c r="P226"/>
      <c r="S226"/>
    </row>
    <row r="227" spans="1:19">
      <c r="A227" s="79" t="s">
        <v>3537</v>
      </c>
      <c r="B227" s="60">
        <v>45108</v>
      </c>
      <c r="C227" s="60">
        <v>45292</v>
      </c>
      <c r="E227"/>
      <c r="F227"/>
      <c r="G227" s="51"/>
      <c r="O227"/>
      <c r="P227"/>
      <c r="S227"/>
    </row>
    <row r="228" spans="1:19">
      <c r="A228" s="79" t="s">
        <v>885</v>
      </c>
      <c r="B228" s="60">
        <v>45108</v>
      </c>
      <c r="C228" s="60">
        <v>45292</v>
      </c>
      <c r="E228"/>
      <c r="F228"/>
      <c r="G228" s="51"/>
      <c r="O228"/>
      <c r="P228"/>
      <c r="S228"/>
    </row>
    <row r="229" spans="1:19">
      <c r="A229" s="79" t="s">
        <v>2938</v>
      </c>
      <c r="B229" s="60">
        <v>45108</v>
      </c>
      <c r="C229" s="60">
        <v>45292</v>
      </c>
      <c r="E229"/>
      <c r="F229"/>
      <c r="G229" s="51"/>
      <c r="O229"/>
      <c r="P229"/>
      <c r="S229"/>
    </row>
    <row r="230" spans="1:19">
      <c r="A230" s="79" t="s">
        <v>858</v>
      </c>
      <c r="B230" s="60">
        <v>45108</v>
      </c>
      <c r="C230" s="60">
        <v>45292</v>
      </c>
      <c r="E230"/>
      <c r="F230"/>
      <c r="G230" s="51"/>
      <c r="O230"/>
      <c r="P230"/>
      <c r="S230"/>
    </row>
    <row r="231" spans="1:19">
      <c r="A231" s="79" t="s">
        <v>2766</v>
      </c>
      <c r="B231" s="60">
        <v>45108</v>
      </c>
      <c r="C231" s="60">
        <v>45292</v>
      </c>
      <c r="E231"/>
      <c r="F231"/>
      <c r="G231" s="51"/>
      <c r="O231"/>
      <c r="P231"/>
      <c r="S231"/>
    </row>
    <row r="232" spans="1:19">
      <c r="A232" s="79" t="s">
        <v>2289</v>
      </c>
      <c r="B232" s="60">
        <v>45108</v>
      </c>
      <c r="C232" s="60">
        <v>45292</v>
      </c>
      <c r="E232"/>
      <c r="F232"/>
      <c r="G232" s="51"/>
      <c r="O232"/>
      <c r="P232"/>
      <c r="S232"/>
    </row>
    <row r="233" spans="1:19">
      <c r="A233" s="79" t="s">
        <v>2768</v>
      </c>
      <c r="B233" s="60">
        <v>45108</v>
      </c>
      <c r="C233" s="60">
        <v>45292</v>
      </c>
      <c r="E233"/>
      <c r="F233"/>
      <c r="G233" s="51"/>
      <c r="O233"/>
      <c r="P233"/>
      <c r="S233"/>
    </row>
    <row r="234" spans="1:19">
      <c r="A234" s="79" t="s">
        <v>1379</v>
      </c>
      <c r="B234" s="60">
        <v>45108</v>
      </c>
      <c r="C234" s="60">
        <v>45292</v>
      </c>
      <c r="E234"/>
      <c r="F234"/>
      <c r="G234" s="51"/>
      <c r="O234"/>
      <c r="P234"/>
      <c r="S234"/>
    </row>
    <row r="235" spans="1:19">
      <c r="A235" s="79" t="s">
        <v>2770</v>
      </c>
      <c r="B235" s="60">
        <v>45108</v>
      </c>
      <c r="C235" s="60">
        <v>45292</v>
      </c>
      <c r="E235"/>
      <c r="F235"/>
      <c r="G235" s="51"/>
      <c r="O235"/>
      <c r="P235"/>
      <c r="S235"/>
    </row>
    <row r="236" spans="1:19">
      <c r="A236" s="79" t="s">
        <v>1314</v>
      </c>
      <c r="B236" s="60">
        <v>45108</v>
      </c>
      <c r="C236" s="60">
        <v>45292</v>
      </c>
      <c r="E236"/>
      <c r="F236"/>
      <c r="G236" s="51"/>
      <c r="O236"/>
      <c r="P236"/>
      <c r="S236"/>
    </row>
    <row r="237" spans="1:19">
      <c r="A237" s="79" t="s">
        <v>2774</v>
      </c>
      <c r="B237" s="60">
        <v>45108</v>
      </c>
      <c r="C237" s="60">
        <v>45292</v>
      </c>
      <c r="E237"/>
      <c r="F237"/>
      <c r="G237" s="51"/>
      <c r="O237"/>
      <c r="P237"/>
      <c r="S237"/>
    </row>
    <row r="238" spans="1:19">
      <c r="A238" s="79" t="s">
        <v>2776</v>
      </c>
      <c r="B238" s="60">
        <v>45108</v>
      </c>
      <c r="C238" s="60">
        <v>45292</v>
      </c>
      <c r="E238"/>
      <c r="F238"/>
      <c r="G238" s="51"/>
      <c r="O238"/>
      <c r="P238"/>
      <c r="S238"/>
    </row>
    <row r="239" spans="1:19">
      <c r="A239" s="79" t="s">
        <v>859</v>
      </c>
      <c r="B239" s="60">
        <v>45108</v>
      </c>
      <c r="C239" s="60">
        <v>45292</v>
      </c>
      <c r="E239"/>
      <c r="F239"/>
      <c r="G239" s="51"/>
      <c r="O239"/>
      <c r="P239"/>
      <c r="S239"/>
    </row>
    <row r="240" spans="1:19">
      <c r="A240" s="79" t="s">
        <v>2833</v>
      </c>
      <c r="B240" s="60">
        <v>45108</v>
      </c>
      <c r="C240" s="60">
        <v>45292</v>
      </c>
      <c r="E240"/>
      <c r="F240"/>
      <c r="G240" s="51"/>
      <c r="O240"/>
      <c r="P240"/>
      <c r="S240"/>
    </row>
    <row r="241" spans="1:19">
      <c r="A241" s="79" t="s">
        <v>2780</v>
      </c>
      <c r="B241" s="60">
        <v>45108</v>
      </c>
      <c r="C241" s="60">
        <v>45292</v>
      </c>
      <c r="E241"/>
      <c r="F241"/>
      <c r="G241" s="51"/>
      <c r="O241"/>
      <c r="P241"/>
      <c r="S241"/>
    </row>
    <row r="242" spans="1:19">
      <c r="A242" s="79" t="s">
        <v>1449</v>
      </c>
      <c r="B242" s="60">
        <v>45108</v>
      </c>
      <c r="C242" s="60">
        <v>45292</v>
      </c>
      <c r="E242"/>
      <c r="F242"/>
      <c r="G242" s="51"/>
      <c r="O242"/>
      <c r="P242"/>
      <c r="S242"/>
    </row>
    <row r="243" spans="1:19">
      <c r="A243" s="79" t="s">
        <v>1434</v>
      </c>
      <c r="B243" s="60">
        <v>45108</v>
      </c>
      <c r="C243" s="60">
        <v>45292</v>
      </c>
      <c r="E243"/>
      <c r="F243"/>
      <c r="G243" s="51"/>
      <c r="O243"/>
      <c r="P243"/>
      <c r="S243"/>
    </row>
    <row r="244" spans="1:19">
      <c r="A244" s="79" t="s">
        <v>2862</v>
      </c>
      <c r="B244" s="60">
        <v>45108</v>
      </c>
      <c r="C244" s="60">
        <v>45292</v>
      </c>
      <c r="E244"/>
      <c r="F244"/>
      <c r="G244" s="51"/>
      <c r="O244"/>
      <c r="P244"/>
      <c r="S244"/>
    </row>
    <row r="245" spans="1:19">
      <c r="A245" s="79" t="s">
        <v>3100</v>
      </c>
      <c r="B245" s="60">
        <v>45108</v>
      </c>
      <c r="C245" s="60">
        <v>45292</v>
      </c>
      <c r="E245"/>
      <c r="F245"/>
      <c r="G245" s="51"/>
      <c r="O245"/>
      <c r="P245"/>
      <c r="S245"/>
    </row>
    <row r="246" spans="1:19">
      <c r="A246" s="79" t="s">
        <v>1452</v>
      </c>
      <c r="B246" s="60">
        <v>45108</v>
      </c>
      <c r="C246" s="60">
        <v>45292</v>
      </c>
      <c r="E246"/>
      <c r="F246"/>
      <c r="G246" s="51"/>
      <c r="O246"/>
      <c r="P246"/>
      <c r="S246"/>
    </row>
    <row r="247" spans="1:19">
      <c r="A247" s="79" t="s">
        <v>2419</v>
      </c>
      <c r="B247" s="60">
        <v>45108</v>
      </c>
      <c r="C247" s="60">
        <v>45292</v>
      </c>
      <c r="E247"/>
      <c r="F247"/>
      <c r="G247" s="51"/>
      <c r="O247"/>
      <c r="P247"/>
      <c r="S247"/>
    </row>
    <row r="248" spans="1:19">
      <c r="A248" s="79" t="s">
        <v>2785</v>
      </c>
      <c r="B248" s="60">
        <v>45108</v>
      </c>
      <c r="C248" s="60">
        <v>45292</v>
      </c>
      <c r="E248"/>
      <c r="F248"/>
      <c r="G248" s="51"/>
      <c r="O248"/>
      <c r="P248"/>
      <c r="S248"/>
    </row>
    <row r="249" spans="1:19">
      <c r="A249" s="78" t="s">
        <v>477</v>
      </c>
      <c r="B249" s="60">
        <v>45108</v>
      </c>
      <c r="C249" s="60" t="s">
        <v>2841</v>
      </c>
      <c r="E249"/>
      <c r="F249"/>
      <c r="G249" s="51"/>
      <c r="O249"/>
      <c r="P249"/>
      <c r="S249"/>
    </row>
    <row r="250" spans="1:19">
      <c r="A250" s="79" t="s">
        <v>2787</v>
      </c>
      <c r="B250" s="60">
        <v>45108</v>
      </c>
      <c r="C250" s="60">
        <v>45292</v>
      </c>
      <c r="E250"/>
      <c r="F250"/>
      <c r="G250" s="51"/>
      <c r="O250"/>
      <c r="P250"/>
      <c r="S250"/>
    </row>
    <row r="251" spans="1:19">
      <c r="A251" s="79" t="s">
        <v>2969</v>
      </c>
      <c r="B251" s="60">
        <v>45108</v>
      </c>
      <c r="C251" s="60">
        <v>45292</v>
      </c>
      <c r="E251"/>
      <c r="F251"/>
      <c r="G251" s="51"/>
      <c r="O251"/>
      <c r="P251"/>
      <c r="S251"/>
    </row>
    <row r="252" spans="1:19">
      <c r="A252" s="79" t="s">
        <v>1454</v>
      </c>
      <c r="B252" s="60">
        <v>45108</v>
      </c>
      <c r="C252" s="60">
        <v>45292</v>
      </c>
      <c r="E252"/>
      <c r="F252"/>
      <c r="G252" s="51"/>
      <c r="O252"/>
      <c r="P252"/>
      <c r="S252"/>
    </row>
    <row r="253" spans="1:19">
      <c r="A253" s="79" t="s">
        <v>2868</v>
      </c>
      <c r="B253" s="60">
        <v>45108</v>
      </c>
      <c r="C253" s="60">
        <v>45292</v>
      </c>
      <c r="E253"/>
      <c r="F253"/>
      <c r="G253" s="51"/>
      <c r="O253"/>
      <c r="P253"/>
      <c r="S253"/>
    </row>
    <row r="254" spans="1:19">
      <c r="A254" s="79" t="s">
        <v>2789</v>
      </c>
      <c r="B254" s="60">
        <v>45108</v>
      </c>
      <c r="C254" s="60">
        <v>45292</v>
      </c>
      <c r="E254"/>
      <c r="F254"/>
      <c r="G254" s="51"/>
      <c r="O254"/>
      <c r="P254"/>
      <c r="S254"/>
    </row>
    <row r="255" spans="1:19">
      <c r="A255" s="79" t="s">
        <v>884</v>
      </c>
      <c r="B255" s="60">
        <v>45108</v>
      </c>
      <c r="C255" s="60">
        <v>45292</v>
      </c>
      <c r="E255"/>
      <c r="F255"/>
      <c r="G255" s="51"/>
      <c r="O255"/>
      <c r="P255"/>
      <c r="S255"/>
    </row>
    <row r="256" spans="1:19">
      <c r="A256" s="78" t="s">
        <v>851</v>
      </c>
      <c r="B256" s="60">
        <v>45108</v>
      </c>
      <c r="C256" s="60">
        <v>45292</v>
      </c>
      <c r="E256"/>
      <c r="F256"/>
      <c r="G256" s="51"/>
      <c r="O256"/>
      <c r="P256"/>
      <c r="S256"/>
    </row>
    <row r="257" spans="1:19">
      <c r="A257" s="79" t="s">
        <v>1442</v>
      </c>
      <c r="B257" s="60">
        <v>45108</v>
      </c>
      <c r="C257" s="60">
        <v>45292</v>
      </c>
      <c r="E257"/>
      <c r="F257"/>
      <c r="G257" s="51"/>
      <c r="O257"/>
      <c r="P257"/>
      <c r="S257"/>
    </row>
    <row r="258" spans="1:19">
      <c r="A258" s="79" t="s">
        <v>3321</v>
      </c>
      <c r="B258" s="60">
        <v>45108</v>
      </c>
      <c r="C258" s="60">
        <v>45292</v>
      </c>
      <c r="E258"/>
      <c r="F258"/>
      <c r="G258" s="51"/>
      <c r="O258"/>
      <c r="P258"/>
      <c r="S258"/>
    </row>
    <row r="259" spans="1:19">
      <c r="A259" s="79" t="s">
        <v>860</v>
      </c>
      <c r="B259" s="60">
        <v>45108</v>
      </c>
      <c r="C259" s="60">
        <v>45292</v>
      </c>
      <c r="E259"/>
      <c r="F259"/>
      <c r="G259" s="51"/>
      <c r="O259"/>
      <c r="P259"/>
      <c r="S259"/>
    </row>
    <row r="260" spans="1:19">
      <c r="A260" s="79" t="s">
        <v>2971</v>
      </c>
      <c r="B260" s="60">
        <v>45108</v>
      </c>
      <c r="C260" s="60">
        <v>45292</v>
      </c>
      <c r="E260"/>
      <c r="F260"/>
      <c r="G260" s="51"/>
      <c r="O260"/>
      <c r="P260"/>
      <c r="S260"/>
    </row>
    <row r="261" spans="1:19">
      <c r="A261" s="79" t="s">
        <v>1502</v>
      </c>
      <c r="B261" s="60">
        <v>45108</v>
      </c>
      <c r="C261" s="60">
        <v>45292</v>
      </c>
      <c r="E261"/>
      <c r="F261"/>
      <c r="G261" s="51"/>
      <c r="O261"/>
      <c r="P261"/>
      <c r="S261"/>
    </row>
    <row r="262" spans="1:19">
      <c r="A262" s="79" t="s">
        <v>2791</v>
      </c>
      <c r="B262" s="60">
        <v>45108</v>
      </c>
      <c r="C262" s="60">
        <v>45292</v>
      </c>
      <c r="E262"/>
      <c r="F262"/>
      <c r="G262" s="51"/>
      <c r="O262"/>
      <c r="P262"/>
      <c r="S262"/>
    </row>
    <row r="263" spans="1:19">
      <c r="A263" s="79" t="s">
        <v>1435</v>
      </c>
      <c r="B263" s="60">
        <v>45108</v>
      </c>
      <c r="C263" s="60">
        <v>45292</v>
      </c>
      <c r="E263"/>
      <c r="F263"/>
      <c r="G263" s="51"/>
      <c r="O263"/>
      <c r="P263"/>
      <c r="S263"/>
    </row>
    <row r="264" spans="1:19">
      <c r="A264" s="79" t="s">
        <v>2795</v>
      </c>
      <c r="B264" s="60">
        <v>45108</v>
      </c>
      <c r="C264" s="60">
        <v>45292</v>
      </c>
      <c r="E264"/>
      <c r="F264"/>
      <c r="G264" s="51"/>
      <c r="O264"/>
      <c r="P264"/>
      <c r="S264"/>
    </row>
    <row r="265" spans="1:19">
      <c r="A265" s="79" t="s">
        <v>2797</v>
      </c>
      <c r="B265" s="60">
        <v>45108</v>
      </c>
      <c r="C265" s="60">
        <v>45292</v>
      </c>
      <c r="E265"/>
      <c r="F265"/>
      <c r="G265" s="51"/>
      <c r="O265"/>
      <c r="P265"/>
      <c r="S265"/>
    </row>
    <row r="266" spans="1:19">
      <c r="A266" s="79" t="s">
        <v>1456</v>
      </c>
      <c r="B266" s="60">
        <v>45108</v>
      </c>
      <c r="C266" s="60">
        <v>45292</v>
      </c>
      <c r="E266"/>
      <c r="F266"/>
      <c r="G266" s="51"/>
      <c r="O266"/>
      <c r="P266"/>
      <c r="S266"/>
    </row>
    <row r="267" spans="1:19">
      <c r="A267" s="79" t="s">
        <v>2799</v>
      </c>
      <c r="B267" s="60">
        <v>45108</v>
      </c>
      <c r="C267" s="60">
        <v>45292</v>
      </c>
      <c r="E267"/>
      <c r="F267"/>
      <c r="G267" s="51"/>
      <c r="O267"/>
      <c r="P267"/>
      <c r="S267"/>
    </row>
    <row r="268" spans="1:19">
      <c r="A268" s="79" t="s">
        <v>2801</v>
      </c>
      <c r="B268" s="60">
        <v>45108</v>
      </c>
      <c r="C268" s="60">
        <v>45292</v>
      </c>
      <c r="E268"/>
      <c r="F268"/>
      <c r="G268" s="51"/>
      <c r="O268"/>
      <c r="P268"/>
      <c r="S268"/>
    </row>
    <row r="269" spans="1:19">
      <c r="A269" s="79" t="s">
        <v>2803</v>
      </c>
      <c r="B269" s="60">
        <v>45108</v>
      </c>
      <c r="C269" s="60">
        <v>45292</v>
      </c>
      <c r="E269"/>
      <c r="F269"/>
      <c r="G269" s="51"/>
      <c r="O269"/>
      <c r="P269"/>
      <c r="S269"/>
    </row>
    <row r="270" spans="1:19">
      <c r="A270" s="79" t="s">
        <v>1448</v>
      </c>
      <c r="B270" s="60">
        <v>45108</v>
      </c>
      <c r="C270" s="60">
        <v>45292</v>
      </c>
      <c r="E270"/>
      <c r="F270"/>
      <c r="G270" s="51"/>
      <c r="O270"/>
      <c r="P270"/>
      <c r="S270"/>
    </row>
    <row r="271" spans="1:19">
      <c r="A271" s="79" t="s">
        <v>1501</v>
      </c>
      <c r="B271" s="60">
        <v>45108</v>
      </c>
      <c r="C271" s="60">
        <v>45292</v>
      </c>
      <c r="E271"/>
      <c r="F271"/>
      <c r="G271" s="51"/>
      <c r="O271"/>
      <c r="P271"/>
      <c r="S271"/>
    </row>
    <row r="272" spans="1:19">
      <c r="A272" s="79" t="s">
        <v>3493</v>
      </c>
      <c r="B272" s="60">
        <v>45108</v>
      </c>
      <c r="C272" s="60">
        <v>45292</v>
      </c>
      <c r="E272"/>
      <c r="F272"/>
      <c r="G272" s="51"/>
      <c r="O272"/>
      <c r="P272"/>
      <c r="S272"/>
    </row>
    <row r="273" spans="1:19">
      <c r="A273" s="79" t="s">
        <v>1222</v>
      </c>
      <c r="B273" s="60">
        <v>45108</v>
      </c>
      <c r="C273" s="60">
        <v>45292</v>
      </c>
      <c r="E273"/>
      <c r="F273"/>
      <c r="G273" s="51"/>
      <c r="O273"/>
      <c r="P273"/>
      <c r="S273"/>
    </row>
    <row r="274" spans="1:19">
      <c r="A274" s="79" t="s">
        <v>2805</v>
      </c>
      <c r="B274" s="60">
        <v>45108</v>
      </c>
      <c r="C274" s="60">
        <v>45292</v>
      </c>
      <c r="E274"/>
      <c r="F274"/>
      <c r="G274" s="51"/>
      <c r="O274"/>
      <c r="P274"/>
      <c r="S274"/>
    </row>
    <row r="275" spans="1:19">
      <c r="A275" s="79" t="s">
        <v>861</v>
      </c>
      <c r="B275" s="60">
        <v>45108</v>
      </c>
      <c r="C275" s="60">
        <v>45292</v>
      </c>
      <c r="E275"/>
      <c r="F275"/>
      <c r="G275" s="51"/>
      <c r="O275"/>
      <c r="P275"/>
      <c r="S275"/>
    </row>
    <row r="276" spans="1:19">
      <c r="A276" s="79" t="s">
        <v>2807</v>
      </c>
      <c r="B276" s="60">
        <v>45108</v>
      </c>
      <c r="C276" s="60">
        <v>45292</v>
      </c>
      <c r="E276"/>
      <c r="F276"/>
      <c r="G276" s="51"/>
      <c r="O276"/>
      <c r="P276"/>
      <c r="S276"/>
    </row>
    <row r="277" spans="1:19">
      <c r="A277" s="79" t="s">
        <v>2809</v>
      </c>
      <c r="B277" s="60">
        <v>45108</v>
      </c>
      <c r="C277" s="60">
        <v>45292</v>
      </c>
      <c r="E277"/>
      <c r="F277"/>
      <c r="G277" s="51"/>
      <c r="O277"/>
      <c r="P277"/>
      <c r="S277"/>
    </row>
    <row r="278" spans="1:19">
      <c r="A278" s="79" t="s">
        <v>2811</v>
      </c>
      <c r="B278" s="60">
        <v>45108</v>
      </c>
      <c r="C278" s="60">
        <v>45292</v>
      </c>
      <c r="E278"/>
      <c r="F278"/>
      <c r="G278" s="51"/>
      <c r="O278"/>
      <c r="P278"/>
      <c r="S278"/>
    </row>
    <row r="279" spans="1:19">
      <c r="A279" s="79" t="s">
        <v>2973</v>
      </c>
      <c r="B279" s="60">
        <v>45108</v>
      </c>
      <c r="C279" s="60">
        <v>45292</v>
      </c>
      <c r="E279"/>
      <c r="F279"/>
      <c r="G279" s="51"/>
      <c r="O279"/>
      <c r="P279"/>
      <c r="S279"/>
    </row>
    <row r="280" spans="1:19">
      <c r="A280" s="79" t="s">
        <v>3495</v>
      </c>
      <c r="B280" s="60">
        <v>45108</v>
      </c>
      <c r="C280" s="60">
        <v>45292</v>
      </c>
      <c r="E280"/>
      <c r="F280"/>
      <c r="G280" s="51"/>
      <c r="O280"/>
      <c r="P280"/>
      <c r="S280"/>
    </row>
    <row r="281" spans="1:19">
      <c r="A281" s="79" t="s">
        <v>2813</v>
      </c>
      <c r="B281" s="60">
        <v>45108</v>
      </c>
      <c r="C281" s="60">
        <v>45292</v>
      </c>
      <c r="E281"/>
      <c r="F281"/>
      <c r="G281" s="51"/>
      <c r="O281"/>
      <c r="P281"/>
      <c r="S281"/>
    </row>
    <row r="282" spans="1:19">
      <c r="A282" s="79" t="s">
        <v>2815</v>
      </c>
      <c r="B282" s="60">
        <v>45108</v>
      </c>
      <c r="C282" s="60">
        <v>45292</v>
      </c>
      <c r="E282"/>
      <c r="F282"/>
      <c r="G282" s="51"/>
      <c r="O282"/>
      <c r="P282"/>
      <c r="S282"/>
    </row>
    <row r="283" spans="1:19">
      <c r="A283" s="79" t="s">
        <v>2817</v>
      </c>
      <c r="B283" s="60">
        <v>45108</v>
      </c>
      <c r="C283" s="60">
        <v>45292</v>
      </c>
      <c r="E283"/>
      <c r="F283"/>
      <c r="G283" s="51"/>
      <c r="O283"/>
      <c r="P283"/>
      <c r="S283"/>
    </row>
    <row r="284" spans="1:19">
      <c r="A284" s="79" t="s">
        <v>2994</v>
      </c>
      <c r="B284" s="60">
        <v>45108</v>
      </c>
      <c r="C284" s="60">
        <v>45292</v>
      </c>
      <c r="E284"/>
      <c r="F284"/>
      <c r="G284" s="51"/>
      <c r="O284"/>
      <c r="P284"/>
      <c r="S284"/>
    </row>
    <row r="285" spans="1:19">
      <c r="A285" s="79" t="s">
        <v>880</v>
      </c>
      <c r="B285" s="60">
        <v>45108</v>
      </c>
      <c r="C285" s="60">
        <v>45292</v>
      </c>
      <c r="E285"/>
      <c r="F285"/>
      <c r="G285" s="51"/>
      <c r="O285"/>
      <c r="P285"/>
      <c r="S285"/>
    </row>
    <row r="286" spans="1:19">
      <c r="A286" s="78" t="s">
        <v>908</v>
      </c>
      <c r="B286" s="60">
        <v>45108</v>
      </c>
      <c r="C286" s="60">
        <v>45292</v>
      </c>
      <c r="E286"/>
      <c r="F286"/>
      <c r="G286" s="51"/>
      <c r="O286"/>
      <c r="P286"/>
      <c r="S286"/>
    </row>
    <row r="287" spans="1:19">
      <c r="A287" s="79" t="s">
        <v>862</v>
      </c>
      <c r="B287" s="60">
        <v>45108</v>
      </c>
      <c r="C287" s="60">
        <v>45292</v>
      </c>
      <c r="E287"/>
      <c r="F287"/>
      <c r="G287" s="51"/>
      <c r="O287"/>
      <c r="P287"/>
      <c r="S287"/>
    </row>
    <row r="288" spans="1:19">
      <c r="A288" s="79" t="s">
        <v>2819</v>
      </c>
      <c r="B288" s="60">
        <v>45108</v>
      </c>
      <c r="C288" s="60">
        <v>45292</v>
      </c>
      <c r="E288"/>
      <c r="F288"/>
      <c r="G288" s="51"/>
      <c r="O288"/>
      <c r="P288"/>
      <c r="S288"/>
    </row>
    <row r="289" spans="1:19">
      <c r="A289" s="78" t="s">
        <v>905</v>
      </c>
      <c r="B289" s="60">
        <v>45108</v>
      </c>
      <c r="C289" s="60">
        <v>45292</v>
      </c>
      <c r="E289"/>
      <c r="F289"/>
      <c r="G289" s="51"/>
      <c r="O289"/>
      <c r="P289"/>
      <c r="S289"/>
    </row>
    <row r="290" spans="1:19">
      <c r="A290" s="79" t="s">
        <v>1223</v>
      </c>
      <c r="B290" s="60">
        <v>45108</v>
      </c>
      <c r="C290" s="60">
        <v>45292</v>
      </c>
      <c r="E290"/>
      <c r="F290"/>
      <c r="G290" s="51"/>
      <c r="O290"/>
      <c r="P290"/>
      <c r="S290"/>
    </row>
    <row r="291" spans="1:19">
      <c r="A291" s="79" t="s">
        <v>1239</v>
      </c>
      <c r="B291" s="60">
        <v>45108</v>
      </c>
      <c r="C291" s="60">
        <v>45292</v>
      </c>
      <c r="E291"/>
      <c r="F291"/>
      <c r="G291" s="51"/>
      <c r="O291"/>
      <c r="P291"/>
      <c r="S291"/>
    </row>
    <row r="292" spans="1:19">
      <c r="A292" s="79" t="s">
        <v>2821</v>
      </c>
      <c r="B292" s="60">
        <v>45108</v>
      </c>
      <c r="C292" s="60">
        <v>45292</v>
      </c>
      <c r="E292"/>
      <c r="F292"/>
      <c r="G292" s="51"/>
      <c r="O292"/>
      <c r="P292"/>
      <c r="S292"/>
    </row>
    <row r="293" spans="1:19">
      <c r="A293" s="79" t="s">
        <v>3102</v>
      </c>
      <c r="B293" s="60">
        <v>45108</v>
      </c>
      <c r="C293" s="60">
        <v>45292</v>
      </c>
      <c r="E293"/>
      <c r="F293"/>
      <c r="G293" s="51"/>
      <c r="O293"/>
      <c r="P293"/>
      <c r="S293"/>
    </row>
    <row r="294" spans="1:19">
      <c r="A294" s="79" t="s">
        <v>2511</v>
      </c>
      <c r="B294" s="60">
        <v>45108</v>
      </c>
      <c r="C294" s="60">
        <v>45292</v>
      </c>
      <c r="E294"/>
      <c r="F294"/>
      <c r="G294" s="51"/>
      <c r="O294"/>
      <c r="P294"/>
      <c r="S294"/>
    </row>
    <row r="295" spans="1:19">
      <c r="A295" s="79" t="s">
        <v>2871</v>
      </c>
      <c r="B295" s="60">
        <v>45108</v>
      </c>
      <c r="C295" s="60">
        <v>45292</v>
      </c>
      <c r="E295"/>
      <c r="F295"/>
      <c r="G295" s="51"/>
      <c r="O295"/>
      <c r="P295"/>
      <c r="S295"/>
    </row>
    <row r="296" spans="1:19">
      <c r="A296" s="79" t="s">
        <v>2513</v>
      </c>
      <c r="B296" s="60">
        <v>45108</v>
      </c>
      <c r="C296" s="60">
        <v>45292</v>
      </c>
      <c r="E296"/>
      <c r="F296"/>
      <c r="G296" s="51"/>
      <c r="O296"/>
      <c r="P296"/>
      <c r="S296"/>
    </row>
    <row r="297" spans="1:19">
      <c r="A297" s="79" t="s">
        <v>1503</v>
      </c>
      <c r="B297" s="60">
        <v>45139</v>
      </c>
      <c r="C297" s="60">
        <v>45323</v>
      </c>
      <c r="E297"/>
      <c r="F297"/>
      <c r="G297" s="51"/>
      <c r="O297"/>
      <c r="P297"/>
      <c r="S297"/>
    </row>
    <row r="298" spans="1:19">
      <c r="A298" s="79" t="s">
        <v>1174</v>
      </c>
      <c r="B298" s="60">
        <v>45139</v>
      </c>
      <c r="C298" s="60">
        <v>45323</v>
      </c>
      <c r="E298"/>
      <c r="F298"/>
      <c r="G298" s="51"/>
      <c r="O298"/>
      <c r="P298"/>
      <c r="S298"/>
    </row>
    <row r="299" spans="1:19">
      <c r="A299" s="79" t="s">
        <v>791</v>
      </c>
      <c r="B299" s="60">
        <v>45139</v>
      </c>
      <c r="C299" s="60">
        <v>45323</v>
      </c>
      <c r="E299"/>
      <c r="F299"/>
      <c r="G299" s="51"/>
      <c r="O299"/>
      <c r="P299"/>
      <c r="S299"/>
    </row>
    <row r="300" spans="1:19">
      <c r="A300" s="79" t="s">
        <v>784</v>
      </c>
      <c r="B300" s="60">
        <v>45139</v>
      </c>
      <c r="C300" s="60">
        <v>45323</v>
      </c>
      <c r="E300"/>
      <c r="F300"/>
      <c r="G300" s="51"/>
      <c r="O300"/>
      <c r="P300"/>
      <c r="S300"/>
    </row>
    <row r="301" spans="1:19">
      <c r="A301" s="78" t="s">
        <v>1193</v>
      </c>
      <c r="B301" s="60">
        <v>45139</v>
      </c>
      <c r="C301" s="60">
        <v>45323</v>
      </c>
      <c r="E301"/>
      <c r="F301"/>
      <c r="G301" s="51"/>
      <c r="O301"/>
      <c r="P301"/>
      <c r="S301"/>
    </row>
    <row r="302" spans="1:19">
      <c r="A302" s="79" t="s">
        <v>3535</v>
      </c>
      <c r="B302" s="60">
        <v>45139</v>
      </c>
      <c r="C302" s="60">
        <v>45323</v>
      </c>
      <c r="E302"/>
      <c r="F302"/>
      <c r="G302" s="51"/>
      <c r="O302"/>
      <c r="P302"/>
      <c r="S302"/>
    </row>
    <row r="303" spans="1:19">
      <c r="A303" s="78" t="s">
        <v>721</v>
      </c>
      <c r="B303" s="60">
        <v>45139</v>
      </c>
      <c r="C303" s="60" t="s">
        <v>2841</v>
      </c>
      <c r="E303"/>
      <c r="F303"/>
      <c r="G303" s="51"/>
      <c r="O303"/>
      <c r="P303"/>
      <c r="S303"/>
    </row>
    <row r="304" spans="1:19">
      <c r="A304" s="78" t="s">
        <v>5975</v>
      </c>
      <c r="B304" s="60">
        <v>45139</v>
      </c>
      <c r="C304" s="60" t="s">
        <v>2841</v>
      </c>
      <c r="E304"/>
      <c r="F304"/>
      <c r="G304" s="51"/>
      <c r="O304"/>
      <c r="P304"/>
      <c r="S304"/>
    </row>
    <row r="305" spans="1:19">
      <c r="A305" s="79" t="s">
        <v>1418</v>
      </c>
      <c r="B305" s="60">
        <v>45170</v>
      </c>
      <c r="C305" s="60">
        <v>45352</v>
      </c>
      <c r="E305"/>
      <c r="F305"/>
      <c r="G305" s="51"/>
      <c r="O305"/>
      <c r="P305"/>
      <c r="S305"/>
    </row>
    <row r="306" spans="1:19">
      <c r="A306" s="79" t="s">
        <v>1201</v>
      </c>
      <c r="B306" s="60">
        <v>45170</v>
      </c>
      <c r="C306" s="60">
        <v>45352</v>
      </c>
      <c r="E306"/>
      <c r="F306"/>
      <c r="G306" s="51"/>
      <c r="O306"/>
      <c r="P306"/>
      <c r="S306"/>
    </row>
    <row r="307" spans="1:19">
      <c r="A307" s="79" t="s">
        <v>1202</v>
      </c>
      <c r="B307" s="60">
        <v>45170</v>
      </c>
      <c r="C307" s="60">
        <v>45352</v>
      </c>
      <c r="E307"/>
      <c r="F307"/>
      <c r="G307" s="51"/>
      <c r="O307"/>
      <c r="P307"/>
      <c r="S307"/>
    </row>
    <row r="308" spans="1:19">
      <c r="A308" s="79" t="s">
        <v>1203</v>
      </c>
      <c r="B308" s="60">
        <v>45170</v>
      </c>
      <c r="C308" s="60">
        <v>45352</v>
      </c>
      <c r="E308"/>
      <c r="F308"/>
      <c r="G308" s="51"/>
      <c r="O308"/>
      <c r="P308"/>
      <c r="S308"/>
    </row>
    <row r="309" spans="1:19">
      <c r="A309" s="79" t="s">
        <v>1204</v>
      </c>
      <c r="B309" s="60">
        <v>45170</v>
      </c>
      <c r="C309" s="60">
        <v>45352</v>
      </c>
      <c r="E309"/>
      <c r="F309"/>
      <c r="G309" s="51"/>
      <c r="O309"/>
      <c r="P309"/>
      <c r="S309"/>
    </row>
    <row r="310" spans="1:19">
      <c r="A310" s="79" t="s">
        <v>1205</v>
      </c>
      <c r="B310" s="60">
        <v>45170</v>
      </c>
      <c r="C310" s="60">
        <v>45352</v>
      </c>
      <c r="E310"/>
      <c r="F310"/>
      <c r="G310" s="51"/>
      <c r="O310"/>
      <c r="P310"/>
      <c r="S310"/>
    </row>
    <row r="311" spans="1:19">
      <c r="A311" s="79" t="s">
        <v>1206</v>
      </c>
      <c r="B311" s="60">
        <v>45170</v>
      </c>
      <c r="C311" s="60">
        <v>45352</v>
      </c>
      <c r="E311"/>
      <c r="F311"/>
      <c r="G311" s="51"/>
      <c r="O311"/>
      <c r="P311"/>
      <c r="S311"/>
    </row>
    <row r="312" spans="1:19">
      <c r="A312" s="3" t="s">
        <v>1207</v>
      </c>
      <c r="B312" s="60">
        <v>45170</v>
      </c>
      <c r="C312" s="60">
        <v>45352</v>
      </c>
      <c r="E312"/>
      <c r="F312"/>
      <c r="G312" s="51"/>
      <c r="O312"/>
      <c r="P312"/>
      <c r="S312"/>
    </row>
    <row r="313" spans="1:19">
      <c r="A313" s="3" t="s">
        <v>2312</v>
      </c>
      <c r="B313" s="60">
        <v>45170</v>
      </c>
      <c r="C313" s="60">
        <v>45352</v>
      </c>
      <c r="E313"/>
      <c r="F313"/>
      <c r="G313" s="51"/>
      <c r="O313"/>
      <c r="P313"/>
      <c r="S313"/>
    </row>
    <row r="314" spans="1:19">
      <c r="A314" s="49" t="s">
        <v>306</v>
      </c>
      <c r="B314" s="60">
        <v>45170</v>
      </c>
      <c r="C314" s="60">
        <v>45352</v>
      </c>
      <c r="E314"/>
      <c r="F314"/>
      <c r="G314" s="51"/>
      <c r="O314"/>
      <c r="P314"/>
      <c r="S314"/>
    </row>
    <row r="315" spans="1:19">
      <c r="A315" s="28" t="s">
        <v>3611</v>
      </c>
      <c r="B315" s="60">
        <v>45170</v>
      </c>
      <c r="C315" s="60">
        <v>45352</v>
      </c>
      <c r="E315"/>
      <c r="F315"/>
      <c r="G315" s="51"/>
      <c r="O315"/>
      <c r="P315"/>
      <c r="S315"/>
    </row>
    <row r="316" spans="1:19">
      <c r="A316" s="28" t="s">
        <v>5302</v>
      </c>
      <c r="B316" s="60">
        <v>45170</v>
      </c>
      <c r="C316" s="60">
        <v>45352</v>
      </c>
      <c r="E316"/>
      <c r="F316"/>
      <c r="G316" s="51"/>
      <c r="O316"/>
      <c r="P316"/>
      <c r="S316"/>
    </row>
    <row r="317" spans="1:19">
      <c r="A317" s="28" t="s">
        <v>5761</v>
      </c>
      <c r="B317" s="60">
        <v>45231</v>
      </c>
      <c r="C317" s="60">
        <v>45413</v>
      </c>
      <c r="E317"/>
      <c r="F317"/>
      <c r="G317" s="51"/>
      <c r="O317"/>
      <c r="P317"/>
      <c r="S317"/>
    </row>
    <row r="318" spans="1:19">
      <c r="A318" s="28" t="s">
        <v>3613</v>
      </c>
      <c r="B318" s="60">
        <v>45170</v>
      </c>
      <c r="C318" s="60">
        <v>45352</v>
      </c>
      <c r="E318"/>
      <c r="F318"/>
      <c r="G318" s="51"/>
      <c r="O318"/>
      <c r="P318"/>
      <c r="S318"/>
    </row>
    <row r="319" spans="1:19">
      <c r="A319" s="3" t="s">
        <v>3612</v>
      </c>
      <c r="B319" s="60">
        <v>45170</v>
      </c>
      <c r="C319" s="60">
        <v>45352</v>
      </c>
      <c r="E319"/>
      <c r="F319"/>
      <c r="G319" s="51"/>
      <c r="O319"/>
      <c r="P319"/>
      <c r="S319"/>
    </row>
    <row r="320" spans="1:19">
      <c r="A320" s="28" t="s">
        <v>3383</v>
      </c>
      <c r="B320" s="60">
        <v>45231</v>
      </c>
      <c r="C320" s="60">
        <v>45413</v>
      </c>
      <c r="E320"/>
      <c r="F320"/>
      <c r="G320" s="51"/>
      <c r="O320"/>
      <c r="P320"/>
      <c r="S320"/>
    </row>
    <row r="321" spans="1:19">
      <c r="A321" s="28" t="s">
        <v>3614</v>
      </c>
      <c r="B321" s="60">
        <v>45170</v>
      </c>
      <c r="C321" s="60">
        <v>45352</v>
      </c>
      <c r="E321"/>
      <c r="F321"/>
      <c r="G321" s="51"/>
      <c r="O321"/>
      <c r="P321"/>
      <c r="S321"/>
    </row>
    <row r="322" spans="1:19">
      <c r="A322" s="28" t="s">
        <v>5257</v>
      </c>
      <c r="B322" s="60">
        <v>45078</v>
      </c>
      <c r="C322" s="60">
        <v>45261</v>
      </c>
      <c r="E322"/>
      <c r="F322"/>
      <c r="G322" s="51"/>
      <c r="O322"/>
      <c r="P322"/>
      <c r="S322"/>
    </row>
    <row r="323" spans="1:19">
      <c r="A323" s="80" t="s">
        <v>5421</v>
      </c>
      <c r="B323" s="60">
        <v>45078</v>
      </c>
      <c r="C323" s="60">
        <v>45261</v>
      </c>
      <c r="E323"/>
      <c r="F323"/>
      <c r="G323" s="51"/>
      <c r="O323"/>
      <c r="P323"/>
      <c r="S323"/>
    </row>
    <row r="324" spans="1:19">
      <c r="A324" s="80" t="s">
        <v>2830</v>
      </c>
      <c r="B324" s="60">
        <v>45078</v>
      </c>
      <c r="C324" s="60">
        <v>45261</v>
      </c>
      <c r="E324"/>
      <c r="F324"/>
      <c r="G324" s="51"/>
      <c r="O324"/>
      <c r="P324"/>
      <c r="S324"/>
    </row>
    <row r="325" spans="1:19">
      <c r="A325" s="78" t="s">
        <v>3485</v>
      </c>
      <c r="B325" s="60">
        <v>45108</v>
      </c>
      <c r="C325" s="60">
        <v>45292</v>
      </c>
      <c r="E325"/>
      <c r="F325"/>
      <c r="G325" s="51"/>
      <c r="O325"/>
      <c r="P325"/>
      <c r="S325"/>
    </row>
    <row r="326" spans="1:19">
      <c r="A326" s="78" t="s">
        <v>1199</v>
      </c>
      <c r="B326" s="60">
        <v>45200</v>
      </c>
      <c r="C326" s="60" t="s">
        <v>2841</v>
      </c>
      <c r="E326"/>
      <c r="F326"/>
      <c r="G326" s="51"/>
      <c r="O326"/>
      <c r="P326"/>
      <c r="S326"/>
    </row>
    <row r="327" spans="1:19">
      <c r="A327" s="78" t="s">
        <v>261</v>
      </c>
      <c r="B327" s="60">
        <v>45200</v>
      </c>
      <c r="C327" s="60">
        <v>45383</v>
      </c>
      <c r="E327"/>
      <c r="F327"/>
      <c r="G327" s="51"/>
      <c r="O327"/>
      <c r="P327"/>
      <c r="S327"/>
    </row>
    <row r="328" spans="1:19">
      <c r="A328" s="78" t="s">
        <v>3525</v>
      </c>
      <c r="B328" s="60">
        <v>45200</v>
      </c>
      <c r="C328" s="60">
        <v>45383</v>
      </c>
      <c r="E328"/>
      <c r="F328"/>
      <c r="G328" s="51"/>
      <c r="O328"/>
      <c r="P328"/>
      <c r="S328"/>
    </row>
    <row r="329" spans="1:19">
      <c r="A329" s="78" t="s">
        <v>3330</v>
      </c>
      <c r="B329" s="60">
        <v>45200</v>
      </c>
      <c r="C329" s="60">
        <v>45383</v>
      </c>
      <c r="E329"/>
      <c r="F329"/>
      <c r="G329" s="51"/>
      <c r="O329"/>
      <c r="P329"/>
      <c r="S329"/>
    </row>
    <row r="330" spans="1:19">
      <c r="A330" s="78" t="s">
        <v>7159</v>
      </c>
      <c r="B330" s="60">
        <v>45200</v>
      </c>
      <c r="C330" s="60">
        <v>45383</v>
      </c>
      <c r="E330"/>
      <c r="F330"/>
      <c r="G330" s="51"/>
      <c r="O330"/>
      <c r="P330"/>
      <c r="S330"/>
    </row>
    <row r="331" spans="1:19">
      <c r="A331" s="78" t="s">
        <v>8596</v>
      </c>
      <c r="B331" s="126">
        <v>45231</v>
      </c>
      <c r="C331" s="60">
        <v>45413</v>
      </c>
      <c r="E331"/>
      <c r="F331"/>
      <c r="G331" s="51"/>
      <c r="O331"/>
      <c r="P331"/>
      <c r="S331"/>
    </row>
    <row r="332" spans="1:19">
      <c r="A332" s="78" t="s">
        <v>6388</v>
      </c>
      <c r="B332" s="126">
        <v>45200</v>
      </c>
      <c r="C332" s="60">
        <v>45383</v>
      </c>
      <c r="E332"/>
      <c r="F332"/>
      <c r="G332" s="51"/>
      <c r="O332"/>
      <c r="P332"/>
      <c r="S332"/>
    </row>
    <row r="333" spans="1:19">
      <c r="A333" s="78" t="s">
        <v>8594</v>
      </c>
      <c r="B333" s="126">
        <v>45231</v>
      </c>
      <c r="C333" s="60">
        <v>45413</v>
      </c>
      <c r="E333"/>
      <c r="F333"/>
      <c r="G333" s="51"/>
      <c r="O333"/>
      <c r="P333"/>
      <c r="S333"/>
    </row>
    <row r="334" spans="1:19">
      <c r="E334"/>
      <c r="F334"/>
      <c r="G334" s="51"/>
      <c r="O334"/>
      <c r="P334"/>
      <c r="S334"/>
    </row>
    <row r="335" spans="1:19">
      <c r="E335"/>
      <c r="F335"/>
      <c r="G335" s="51"/>
      <c r="O335"/>
      <c r="P335"/>
      <c r="S335"/>
    </row>
    <row r="336" spans="1:19">
      <c r="E336"/>
      <c r="F336"/>
      <c r="G336" s="51"/>
      <c r="O336"/>
      <c r="P336"/>
      <c r="S336"/>
    </row>
    <row r="337" spans="5:19">
      <c r="E337"/>
      <c r="F337"/>
      <c r="G337" s="51"/>
      <c r="O337"/>
      <c r="P337"/>
      <c r="S337"/>
    </row>
    <row r="338" spans="5:19">
      <c r="E338"/>
      <c r="F338"/>
      <c r="G338" s="51"/>
      <c r="O338"/>
      <c r="P338"/>
      <c r="S338"/>
    </row>
    <row r="339" spans="5:19">
      <c r="E339"/>
      <c r="F339"/>
      <c r="G339" s="51"/>
      <c r="O339"/>
      <c r="P339"/>
      <c r="S339"/>
    </row>
    <row r="340" spans="5:19">
      <c r="E340"/>
      <c r="F340"/>
      <c r="G340" s="51"/>
      <c r="O340"/>
      <c r="P340"/>
      <c r="S340"/>
    </row>
    <row r="341" spans="5:19">
      <c r="E341"/>
      <c r="F341"/>
      <c r="G341" s="51"/>
      <c r="O341"/>
      <c r="P341"/>
      <c r="S341"/>
    </row>
    <row r="342" spans="5:19">
      <c r="E342"/>
      <c r="F342"/>
      <c r="G342" s="51"/>
      <c r="O342"/>
      <c r="P342"/>
      <c r="S342"/>
    </row>
    <row r="343" spans="5:19">
      <c r="E343"/>
      <c r="F343"/>
      <c r="G343" s="51"/>
      <c r="O343"/>
      <c r="P343"/>
      <c r="S343"/>
    </row>
    <row r="344" spans="5:19">
      <c r="E344"/>
      <c r="F344"/>
      <c r="G344" s="51"/>
      <c r="O344"/>
      <c r="P344"/>
      <c r="S344"/>
    </row>
    <row r="345" spans="5:19">
      <c r="E345"/>
      <c r="F345"/>
      <c r="G345" s="51"/>
      <c r="O345"/>
      <c r="P345"/>
      <c r="S345"/>
    </row>
    <row r="346" spans="5:19">
      <c r="E346"/>
      <c r="F346"/>
      <c r="G346" s="51"/>
      <c r="O346"/>
      <c r="P346"/>
      <c r="S346"/>
    </row>
    <row r="347" spans="5:19">
      <c r="E347"/>
      <c r="F347"/>
      <c r="G347" s="51"/>
      <c r="O347"/>
      <c r="P347"/>
      <c r="S347"/>
    </row>
    <row r="348" spans="5:19">
      <c r="E348"/>
      <c r="F348"/>
      <c r="G348" s="51"/>
      <c r="O348"/>
      <c r="P348"/>
      <c r="S348"/>
    </row>
    <row r="349" spans="5:19">
      <c r="E349"/>
      <c r="F349"/>
      <c r="G349" s="51"/>
      <c r="O349"/>
      <c r="P349"/>
      <c r="S349"/>
    </row>
    <row r="350" spans="5:19">
      <c r="E350"/>
      <c r="F350"/>
      <c r="G350" s="51"/>
      <c r="O350"/>
      <c r="P350"/>
      <c r="S350"/>
    </row>
    <row r="351" spans="5:19">
      <c r="E351"/>
      <c r="F351"/>
      <c r="G351" s="51"/>
      <c r="O351"/>
      <c r="P351"/>
      <c r="S351"/>
    </row>
    <row r="352" spans="5:19">
      <c r="E352"/>
      <c r="F352"/>
      <c r="G352" s="51"/>
      <c r="O352"/>
      <c r="P352"/>
      <c r="S352"/>
    </row>
    <row r="353" spans="5:19">
      <c r="E353"/>
      <c r="F353"/>
      <c r="G353" s="51"/>
      <c r="O353"/>
      <c r="P353"/>
      <c r="S353"/>
    </row>
    <row r="354" spans="5:19">
      <c r="E354"/>
      <c r="F354"/>
      <c r="G354" s="51"/>
      <c r="O354"/>
      <c r="P354"/>
      <c r="S354"/>
    </row>
    <row r="355" spans="5:19">
      <c r="E355"/>
      <c r="F355"/>
      <c r="G355" s="51"/>
      <c r="O355"/>
      <c r="P355"/>
      <c r="S355"/>
    </row>
    <row r="356" spans="5:19">
      <c r="E356"/>
      <c r="F356"/>
      <c r="G356" s="51"/>
      <c r="O356"/>
      <c r="P356"/>
      <c r="S356"/>
    </row>
    <row r="357" spans="5:19">
      <c r="E357"/>
      <c r="F357"/>
      <c r="G357" s="51"/>
      <c r="O357"/>
      <c r="P357"/>
      <c r="S357"/>
    </row>
    <row r="358" spans="5:19">
      <c r="E358"/>
      <c r="F358"/>
      <c r="G358" s="51"/>
      <c r="O358"/>
      <c r="P358"/>
      <c r="S358"/>
    </row>
    <row r="359" spans="5:19">
      <c r="E359"/>
      <c r="F359"/>
      <c r="G359" s="51"/>
      <c r="O359"/>
      <c r="P359"/>
      <c r="S359"/>
    </row>
    <row r="360" spans="5:19">
      <c r="E360"/>
      <c r="F360"/>
      <c r="G360" s="51"/>
      <c r="O360"/>
      <c r="P360"/>
      <c r="S360"/>
    </row>
    <row r="361" spans="5:19">
      <c r="E361"/>
      <c r="F361"/>
      <c r="G361" s="51"/>
      <c r="O361"/>
      <c r="P361"/>
      <c r="S361"/>
    </row>
    <row r="362" spans="5:19">
      <c r="E362"/>
      <c r="F362"/>
      <c r="G362" s="51"/>
      <c r="O362"/>
      <c r="P362"/>
      <c r="S362"/>
    </row>
    <row r="363" spans="5:19">
      <c r="E363"/>
      <c r="F363"/>
      <c r="G363" s="51"/>
      <c r="O363"/>
      <c r="P363"/>
      <c r="S363"/>
    </row>
    <row r="364" spans="5:19">
      <c r="E364"/>
      <c r="F364"/>
      <c r="G364" s="51"/>
      <c r="O364"/>
      <c r="P364"/>
      <c r="S364"/>
    </row>
    <row r="365" spans="5:19">
      <c r="E365"/>
      <c r="F365"/>
      <c r="G365" s="51"/>
      <c r="O365"/>
      <c r="P365"/>
      <c r="S365"/>
    </row>
    <row r="366" spans="5:19">
      <c r="E366"/>
      <c r="F366"/>
      <c r="G366" s="51"/>
      <c r="O366"/>
      <c r="P366"/>
      <c r="S366"/>
    </row>
    <row r="367" spans="5:19">
      <c r="E367"/>
      <c r="F367"/>
      <c r="G367" s="51"/>
      <c r="O367"/>
      <c r="P367"/>
      <c r="S367"/>
    </row>
    <row r="368" spans="5:19">
      <c r="E368"/>
      <c r="F368"/>
      <c r="G368" s="51"/>
      <c r="O368"/>
      <c r="P368"/>
      <c r="S368"/>
    </row>
    <row r="369" spans="5:19">
      <c r="E369"/>
      <c r="F369"/>
      <c r="G369" s="51"/>
      <c r="O369"/>
      <c r="P369"/>
      <c r="S369"/>
    </row>
    <row r="370" spans="5:19">
      <c r="E370"/>
      <c r="F370"/>
      <c r="G370" s="51"/>
      <c r="O370"/>
      <c r="P370"/>
      <c r="S370"/>
    </row>
    <row r="371" spans="5:19">
      <c r="E371"/>
      <c r="F371"/>
      <c r="G371" s="51"/>
      <c r="O371"/>
      <c r="P371"/>
      <c r="S371"/>
    </row>
    <row r="372" spans="5:19">
      <c r="E372"/>
      <c r="F372"/>
      <c r="G372" s="51"/>
      <c r="O372"/>
      <c r="P372"/>
      <c r="S372"/>
    </row>
    <row r="373" spans="5:19">
      <c r="E373"/>
      <c r="F373"/>
      <c r="G373" s="51"/>
      <c r="O373"/>
      <c r="P373"/>
      <c r="S373"/>
    </row>
    <row r="374" spans="5:19">
      <c r="E374"/>
      <c r="F374"/>
      <c r="G374" s="51"/>
      <c r="O374"/>
      <c r="P374"/>
      <c r="S374"/>
    </row>
    <row r="375" spans="5:19">
      <c r="E375"/>
      <c r="F375"/>
      <c r="G375" s="51"/>
      <c r="O375"/>
      <c r="P375"/>
      <c r="S375"/>
    </row>
    <row r="376" spans="5:19">
      <c r="E376"/>
      <c r="F376"/>
      <c r="G376" s="51"/>
      <c r="O376"/>
      <c r="P376"/>
      <c r="S376"/>
    </row>
    <row r="377" spans="5:19">
      <c r="E377"/>
      <c r="F377"/>
      <c r="G377" s="51"/>
      <c r="O377"/>
      <c r="P377"/>
      <c r="S377"/>
    </row>
    <row r="378" spans="5:19">
      <c r="E378"/>
      <c r="F378"/>
      <c r="G378" s="51"/>
      <c r="O378"/>
      <c r="P378"/>
      <c r="S378"/>
    </row>
    <row r="379" spans="5:19">
      <c r="E379"/>
      <c r="F379"/>
      <c r="G379" s="51"/>
      <c r="O379"/>
      <c r="P379"/>
      <c r="S379"/>
    </row>
    <row r="380" spans="5:19">
      <c r="E380"/>
      <c r="F380"/>
      <c r="G380" s="51"/>
      <c r="O380"/>
      <c r="P380"/>
      <c r="S380"/>
    </row>
    <row r="381" spans="5:19">
      <c r="E381"/>
      <c r="F381"/>
      <c r="G381" s="51"/>
      <c r="O381"/>
      <c r="P381"/>
      <c r="S381"/>
    </row>
    <row r="382" spans="5:19">
      <c r="E382"/>
      <c r="F382"/>
      <c r="G382" s="51"/>
      <c r="O382"/>
      <c r="P382"/>
      <c r="S382"/>
    </row>
    <row r="383" spans="5:19">
      <c r="E383"/>
      <c r="F383"/>
      <c r="G383" s="51"/>
      <c r="O383"/>
      <c r="P383"/>
      <c r="S383"/>
    </row>
    <row r="384" spans="5:19">
      <c r="E384"/>
      <c r="F384"/>
      <c r="G384" s="51"/>
      <c r="O384"/>
      <c r="P384"/>
      <c r="S384"/>
    </row>
    <row r="385" spans="5:19">
      <c r="E385"/>
      <c r="F385"/>
      <c r="G385" s="51"/>
      <c r="O385"/>
      <c r="P385"/>
      <c r="S385"/>
    </row>
    <row r="386" spans="5:19">
      <c r="E386"/>
      <c r="F386"/>
      <c r="G386" s="51"/>
      <c r="O386"/>
      <c r="P386"/>
      <c r="S386"/>
    </row>
    <row r="387" spans="5:19">
      <c r="E387"/>
      <c r="F387"/>
      <c r="G387" s="51"/>
      <c r="O387"/>
      <c r="P387"/>
      <c r="S387"/>
    </row>
    <row r="388" spans="5:19">
      <c r="E388"/>
      <c r="F388"/>
      <c r="G388" s="51"/>
      <c r="O388"/>
      <c r="P388"/>
      <c r="S388"/>
    </row>
    <row r="389" spans="5:19">
      <c r="E389"/>
      <c r="F389"/>
      <c r="G389" s="51"/>
      <c r="O389"/>
      <c r="P389"/>
      <c r="S389"/>
    </row>
    <row r="390" spans="5:19">
      <c r="E390"/>
      <c r="F390"/>
      <c r="G390" s="51"/>
      <c r="O390"/>
      <c r="P390"/>
      <c r="S390"/>
    </row>
    <row r="391" spans="5:19">
      <c r="E391"/>
      <c r="F391"/>
      <c r="G391" s="51"/>
      <c r="O391"/>
      <c r="P391"/>
      <c r="S391"/>
    </row>
    <row r="392" spans="5:19">
      <c r="E392"/>
      <c r="F392"/>
      <c r="G392" s="51"/>
      <c r="O392"/>
      <c r="P392"/>
      <c r="S392"/>
    </row>
    <row r="393" spans="5:19">
      <c r="E393"/>
      <c r="F393"/>
      <c r="G393" s="51"/>
      <c r="O393"/>
      <c r="P393"/>
      <c r="S393"/>
    </row>
    <row r="394" spans="5:19">
      <c r="E394"/>
      <c r="F394"/>
      <c r="G394" s="51"/>
      <c r="O394"/>
      <c r="P394"/>
      <c r="S394"/>
    </row>
    <row r="395" spans="5:19">
      <c r="E395"/>
      <c r="F395"/>
      <c r="G395" s="51"/>
      <c r="O395"/>
      <c r="P395"/>
      <c r="S395"/>
    </row>
    <row r="396" spans="5:19">
      <c r="E396"/>
      <c r="F396"/>
      <c r="G396" s="51"/>
      <c r="O396"/>
      <c r="P396"/>
      <c r="S396"/>
    </row>
    <row r="397" spans="5:19">
      <c r="E397"/>
      <c r="F397"/>
      <c r="G397" s="51"/>
      <c r="O397"/>
      <c r="P397"/>
      <c r="S397"/>
    </row>
    <row r="398" spans="5:19">
      <c r="E398"/>
      <c r="F398"/>
      <c r="G398" s="51"/>
      <c r="O398"/>
      <c r="P398"/>
      <c r="S398"/>
    </row>
    <row r="399" spans="5:19">
      <c r="E399"/>
      <c r="F399"/>
      <c r="G399" s="51"/>
      <c r="O399"/>
      <c r="P399"/>
      <c r="S399"/>
    </row>
    <row r="400" spans="5:19">
      <c r="E400"/>
      <c r="F400"/>
      <c r="G400" s="51"/>
      <c r="O400"/>
      <c r="P400"/>
      <c r="S400"/>
    </row>
    <row r="401" spans="5:19">
      <c r="E401"/>
      <c r="F401"/>
      <c r="G401" s="51"/>
      <c r="O401"/>
      <c r="P401"/>
      <c r="S401"/>
    </row>
    <row r="402" spans="5:19">
      <c r="E402"/>
      <c r="F402"/>
      <c r="G402" s="51"/>
      <c r="O402"/>
      <c r="P402"/>
      <c r="S402"/>
    </row>
    <row r="403" spans="5:19">
      <c r="E403"/>
      <c r="F403"/>
      <c r="G403" s="51"/>
      <c r="O403"/>
      <c r="P403"/>
      <c r="S403"/>
    </row>
    <row r="404" spans="5:19">
      <c r="E404"/>
      <c r="F404"/>
      <c r="G404" s="51"/>
      <c r="O404"/>
      <c r="P404"/>
      <c r="S404"/>
    </row>
    <row r="405" spans="5:19">
      <c r="E405"/>
      <c r="F405"/>
      <c r="G405" s="51"/>
      <c r="O405"/>
      <c r="P405"/>
      <c r="S405"/>
    </row>
    <row r="406" spans="5:19">
      <c r="E406"/>
      <c r="F406"/>
      <c r="G406" s="51"/>
      <c r="O406"/>
      <c r="P406"/>
      <c r="S406"/>
    </row>
    <row r="407" spans="5:19">
      <c r="E407"/>
      <c r="F407"/>
      <c r="G407" s="51"/>
      <c r="O407"/>
      <c r="P407"/>
      <c r="S407"/>
    </row>
    <row r="408" spans="5:19">
      <c r="E408"/>
      <c r="F408"/>
      <c r="G408" s="51"/>
      <c r="O408"/>
      <c r="P408"/>
      <c r="S408"/>
    </row>
    <row r="409" spans="5:19">
      <c r="E409"/>
      <c r="F409"/>
      <c r="G409" s="51"/>
      <c r="O409"/>
      <c r="P409"/>
      <c r="S409"/>
    </row>
    <row r="410" spans="5:19">
      <c r="E410"/>
      <c r="F410"/>
      <c r="G410" s="51"/>
      <c r="O410"/>
      <c r="P410"/>
      <c r="S410"/>
    </row>
    <row r="411" spans="5:19">
      <c r="E411"/>
      <c r="F411"/>
      <c r="G411" s="51"/>
      <c r="O411"/>
      <c r="P411"/>
      <c r="S411"/>
    </row>
    <row r="412" spans="5:19">
      <c r="E412"/>
      <c r="F412"/>
      <c r="G412" s="51"/>
      <c r="O412"/>
      <c r="P412"/>
      <c r="S412"/>
    </row>
    <row r="413" spans="5:19">
      <c r="E413"/>
      <c r="F413"/>
      <c r="G413" s="51"/>
      <c r="O413"/>
      <c r="P413"/>
      <c r="S413"/>
    </row>
    <row r="414" spans="5:19">
      <c r="E414"/>
      <c r="F414"/>
      <c r="G414" s="51"/>
      <c r="O414"/>
      <c r="P414"/>
      <c r="S414"/>
    </row>
    <row r="415" spans="5:19">
      <c r="E415"/>
      <c r="F415"/>
      <c r="G415" s="51"/>
      <c r="O415"/>
      <c r="P415"/>
      <c r="S415"/>
    </row>
    <row r="416" spans="5:19">
      <c r="E416"/>
      <c r="F416"/>
      <c r="G416" s="51"/>
      <c r="O416"/>
      <c r="P416"/>
      <c r="S416"/>
    </row>
    <row r="417" spans="5:19">
      <c r="E417"/>
      <c r="F417"/>
      <c r="G417" s="51"/>
      <c r="O417"/>
      <c r="P417"/>
      <c r="S417"/>
    </row>
    <row r="418" spans="5:19">
      <c r="E418"/>
      <c r="F418"/>
      <c r="G418" s="51"/>
      <c r="O418"/>
      <c r="P418"/>
      <c r="S418"/>
    </row>
    <row r="419" spans="5:19">
      <c r="E419"/>
      <c r="F419"/>
      <c r="G419" s="51"/>
      <c r="O419"/>
      <c r="P419"/>
      <c r="S419"/>
    </row>
    <row r="420" spans="5:19">
      <c r="E420"/>
      <c r="F420"/>
      <c r="G420" s="51"/>
      <c r="O420"/>
      <c r="P420"/>
      <c r="S420"/>
    </row>
    <row r="421" spans="5:19">
      <c r="E421"/>
      <c r="F421"/>
      <c r="G421" s="51"/>
      <c r="O421"/>
      <c r="P421"/>
      <c r="S421"/>
    </row>
    <row r="422" spans="5:19">
      <c r="E422"/>
      <c r="F422"/>
      <c r="G422" s="51"/>
      <c r="O422"/>
      <c r="P422"/>
      <c r="S422"/>
    </row>
    <row r="423" spans="5:19">
      <c r="E423"/>
      <c r="F423"/>
      <c r="G423" s="51"/>
      <c r="O423"/>
      <c r="P423"/>
      <c r="S423"/>
    </row>
    <row r="424" spans="5:19">
      <c r="E424"/>
      <c r="F424"/>
      <c r="G424" s="51"/>
      <c r="O424"/>
      <c r="P424"/>
      <c r="S424"/>
    </row>
    <row r="425" spans="5:19">
      <c r="E425"/>
      <c r="F425"/>
      <c r="G425" s="51"/>
      <c r="O425"/>
      <c r="P425"/>
      <c r="S425"/>
    </row>
    <row r="426" spans="5:19">
      <c r="E426"/>
      <c r="F426"/>
      <c r="G426" s="51"/>
      <c r="O426"/>
      <c r="P426"/>
      <c r="S426"/>
    </row>
    <row r="427" spans="5:19">
      <c r="E427"/>
      <c r="F427"/>
      <c r="G427" s="51"/>
      <c r="O427"/>
      <c r="P427"/>
      <c r="S427"/>
    </row>
    <row r="428" spans="5:19">
      <c r="E428"/>
      <c r="F428"/>
      <c r="G428" s="51"/>
      <c r="O428"/>
      <c r="P428"/>
      <c r="S428"/>
    </row>
    <row r="429" spans="5:19">
      <c r="E429"/>
      <c r="F429"/>
      <c r="G429" s="51"/>
      <c r="O429"/>
      <c r="P429"/>
      <c r="S429"/>
    </row>
    <row r="430" spans="5:19">
      <c r="E430"/>
      <c r="F430"/>
      <c r="G430" s="51"/>
      <c r="O430"/>
      <c r="P430"/>
      <c r="S430"/>
    </row>
    <row r="431" spans="5:19">
      <c r="E431"/>
      <c r="F431"/>
      <c r="G431" s="51"/>
      <c r="O431"/>
      <c r="P431"/>
      <c r="S431"/>
    </row>
    <row r="432" spans="5:19">
      <c r="E432"/>
      <c r="F432"/>
      <c r="G432" s="51"/>
      <c r="O432"/>
      <c r="P432"/>
      <c r="S432"/>
    </row>
    <row r="433" spans="5:19">
      <c r="E433"/>
      <c r="F433"/>
      <c r="G433" s="51"/>
      <c r="O433"/>
      <c r="P433"/>
      <c r="S433"/>
    </row>
    <row r="434" spans="5:19">
      <c r="E434"/>
      <c r="F434"/>
      <c r="G434" s="51"/>
      <c r="O434"/>
      <c r="P434"/>
      <c r="S434"/>
    </row>
    <row r="435" spans="5:19">
      <c r="E435"/>
      <c r="F435"/>
      <c r="G435" s="51"/>
      <c r="O435"/>
      <c r="P435"/>
      <c r="S435"/>
    </row>
    <row r="436" spans="5:19">
      <c r="E436"/>
      <c r="F436"/>
      <c r="G436" s="51"/>
      <c r="O436"/>
      <c r="P436"/>
      <c r="S436"/>
    </row>
    <row r="437" spans="5:19">
      <c r="E437"/>
      <c r="F437"/>
      <c r="G437" s="51"/>
      <c r="O437"/>
      <c r="P437"/>
      <c r="S437"/>
    </row>
    <row r="438" spans="5:19">
      <c r="E438"/>
      <c r="F438"/>
      <c r="G438" s="51"/>
      <c r="O438"/>
      <c r="P438"/>
      <c r="S438"/>
    </row>
    <row r="439" spans="5:19">
      <c r="E439"/>
      <c r="F439"/>
      <c r="G439" s="51"/>
      <c r="O439"/>
      <c r="P439"/>
      <c r="S439"/>
    </row>
    <row r="440" spans="5:19">
      <c r="E440"/>
      <c r="F440"/>
      <c r="G440" s="51"/>
      <c r="O440"/>
      <c r="P440"/>
      <c r="S440"/>
    </row>
    <row r="441" spans="5:19">
      <c r="E441"/>
      <c r="F441"/>
      <c r="G441" s="51"/>
      <c r="O441"/>
      <c r="P441"/>
      <c r="S441"/>
    </row>
    <row r="442" spans="5:19">
      <c r="E442"/>
      <c r="F442"/>
      <c r="G442" s="51"/>
      <c r="O442"/>
      <c r="P442"/>
      <c r="S442"/>
    </row>
    <row r="443" spans="5:19">
      <c r="E443"/>
      <c r="F443"/>
      <c r="G443" s="51"/>
      <c r="O443"/>
      <c r="P443"/>
      <c r="S443"/>
    </row>
    <row r="444" spans="5:19">
      <c r="E444"/>
      <c r="F444"/>
      <c r="G444" s="51"/>
      <c r="O444"/>
      <c r="P444"/>
      <c r="S444"/>
    </row>
    <row r="445" spans="5:19">
      <c r="E445"/>
      <c r="F445"/>
      <c r="G445" s="51"/>
      <c r="O445"/>
      <c r="P445"/>
      <c r="S445"/>
    </row>
    <row r="446" spans="5:19">
      <c r="E446"/>
      <c r="F446"/>
      <c r="G446" s="51"/>
      <c r="O446"/>
      <c r="P446"/>
      <c r="S446"/>
    </row>
    <row r="447" spans="5:19">
      <c r="E447"/>
      <c r="F447"/>
      <c r="G447" s="51"/>
      <c r="O447"/>
      <c r="P447"/>
      <c r="S447"/>
    </row>
    <row r="448" spans="5:19">
      <c r="E448"/>
      <c r="F448"/>
      <c r="G448" s="51"/>
      <c r="O448"/>
      <c r="P448"/>
      <c r="S448"/>
    </row>
    <row r="449" spans="5:19">
      <c r="E449"/>
      <c r="F449"/>
      <c r="G449" s="51"/>
      <c r="O449"/>
      <c r="P449"/>
      <c r="S449"/>
    </row>
    <row r="450" spans="5:19">
      <c r="E450"/>
      <c r="F450"/>
      <c r="G450" s="51"/>
      <c r="O450"/>
      <c r="P450"/>
      <c r="S450"/>
    </row>
    <row r="451" spans="5:19">
      <c r="E451"/>
      <c r="F451"/>
      <c r="G451" s="51"/>
      <c r="O451"/>
      <c r="P451"/>
      <c r="S451"/>
    </row>
    <row r="452" spans="5:19">
      <c r="E452"/>
      <c r="F452"/>
      <c r="G452" s="51"/>
      <c r="O452"/>
      <c r="P452"/>
      <c r="S452"/>
    </row>
    <row r="453" spans="5:19">
      <c r="E453"/>
      <c r="F453"/>
      <c r="G453" s="51"/>
      <c r="O453"/>
      <c r="P453"/>
      <c r="S453"/>
    </row>
    <row r="454" spans="5:19">
      <c r="E454"/>
      <c r="F454"/>
      <c r="G454" s="51"/>
      <c r="O454"/>
      <c r="P454"/>
      <c r="S454"/>
    </row>
    <row r="455" spans="5:19">
      <c r="E455"/>
      <c r="F455"/>
      <c r="G455" s="51"/>
      <c r="O455"/>
      <c r="P455"/>
      <c r="S455"/>
    </row>
    <row r="456" spans="5:19">
      <c r="E456"/>
      <c r="F456"/>
      <c r="G456" s="51"/>
      <c r="O456"/>
      <c r="P456"/>
      <c r="S456"/>
    </row>
    <row r="457" spans="5:19">
      <c r="E457"/>
      <c r="F457"/>
      <c r="G457" s="51"/>
      <c r="O457"/>
      <c r="P457"/>
      <c r="S457"/>
    </row>
    <row r="458" spans="5:19">
      <c r="E458"/>
      <c r="F458"/>
      <c r="G458" s="51"/>
      <c r="O458"/>
      <c r="P458"/>
      <c r="S458"/>
    </row>
    <row r="459" spans="5:19">
      <c r="E459"/>
      <c r="F459"/>
      <c r="G459" s="51"/>
      <c r="O459"/>
      <c r="P459"/>
      <c r="S459"/>
    </row>
    <row r="460" spans="5:19">
      <c r="E460"/>
      <c r="F460"/>
      <c r="G460" s="51"/>
      <c r="O460"/>
      <c r="P460"/>
      <c r="S460"/>
    </row>
    <row r="461" spans="5:19">
      <c r="E461"/>
      <c r="F461"/>
      <c r="G461" s="51"/>
      <c r="O461"/>
      <c r="P461"/>
      <c r="S461"/>
    </row>
    <row r="462" spans="5:19">
      <c r="E462"/>
      <c r="F462"/>
      <c r="G462" s="51"/>
      <c r="O462"/>
      <c r="P462"/>
      <c r="S462"/>
    </row>
    <row r="463" spans="5:19">
      <c r="E463"/>
      <c r="F463"/>
      <c r="G463" s="51"/>
      <c r="O463"/>
      <c r="P463"/>
      <c r="S463"/>
    </row>
    <row r="464" spans="5:19">
      <c r="E464"/>
      <c r="F464"/>
      <c r="G464" s="51"/>
      <c r="O464"/>
      <c r="P464"/>
      <c r="S464"/>
    </row>
    <row r="465" spans="5:19">
      <c r="E465"/>
      <c r="F465"/>
      <c r="G465" s="51"/>
      <c r="O465"/>
      <c r="P465"/>
      <c r="S465"/>
    </row>
    <row r="466" spans="5:19">
      <c r="E466"/>
      <c r="F466"/>
      <c r="G466" s="51"/>
      <c r="O466"/>
      <c r="P466"/>
      <c r="S466"/>
    </row>
    <row r="467" spans="5:19">
      <c r="E467"/>
      <c r="F467"/>
      <c r="G467" s="51"/>
      <c r="O467"/>
      <c r="P467"/>
      <c r="S467"/>
    </row>
    <row r="468" spans="5:19">
      <c r="E468"/>
      <c r="F468"/>
      <c r="G468" s="51"/>
      <c r="O468"/>
      <c r="P468"/>
      <c r="S468"/>
    </row>
    <row r="469" spans="5:19">
      <c r="E469"/>
      <c r="F469"/>
      <c r="G469" s="51"/>
      <c r="O469"/>
      <c r="P469"/>
      <c r="S469"/>
    </row>
    <row r="470" spans="5:19">
      <c r="E470"/>
      <c r="F470"/>
      <c r="G470" s="51"/>
      <c r="O470"/>
      <c r="P470"/>
      <c r="S470"/>
    </row>
    <row r="471" spans="5:19">
      <c r="E471"/>
      <c r="F471"/>
      <c r="G471" s="51"/>
      <c r="O471"/>
      <c r="P471"/>
      <c r="S471"/>
    </row>
    <row r="472" spans="5:19">
      <c r="E472"/>
      <c r="F472"/>
      <c r="G472" s="51"/>
      <c r="O472"/>
      <c r="P472"/>
      <c r="S472"/>
    </row>
    <row r="473" spans="5:19">
      <c r="E473"/>
      <c r="F473"/>
      <c r="G473" s="51"/>
      <c r="O473"/>
      <c r="P473"/>
      <c r="S473"/>
    </row>
    <row r="474" spans="5:19">
      <c r="E474"/>
      <c r="F474"/>
      <c r="G474" s="51"/>
      <c r="O474"/>
      <c r="P474"/>
      <c r="S474"/>
    </row>
    <row r="475" spans="5:19">
      <c r="E475"/>
      <c r="F475"/>
      <c r="G475" s="51"/>
      <c r="O475"/>
      <c r="P475"/>
      <c r="S475"/>
    </row>
    <row r="476" spans="5:19">
      <c r="E476"/>
      <c r="F476"/>
      <c r="G476" s="51"/>
      <c r="O476"/>
      <c r="P476"/>
      <c r="S476"/>
    </row>
    <row r="477" spans="5:19">
      <c r="E477"/>
      <c r="F477"/>
      <c r="G477" s="51"/>
      <c r="O477"/>
      <c r="P477"/>
      <c r="S477"/>
    </row>
    <row r="478" spans="5:19">
      <c r="E478"/>
      <c r="F478"/>
      <c r="G478" s="51"/>
      <c r="O478"/>
      <c r="P478"/>
      <c r="S478"/>
    </row>
    <row r="479" spans="5:19">
      <c r="E479"/>
      <c r="F479"/>
      <c r="G479" s="51"/>
      <c r="O479"/>
      <c r="P479"/>
      <c r="S479"/>
    </row>
    <row r="480" spans="5:19">
      <c r="E480"/>
      <c r="F480"/>
      <c r="G480" s="51"/>
      <c r="O480"/>
      <c r="P480"/>
      <c r="S480"/>
    </row>
    <row r="481" spans="5:19">
      <c r="E481"/>
      <c r="F481"/>
      <c r="G481" s="51"/>
      <c r="O481"/>
      <c r="P481"/>
      <c r="S481"/>
    </row>
    <row r="482" spans="5:19">
      <c r="E482"/>
      <c r="F482"/>
      <c r="G482" s="51"/>
      <c r="O482"/>
      <c r="P482"/>
      <c r="S482"/>
    </row>
    <row r="483" spans="5:19">
      <c r="E483"/>
      <c r="F483"/>
      <c r="G483" s="51"/>
      <c r="O483"/>
      <c r="P483"/>
      <c r="S483"/>
    </row>
    <row r="484" spans="5:19">
      <c r="E484"/>
      <c r="F484"/>
      <c r="G484" s="51"/>
      <c r="O484"/>
      <c r="P484"/>
      <c r="S484"/>
    </row>
    <row r="485" spans="5:19">
      <c r="E485"/>
      <c r="F485"/>
      <c r="G485" s="51"/>
      <c r="O485"/>
      <c r="P485"/>
      <c r="S485"/>
    </row>
    <row r="486" spans="5:19">
      <c r="E486"/>
      <c r="F486"/>
      <c r="G486" s="51"/>
      <c r="O486"/>
      <c r="P486"/>
      <c r="S486"/>
    </row>
    <row r="487" spans="5:19">
      <c r="E487"/>
      <c r="F487"/>
      <c r="G487" s="51"/>
      <c r="O487"/>
      <c r="P487"/>
      <c r="S487"/>
    </row>
    <row r="488" spans="5:19">
      <c r="E488"/>
      <c r="F488"/>
      <c r="G488" s="51"/>
      <c r="O488"/>
      <c r="P488"/>
      <c r="S488"/>
    </row>
    <row r="489" spans="5:19">
      <c r="E489"/>
      <c r="F489"/>
      <c r="G489" s="51"/>
      <c r="O489"/>
      <c r="P489"/>
      <c r="S489"/>
    </row>
    <row r="490" spans="5:19">
      <c r="E490"/>
      <c r="F490"/>
      <c r="G490" s="51"/>
      <c r="O490"/>
      <c r="P490"/>
      <c r="S490"/>
    </row>
    <row r="491" spans="5:19">
      <c r="E491"/>
      <c r="F491"/>
      <c r="G491" s="51"/>
      <c r="O491"/>
      <c r="P491"/>
      <c r="S491"/>
    </row>
    <row r="492" spans="5:19">
      <c r="E492"/>
      <c r="F492"/>
      <c r="G492" s="51"/>
      <c r="O492"/>
      <c r="P492"/>
      <c r="S492"/>
    </row>
    <row r="493" spans="5:19">
      <c r="E493"/>
      <c r="F493"/>
      <c r="G493" s="51"/>
      <c r="O493"/>
      <c r="P493"/>
      <c r="S493"/>
    </row>
    <row r="494" spans="5:19">
      <c r="E494"/>
      <c r="F494"/>
      <c r="G494" s="51"/>
      <c r="O494"/>
      <c r="P494"/>
      <c r="S494"/>
    </row>
    <row r="495" spans="5:19">
      <c r="E495"/>
      <c r="F495"/>
      <c r="G495" s="51"/>
      <c r="O495"/>
      <c r="P495"/>
      <c r="S495"/>
    </row>
    <row r="496" spans="5:19">
      <c r="E496"/>
      <c r="F496"/>
      <c r="G496" s="51"/>
      <c r="O496"/>
      <c r="P496"/>
      <c r="S496"/>
    </row>
    <row r="497" spans="5:19">
      <c r="E497"/>
      <c r="F497"/>
      <c r="G497" s="51"/>
      <c r="O497"/>
      <c r="P497"/>
      <c r="S497"/>
    </row>
    <row r="498" spans="5:19">
      <c r="E498"/>
      <c r="F498"/>
      <c r="G498" s="51"/>
      <c r="O498"/>
      <c r="P498"/>
      <c r="S498"/>
    </row>
    <row r="499" spans="5:19">
      <c r="E499"/>
      <c r="F499"/>
      <c r="G499" s="51"/>
      <c r="O499"/>
      <c r="P499"/>
      <c r="S499"/>
    </row>
    <row r="500" spans="5:19">
      <c r="E500"/>
      <c r="F500"/>
      <c r="G500" s="51"/>
      <c r="O500"/>
      <c r="P500"/>
      <c r="S500"/>
    </row>
    <row r="501" spans="5:19">
      <c r="E501"/>
      <c r="F501"/>
      <c r="G501" s="51"/>
      <c r="O501"/>
      <c r="P501"/>
      <c r="S501"/>
    </row>
    <row r="502" spans="5:19">
      <c r="E502"/>
      <c r="F502"/>
      <c r="G502" s="51"/>
      <c r="O502"/>
      <c r="P502"/>
      <c r="S502"/>
    </row>
    <row r="503" spans="5:19">
      <c r="E503"/>
      <c r="F503"/>
      <c r="G503" s="51"/>
      <c r="O503"/>
      <c r="P503"/>
      <c r="S503"/>
    </row>
    <row r="504" spans="5:19">
      <c r="E504"/>
      <c r="F504"/>
      <c r="G504" s="51"/>
      <c r="O504"/>
      <c r="P504"/>
      <c r="S504"/>
    </row>
    <row r="505" spans="5:19">
      <c r="E505"/>
      <c r="F505"/>
      <c r="G505" s="51"/>
      <c r="O505"/>
      <c r="P505"/>
      <c r="S505"/>
    </row>
    <row r="506" spans="5:19">
      <c r="E506"/>
      <c r="F506"/>
      <c r="G506" s="51"/>
      <c r="O506"/>
      <c r="P506"/>
      <c r="S506"/>
    </row>
    <row r="507" spans="5:19">
      <c r="E507"/>
      <c r="F507"/>
      <c r="G507" s="51"/>
      <c r="O507"/>
      <c r="P507"/>
      <c r="S507"/>
    </row>
    <row r="508" spans="5:19">
      <c r="E508"/>
      <c r="F508"/>
      <c r="G508" s="51"/>
      <c r="O508"/>
      <c r="P508"/>
      <c r="S508"/>
    </row>
    <row r="509" spans="5:19">
      <c r="E509"/>
      <c r="F509"/>
      <c r="G509" s="51"/>
      <c r="O509"/>
      <c r="P509"/>
      <c r="S509"/>
    </row>
    <row r="510" spans="5:19">
      <c r="E510"/>
      <c r="F510"/>
      <c r="G510" s="51"/>
      <c r="O510"/>
      <c r="P510"/>
      <c r="S510"/>
    </row>
    <row r="511" spans="5:19">
      <c r="E511"/>
      <c r="F511"/>
      <c r="G511" s="51"/>
      <c r="O511"/>
      <c r="P511"/>
      <c r="S511"/>
    </row>
    <row r="512" spans="5:19">
      <c r="E512"/>
      <c r="F512"/>
      <c r="G512" s="51"/>
      <c r="O512"/>
      <c r="P512"/>
      <c r="S512"/>
    </row>
    <row r="513" spans="5:19">
      <c r="E513"/>
      <c r="F513"/>
      <c r="G513" s="51"/>
      <c r="O513"/>
      <c r="P513"/>
      <c r="S513"/>
    </row>
    <row r="514" spans="5:19">
      <c r="E514"/>
      <c r="F514"/>
      <c r="G514" s="51"/>
      <c r="O514"/>
      <c r="P514"/>
      <c r="S514"/>
    </row>
    <row r="515" spans="5:19">
      <c r="E515"/>
      <c r="F515"/>
      <c r="G515" s="51"/>
      <c r="O515"/>
      <c r="P515"/>
      <c r="S515"/>
    </row>
    <row r="516" spans="5:19">
      <c r="E516"/>
      <c r="F516"/>
      <c r="G516" s="51"/>
      <c r="O516"/>
      <c r="P516"/>
      <c r="S516"/>
    </row>
    <row r="517" spans="5:19">
      <c r="E517"/>
      <c r="F517"/>
      <c r="G517" s="51"/>
      <c r="O517"/>
      <c r="P517"/>
      <c r="S517"/>
    </row>
    <row r="518" spans="5:19">
      <c r="E518"/>
      <c r="F518"/>
      <c r="G518" s="51"/>
      <c r="O518"/>
      <c r="P518"/>
      <c r="S518"/>
    </row>
    <row r="519" spans="5:19">
      <c r="E519"/>
      <c r="F519"/>
      <c r="G519" s="51"/>
      <c r="O519"/>
      <c r="P519"/>
      <c r="S519"/>
    </row>
    <row r="520" spans="5:19">
      <c r="E520"/>
      <c r="F520"/>
      <c r="G520" s="51"/>
      <c r="O520"/>
      <c r="P520"/>
      <c r="S520"/>
    </row>
    <row r="521" spans="5:19">
      <c r="E521"/>
      <c r="F521"/>
      <c r="G521" s="51"/>
      <c r="O521"/>
      <c r="P521"/>
      <c r="S521"/>
    </row>
    <row r="522" spans="5:19">
      <c r="E522"/>
      <c r="F522"/>
      <c r="G522" s="51"/>
      <c r="O522"/>
      <c r="P522"/>
      <c r="S522"/>
    </row>
    <row r="523" spans="5:19">
      <c r="E523"/>
      <c r="F523"/>
      <c r="G523" s="51"/>
      <c r="O523"/>
      <c r="P523"/>
      <c r="S523"/>
    </row>
    <row r="524" spans="5:19">
      <c r="E524"/>
      <c r="F524"/>
      <c r="G524" s="51"/>
      <c r="O524"/>
      <c r="P524"/>
      <c r="S524"/>
    </row>
    <row r="525" spans="5:19">
      <c r="E525"/>
      <c r="F525"/>
      <c r="G525" s="51"/>
      <c r="O525"/>
      <c r="P525"/>
      <c r="S525"/>
    </row>
    <row r="526" spans="5:19">
      <c r="E526"/>
      <c r="F526"/>
      <c r="G526" s="51"/>
      <c r="O526"/>
      <c r="P526"/>
      <c r="S526"/>
    </row>
    <row r="527" spans="5:19">
      <c r="E527"/>
      <c r="F527"/>
      <c r="G527" s="51"/>
      <c r="O527"/>
      <c r="P527"/>
      <c r="S527"/>
    </row>
    <row r="528" spans="5:19">
      <c r="E528"/>
      <c r="F528"/>
      <c r="G528" s="51"/>
      <c r="O528"/>
      <c r="P528"/>
      <c r="S528"/>
    </row>
    <row r="529" spans="5:19">
      <c r="E529"/>
      <c r="F529"/>
      <c r="G529" s="51"/>
      <c r="O529"/>
      <c r="P529"/>
      <c r="S529"/>
    </row>
    <row r="530" spans="5:19">
      <c r="E530"/>
      <c r="F530"/>
      <c r="G530" s="51"/>
      <c r="O530"/>
      <c r="P530"/>
      <c r="S530"/>
    </row>
    <row r="531" spans="5:19">
      <c r="E531"/>
      <c r="F531"/>
      <c r="G531" s="51"/>
      <c r="O531"/>
      <c r="P531"/>
      <c r="S531"/>
    </row>
    <row r="532" spans="5:19">
      <c r="E532"/>
      <c r="F532"/>
      <c r="G532" s="51"/>
      <c r="O532"/>
      <c r="P532"/>
      <c r="S532"/>
    </row>
    <row r="533" spans="5:19">
      <c r="E533"/>
      <c r="F533"/>
      <c r="G533" s="51"/>
      <c r="O533"/>
      <c r="P533"/>
      <c r="S533"/>
    </row>
    <row r="534" spans="5:19">
      <c r="E534"/>
      <c r="F534"/>
      <c r="G534" s="51"/>
      <c r="O534"/>
      <c r="P534"/>
      <c r="S534"/>
    </row>
    <row r="535" spans="5:19">
      <c r="E535"/>
      <c r="F535"/>
      <c r="G535" s="51"/>
      <c r="O535"/>
      <c r="P535"/>
      <c r="S535"/>
    </row>
    <row r="536" spans="5:19">
      <c r="E536"/>
      <c r="F536"/>
      <c r="G536" s="51"/>
      <c r="O536"/>
      <c r="P536"/>
      <c r="S536"/>
    </row>
    <row r="537" spans="5:19">
      <c r="E537"/>
      <c r="F537"/>
      <c r="G537" s="51"/>
      <c r="O537"/>
      <c r="P537"/>
      <c r="S537"/>
    </row>
    <row r="538" spans="5:19">
      <c r="E538"/>
      <c r="F538"/>
      <c r="G538" s="51"/>
      <c r="O538"/>
      <c r="P538"/>
      <c r="S538"/>
    </row>
    <row r="539" spans="5:19">
      <c r="E539"/>
      <c r="F539"/>
      <c r="G539" s="51"/>
      <c r="O539"/>
      <c r="P539"/>
      <c r="S539"/>
    </row>
    <row r="540" spans="5:19">
      <c r="E540"/>
      <c r="F540"/>
      <c r="G540" s="51"/>
      <c r="O540"/>
      <c r="P540"/>
      <c r="S540"/>
    </row>
    <row r="541" spans="5:19">
      <c r="E541"/>
      <c r="F541"/>
      <c r="G541" s="51"/>
      <c r="O541"/>
      <c r="P541"/>
      <c r="S541"/>
    </row>
    <row r="542" spans="5:19">
      <c r="E542"/>
      <c r="F542"/>
      <c r="G542" s="51"/>
      <c r="O542"/>
      <c r="P542"/>
      <c r="S542"/>
    </row>
    <row r="543" spans="5:19">
      <c r="E543"/>
      <c r="F543"/>
      <c r="G543" s="51"/>
      <c r="O543"/>
      <c r="P543"/>
      <c r="S543"/>
    </row>
    <row r="544" spans="5:19">
      <c r="E544"/>
      <c r="F544"/>
      <c r="G544" s="51"/>
      <c r="O544"/>
      <c r="P544"/>
      <c r="S544"/>
    </row>
    <row r="545" spans="5:19">
      <c r="E545"/>
      <c r="F545"/>
      <c r="G545" s="51"/>
      <c r="O545"/>
      <c r="P545"/>
      <c r="S545"/>
    </row>
    <row r="546" spans="5:19">
      <c r="E546"/>
      <c r="F546"/>
      <c r="G546" s="51"/>
      <c r="O546"/>
      <c r="P546"/>
      <c r="S546"/>
    </row>
    <row r="547" spans="5:19">
      <c r="E547"/>
      <c r="F547"/>
      <c r="G547" s="51"/>
      <c r="O547"/>
      <c r="P547"/>
      <c r="S547"/>
    </row>
    <row r="548" spans="5:19">
      <c r="E548"/>
      <c r="F548"/>
      <c r="G548" s="51"/>
      <c r="O548"/>
      <c r="P548"/>
      <c r="S548"/>
    </row>
    <row r="549" spans="5:19">
      <c r="E549"/>
      <c r="F549"/>
      <c r="G549" s="51"/>
      <c r="O549"/>
      <c r="P549"/>
      <c r="S549"/>
    </row>
    <row r="550" spans="5:19">
      <c r="E550"/>
      <c r="F550"/>
      <c r="G550" s="51"/>
      <c r="O550"/>
      <c r="P550"/>
      <c r="S550"/>
    </row>
    <row r="551" spans="5:19">
      <c r="E551"/>
      <c r="F551"/>
      <c r="G551" s="51"/>
      <c r="O551"/>
      <c r="P551"/>
      <c r="S551"/>
    </row>
    <row r="552" spans="5:19">
      <c r="E552"/>
      <c r="F552"/>
      <c r="G552" s="51"/>
      <c r="O552"/>
      <c r="P552"/>
      <c r="S552"/>
    </row>
    <row r="553" spans="5:19">
      <c r="E553"/>
      <c r="F553"/>
      <c r="G553" s="51"/>
      <c r="O553"/>
      <c r="P553"/>
      <c r="S553"/>
    </row>
    <row r="554" spans="5:19">
      <c r="E554"/>
      <c r="F554"/>
      <c r="G554" s="51"/>
      <c r="O554"/>
      <c r="P554"/>
      <c r="S554"/>
    </row>
    <row r="555" spans="5:19">
      <c r="E555"/>
      <c r="F555"/>
      <c r="G555" s="51"/>
      <c r="O555"/>
      <c r="P555"/>
      <c r="S555"/>
    </row>
    <row r="556" spans="5:19">
      <c r="E556"/>
      <c r="F556"/>
      <c r="G556" s="51"/>
      <c r="O556"/>
      <c r="P556"/>
      <c r="S556"/>
    </row>
    <row r="557" spans="5:19">
      <c r="E557"/>
      <c r="F557"/>
      <c r="G557" s="51"/>
      <c r="O557"/>
      <c r="P557"/>
      <c r="S557"/>
    </row>
    <row r="558" spans="5:19">
      <c r="E558"/>
      <c r="F558"/>
      <c r="G558" s="51"/>
      <c r="O558"/>
      <c r="P558"/>
      <c r="S558"/>
    </row>
    <row r="559" spans="5:19">
      <c r="E559"/>
      <c r="F559"/>
      <c r="G559" s="51"/>
      <c r="O559"/>
      <c r="P559"/>
      <c r="S559"/>
    </row>
    <row r="560" spans="5:19">
      <c r="E560"/>
      <c r="F560"/>
      <c r="G560" s="51"/>
      <c r="O560"/>
      <c r="P560"/>
      <c r="S560"/>
    </row>
    <row r="561" spans="5:19">
      <c r="E561"/>
      <c r="F561"/>
      <c r="G561" s="51"/>
      <c r="O561"/>
      <c r="P561"/>
      <c r="S561"/>
    </row>
    <row r="562" spans="5:19">
      <c r="E562"/>
      <c r="F562"/>
      <c r="G562" s="51"/>
      <c r="O562"/>
      <c r="P562"/>
      <c r="S562"/>
    </row>
    <row r="563" spans="5:19">
      <c r="E563"/>
      <c r="F563"/>
      <c r="G563" s="51"/>
      <c r="O563"/>
      <c r="P563"/>
      <c r="S563"/>
    </row>
    <row r="564" spans="5:19">
      <c r="E564"/>
      <c r="F564"/>
      <c r="G564" s="51"/>
      <c r="O564"/>
      <c r="P564"/>
      <c r="S564"/>
    </row>
    <row r="565" spans="5:19">
      <c r="E565"/>
      <c r="F565"/>
      <c r="G565" s="51"/>
      <c r="O565"/>
      <c r="P565"/>
      <c r="S565"/>
    </row>
    <row r="566" spans="5:19">
      <c r="E566"/>
      <c r="F566"/>
      <c r="G566" s="51"/>
      <c r="O566"/>
      <c r="P566"/>
      <c r="S566"/>
    </row>
    <row r="567" spans="5:19">
      <c r="E567"/>
      <c r="F567"/>
      <c r="G567" s="51"/>
      <c r="O567"/>
      <c r="P567"/>
      <c r="S567"/>
    </row>
    <row r="568" spans="5:19">
      <c r="E568"/>
      <c r="F568"/>
      <c r="G568" s="51"/>
      <c r="O568"/>
      <c r="P568"/>
      <c r="S568"/>
    </row>
    <row r="569" spans="5:19">
      <c r="E569"/>
      <c r="F569"/>
      <c r="G569" s="51"/>
      <c r="O569"/>
      <c r="P569"/>
      <c r="S569"/>
    </row>
    <row r="570" spans="5:19">
      <c r="E570"/>
      <c r="F570"/>
      <c r="G570" s="51"/>
      <c r="O570"/>
      <c r="P570"/>
      <c r="S570"/>
    </row>
    <row r="571" spans="5:19">
      <c r="E571"/>
      <c r="F571"/>
      <c r="G571" s="51"/>
      <c r="O571"/>
      <c r="P571"/>
      <c r="S571"/>
    </row>
    <row r="572" spans="5:19">
      <c r="E572"/>
      <c r="F572"/>
      <c r="G572" s="51"/>
      <c r="O572"/>
      <c r="P572"/>
      <c r="S572"/>
    </row>
    <row r="573" spans="5:19">
      <c r="E573"/>
      <c r="F573"/>
      <c r="G573" s="51"/>
      <c r="O573"/>
      <c r="P573"/>
      <c r="S573"/>
    </row>
    <row r="574" spans="5:19">
      <c r="E574"/>
      <c r="F574"/>
      <c r="G574" s="51"/>
      <c r="O574"/>
      <c r="P574"/>
      <c r="S574"/>
    </row>
    <row r="575" spans="5:19">
      <c r="E575"/>
      <c r="F575"/>
      <c r="G575" s="51"/>
      <c r="O575"/>
      <c r="P575"/>
      <c r="S575"/>
    </row>
    <row r="576" spans="5:19">
      <c r="E576"/>
      <c r="F576"/>
      <c r="G576" s="51"/>
      <c r="O576"/>
      <c r="P576"/>
      <c r="S576"/>
    </row>
    <row r="577" spans="5:19">
      <c r="E577"/>
      <c r="F577"/>
      <c r="G577" s="51"/>
      <c r="O577"/>
      <c r="P577"/>
      <c r="S577"/>
    </row>
    <row r="578" spans="5:19">
      <c r="E578"/>
      <c r="F578"/>
      <c r="G578" s="51"/>
      <c r="O578"/>
      <c r="P578"/>
      <c r="S578"/>
    </row>
    <row r="579" spans="5:19">
      <c r="E579"/>
      <c r="F579"/>
      <c r="G579" s="51"/>
      <c r="O579"/>
      <c r="P579"/>
      <c r="S579"/>
    </row>
    <row r="580" spans="5:19">
      <c r="E580"/>
      <c r="F580"/>
      <c r="G580" s="51"/>
      <c r="O580"/>
      <c r="P580"/>
      <c r="S580"/>
    </row>
    <row r="581" spans="5:19">
      <c r="E581"/>
      <c r="F581"/>
      <c r="G581" s="51"/>
      <c r="O581"/>
      <c r="P581"/>
      <c r="S581"/>
    </row>
    <row r="582" spans="5:19">
      <c r="E582"/>
      <c r="F582"/>
      <c r="G582" s="51"/>
      <c r="O582"/>
      <c r="P582"/>
      <c r="S582"/>
    </row>
    <row r="583" spans="5:19">
      <c r="E583"/>
      <c r="F583"/>
      <c r="G583" s="51"/>
      <c r="O583"/>
      <c r="P583"/>
      <c r="S583"/>
    </row>
    <row r="584" spans="5:19">
      <c r="E584"/>
      <c r="F584"/>
      <c r="G584" s="51"/>
      <c r="O584"/>
      <c r="P584"/>
      <c r="S584"/>
    </row>
    <row r="585" spans="5:19">
      <c r="E585"/>
      <c r="F585"/>
      <c r="G585" s="51"/>
      <c r="O585"/>
      <c r="P585"/>
      <c r="S585"/>
    </row>
    <row r="586" spans="5:19">
      <c r="E586"/>
      <c r="F586"/>
      <c r="G586" s="51"/>
      <c r="O586"/>
      <c r="P586"/>
      <c r="S586"/>
    </row>
    <row r="587" spans="5:19">
      <c r="E587"/>
      <c r="F587"/>
      <c r="G587" s="51"/>
      <c r="O587"/>
      <c r="P587"/>
      <c r="S587"/>
    </row>
    <row r="588" spans="5:19">
      <c r="E588"/>
      <c r="F588"/>
      <c r="G588" s="51"/>
      <c r="O588"/>
      <c r="P588"/>
      <c r="S588"/>
    </row>
    <row r="589" spans="5:19">
      <c r="E589"/>
      <c r="F589"/>
      <c r="G589" s="51"/>
      <c r="O589"/>
      <c r="P589"/>
      <c r="S589"/>
    </row>
    <row r="590" spans="5:19">
      <c r="E590"/>
      <c r="F590"/>
      <c r="G590" s="51"/>
      <c r="O590"/>
      <c r="P590"/>
      <c r="S590"/>
    </row>
    <row r="591" spans="5:19">
      <c r="E591"/>
      <c r="F591"/>
      <c r="G591" s="51"/>
      <c r="O591"/>
      <c r="P591"/>
      <c r="S591"/>
    </row>
    <row r="592" spans="5:19">
      <c r="E592"/>
      <c r="F592"/>
      <c r="G592" s="51"/>
      <c r="O592"/>
      <c r="P592"/>
      <c r="S592"/>
    </row>
    <row r="593" spans="5:19">
      <c r="E593"/>
      <c r="F593"/>
      <c r="G593" s="51"/>
      <c r="O593"/>
      <c r="P593"/>
      <c r="S593"/>
    </row>
    <row r="594" spans="5:19">
      <c r="E594"/>
      <c r="F594"/>
      <c r="G594" s="51"/>
      <c r="O594"/>
      <c r="P594"/>
      <c r="S594"/>
    </row>
    <row r="595" spans="5:19">
      <c r="E595"/>
      <c r="F595"/>
      <c r="G595" s="51"/>
      <c r="O595"/>
      <c r="P595"/>
      <c r="S595"/>
    </row>
    <row r="596" spans="5:19">
      <c r="E596"/>
      <c r="F596"/>
      <c r="G596" s="51"/>
      <c r="O596"/>
      <c r="P596"/>
      <c r="S596"/>
    </row>
    <row r="597" spans="5:19">
      <c r="E597"/>
      <c r="F597"/>
      <c r="G597" s="51"/>
      <c r="O597"/>
      <c r="P597"/>
      <c r="S597"/>
    </row>
    <row r="598" spans="5:19">
      <c r="E598"/>
      <c r="F598"/>
      <c r="G598" s="51"/>
      <c r="O598"/>
      <c r="P598"/>
      <c r="S598"/>
    </row>
    <row r="599" spans="5:19">
      <c r="E599"/>
      <c r="F599"/>
      <c r="G599" s="51"/>
      <c r="O599"/>
      <c r="P599"/>
      <c r="S599"/>
    </row>
    <row r="600" spans="5:19">
      <c r="E600"/>
      <c r="F600"/>
      <c r="G600" s="51"/>
      <c r="O600"/>
      <c r="P600"/>
      <c r="S600"/>
    </row>
    <row r="601" spans="5:19">
      <c r="E601"/>
      <c r="F601"/>
      <c r="G601" s="51"/>
      <c r="O601"/>
      <c r="P601"/>
      <c r="S601"/>
    </row>
    <row r="602" spans="5:19">
      <c r="E602"/>
      <c r="F602"/>
      <c r="G602" s="51"/>
      <c r="O602"/>
      <c r="P602"/>
      <c r="S602"/>
    </row>
    <row r="603" spans="5:19">
      <c r="E603"/>
      <c r="F603"/>
      <c r="G603" s="51"/>
      <c r="O603"/>
      <c r="P603"/>
      <c r="S603"/>
    </row>
    <row r="604" spans="5:19">
      <c r="E604"/>
      <c r="F604"/>
      <c r="G604" s="51"/>
      <c r="O604"/>
      <c r="P604"/>
      <c r="S604"/>
    </row>
    <row r="605" spans="5:19">
      <c r="E605"/>
      <c r="F605"/>
      <c r="G605" s="51"/>
      <c r="O605"/>
      <c r="P605"/>
      <c r="S605"/>
    </row>
    <row r="606" spans="5:19">
      <c r="E606"/>
      <c r="F606"/>
      <c r="G606" s="51"/>
      <c r="O606"/>
      <c r="P606"/>
      <c r="S606"/>
    </row>
    <row r="607" spans="5:19">
      <c r="E607"/>
      <c r="F607"/>
      <c r="G607" s="51"/>
      <c r="O607"/>
      <c r="P607"/>
      <c r="S607"/>
    </row>
    <row r="608" spans="5:19">
      <c r="E608"/>
      <c r="F608"/>
      <c r="G608" s="51"/>
      <c r="O608"/>
      <c r="P608"/>
      <c r="S608"/>
    </row>
    <row r="609" spans="5:19">
      <c r="E609"/>
      <c r="F609"/>
      <c r="G609" s="51"/>
      <c r="O609"/>
      <c r="P609"/>
      <c r="S609"/>
    </row>
    <row r="610" spans="5:19">
      <c r="E610"/>
      <c r="F610"/>
      <c r="G610" s="51"/>
      <c r="O610"/>
      <c r="P610"/>
      <c r="S610"/>
    </row>
    <row r="611" spans="5:19">
      <c r="E611"/>
      <c r="F611"/>
      <c r="G611" s="51"/>
      <c r="O611"/>
      <c r="P611"/>
      <c r="S611"/>
    </row>
    <row r="612" spans="5:19">
      <c r="E612"/>
      <c r="F612"/>
      <c r="G612" s="51"/>
      <c r="O612"/>
      <c r="P612"/>
      <c r="S612"/>
    </row>
    <row r="613" spans="5:19">
      <c r="E613"/>
      <c r="F613"/>
      <c r="G613" s="51"/>
      <c r="O613"/>
      <c r="P613"/>
      <c r="S613"/>
    </row>
    <row r="614" spans="5:19">
      <c r="E614"/>
      <c r="F614"/>
      <c r="G614" s="51"/>
      <c r="O614"/>
      <c r="P614"/>
      <c r="S614"/>
    </row>
    <row r="615" spans="5:19">
      <c r="E615"/>
      <c r="F615"/>
      <c r="G615" s="51"/>
      <c r="O615"/>
      <c r="P615"/>
      <c r="S615"/>
    </row>
    <row r="616" spans="5:19">
      <c r="E616"/>
      <c r="F616"/>
      <c r="G616" s="51"/>
      <c r="O616"/>
      <c r="P616"/>
      <c r="S616"/>
    </row>
    <row r="617" spans="5:19">
      <c r="E617"/>
      <c r="F617"/>
      <c r="G617" s="51"/>
      <c r="O617"/>
      <c r="P617"/>
      <c r="S617"/>
    </row>
    <row r="618" spans="5:19">
      <c r="E618"/>
      <c r="F618"/>
      <c r="G618" s="51"/>
      <c r="O618"/>
      <c r="P618"/>
      <c r="S618"/>
    </row>
    <row r="619" spans="5:19">
      <c r="E619"/>
      <c r="F619"/>
      <c r="G619" s="51"/>
      <c r="O619"/>
      <c r="P619"/>
      <c r="S619"/>
    </row>
    <row r="620" spans="5:19">
      <c r="E620"/>
      <c r="F620"/>
      <c r="G620" s="51"/>
      <c r="O620"/>
      <c r="P620"/>
      <c r="S620"/>
    </row>
    <row r="621" spans="5:19">
      <c r="E621"/>
      <c r="F621"/>
      <c r="G621" s="51"/>
      <c r="O621"/>
      <c r="P621"/>
      <c r="S621"/>
    </row>
    <row r="622" spans="5:19">
      <c r="E622"/>
      <c r="F622"/>
      <c r="G622" s="51"/>
      <c r="O622"/>
      <c r="P622"/>
      <c r="S622"/>
    </row>
    <row r="623" spans="5:19">
      <c r="E623"/>
      <c r="F623"/>
      <c r="G623" s="51"/>
      <c r="O623"/>
      <c r="P623"/>
      <c r="S623"/>
    </row>
    <row r="624" spans="5:19">
      <c r="E624"/>
      <c r="F624"/>
      <c r="G624" s="51"/>
      <c r="O624"/>
      <c r="P624"/>
      <c r="S624"/>
    </row>
    <row r="625" spans="5:19">
      <c r="E625"/>
      <c r="F625"/>
      <c r="G625" s="51"/>
      <c r="O625"/>
      <c r="P625"/>
      <c r="S625"/>
    </row>
    <row r="626" spans="5:19">
      <c r="E626"/>
      <c r="F626"/>
      <c r="G626" s="51"/>
      <c r="O626"/>
      <c r="P626"/>
      <c r="S626"/>
    </row>
    <row r="627" spans="5:19">
      <c r="E627"/>
      <c r="F627"/>
      <c r="G627" s="51"/>
      <c r="O627"/>
      <c r="P627"/>
      <c r="S627"/>
    </row>
    <row r="628" spans="5:19">
      <c r="E628"/>
      <c r="F628"/>
      <c r="G628" s="51"/>
      <c r="O628"/>
      <c r="P628"/>
      <c r="S628"/>
    </row>
    <row r="629" spans="5:19">
      <c r="E629"/>
      <c r="F629"/>
      <c r="G629" s="51"/>
      <c r="O629"/>
      <c r="P629"/>
      <c r="S629"/>
    </row>
    <row r="630" spans="5:19">
      <c r="E630"/>
      <c r="F630"/>
      <c r="G630" s="51"/>
      <c r="O630"/>
      <c r="P630"/>
      <c r="S630"/>
    </row>
    <row r="631" spans="5:19">
      <c r="E631"/>
      <c r="F631"/>
      <c r="G631" s="51"/>
      <c r="O631"/>
      <c r="P631"/>
      <c r="S631"/>
    </row>
    <row r="632" spans="5:19">
      <c r="E632"/>
      <c r="F632"/>
      <c r="G632" s="51"/>
      <c r="O632"/>
      <c r="P632"/>
      <c r="S632"/>
    </row>
    <row r="633" spans="5:19">
      <c r="E633"/>
      <c r="F633"/>
      <c r="G633" s="51"/>
      <c r="O633"/>
      <c r="P633"/>
      <c r="S633"/>
    </row>
    <row r="634" spans="5:19">
      <c r="E634"/>
      <c r="F634"/>
      <c r="G634" s="51"/>
      <c r="O634"/>
      <c r="P634"/>
      <c r="S634"/>
    </row>
    <row r="635" spans="5:19">
      <c r="E635"/>
      <c r="F635"/>
      <c r="G635" s="51"/>
      <c r="O635"/>
      <c r="P635"/>
      <c r="S635"/>
    </row>
    <row r="636" spans="5:19">
      <c r="E636"/>
      <c r="F636"/>
      <c r="G636" s="51"/>
      <c r="O636"/>
      <c r="P636"/>
      <c r="S636"/>
    </row>
    <row r="637" spans="5:19">
      <c r="E637"/>
      <c r="F637"/>
      <c r="G637" s="51"/>
      <c r="O637"/>
      <c r="P637"/>
      <c r="S637"/>
    </row>
    <row r="638" spans="5:19">
      <c r="E638"/>
      <c r="F638"/>
      <c r="G638" s="51"/>
      <c r="O638"/>
      <c r="P638"/>
      <c r="S638"/>
    </row>
    <row r="639" spans="5:19">
      <c r="E639"/>
      <c r="F639"/>
      <c r="G639" s="51"/>
      <c r="O639"/>
      <c r="P639"/>
      <c r="S639"/>
    </row>
    <row r="640" spans="5:19">
      <c r="E640"/>
      <c r="F640"/>
      <c r="G640" s="51"/>
      <c r="O640"/>
      <c r="P640"/>
      <c r="S640"/>
    </row>
    <row r="641" spans="5:19">
      <c r="E641"/>
      <c r="F641"/>
      <c r="G641" s="51"/>
      <c r="O641"/>
      <c r="P641"/>
      <c r="S641"/>
    </row>
    <row r="642" spans="5:19">
      <c r="E642"/>
      <c r="F642"/>
      <c r="G642" s="51"/>
      <c r="O642"/>
      <c r="P642"/>
      <c r="S642"/>
    </row>
    <row r="643" spans="5:19">
      <c r="E643"/>
      <c r="F643"/>
      <c r="G643" s="51"/>
      <c r="O643"/>
      <c r="P643"/>
      <c r="S643"/>
    </row>
    <row r="644" spans="5:19">
      <c r="E644"/>
      <c r="F644"/>
      <c r="G644" s="51"/>
      <c r="O644"/>
      <c r="P644"/>
      <c r="S644"/>
    </row>
    <row r="645" spans="5:19">
      <c r="E645"/>
      <c r="F645"/>
      <c r="G645" s="51"/>
      <c r="O645"/>
      <c r="P645"/>
      <c r="S645"/>
    </row>
    <row r="646" spans="5:19">
      <c r="E646"/>
      <c r="F646"/>
      <c r="G646" s="51"/>
      <c r="O646"/>
      <c r="P646"/>
      <c r="S646"/>
    </row>
    <row r="647" spans="5:19">
      <c r="E647"/>
      <c r="F647"/>
      <c r="G647" s="51"/>
      <c r="O647"/>
      <c r="P647"/>
      <c r="S647"/>
    </row>
    <row r="648" spans="5:19">
      <c r="E648"/>
      <c r="F648"/>
      <c r="G648" s="51"/>
      <c r="O648"/>
      <c r="P648"/>
      <c r="S648"/>
    </row>
    <row r="649" spans="5:19">
      <c r="E649"/>
      <c r="F649"/>
      <c r="G649" s="51"/>
      <c r="O649"/>
      <c r="P649"/>
      <c r="S649"/>
    </row>
    <row r="650" spans="5:19">
      <c r="E650"/>
      <c r="F650"/>
      <c r="G650" s="51"/>
      <c r="O650"/>
      <c r="P650"/>
      <c r="S650"/>
    </row>
    <row r="651" spans="5:19">
      <c r="E651"/>
      <c r="F651"/>
      <c r="G651" s="51"/>
      <c r="O651"/>
      <c r="P651"/>
      <c r="S651"/>
    </row>
    <row r="652" spans="5:19">
      <c r="E652"/>
      <c r="F652"/>
      <c r="G652" s="51"/>
      <c r="O652"/>
      <c r="P652"/>
      <c r="S652"/>
    </row>
    <row r="653" spans="5:19">
      <c r="E653"/>
      <c r="F653"/>
      <c r="G653" s="51"/>
      <c r="O653"/>
      <c r="P653"/>
      <c r="S653"/>
    </row>
    <row r="654" spans="5:19">
      <c r="E654"/>
      <c r="F654"/>
      <c r="G654" s="51"/>
      <c r="O654"/>
      <c r="P654"/>
      <c r="S654"/>
    </row>
    <row r="655" spans="5:19">
      <c r="E655"/>
      <c r="F655"/>
      <c r="G655" s="51"/>
      <c r="O655"/>
      <c r="P655"/>
      <c r="S655"/>
    </row>
    <row r="656" spans="5:19">
      <c r="E656"/>
      <c r="F656"/>
      <c r="G656" s="51"/>
      <c r="O656"/>
      <c r="P656"/>
      <c r="S656"/>
    </row>
    <row r="657" spans="5:19">
      <c r="E657"/>
      <c r="F657"/>
      <c r="G657" s="51"/>
      <c r="O657"/>
      <c r="P657"/>
      <c r="S657"/>
    </row>
    <row r="658" spans="5:19">
      <c r="E658"/>
      <c r="F658"/>
      <c r="G658" s="51"/>
      <c r="O658"/>
      <c r="P658"/>
      <c r="S658"/>
    </row>
    <row r="659" spans="5:19">
      <c r="E659"/>
      <c r="F659"/>
      <c r="G659" s="51"/>
      <c r="O659"/>
      <c r="P659"/>
      <c r="S659"/>
    </row>
    <row r="660" spans="5:19">
      <c r="E660"/>
      <c r="F660"/>
      <c r="G660" s="51"/>
      <c r="O660"/>
      <c r="P660"/>
      <c r="S660"/>
    </row>
    <row r="661" spans="5:19">
      <c r="E661"/>
      <c r="F661"/>
      <c r="G661" s="51"/>
      <c r="O661"/>
      <c r="P661"/>
      <c r="S661"/>
    </row>
    <row r="662" spans="5:19">
      <c r="E662"/>
      <c r="F662"/>
      <c r="G662" s="51"/>
      <c r="O662"/>
      <c r="P662"/>
      <c r="S662"/>
    </row>
    <row r="663" spans="5:19">
      <c r="E663"/>
      <c r="F663"/>
      <c r="G663" s="51"/>
      <c r="O663"/>
      <c r="P663"/>
      <c r="S663"/>
    </row>
    <row r="664" spans="5:19">
      <c r="E664"/>
      <c r="F664"/>
      <c r="G664" s="51"/>
      <c r="O664"/>
      <c r="P664"/>
      <c r="S664"/>
    </row>
    <row r="665" spans="5:19">
      <c r="E665"/>
      <c r="F665"/>
      <c r="G665" s="51"/>
      <c r="O665"/>
      <c r="P665"/>
      <c r="S665"/>
    </row>
    <row r="666" spans="5:19">
      <c r="E666"/>
      <c r="F666"/>
      <c r="G666" s="51"/>
      <c r="O666"/>
      <c r="P666"/>
      <c r="S666"/>
    </row>
    <row r="667" spans="5:19">
      <c r="E667"/>
      <c r="F667"/>
      <c r="G667" s="51"/>
      <c r="O667"/>
      <c r="P667"/>
      <c r="S667"/>
    </row>
    <row r="668" spans="5:19">
      <c r="E668"/>
      <c r="F668"/>
      <c r="G668" s="51"/>
      <c r="O668"/>
      <c r="P668"/>
      <c r="S668"/>
    </row>
    <row r="669" spans="5:19">
      <c r="E669"/>
      <c r="F669"/>
      <c r="G669" s="51"/>
      <c r="O669"/>
      <c r="P669"/>
      <c r="S669"/>
    </row>
    <row r="670" spans="5:19">
      <c r="E670"/>
      <c r="F670"/>
      <c r="G670" s="51"/>
      <c r="O670"/>
      <c r="P670"/>
      <c r="S670"/>
    </row>
    <row r="671" spans="5:19">
      <c r="E671"/>
      <c r="F671"/>
      <c r="G671" s="51"/>
      <c r="O671"/>
      <c r="P671"/>
      <c r="S671"/>
    </row>
    <row r="672" spans="5:19">
      <c r="E672"/>
      <c r="F672"/>
      <c r="G672" s="51"/>
      <c r="O672"/>
      <c r="P672"/>
      <c r="S672"/>
    </row>
    <row r="673" spans="5:19">
      <c r="E673"/>
      <c r="F673"/>
      <c r="G673" s="51"/>
      <c r="O673"/>
      <c r="P673"/>
      <c r="S673"/>
    </row>
    <row r="674" spans="5:19">
      <c r="E674"/>
      <c r="F674"/>
      <c r="G674" s="51"/>
      <c r="O674"/>
      <c r="P674"/>
      <c r="S674"/>
    </row>
    <row r="675" spans="5:19">
      <c r="E675"/>
      <c r="F675"/>
      <c r="G675" s="51"/>
      <c r="O675"/>
      <c r="P675"/>
      <c r="S675"/>
    </row>
    <row r="676" spans="5:19">
      <c r="E676"/>
      <c r="F676"/>
      <c r="G676" s="51"/>
      <c r="O676"/>
      <c r="P676"/>
      <c r="S676"/>
    </row>
    <row r="677" spans="5:19">
      <c r="E677"/>
      <c r="F677"/>
      <c r="G677" s="51"/>
      <c r="O677"/>
      <c r="P677"/>
      <c r="S677"/>
    </row>
    <row r="678" spans="5:19">
      <c r="E678"/>
      <c r="F678"/>
      <c r="G678" s="51"/>
      <c r="O678"/>
      <c r="P678"/>
      <c r="S678"/>
    </row>
    <row r="679" spans="5:19">
      <c r="E679"/>
      <c r="F679"/>
      <c r="G679" s="51"/>
      <c r="O679"/>
      <c r="P679"/>
      <c r="S679"/>
    </row>
    <row r="680" spans="5:19">
      <c r="E680"/>
      <c r="F680"/>
      <c r="G680" s="51"/>
      <c r="O680"/>
      <c r="P680"/>
      <c r="S680"/>
    </row>
    <row r="681" spans="5:19">
      <c r="E681"/>
      <c r="F681"/>
      <c r="G681" s="51"/>
      <c r="O681"/>
      <c r="P681"/>
      <c r="S681"/>
    </row>
    <row r="682" spans="5:19">
      <c r="E682"/>
      <c r="F682"/>
      <c r="G682" s="51"/>
      <c r="O682"/>
      <c r="P682"/>
      <c r="S682"/>
    </row>
    <row r="683" spans="5:19">
      <c r="E683"/>
      <c r="F683"/>
      <c r="G683" s="51"/>
      <c r="O683"/>
      <c r="P683"/>
      <c r="S683"/>
    </row>
    <row r="684" spans="5:19">
      <c r="E684"/>
      <c r="F684"/>
      <c r="G684" s="51"/>
      <c r="O684"/>
      <c r="P684"/>
      <c r="S684"/>
    </row>
    <row r="685" spans="5:19">
      <c r="E685"/>
      <c r="F685"/>
      <c r="G685" s="51"/>
      <c r="O685"/>
      <c r="P685"/>
      <c r="S685"/>
    </row>
    <row r="686" spans="5:19">
      <c r="E686"/>
      <c r="F686"/>
      <c r="G686" s="51"/>
      <c r="O686"/>
      <c r="P686"/>
      <c r="S686"/>
    </row>
    <row r="687" spans="5:19">
      <c r="E687"/>
      <c r="F687"/>
      <c r="G687" s="51"/>
      <c r="O687"/>
      <c r="P687"/>
      <c r="S687"/>
    </row>
    <row r="688" spans="5:19">
      <c r="E688"/>
      <c r="F688"/>
      <c r="G688" s="51"/>
      <c r="O688"/>
      <c r="P688"/>
      <c r="S688"/>
    </row>
    <row r="689" spans="5:19">
      <c r="E689"/>
      <c r="F689"/>
      <c r="G689" s="51"/>
      <c r="O689"/>
      <c r="P689"/>
      <c r="S689"/>
    </row>
    <row r="690" spans="5:19">
      <c r="E690"/>
      <c r="F690"/>
      <c r="G690" s="51"/>
      <c r="O690"/>
      <c r="P690"/>
      <c r="S690"/>
    </row>
    <row r="691" spans="5:19">
      <c r="E691"/>
      <c r="F691"/>
      <c r="G691" s="51"/>
      <c r="O691"/>
      <c r="P691"/>
      <c r="S691"/>
    </row>
    <row r="692" spans="5:19">
      <c r="E692"/>
      <c r="F692"/>
      <c r="G692" s="51"/>
      <c r="O692"/>
      <c r="P692"/>
      <c r="S692"/>
    </row>
    <row r="693" spans="5:19">
      <c r="E693"/>
      <c r="F693"/>
      <c r="G693" s="51"/>
      <c r="O693"/>
      <c r="P693"/>
      <c r="S693"/>
    </row>
    <row r="694" spans="5:19">
      <c r="E694"/>
      <c r="F694"/>
      <c r="G694" s="51"/>
      <c r="O694"/>
      <c r="P694"/>
      <c r="S694"/>
    </row>
    <row r="695" spans="5:19">
      <c r="E695"/>
      <c r="F695"/>
      <c r="G695" s="51"/>
      <c r="O695"/>
      <c r="P695"/>
      <c r="S695"/>
    </row>
    <row r="696" spans="5:19">
      <c r="E696"/>
      <c r="F696"/>
      <c r="G696" s="51"/>
      <c r="O696"/>
      <c r="P696"/>
      <c r="S696"/>
    </row>
    <row r="697" spans="5:19">
      <c r="E697"/>
      <c r="F697"/>
      <c r="G697" s="51"/>
      <c r="O697"/>
      <c r="P697"/>
      <c r="S697"/>
    </row>
    <row r="698" spans="5:19">
      <c r="E698"/>
      <c r="F698"/>
      <c r="G698" s="51"/>
      <c r="O698"/>
      <c r="P698"/>
      <c r="S698"/>
    </row>
    <row r="699" spans="5:19">
      <c r="E699"/>
      <c r="F699"/>
      <c r="G699" s="51"/>
      <c r="O699"/>
      <c r="P699"/>
      <c r="S699"/>
    </row>
    <row r="700" spans="5:19">
      <c r="E700"/>
      <c r="F700"/>
      <c r="G700" s="51"/>
      <c r="O700"/>
      <c r="P700"/>
      <c r="S700"/>
    </row>
    <row r="701" spans="5:19">
      <c r="E701"/>
      <c r="F701"/>
      <c r="G701" s="51"/>
      <c r="O701"/>
      <c r="P701"/>
      <c r="S701"/>
    </row>
    <row r="702" spans="5:19">
      <c r="E702"/>
      <c r="F702"/>
      <c r="G702" s="51"/>
      <c r="O702"/>
      <c r="P702"/>
      <c r="S702"/>
    </row>
    <row r="703" spans="5:19">
      <c r="E703"/>
      <c r="F703"/>
      <c r="G703" s="51"/>
      <c r="O703"/>
      <c r="P703"/>
      <c r="S703"/>
    </row>
    <row r="704" spans="5:19">
      <c r="E704"/>
      <c r="F704"/>
      <c r="G704" s="51"/>
      <c r="O704"/>
      <c r="P704"/>
      <c r="S704"/>
    </row>
    <row r="705" spans="5:19">
      <c r="E705"/>
      <c r="F705"/>
      <c r="G705" s="51"/>
      <c r="O705"/>
      <c r="P705"/>
      <c r="S705"/>
    </row>
    <row r="706" spans="5:19">
      <c r="E706"/>
      <c r="F706"/>
      <c r="G706" s="51"/>
      <c r="S706"/>
    </row>
    <row r="707" spans="5:19">
      <c r="E707"/>
      <c r="F707"/>
      <c r="G707" s="51"/>
      <c r="S707"/>
    </row>
    <row r="708" spans="5:19">
      <c r="E708"/>
      <c r="F708"/>
      <c r="G708" s="51"/>
      <c r="S708"/>
    </row>
    <row r="709" spans="5:19">
      <c r="E709"/>
      <c r="F709"/>
      <c r="G709" s="51"/>
      <c r="S709"/>
    </row>
    <row r="710" spans="5:19">
      <c r="E710"/>
      <c r="F710"/>
      <c r="G710" s="51"/>
      <c r="S710"/>
    </row>
    <row r="711" spans="5:19">
      <c r="E711"/>
      <c r="F711"/>
      <c r="G711" s="51"/>
      <c r="S711"/>
    </row>
    <row r="712" spans="5:19">
      <c r="E712"/>
      <c r="F712"/>
      <c r="G712" s="51"/>
      <c r="S712"/>
    </row>
    <row r="713" spans="5:19">
      <c r="E713"/>
      <c r="F713"/>
      <c r="G713" s="51"/>
      <c r="S713"/>
    </row>
    <row r="714" spans="5:19">
      <c r="E714"/>
      <c r="F714"/>
      <c r="G714" s="51"/>
      <c r="S714"/>
    </row>
    <row r="715" spans="5:19">
      <c r="E715"/>
      <c r="F715"/>
      <c r="G715" s="51"/>
      <c r="S715"/>
    </row>
    <row r="716" spans="5:19">
      <c r="E716"/>
      <c r="F716"/>
      <c r="G716" s="51"/>
      <c r="S716"/>
    </row>
    <row r="717" spans="5:19">
      <c r="E717"/>
      <c r="F717"/>
      <c r="G717" s="51"/>
      <c r="S717"/>
    </row>
    <row r="718" spans="5:19">
      <c r="E718"/>
      <c r="F718"/>
      <c r="G718" s="51"/>
      <c r="S718"/>
    </row>
    <row r="719" spans="5:19">
      <c r="E719"/>
      <c r="F719"/>
      <c r="G719" s="51"/>
      <c r="S719"/>
    </row>
    <row r="720" spans="5:19">
      <c r="E720"/>
      <c r="F720"/>
      <c r="G720" s="51"/>
      <c r="S720"/>
    </row>
    <row r="721" spans="5:19">
      <c r="E721"/>
      <c r="F721"/>
      <c r="G721" s="51"/>
      <c r="S721"/>
    </row>
    <row r="722" spans="5:19">
      <c r="E722"/>
      <c r="F722"/>
      <c r="G722" s="51"/>
      <c r="S722"/>
    </row>
    <row r="723" spans="5:19">
      <c r="E723"/>
      <c r="F723"/>
      <c r="G723" s="51"/>
      <c r="S723"/>
    </row>
    <row r="724" spans="5:19">
      <c r="E724"/>
      <c r="F724"/>
      <c r="G724" s="51"/>
      <c r="S724"/>
    </row>
    <row r="725" spans="5:19">
      <c r="E725"/>
      <c r="F725"/>
      <c r="G725" s="51"/>
      <c r="S725"/>
    </row>
    <row r="726" spans="5:19">
      <c r="E726"/>
      <c r="F726"/>
      <c r="G726" s="51"/>
      <c r="S726"/>
    </row>
    <row r="727" spans="5:19">
      <c r="E727"/>
      <c r="F727"/>
      <c r="G727" s="51"/>
      <c r="S727"/>
    </row>
    <row r="728" spans="5:19">
      <c r="E728"/>
      <c r="F728"/>
      <c r="G728" s="51"/>
      <c r="S728"/>
    </row>
    <row r="729" spans="5:19">
      <c r="E729"/>
      <c r="F729"/>
      <c r="G729" s="51"/>
      <c r="S729"/>
    </row>
    <row r="730" spans="5:19">
      <c r="E730"/>
      <c r="F730"/>
      <c r="G730" s="51"/>
      <c r="S730"/>
    </row>
    <row r="731" spans="5:19">
      <c r="E731"/>
      <c r="F731"/>
      <c r="G731" s="51"/>
      <c r="S731"/>
    </row>
    <row r="732" spans="5:19">
      <c r="E732"/>
      <c r="F732"/>
      <c r="G732" s="51"/>
      <c r="S732"/>
    </row>
    <row r="733" spans="5:19">
      <c r="E733"/>
      <c r="F733"/>
      <c r="G733" s="51"/>
      <c r="S733"/>
    </row>
    <row r="734" spans="5:19">
      <c r="E734"/>
      <c r="F734"/>
      <c r="G734" s="51"/>
      <c r="S734"/>
    </row>
    <row r="735" spans="5:19">
      <c r="E735"/>
      <c r="F735"/>
      <c r="G735" s="51"/>
      <c r="S735"/>
    </row>
    <row r="736" spans="5:19">
      <c r="E736"/>
      <c r="F736"/>
      <c r="G736" s="51"/>
      <c r="S736"/>
    </row>
    <row r="737" spans="5:19">
      <c r="E737"/>
      <c r="F737"/>
      <c r="G737" s="51"/>
      <c r="S737"/>
    </row>
    <row r="738" spans="5:19">
      <c r="E738"/>
      <c r="F738"/>
      <c r="G738" s="51"/>
      <c r="S738"/>
    </row>
    <row r="739" spans="5:19">
      <c r="E739"/>
      <c r="F739"/>
      <c r="G739" s="51"/>
      <c r="S739"/>
    </row>
    <row r="740" spans="5:19">
      <c r="E740"/>
      <c r="F740"/>
      <c r="G740" s="51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</sheetData>
  <conditionalFormatting sqref="A15:A30">
    <cfRule type="duplicateValues" dxfId="86" priority="11"/>
  </conditionalFormatting>
  <conditionalFormatting sqref="A15:A311">
    <cfRule type="duplicateValues" dxfId="85" priority="7"/>
  </conditionalFormatting>
  <conditionalFormatting sqref="A15:A333">
    <cfRule type="duplicateValues" dxfId="84" priority="101"/>
    <cfRule type="duplicateValues" dxfId="83" priority="102"/>
  </conditionalFormatting>
  <conditionalFormatting sqref="A31:A302">
    <cfRule type="duplicateValues" dxfId="82" priority="10"/>
  </conditionalFormatting>
  <conditionalFormatting sqref="A185">
    <cfRule type="duplicateValues" dxfId="81" priority="9"/>
  </conditionalFormatting>
  <conditionalFormatting sqref="A303:A311">
    <cfRule type="duplicateValues" dxfId="80" priority="8"/>
  </conditionalFormatting>
  <conditionalFormatting sqref="A322">
    <cfRule type="duplicateValues" dxfId="79" priority="6"/>
  </conditionalFormatting>
  <conditionalFormatting sqref="A325">
    <cfRule type="duplicateValues" dxfId="78" priority="2"/>
  </conditionalFormatting>
  <conditionalFormatting sqref="H14:H47">
    <cfRule type="duplicateValues" dxfId="77" priority="96"/>
  </conditionalFormatting>
  <conditionalFormatting sqref="I14:I47">
    <cfRule type="duplicateValues" dxfId="76" priority="1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35"/>
  <sheetViews>
    <sheetView topLeftCell="E1007" workbookViewId="0">
      <selection activeCell="D880" sqref="D880:P1042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9" bestFit="1" customWidth="1"/>
  </cols>
  <sheetData>
    <row r="1" spans="1:17" ht="85.5" customHeight="1"/>
    <row r="4" spans="1:17">
      <c r="A4" t="s">
        <v>7271</v>
      </c>
      <c r="B4" t="s">
        <v>2911</v>
      </c>
      <c r="C4" t="s">
        <v>1441</v>
      </c>
      <c r="D4" s="86" t="s">
        <v>1230</v>
      </c>
      <c r="E4" s="87" t="s">
        <v>2</v>
      </c>
      <c r="F4" s="87" t="s">
        <v>1304</v>
      </c>
      <c r="G4" s="87" t="s">
        <v>8569</v>
      </c>
      <c r="H4" s="87" t="s">
        <v>8570</v>
      </c>
      <c r="I4" s="87" t="s">
        <v>1306</v>
      </c>
      <c r="J4" s="88" t="s">
        <v>1185</v>
      </c>
      <c r="K4" s="87" t="s">
        <v>3</v>
      </c>
      <c r="L4" s="87" t="s">
        <v>4</v>
      </c>
      <c r="M4" s="87" t="s">
        <v>5</v>
      </c>
      <c r="N4" s="87" t="s">
        <v>1227</v>
      </c>
      <c r="O4" s="87" t="s">
        <v>1305</v>
      </c>
      <c r="P4" s="89" t="s">
        <v>1182</v>
      </c>
      <c r="Q4" s="124" t="s">
        <v>8571</v>
      </c>
    </row>
    <row r="5" spans="1:17" hidden="1">
      <c r="A5" t="s">
        <v>8609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00118243625</v>
      </c>
      <c r="D5" t="str">
        <f>_xlfn.XLOOKUP(Tabla15[[#This Row],[CEDULA]],TMODELO[Numero Documento],TMODELO[Empleado],_xlfn.XLOOKUP(Tabla15[[#This Row],[CEDULA]],TNOMINA[cedula],TNOMINA[nombre]))</f>
        <v>ANDREA BAVESTRELLO DIAZ</v>
      </c>
      <c r="E5" t="str">
        <f>_xlfn.XLOOKUP(Tabla15[[#This Row],[CEDULA]],TMODELO[Numero Documento],TMODELO[Cargo],_xlfn.XLOOKUP(Tabla15[[#This Row],[COD]],TNOMINA[CODIGO],TNOMINA[cargo]))</f>
        <v>ASISTENTE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2">
        <f>_xlfn.XLOOKUP(Tabla15[[#This Row],[COD]],TNOMINA[CODIGO],TNOMINA[sbruto])</f>
        <v>175000</v>
      </c>
      <c r="K5" s="42">
        <f>_xlfn.XLOOKUP(Tabla15[[#This Row],[COD]],TNOMINA[CODIGO],TNOMINA[ISR])</f>
        <v>29747.24</v>
      </c>
      <c r="L5" s="42">
        <f>_xlfn.XLOOKUP(Tabla15[[#This Row],[COD]],TNOMINA[CODIGO],TNOMINA[SFS])</f>
        <v>5320</v>
      </c>
      <c r="M5" s="42">
        <f>_xlfn.XLOOKUP(Tabla15[[#This Row],[COD]],TNOMINA[CODIGO],TNOMINA[AFP])</f>
        <v>5022.5</v>
      </c>
      <c r="N5" s="42">
        <f>_xlfn.XLOOKUP(Tabla15[[#This Row],[COD]],TNOMINA[CODIGO],TNOMINA[Otro Desc.])</f>
        <v>325</v>
      </c>
      <c r="O5" s="42">
        <f>_xlfn.XLOOKUP(Tabla15[[#This Row],[COD]],TNOMINA[CODIGO],TNOMINA[sneto])</f>
        <v>134585.26</v>
      </c>
      <c r="P5" t="str">
        <f>_xlfn.XLOOKUP(Tabla15[[#This Row],[CEDULA]],EMPXSEXO[NODOC],EMPXSEXO[GENERO])</f>
        <v>F</v>
      </c>
      <c r="Q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" spans="1:17" hidden="1">
      <c r="A6" t="s">
        <v>8610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00104949201</v>
      </c>
      <c r="D6" t="str">
        <f>_xlfn.XLOOKUP(Tabla15[[#This Row],[CEDULA]],TMODELO[Numero Documento],TMODELO[Empleado],_xlfn.XLOOKUP(Tabla15[[#This Row],[CEDULA]],TNOMINA[cedula],TNOMINA[nombre]))</f>
        <v>APOLINAR LIZ RODRIGUEZ</v>
      </c>
      <c r="E6" t="str">
        <f>_xlfn.XLOOKUP(Tabla15[[#This Row],[CEDULA]],TMODELO[Numero Documento],TMODELO[Cargo],_xlfn.XLOOKUP(Tabla15[[#This Row],[COD]],TNOMINA[CODIGO],TNOMINA[cargo]))</f>
        <v>ENCARGADO DE EDICIONES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2">
        <f>_xlfn.XLOOKUP(Tabla15[[#This Row],[COD]],TNOMINA[CODIGO],TNOMINA[sbruto])</f>
        <v>110000</v>
      </c>
      <c r="K6" s="42">
        <f>_xlfn.XLOOKUP(Tabla15[[#This Row],[COD]],TNOMINA[CODIGO],TNOMINA[ISR])</f>
        <v>14457.62</v>
      </c>
      <c r="L6" s="42">
        <f>_xlfn.XLOOKUP(Tabla15[[#This Row],[COD]],TNOMINA[CODIGO],TNOMINA[SFS])</f>
        <v>3344</v>
      </c>
      <c r="M6" s="42">
        <f>_xlfn.XLOOKUP(Tabla15[[#This Row],[COD]],TNOMINA[CODIGO],TNOMINA[AFP])</f>
        <v>3157</v>
      </c>
      <c r="N6" s="42">
        <f>_xlfn.XLOOKUP(Tabla15[[#This Row],[COD]],TNOMINA[CODIGO],TNOMINA[Otro Desc.])</f>
        <v>25</v>
      </c>
      <c r="O6" s="42">
        <f>_xlfn.XLOOKUP(Tabla15[[#This Row],[COD]],TNOMINA[CODIGO],TNOMINA[sneto])</f>
        <v>89016.38</v>
      </c>
      <c r="P6" t="str">
        <f>_xlfn.XLOOKUP(Tabla15[[#This Row],[CEDULA]],EMPXSEXO[NODOC],EMPXSEXO[GENERO])</f>
        <v>M</v>
      </c>
      <c r="Q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" spans="1:17" hidden="1">
      <c r="A7" t="s">
        <v>8614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22500405364</v>
      </c>
      <c r="D7" t="str">
        <f>_xlfn.XLOOKUP(Tabla15[[#This Row],[CEDULA]],TMODELO[Numero Documento],TMODELO[Empleado],_xlfn.XLOOKUP(Tabla15[[#This Row],[CEDULA]],TNOMINA[cedula],TNOMINA[nombre]))</f>
        <v>JAIRON ALBERTO FRANCISCO MATEO</v>
      </c>
      <c r="E7" t="str">
        <f>_xlfn.XLOOKUP(Tabla15[[#This Row],[CEDULA]],TMODELO[Numero Documento],TMODELO[Cargo],_xlfn.XLOOKUP(Tabla15[[#This Row],[COD]],TNOMINA[CODIGO],TNOMINA[cargo]))</f>
        <v>ADMINISTRADOR REDES SOCIALES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2">
        <f>_xlfn.XLOOKUP(Tabla15[[#This Row],[COD]],TNOMINA[CODIGO],TNOMINA[sbruto])</f>
        <v>95000</v>
      </c>
      <c r="K7" s="42">
        <f>_xlfn.XLOOKUP(Tabla15[[#This Row],[COD]],TNOMINA[CODIGO],TNOMINA[ISR])</f>
        <v>10929.24</v>
      </c>
      <c r="L7" s="42">
        <f>_xlfn.XLOOKUP(Tabla15[[#This Row],[COD]],TNOMINA[CODIGO],TNOMINA[SFS])</f>
        <v>2888</v>
      </c>
      <c r="M7" s="42">
        <f>_xlfn.XLOOKUP(Tabla15[[#This Row],[COD]],TNOMINA[CODIGO],TNOMINA[AFP])</f>
        <v>2726.5</v>
      </c>
      <c r="N7" s="42">
        <f>_xlfn.XLOOKUP(Tabla15[[#This Row],[COD]],TNOMINA[CODIGO],TNOMINA[Otro Desc.])</f>
        <v>25.000000000014552</v>
      </c>
      <c r="O7" s="42">
        <f>_xlfn.XLOOKUP(Tabla15[[#This Row],[COD]],TNOMINA[CODIGO],TNOMINA[sneto])</f>
        <v>78431.259999999995</v>
      </c>
      <c r="P7" t="str">
        <f>_xlfn.XLOOKUP(Tabla15[[#This Row],[CEDULA]],EMPXSEXO[NODOC],EMPXSEXO[GENERO])</f>
        <v>M</v>
      </c>
      <c r="Q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" spans="1:17" hidden="1">
      <c r="A8" t="s">
        <v>8611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00105346357</v>
      </c>
      <c r="D8" t="str">
        <f>_xlfn.XLOOKUP(Tabla15[[#This Row],[CEDULA]],TMODELO[Numero Documento],TMODELO[Empleado],_xlfn.XLOOKUP(Tabla15[[#This Row],[CEDULA]],TNOMINA[cedula],TNOMINA[nombre]))</f>
        <v>AUGUSTO GERMAN CID ALMONTE</v>
      </c>
      <c r="E8" t="str">
        <f>_xlfn.XLOOKUP(Tabla15[[#This Row],[CEDULA]],TMODELO[Numero Documento],TMODELO[Cargo],_xlfn.XLOOKUP(Tabla15[[#This Row],[COD]],TNOMINA[CODIGO],TNOMINA[cargo]))</f>
        <v>PROFESOR DE VIOLIN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2">
        <f>_xlfn.XLOOKUP(Tabla15[[#This Row],[COD]],TNOMINA[CODIGO],TNOMINA[sbruto])</f>
        <v>25000</v>
      </c>
      <c r="K8" s="42">
        <f>_xlfn.XLOOKUP(Tabla15[[#This Row],[COD]],TNOMINA[CODIGO],TNOMINA[ISR])</f>
        <v>0</v>
      </c>
      <c r="L8" s="42">
        <f>_xlfn.XLOOKUP(Tabla15[[#This Row],[COD]],TNOMINA[CODIGO],TNOMINA[SFS])</f>
        <v>760</v>
      </c>
      <c r="M8" s="42">
        <f>_xlfn.XLOOKUP(Tabla15[[#This Row],[COD]],TNOMINA[CODIGO],TNOMINA[AFP])</f>
        <v>717.5</v>
      </c>
      <c r="N8" s="42">
        <f>_xlfn.XLOOKUP(Tabla15[[#This Row],[COD]],TNOMINA[CODIGO],TNOMINA[Otro Desc.])</f>
        <v>25</v>
      </c>
      <c r="O8" s="42">
        <f>_xlfn.XLOOKUP(Tabla15[[#This Row],[COD]],TNOMINA[CODIGO],TNOMINA[sneto])</f>
        <v>23497.5</v>
      </c>
      <c r="P8" t="str">
        <f>_xlfn.XLOOKUP(Tabla15[[#This Row],[CEDULA]],EMPXSEXO[NODOC],EMPXSEXO[GENERO])</f>
        <v>M</v>
      </c>
      <c r="Q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" spans="1:17" hidden="1">
      <c r="A9" t="s">
        <v>8613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22300468810</v>
      </c>
      <c r="D9" t="str">
        <f>_xlfn.XLOOKUP(Tabla15[[#This Row],[CEDULA]],TMODELO[Numero Documento],TMODELO[Empleado],_xlfn.XLOOKUP(Tabla15[[#This Row],[CEDULA]],TNOMINA[cedula],TNOMINA[nombre]))</f>
        <v>ESTEBAN JOSE VALENZUELA PEÑA</v>
      </c>
      <c r="E9" t="str">
        <f>_xlfn.XLOOKUP(Tabla15[[#This Row],[CEDULA]],TMODELO[Numero Documento],TMODELO[Cargo],_xlfn.XLOOKUP(Tabla15[[#This Row],[COD]],TNOMINA[CODIGO],TNOMINA[cargo]))</f>
        <v>PROFESOR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2">
        <f>_xlfn.XLOOKUP(Tabla15[[#This Row],[COD]],TNOMINA[CODIGO],TNOMINA[sbruto])</f>
        <v>25000</v>
      </c>
      <c r="K9" s="42">
        <f>_xlfn.XLOOKUP(Tabla15[[#This Row],[COD]],TNOMINA[CODIGO],TNOMINA[ISR])</f>
        <v>0</v>
      </c>
      <c r="L9" s="42">
        <f>_xlfn.XLOOKUP(Tabla15[[#This Row],[COD]],TNOMINA[CODIGO],TNOMINA[SFS])</f>
        <v>760</v>
      </c>
      <c r="M9" s="42">
        <f>_xlfn.XLOOKUP(Tabla15[[#This Row],[COD]],TNOMINA[CODIGO],TNOMINA[AFP])</f>
        <v>717.5</v>
      </c>
      <c r="N9" s="42">
        <f>_xlfn.XLOOKUP(Tabla15[[#This Row],[COD]],TNOMINA[CODIGO],TNOMINA[Otro Desc.])</f>
        <v>25</v>
      </c>
      <c r="O9" s="42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" spans="1:17" hidden="1">
      <c r="A10" t="s">
        <v>8618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22301155861</v>
      </c>
      <c r="D10" t="str">
        <f>_xlfn.XLOOKUP(Tabla15[[#This Row],[CEDULA]],TMODELO[Numero Documento],TMODELO[Empleado],_xlfn.XLOOKUP(Tabla15[[#This Row],[CEDULA]],TNOMINA[cedula],TNOMINA[nombre]))</f>
        <v>RANSY EDUARDO GIL GARCIA</v>
      </c>
      <c r="E10" t="str">
        <f>_xlfn.XLOOKUP(Tabla15[[#This Row],[CEDULA]],TMODELO[Numero Documento],TMODELO[Cargo],_xlfn.XLOOKUP(Tabla15[[#This Row],[COD]],TNOMINA[CODIGO],TNOMINA[cargo]))</f>
        <v>INGENIERO (A) ELECTROMECANICO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2">
        <f>_xlfn.XLOOKUP(Tabla15[[#This Row],[COD]],TNOMINA[CODIGO],TNOMINA[sbruto])</f>
        <v>70000</v>
      </c>
      <c r="K10" s="42">
        <f>_xlfn.XLOOKUP(Tabla15[[#This Row],[COD]],TNOMINA[CODIGO],TNOMINA[ISR])</f>
        <v>4733.5200000000004</v>
      </c>
      <c r="L10" s="42">
        <f>_xlfn.XLOOKUP(Tabla15[[#This Row],[COD]],TNOMINA[CODIGO],TNOMINA[SFS])</f>
        <v>2128</v>
      </c>
      <c r="M10" s="42">
        <f>_xlfn.XLOOKUP(Tabla15[[#This Row],[COD]],TNOMINA[CODIGO],TNOMINA[AFP])</f>
        <v>2009</v>
      </c>
      <c r="N10" s="42">
        <f>_xlfn.XLOOKUP(Tabla15[[#This Row],[COD]],TNOMINA[CODIGO],TNOMINA[Otro Desc.])</f>
        <v>3199.7599999999948</v>
      </c>
      <c r="O10" s="42">
        <f>_xlfn.XLOOKUP(Tabla15[[#This Row],[COD]],TNOMINA[CODIGO],TNOMINA[sneto])</f>
        <v>57929.72</v>
      </c>
      <c r="P10" t="str">
        <f>_xlfn.XLOOKUP(Tabla15[[#This Row],[CEDULA]],EMPXSEXO[NODOC],EMPXSEXO[GENERO])</f>
        <v>M</v>
      </c>
      <c r="Q10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" spans="1:17" hidden="1">
      <c r="A11" t="s">
        <v>8608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00116629247</v>
      </c>
      <c r="D11" t="str">
        <f>_xlfn.XLOOKUP(Tabla15[[#This Row],[CEDULA]],TMODELO[Numero Documento],TMODELO[Empleado],_xlfn.XLOOKUP(Tabla15[[#This Row],[CEDULA]],TNOMINA[cedula],TNOMINA[nombre]))</f>
        <v>ADARIS EMILIO DE LA CRUZ PEREZ</v>
      </c>
      <c r="E11" t="str">
        <f>_xlfn.XLOOKUP(Tabla15[[#This Row],[CEDULA]],TMODELO[Numero Documento],TMODELO[Cargo],_xlfn.XLOOKUP(Tabla15[[#This Row],[COD]],TNOMINA[CODIGO],TNOMINA[cargo]))</f>
        <v>AUXILIAR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2">
        <f>_xlfn.XLOOKUP(Tabla15[[#This Row],[COD]],TNOMINA[CODIGO],TNOMINA[sbruto])</f>
        <v>30000</v>
      </c>
      <c r="K11" s="42">
        <f>_xlfn.XLOOKUP(Tabla15[[#This Row],[COD]],TNOMINA[CODIGO],TNOMINA[ISR])</f>
        <v>0</v>
      </c>
      <c r="L11" s="42">
        <f>_xlfn.XLOOKUP(Tabla15[[#This Row],[COD]],TNOMINA[CODIGO],TNOMINA[SFS])</f>
        <v>912</v>
      </c>
      <c r="M11" s="42">
        <f>_xlfn.XLOOKUP(Tabla15[[#This Row],[COD]],TNOMINA[CODIGO],TNOMINA[AFP])</f>
        <v>861</v>
      </c>
      <c r="N11" s="42">
        <f>_xlfn.XLOOKUP(Tabla15[[#This Row],[COD]],TNOMINA[CODIGO],TNOMINA[Otro Desc.])</f>
        <v>25</v>
      </c>
      <c r="O11" s="42">
        <f>_xlfn.XLOOKUP(Tabla15[[#This Row],[COD]],TNOMINA[CODIGO],TNOMINA[sneto])</f>
        <v>28202</v>
      </c>
      <c r="P11" t="str">
        <f>_xlfn.XLOOKUP(Tabla15[[#This Row],[CEDULA]],EMPXSEXO[NODOC],EMPXSEXO[GENERO])</f>
        <v>M</v>
      </c>
      <c r="Q11" s="104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2" spans="1:17" hidden="1">
      <c r="A12" t="s">
        <v>8612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40218517304</v>
      </c>
      <c r="D12" t="str">
        <f>_xlfn.XLOOKUP(Tabla15[[#This Row],[CEDULA]],TMODELO[Numero Documento],TMODELO[Empleado],_xlfn.XLOOKUP(Tabla15[[#This Row],[CEDULA]],TNOMINA[cedula],TNOMINA[nombre]))</f>
        <v>DAVID MONCION BALBUENA</v>
      </c>
      <c r="E12" t="str">
        <f>_xlfn.XLOOKUP(Tabla15[[#This Row],[CEDULA]],TMODELO[Numero Documento],TMODELO[Cargo],_xlfn.XLOOKUP(Tabla15[[#This Row],[COD]],TNOMINA[CODIGO],TNOMINA[cargo]))</f>
        <v>AUXILIAR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2">
        <f>_xlfn.XLOOKUP(Tabla15[[#This Row],[COD]],TNOMINA[CODIGO],TNOMINA[sbruto])</f>
        <v>30000</v>
      </c>
      <c r="K12" s="42">
        <f>_xlfn.XLOOKUP(Tabla15[[#This Row],[COD]],TNOMINA[CODIGO],TNOMINA[ISR])</f>
        <v>0</v>
      </c>
      <c r="L12" s="42">
        <f>_xlfn.XLOOKUP(Tabla15[[#This Row],[COD]],TNOMINA[CODIGO],TNOMINA[SFS])</f>
        <v>912</v>
      </c>
      <c r="M12" s="42">
        <f>_xlfn.XLOOKUP(Tabla15[[#This Row],[COD]],TNOMINA[CODIGO],TNOMINA[AFP])</f>
        <v>861</v>
      </c>
      <c r="N12" s="42">
        <f>_xlfn.XLOOKUP(Tabla15[[#This Row],[COD]],TNOMINA[CODIGO],TNOMINA[Otro Desc.])</f>
        <v>25</v>
      </c>
      <c r="O12" s="42">
        <f>_xlfn.XLOOKUP(Tabla15[[#This Row],[COD]],TNOMINA[CODIGO],TNOMINA[sneto])</f>
        <v>28202</v>
      </c>
      <c r="P12" t="str">
        <f>_xlfn.XLOOKUP(Tabla15[[#This Row],[CEDULA]],EMPXSEXO[NODOC],EMPXSEXO[GENERO])</f>
        <v>M</v>
      </c>
      <c r="Q12" s="104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" spans="1:17" hidden="1">
      <c r="A13" t="s">
        <v>8615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00119520260</v>
      </c>
      <c r="D13" t="str">
        <f>_xlfn.XLOOKUP(Tabla15[[#This Row],[CEDULA]],TMODELO[Numero Documento],TMODELO[Empleado],_xlfn.XLOOKUP(Tabla15[[#This Row],[CEDULA]],TNOMINA[cedula],TNOMINA[nombre]))</f>
        <v>JERRY ROSARIO MEDINA</v>
      </c>
      <c r="E13" t="str">
        <f>_xlfn.XLOOKUP(Tabla15[[#This Row],[CEDULA]],TMODELO[Numero Documento],TMODELO[Cargo],_xlfn.XLOOKUP(Tabla15[[#This Row],[COD]],TNOMINA[CODIGO],TNOMINA[cargo]))</f>
        <v>AUXILIAR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2">
        <f>_xlfn.XLOOKUP(Tabla15[[#This Row],[COD]],TNOMINA[CODIGO],TNOMINA[sbruto])</f>
        <v>30000</v>
      </c>
      <c r="K13" s="42">
        <f>_xlfn.XLOOKUP(Tabla15[[#This Row],[COD]],TNOMINA[CODIGO],TNOMINA[ISR])</f>
        <v>0</v>
      </c>
      <c r="L13" s="42">
        <f>_xlfn.XLOOKUP(Tabla15[[#This Row],[COD]],TNOMINA[CODIGO],TNOMINA[SFS])</f>
        <v>912</v>
      </c>
      <c r="M13" s="42">
        <f>_xlfn.XLOOKUP(Tabla15[[#This Row],[COD]],TNOMINA[CODIGO],TNOMINA[AFP])</f>
        <v>861</v>
      </c>
      <c r="N13" s="42">
        <f>_xlfn.XLOOKUP(Tabla15[[#This Row],[COD]],TNOMINA[CODIGO],TNOMINA[Otro Desc.])</f>
        <v>3371</v>
      </c>
      <c r="O13" s="42">
        <f>_xlfn.XLOOKUP(Tabla15[[#This Row],[COD]],TNOMINA[CODIGO],TNOMINA[sneto])</f>
        <v>24856</v>
      </c>
      <c r="P13" t="str">
        <f>_xlfn.XLOOKUP(Tabla15[[#This Row],[CEDULA]],EMPXSEXO[NODOC],EMPXSEXO[GENERO])</f>
        <v>M</v>
      </c>
      <c r="Q13" s="104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4" spans="1:17" hidden="1">
      <c r="A14" t="s">
        <v>8616</v>
      </c>
      <c r="B14" t="str">
        <f>_xlfn.XLOOKUP(Tabla15[[#This Row],[COD]],TNOMINA[CODIGO],TNOMINA[tipo])</f>
        <v>CARACTER EVENTUAL</v>
      </c>
      <c r="C14" t="str">
        <f>_xlfn.XLOOKUP(Tabla15[[#This Row],[COD]],TNOMINA[CODIGO],TNOMINA[cedula])</f>
        <v>40234469837</v>
      </c>
      <c r="D14" t="str">
        <f>_xlfn.XLOOKUP(Tabla15[[#This Row],[CEDULA]],TMODELO[Numero Documento],TMODELO[Empleado],_xlfn.XLOOKUP(Tabla15[[#This Row],[CEDULA]],TNOMINA[cedula],TNOMINA[nombre]))</f>
        <v>JUAN ALCIBIADES QUEVEDO ADAMES</v>
      </c>
      <c r="E14" t="str">
        <f>_xlfn.XLOOKUP(Tabla15[[#This Row],[CEDULA]],TMODELO[Numero Documento],TMODELO[Cargo],_xlfn.XLOOKUP(Tabla15[[#This Row],[COD]],TNOMINA[CODIGO],TNOMINA[cargo]))</f>
        <v>AUXILIAR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4" t="str">
        <f>_xlfn.XLOOKUP(Tabla15[[#This Row],[CEDULA]],TNOMBRADOS[CEDULA],TNOMBRADOS[STATUS],
_xlfn.XLOOKUP(Tabla15[[#This Row],[CEDULA]],TCARRERA[CEDULA],TCARRERA[CATEGORIA DEL SERVIDOR],""))</f>
        <v/>
      </c>
      <c r="H14" t="str">
        <f>_xlfn.XLOOKUP(Tabla15[[#This Row],[CARGO]],Tabla612[CARGO],Tabla612[CATEGORIA DEL SERVIDOR],Tabla15[[#This Row],[TIPO]])</f>
        <v>CARACTER EVENTUAL</v>
      </c>
      <c r="I14" t="str">
        <f>IF(Tabla15[[#This Row],[CAT1]]&lt;&gt;"",Tabla15[[#This Row],[CAT1]],Tabla15[[#This Row],[CAT2]])</f>
        <v>CARACTER EVENTUAL</v>
      </c>
      <c r="J14" s="42">
        <f>_xlfn.XLOOKUP(Tabla15[[#This Row],[COD]],TNOMINA[CODIGO],TNOMINA[sbruto])</f>
        <v>30000</v>
      </c>
      <c r="K14" s="42">
        <f>_xlfn.XLOOKUP(Tabla15[[#This Row],[COD]],TNOMINA[CODIGO],TNOMINA[ISR])</f>
        <v>0</v>
      </c>
      <c r="L14" s="42">
        <f>_xlfn.XLOOKUP(Tabla15[[#This Row],[COD]],TNOMINA[CODIGO],TNOMINA[SFS])</f>
        <v>912</v>
      </c>
      <c r="M14" s="42">
        <f>_xlfn.XLOOKUP(Tabla15[[#This Row],[COD]],TNOMINA[CODIGO],TNOMINA[AFP])</f>
        <v>861</v>
      </c>
      <c r="N14" s="42">
        <f>_xlfn.XLOOKUP(Tabla15[[#This Row],[COD]],TNOMINA[CODIGO],TNOMINA[Otro Desc.])</f>
        <v>25</v>
      </c>
      <c r="O14" s="42">
        <f>_xlfn.XLOOKUP(Tabla15[[#This Row],[COD]],TNOMINA[CODIGO],TNOMINA[sneto])</f>
        <v>28202</v>
      </c>
      <c r="P14" t="str">
        <f>_xlfn.XLOOKUP(Tabla15[[#This Row],[CEDULA]],EMPXSEXO[NODOC],EMPXSEXO[GENERO])</f>
        <v>M</v>
      </c>
      <c r="Q14" s="104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5" spans="1:17" hidden="1">
      <c r="A15" t="s">
        <v>8617</v>
      </c>
      <c r="B15" t="str">
        <f>_xlfn.XLOOKUP(Tabla15[[#This Row],[COD]],TNOMINA[CODIGO],TNOMINA[tipo])</f>
        <v>CARACTER EVENTUAL</v>
      </c>
      <c r="C15" t="str">
        <f>_xlfn.XLOOKUP(Tabla15[[#This Row],[COD]],TNOMINA[CODIGO],TNOMINA[cedula])</f>
        <v>03105219988</v>
      </c>
      <c r="D15" t="str">
        <f>_xlfn.XLOOKUP(Tabla15[[#This Row],[CEDULA]],TMODELO[Numero Documento],TMODELO[Empleado],_xlfn.XLOOKUP(Tabla15[[#This Row],[CEDULA]],TNOMINA[cedula],TNOMINA[nombre]))</f>
        <v>MARIA LAURA RIGGIO MARTINEZ</v>
      </c>
      <c r="E15" t="str">
        <f>_xlfn.XLOOKUP(Tabla15[[#This Row],[CEDULA]],TMODELO[Numero Documento],TMODELO[Cargo],_xlfn.XLOOKUP(Tabla15[[#This Row],[COD]],TNOMINA[CODIGO],TNOMINA[cargo]))</f>
        <v>ARQUITECTO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5" t="str">
        <f>_xlfn.XLOOKUP(Tabla15[[#This Row],[CEDULA]],TNOMBRADOS[CEDULA],TNOMBRADOS[STATUS],
_xlfn.XLOOKUP(Tabla15[[#This Row],[CEDULA]],TCARRERA[CEDULA],TCARRERA[CATEGORIA DEL SERVIDOR],""))</f>
        <v/>
      </c>
      <c r="H15" t="str">
        <f>_xlfn.XLOOKUP(Tabla15[[#This Row],[CARGO]],Tabla612[CARGO],Tabla612[CATEGORIA DEL SERVIDOR],Tabla15[[#This Row],[TIPO]])</f>
        <v>CARACTER EVENTUAL</v>
      </c>
      <c r="I15" t="str">
        <f>IF(Tabla15[[#This Row],[CAT1]]&lt;&gt;"",Tabla15[[#This Row],[CAT1]],Tabla15[[#This Row],[CAT2]])</f>
        <v>CARACTER EVENTUAL</v>
      </c>
      <c r="J15" s="42">
        <f>_xlfn.XLOOKUP(Tabla15[[#This Row],[COD]],TNOMINA[CODIGO],TNOMINA[sbruto])</f>
        <v>70000</v>
      </c>
      <c r="K15" s="42">
        <f>_xlfn.XLOOKUP(Tabla15[[#This Row],[COD]],TNOMINA[CODIGO],TNOMINA[ISR])</f>
        <v>5368.48</v>
      </c>
      <c r="L15" s="42">
        <f>_xlfn.XLOOKUP(Tabla15[[#This Row],[COD]],TNOMINA[CODIGO],TNOMINA[SFS])</f>
        <v>2128</v>
      </c>
      <c r="M15" s="42">
        <f>_xlfn.XLOOKUP(Tabla15[[#This Row],[COD]],TNOMINA[CODIGO],TNOMINA[AFP])</f>
        <v>2009</v>
      </c>
      <c r="N15" s="42">
        <f>_xlfn.XLOOKUP(Tabla15[[#This Row],[COD]],TNOMINA[CODIGO],TNOMINA[Otro Desc.])</f>
        <v>25.000000000007276</v>
      </c>
      <c r="O15" s="42">
        <f>_xlfn.XLOOKUP(Tabla15[[#This Row],[COD]],TNOMINA[CODIGO],TNOMINA[sneto])</f>
        <v>60469.52</v>
      </c>
      <c r="P15" t="str">
        <f>_xlfn.XLOOKUP(Tabla15[[#This Row],[CEDULA]],EMPXSEXO[NODOC],EMPXSEXO[GENERO])</f>
        <v>F</v>
      </c>
      <c r="Q1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6" spans="1:17" hidden="1">
      <c r="A16" t="s">
        <v>7577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00100732460</v>
      </c>
      <c r="D16" t="str">
        <f>_xlfn.XLOOKUP(Tabla15[[#This Row],[CEDULA]],TMODELO[Numero Documento],TMODELO[Empleado],_xlfn.XLOOKUP(Tabla15[[#This Row],[CEDULA]],TNOMINA[cedula],TNOMINA[nombre]))</f>
        <v>MILAGROS CONSUELO DE LA ALTAGR GERMAN OLALLA</v>
      </c>
      <c r="E16" t="str">
        <f>_xlfn.XLOOKUP(Tabla15[[#This Row],[CEDULA]],TMODELO[Numero Documento],TMODELO[Cargo],_xlfn.XLOOKUP(Tabla15[[#This Row],[COD]],TNOMINA[CODIGO],TNOMINA[cargo]))</f>
        <v>MINISTRO (A) DE CULTURA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DE LIBRE NOMBRAMIENTO Y REMOCION</v>
      </c>
      <c r="J16" s="42">
        <f>_xlfn.XLOOKUP(Tabla15[[#This Row],[COD]],TNOMINA[CODIGO],TNOMINA[sbruto])</f>
        <v>300000</v>
      </c>
      <c r="K16" s="42">
        <f>_xlfn.XLOOKUP(Tabla15[[#This Row],[COD]],TNOMINA[CODIGO],TNOMINA[ISR])</f>
        <v>60009.02</v>
      </c>
      <c r="L16" s="42">
        <f>_xlfn.XLOOKUP(Tabla15[[#This Row],[COD]],TNOMINA[CODIGO],TNOMINA[SFS])</f>
        <v>5685.41</v>
      </c>
      <c r="M16" s="42">
        <f>_xlfn.XLOOKUP(Tabla15[[#This Row],[COD]],TNOMINA[CODIGO],TNOMINA[AFP])</f>
        <v>8610</v>
      </c>
      <c r="N16" s="42">
        <f>_xlfn.XLOOKUP(Tabla15[[#This Row],[COD]],TNOMINA[CODIGO],TNOMINA[Otro Desc.])</f>
        <v>2025</v>
      </c>
      <c r="O16" s="42">
        <f>_xlfn.XLOOKUP(Tabla15[[#This Row],[COD]],TNOMINA[CODIGO],TNOMINA[sneto])</f>
        <v>223670.57</v>
      </c>
      <c r="P16" t="str">
        <f>_xlfn.XLOOKUP(Tabla15[[#This Row],[CEDULA]],EMPXSEXO[NODOC],EMPXSEXO[GENERO])</f>
        <v>F</v>
      </c>
      <c r="Q1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7" spans="1:17" hidden="1">
      <c r="A17" t="s">
        <v>7563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00100829399</v>
      </c>
      <c r="D17" t="str">
        <f>_xlfn.XLOOKUP(Tabla15[[#This Row],[CEDULA]],TMODELO[Numero Documento],TMODELO[Empleado],_xlfn.XLOOKUP(Tabla15[[#This Row],[CEDULA]],TNOMINA[cedula],TNOMINA[nombre]))</f>
        <v>MARIO JOSE LEBRON HERNANDEZ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2">
        <f>_xlfn.XLOOKUP(Tabla15[[#This Row],[COD]],TNOMINA[CODIGO],TNOMINA[sbruto])</f>
        <v>220000</v>
      </c>
      <c r="K17" s="42">
        <f>_xlfn.XLOOKUP(Tabla15[[#This Row],[COD]],TNOMINA[CODIGO],TNOMINA[ISR])</f>
        <v>40583.019999999997</v>
      </c>
      <c r="L17" s="42">
        <f>_xlfn.XLOOKUP(Tabla15[[#This Row],[COD]],TNOMINA[CODIGO],TNOMINA[SFS])</f>
        <v>5685.41</v>
      </c>
      <c r="M17" s="42">
        <f>_xlfn.XLOOKUP(Tabla15[[#This Row],[COD]],TNOMINA[CODIGO],TNOMINA[AFP])</f>
        <v>6314</v>
      </c>
      <c r="N17" s="42">
        <f>_xlfn.XLOOKUP(Tabla15[[#This Row],[COD]],TNOMINA[CODIGO],TNOMINA[Otro Desc.])</f>
        <v>2025</v>
      </c>
      <c r="O17" s="42">
        <f>_xlfn.XLOOKUP(Tabla15[[#This Row],[COD]],TNOMINA[CODIGO],TNOMINA[sneto])</f>
        <v>165392.57</v>
      </c>
      <c r="P17" t="str">
        <f>_xlfn.XLOOKUP(Tabla15[[#This Row],[CEDULA]],EMPXSEXO[NODOC],EMPXSEXO[GENERO])</f>
        <v>M</v>
      </c>
      <c r="Q1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8" spans="1:17" hidden="1">
      <c r="A18" t="s">
        <v>7448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00100672856</v>
      </c>
      <c r="D18" t="str">
        <f>_xlfn.XLOOKUP(Tabla15[[#This Row],[CEDULA]],TMODELO[Numero Documento],TMODELO[Empleado],_xlfn.XLOOKUP(Tabla15[[#This Row],[CEDULA]],TNOMINA[cedula],TNOMINA[nombre]))</f>
        <v>HENRY ARTURO MERCEDES VALES</v>
      </c>
      <c r="E18" t="str">
        <f>_xlfn.XLOOKUP(Tabla15[[#This Row],[CEDULA]],TMODELO[Numero Documento],TMODELO[Cargo],_xlfn.XLOOKUP(Tabla15[[#This Row],[COD]],TNOMINA[CODIGO],TNOMINA[cargo]))</f>
        <v>DIRECTOR GENERAL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8" t="str">
        <f>_xlfn.XLOOKUP(Tabla15[[#This Row],[CEDULA]],TNOMBRADOS[CEDULA],TNOMBRADOS[STATUS],
_xlfn.XLOOKUP(Tabla15[[#This Row],[CEDULA]],TCARRERA[CEDULA],TCARRERA[CATEGORIA DEL SERVIDOR],""))</f>
        <v/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FIJO</v>
      </c>
      <c r="J18" s="42">
        <f>_xlfn.XLOOKUP(Tabla15[[#This Row],[COD]],TNOMINA[CODIGO],TNOMINA[sbruto])</f>
        <v>220000</v>
      </c>
      <c r="K18" s="42">
        <f>_xlfn.XLOOKUP(Tabla15[[#This Row],[COD]],TNOMINA[CODIGO],TNOMINA[ISR])</f>
        <v>40583.019999999997</v>
      </c>
      <c r="L18" s="42">
        <f>_xlfn.XLOOKUP(Tabla15[[#This Row],[COD]],TNOMINA[CODIGO],TNOMINA[SFS])</f>
        <v>5685.41</v>
      </c>
      <c r="M18" s="42">
        <f>_xlfn.XLOOKUP(Tabla15[[#This Row],[COD]],TNOMINA[CODIGO],TNOMINA[AFP])</f>
        <v>6314</v>
      </c>
      <c r="N18" s="42">
        <f>_xlfn.XLOOKUP(Tabla15[[#This Row],[COD]],TNOMINA[CODIGO],TNOMINA[Otro Desc.])</f>
        <v>25</v>
      </c>
      <c r="O18" s="42">
        <f>_xlfn.XLOOKUP(Tabla15[[#This Row],[COD]],TNOMINA[CODIGO],TNOMINA[sneto])</f>
        <v>167392.57</v>
      </c>
      <c r="P18" t="str">
        <f>_xlfn.XLOOKUP(Tabla15[[#This Row],[CEDULA]],EMPXSEXO[NODOC],EMPXSEXO[GENERO])</f>
        <v>M</v>
      </c>
      <c r="Q1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9" spans="1:17" hidden="1">
      <c r="A19" t="s">
        <v>7704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40223943016</v>
      </c>
      <c r="D19" t="str">
        <f>_xlfn.XLOOKUP(Tabla15[[#This Row],[CEDULA]],TMODELO[Numero Documento],TMODELO[Empleado],_xlfn.XLOOKUP(Tabla15[[#This Row],[CEDULA]],TNOMINA[cedula],TNOMINA[nombre]))</f>
        <v>YELTSIN DANIEL SANCHEZ MORENO</v>
      </c>
      <c r="E19" t="str">
        <f>_xlfn.XLOOKUP(Tabla15[[#This Row],[CEDULA]],TMODELO[Numero Documento],TMODELO[Cargo],_xlfn.XLOOKUP(Tabla15[[#This Row],[COD]],TNOMINA[CODIGO],TNOMINA[cargo]))</f>
        <v>DIRECTOR(A) DE GABINETE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2">
        <f>_xlfn.XLOOKUP(Tabla15[[#This Row],[COD]],TNOMINA[CODIGO],TNOMINA[sbruto])</f>
        <v>200000</v>
      </c>
      <c r="K19" s="42">
        <f>_xlfn.XLOOKUP(Tabla15[[#This Row],[COD]],TNOMINA[CODIGO],TNOMINA[ISR])</f>
        <v>35726.519999999997</v>
      </c>
      <c r="L19" s="42">
        <f>_xlfn.XLOOKUP(Tabla15[[#This Row],[COD]],TNOMINA[CODIGO],TNOMINA[SFS])</f>
        <v>5685.41</v>
      </c>
      <c r="M19" s="42">
        <f>_xlfn.XLOOKUP(Tabla15[[#This Row],[COD]],TNOMINA[CODIGO],TNOMINA[AFP])</f>
        <v>5740</v>
      </c>
      <c r="N19" s="42">
        <f>_xlfn.XLOOKUP(Tabla15[[#This Row],[COD]],TNOMINA[CODIGO],TNOMINA[Otro Desc.])</f>
        <v>425</v>
      </c>
      <c r="O19" s="42">
        <f>_xlfn.XLOOKUP(Tabla15[[#This Row],[COD]],TNOMINA[CODIGO],TNOMINA[sneto])</f>
        <v>152423.07</v>
      </c>
      <c r="P19" t="str">
        <f>_xlfn.XLOOKUP(Tabla15[[#This Row],[CEDULA]],EMPXSEXO[NODOC],EMPXSEXO[GENERO])</f>
        <v>M</v>
      </c>
      <c r="Q1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20" spans="1:17" hidden="1">
      <c r="A20" t="s">
        <v>7291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00113216758</v>
      </c>
      <c r="D20" t="str">
        <f>_xlfn.XLOOKUP(Tabla15[[#This Row],[CEDULA]],TMODELO[Numero Documento],TMODELO[Empleado],_xlfn.XLOOKUP(Tabla15[[#This Row],[CEDULA]],TNOMINA[cedula],TNOMINA[nombre]))</f>
        <v>AMIN STALIN GERMAN DISLA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2">
        <f>_xlfn.XLOOKUP(Tabla15[[#This Row],[COD]],TNOMINA[CODIGO],TNOMINA[sbruto])</f>
        <v>180000</v>
      </c>
      <c r="K20" s="42">
        <f>_xlfn.XLOOKUP(Tabla15[[#This Row],[COD]],TNOMINA[CODIGO],TNOMINA[ISR])</f>
        <v>30923.37</v>
      </c>
      <c r="L20" s="42">
        <f>_xlfn.XLOOKUP(Tabla15[[#This Row],[COD]],TNOMINA[CODIGO],TNOMINA[SFS])</f>
        <v>5472</v>
      </c>
      <c r="M20" s="42">
        <f>_xlfn.XLOOKUP(Tabla15[[#This Row],[COD]],TNOMINA[CODIGO],TNOMINA[AFP])</f>
        <v>5166</v>
      </c>
      <c r="N20" s="42">
        <f>_xlfn.XLOOKUP(Tabla15[[#This Row],[COD]],TNOMINA[CODIGO],TNOMINA[Otro Desc.])</f>
        <v>25</v>
      </c>
      <c r="O20" s="42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21" spans="1:17" hidden="1">
      <c r="A21" t="s">
        <v>7317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00115344582</v>
      </c>
      <c r="D21" t="str">
        <f>_xlfn.XLOOKUP(Tabla15[[#This Row],[CEDULA]],TMODELO[Numero Documento],TMODELO[Empleado],_xlfn.XLOOKUP(Tabla15[[#This Row],[CEDULA]],TNOMINA[cedula],TNOMINA[nombre]))</f>
        <v>BEATRIZ FERRER RODRIGUEZ</v>
      </c>
      <c r="E21" t="str">
        <f>_xlfn.XLOOKUP(Tabla15[[#This Row],[CEDULA]],TMODELO[Numero Documento],TMODELO[Cargo],_xlfn.XLOOKUP(Tabla15[[#This Row],[COD]],TNOMINA[CODIGO],TNOMINA[cargo]))</f>
        <v>ASESOR (A)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>EMPLEADO DE CONFIANZA</v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EMPLEADO DE CONFIANZA</v>
      </c>
      <c r="J21" s="42">
        <f>_xlfn.XLOOKUP(Tabla15[[#This Row],[COD]],TNOMINA[CODIGO],TNOMINA[sbruto])</f>
        <v>180000</v>
      </c>
      <c r="K21" s="42">
        <f>_xlfn.XLOOKUP(Tabla15[[#This Row],[COD]],TNOMINA[CODIGO],TNOMINA[ISR])</f>
        <v>30923.37</v>
      </c>
      <c r="L21" s="42">
        <f>_xlfn.XLOOKUP(Tabla15[[#This Row],[COD]],TNOMINA[CODIGO],TNOMINA[SFS])</f>
        <v>5472</v>
      </c>
      <c r="M21" s="42">
        <f>_xlfn.XLOOKUP(Tabla15[[#This Row],[COD]],TNOMINA[CODIGO],TNOMINA[AFP])</f>
        <v>5166</v>
      </c>
      <c r="N21" s="42">
        <f>_xlfn.XLOOKUP(Tabla15[[#This Row],[COD]],TNOMINA[CODIGO],TNOMINA[Otro Desc.])</f>
        <v>1025</v>
      </c>
      <c r="O21" s="42">
        <f>_xlfn.XLOOKUP(Tabla15[[#This Row],[COD]],TNOMINA[CODIGO],TNOMINA[sneto])</f>
        <v>137413.63</v>
      </c>
      <c r="P21" t="str">
        <f>_xlfn.XLOOKUP(Tabla15[[#This Row],[CEDULA]],EMPXSEXO[NODOC],EMPXSEXO[GENERO])</f>
        <v>F</v>
      </c>
      <c r="Q2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22" spans="1:17" hidden="1">
      <c r="A22" t="s">
        <v>7540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00116432055</v>
      </c>
      <c r="D22" t="str">
        <f>_xlfn.XLOOKUP(Tabla15[[#This Row],[CEDULA]],TMODELO[Numero Documento],TMODELO[Empleado],_xlfn.XLOOKUP(Tabla15[[#This Row],[CEDULA]],TNOMINA[cedula],TNOMINA[nombre]))</f>
        <v>LUIS MARCELL RICART GRULLON</v>
      </c>
      <c r="E22" t="str">
        <f>_xlfn.XLOOKUP(Tabla15[[#This Row],[CEDULA]],TMODELO[Numero Documento],TMODELO[Cargo],_xlfn.XLOOKUP(Tabla15[[#This Row],[COD]],TNOMINA[CODIGO],TNOMINA[cargo]))</f>
        <v>ASESOR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2">
        <f>_xlfn.XLOOKUP(Tabla15[[#This Row],[COD]],TNOMINA[CODIGO],TNOMINA[sbruto])</f>
        <v>180000</v>
      </c>
      <c r="K22" s="42">
        <f>_xlfn.XLOOKUP(Tabla15[[#This Row],[COD]],TNOMINA[CODIGO],TNOMINA[ISR])</f>
        <v>30923.37</v>
      </c>
      <c r="L22" s="42">
        <f>_xlfn.XLOOKUP(Tabla15[[#This Row],[COD]],TNOMINA[CODIGO],TNOMINA[SFS])</f>
        <v>5472</v>
      </c>
      <c r="M22" s="42">
        <f>_xlfn.XLOOKUP(Tabla15[[#This Row],[COD]],TNOMINA[CODIGO],TNOMINA[AFP])</f>
        <v>5166</v>
      </c>
      <c r="N22" s="42">
        <f>_xlfn.XLOOKUP(Tabla15[[#This Row],[COD]],TNOMINA[CODIGO],TNOMINA[Otro Desc.])</f>
        <v>25</v>
      </c>
      <c r="O22" s="42">
        <f>_xlfn.XLOOKUP(Tabla15[[#This Row],[COD]],TNOMINA[CODIGO],TNOMINA[sneto])</f>
        <v>138413.63</v>
      </c>
      <c r="P22" t="str">
        <f>_xlfn.XLOOKUP(Tabla15[[#This Row],[CEDULA]],EMPXSEXO[NODOC],EMPXSEXO[GENERO])</f>
        <v>M</v>
      </c>
      <c r="Q2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23" spans="1:17" hidden="1">
      <c r="A23" t="s">
        <v>7517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00108824996</v>
      </c>
      <c r="D23" t="str">
        <f>_xlfn.XLOOKUP(Tabla15[[#This Row],[CEDULA]],TMODELO[Numero Documento],TMODELO[Empleado],_xlfn.XLOOKUP(Tabla15[[#This Row],[CEDULA]],TNOMINA[cedula],TNOMINA[nombre]))</f>
        <v>LAUTERIA GENAO MOREL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2">
        <f>_xlfn.XLOOKUP(Tabla15[[#This Row],[COD]],TNOMINA[CODIGO],TNOMINA[sbruto])</f>
        <v>180000</v>
      </c>
      <c r="K23" s="42">
        <f>_xlfn.XLOOKUP(Tabla15[[#This Row],[COD]],TNOMINA[CODIGO],TNOMINA[ISR])</f>
        <v>30923.37</v>
      </c>
      <c r="L23" s="42">
        <f>_xlfn.XLOOKUP(Tabla15[[#This Row],[COD]],TNOMINA[CODIGO],TNOMINA[SFS])</f>
        <v>5472</v>
      </c>
      <c r="M23" s="42">
        <f>_xlfn.XLOOKUP(Tabla15[[#This Row],[COD]],TNOMINA[CODIGO],TNOMINA[AFP])</f>
        <v>5166</v>
      </c>
      <c r="N23" s="42">
        <f>_xlfn.XLOOKUP(Tabla15[[#This Row],[COD]],TNOMINA[CODIGO],TNOMINA[Otro Desc.])</f>
        <v>31524.73000000001</v>
      </c>
      <c r="O23" s="42">
        <f>_xlfn.XLOOKUP(Tabla15[[#This Row],[COD]],TNOMINA[CODIGO],TNOMINA[sneto])</f>
        <v>106913.9</v>
      </c>
      <c r="P23" t="str">
        <f>_xlfn.XLOOKUP(Tabla15[[#This Row],[CEDULA]],EMPXSEXO[NODOC],EMPXSEXO[GENERO])</f>
        <v>F</v>
      </c>
      <c r="Q23" s="123">
        <f>_xlfn.XLOOKUP(Tabla15[[#This Row],[CEDULA]],TMODELO[Numero Documento],TMODELO[Lugar Funciones Codigo],_xlfn.XLOOKUP(Tabla15[[#This Row],[DIRECCIÓN O DEPARTAMENTO]],Tabla21[LUGAR],Tabla21[CODLUGAR]))</f>
        <v>1.83</v>
      </c>
    </row>
    <row r="24" spans="1:17" hidden="1">
      <c r="A24" t="s">
        <v>7515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00118441336</v>
      </c>
      <c r="D24" t="str">
        <f>_xlfn.XLOOKUP(Tabla15[[#This Row],[CEDULA]],TMODELO[Numero Documento],TMODELO[Empleado],_xlfn.XLOOKUP(Tabla15[[#This Row],[CEDULA]],TNOMINA[cedula],TNOMINA[nombre]))</f>
        <v>LAURA ISABEL SANCHEZ RODRIGUEZ</v>
      </c>
      <c r="E24" t="str">
        <f>_xlfn.XLOOKUP(Tabla15[[#This Row],[CEDULA]],TMODELO[Numero Documento],TMODELO[Cargo],_xlfn.XLOOKUP(Tabla15[[#This Row],[COD]],TNOMINA[CODIGO],TNOMINA[cargo]))</f>
        <v>ASESOR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>EMPLEADO DE CONFIANZA</v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EMPLEADO DE CONFIANZA</v>
      </c>
      <c r="J24" s="42">
        <f>_xlfn.XLOOKUP(Tabla15[[#This Row],[COD]],TNOMINA[CODIGO],TNOMINA[sbruto])</f>
        <v>170000</v>
      </c>
      <c r="K24" s="42">
        <f>_xlfn.XLOOKUP(Tabla15[[#This Row],[COD]],TNOMINA[CODIGO],TNOMINA[ISR])</f>
        <v>28571.119999999999</v>
      </c>
      <c r="L24" s="42">
        <f>_xlfn.XLOOKUP(Tabla15[[#This Row],[COD]],TNOMINA[CODIGO],TNOMINA[SFS])</f>
        <v>5168</v>
      </c>
      <c r="M24" s="42">
        <f>_xlfn.XLOOKUP(Tabla15[[#This Row],[COD]],TNOMINA[CODIGO],TNOMINA[AFP])</f>
        <v>4879</v>
      </c>
      <c r="N24" s="42">
        <f>_xlfn.XLOOKUP(Tabla15[[#This Row],[COD]],TNOMINA[CODIGO],TNOMINA[Otro Desc.])</f>
        <v>25</v>
      </c>
      <c r="O24" s="42">
        <f>_xlfn.XLOOKUP(Tabla15[[#This Row],[COD]],TNOMINA[CODIGO],TNOMINA[sneto])</f>
        <v>131356.88</v>
      </c>
      <c r="P24" t="str">
        <f>_xlfn.XLOOKUP(Tabla15[[#This Row],[CEDULA]],EMPXSEXO[NODOC],EMPXSEXO[GENERO])</f>
        <v>F</v>
      </c>
      <c r="Q2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25" spans="1:17" hidden="1">
      <c r="A25" t="s">
        <v>7516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00114295421</v>
      </c>
      <c r="D25" t="str">
        <f>_xlfn.XLOOKUP(Tabla15[[#This Row],[CEDULA]],TMODELO[Numero Documento],TMODELO[Empleado],_xlfn.XLOOKUP(Tabla15[[#This Row],[CEDULA]],TNOMINA[cedula],TNOMINA[nombre]))</f>
        <v>LAURA MARGARITA KHOURI CUOMO</v>
      </c>
      <c r="E25" t="str">
        <f>_xlfn.XLOOKUP(Tabla15[[#This Row],[CEDULA]],TMODELO[Numero Documento],TMODELO[Cargo],_xlfn.XLOOKUP(Tabla15[[#This Row],[COD]],TNOMINA[CODIGO],TNOMINA[cargo]))</f>
        <v>ASISTENTE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2">
        <f>_xlfn.XLOOKUP(Tabla15[[#This Row],[COD]],TNOMINA[CODIGO],TNOMINA[sbruto])</f>
        <v>145000</v>
      </c>
      <c r="K25" s="42">
        <f>_xlfn.XLOOKUP(Tabla15[[#This Row],[COD]],TNOMINA[CODIGO],TNOMINA[ISR])</f>
        <v>22690.49</v>
      </c>
      <c r="L25" s="42">
        <f>_xlfn.XLOOKUP(Tabla15[[#This Row],[COD]],TNOMINA[CODIGO],TNOMINA[SFS])</f>
        <v>4408</v>
      </c>
      <c r="M25" s="42">
        <f>_xlfn.XLOOKUP(Tabla15[[#This Row],[COD]],TNOMINA[CODIGO],TNOMINA[AFP])</f>
        <v>4161.5</v>
      </c>
      <c r="N25" s="42">
        <f>_xlfn.XLOOKUP(Tabla15[[#This Row],[COD]],TNOMINA[CODIGO],TNOMINA[Otro Desc.])</f>
        <v>425</v>
      </c>
      <c r="O25" s="42">
        <f>_xlfn.XLOOKUP(Tabla15[[#This Row],[COD]],TNOMINA[CODIGO],TNOMINA[sneto])</f>
        <v>113315.01</v>
      </c>
      <c r="P25" t="str">
        <f>_xlfn.XLOOKUP(Tabla15[[#This Row],[CEDULA]],EMPXSEXO[NODOC],EMPXSEXO[GENERO])</f>
        <v>F</v>
      </c>
      <c r="Q25" s="123">
        <f>_xlfn.XLOOKUP(Tabla15[[#This Row],[CEDULA]],TMODELO[Numero Documento],TMODELO[Lugar Funciones Codigo],_xlfn.XLOOKUP(Tabla15[[#This Row],[DIRECCIÓN O DEPARTAMENTO]],Tabla21[LUGAR],Tabla21[CODLUGAR]))</f>
        <v>1.83</v>
      </c>
    </row>
    <row r="26" spans="1:17" hidden="1">
      <c r="A26" t="s">
        <v>7338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00117448662</v>
      </c>
      <c r="D26" t="str">
        <f>_xlfn.XLOOKUP(Tabla15[[#This Row],[CEDULA]],TMODELO[Numero Documento],TMODELO[Empleado],_xlfn.XLOOKUP(Tabla15[[#This Row],[CEDULA]],TNOMINA[cedula],TNOMINA[nombre]))</f>
        <v>CAROLINA MICHELLE MORALES HERRERA</v>
      </c>
      <c r="E26" t="str">
        <f>_xlfn.XLOOKUP(Tabla15[[#This Row],[CEDULA]],TMODELO[Numero Documento],TMODELO[Cargo],_xlfn.XLOOKUP(Tabla15[[#This Row],[COD]],TNOMINA[CODIGO],TNOMINA[cargo]))</f>
        <v>ASESOR (A)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26" t="str">
        <f>_xlfn.XLOOKUP(Tabla15[[#This Row],[CEDULA]],TNOMBRADOS[CEDULA],TNOMBRADOS[STATUS],
_xlfn.XLOOKUP(Tabla15[[#This Row],[CEDULA]],TCARRERA[CEDULA],TCARRERA[CATEGORIA DEL SERVIDOR],""))</f>
        <v>EMPLEADO DE CONFIANZA</v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EMPLEADO DE CONFIANZA</v>
      </c>
      <c r="J26" s="42">
        <f>_xlfn.XLOOKUP(Tabla15[[#This Row],[COD]],TNOMINA[CODIGO],TNOMINA[sbruto])</f>
        <v>135000</v>
      </c>
      <c r="K26" s="42">
        <f>_xlfn.XLOOKUP(Tabla15[[#This Row],[COD]],TNOMINA[CODIGO],TNOMINA[ISR])</f>
        <v>20338.240000000002</v>
      </c>
      <c r="L26" s="42">
        <f>_xlfn.XLOOKUP(Tabla15[[#This Row],[COD]],TNOMINA[CODIGO],TNOMINA[SFS])</f>
        <v>4104</v>
      </c>
      <c r="M26" s="42">
        <f>_xlfn.XLOOKUP(Tabla15[[#This Row],[COD]],TNOMINA[CODIGO],TNOMINA[AFP])</f>
        <v>3874.5</v>
      </c>
      <c r="N26" s="42">
        <f>_xlfn.XLOOKUP(Tabla15[[#This Row],[COD]],TNOMINA[CODIGO],TNOMINA[Otro Desc.])</f>
        <v>25</v>
      </c>
      <c r="O26" s="42">
        <f>_xlfn.XLOOKUP(Tabla15[[#This Row],[COD]],TNOMINA[CODIGO],TNOMINA[sneto])</f>
        <v>106658.26</v>
      </c>
      <c r="P26" t="str">
        <f>_xlfn.XLOOKUP(Tabla15[[#This Row],[CEDULA]],EMPXSEXO[NODOC],EMPXSEXO[GENERO])</f>
        <v>F</v>
      </c>
      <c r="Q2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27" spans="1:17" hidden="1">
      <c r="A27" t="s">
        <v>7686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00100979608</v>
      </c>
      <c r="D27" t="str">
        <f>_xlfn.XLOOKUP(Tabla15[[#This Row],[CEDULA]],TMODELO[Numero Documento],TMODELO[Empleado],_xlfn.XLOOKUP(Tabla15[[#This Row],[CEDULA]],TNOMINA[cedula],TNOMINA[nombre]))</f>
        <v>VICTOR RAMON RAMIREZ MARTINEZ</v>
      </c>
      <c r="E27" t="str">
        <f>_xlfn.XLOOKUP(Tabla15[[#This Row],[CEDULA]],TMODELO[Numero Documento],TMODELO[Cargo],_xlfn.XLOOKUP(Tabla15[[#This Row],[COD]],TNOMINA[CODIGO],TNOMINA[cargo]))</f>
        <v>ASESOR (A)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2">
        <f>_xlfn.XLOOKUP(Tabla15[[#This Row],[COD]],TNOMINA[CODIGO],TNOMINA[sbruto])</f>
        <v>135000</v>
      </c>
      <c r="K27" s="42">
        <f>_xlfn.XLOOKUP(Tabla15[[#This Row],[COD]],TNOMINA[CODIGO],TNOMINA[ISR])</f>
        <v>20338.240000000002</v>
      </c>
      <c r="L27" s="42">
        <f>_xlfn.XLOOKUP(Tabla15[[#This Row],[COD]],TNOMINA[CODIGO],TNOMINA[SFS])</f>
        <v>4104</v>
      </c>
      <c r="M27" s="42">
        <f>_xlfn.XLOOKUP(Tabla15[[#This Row],[COD]],TNOMINA[CODIGO],TNOMINA[AFP])</f>
        <v>3874.5</v>
      </c>
      <c r="N27" s="42">
        <f>_xlfn.XLOOKUP(Tabla15[[#This Row],[COD]],TNOMINA[CODIGO],TNOMINA[Otro Desc.])</f>
        <v>2446.8099999999977</v>
      </c>
      <c r="O27" s="42">
        <f>_xlfn.XLOOKUP(Tabla15[[#This Row],[COD]],TNOMINA[CODIGO],TNOMINA[sneto])</f>
        <v>104236.45</v>
      </c>
      <c r="P27" t="str">
        <f>_xlfn.XLOOKUP(Tabla15[[#This Row],[CEDULA]],EMPXSEXO[NODOC],EMPXSEXO[GENERO])</f>
        <v>M</v>
      </c>
      <c r="Q2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28" spans="1:17" hidden="1">
      <c r="A28" t="s">
        <v>7528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00102019304</v>
      </c>
      <c r="D28" t="str">
        <f>_xlfn.XLOOKUP(Tabla15[[#This Row],[CEDULA]],TMODELO[Numero Documento],TMODELO[Empleado],_xlfn.XLOOKUP(Tabla15[[#This Row],[CEDULA]],TNOMINA[cedula],TNOMINA[nombre]))</f>
        <v>LISETTE IVONNE MATILDE VEGA SANZ DE PURCELL</v>
      </c>
      <c r="E28" t="str">
        <f>_xlfn.XLOOKUP(Tabla15[[#This Row],[CEDULA]],TMODELO[Numero Documento],TMODELO[Cargo],_xlfn.XLOOKUP(Tabla15[[#This Row],[COD]],TNOMINA[CODIGO],TNOMINA[cargo]))</f>
        <v>ASESOR (A)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FIJO</v>
      </c>
      <c r="I28" t="str">
        <f>IF(Tabla15[[#This Row],[CAT1]]&lt;&gt;"",Tabla15[[#This Row],[CAT1]],Tabla15[[#This Row],[CAT2]])</f>
        <v>EMPLEADO DE CONFIANZA</v>
      </c>
      <c r="J28" s="42">
        <f>_xlfn.XLOOKUP(Tabla15[[#This Row],[COD]],TNOMINA[CODIGO],TNOMINA[sbruto])</f>
        <v>135000</v>
      </c>
      <c r="K28" s="42">
        <f>_xlfn.XLOOKUP(Tabla15[[#This Row],[COD]],TNOMINA[CODIGO],TNOMINA[ISR])</f>
        <v>20338.240000000002</v>
      </c>
      <c r="L28" s="42">
        <f>_xlfn.XLOOKUP(Tabla15[[#This Row],[COD]],TNOMINA[CODIGO],TNOMINA[SFS])</f>
        <v>4104</v>
      </c>
      <c r="M28" s="42">
        <f>_xlfn.XLOOKUP(Tabla15[[#This Row],[COD]],TNOMINA[CODIGO],TNOMINA[AFP])</f>
        <v>3874.5</v>
      </c>
      <c r="N28" s="42">
        <f>_xlfn.XLOOKUP(Tabla15[[#This Row],[COD]],TNOMINA[CODIGO],TNOMINA[Otro Desc.])</f>
        <v>25</v>
      </c>
      <c r="O28" s="42">
        <f>_xlfn.XLOOKUP(Tabla15[[#This Row],[COD]],TNOMINA[CODIGO],TNOMINA[sneto])</f>
        <v>106658.26</v>
      </c>
      <c r="P28" t="str">
        <f>_xlfn.XLOOKUP(Tabla15[[#This Row],[CEDULA]],EMPXSEXO[NODOC],EMPXSEXO[GENERO])</f>
        <v>F</v>
      </c>
      <c r="Q28" s="123">
        <f>_xlfn.XLOOKUP(Tabla15[[#This Row],[CEDULA]],TMODELO[Numero Documento],TMODELO[Lugar Funciones Codigo],_xlfn.XLOOKUP(Tabla15[[#This Row],[DIRECCIÓN O DEPARTAMENTO]],Tabla21[LUGAR],Tabla21[CODLUGAR]))</f>
        <v>1.83</v>
      </c>
    </row>
    <row r="29" spans="1:17" hidden="1">
      <c r="A29" t="s">
        <v>7275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00109307355</v>
      </c>
      <c r="D29" t="str">
        <f>_xlfn.XLOOKUP(Tabla15[[#This Row],[CEDULA]],TMODELO[Numero Documento],TMODELO[Empleado],_xlfn.XLOOKUP(Tabla15[[#This Row],[CEDULA]],TNOMINA[cedula],TNOMINA[nombre]))</f>
        <v>AGUSTIN TOMAS CASTRO BURDIEZ</v>
      </c>
      <c r="E29" t="str">
        <f>_xlfn.XLOOKUP(Tabla15[[#This Row],[CEDULA]],TMODELO[Numero Documento],TMODELO[Cargo],_xlfn.XLOOKUP(Tabla15[[#This Row],[COD]],TNOMINA[CODIGO],TNOMINA[cargo]))</f>
        <v>DIRECTOR (A)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2">
        <f>_xlfn.XLOOKUP(Tabla15[[#This Row],[COD]],TNOMINA[CODIGO],TNOMINA[sbruto])</f>
        <v>115000</v>
      </c>
      <c r="K29" s="42">
        <f>_xlfn.XLOOKUP(Tabla15[[#This Row],[COD]],TNOMINA[CODIGO],TNOMINA[ISR])</f>
        <v>15633.74</v>
      </c>
      <c r="L29" s="42">
        <f>_xlfn.XLOOKUP(Tabla15[[#This Row],[COD]],TNOMINA[CODIGO],TNOMINA[SFS])</f>
        <v>3496</v>
      </c>
      <c r="M29" s="42">
        <f>_xlfn.XLOOKUP(Tabla15[[#This Row],[COD]],TNOMINA[CODIGO],TNOMINA[AFP])</f>
        <v>3300.5</v>
      </c>
      <c r="N29" s="42">
        <f>_xlfn.XLOOKUP(Tabla15[[#This Row],[COD]],TNOMINA[CODIGO],TNOMINA[Otro Desc.])</f>
        <v>21863.920000000013</v>
      </c>
      <c r="O29" s="42">
        <f>_xlfn.XLOOKUP(Tabla15[[#This Row],[COD]],TNOMINA[CODIGO],TNOMINA[sneto])</f>
        <v>70705.84</v>
      </c>
      <c r="P29" t="str">
        <f>_xlfn.XLOOKUP(Tabla15[[#This Row],[CEDULA]],EMPXSEXO[NODOC],EMPXSEXO[GENERO])</f>
        <v>M</v>
      </c>
      <c r="Q2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0" spans="1:17" hidden="1">
      <c r="A30" t="s">
        <v>7684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00104878384</v>
      </c>
      <c r="D30" t="str">
        <f>_xlfn.XLOOKUP(Tabla15[[#This Row],[CEDULA]],TMODELO[Numero Documento],TMODELO[Empleado],_xlfn.XLOOKUP(Tabla15[[#This Row],[CEDULA]],TNOMINA[cedula],TNOMINA[nombre]))</f>
        <v>VICTOR MANUEL REYES PEÑA</v>
      </c>
      <c r="E30" t="str">
        <f>_xlfn.XLOOKUP(Tabla15[[#This Row],[CEDULA]],TMODELO[Numero Documento],TMODELO[Cargo],_xlfn.XLOOKUP(Tabla15[[#This Row],[COD]],TNOMINA[CODIGO],TNOMINA[cargo]))</f>
        <v>ENCARGADO (A)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FIJO</v>
      </c>
      <c r="I30" t="str">
        <f>IF(Tabla15[[#This Row],[CAT1]]&lt;&gt;"",Tabla15[[#This Row],[CAT1]],Tabla15[[#This Row],[CAT2]])</f>
        <v>FIJO</v>
      </c>
      <c r="J30" s="42">
        <f>_xlfn.XLOOKUP(Tabla15[[#This Row],[COD]],TNOMINA[CODIGO],TNOMINA[sbruto])</f>
        <v>115000</v>
      </c>
      <c r="K30" s="42">
        <f>_xlfn.XLOOKUP(Tabla15[[#This Row],[COD]],TNOMINA[CODIGO],TNOMINA[ISR])</f>
        <v>15236.9</v>
      </c>
      <c r="L30" s="42">
        <f>_xlfn.XLOOKUP(Tabla15[[#This Row],[COD]],TNOMINA[CODIGO],TNOMINA[SFS])</f>
        <v>3496</v>
      </c>
      <c r="M30" s="42">
        <f>_xlfn.XLOOKUP(Tabla15[[#This Row],[COD]],TNOMINA[CODIGO],TNOMINA[AFP])</f>
        <v>3300.5</v>
      </c>
      <c r="N30" s="42">
        <f>_xlfn.XLOOKUP(Tabla15[[#This Row],[COD]],TNOMINA[CODIGO],TNOMINA[Otro Desc.])</f>
        <v>1612.3800000000047</v>
      </c>
      <c r="O30" s="42">
        <f>_xlfn.XLOOKUP(Tabla15[[#This Row],[COD]],TNOMINA[CODIGO],TNOMINA[sneto])</f>
        <v>91354.22</v>
      </c>
      <c r="P30" t="str">
        <f>_xlfn.XLOOKUP(Tabla15[[#This Row],[CEDULA]],EMPXSEXO[NODOC],EMPXSEXO[GENERO])</f>
        <v>M</v>
      </c>
      <c r="Q3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1" spans="1:17" hidden="1">
      <c r="A31" t="s">
        <v>7671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00116545245</v>
      </c>
      <c r="D31" t="str">
        <f>_xlfn.XLOOKUP(Tabla15[[#This Row],[CEDULA]],TMODELO[Numero Documento],TMODELO[Empleado],_xlfn.XLOOKUP(Tabla15[[#This Row],[CEDULA]],TNOMINA[cedula],TNOMINA[nombre]))</f>
        <v>SHUKRANJALI HEYAIME CAIMARES</v>
      </c>
      <c r="E31" t="str">
        <f>_xlfn.XLOOKUP(Tabla15[[#This Row],[CEDULA]],TMODELO[Numero Documento],TMODELO[Cargo],_xlfn.XLOOKUP(Tabla15[[#This Row],[COD]],TNOMINA[CODIGO],TNOMINA[cargo]))</f>
        <v>ASISTENTE EJECUTIVA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2">
        <f>_xlfn.XLOOKUP(Tabla15[[#This Row],[COD]],TNOMINA[CODIGO],TNOMINA[sbruto])</f>
        <v>95000</v>
      </c>
      <c r="K31" s="42">
        <f>_xlfn.XLOOKUP(Tabla15[[#This Row],[COD]],TNOMINA[CODIGO],TNOMINA[ISR])</f>
        <v>10532.4</v>
      </c>
      <c r="L31" s="42">
        <f>_xlfn.XLOOKUP(Tabla15[[#This Row],[COD]],TNOMINA[CODIGO],TNOMINA[SFS])</f>
        <v>2888</v>
      </c>
      <c r="M31" s="42">
        <f>_xlfn.XLOOKUP(Tabla15[[#This Row],[COD]],TNOMINA[CODIGO],TNOMINA[AFP])</f>
        <v>2726.5</v>
      </c>
      <c r="N31" s="42">
        <f>_xlfn.XLOOKUP(Tabla15[[#This Row],[COD]],TNOMINA[CODIGO],TNOMINA[Otro Desc.])</f>
        <v>1612.3800000000047</v>
      </c>
      <c r="O31" s="42">
        <f>_xlfn.XLOOKUP(Tabla15[[#This Row],[COD]],TNOMINA[CODIGO],TNOMINA[sneto])</f>
        <v>77240.72</v>
      </c>
      <c r="P31" t="str">
        <f>_xlfn.XLOOKUP(Tabla15[[#This Row],[CEDULA]],EMPXSEXO[NODOC],EMPXSEXO[GENERO])</f>
        <v>F</v>
      </c>
      <c r="Q3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2" spans="1:17" hidden="1">
      <c r="A32" t="s">
        <v>7460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40224906251</v>
      </c>
      <c r="D32" t="str">
        <f>_xlfn.XLOOKUP(Tabla15[[#This Row],[CEDULA]],TMODELO[Numero Documento],TMODELO[Empleado],_xlfn.XLOOKUP(Tabla15[[#This Row],[CEDULA]],TNOMINA[cedula],TNOMINA[nombre]))</f>
        <v>JESSICA SANTOS RODRIGUEZ</v>
      </c>
      <c r="E32" t="str">
        <f>_xlfn.XLOOKUP(Tabla15[[#This Row],[CEDULA]],TMODELO[Numero Documento],TMODELO[Cargo],_xlfn.XLOOKUP(Tabla15[[#This Row],[COD]],TNOMINA[CODIGO],TNOMINA[cargo]))</f>
        <v>ASISTENTE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/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FIJO</v>
      </c>
      <c r="J32" s="42">
        <f>_xlfn.XLOOKUP(Tabla15[[#This Row],[COD]],TNOMINA[CODIGO],TNOMINA[sbruto])</f>
        <v>95000</v>
      </c>
      <c r="K32" s="42">
        <f>_xlfn.XLOOKUP(Tabla15[[#This Row],[COD]],TNOMINA[CODIGO],TNOMINA[ISR])</f>
        <v>10929.24</v>
      </c>
      <c r="L32" s="42">
        <f>_xlfn.XLOOKUP(Tabla15[[#This Row],[COD]],TNOMINA[CODIGO],TNOMINA[SFS])</f>
        <v>2888</v>
      </c>
      <c r="M32" s="42">
        <f>_xlfn.XLOOKUP(Tabla15[[#This Row],[COD]],TNOMINA[CODIGO],TNOMINA[AFP])</f>
        <v>2726.5</v>
      </c>
      <c r="N32" s="42">
        <f>_xlfn.XLOOKUP(Tabla15[[#This Row],[COD]],TNOMINA[CODIGO],TNOMINA[Otro Desc.])</f>
        <v>25.000000000014552</v>
      </c>
      <c r="O32" s="42">
        <f>_xlfn.XLOOKUP(Tabla15[[#This Row],[COD]],TNOMINA[CODIGO],TNOMINA[sneto])</f>
        <v>78431.259999999995</v>
      </c>
      <c r="P32" t="str">
        <f>_xlfn.XLOOKUP(Tabla15[[#This Row],[CEDULA]],EMPXSEXO[NODOC],EMPXSEXO[GENERO])</f>
        <v>F</v>
      </c>
      <c r="Q3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3" spans="1:17" hidden="1">
      <c r="A33" t="s">
        <v>7277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40226275226</v>
      </c>
      <c r="D33" t="str">
        <f>_xlfn.XLOOKUP(Tabla15[[#This Row],[CEDULA]],TMODELO[Numero Documento],TMODELO[Empleado],_xlfn.XLOOKUP(Tabla15[[#This Row],[CEDULA]],TNOMINA[cedula],TNOMINA[nombre]))</f>
        <v>AIMEE YERESKI FELIZ FELIZ</v>
      </c>
      <c r="E33" t="str">
        <f>_xlfn.XLOOKUP(Tabla15[[#This Row],[CEDULA]],TMODELO[Numero Documento],TMODELO[Cargo],_xlfn.XLOOKUP(Tabla15[[#This Row],[COD]],TNOMINA[CODIGO],TNOMINA[cargo]))</f>
        <v>SECRETARIA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>EMPLEADO DE CONFIANZA</v>
      </c>
      <c r="H33" t="str">
        <f>_xlfn.XLOOKUP(Tabla15[[#This Row],[CARGO]],Tabla612[CARGO],Tabla612[CATEGORIA DEL SERVIDOR],Tabla15[[#This Row],[TIPO]])</f>
        <v>ESTATUTO SIMPLIFICADO</v>
      </c>
      <c r="I33" t="str">
        <f>IF(Tabla15[[#This Row],[CAT1]]&lt;&gt;"",Tabla15[[#This Row],[CAT1]],Tabla15[[#This Row],[CAT2]])</f>
        <v>EMPLEADO DE CONFIANZA</v>
      </c>
      <c r="J33" s="42">
        <f>_xlfn.XLOOKUP(Tabla15[[#This Row],[COD]],TNOMINA[CODIGO],TNOMINA[sbruto])</f>
        <v>90000</v>
      </c>
      <c r="K33" s="42">
        <f>_xlfn.XLOOKUP(Tabla15[[#This Row],[COD]],TNOMINA[CODIGO],TNOMINA[ISR])</f>
        <v>9753.1200000000008</v>
      </c>
      <c r="L33" s="42">
        <f>_xlfn.XLOOKUP(Tabla15[[#This Row],[COD]],TNOMINA[CODIGO],TNOMINA[SFS])</f>
        <v>2736</v>
      </c>
      <c r="M33" s="42">
        <f>_xlfn.XLOOKUP(Tabla15[[#This Row],[COD]],TNOMINA[CODIGO],TNOMINA[AFP])</f>
        <v>2583</v>
      </c>
      <c r="N33" s="42">
        <f>_xlfn.XLOOKUP(Tabla15[[#This Row],[COD]],TNOMINA[CODIGO],TNOMINA[Otro Desc.])</f>
        <v>25</v>
      </c>
      <c r="O33" s="42">
        <f>_xlfn.XLOOKUP(Tabla15[[#This Row],[COD]],TNOMINA[CODIGO],TNOMINA[sneto])</f>
        <v>74902.880000000005</v>
      </c>
      <c r="P33" t="str">
        <f>_xlfn.XLOOKUP(Tabla15[[#This Row],[CEDULA]],EMPXSEXO[NODOC],EMPXSEXO[GENERO])</f>
        <v>F</v>
      </c>
      <c r="Q3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4" spans="1:17" hidden="1">
      <c r="A34" t="s">
        <v>7413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00118794759</v>
      </c>
      <c r="D34" t="str">
        <f>_xlfn.XLOOKUP(Tabla15[[#This Row],[CEDULA]],TMODELO[Numero Documento],TMODELO[Empleado],_xlfn.XLOOKUP(Tabla15[[#This Row],[CEDULA]],TNOMINA[cedula],TNOMINA[nombre]))</f>
        <v>FERNANDO JOSE RAFAEL ALVAREZ BELLO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2">
        <f>_xlfn.XLOOKUP(Tabla15[[#This Row],[COD]],TNOMINA[CODIGO],TNOMINA[sbruto])</f>
        <v>90000</v>
      </c>
      <c r="K34" s="42">
        <f>_xlfn.XLOOKUP(Tabla15[[#This Row],[COD]],TNOMINA[CODIGO],TNOMINA[ISR])</f>
        <v>9753.1200000000008</v>
      </c>
      <c r="L34" s="42">
        <f>_xlfn.XLOOKUP(Tabla15[[#This Row],[COD]],TNOMINA[CODIGO],TNOMINA[SFS])</f>
        <v>2736</v>
      </c>
      <c r="M34" s="42">
        <f>_xlfn.XLOOKUP(Tabla15[[#This Row],[COD]],TNOMINA[CODIGO],TNOMINA[AFP])</f>
        <v>2583</v>
      </c>
      <c r="N34" s="42">
        <f>_xlfn.XLOOKUP(Tabla15[[#This Row],[COD]],TNOMINA[CODIGO],TNOMINA[Otro Desc.])</f>
        <v>325</v>
      </c>
      <c r="O34" s="42">
        <f>_xlfn.XLOOKUP(Tabla15[[#This Row],[COD]],TNOMINA[CODIGO],TNOMINA[sneto])</f>
        <v>74602.880000000005</v>
      </c>
      <c r="P34" t="str">
        <f>_xlfn.XLOOKUP(Tabla15[[#This Row],[CEDULA]],EMPXSEXO[NODOC],EMPXSEXO[GENERO])</f>
        <v>M</v>
      </c>
      <c r="Q3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5" spans="1:17" hidden="1">
      <c r="A35" t="s">
        <v>7414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00100626589</v>
      </c>
      <c r="D35" t="str">
        <f>_xlfn.XLOOKUP(Tabla15[[#This Row],[CEDULA]],TMODELO[Numero Documento],TMODELO[Empleado],_xlfn.XLOOKUP(Tabla15[[#This Row],[CEDULA]],TNOMINA[cedula],TNOMINA[nombre]))</f>
        <v>FIRELYS MIGUELINA FERNANDEZ FERNANDEZ</v>
      </c>
      <c r="E35" t="str">
        <f>_xlfn.XLOOKUP(Tabla15[[#This Row],[CEDULA]],TMODELO[Numero Documento],TMODELO[Cargo],_xlfn.XLOOKUP(Tabla15[[#This Row],[COD]],TNOMINA[CODIGO],TNOMINA[cargo]))</f>
        <v>SECRETARIA EJECUTIVA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/>
      </c>
      <c r="H35" t="str">
        <f>_xlfn.XLOOKUP(Tabla15[[#This Row],[CARGO]],Tabla612[CARGO],Tabla612[CATEGORIA DEL SERVIDOR],Tabla15[[#This Row],[TIPO]])</f>
        <v>ESTATUTO SIMPLIFICADO</v>
      </c>
      <c r="I35" t="str">
        <f>IF(Tabla15[[#This Row],[CAT1]]&lt;&gt;"",Tabla15[[#This Row],[CAT1]],Tabla15[[#This Row],[CAT2]])</f>
        <v>ESTATUTO SIMPLIFICADO</v>
      </c>
      <c r="J35" s="42">
        <f>_xlfn.XLOOKUP(Tabla15[[#This Row],[COD]],TNOMINA[CODIGO],TNOMINA[sbruto])</f>
        <v>90000</v>
      </c>
      <c r="K35" s="42">
        <f>_xlfn.XLOOKUP(Tabla15[[#This Row],[COD]],TNOMINA[CODIGO],TNOMINA[ISR])</f>
        <v>9753.1200000000008</v>
      </c>
      <c r="L35" s="42">
        <f>_xlfn.XLOOKUP(Tabla15[[#This Row],[COD]],TNOMINA[CODIGO],TNOMINA[SFS])</f>
        <v>2736</v>
      </c>
      <c r="M35" s="42">
        <f>_xlfn.XLOOKUP(Tabla15[[#This Row],[COD]],TNOMINA[CODIGO],TNOMINA[AFP])</f>
        <v>2583</v>
      </c>
      <c r="N35" s="42">
        <f>_xlfn.XLOOKUP(Tabla15[[#This Row],[COD]],TNOMINA[CODIGO],TNOMINA[Otro Desc.])</f>
        <v>325</v>
      </c>
      <c r="O35" s="42">
        <f>_xlfn.XLOOKUP(Tabla15[[#This Row],[COD]],TNOMINA[CODIGO],TNOMINA[sneto])</f>
        <v>74602.880000000005</v>
      </c>
      <c r="P35" t="str">
        <f>_xlfn.XLOOKUP(Tabla15[[#This Row],[CEDULA]],EMPXSEXO[NODOC],EMPXSEXO[GENERO])</f>
        <v>F</v>
      </c>
      <c r="Q3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6" spans="1:17" hidden="1">
      <c r="A36" t="s">
        <v>7606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03104083112</v>
      </c>
      <c r="D36" t="str">
        <f>_xlfn.XLOOKUP(Tabla15[[#This Row],[CEDULA]],TMODELO[Numero Documento],TMODELO[Empleado],_xlfn.XLOOKUP(Tabla15[[#This Row],[CEDULA]],TNOMINA[cedula],TNOMINA[nombre]))</f>
        <v>PABLO MANUEL PEREZ CRUZ</v>
      </c>
      <c r="E36" t="str">
        <f>_xlfn.XLOOKUP(Tabla15[[#This Row],[CEDULA]],TMODELO[Numero Documento],TMODELO[Cargo],_xlfn.XLOOKUP(Tabla15[[#This Row],[COD]],TNOMINA[CODIGO],TNOMINA[cargo]))</f>
        <v>ASESOR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FIJO</v>
      </c>
      <c r="I36" t="str">
        <f>IF(Tabla15[[#This Row],[CAT1]]&lt;&gt;"",Tabla15[[#This Row],[CAT1]],Tabla15[[#This Row],[CAT2]])</f>
        <v>EMPLEADO DE CONFIANZA</v>
      </c>
      <c r="J36" s="42">
        <f>_xlfn.XLOOKUP(Tabla15[[#This Row],[COD]],TNOMINA[CODIGO],TNOMINA[sbruto])</f>
        <v>90000</v>
      </c>
      <c r="K36" s="42">
        <f>_xlfn.XLOOKUP(Tabla15[[#This Row],[COD]],TNOMINA[CODIGO],TNOMINA[ISR])</f>
        <v>9753.1200000000008</v>
      </c>
      <c r="L36" s="42">
        <f>_xlfn.XLOOKUP(Tabla15[[#This Row],[COD]],TNOMINA[CODIGO],TNOMINA[SFS])</f>
        <v>2736</v>
      </c>
      <c r="M36" s="42">
        <f>_xlfn.XLOOKUP(Tabla15[[#This Row],[COD]],TNOMINA[CODIGO],TNOMINA[AFP])</f>
        <v>2583</v>
      </c>
      <c r="N36" s="42">
        <f>_xlfn.XLOOKUP(Tabla15[[#This Row],[COD]],TNOMINA[CODIGO],TNOMINA[Otro Desc.])</f>
        <v>25</v>
      </c>
      <c r="O36" s="42">
        <f>_xlfn.XLOOKUP(Tabla15[[#This Row],[COD]],TNOMINA[CODIGO],TNOMINA[sneto])</f>
        <v>74902.880000000005</v>
      </c>
      <c r="P36" t="str">
        <f>_xlfn.XLOOKUP(Tabla15[[#This Row],[CEDULA]],EMPXSEXO[NODOC],EMPXSEXO[GENERO])</f>
        <v>M</v>
      </c>
      <c r="Q3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7" spans="1:17" hidden="1">
      <c r="A37" t="s">
        <v>7608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00119230910</v>
      </c>
      <c r="D37" t="str">
        <f>_xlfn.XLOOKUP(Tabla15[[#This Row],[CEDULA]],TMODELO[Numero Documento],TMODELO[Empleado],_xlfn.XLOOKUP(Tabla15[[#This Row],[CEDULA]],TNOMINA[cedula],TNOMINA[nombre]))</f>
        <v>PAMELA RAFAELINA DIAZ RAMIREZ</v>
      </c>
      <c r="E37" t="str">
        <f>_xlfn.XLOOKUP(Tabla15[[#This Row],[CEDULA]],TMODELO[Numero Documento],TMODELO[Cargo],_xlfn.XLOOKUP(Tabla15[[#This Row],[COD]],TNOMINA[CODIGO],TNOMINA[cargo]))</f>
        <v>ASISTENTE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/>
      </c>
      <c r="H37" t="str">
        <f>_xlfn.XLOOKUP(Tabla15[[#This Row],[CARGO]],Tabla612[CARGO],Tabla612[CATEGORIA DEL SERVIDOR],Tabla15[[#This Row],[TIPO]])</f>
        <v>FIJO</v>
      </c>
      <c r="I37" t="str">
        <f>IF(Tabla15[[#This Row],[CAT1]]&lt;&gt;"",Tabla15[[#This Row],[CAT1]],Tabla15[[#This Row],[CAT2]])</f>
        <v>FIJO</v>
      </c>
      <c r="J37" s="42">
        <f>_xlfn.XLOOKUP(Tabla15[[#This Row],[COD]],TNOMINA[CODIGO],TNOMINA[sbruto])</f>
        <v>80000</v>
      </c>
      <c r="K37" s="42">
        <f>_xlfn.XLOOKUP(Tabla15[[#This Row],[COD]],TNOMINA[CODIGO],TNOMINA[ISR])</f>
        <v>7004.02</v>
      </c>
      <c r="L37" s="42">
        <f>_xlfn.XLOOKUP(Tabla15[[#This Row],[COD]],TNOMINA[CODIGO],TNOMINA[SFS])</f>
        <v>2432</v>
      </c>
      <c r="M37" s="42">
        <f>_xlfn.XLOOKUP(Tabla15[[#This Row],[COD]],TNOMINA[CODIGO],TNOMINA[AFP])</f>
        <v>2296</v>
      </c>
      <c r="N37" s="42">
        <f>_xlfn.XLOOKUP(Tabla15[[#This Row],[COD]],TNOMINA[CODIGO],TNOMINA[Otro Desc.])</f>
        <v>1612.3799999999901</v>
      </c>
      <c r="O37" s="42">
        <f>_xlfn.XLOOKUP(Tabla15[[#This Row],[COD]],TNOMINA[CODIGO],TNOMINA[sneto])</f>
        <v>66655.600000000006</v>
      </c>
      <c r="P37" t="str">
        <f>_xlfn.XLOOKUP(Tabla15[[#This Row],[CEDULA]],EMPXSEXO[NODOC],EMPXSEXO[GENERO])</f>
        <v>F</v>
      </c>
      <c r="Q3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8" spans="1:17" hidden="1">
      <c r="A38" t="s">
        <v>7503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00100673540</v>
      </c>
      <c r="D38" t="str">
        <f>_xlfn.XLOOKUP(Tabla15[[#This Row],[CEDULA]],TMODELO[Numero Documento],TMODELO[Empleado],_xlfn.XLOOKUP(Tabla15[[#This Row],[CEDULA]],TNOMINA[cedula],TNOMINA[nombre]))</f>
        <v>JULIO CESAR PAULINO FELIZ</v>
      </c>
      <c r="E38" t="str">
        <f>_xlfn.XLOOKUP(Tabla15[[#This Row],[CEDULA]],TMODELO[Numero Documento],TMODELO[Cargo],_xlfn.XLOOKUP(Tabla15[[#This Row],[COD]],TNOMINA[CODIGO],TNOMINA[cargo]))</f>
        <v>ASESOR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>EMPLEADO DE CONFIANZA</v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EMPLEADO DE CONFIANZA</v>
      </c>
      <c r="J38" s="42">
        <f>_xlfn.XLOOKUP(Tabla15[[#This Row],[COD]],TNOMINA[CODIGO],TNOMINA[sbruto])</f>
        <v>80000</v>
      </c>
      <c r="K38" s="42">
        <f>_xlfn.XLOOKUP(Tabla15[[#This Row],[COD]],TNOMINA[CODIGO],TNOMINA[ISR])</f>
        <v>7400.87</v>
      </c>
      <c r="L38" s="42">
        <f>_xlfn.XLOOKUP(Tabla15[[#This Row],[COD]],TNOMINA[CODIGO],TNOMINA[SFS])</f>
        <v>2432</v>
      </c>
      <c r="M38" s="42">
        <f>_xlfn.XLOOKUP(Tabla15[[#This Row],[COD]],TNOMINA[CODIGO],TNOMINA[AFP])</f>
        <v>2296</v>
      </c>
      <c r="N38" s="42">
        <f>_xlfn.XLOOKUP(Tabla15[[#This Row],[COD]],TNOMINA[CODIGO],TNOMINA[Otro Desc.])</f>
        <v>25</v>
      </c>
      <c r="O38" s="42">
        <f>_xlfn.XLOOKUP(Tabla15[[#This Row],[COD]],TNOMINA[CODIGO],TNOMINA[sneto])</f>
        <v>67846.13</v>
      </c>
      <c r="P38" t="str">
        <f>_xlfn.XLOOKUP(Tabla15[[#This Row],[CEDULA]],EMPXSEXO[NODOC],EMPXSEXO[GENERO])</f>
        <v>M</v>
      </c>
      <c r="Q3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39" spans="1:17" hidden="1">
      <c r="A39" t="s">
        <v>7290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00100791755</v>
      </c>
      <c r="D39" t="str">
        <f>_xlfn.XLOOKUP(Tabla15[[#This Row],[CEDULA]],TMODELO[Numero Documento],TMODELO[Empleado],_xlfn.XLOOKUP(Tabla15[[#This Row],[CEDULA]],TNOMINA[cedula],TNOMINA[nombre]))</f>
        <v>AMARILIS ALTAGRACIA GONZALEZ GENAO</v>
      </c>
      <c r="E39" t="str">
        <f>_xlfn.XLOOKUP(Tabla15[[#This Row],[CEDULA]],TMODELO[Numero Documento],TMODELO[Cargo],_xlfn.XLOOKUP(Tabla15[[#This Row],[COD]],TNOMINA[CODIGO],TNOMINA[cargo]))</f>
        <v>ASISTENTE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/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FIJO</v>
      </c>
      <c r="J39" s="42">
        <f>_xlfn.XLOOKUP(Tabla15[[#This Row],[COD]],TNOMINA[CODIGO],TNOMINA[sbruto])</f>
        <v>70000</v>
      </c>
      <c r="K39" s="42">
        <f>_xlfn.XLOOKUP(Tabla15[[#This Row],[COD]],TNOMINA[CODIGO],TNOMINA[ISR])</f>
        <v>4733.5200000000004</v>
      </c>
      <c r="L39" s="42">
        <f>_xlfn.XLOOKUP(Tabla15[[#This Row],[COD]],TNOMINA[CODIGO],TNOMINA[SFS])</f>
        <v>2128</v>
      </c>
      <c r="M39" s="42">
        <f>_xlfn.XLOOKUP(Tabla15[[#This Row],[COD]],TNOMINA[CODIGO],TNOMINA[AFP])</f>
        <v>2009</v>
      </c>
      <c r="N39" s="42">
        <f>_xlfn.XLOOKUP(Tabla15[[#This Row],[COD]],TNOMINA[CODIGO],TNOMINA[Otro Desc.])</f>
        <v>5345.7599999999948</v>
      </c>
      <c r="O39" s="42">
        <f>_xlfn.XLOOKUP(Tabla15[[#This Row],[COD]],TNOMINA[CODIGO],TNOMINA[sneto])</f>
        <v>55783.72</v>
      </c>
      <c r="P39" t="str">
        <f>_xlfn.XLOOKUP(Tabla15[[#This Row],[CEDULA]],EMPXSEXO[NODOC],EMPXSEXO[GENERO])</f>
        <v>F</v>
      </c>
      <c r="Q3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0" spans="1:17" hidden="1">
      <c r="A40" t="s">
        <v>7296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00116697756</v>
      </c>
      <c r="D40" t="str">
        <f>_xlfn.XLOOKUP(Tabla15[[#This Row],[CEDULA]],TMODELO[Numero Documento],TMODELO[Empleado],_xlfn.XLOOKUP(Tabla15[[#This Row],[CEDULA]],TNOMINA[cedula],TNOMINA[nombre]))</f>
        <v>ANA LISSETTE CRUZ BENITEZ</v>
      </c>
      <c r="E40" t="str">
        <f>_xlfn.XLOOKUP(Tabla15[[#This Row],[CEDULA]],TMODELO[Numero Documento],TMODELO[Cargo],_xlfn.XLOOKUP(Tabla15[[#This Row],[COD]],TNOMINA[CODIGO],TNOMINA[cargo]))</f>
        <v>SOPORTE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2">
        <f>_xlfn.XLOOKUP(Tabla15[[#This Row],[COD]],TNOMINA[CODIGO],TNOMINA[sbruto])</f>
        <v>65000</v>
      </c>
      <c r="K40" s="42">
        <f>_xlfn.XLOOKUP(Tabla15[[#This Row],[COD]],TNOMINA[CODIGO],TNOMINA[ISR])</f>
        <v>4110.1000000000004</v>
      </c>
      <c r="L40" s="42">
        <f>_xlfn.XLOOKUP(Tabla15[[#This Row],[COD]],TNOMINA[CODIGO],TNOMINA[SFS])</f>
        <v>1976</v>
      </c>
      <c r="M40" s="42">
        <f>_xlfn.XLOOKUP(Tabla15[[#This Row],[COD]],TNOMINA[CODIGO],TNOMINA[AFP])</f>
        <v>1865.5</v>
      </c>
      <c r="N40" s="42">
        <f>_xlfn.XLOOKUP(Tabla15[[#This Row],[COD]],TNOMINA[CODIGO],TNOMINA[Otro Desc.])</f>
        <v>4408.3800000000047</v>
      </c>
      <c r="O40" s="42">
        <f>_xlfn.XLOOKUP(Tabla15[[#This Row],[COD]],TNOMINA[CODIGO],TNOMINA[sneto])</f>
        <v>52640.02</v>
      </c>
      <c r="P40" t="str">
        <f>_xlfn.XLOOKUP(Tabla15[[#This Row],[CEDULA]],EMPXSEXO[NODOC],EMPXSEXO[GENERO])</f>
        <v>F</v>
      </c>
      <c r="Q4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1" spans="1:17" hidden="1">
      <c r="A41" t="s">
        <v>7669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40214733400</v>
      </c>
      <c r="D41" t="str">
        <f>_xlfn.XLOOKUP(Tabla15[[#This Row],[CEDULA]],TMODELO[Numero Documento],TMODELO[Empleado],_xlfn.XLOOKUP(Tabla15[[#This Row],[CEDULA]],TNOMINA[cedula],TNOMINA[nombre]))</f>
        <v>SHERLY CHANTAL MERCEDES ECHAVARRIA</v>
      </c>
      <c r="E41" t="str">
        <f>_xlfn.XLOOKUP(Tabla15[[#This Row],[CEDULA]],TMODELO[Numero Documento],TMODELO[Cargo],_xlfn.XLOOKUP(Tabla15[[#This Row],[COD]],TNOMINA[CODIGO],TNOMINA[cargo]))</f>
        <v>SECRETARIA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>EMPLEADO DE CONFIANZA</v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EMPLEADO DE CONFIANZA</v>
      </c>
      <c r="J41" s="42">
        <f>_xlfn.XLOOKUP(Tabla15[[#This Row],[COD]],TNOMINA[CODIGO],TNOMINA[sbruto])</f>
        <v>65000</v>
      </c>
      <c r="K41" s="42">
        <f>_xlfn.XLOOKUP(Tabla15[[#This Row],[COD]],TNOMINA[CODIGO],TNOMINA[ISR])</f>
        <v>4427.58</v>
      </c>
      <c r="L41" s="42">
        <f>_xlfn.XLOOKUP(Tabla15[[#This Row],[COD]],TNOMINA[CODIGO],TNOMINA[SFS])</f>
        <v>1976</v>
      </c>
      <c r="M41" s="42">
        <f>_xlfn.XLOOKUP(Tabla15[[#This Row],[COD]],TNOMINA[CODIGO],TNOMINA[AFP])</f>
        <v>1865.5</v>
      </c>
      <c r="N41" s="42">
        <f>_xlfn.XLOOKUP(Tabla15[[#This Row],[COD]],TNOMINA[CODIGO],TNOMINA[Otro Desc.])</f>
        <v>2983</v>
      </c>
      <c r="O41" s="42">
        <f>_xlfn.XLOOKUP(Tabla15[[#This Row],[COD]],TNOMINA[CODIGO],TNOMINA[sneto])</f>
        <v>53747.92</v>
      </c>
      <c r="P41" t="str">
        <f>_xlfn.XLOOKUP(Tabla15[[#This Row],[CEDULA]],EMPXSEXO[NODOC],EMPXSEXO[GENERO])</f>
        <v>F</v>
      </c>
      <c r="Q4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2" spans="1:17" hidden="1">
      <c r="A42" t="s">
        <v>7418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00108268269</v>
      </c>
      <c r="D42" t="str">
        <f>_xlfn.XLOOKUP(Tabla15[[#This Row],[CEDULA]],TMODELO[Numero Documento],TMODELO[Empleado],_xlfn.XLOOKUP(Tabla15[[#This Row],[CEDULA]],TNOMINA[cedula],TNOMINA[nombre]))</f>
        <v>FRANCISCA MARGARITA NUÑEZ URBANO</v>
      </c>
      <c r="E42" t="str">
        <f>_xlfn.XLOOKUP(Tabla15[[#This Row],[CEDULA]],TMODELO[Numero Documento],TMODELO[Cargo],_xlfn.XLOOKUP(Tabla15[[#This Row],[COD]],TNOMINA[CODIGO],TNOMINA[cargo]))</f>
        <v>SECRETARIA EJECUTIVA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2">
        <f>_xlfn.XLOOKUP(Tabla15[[#This Row],[COD]],TNOMINA[CODIGO],TNOMINA[sbruto])</f>
        <v>55000</v>
      </c>
      <c r="K42" s="42">
        <f>_xlfn.XLOOKUP(Tabla15[[#This Row],[COD]],TNOMINA[CODIGO],TNOMINA[ISR])</f>
        <v>2559.6799999999998</v>
      </c>
      <c r="L42" s="42">
        <f>_xlfn.XLOOKUP(Tabla15[[#This Row],[COD]],TNOMINA[CODIGO],TNOMINA[SFS])</f>
        <v>1672</v>
      </c>
      <c r="M42" s="42">
        <f>_xlfn.XLOOKUP(Tabla15[[#This Row],[COD]],TNOMINA[CODIGO],TNOMINA[AFP])</f>
        <v>1578.5</v>
      </c>
      <c r="N42" s="42">
        <f>_xlfn.XLOOKUP(Tabla15[[#This Row],[COD]],TNOMINA[CODIGO],TNOMINA[Otro Desc.])</f>
        <v>35497.97</v>
      </c>
      <c r="O42" s="42">
        <f>_xlfn.XLOOKUP(Tabla15[[#This Row],[COD]],TNOMINA[CODIGO],TNOMINA[sneto])</f>
        <v>13691.85</v>
      </c>
      <c r="P42" t="str">
        <f>_xlfn.XLOOKUP(Tabla15[[#This Row],[CEDULA]],EMPXSEXO[NODOC],EMPXSEXO[GENERO])</f>
        <v>F</v>
      </c>
      <c r="Q4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3" spans="1:17" hidden="1">
      <c r="A43" t="s">
        <v>7477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00100621846</v>
      </c>
      <c r="D43" t="str">
        <f>_xlfn.XLOOKUP(Tabla15[[#This Row],[CEDULA]],TMODELO[Numero Documento],TMODELO[Empleado],_xlfn.XLOOKUP(Tabla15[[#This Row],[CEDULA]],TNOMINA[cedula],TNOMINA[nombre]))</f>
        <v>JOSE DEL CARMEN PEGUERO BAUTISTA</v>
      </c>
      <c r="E43" t="str">
        <f>_xlfn.XLOOKUP(Tabla15[[#This Row],[CEDULA]],TMODELO[Numero Documento],TMODELO[Cargo],_xlfn.XLOOKUP(Tabla15[[#This Row],[COD]],TNOMINA[CODIGO],TNOMINA[cargo]))</f>
        <v>GESTOR CULTURAL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2">
        <f>_xlfn.XLOOKUP(Tabla15[[#This Row],[COD]],TNOMINA[CODIGO],TNOMINA[sbruto])</f>
        <v>50000</v>
      </c>
      <c r="K43" s="42">
        <f>_xlfn.XLOOKUP(Tabla15[[#This Row],[COD]],TNOMINA[CODIGO],TNOMINA[ISR])</f>
        <v>1854</v>
      </c>
      <c r="L43" s="42">
        <f>_xlfn.XLOOKUP(Tabla15[[#This Row],[COD]],TNOMINA[CODIGO],TNOMINA[SFS])</f>
        <v>1520</v>
      </c>
      <c r="M43" s="42">
        <f>_xlfn.XLOOKUP(Tabla15[[#This Row],[COD]],TNOMINA[CODIGO],TNOMINA[AFP])</f>
        <v>1435</v>
      </c>
      <c r="N43" s="42">
        <f>_xlfn.XLOOKUP(Tabla15[[#This Row],[COD]],TNOMINA[CODIGO],TNOMINA[Otro Desc.])</f>
        <v>12764.119999999999</v>
      </c>
      <c r="O43" s="42">
        <f>_xlfn.XLOOKUP(Tabla15[[#This Row],[COD]],TNOMINA[CODIGO],TNOMINA[sneto])</f>
        <v>32426.880000000001</v>
      </c>
      <c r="P43" t="str">
        <f>_xlfn.XLOOKUP(Tabla15[[#This Row],[CEDULA]],EMPXSEXO[NODOC],EMPXSEXO[GENERO])</f>
        <v>M</v>
      </c>
      <c r="Q4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4" spans="1:17" hidden="1">
      <c r="A44" t="s">
        <v>7661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00104874789</v>
      </c>
      <c r="D44" t="str">
        <f>_xlfn.XLOOKUP(Tabla15[[#This Row],[CEDULA]],TMODELO[Numero Documento],TMODELO[Empleado],_xlfn.XLOOKUP(Tabla15[[#This Row],[CEDULA]],TNOMINA[cedula],TNOMINA[nombre]))</f>
        <v>SANTA VICTORIA CEDEÑO LIRIANO</v>
      </c>
      <c r="E44" t="str">
        <f>_xlfn.XLOOKUP(Tabla15[[#This Row],[CEDULA]],TMODELO[Numero Documento],TMODELO[Cargo],_xlfn.XLOOKUP(Tabla15[[#This Row],[COD]],TNOMINA[CODIGO],TNOMINA[cargo]))</f>
        <v>ENC. SECC. PERSONAL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4" t="str">
        <f>_xlfn.XLOOKUP(Tabla15[[#This Row],[CEDULA]],TNOMBRADOS[CEDULA],TNOMBRADOS[STATUS],
_xlfn.XLOOKUP(Tabla15[[#This Row],[CEDULA]],TCARRERA[CEDULA],TCARRERA[CATEGORIA DEL SERVIDOR],""))</f>
        <v>CARRERA ADMINISTRATIVA</v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CARRERA ADMINISTRATIVA</v>
      </c>
      <c r="J44" s="42">
        <f>_xlfn.XLOOKUP(Tabla15[[#This Row],[COD]],TNOMINA[CODIGO],TNOMINA[sbruto])</f>
        <v>50000</v>
      </c>
      <c r="K44" s="42">
        <f>_xlfn.XLOOKUP(Tabla15[[#This Row],[COD]],TNOMINA[CODIGO],TNOMINA[ISR])</f>
        <v>1854</v>
      </c>
      <c r="L44" s="42">
        <f>_xlfn.XLOOKUP(Tabla15[[#This Row],[COD]],TNOMINA[CODIGO],TNOMINA[SFS])</f>
        <v>1520</v>
      </c>
      <c r="M44" s="42">
        <f>_xlfn.XLOOKUP(Tabla15[[#This Row],[COD]],TNOMINA[CODIGO],TNOMINA[AFP])</f>
        <v>1435</v>
      </c>
      <c r="N44" s="42">
        <f>_xlfn.XLOOKUP(Tabla15[[#This Row],[COD]],TNOMINA[CODIGO],TNOMINA[Otro Desc.])</f>
        <v>1621</v>
      </c>
      <c r="O44" s="42">
        <f>_xlfn.XLOOKUP(Tabla15[[#This Row],[COD]],TNOMINA[CODIGO],TNOMINA[sneto])</f>
        <v>43570</v>
      </c>
      <c r="P44" t="str">
        <f>_xlfn.XLOOKUP(Tabla15[[#This Row],[CEDULA]],EMPXSEXO[NODOC],EMPXSEXO[GENERO])</f>
        <v>F</v>
      </c>
      <c r="Q4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5" spans="1:17" hidden="1">
      <c r="A45" t="s">
        <v>7529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00110929965</v>
      </c>
      <c r="D45" t="str">
        <f>_xlfn.XLOOKUP(Tabla15[[#This Row],[CEDULA]],TMODELO[Numero Documento],TMODELO[Empleado],_xlfn.XLOOKUP(Tabla15[[#This Row],[CEDULA]],TNOMINA[cedula],TNOMINA[nombre]))</f>
        <v>LISSETTE ONAIRA ALFAU COSTE</v>
      </c>
      <c r="E45" t="str">
        <f>_xlfn.XLOOKUP(Tabla15[[#This Row],[CEDULA]],TMODELO[Numero Documento],TMODELO[Cargo],_xlfn.XLOOKUP(Tabla15[[#This Row],[COD]],TNOMINA[CODIGO],TNOMINA[cargo]))</f>
        <v>COORD. DE RECURSOS HUMANOS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>CARRERA ADMINISTRATIVA</v>
      </c>
      <c r="H45" t="str">
        <f>_xlfn.XLOOKUP(Tabla15[[#This Row],[CARGO]],Tabla612[CARGO],Tabla612[CATEGORIA DEL SERVIDOR],Tabla15[[#This Row],[TIPO]])</f>
        <v>FIJO</v>
      </c>
      <c r="I45" t="str">
        <f>IF(Tabla15[[#This Row],[CAT1]]&lt;&gt;"",Tabla15[[#This Row],[CAT1]],Tabla15[[#This Row],[CAT2]])</f>
        <v>CARRERA ADMINISTRATIVA</v>
      </c>
      <c r="J45" s="42">
        <f>_xlfn.XLOOKUP(Tabla15[[#This Row],[COD]],TNOMINA[CODIGO],TNOMINA[sbruto])</f>
        <v>50000</v>
      </c>
      <c r="K45" s="42">
        <f>_xlfn.XLOOKUP(Tabla15[[#This Row],[COD]],TNOMINA[CODIGO],TNOMINA[ISR])</f>
        <v>1615.89</v>
      </c>
      <c r="L45" s="42">
        <f>_xlfn.XLOOKUP(Tabla15[[#This Row],[COD]],TNOMINA[CODIGO],TNOMINA[SFS])</f>
        <v>1520</v>
      </c>
      <c r="M45" s="42">
        <f>_xlfn.XLOOKUP(Tabla15[[#This Row],[COD]],TNOMINA[CODIGO],TNOMINA[AFP])</f>
        <v>1435</v>
      </c>
      <c r="N45" s="42">
        <f>_xlfn.XLOOKUP(Tabla15[[#This Row],[COD]],TNOMINA[CODIGO],TNOMINA[Otro Desc.])</f>
        <v>38970.33</v>
      </c>
      <c r="O45" s="42">
        <f>_xlfn.XLOOKUP(Tabla15[[#This Row],[COD]],TNOMINA[CODIGO],TNOMINA[sneto])</f>
        <v>6458.78</v>
      </c>
      <c r="P45" t="str">
        <f>_xlfn.XLOOKUP(Tabla15[[#This Row],[CEDULA]],EMPXSEXO[NODOC],EMPXSEXO[GENERO])</f>
        <v>F</v>
      </c>
      <c r="Q45" s="123">
        <f>_xlfn.XLOOKUP(Tabla15[[#This Row],[CEDULA]],TMODELO[Numero Documento],TMODELO[Lugar Funciones Codigo],_xlfn.XLOOKUP(Tabla15[[#This Row],[DIRECCIÓN O DEPARTAMENTO]],Tabla21[LUGAR],Tabla21[CODLUGAR]))</f>
        <v>1.83</v>
      </c>
    </row>
    <row r="46" spans="1:17" hidden="1">
      <c r="A46" t="s">
        <v>7295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00105102339</v>
      </c>
      <c r="D46" t="str">
        <f>_xlfn.XLOOKUP(Tabla15[[#This Row],[CEDULA]],TMODELO[Numero Documento],TMODELO[Empleado],_xlfn.XLOOKUP(Tabla15[[#This Row],[CEDULA]],TNOMINA[cedula],TNOMINA[nombre]))</f>
        <v>ANA KENNIA MORA SILVERIO</v>
      </c>
      <c r="E46" t="str">
        <f>_xlfn.XLOOKUP(Tabla15[[#This Row],[CEDULA]],TMODELO[Numero Documento],TMODELO[Cargo],_xlfn.XLOOKUP(Tabla15[[#This Row],[COD]],TNOMINA[CODIGO],TNOMINA[cargo]))</f>
        <v>TECNICO CONTABILIDAD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>CARRERA ADMINISTRATIVA</v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CARRERA ADMINISTRATIVA</v>
      </c>
      <c r="J46" s="42">
        <f>_xlfn.XLOOKUP(Tabla15[[#This Row],[COD]],TNOMINA[CODIGO],TNOMINA[sbruto])</f>
        <v>48000</v>
      </c>
      <c r="K46" s="42">
        <f>_xlfn.XLOOKUP(Tabla15[[#This Row],[COD]],TNOMINA[CODIGO],TNOMINA[ISR])</f>
        <v>1571.73</v>
      </c>
      <c r="L46" s="42">
        <f>_xlfn.XLOOKUP(Tabla15[[#This Row],[COD]],TNOMINA[CODIGO],TNOMINA[SFS])</f>
        <v>1459.2</v>
      </c>
      <c r="M46" s="42">
        <f>_xlfn.XLOOKUP(Tabla15[[#This Row],[COD]],TNOMINA[CODIGO],TNOMINA[AFP])</f>
        <v>1377.6</v>
      </c>
      <c r="N46" s="42">
        <f>_xlfn.XLOOKUP(Tabla15[[#This Row],[COD]],TNOMINA[CODIGO],TNOMINA[Otro Desc.])</f>
        <v>25</v>
      </c>
      <c r="O46" s="42">
        <f>_xlfn.XLOOKUP(Tabla15[[#This Row],[COD]],TNOMINA[CODIGO],TNOMINA[sneto])</f>
        <v>43566.47</v>
      </c>
      <c r="P46" t="str">
        <f>_xlfn.XLOOKUP(Tabla15[[#This Row],[CEDULA]],EMPXSEXO[NODOC],EMPXSEXO[GENERO])</f>
        <v>F</v>
      </c>
      <c r="Q4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7" spans="1:17" hidden="1">
      <c r="A47" t="s">
        <v>7458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00101466514</v>
      </c>
      <c r="D47" t="str">
        <f>_xlfn.XLOOKUP(Tabla15[[#This Row],[CEDULA]],TMODELO[Numero Documento],TMODELO[Empleado],_xlfn.XLOOKUP(Tabla15[[#This Row],[CEDULA]],TNOMINA[cedula],TNOMINA[nombre]))</f>
        <v>JENNIFER DEL CARMEN BELLO LIGHTBOURNE</v>
      </c>
      <c r="E47" t="str">
        <f>_xlfn.XLOOKUP(Tabla15[[#This Row],[CEDULA]],TMODELO[Numero Documento],TMODELO[Cargo],_xlfn.XLOOKUP(Tabla15[[#This Row],[COD]],TNOMINA[CODIGO],TNOMINA[cargo]))</f>
        <v>DISEÑADOR GRAFICO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ESTATUTO SIMPLIFICADO</v>
      </c>
      <c r="I47" t="str">
        <f>IF(Tabla15[[#This Row],[CAT1]]&lt;&gt;"",Tabla15[[#This Row],[CAT1]],Tabla15[[#This Row],[CAT2]])</f>
        <v>ESTATUTO SIMPLIFICADO</v>
      </c>
      <c r="J47" s="42">
        <f>_xlfn.XLOOKUP(Tabla15[[#This Row],[COD]],TNOMINA[CODIGO],TNOMINA[sbruto])</f>
        <v>48000</v>
      </c>
      <c r="K47" s="42">
        <f>_xlfn.XLOOKUP(Tabla15[[#This Row],[COD]],TNOMINA[CODIGO],TNOMINA[ISR])</f>
        <v>1571.73</v>
      </c>
      <c r="L47" s="42">
        <f>_xlfn.XLOOKUP(Tabla15[[#This Row],[COD]],TNOMINA[CODIGO],TNOMINA[SFS])</f>
        <v>1459.2</v>
      </c>
      <c r="M47" s="42">
        <f>_xlfn.XLOOKUP(Tabla15[[#This Row],[COD]],TNOMINA[CODIGO],TNOMINA[AFP])</f>
        <v>1377.6</v>
      </c>
      <c r="N47" s="42">
        <f>_xlfn.XLOOKUP(Tabla15[[#This Row],[COD]],TNOMINA[CODIGO],TNOMINA[Otro Desc.])</f>
        <v>25</v>
      </c>
      <c r="O47" s="42">
        <f>_xlfn.XLOOKUP(Tabla15[[#This Row],[COD]],TNOMINA[CODIGO],TNOMINA[sneto])</f>
        <v>43566.47</v>
      </c>
      <c r="P47" t="str">
        <f>_xlfn.XLOOKUP(Tabla15[[#This Row],[CEDULA]],EMPXSEXO[NODOC],EMPXSEXO[GENERO])</f>
        <v>F</v>
      </c>
      <c r="Q4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8" spans="1:17" hidden="1">
      <c r="A48" t="s">
        <v>7423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00110114329</v>
      </c>
      <c r="D48" t="str">
        <f>_xlfn.XLOOKUP(Tabla15[[#This Row],[CEDULA]],TMODELO[Numero Documento],TMODELO[Empleado],_xlfn.XLOOKUP(Tabla15[[#This Row],[CEDULA]],TNOMINA[cedula],TNOMINA[nombre]))</f>
        <v>FRANCISCO JABIEL MERCEDES JIMENEZ</v>
      </c>
      <c r="E48" t="str">
        <f>_xlfn.XLOOKUP(Tabla15[[#This Row],[CEDULA]],TMODELO[Numero Documento],TMODELO[Cargo],_xlfn.XLOOKUP(Tabla15[[#This Row],[COD]],TNOMINA[CODIGO],TNOMINA[cargo]))</f>
        <v>CHOFER I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ESTATUTO SIMPLIFICADO</v>
      </c>
      <c r="I48" t="str">
        <f>IF(Tabla15[[#This Row],[CAT1]]&lt;&gt;"",Tabla15[[#This Row],[CAT1]],Tabla15[[#This Row],[CAT2]])</f>
        <v>ESTATUTO SIMPLIFICADO</v>
      </c>
      <c r="J48" s="42">
        <f>_xlfn.XLOOKUP(Tabla15[[#This Row],[COD]],TNOMINA[CODIGO],TNOMINA[sbruto])</f>
        <v>45000</v>
      </c>
      <c r="K48" s="42">
        <f>_xlfn.XLOOKUP(Tabla15[[#This Row],[COD]],TNOMINA[CODIGO],TNOMINA[ISR])</f>
        <v>1148.33</v>
      </c>
      <c r="L48" s="42">
        <f>_xlfn.XLOOKUP(Tabla15[[#This Row],[COD]],TNOMINA[CODIGO],TNOMINA[SFS])</f>
        <v>1368</v>
      </c>
      <c r="M48" s="42">
        <f>_xlfn.XLOOKUP(Tabla15[[#This Row],[COD]],TNOMINA[CODIGO],TNOMINA[AFP])</f>
        <v>1291.5</v>
      </c>
      <c r="N48" s="42">
        <f>_xlfn.XLOOKUP(Tabla15[[#This Row],[COD]],TNOMINA[CODIGO],TNOMINA[Otro Desc.])</f>
        <v>25</v>
      </c>
      <c r="O48" s="42">
        <f>_xlfn.XLOOKUP(Tabla15[[#This Row],[COD]],TNOMINA[CODIGO],TNOMINA[sneto])</f>
        <v>41167.17</v>
      </c>
      <c r="P48" t="str">
        <f>_xlfn.XLOOKUP(Tabla15[[#This Row],[CEDULA]],EMPXSEXO[NODOC],EMPXSEXO[GENERO])</f>
        <v>M</v>
      </c>
      <c r="Q4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49" spans="1:17" hidden="1">
      <c r="A49" t="s">
        <v>7605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09100013417</v>
      </c>
      <c r="D49" t="str">
        <f>_xlfn.XLOOKUP(Tabla15[[#This Row],[CEDULA]],TMODELO[Numero Documento],TMODELO[Empleado],_xlfn.XLOOKUP(Tabla15[[#This Row],[CEDULA]],TNOMINA[cedula],TNOMINA[nombre]))</f>
        <v>OSCAL FELIZ SALDAÑA</v>
      </c>
      <c r="E49" t="str">
        <f>_xlfn.XLOOKUP(Tabla15[[#This Row],[CEDULA]],TMODELO[Numero Documento],TMODELO[Cargo],_xlfn.XLOOKUP(Tabla15[[#This Row],[COD]],TNOMINA[CODIGO],TNOMINA[cargo]))</f>
        <v>ELECTRICISTA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>CARRERA ADMINISTRATIVA</v>
      </c>
      <c r="H49" t="str">
        <f>_xlfn.XLOOKUP(Tabla15[[#This Row],[CARGO]],Tabla612[CARGO],Tabla612[CATEGORIA DEL SERVIDOR],Tabla15[[#This Row],[TIPO]])</f>
        <v>ESTATUTO SIMPLIFICADO</v>
      </c>
      <c r="I49" t="str">
        <f>IF(Tabla15[[#This Row],[CAT1]]&lt;&gt;"",Tabla15[[#This Row],[CAT1]],Tabla15[[#This Row],[CAT2]])</f>
        <v>CARRERA ADMINISTRATIVA</v>
      </c>
      <c r="J49" s="42">
        <f>_xlfn.XLOOKUP(Tabla15[[#This Row],[COD]],TNOMINA[CODIGO],TNOMINA[sbruto])</f>
        <v>40000</v>
      </c>
      <c r="K49" s="42">
        <f>_xlfn.XLOOKUP(Tabla15[[#This Row],[COD]],TNOMINA[CODIGO],TNOMINA[ISR])</f>
        <v>442.65</v>
      </c>
      <c r="L49" s="42">
        <f>_xlfn.XLOOKUP(Tabla15[[#This Row],[COD]],TNOMINA[CODIGO],TNOMINA[SFS])</f>
        <v>1216</v>
      </c>
      <c r="M49" s="42">
        <f>_xlfn.XLOOKUP(Tabla15[[#This Row],[COD]],TNOMINA[CODIGO],TNOMINA[AFP])</f>
        <v>1148</v>
      </c>
      <c r="N49" s="42">
        <f>_xlfn.XLOOKUP(Tabla15[[#This Row],[COD]],TNOMINA[CODIGO],TNOMINA[Otro Desc.])</f>
        <v>15806.559999999998</v>
      </c>
      <c r="O49" s="42">
        <f>_xlfn.XLOOKUP(Tabla15[[#This Row],[COD]],TNOMINA[CODIGO],TNOMINA[sneto])</f>
        <v>21386.79</v>
      </c>
      <c r="P49" t="str">
        <f>_xlfn.XLOOKUP(Tabla15[[#This Row],[CEDULA]],EMPXSEXO[NODOC],EMPXSEXO[GENERO])</f>
        <v>M</v>
      </c>
      <c r="Q4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0" spans="1:17" hidden="1">
      <c r="A50" t="s">
        <v>7586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00118534817</v>
      </c>
      <c r="D50" t="str">
        <f>_xlfn.XLOOKUP(Tabla15[[#This Row],[CEDULA]],TMODELO[Numero Documento],TMODELO[Empleado],_xlfn.XLOOKUP(Tabla15[[#This Row],[CEDULA]],TNOMINA[cedula],TNOMINA[nombre]))</f>
        <v>MONICA MARIEL GARCIA RIVERA</v>
      </c>
      <c r="E50" t="str">
        <f>_xlfn.XLOOKUP(Tabla15[[#This Row],[CEDULA]],TMODELO[Numero Documento],TMODELO[Cargo],_xlfn.XLOOKUP(Tabla15[[#This Row],[COD]],TNOMINA[CODIGO],TNOMINA[cargo]))</f>
        <v>SECRETARIA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ESTATUTO SIMPLIFICADO</v>
      </c>
      <c r="I50" t="str">
        <f>IF(Tabla15[[#This Row],[CAT1]]&lt;&gt;"",Tabla15[[#This Row],[CAT1]],Tabla15[[#This Row],[CAT2]])</f>
        <v>ESTATUTO SIMPLIFICADO</v>
      </c>
      <c r="J50" s="42">
        <f>_xlfn.XLOOKUP(Tabla15[[#This Row],[COD]],TNOMINA[CODIGO],TNOMINA[sbruto])</f>
        <v>35000</v>
      </c>
      <c r="K50" s="42">
        <f>_xlfn.XLOOKUP(Tabla15[[#This Row],[COD]],TNOMINA[CODIGO],TNOMINA[ISR])</f>
        <v>0</v>
      </c>
      <c r="L50" s="42">
        <f>_xlfn.XLOOKUP(Tabla15[[#This Row],[COD]],TNOMINA[CODIGO],TNOMINA[SFS])</f>
        <v>1064</v>
      </c>
      <c r="M50" s="42">
        <f>_xlfn.XLOOKUP(Tabla15[[#This Row],[COD]],TNOMINA[CODIGO],TNOMINA[AFP])</f>
        <v>1004.5</v>
      </c>
      <c r="N50" s="42">
        <f>_xlfn.XLOOKUP(Tabla15[[#This Row],[COD]],TNOMINA[CODIGO],TNOMINA[Otro Desc.])</f>
        <v>25</v>
      </c>
      <c r="O50" s="42">
        <f>_xlfn.XLOOKUP(Tabla15[[#This Row],[COD]],TNOMINA[CODIGO],TNOMINA[sneto])</f>
        <v>32906.5</v>
      </c>
      <c r="P50" t="str">
        <f>_xlfn.XLOOKUP(Tabla15[[#This Row],[CEDULA]],EMPXSEXO[NODOC],EMPXSEXO[GENERO])</f>
        <v>F</v>
      </c>
      <c r="Q5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1" spans="1:17" hidden="1">
      <c r="A51" t="s">
        <v>7533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00102901402</v>
      </c>
      <c r="D51" t="str">
        <f>_xlfn.XLOOKUP(Tabla15[[#This Row],[CEDULA]],TMODELO[Numero Documento],TMODELO[Empleado],_xlfn.XLOOKUP(Tabla15[[#This Row],[CEDULA]],TNOMINA[cedula],TNOMINA[nombre]))</f>
        <v>LUCIANA ANDREA PAULINO ENCARNACION</v>
      </c>
      <c r="E51" t="str">
        <f>_xlfn.XLOOKUP(Tabla15[[#This Row],[CEDULA]],TMODELO[Numero Documento],TMODELO[Cargo],_xlfn.XLOOKUP(Tabla15[[#This Row],[COD]],TNOMINA[CODIGO],TNOMINA[cargo]))</f>
        <v>VIGILANTE DE SALA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2">
        <f>_xlfn.XLOOKUP(Tabla15[[#This Row],[COD]],TNOMINA[CODIGO],TNOMINA[sbruto])</f>
        <v>35000</v>
      </c>
      <c r="K51" s="42">
        <f>_xlfn.XLOOKUP(Tabla15[[#This Row],[COD]],TNOMINA[CODIGO],TNOMINA[ISR])</f>
        <v>0</v>
      </c>
      <c r="L51" s="42">
        <f>_xlfn.XLOOKUP(Tabla15[[#This Row],[COD]],TNOMINA[CODIGO],TNOMINA[SFS])</f>
        <v>1064</v>
      </c>
      <c r="M51" s="42">
        <f>_xlfn.XLOOKUP(Tabla15[[#This Row],[COD]],TNOMINA[CODIGO],TNOMINA[AFP])</f>
        <v>1004.5</v>
      </c>
      <c r="N51" s="42">
        <f>_xlfn.XLOOKUP(Tabla15[[#This Row],[COD]],TNOMINA[CODIGO],TNOMINA[Otro Desc.])</f>
        <v>6901.7999999999993</v>
      </c>
      <c r="O51" s="42">
        <f>_xlfn.XLOOKUP(Tabla15[[#This Row],[COD]],TNOMINA[CODIGO],TNOMINA[sneto])</f>
        <v>26029.7</v>
      </c>
      <c r="P51" t="str">
        <f>_xlfn.XLOOKUP(Tabla15[[#This Row],[CEDULA]],EMPXSEXO[NODOC],EMPXSEXO[GENERO])</f>
        <v>F</v>
      </c>
      <c r="Q5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2" spans="1:17" hidden="1">
      <c r="A52" t="s">
        <v>7598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00104328547</v>
      </c>
      <c r="D52" t="str">
        <f>_xlfn.XLOOKUP(Tabla15[[#This Row],[CEDULA]],TMODELO[Numero Documento],TMODELO[Empleado],_xlfn.XLOOKUP(Tabla15[[#This Row],[CEDULA]],TNOMINA[cedula],TNOMINA[nombre]))</f>
        <v>NORBERTO TEJADA</v>
      </c>
      <c r="E52" t="str">
        <f>_xlfn.XLOOKUP(Tabla15[[#This Row],[CEDULA]],TMODELO[Numero Documento],TMODELO[Cargo],_xlfn.XLOOKUP(Tabla15[[#This Row],[COD]],TNOMINA[CODIGO],TNOMINA[cargo]))</f>
        <v>AUXILIAR ADMINISTRATIVO (A)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FIJO</v>
      </c>
      <c r="I52" t="str">
        <f>IF(Tabla15[[#This Row],[CAT1]]&lt;&gt;"",Tabla15[[#This Row],[CAT1]],Tabla15[[#This Row],[CAT2]])</f>
        <v>FIJO</v>
      </c>
      <c r="J52" s="42">
        <f>_xlfn.XLOOKUP(Tabla15[[#This Row],[COD]],TNOMINA[CODIGO],TNOMINA[sbruto])</f>
        <v>35000</v>
      </c>
      <c r="K52" s="42">
        <f>_xlfn.XLOOKUP(Tabla15[[#This Row],[COD]],TNOMINA[CODIGO],TNOMINA[ISR])</f>
        <v>0</v>
      </c>
      <c r="L52" s="42">
        <f>_xlfn.XLOOKUP(Tabla15[[#This Row],[COD]],TNOMINA[CODIGO],TNOMINA[SFS])</f>
        <v>1064</v>
      </c>
      <c r="M52" s="42">
        <f>_xlfn.XLOOKUP(Tabla15[[#This Row],[COD]],TNOMINA[CODIGO],TNOMINA[AFP])</f>
        <v>1004.5</v>
      </c>
      <c r="N52" s="42">
        <f>_xlfn.XLOOKUP(Tabla15[[#This Row],[COD]],TNOMINA[CODIGO],TNOMINA[Otro Desc.])</f>
        <v>5825</v>
      </c>
      <c r="O52" s="42">
        <f>_xlfn.XLOOKUP(Tabla15[[#This Row],[COD]],TNOMINA[CODIGO],TNOMINA[sneto])</f>
        <v>27106.5</v>
      </c>
      <c r="P52" t="str">
        <f>_xlfn.XLOOKUP(Tabla15[[#This Row],[CEDULA]],EMPXSEXO[NODOC],EMPXSEXO[GENERO])</f>
        <v>M</v>
      </c>
      <c r="Q5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3" spans="1:17" hidden="1">
      <c r="A53" t="s">
        <v>7471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40226433320</v>
      </c>
      <c r="D53" t="str">
        <f>_xlfn.XLOOKUP(Tabla15[[#This Row],[CEDULA]],TMODELO[Numero Documento],TMODELO[Empleado],_xlfn.XLOOKUP(Tabla15[[#This Row],[CEDULA]],TNOMINA[cedula],TNOMINA[nombre]))</f>
        <v>JOHANNA WALQUIRIS MENDOZA</v>
      </c>
      <c r="E53" t="str">
        <f>_xlfn.XLOOKUP(Tabla15[[#This Row],[CEDULA]],TMODELO[Numero Documento],TMODELO[Cargo],_xlfn.XLOOKUP(Tabla15[[#This Row],[COD]],TNOMINA[CODIGO],TNOMINA[cargo]))</f>
        <v>AUXILIAR ADMINISTRATIVO (A)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2">
        <f>_xlfn.XLOOKUP(Tabla15[[#This Row],[COD]],TNOMINA[CODIGO],TNOMINA[sbruto])</f>
        <v>35000</v>
      </c>
      <c r="K53" s="42">
        <f>_xlfn.XLOOKUP(Tabla15[[#This Row],[COD]],TNOMINA[CODIGO],TNOMINA[ISR])</f>
        <v>0</v>
      </c>
      <c r="L53" s="42">
        <f>_xlfn.XLOOKUP(Tabla15[[#This Row],[COD]],TNOMINA[CODIGO],TNOMINA[SFS])</f>
        <v>1064</v>
      </c>
      <c r="M53" s="42">
        <f>_xlfn.XLOOKUP(Tabla15[[#This Row],[COD]],TNOMINA[CODIGO],TNOMINA[AFP])</f>
        <v>1004.5</v>
      </c>
      <c r="N53" s="42">
        <f>_xlfn.XLOOKUP(Tabla15[[#This Row],[COD]],TNOMINA[CODIGO],TNOMINA[Otro Desc.])</f>
        <v>3671</v>
      </c>
      <c r="O53" s="42">
        <f>_xlfn.XLOOKUP(Tabla15[[#This Row],[COD]],TNOMINA[CODIGO],TNOMINA[sneto])</f>
        <v>29260.5</v>
      </c>
      <c r="P53" t="str">
        <f>_xlfn.XLOOKUP(Tabla15[[#This Row],[CEDULA]],EMPXSEXO[NODOC],EMPXSEXO[GENERO])</f>
        <v>F</v>
      </c>
      <c r="Q5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4" spans="1:17" hidden="1">
      <c r="A54" t="s">
        <v>7710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00109713776</v>
      </c>
      <c r="D54" t="str">
        <f>_xlfn.XLOOKUP(Tabla15[[#This Row],[CEDULA]],TMODELO[Numero Documento],TMODELO[Empleado],_xlfn.XLOOKUP(Tabla15[[#This Row],[CEDULA]],TNOMINA[cedula],TNOMINA[nombre]))</f>
        <v>YOVANNY CESPEDES TURBI</v>
      </c>
      <c r="E54" t="str">
        <f>_xlfn.XLOOKUP(Tabla15[[#This Row],[CEDULA]],TMODELO[Numero Documento],TMODELO[Cargo],_xlfn.XLOOKUP(Tabla15[[#This Row],[COD]],TNOMINA[CODIGO],TNOMINA[cargo]))</f>
        <v>ASISTENTE DEL DIRECTOR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2">
        <f>_xlfn.XLOOKUP(Tabla15[[#This Row],[COD]],TNOMINA[CODIGO],TNOMINA[sbruto])</f>
        <v>35000</v>
      </c>
      <c r="K54" s="42">
        <f>_xlfn.XLOOKUP(Tabla15[[#This Row],[COD]],TNOMINA[CODIGO],TNOMINA[ISR])</f>
        <v>0</v>
      </c>
      <c r="L54" s="42">
        <f>_xlfn.XLOOKUP(Tabla15[[#This Row],[COD]],TNOMINA[CODIGO],TNOMINA[SFS])</f>
        <v>1064</v>
      </c>
      <c r="M54" s="42">
        <f>_xlfn.XLOOKUP(Tabla15[[#This Row],[COD]],TNOMINA[CODIGO],TNOMINA[AFP])</f>
        <v>1004.5</v>
      </c>
      <c r="N54" s="42">
        <f>_xlfn.XLOOKUP(Tabla15[[#This Row],[COD]],TNOMINA[CODIGO],TNOMINA[Otro Desc.])</f>
        <v>2671</v>
      </c>
      <c r="O54" s="42">
        <f>_xlfn.XLOOKUP(Tabla15[[#This Row],[COD]],TNOMINA[CODIGO],TNOMINA[sneto])</f>
        <v>30260.5</v>
      </c>
      <c r="P54" t="str">
        <f>_xlfn.XLOOKUP(Tabla15[[#This Row],[CEDULA]],EMPXSEXO[NODOC],EMPXSEXO[GENERO])</f>
        <v>M</v>
      </c>
      <c r="Q5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5" spans="1:17" hidden="1">
      <c r="A55" t="s">
        <v>7660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00400128567</v>
      </c>
      <c r="D55" t="str">
        <f>_xlfn.XLOOKUP(Tabla15[[#This Row],[CEDULA]],TMODELO[Numero Documento],TMODELO[Empleado],_xlfn.XLOOKUP(Tabla15[[#This Row],[CEDULA]],TNOMINA[cedula],TNOMINA[nombre]))</f>
        <v>SANTA ADELAIDA MIRANDA HERNANDEZ</v>
      </c>
      <c r="E55" t="str">
        <f>_xlfn.XLOOKUP(Tabla15[[#This Row],[CEDULA]],TMODELO[Numero Documento],TMODELO[Cargo],_xlfn.XLOOKUP(Tabla15[[#This Row],[COD]],TNOMINA[CODIGO],TNOMINA[cargo]))</f>
        <v>RECEPCIONISTA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2">
        <f>_xlfn.XLOOKUP(Tabla15[[#This Row],[COD]],TNOMINA[CODIGO],TNOMINA[sbruto])</f>
        <v>35000</v>
      </c>
      <c r="K55" s="42">
        <f>_xlfn.XLOOKUP(Tabla15[[#This Row],[COD]],TNOMINA[CODIGO],TNOMINA[ISR])</f>
        <v>0</v>
      </c>
      <c r="L55" s="42">
        <f>_xlfn.XLOOKUP(Tabla15[[#This Row],[COD]],TNOMINA[CODIGO],TNOMINA[SFS])</f>
        <v>1064</v>
      </c>
      <c r="M55" s="42">
        <f>_xlfn.XLOOKUP(Tabla15[[#This Row],[COD]],TNOMINA[CODIGO],TNOMINA[AFP])</f>
        <v>1004.5</v>
      </c>
      <c r="N55" s="42">
        <f>_xlfn.XLOOKUP(Tabla15[[#This Row],[COD]],TNOMINA[CODIGO],TNOMINA[Otro Desc.])</f>
        <v>25</v>
      </c>
      <c r="O55" s="42">
        <f>_xlfn.XLOOKUP(Tabla15[[#This Row],[COD]],TNOMINA[CODIGO],TNOMINA[sneto])</f>
        <v>32906.5</v>
      </c>
      <c r="P55" t="str">
        <f>_xlfn.XLOOKUP(Tabla15[[#This Row],[CEDULA]],EMPXSEXO[NODOC],EMPXSEXO[GENERO])</f>
        <v>F</v>
      </c>
      <c r="Q5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6" spans="1:17" hidden="1">
      <c r="A56" t="s">
        <v>7465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00112691761</v>
      </c>
      <c r="D56" t="str">
        <f>_xlfn.XLOOKUP(Tabla15[[#This Row],[CEDULA]],TMODELO[Numero Documento],TMODELO[Empleado],_xlfn.XLOOKUP(Tabla15[[#This Row],[CEDULA]],TNOMINA[cedula],TNOMINA[nombre]))</f>
        <v>JHON DANIEL TEJADA SOTO</v>
      </c>
      <c r="E56" t="str">
        <f>_xlfn.XLOOKUP(Tabla15[[#This Row],[CEDULA]],TMODELO[Numero Documento],TMODELO[Cargo],_xlfn.XLOOKUP(Tabla15[[#This Row],[COD]],TNOMINA[CODIGO],TNOMINA[cargo]))</f>
        <v>AUXILIAR ADMINISTRATIVO (A)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FIJO</v>
      </c>
      <c r="I56" t="str">
        <f>IF(Tabla15[[#This Row],[CAT1]]&lt;&gt;"",Tabla15[[#This Row],[CAT1]],Tabla15[[#This Row],[CAT2]])</f>
        <v>FIJO</v>
      </c>
      <c r="J56" s="42">
        <f>_xlfn.XLOOKUP(Tabla15[[#This Row],[COD]],TNOMINA[CODIGO],TNOMINA[sbruto])</f>
        <v>31500</v>
      </c>
      <c r="K56" s="42">
        <f>_xlfn.XLOOKUP(Tabla15[[#This Row],[COD]],TNOMINA[CODIGO],TNOMINA[ISR])</f>
        <v>0</v>
      </c>
      <c r="L56" s="42">
        <f>_xlfn.XLOOKUP(Tabla15[[#This Row],[COD]],TNOMINA[CODIGO],TNOMINA[SFS])</f>
        <v>957.6</v>
      </c>
      <c r="M56" s="42">
        <f>_xlfn.XLOOKUP(Tabla15[[#This Row],[COD]],TNOMINA[CODIGO],TNOMINA[AFP])</f>
        <v>904.05</v>
      </c>
      <c r="N56" s="42">
        <f>_xlfn.XLOOKUP(Tabla15[[#This Row],[COD]],TNOMINA[CODIGO],TNOMINA[Otro Desc.])</f>
        <v>25</v>
      </c>
      <c r="O56" s="42">
        <f>_xlfn.XLOOKUP(Tabla15[[#This Row],[COD]],TNOMINA[CODIGO],TNOMINA[sneto])</f>
        <v>29613.35</v>
      </c>
      <c r="P56" t="str">
        <f>_xlfn.XLOOKUP(Tabla15[[#This Row],[CEDULA]],EMPXSEXO[NODOC],EMPXSEXO[GENERO])</f>
        <v>M</v>
      </c>
      <c r="Q5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7" spans="1:17" hidden="1">
      <c r="A57" t="s">
        <v>7622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00100056514</v>
      </c>
      <c r="D57" t="str">
        <f>_xlfn.XLOOKUP(Tabla15[[#This Row],[CEDULA]],TMODELO[Numero Documento],TMODELO[Empleado],_xlfn.XLOOKUP(Tabla15[[#This Row],[CEDULA]],TNOMINA[cedula],TNOMINA[nombre]))</f>
        <v>RAFAEL ALEJO BURGOS</v>
      </c>
      <c r="E57" t="str">
        <f>_xlfn.XLOOKUP(Tabla15[[#This Row],[CEDULA]],TMODELO[Numero Documento],TMODELO[Cargo],_xlfn.XLOOKUP(Tabla15[[#This Row],[COD]],TNOMINA[CODIGO],TNOMINA[cargo]))</f>
        <v>GESTOR CULTURAL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/>
      </c>
      <c r="H57" t="str">
        <f>_xlfn.XLOOKUP(Tabla15[[#This Row],[CARGO]],Tabla612[CARGO],Tabla612[CATEGORIA DEL SERVIDOR],Tabla15[[#This Row],[TIPO]])</f>
        <v>FIJO</v>
      </c>
      <c r="I57" t="str">
        <f>IF(Tabla15[[#This Row],[CAT1]]&lt;&gt;"",Tabla15[[#This Row],[CAT1]],Tabla15[[#This Row],[CAT2]])</f>
        <v>FIJO</v>
      </c>
      <c r="J57" s="42">
        <f>_xlfn.XLOOKUP(Tabla15[[#This Row],[COD]],TNOMINA[CODIGO],TNOMINA[sbruto])</f>
        <v>30000</v>
      </c>
      <c r="K57" s="42">
        <f>_xlfn.XLOOKUP(Tabla15[[#This Row],[COD]],TNOMINA[CODIGO],TNOMINA[ISR])</f>
        <v>0</v>
      </c>
      <c r="L57" s="42">
        <f>_xlfn.XLOOKUP(Tabla15[[#This Row],[COD]],TNOMINA[CODIGO],TNOMINA[SFS])</f>
        <v>912</v>
      </c>
      <c r="M57" s="42">
        <f>_xlfn.XLOOKUP(Tabla15[[#This Row],[COD]],TNOMINA[CODIGO],TNOMINA[AFP])</f>
        <v>861</v>
      </c>
      <c r="N57" s="42">
        <f>_xlfn.XLOOKUP(Tabla15[[#This Row],[COD]],TNOMINA[CODIGO],TNOMINA[Otro Desc.])</f>
        <v>25</v>
      </c>
      <c r="O57" s="42">
        <f>_xlfn.XLOOKUP(Tabla15[[#This Row],[COD]],TNOMINA[CODIGO],TNOMINA[sneto])</f>
        <v>28202</v>
      </c>
      <c r="P57" t="str">
        <f>_xlfn.XLOOKUP(Tabla15[[#This Row],[CEDULA]],EMPXSEXO[NODOC],EMPXSEXO[GENERO])</f>
        <v>M</v>
      </c>
      <c r="Q5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8" spans="1:17" hidden="1">
      <c r="A58" t="s">
        <v>7620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00101431864</v>
      </c>
      <c r="D58" t="str">
        <f>_xlfn.XLOOKUP(Tabla15[[#This Row],[CEDULA]],TMODELO[Numero Documento],TMODELO[Empleado],_xlfn.XLOOKUP(Tabla15[[#This Row],[CEDULA]],TNOMINA[cedula],TNOMINA[nombre]))</f>
        <v>PIEDAD ALTAGRACIA MONTE DE OCA DE ALFONSECA</v>
      </c>
      <c r="E58" t="str">
        <f>_xlfn.XLOOKUP(Tabla15[[#This Row],[CEDULA]],TMODELO[Numero Documento],TMODELO[Cargo],_xlfn.XLOOKUP(Tabla15[[#This Row],[COD]],TNOMINA[CODIGO],TNOMINA[cargo]))</f>
        <v>ENLACE DESP. CON REL. PUBL.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FIJO</v>
      </c>
      <c r="I58" t="str">
        <f>IF(Tabla15[[#This Row],[CAT1]]&lt;&gt;"",Tabla15[[#This Row],[CAT1]],Tabla15[[#This Row],[CAT2]])</f>
        <v>FIJO</v>
      </c>
      <c r="J58" s="42">
        <f>_xlfn.XLOOKUP(Tabla15[[#This Row],[COD]],TNOMINA[CODIGO],TNOMINA[sbruto])</f>
        <v>27205.34</v>
      </c>
      <c r="K58" s="42">
        <f>_xlfn.XLOOKUP(Tabla15[[#This Row],[COD]],TNOMINA[CODIGO],TNOMINA[ISR])</f>
        <v>0</v>
      </c>
      <c r="L58" s="42">
        <f>_xlfn.XLOOKUP(Tabla15[[#This Row],[COD]],TNOMINA[CODIGO],TNOMINA[SFS])</f>
        <v>827.04</v>
      </c>
      <c r="M58" s="42">
        <f>_xlfn.XLOOKUP(Tabla15[[#This Row],[COD]],TNOMINA[CODIGO],TNOMINA[AFP])</f>
        <v>780.79</v>
      </c>
      <c r="N58" s="42">
        <f>_xlfn.XLOOKUP(Tabla15[[#This Row],[COD]],TNOMINA[CODIGO],TNOMINA[Otro Desc.])</f>
        <v>25.000000000003638</v>
      </c>
      <c r="O58" s="42">
        <f>_xlfn.XLOOKUP(Tabla15[[#This Row],[COD]],TNOMINA[CODIGO],TNOMINA[sneto])</f>
        <v>25572.51</v>
      </c>
      <c r="P58" t="str">
        <f>_xlfn.XLOOKUP(Tabla15[[#This Row],[CEDULA]],EMPXSEXO[NODOC],EMPXSEXO[GENERO])</f>
        <v>F</v>
      </c>
      <c r="Q5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59" spans="1:17" hidden="1">
      <c r="A59" t="s">
        <v>7538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00100022011</v>
      </c>
      <c r="D59" t="str">
        <f>_xlfn.XLOOKUP(Tabla15[[#This Row],[CEDULA]],TMODELO[Numero Documento],TMODELO[Empleado],_xlfn.XLOOKUP(Tabla15[[#This Row],[CEDULA]],TNOMINA[cedula],TNOMINA[nombre]))</f>
        <v>LUIS MANUEL ENRIQUE PEREZ OLIVO</v>
      </c>
      <c r="E59" t="str">
        <f>_xlfn.XLOOKUP(Tabla15[[#This Row],[CEDULA]],TMODELO[Numero Documento],TMODELO[Cargo],_xlfn.XLOOKUP(Tabla15[[#This Row],[COD]],TNOMINA[CODIGO],TNOMINA[cargo]))</f>
        <v>GESTOR CULTURAL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/>
      </c>
      <c r="H59" t="str">
        <f>_xlfn.XLOOKUP(Tabla15[[#This Row],[CARGO]],Tabla612[CARGO],Tabla612[CATEGORIA DEL SERVIDOR],Tabla15[[#This Row],[TIPO]])</f>
        <v>FIJO</v>
      </c>
      <c r="I59" t="str">
        <f>IF(Tabla15[[#This Row],[CAT1]]&lt;&gt;"",Tabla15[[#This Row],[CAT1]],Tabla15[[#This Row],[CAT2]])</f>
        <v>FIJO</v>
      </c>
      <c r="J59" s="42">
        <f>_xlfn.XLOOKUP(Tabla15[[#This Row],[COD]],TNOMINA[CODIGO],TNOMINA[sbruto])</f>
        <v>26250</v>
      </c>
      <c r="K59" s="42">
        <f>_xlfn.XLOOKUP(Tabla15[[#This Row],[COD]],TNOMINA[CODIGO],TNOMINA[ISR])</f>
        <v>0</v>
      </c>
      <c r="L59" s="42">
        <f>_xlfn.XLOOKUP(Tabla15[[#This Row],[COD]],TNOMINA[CODIGO],TNOMINA[SFS])</f>
        <v>798</v>
      </c>
      <c r="M59" s="42">
        <f>_xlfn.XLOOKUP(Tabla15[[#This Row],[COD]],TNOMINA[CODIGO],TNOMINA[AFP])</f>
        <v>753.38</v>
      </c>
      <c r="N59" s="42">
        <f>_xlfn.XLOOKUP(Tabla15[[#This Row],[COD]],TNOMINA[CODIGO],TNOMINA[Otro Desc.])</f>
        <v>25</v>
      </c>
      <c r="O59" s="42">
        <f>_xlfn.XLOOKUP(Tabla15[[#This Row],[COD]],TNOMINA[CODIGO],TNOMINA[sneto])</f>
        <v>24673.62</v>
      </c>
      <c r="P59" t="str">
        <f>_xlfn.XLOOKUP(Tabla15[[#This Row],[CEDULA]],EMPXSEXO[NODOC],EMPXSEXO[GENERO])</f>
        <v>M</v>
      </c>
      <c r="Q5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0" spans="1:17" hidden="1">
      <c r="A60" t="s">
        <v>7637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00104158324</v>
      </c>
      <c r="D60" t="str">
        <f>_xlfn.XLOOKUP(Tabla15[[#This Row],[CEDULA]],TMODELO[Numero Documento],TMODELO[Empleado],_xlfn.XLOOKUP(Tabla15[[#This Row],[CEDULA]],TNOMINA[cedula],TNOMINA[nombre]))</f>
        <v>RAMONA SANCHEZ PEREZ</v>
      </c>
      <c r="E60" t="str">
        <f>_xlfn.XLOOKUP(Tabla15[[#This Row],[CEDULA]],TMODELO[Numero Documento],TMODELO[Cargo],_xlfn.XLOOKUP(Tabla15[[#This Row],[COD]],TNOMINA[CODIGO],TNOMINA[cargo]))</f>
        <v>ENC. DPTO. DE CONTABILIDAD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0" t="str">
        <f>_xlfn.XLOOKUP(Tabla15[[#This Row],[CEDULA]],TNOMBRADOS[CEDULA],TNOMBRADOS[STATUS],
_xlfn.XLOOKUP(Tabla15[[#This Row],[CEDULA]],TCARRERA[CEDULA],TCARRERA[CATEGORIA DEL SERVIDOR],""))</f>
        <v>CARRERA ADMINISTRATIVA</v>
      </c>
      <c r="H60" t="str">
        <f>_xlfn.XLOOKUP(Tabla15[[#This Row],[CARGO]],Tabla612[CARGO],Tabla612[CATEGORIA DEL SERVIDOR],Tabla15[[#This Row],[TIPO]])</f>
        <v>FIJO</v>
      </c>
      <c r="I60" t="str">
        <f>IF(Tabla15[[#This Row],[CAT1]]&lt;&gt;"",Tabla15[[#This Row],[CAT1]],Tabla15[[#This Row],[CAT2]])</f>
        <v>CARRERA ADMINISTRATIVA</v>
      </c>
      <c r="J60" s="42">
        <f>_xlfn.XLOOKUP(Tabla15[[#This Row],[COD]],TNOMINA[CODIGO],TNOMINA[sbruto])</f>
        <v>25391.65</v>
      </c>
      <c r="K60" s="42">
        <f>_xlfn.XLOOKUP(Tabla15[[#This Row],[COD]],TNOMINA[CODIGO],TNOMINA[ISR])</f>
        <v>0</v>
      </c>
      <c r="L60" s="42">
        <f>_xlfn.XLOOKUP(Tabla15[[#This Row],[COD]],TNOMINA[CODIGO],TNOMINA[SFS])</f>
        <v>771.91</v>
      </c>
      <c r="M60" s="42">
        <f>_xlfn.XLOOKUP(Tabla15[[#This Row],[COD]],TNOMINA[CODIGO],TNOMINA[AFP])</f>
        <v>728.74</v>
      </c>
      <c r="N60" s="42">
        <f>_xlfn.XLOOKUP(Tabla15[[#This Row],[COD]],TNOMINA[CODIGO],TNOMINA[Otro Desc.])</f>
        <v>75</v>
      </c>
      <c r="O60" s="42">
        <f>_xlfn.XLOOKUP(Tabla15[[#This Row],[COD]],TNOMINA[CODIGO],TNOMINA[sneto])</f>
        <v>23816</v>
      </c>
      <c r="P60" t="str">
        <f>_xlfn.XLOOKUP(Tabla15[[#This Row],[CEDULA]],EMPXSEXO[NODOC],EMPXSEXO[GENERO])</f>
        <v>F</v>
      </c>
      <c r="Q6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1" spans="1:17" hidden="1">
      <c r="A61" t="s">
        <v>7321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40228341083</v>
      </c>
      <c r="D61" t="str">
        <f>_xlfn.XLOOKUP(Tabla15[[#This Row],[CEDULA]],TMODELO[Numero Documento],TMODELO[Empleado],_xlfn.XLOOKUP(Tabla15[[#This Row],[CEDULA]],TNOMINA[cedula],TNOMINA[nombre]))</f>
        <v>BENY DANIEL MELENCIANO MATEO</v>
      </c>
      <c r="E61" t="str">
        <f>_xlfn.XLOOKUP(Tabla15[[#This Row],[CEDULA]],TMODELO[Numero Documento],TMODELO[Cargo],_xlfn.XLOOKUP(Tabla15[[#This Row],[COD]],TNOMINA[CODIGO],TNOMINA[cargo]))</f>
        <v>CAMARERO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2">
        <f>_xlfn.XLOOKUP(Tabla15[[#This Row],[COD]],TNOMINA[CODIGO],TNOMINA[sbruto])</f>
        <v>25000</v>
      </c>
      <c r="K61" s="42">
        <f>_xlfn.XLOOKUP(Tabla15[[#This Row],[COD]],TNOMINA[CODIGO],TNOMINA[ISR])</f>
        <v>0</v>
      </c>
      <c r="L61" s="42">
        <f>_xlfn.XLOOKUP(Tabla15[[#This Row],[COD]],TNOMINA[CODIGO],TNOMINA[SFS])</f>
        <v>760</v>
      </c>
      <c r="M61" s="42">
        <f>_xlfn.XLOOKUP(Tabla15[[#This Row],[COD]],TNOMINA[CODIGO],TNOMINA[AFP])</f>
        <v>717.5</v>
      </c>
      <c r="N61" s="42">
        <f>_xlfn.XLOOKUP(Tabla15[[#This Row],[COD]],TNOMINA[CODIGO],TNOMINA[Otro Desc.])</f>
        <v>11851.76</v>
      </c>
      <c r="O61" s="42">
        <f>_xlfn.XLOOKUP(Tabla15[[#This Row],[COD]],TNOMINA[CODIGO],TNOMINA[sneto])</f>
        <v>11670.74</v>
      </c>
      <c r="P61" t="str">
        <f>_xlfn.XLOOKUP(Tabla15[[#This Row],[CEDULA]],EMPXSEXO[NODOC],EMPXSEXO[GENERO])</f>
        <v>M</v>
      </c>
      <c r="Q6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2" spans="1:17" hidden="1">
      <c r="A62" t="s">
        <v>7350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00100575299</v>
      </c>
      <c r="D62" t="str">
        <f>_xlfn.XLOOKUP(Tabla15[[#This Row],[CEDULA]],TMODELO[Numero Documento],TMODELO[Empleado],_xlfn.XLOOKUP(Tabla15[[#This Row],[CEDULA]],TNOMINA[cedula],TNOMINA[nombre]))</f>
        <v>CRISTINA FABIANA MARTINEZ GUILLEN</v>
      </c>
      <c r="E62" t="str">
        <f>_xlfn.XLOOKUP(Tabla15[[#This Row],[CEDULA]],TMODELO[Numero Documento],TMODELO[Cargo],_xlfn.XLOOKUP(Tabla15[[#This Row],[COD]],TNOMINA[CODIGO],TNOMINA[cargo]))</f>
        <v>BOLETERO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FIJO</v>
      </c>
      <c r="I62" t="str">
        <f>IF(Tabla15[[#This Row],[CAT1]]&lt;&gt;"",Tabla15[[#This Row],[CAT1]],Tabla15[[#This Row],[CAT2]])</f>
        <v>FIJO</v>
      </c>
      <c r="J62" s="42">
        <f>_xlfn.XLOOKUP(Tabla15[[#This Row],[COD]],TNOMINA[CODIGO],TNOMINA[sbruto])</f>
        <v>25000</v>
      </c>
      <c r="K62" s="42">
        <f>_xlfn.XLOOKUP(Tabla15[[#This Row],[COD]],TNOMINA[CODIGO],TNOMINA[ISR])</f>
        <v>0</v>
      </c>
      <c r="L62" s="42">
        <f>_xlfn.XLOOKUP(Tabla15[[#This Row],[COD]],TNOMINA[CODIGO],TNOMINA[SFS])</f>
        <v>760</v>
      </c>
      <c r="M62" s="42">
        <f>_xlfn.XLOOKUP(Tabla15[[#This Row],[COD]],TNOMINA[CODIGO],TNOMINA[AFP])</f>
        <v>717.5</v>
      </c>
      <c r="N62" s="42">
        <f>_xlfn.XLOOKUP(Tabla15[[#This Row],[COD]],TNOMINA[CODIGO],TNOMINA[Otro Desc.])</f>
        <v>25</v>
      </c>
      <c r="O62" s="42">
        <f>_xlfn.XLOOKUP(Tabla15[[#This Row],[COD]],TNOMINA[CODIGO],TNOMINA[sneto])</f>
        <v>23497.5</v>
      </c>
      <c r="P62" t="str">
        <f>_xlfn.XLOOKUP(Tabla15[[#This Row],[CEDULA]],EMPXSEXO[NODOC],EMPXSEXO[GENERO])</f>
        <v>F</v>
      </c>
      <c r="Q6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3" spans="1:17" hidden="1">
      <c r="A63" t="s">
        <v>7394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22500528835</v>
      </c>
      <c r="D63" t="str">
        <f>_xlfn.XLOOKUP(Tabla15[[#This Row],[CEDULA]],TMODELO[Numero Documento],TMODELO[Empleado],_xlfn.XLOOKUP(Tabla15[[#This Row],[CEDULA]],TNOMINA[cedula],TNOMINA[nombre]))</f>
        <v>ERNESTO DE LA CRUZ BRAZOBAN</v>
      </c>
      <c r="E63" t="str">
        <f>_xlfn.XLOOKUP(Tabla15[[#This Row],[CEDULA]],TMODELO[Numero Documento],TMODELO[Cargo],_xlfn.XLOOKUP(Tabla15[[#This Row],[COD]],TNOMINA[CODIGO],TNOMINA[cargo]))</f>
        <v>SUPERVISOR MANTENIMIENTO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FIJO</v>
      </c>
      <c r="I63" t="str">
        <f>IF(Tabla15[[#This Row],[CAT1]]&lt;&gt;"",Tabla15[[#This Row],[CAT1]],Tabla15[[#This Row],[CAT2]])</f>
        <v>FIJO</v>
      </c>
      <c r="J63" s="42">
        <f>_xlfn.XLOOKUP(Tabla15[[#This Row],[COD]],TNOMINA[CODIGO],TNOMINA[sbruto])</f>
        <v>25000</v>
      </c>
      <c r="K63" s="42">
        <f>_xlfn.XLOOKUP(Tabla15[[#This Row],[COD]],TNOMINA[CODIGO],TNOMINA[ISR])</f>
        <v>0</v>
      </c>
      <c r="L63" s="42">
        <f>_xlfn.XLOOKUP(Tabla15[[#This Row],[COD]],TNOMINA[CODIGO],TNOMINA[SFS])</f>
        <v>760</v>
      </c>
      <c r="M63" s="42">
        <f>_xlfn.XLOOKUP(Tabla15[[#This Row],[COD]],TNOMINA[CODIGO],TNOMINA[AFP])</f>
        <v>717.5</v>
      </c>
      <c r="N63" s="42">
        <f>_xlfn.XLOOKUP(Tabla15[[#This Row],[COD]],TNOMINA[CODIGO],TNOMINA[Otro Desc.])</f>
        <v>4583.6899999999987</v>
      </c>
      <c r="O63" s="42">
        <f>_xlfn.XLOOKUP(Tabla15[[#This Row],[COD]],TNOMINA[CODIGO],TNOMINA[sneto])</f>
        <v>18938.810000000001</v>
      </c>
      <c r="P63" t="str">
        <f>_xlfn.XLOOKUP(Tabla15[[#This Row],[CEDULA]],EMPXSEXO[NODOC],EMPXSEXO[GENERO])</f>
        <v>M</v>
      </c>
      <c r="Q6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4" spans="1:17" hidden="1">
      <c r="A64" t="s">
        <v>7668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00100385061</v>
      </c>
      <c r="D64" t="str">
        <f>_xlfn.XLOOKUP(Tabla15[[#This Row],[CEDULA]],TMODELO[Numero Documento],TMODELO[Empleado],_xlfn.XLOOKUP(Tabla15[[#This Row],[CEDULA]],TNOMINA[cedula],TNOMINA[nombre]))</f>
        <v>SHEILA SOLEDAD REYES GONZALEZ</v>
      </c>
      <c r="E64" t="str">
        <f>_xlfn.XLOOKUP(Tabla15[[#This Row],[CEDULA]],TMODELO[Numero Documento],TMODELO[Cargo],_xlfn.XLOOKUP(Tabla15[[#This Row],[COD]],TNOMINA[CODIGO],TNOMINA[cargo]))</f>
        <v>VIGILANTE DE SALON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2">
        <f>_xlfn.XLOOKUP(Tabla15[[#This Row],[COD]],TNOMINA[CODIGO],TNOMINA[sbruto])</f>
        <v>25000</v>
      </c>
      <c r="K64" s="42">
        <f>_xlfn.XLOOKUP(Tabla15[[#This Row],[COD]],TNOMINA[CODIGO],TNOMINA[ISR])</f>
        <v>0</v>
      </c>
      <c r="L64" s="42">
        <f>_xlfn.XLOOKUP(Tabla15[[#This Row],[COD]],TNOMINA[CODIGO],TNOMINA[SFS])</f>
        <v>760</v>
      </c>
      <c r="M64" s="42">
        <f>_xlfn.XLOOKUP(Tabla15[[#This Row],[COD]],TNOMINA[CODIGO],TNOMINA[AFP])</f>
        <v>717.5</v>
      </c>
      <c r="N64" s="42">
        <f>_xlfn.XLOOKUP(Tabla15[[#This Row],[COD]],TNOMINA[CODIGO],TNOMINA[Otro Desc.])</f>
        <v>7013</v>
      </c>
      <c r="O64" s="42">
        <f>_xlfn.XLOOKUP(Tabla15[[#This Row],[COD]],TNOMINA[CODIGO],TNOMINA[sneto])</f>
        <v>16509.5</v>
      </c>
      <c r="P64" t="str">
        <f>_xlfn.XLOOKUP(Tabla15[[#This Row],[CEDULA]],EMPXSEXO[NODOC],EMPXSEXO[GENERO])</f>
        <v>F</v>
      </c>
      <c r="Q6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5" spans="1:17" hidden="1">
      <c r="A65" t="s">
        <v>7639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02500417205</v>
      </c>
      <c r="D65" t="str">
        <f>_xlfn.XLOOKUP(Tabla15[[#This Row],[CEDULA]],TMODELO[Numero Documento],TMODELO[Empleado],_xlfn.XLOOKUP(Tabla15[[#This Row],[CEDULA]],TNOMINA[cedula],TNOMINA[nombre]))</f>
        <v>RAUL ALBERTO CAMPECHANO JIMENEZ</v>
      </c>
      <c r="E65" t="str">
        <f>_xlfn.XLOOKUP(Tabla15[[#This Row],[CEDULA]],TMODELO[Numero Documento],TMODELO[Cargo],_xlfn.XLOOKUP(Tabla15[[#This Row],[COD]],TNOMINA[CODIGO],TNOMINA[cargo]))</f>
        <v>AUXILIAR BIBLIOTECA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FIJO</v>
      </c>
      <c r="I65" t="str">
        <f>IF(Tabla15[[#This Row],[CAT1]]&lt;&gt;"",Tabla15[[#This Row],[CAT1]],Tabla15[[#This Row],[CAT2]])</f>
        <v>FIJO</v>
      </c>
      <c r="J65" s="42">
        <f>_xlfn.XLOOKUP(Tabla15[[#This Row],[COD]],TNOMINA[CODIGO],TNOMINA[sbruto])</f>
        <v>25000</v>
      </c>
      <c r="K65" s="42">
        <f>_xlfn.XLOOKUP(Tabla15[[#This Row],[COD]],TNOMINA[CODIGO],TNOMINA[ISR])</f>
        <v>0</v>
      </c>
      <c r="L65" s="42">
        <f>_xlfn.XLOOKUP(Tabla15[[#This Row],[COD]],TNOMINA[CODIGO],TNOMINA[SFS])</f>
        <v>760</v>
      </c>
      <c r="M65" s="42">
        <f>_xlfn.XLOOKUP(Tabla15[[#This Row],[COD]],TNOMINA[CODIGO],TNOMINA[AFP])</f>
        <v>717.5</v>
      </c>
      <c r="N65" s="42">
        <f>_xlfn.XLOOKUP(Tabla15[[#This Row],[COD]],TNOMINA[CODIGO],TNOMINA[Otro Desc.])</f>
        <v>2420.5</v>
      </c>
      <c r="O65" s="42">
        <f>_xlfn.XLOOKUP(Tabla15[[#This Row],[COD]],TNOMINA[CODIGO],TNOMINA[sneto])</f>
        <v>21102</v>
      </c>
      <c r="P65" t="str">
        <f>_xlfn.XLOOKUP(Tabla15[[#This Row],[CEDULA]],EMPXSEXO[NODOC],EMPXSEXO[GENERO])</f>
        <v>M</v>
      </c>
      <c r="Q6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6" spans="1:17" hidden="1">
      <c r="A66" t="s">
        <v>7573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00114855828</v>
      </c>
      <c r="D66" t="str">
        <f>_xlfn.XLOOKUP(Tabla15[[#This Row],[CEDULA]],TMODELO[Numero Documento],TMODELO[Empleado],_xlfn.XLOOKUP(Tabla15[[#This Row],[CEDULA]],TNOMINA[cedula],TNOMINA[nombre]))</f>
        <v>MIGUEL ANGEL PEREZ HERNANDEZ</v>
      </c>
      <c r="E66" t="str">
        <f>_xlfn.XLOOKUP(Tabla15[[#This Row],[CEDULA]],TMODELO[Numero Documento],TMODELO[Cargo],_xlfn.XLOOKUP(Tabla15[[#This Row],[COD]],TNOMINA[CODIGO],TNOMINA[cargo]))</f>
        <v>CAMARERO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2">
        <f>_xlfn.XLOOKUP(Tabla15[[#This Row],[COD]],TNOMINA[CODIGO],TNOMINA[sbruto])</f>
        <v>24000</v>
      </c>
      <c r="K66" s="42">
        <f>_xlfn.XLOOKUP(Tabla15[[#This Row],[COD]],TNOMINA[CODIGO],TNOMINA[ISR])</f>
        <v>0</v>
      </c>
      <c r="L66" s="42">
        <f>_xlfn.XLOOKUP(Tabla15[[#This Row],[COD]],TNOMINA[CODIGO],TNOMINA[SFS])</f>
        <v>729.6</v>
      </c>
      <c r="M66" s="42">
        <f>_xlfn.XLOOKUP(Tabla15[[#This Row],[COD]],TNOMINA[CODIGO],TNOMINA[AFP])</f>
        <v>688.8</v>
      </c>
      <c r="N66" s="42">
        <f>_xlfn.XLOOKUP(Tabla15[[#This Row],[COD]],TNOMINA[CODIGO],TNOMINA[Otro Desc.])</f>
        <v>8857.7099999999991</v>
      </c>
      <c r="O66" s="42">
        <f>_xlfn.XLOOKUP(Tabla15[[#This Row],[COD]],TNOMINA[CODIGO],TNOMINA[sneto])</f>
        <v>13723.89</v>
      </c>
      <c r="P66" t="str">
        <f>_xlfn.XLOOKUP(Tabla15[[#This Row],[CEDULA]],EMPXSEXO[NODOC],EMPXSEXO[GENERO])</f>
        <v>M</v>
      </c>
      <c r="Q6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7" spans="1:17" hidden="1">
      <c r="A67" t="s">
        <v>7559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05401378137</v>
      </c>
      <c r="D67" t="str">
        <f>_xlfn.XLOOKUP(Tabla15[[#This Row],[CEDULA]],TMODELO[Numero Documento],TMODELO[Empleado],_xlfn.XLOOKUP(Tabla15[[#This Row],[CEDULA]],TNOMINA[cedula],TNOMINA[nombre]))</f>
        <v>MARIELA TERESA GUZMAN ACOSTA</v>
      </c>
      <c r="E67" t="str">
        <f>_xlfn.XLOOKUP(Tabla15[[#This Row],[CEDULA]],TMODELO[Numero Documento],TMODELO[Cargo],_xlfn.XLOOKUP(Tabla15[[#This Row],[COD]],TNOMINA[CODIGO],TNOMINA[cargo]))</f>
        <v>SECRETARIA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/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ESTATUTO SIMPLIFICADO</v>
      </c>
      <c r="J67" s="42">
        <f>_xlfn.XLOOKUP(Tabla15[[#This Row],[COD]],TNOMINA[CODIGO],TNOMINA[sbruto])</f>
        <v>22000</v>
      </c>
      <c r="K67" s="42">
        <f>_xlfn.XLOOKUP(Tabla15[[#This Row],[COD]],TNOMINA[CODIGO],TNOMINA[ISR])</f>
        <v>0</v>
      </c>
      <c r="L67" s="42">
        <f>_xlfn.XLOOKUP(Tabla15[[#This Row],[COD]],TNOMINA[CODIGO],TNOMINA[SFS])</f>
        <v>668.8</v>
      </c>
      <c r="M67" s="42">
        <f>_xlfn.XLOOKUP(Tabla15[[#This Row],[COD]],TNOMINA[CODIGO],TNOMINA[AFP])</f>
        <v>631.4</v>
      </c>
      <c r="N67" s="42">
        <f>_xlfn.XLOOKUP(Tabla15[[#This Row],[COD]],TNOMINA[CODIGO],TNOMINA[Otro Desc.])</f>
        <v>1912.380000000001</v>
      </c>
      <c r="O67" s="42">
        <f>_xlfn.XLOOKUP(Tabla15[[#This Row],[COD]],TNOMINA[CODIGO],TNOMINA[sneto])</f>
        <v>18787.419999999998</v>
      </c>
      <c r="P67" t="str">
        <f>_xlfn.XLOOKUP(Tabla15[[#This Row],[CEDULA]],EMPXSEXO[NODOC],EMPXSEXO[GENERO])</f>
        <v>F</v>
      </c>
      <c r="Q6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8" spans="1:17" hidden="1">
      <c r="A68" t="s">
        <v>7499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00104164777</v>
      </c>
      <c r="D68" t="str">
        <f>_xlfn.XLOOKUP(Tabla15[[#This Row],[CEDULA]],TMODELO[Numero Documento],TMODELO[Empleado],_xlfn.XLOOKUP(Tabla15[[#This Row],[CEDULA]],TNOMINA[cedula],TNOMINA[nombre]))</f>
        <v>JUANA ELOISA VENTURA CAMACHO</v>
      </c>
      <c r="E68" t="str">
        <f>_xlfn.XLOOKUP(Tabla15[[#This Row],[CEDULA]],TMODELO[Numero Documento],TMODELO[Cargo],_xlfn.XLOOKUP(Tabla15[[#This Row],[COD]],TNOMINA[CODIGO],TNOMINA[cargo]))</f>
        <v>SECRETARIA AUXILIAR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2">
        <f>_xlfn.XLOOKUP(Tabla15[[#This Row],[COD]],TNOMINA[CODIGO],TNOMINA[sbruto])</f>
        <v>22000</v>
      </c>
      <c r="K68" s="42">
        <f>_xlfn.XLOOKUP(Tabla15[[#This Row],[COD]],TNOMINA[CODIGO],TNOMINA[ISR])</f>
        <v>0</v>
      </c>
      <c r="L68" s="42">
        <f>_xlfn.XLOOKUP(Tabla15[[#This Row],[COD]],TNOMINA[CODIGO],TNOMINA[SFS])</f>
        <v>668.8</v>
      </c>
      <c r="M68" s="42">
        <f>_xlfn.XLOOKUP(Tabla15[[#This Row],[COD]],TNOMINA[CODIGO],TNOMINA[AFP])</f>
        <v>631.4</v>
      </c>
      <c r="N68" s="42">
        <f>_xlfn.XLOOKUP(Tabla15[[#This Row],[COD]],TNOMINA[CODIGO],TNOMINA[Otro Desc.])</f>
        <v>3471</v>
      </c>
      <c r="O68" s="42">
        <f>_xlfn.XLOOKUP(Tabla15[[#This Row],[COD]],TNOMINA[CODIGO],TNOMINA[sneto])</f>
        <v>17228.8</v>
      </c>
      <c r="P68" t="str">
        <f>_xlfn.XLOOKUP(Tabla15[[#This Row],[CEDULA]],EMPXSEXO[NODOC],EMPXSEXO[GENERO])</f>
        <v>F</v>
      </c>
      <c r="Q6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69" spans="1:17" hidden="1">
      <c r="A69" t="s">
        <v>7526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03300146127</v>
      </c>
      <c r="D69" t="str">
        <f>_xlfn.XLOOKUP(Tabla15[[#This Row],[CEDULA]],TMODELO[Numero Documento],TMODELO[Empleado],_xlfn.XLOOKUP(Tabla15[[#This Row],[CEDULA]],TNOMINA[cedula],TNOMINA[nombre]))</f>
        <v>LIGIA MARIA GENAO GOMEZ</v>
      </c>
      <c r="E69" t="str">
        <f>_xlfn.XLOOKUP(Tabla15[[#This Row],[CEDULA]],TMODELO[Numero Documento],TMODELO[Cargo],_xlfn.XLOOKUP(Tabla15[[#This Row],[COD]],TNOMINA[CODIGO],TNOMINA[cargo]))</f>
        <v>ASISTENTE DEL ASESOR-COORD.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9" t="str">
        <f>_xlfn.XLOOKUP(Tabla15[[#This Row],[CEDULA]],TNOMBRADOS[CEDULA],TNOMBRADOS[STATUS],
_xlfn.XLOOKUP(Tabla15[[#This Row],[CEDULA]],TCARRERA[CEDULA],TCARRERA[CATEGORIA DEL SERVIDOR],""))</f>
        <v>EMPLEADO DE CONFIANZA</v>
      </c>
      <c r="H69" t="str">
        <f>_xlfn.XLOOKUP(Tabla15[[#This Row],[CARGO]],Tabla612[CARGO],Tabla612[CATEGORIA DEL SERVIDOR],Tabla15[[#This Row],[TIPO]])</f>
        <v>FIJO</v>
      </c>
      <c r="I69" t="str">
        <f>IF(Tabla15[[#This Row],[CAT1]]&lt;&gt;"",Tabla15[[#This Row],[CAT1]],Tabla15[[#This Row],[CAT2]])</f>
        <v>EMPLEADO DE CONFIANZA</v>
      </c>
      <c r="J69" s="42">
        <f>_xlfn.XLOOKUP(Tabla15[[#This Row],[COD]],TNOMINA[CODIGO],TNOMINA[sbruto])</f>
        <v>21850.63</v>
      </c>
      <c r="K69" s="42">
        <f>_xlfn.XLOOKUP(Tabla15[[#This Row],[COD]],TNOMINA[CODIGO],TNOMINA[ISR])</f>
        <v>0</v>
      </c>
      <c r="L69" s="42">
        <f>_xlfn.XLOOKUP(Tabla15[[#This Row],[COD]],TNOMINA[CODIGO],TNOMINA[SFS])</f>
        <v>664.26</v>
      </c>
      <c r="M69" s="42">
        <f>_xlfn.XLOOKUP(Tabla15[[#This Row],[COD]],TNOMINA[CODIGO],TNOMINA[AFP])</f>
        <v>627.11</v>
      </c>
      <c r="N69" s="42">
        <f>_xlfn.XLOOKUP(Tabla15[[#This Row],[COD]],TNOMINA[CODIGO],TNOMINA[Otro Desc.])</f>
        <v>375.00000000000364</v>
      </c>
      <c r="O69" s="42">
        <f>_xlfn.XLOOKUP(Tabla15[[#This Row],[COD]],TNOMINA[CODIGO],TNOMINA[sneto])</f>
        <v>20184.259999999998</v>
      </c>
      <c r="P69" t="str">
        <f>_xlfn.XLOOKUP(Tabla15[[#This Row],[CEDULA]],EMPXSEXO[NODOC],EMPXSEXO[GENERO])</f>
        <v>F</v>
      </c>
      <c r="Q69" s="123">
        <f>_xlfn.XLOOKUP(Tabla15[[#This Row],[CEDULA]],TMODELO[Numero Documento],TMODELO[Lugar Funciones Codigo],_xlfn.XLOOKUP(Tabla15[[#This Row],[DIRECCIÓN O DEPARTAMENTO]],Tabla21[LUGAR],Tabla21[CODLUGAR]))</f>
        <v>1.83</v>
      </c>
    </row>
    <row r="70" spans="1:17" hidden="1">
      <c r="A70" t="s">
        <v>7335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00107336927</v>
      </c>
      <c r="D70" t="str">
        <f>_xlfn.XLOOKUP(Tabla15[[#This Row],[CEDULA]],TMODELO[Numero Documento],TMODELO[Empleado],_xlfn.XLOOKUP(Tabla15[[#This Row],[CEDULA]],TNOMINA[cedula],TNOMINA[nombre]))</f>
        <v>CARMEN LUISA ALMONTE MOYA</v>
      </c>
      <c r="E70" t="str">
        <f>_xlfn.XLOOKUP(Tabla15[[#This Row],[CEDULA]],TMODELO[Numero Documento],TMODELO[Cargo],_xlfn.XLOOKUP(Tabla15[[#This Row],[COD]],TNOMINA[CODIGO],TNOMINA[cargo]))</f>
        <v>SECRETARIA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0" t="str">
        <f>_xlfn.XLOOKUP(Tabla15[[#This Row],[CEDULA]],TNOMBRADOS[CEDULA],TNOMBRADOS[STATUS],
_xlfn.XLOOKUP(Tabla15[[#This Row],[CEDULA]],TCARRERA[CEDULA],TCARRERA[CATEGORIA DEL SERVIDOR],""))</f>
        <v>CARRERA ADMINISTRATIVA</v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CARRERA ADMINISTRATIVA</v>
      </c>
      <c r="J70" s="42">
        <f>_xlfn.XLOOKUP(Tabla15[[#This Row],[COD]],TNOMINA[CODIGO],TNOMINA[sbruto])</f>
        <v>20900.61</v>
      </c>
      <c r="K70" s="42">
        <f>_xlfn.XLOOKUP(Tabla15[[#This Row],[COD]],TNOMINA[CODIGO],TNOMINA[ISR])</f>
        <v>0</v>
      </c>
      <c r="L70" s="42">
        <f>_xlfn.XLOOKUP(Tabla15[[#This Row],[COD]],TNOMINA[CODIGO],TNOMINA[SFS])</f>
        <v>635.38</v>
      </c>
      <c r="M70" s="42">
        <f>_xlfn.XLOOKUP(Tabla15[[#This Row],[COD]],TNOMINA[CODIGO],TNOMINA[AFP])</f>
        <v>599.85</v>
      </c>
      <c r="N70" s="42">
        <f>_xlfn.XLOOKUP(Tabla15[[#This Row],[COD]],TNOMINA[CODIGO],TNOMINA[Otro Desc.])</f>
        <v>7154.3200000000015</v>
      </c>
      <c r="O70" s="42">
        <f>_xlfn.XLOOKUP(Tabla15[[#This Row],[COD]],TNOMINA[CODIGO],TNOMINA[sneto])</f>
        <v>12511.06</v>
      </c>
      <c r="P70" t="str">
        <f>_xlfn.XLOOKUP(Tabla15[[#This Row],[CEDULA]],EMPXSEXO[NODOC],EMPXSEXO[GENERO])</f>
        <v>F</v>
      </c>
      <c r="Q7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1" spans="1:17" hidden="1">
      <c r="A71" t="s">
        <v>7278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40231193208</v>
      </c>
      <c r="D71" t="str">
        <f>_xlfn.XLOOKUP(Tabla15[[#This Row],[CEDULA]],TMODELO[Numero Documento],TMODELO[Empleado],_xlfn.XLOOKUP(Tabla15[[#This Row],[CEDULA]],TNOMINA[cedula],TNOMINA[nombre]))</f>
        <v>ALAN GABRIEL CAMARENA ROMAN</v>
      </c>
      <c r="E71" t="str">
        <f>_xlfn.XLOOKUP(Tabla15[[#This Row],[CEDULA]],TMODELO[Numero Documento],TMODELO[Cargo],_xlfn.XLOOKUP(Tabla15[[#This Row],[COD]],TNOMINA[CODIGO],TNOMINA[cargo]))</f>
        <v>MENSAJERO INTERNO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2">
        <f>_xlfn.XLOOKUP(Tabla15[[#This Row],[COD]],TNOMINA[CODIGO],TNOMINA[sbruto])</f>
        <v>20000</v>
      </c>
      <c r="K71" s="42">
        <f>_xlfn.XLOOKUP(Tabla15[[#This Row],[COD]],TNOMINA[CODIGO],TNOMINA[ISR])</f>
        <v>0</v>
      </c>
      <c r="L71" s="42">
        <f>_xlfn.XLOOKUP(Tabla15[[#This Row],[COD]],TNOMINA[CODIGO],TNOMINA[SFS])</f>
        <v>608</v>
      </c>
      <c r="M71" s="42">
        <f>_xlfn.XLOOKUP(Tabla15[[#This Row],[COD]],TNOMINA[CODIGO],TNOMINA[AFP])</f>
        <v>574</v>
      </c>
      <c r="N71" s="42">
        <f>_xlfn.XLOOKUP(Tabla15[[#This Row],[COD]],TNOMINA[CODIGO],TNOMINA[Otro Desc.])</f>
        <v>25</v>
      </c>
      <c r="O71" s="42">
        <f>_xlfn.XLOOKUP(Tabla15[[#This Row],[COD]],TNOMINA[CODIGO],TNOMINA[sneto])</f>
        <v>18793</v>
      </c>
      <c r="P71" t="str">
        <f>_xlfn.XLOOKUP(Tabla15[[#This Row],[CEDULA]],EMPXSEXO[NODOC],EMPXSEXO[GENERO])</f>
        <v>M</v>
      </c>
      <c r="Q7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2" spans="1:17" hidden="1">
      <c r="A72" t="s">
        <v>7579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00117075853</v>
      </c>
      <c r="D72" t="str">
        <f>_xlfn.XLOOKUP(Tabla15[[#This Row],[CEDULA]],TMODELO[Numero Documento],TMODELO[Empleado],_xlfn.XLOOKUP(Tabla15[[#This Row],[CEDULA]],TNOMINA[cedula],TNOMINA[nombre]))</f>
        <v>MIRELYS UBRI MONTERO</v>
      </c>
      <c r="E72" t="str">
        <f>_xlfn.XLOOKUP(Tabla15[[#This Row],[CEDULA]],TMODELO[Numero Documento],TMODELO[Cargo],_xlfn.XLOOKUP(Tabla15[[#This Row],[COD]],TNOMINA[CODIGO],TNOMINA[cargo]))</f>
        <v>CONSERJE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ESTATUTO SIMPLIFICADO</v>
      </c>
      <c r="I72" t="str">
        <f>IF(Tabla15[[#This Row],[CAT1]]&lt;&gt;"",Tabla15[[#This Row],[CAT1]],Tabla15[[#This Row],[CAT2]])</f>
        <v>ESTATUTO SIMPLIFICADO</v>
      </c>
      <c r="J72" s="42">
        <f>_xlfn.XLOOKUP(Tabla15[[#This Row],[COD]],TNOMINA[CODIGO],TNOMINA[sbruto])</f>
        <v>20000</v>
      </c>
      <c r="K72" s="42">
        <f>_xlfn.XLOOKUP(Tabla15[[#This Row],[COD]],TNOMINA[CODIGO],TNOMINA[ISR])</f>
        <v>0</v>
      </c>
      <c r="L72" s="42">
        <f>_xlfn.XLOOKUP(Tabla15[[#This Row],[COD]],TNOMINA[CODIGO],TNOMINA[SFS])</f>
        <v>608</v>
      </c>
      <c r="M72" s="42">
        <f>_xlfn.XLOOKUP(Tabla15[[#This Row],[COD]],TNOMINA[CODIGO],TNOMINA[AFP])</f>
        <v>574</v>
      </c>
      <c r="N72" s="42">
        <f>_xlfn.XLOOKUP(Tabla15[[#This Row],[COD]],TNOMINA[CODIGO],TNOMINA[Otro Desc.])</f>
        <v>1671</v>
      </c>
      <c r="O72" s="42">
        <f>_xlfn.XLOOKUP(Tabla15[[#This Row],[COD]],TNOMINA[CODIGO],TNOMINA[sneto])</f>
        <v>17147</v>
      </c>
      <c r="P72" t="str">
        <f>_xlfn.XLOOKUP(Tabla15[[#This Row],[CEDULA]],EMPXSEXO[NODOC],EMPXSEXO[GENERO])</f>
        <v>F</v>
      </c>
      <c r="Q7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3" spans="1:17" hidden="1">
      <c r="A73" t="s">
        <v>7642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00110866993</v>
      </c>
      <c r="D73" t="str">
        <f>_xlfn.XLOOKUP(Tabla15[[#This Row],[CEDULA]],TMODELO[Numero Documento],TMODELO[Empleado],_xlfn.XLOOKUP(Tabla15[[#This Row],[CEDULA]],TNOMINA[cedula],TNOMINA[nombre]))</f>
        <v>REGINA CARABALLO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2">
        <f>_xlfn.XLOOKUP(Tabla15[[#This Row],[COD]],TNOMINA[CODIGO],TNOMINA[sbruto])</f>
        <v>20000</v>
      </c>
      <c r="K73" s="42">
        <f>_xlfn.XLOOKUP(Tabla15[[#This Row],[COD]],TNOMINA[CODIGO],TNOMINA[ISR])</f>
        <v>0</v>
      </c>
      <c r="L73" s="42">
        <f>_xlfn.XLOOKUP(Tabla15[[#This Row],[COD]],TNOMINA[CODIGO],TNOMINA[SFS])</f>
        <v>608</v>
      </c>
      <c r="M73" s="42">
        <f>_xlfn.XLOOKUP(Tabla15[[#This Row],[COD]],TNOMINA[CODIGO],TNOMINA[AFP])</f>
        <v>574</v>
      </c>
      <c r="N73" s="42">
        <f>_xlfn.XLOOKUP(Tabla15[[#This Row],[COD]],TNOMINA[CODIGO],TNOMINA[Otro Desc.])</f>
        <v>14291.14</v>
      </c>
      <c r="O73" s="42">
        <f>_xlfn.XLOOKUP(Tabla15[[#This Row],[COD]],TNOMINA[CODIGO],TNOMINA[sneto])</f>
        <v>4526.8599999999997</v>
      </c>
      <c r="P73" t="str">
        <f>_xlfn.XLOOKUP(Tabla15[[#This Row],[CEDULA]],EMPXSEXO[NODOC],EMPXSEXO[GENERO])</f>
        <v>F</v>
      </c>
      <c r="Q7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4" spans="1:17" hidden="1">
      <c r="A74" t="s">
        <v>7616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00105653083</v>
      </c>
      <c r="D74" t="str">
        <f>_xlfn.XLOOKUP(Tabla15[[#This Row],[CEDULA]],TMODELO[Numero Documento],TMODELO[Empleado],_xlfn.XLOOKUP(Tabla15[[#This Row],[CEDULA]],TNOMINA[cedula],TNOMINA[nombre]))</f>
        <v>PEDRO DIAZ</v>
      </c>
      <c r="E74" t="str">
        <f>_xlfn.XLOOKUP(Tabla15[[#This Row],[CEDULA]],TMODELO[Numero Documento],TMODELO[Cargo],_xlfn.XLOOKUP(Tabla15[[#This Row],[COD]],TNOMINA[CODIGO],TNOMINA[cargo]))</f>
        <v>AUDIOVISUAL OPERADOR DE EQUIPO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2">
        <f>_xlfn.XLOOKUP(Tabla15[[#This Row],[COD]],TNOMINA[CODIGO],TNOMINA[sbruto])</f>
        <v>18240.53</v>
      </c>
      <c r="K74" s="42">
        <f>_xlfn.XLOOKUP(Tabla15[[#This Row],[COD]],TNOMINA[CODIGO],TNOMINA[ISR])</f>
        <v>0</v>
      </c>
      <c r="L74" s="42">
        <f>_xlfn.XLOOKUP(Tabla15[[#This Row],[COD]],TNOMINA[CODIGO],TNOMINA[SFS])</f>
        <v>554.51</v>
      </c>
      <c r="M74" s="42">
        <f>_xlfn.XLOOKUP(Tabla15[[#This Row],[COD]],TNOMINA[CODIGO],TNOMINA[AFP])</f>
        <v>523.5</v>
      </c>
      <c r="N74" s="42">
        <f>_xlfn.XLOOKUP(Tabla15[[#This Row],[COD]],TNOMINA[CODIGO],TNOMINA[Otro Desc.])</f>
        <v>375</v>
      </c>
      <c r="O74" s="42">
        <f>_xlfn.XLOOKUP(Tabla15[[#This Row],[COD]],TNOMINA[CODIGO],TNOMINA[sneto])</f>
        <v>16787.52</v>
      </c>
      <c r="P74" t="str">
        <f>_xlfn.XLOOKUP(Tabla15[[#This Row],[CEDULA]],EMPXSEXO[NODOC],EMPXSEXO[GENERO])</f>
        <v>M</v>
      </c>
      <c r="Q7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5" spans="1:17" hidden="1">
      <c r="A75" t="s">
        <v>7347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00105722797</v>
      </c>
      <c r="D75" t="str">
        <f>_xlfn.XLOOKUP(Tabla15[[#This Row],[CEDULA]],TMODELO[Numero Documento],TMODELO[Empleado],_xlfn.XLOOKUP(Tabla15[[#This Row],[CEDULA]],TNOMINA[cedula],TNOMINA[nombre]))</f>
        <v>CLEOFIO ANTONIO DOÑE</v>
      </c>
      <c r="E75" t="str">
        <f>_xlfn.XLOOKUP(Tabla15[[#This Row],[CEDULA]],TMODELO[Numero Documento],TMODELO[Cargo],_xlfn.XLOOKUP(Tabla15[[#This Row],[COD]],TNOMINA[CODIGO],TNOMINA[cargo]))</f>
        <v>JARDINERO (A)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2">
        <f>_xlfn.XLOOKUP(Tabla15[[#This Row],[COD]],TNOMINA[CODIGO],TNOMINA[sbruto])</f>
        <v>18000</v>
      </c>
      <c r="K75" s="42">
        <f>_xlfn.XLOOKUP(Tabla15[[#This Row],[COD]],TNOMINA[CODIGO],TNOMINA[ISR])</f>
        <v>0</v>
      </c>
      <c r="L75" s="42">
        <f>_xlfn.XLOOKUP(Tabla15[[#This Row],[COD]],TNOMINA[CODIGO],TNOMINA[SFS])</f>
        <v>547.20000000000005</v>
      </c>
      <c r="M75" s="42">
        <f>_xlfn.XLOOKUP(Tabla15[[#This Row],[COD]],TNOMINA[CODIGO],TNOMINA[AFP])</f>
        <v>516.6</v>
      </c>
      <c r="N75" s="42">
        <f>_xlfn.XLOOKUP(Tabla15[[#This Row],[COD]],TNOMINA[CODIGO],TNOMINA[Otro Desc.])</f>
        <v>25</v>
      </c>
      <c r="O75" s="42">
        <f>_xlfn.XLOOKUP(Tabla15[[#This Row],[COD]],TNOMINA[CODIGO],TNOMINA[sneto])</f>
        <v>16911.2</v>
      </c>
      <c r="P75" t="str">
        <f>_xlfn.XLOOKUP(Tabla15[[#This Row],[CEDULA]],EMPXSEXO[NODOC],EMPXSEXO[GENERO])</f>
        <v>M</v>
      </c>
      <c r="Q7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6" spans="1:17" hidden="1">
      <c r="A76" t="s">
        <v>7372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00105371702</v>
      </c>
      <c r="D76" t="str">
        <f>_xlfn.XLOOKUP(Tabla15[[#This Row],[CEDULA]],TMODELO[Numero Documento],TMODELO[Empleado],_xlfn.XLOOKUP(Tabla15[[#This Row],[CEDULA]],TNOMINA[cedula],TNOMINA[nombre]))</f>
        <v>DONATO SALAS</v>
      </c>
      <c r="E76" t="str">
        <f>_xlfn.XLOOKUP(Tabla15[[#This Row],[CEDULA]],TMODELO[Numero Documento],TMODELO[Cargo],_xlfn.XLOOKUP(Tabla15[[#This Row],[COD]],TNOMINA[CODIGO],TNOMINA[cargo]))</f>
        <v>JARDINERO (A)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ESTATUTO SIMPLIFICADO</v>
      </c>
      <c r="I76" t="str">
        <f>IF(Tabla15[[#This Row],[CAT1]]&lt;&gt;"",Tabla15[[#This Row],[CAT1]],Tabla15[[#This Row],[CAT2]])</f>
        <v>ESTATUTO SIMPLIFICADO</v>
      </c>
      <c r="J76" s="42">
        <f>_xlfn.XLOOKUP(Tabla15[[#This Row],[COD]],TNOMINA[CODIGO],TNOMINA[sbruto])</f>
        <v>18000</v>
      </c>
      <c r="K76" s="42">
        <f>_xlfn.XLOOKUP(Tabla15[[#This Row],[COD]],TNOMINA[CODIGO],TNOMINA[ISR])</f>
        <v>0</v>
      </c>
      <c r="L76" s="42">
        <f>_xlfn.XLOOKUP(Tabla15[[#This Row],[COD]],TNOMINA[CODIGO],TNOMINA[SFS])</f>
        <v>547.20000000000005</v>
      </c>
      <c r="M76" s="42">
        <f>_xlfn.XLOOKUP(Tabla15[[#This Row],[COD]],TNOMINA[CODIGO],TNOMINA[AFP])</f>
        <v>516.6</v>
      </c>
      <c r="N76" s="42">
        <f>_xlfn.XLOOKUP(Tabla15[[#This Row],[COD]],TNOMINA[CODIGO],TNOMINA[Otro Desc.])</f>
        <v>3916.84</v>
      </c>
      <c r="O76" s="42">
        <f>_xlfn.XLOOKUP(Tabla15[[#This Row],[COD]],TNOMINA[CODIGO],TNOMINA[sneto])</f>
        <v>13019.36</v>
      </c>
      <c r="P76" t="str">
        <f>_xlfn.XLOOKUP(Tabla15[[#This Row],[CEDULA]],EMPXSEXO[NODOC],EMPXSEXO[GENERO])</f>
        <v>M</v>
      </c>
      <c r="Q7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7" spans="1:17" hidden="1">
      <c r="A77" t="s">
        <v>7422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00115428625</v>
      </c>
      <c r="D77" t="str">
        <f>_xlfn.XLOOKUP(Tabla15[[#This Row],[CEDULA]],TMODELO[Numero Documento],TMODELO[Empleado],_xlfn.XLOOKUP(Tabla15[[#This Row],[CEDULA]],TNOMINA[cedula],TNOMINA[nombre]))</f>
        <v>FRANCISCO DE LA ROSA POLANCO</v>
      </c>
      <c r="E77" t="str">
        <f>_xlfn.XLOOKUP(Tabla15[[#This Row],[CEDULA]],TMODELO[Numero Documento],TMODELO[Cargo],_xlfn.XLOOKUP(Tabla15[[#This Row],[COD]],TNOMINA[CODIGO],TNOMINA[cargo]))</f>
        <v>JARDINERO (A)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/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ESTATUTO SIMPLIFICADO</v>
      </c>
      <c r="J77" s="42">
        <f>_xlfn.XLOOKUP(Tabla15[[#This Row],[COD]],TNOMINA[CODIGO],TNOMINA[sbruto])</f>
        <v>18000</v>
      </c>
      <c r="K77" s="42">
        <f>_xlfn.XLOOKUP(Tabla15[[#This Row],[COD]],TNOMINA[CODIGO],TNOMINA[ISR])</f>
        <v>0</v>
      </c>
      <c r="L77" s="42">
        <f>_xlfn.XLOOKUP(Tabla15[[#This Row],[COD]],TNOMINA[CODIGO],TNOMINA[SFS])</f>
        <v>547.20000000000005</v>
      </c>
      <c r="M77" s="42">
        <f>_xlfn.XLOOKUP(Tabla15[[#This Row],[COD]],TNOMINA[CODIGO],TNOMINA[AFP])</f>
        <v>516.6</v>
      </c>
      <c r="N77" s="42">
        <f>_xlfn.XLOOKUP(Tabla15[[#This Row],[COD]],TNOMINA[CODIGO],TNOMINA[Otro Desc.])</f>
        <v>6828.5</v>
      </c>
      <c r="O77" s="42">
        <f>_xlfn.XLOOKUP(Tabla15[[#This Row],[COD]],TNOMINA[CODIGO],TNOMINA[sneto])</f>
        <v>10107.700000000001</v>
      </c>
      <c r="P77" t="str">
        <f>_xlfn.XLOOKUP(Tabla15[[#This Row],[CEDULA]],EMPXSEXO[NODOC],EMPXSEXO[GENERO])</f>
        <v>M</v>
      </c>
      <c r="Q7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8" spans="1:17" hidden="1">
      <c r="A78" t="s">
        <v>7428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40248676187</v>
      </c>
      <c r="D78" t="str">
        <f>_xlfn.XLOOKUP(Tabla15[[#This Row],[CEDULA]],TMODELO[Numero Documento],TMODELO[Empleado],_xlfn.XLOOKUP(Tabla15[[#This Row],[CEDULA]],TNOMINA[cedula],TNOMINA[nombre]))</f>
        <v>FRANKLIN MERAN SUERO</v>
      </c>
      <c r="E78" t="str">
        <f>_xlfn.XLOOKUP(Tabla15[[#This Row],[CEDULA]],TMODELO[Numero Documento],TMODELO[Cargo],_xlfn.XLOOKUP(Tabla15[[#This Row],[COD]],TNOMINA[CODIGO],TNOMINA[cargo]))</f>
        <v>JARDINERO (A)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ESTATUTO SIMPLIFICADO</v>
      </c>
      <c r="I78" t="str">
        <f>IF(Tabla15[[#This Row],[CAT1]]&lt;&gt;"",Tabla15[[#This Row],[CAT1]],Tabla15[[#This Row],[CAT2]])</f>
        <v>ESTATUTO SIMPLIFICADO</v>
      </c>
      <c r="J78" s="42">
        <f>_xlfn.XLOOKUP(Tabla15[[#This Row],[COD]],TNOMINA[CODIGO],TNOMINA[sbruto])</f>
        <v>18000</v>
      </c>
      <c r="K78" s="42">
        <f>_xlfn.XLOOKUP(Tabla15[[#This Row],[COD]],TNOMINA[CODIGO],TNOMINA[ISR])</f>
        <v>0</v>
      </c>
      <c r="L78" s="42">
        <f>_xlfn.XLOOKUP(Tabla15[[#This Row],[COD]],TNOMINA[CODIGO],TNOMINA[SFS])</f>
        <v>547.20000000000005</v>
      </c>
      <c r="M78" s="42">
        <f>_xlfn.XLOOKUP(Tabla15[[#This Row],[COD]],TNOMINA[CODIGO],TNOMINA[AFP])</f>
        <v>516.6</v>
      </c>
      <c r="N78" s="42">
        <f>_xlfn.XLOOKUP(Tabla15[[#This Row],[COD]],TNOMINA[CODIGO],TNOMINA[Otro Desc.])</f>
        <v>25</v>
      </c>
      <c r="O78" s="42">
        <f>_xlfn.XLOOKUP(Tabla15[[#This Row],[COD]],TNOMINA[CODIGO],TNOMINA[sneto])</f>
        <v>16911.2</v>
      </c>
      <c r="P78" t="str">
        <f>_xlfn.XLOOKUP(Tabla15[[#This Row],[CEDULA]],EMPXSEXO[NODOC],EMPXSEXO[GENERO])</f>
        <v>M</v>
      </c>
      <c r="Q7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79" spans="1:17" hidden="1">
      <c r="A79" t="s">
        <v>7638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40222920023</v>
      </c>
      <c r="D79" t="str">
        <f>_xlfn.XLOOKUP(Tabla15[[#This Row],[CEDULA]],TMODELO[Numero Documento],TMODELO[Empleado],_xlfn.XLOOKUP(Tabla15[[#This Row],[CEDULA]],TNOMINA[cedula],TNOMINA[nombre]))</f>
        <v>RANDALL EMILIO GOMEZ VASQUEZ</v>
      </c>
      <c r="E79" t="str">
        <f>_xlfn.XLOOKUP(Tabla15[[#This Row],[CEDULA]],TMODELO[Numero Documento],TMODELO[Cargo],_xlfn.XLOOKUP(Tabla15[[#This Row],[COD]],TNOMINA[CODIGO],TNOMINA[cargo]))</f>
        <v>JARDINERO (A)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ESTATUTO SIMPLIFICADO</v>
      </c>
      <c r="I79" t="str">
        <f>IF(Tabla15[[#This Row],[CAT1]]&lt;&gt;"",Tabla15[[#This Row],[CAT1]],Tabla15[[#This Row],[CAT2]])</f>
        <v>ESTATUTO SIMPLIFICADO</v>
      </c>
      <c r="J79" s="42">
        <f>_xlfn.XLOOKUP(Tabla15[[#This Row],[COD]],TNOMINA[CODIGO],TNOMINA[sbruto])</f>
        <v>18000</v>
      </c>
      <c r="K79" s="42">
        <f>_xlfn.XLOOKUP(Tabla15[[#This Row],[COD]],TNOMINA[CODIGO],TNOMINA[ISR])</f>
        <v>0</v>
      </c>
      <c r="L79" s="42">
        <f>_xlfn.XLOOKUP(Tabla15[[#This Row],[COD]],TNOMINA[CODIGO],TNOMINA[SFS])</f>
        <v>547.20000000000005</v>
      </c>
      <c r="M79" s="42">
        <f>_xlfn.XLOOKUP(Tabla15[[#This Row],[COD]],TNOMINA[CODIGO],TNOMINA[AFP])</f>
        <v>516.6</v>
      </c>
      <c r="N79" s="42">
        <f>_xlfn.XLOOKUP(Tabla15[[#This Row],[COD]],TNOMINA[CODIGO],TNOMINA[Otro Desc.])</f>
        <v>8438.5</v>
      </c>
      <c r="O79" s="42">
        <f>_xlfn.XLOOKUP(Tabla15[[#This Row],[COD]],TNOMINA[CODIGO],TNOMINA[sneto])</f>
        <v>8497.7000000000007</v>
      </c>
      <c r="P79" t="str">
        <f>_xlfn.XLOOKUP(Tabla15[[#This Row],[CEDULA]],EMPXSEXO[NODOC],EMPXSEXO[GENERO])</f>
        <v>M</v>
      </c>
      <c r="Q7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0" spans="1:17" hidden="1">
      <c r="A80" t="s">
        <v>7652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00105519292</v>
      </c>
      <c r="D80" t="str">
        <f>_xlfn.XLOOKUP(Tabla15[[#This Row],[CEDULA]],TMODELO[Numero Documento],TMODELO[Empleado],_xlfn.XLOOKUP(Tabla15[[#This Row],[CEDULA]],TNOMINA[cedula],TNOMINA[nombre]))</f>
        <v>ROSARIO BAEZ</v>
      </c>
      <c r="E80" t="str">
        <f>_xlfn.XLOOKUP(Tabla15[[#This Row],[CEDULA]],TMODELO[Numero Documento],TMODELO[Cargo],_xlfn.XLOOKUP(Tabla15[[#This Row],[COD]],TNOMINA[CODIGO],TNOMINA[cargo]))</f>
        <v>JARDINERO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str">
        <f>_xlfn.XLOOKUP(Tabla15[[#This Row],[CEDULA]],TNOMBRADOS[CEDULA],TNOMBRADOS[STATUS],
_xlfn.XLOOKUP(Tabla15[[#This Row],[CEDULA]],TCARRERA[CEDULA],TCARRERA[CATEGORIA DEL SERVIDOR],""))</f>
        <v/>
      </c>
      <c r="H80" t="str">
        <f>_xlfn.XLOOKUP(Tabla15[[#This Row],[CARGO]],Tabla612[CARGO],Tabla612[CATEGORIA DEL SERVIDOR],Tabla15[[#This Row],[TIPO]])</f>
        <v>ESTATUTO SIMPLIFICADO</v>
      </c>
      <c r="I80" t="str">
        <f>IF(Tabla15[[#This Row],[CAT1]]&lt;&gt;"",Tabla15[[#This Row],[CAT1]],Tabla15[[#This Row],[CAT2]])</f>
        <v>ESTATUTO SIMPLIFICADO</v>
      </c>
      <c r="J80" s="42">
        <f>_xlfn.XLOOKUP(Tabla15[[#This Row],[COD]],TNOMINA[CODIGO],TNOMINA[sbruto])</f>
        <v>18000</v>
      </c>
      <c r="K80" s="42">
        <f>_xlfn.XLOOKUP(Tabla15[[#This Row],[COD]],TNOMINA[CODIGO],TNOMINA[ISR])</f>
        <v>0</v>
      </c>
      <c r="L80" s="42">
        <f>_xlfn.XLOOKUP(Tabla15[[#This Row],[COD]],TNOMINA[CODIGO],TNOMINA[SFS])</f>
        <v>547.20000000000005</v>
      </c>
      <c r="M80" s="42">
        <f>_xlfn.XLOOKUP(Tabla15[[#This Row],[COD]],TNOMINA[CODIGO],TNOMINA[AFP])</f>
        <v>516.6</v>
      </c>
      <c r="N80" s="42">
        <f>_xlfn.XLOOKUP(Tabla15[[#This Row],[COD]],TNOMINA[CODIGO],TNOMINA[Otro Desc.])</f>
        <v>2071</v>
      </c>
      <c r="O80" s="42">
        <f>_xlfn.XLOOKUP(Tabla15[[#This Row],[COD]],TNOMINA[CODIGO],TNOMINA[sneto])</f>
        <v>14865.2</v>
      </c>
      <c r="P80" t="str">
        <f>_xlfn.XLOOKUP(Tabla15[[#This Row],[CEDULA]],EMPXSEXO[NODOC],EMPXSEXO[GENERO])</f>
        <v>M</v>
      </c>
      <c r="Q8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1" spans="1:17" hidden="1">
      <c r="A81" t="s">
        <v>7621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00109122481</v>
      </c>
      <c r="D81" t="str">
        <f>_xlfn.XLOOKUP(Tabla15[[#This Row],[CEDULA]],TMODELO[Numero Documento],TMODELO[Empleado],_xlfn.XLOOKUP(Tabla15[[#This Row],[CEDULA]],TNOMINA[cedula],TNOMINA[nombre]))</f>
        <v>RADHAMES ROSARIO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ESTATUTO SIMPLIFICADO</v>
      </c>
      <c r="I81" t="str">
        <f>IF(Tabla15[[#This Row],[CAT1]]&lt;&gt;"",Tabla15[[#This Row],[CAT1]],Tabla15[[#This Row],[CAT2]])</f>
        <v>ESTATUTO SIMPLIFICADO</v>
      </c>
      <c r="J81" s="42">
        <f>_xlfn.XLOOKUP(Tabla15[[#This Row],[COD]],TNOMINA[CODIGO],TNOMINA[sbruto])</f>
        <v>18000</v>
      </c>
      <c r="K81" s="42">
        <f>_xlfn.XLOOKUP(Tabla15[[#This Row],[COD]],TNOMINA[CODIGO],TNOMINA[ISR])</f>
        <v>0</v>
      </c>
      <c r="L81" s="42">
        <f>_xlfn.XLOOKUP(Tabla15[[#This Row],[COD]],TNOMINA[CODIGO],TNOMINA[SFS])</f>
        <v>547.20000000000005</v>
      </c>
      <c r="M81" s="42">
        <f>_xlfn.XLOOKUP(Tabla15[[#This Row],[COD]],TNOMINA[CODIGO],TNOMINA[AFP])</f>
        <v>516.6</v>
      </c>
      <c r="N81" s="42">
        <f>_xlfn.XLOOKUP(Tabla15[[#This Row],[COD]],TNOMINA[CODIGO],TNOMINA[Otro Desc.])</f>
        <v>9572.66</v>
      </c>
      <c r="O81" s="42">
        <f>_xlfn.XLOOKUP(Tabla15[[#This Row],[COD]],TNOMINA[CODIGO],TNOMINA[sneto])</f>
        <v>7363.54</v>
      </c>
      <c r="P81" t="str">
        <f>_xlfn.XLOOKUP(Tabla15[[#This Row],[CEDULA]],EMPXSEXO[NODOC],EMPXSEXO[GENERO])</f>
        <v>M</v>
      </c>
      <c r="Q8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2" spans="1:17" hidden="1">
      <c r="A82" t="s">
        <v>7493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00103601357</v>
      </c>
      <c r="D82" t="str">
        <f>_xlfn.XLOOKUP(Tabla15[[#This Row],[CEDULA]],TMODELO[Numero Documento],TMODELO[Empleado],_xlfn.XLOOKUP(Tabla15[[#This Row],[CEDULA]],TNOMINA[cedula],TNOMINA[nombre]))</f>
        <v>JUAN CARABALLO</v>
      </c>
      <c r="E82" t="str">
        <f>_xlfn.XLOOKUP(Tabla15[[#This Row],[CEDULA]],TMODELO[Numero Documento],TMODELO[Cargo],_xlfn.XLOOKUP(Tabla15[[#This Row],[COD]],TNOMINA[CODIGO],TNOMINA[cargo]))</f>
        <v>VIGILANTE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ESTATUTO SIMPLIFICADO</v>
      </c>
      <c r="I82" t="str">
        <f>IF(Tabla15[[#This Row],[CAT1]]&lt;&gt;"",Tabla15[[#This Row],[CAT1]],Tabla15[[#This Row],[CAT2]])</f>
        <v>CARRERA ADMINISTRATIVA</v>
      </c>
      <c r="J82" s="42">
        <f>_xlfn.XLOOKUP(Tabla15[[#This Row],[COD]],TNOMINA[CODIGO],TNOMINA[sbruto])</f>
        <v>18000</v>
      </c>
      <c r="K82" s="42">
        <f>_xlfn.XLOOKUP(Tabla15[[#This Row],[COD]],TNOMINA[CODIGO],TNOMINA[ISR])</f>
        <v>0</v>
      </c>
      <c r="L82" s="42">
        <f>_xlfn.XLOOKUP(Tabla15[[#This Row],[COD]],TNOMINA[CODIGO],TNOMINA[SFS])</f>
        <v>547.20000000000005</v>
      </c>
      <c r="M82" s="42">
        <f>_xlfn.XLOOKUP(Tabla15[[#This Row],[COD]],TNOMINA[CODIGO],TNOMINA[AFP])</f>
        <v>516.6</v>
      </c>
      <c r="N82" s="42">
        <f>_xlfn.XLOOKUP(Tabla15[[#This Row],[COD]],TNOMINA[CODIGO],TNOMINA[Otro Desc.])</f>
        <v>11492.880000000001</v>
      </c>
      <c r="O82" s="42">
        <f>_xlfn.XLOOKUP(Tabla15[[#This Row],[COD]],TNOMINA[CODIGO],TNOMINA[sneto])</f>
        <v>5443.32</v>
      </c>
      <c r="P82" t="str">
        <f>_xlfn.XLOOKUP(Tabla15[[#This Row],[CEDULA]],EMPXSEXO[NODOC],EMPXSEXO[GENERO])</f>
        <v>M</v>
      </c>
      <c r="Q8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3" spans="1:17" hidden="1">
      <c r="A83" t="s">
        <v>7583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00103417192</v>
      </c>
      <c r="D83" t="str">
        <f>_xlfn.XLOOKUP(Tabla15[[#This Row],[CEDULA]],TMODELO[Numero Documento],TMODELO[Empleado],_xlfn.XLOOKUP(Tabla15[[#This Row],[CEDULA]],TNOMINA[cedula],TNOMINA[nombre]))</f>
        <v>MODESTO ANTONIO JAVIER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str">
        <f>_xlfn.XLOOKUP(Tabla15[[#This Row],[CEDULA]],TNOMBRADOS[CEDULA],TNOMBRADOS[STATUS],
_xlfn.XLOOKUP(Tabla15[[#This Row],[CEDULA]],TCARRERA[CEDULA],TCARRERA[CATEGORIA DEL SERVIDOR],""))</f>
        <v>CARRERA ADMINISTRATIVA</v>
      </c>
      <c r="H83" t="str">
        <f>_xlfn.XLOOKUP(Tabla15[[#This Row],[CARGO]],Tabla612[CARGO],Tabla612[CATEGORIA DEL SERVIDOR],Tabla15[[#This Row],[TIPO]])</f>
        <v>ESTATUTO SIMPLIFICADO</v>
      </c>
      <c r="I83" t="str">
        <f>IF(Tabla15[[#This Row],[CAT1]]&lt;&gt;"",Tabla15[[#This Row],[CAT1]],Tabla15[[#This Row],[CAT2]])</f>
        <v>CARRERA ADMINISTRATIVA</v>
      </c>
      <c r="J83" s="42">
        <f>_xlfn.XLOOKUP(Tabla15[[#This Row],[COD]],TNOMINA[CODIGO],TNOMINA[sbruto])</f>
        <v>18000</v>
      </c>
      <c r="K83" s="42">
        <f>_xlfn.XLOOKUP(Tabla15[[#This Row],[COD]],TNOMINA[CODIGO],TNOMINA[ISR])</f>
        <v>0</v>
      </c>
      <c r="L83" s="42">
        <f>_xlfn.XLOOKUP(Tabla15[[#This Row],[COD]],TNOMINA[CODIGO],TNOMINA[SFS])</f>
        <v>547.20000000000005</v>
      </c>
      <c r="M83" s="42">
        <f>_xlfn.XLOOKUP(Tabla15[[#This Row],[COD]],TNOMINA[CODIGO],TNOMINA[AFP])</f>
        <v>516.6</v>
      </c>
      <c r="N83" s="42">
        <f>_xlfn.XLOOKUP(Tabla15[[#This Row],[COD]],TNOMINA[CODIGO],TNOMINA[Otro Desc.])</f>
        <v>9458.7400000000016</v>
      </c>
      <c r="O83" s="42">
        <f>_xlfn.XLOOKUP(Tabla15[[#This Row],[COD]],TNOMINA[CODIGO],TNOMINA[sneto])</f>
        <v>7477.46</v>
      </c>
      <c r="P83" t="str">
        <f>_xlfn.XLOOKUP(Tabla15[[#This Row],[CEDULA]],EMPXSEXO[NODOC],EMPXSEXO[GENERO])</f>
        <v>M</v>
      </c>
      <c r="Q8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4" spans="1:17" hidden="1">
      <c r="A84" t="s">
        <v>7521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40213117027</v>
      </c>
      <c r="D84" t="str">
        <f>_xlfn.XLOOKUP(Tabla15[[#This Row],[CEDULA]],TMODELO[Numero Documento],TMODELO[Empleado],_xlfn.XLOOKUP(Tabla15[[#This Row],[CEDULA]],TNOMINA[cedula],TNOMINA[nombre]))</f>
        <v>LENIN CRUZ VARGAS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2">
        <f>_xlfn.XLOOKUP(Tabla15[[#This Row],[COD]],TNOMINA[CODIGO],TNOMINA[sbruto])</f>
        <v>18000</v>
      </c>
      <c r="K84" s="42">
        <f>_xlfn.XLOOKUP(Tabla15[[#This Row],[COD]],TNOMINA[CODIGO],TNOMINA[ISR])</f>
        <v>0</v>
      </c>
      <c r="L84" s="42">
        <f>_xlfn.XLOOKUP(Tabla15[[#This Row],[COD]],TNOMINA[CODIGO],TNOMINA[SFS])</f>
        <v>547.20000000000005</v>
      </c>
      <c r="M84" s="42">
        <f>_xlfn.XLOOKUP(Tabla15[[#This Row],[COD]],TNOMINA[CODIGO],TNOMINA[AFP])</f>
        <v>516.6</v>
      </c>
      <c r="N84" s="42">
        <f>_xlfn.XLOOKUP(Tabla15[[#This Row],[COD]],TNOMINA[CODIGO],TNOMINA[Otro Desc.])</f>
        <v>25</v>
      </c>
      <c r="O84" s="42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123">
        <f>_xlfn.XLOOKUP(Tabla15[[#This Row],[CEDULA]],TMODELO[Numero Documento],TMODELO[Lugar Funciones Codigo],_xlfn.XLOOKUP(Tabla15[[#This Row],[DIRECCIÓN O DEPARTAMENTO]],Tabla21[LUGAR],Tabla21[CODLUGAR]))</f>
        <v>1.83</v>
      </c>
    </row>
    <row r="85" spans="1:17" hidden="1">
      <c r="A85" t="s">
        <v>7486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00110953569</v>
      </c>
      <c r="D85" t="str">
        <f>_xlfn.XLOOKUP(Tabla15[[#This Row],[CEDULA]],TMODELO[Numero Documento],TMODELO[Empleado],_xlfn.XLOOKUP(Tabla15[[#This Row],[CEDULA]],TNOMINA[cedula],TNOMINA[nombre]))</f>
        <v>JOSE OSVALDO ALMANZAR GOMEZ</v>
      </c>
      <c r="E85" t="str">
        <f>_xlfn.XLOOKUP(Tabla15[[#This Row],[CEDULA]],TMODELO[Numero Documento],TMODELO[Cargo],_xlfn.XLOOKUP(Tabla15[[#This Row],[COD]],TNOMINA[CODIGO],TNOMINA[cargo]))</f>
        <v>MENSAJERO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FIJO</v>
      </c>
      <c r="I85" t="str">
        <f>IF(Tabla15[[#This Row],[CAT1]]&lt;&gt;"",Tabla15[[#This Row],[CAT1]],Tabla15[[#This Row],[CAT2]])</f>
        <v>FIJO</v>
      </c>
      <c r="J85" s="42">
        <f>_xlfn.XLOOKUP(Tabla15[[#This Row],[COD]],TNOMINA[CODIGO],TNOMINA[sbruto])</f>
        <v>16500</v>
      </c>
      <c r="K85" s="42">
        <f>_xlfn.XLOOKUP(Tabla15[[#This Row],[COD]],TNOMINA[CODIGO],TNOMINA[ISR])</f>
        <v>0</v>
      </c>
      <c r="L85" s="42">
        <f>_xlfn.XLOOKUP(Tabla15[[#This Row],[COD]],TNOMINA[CODIGO],TNOMINA[SFS])</f>
        <v>501.6</v>
      </c>
      <c r="M85" s="42">
        <f>_xlfn.XLOOKUP(Tabla15[[#This Row],[COD]],TNOMINA[CODIGO],TNOMINA[AFP])</f>
        <v>473.55</v>
      </c>
      <c r="N85" s="42">
        <f>_xlfn.XLOOKUP(Tabla15[[#This Row],[COD]],TNOMINA[CODIGO],TNOMINA[Otro Desc.])</f>
        <v>6045.76</v>
      </c>
      <c r="O85" s="42">
        <f>_xlfn.XLOOKUP(Tabla15[[#This Row],[COD]],TNOMINA[CODIGO],TNOMINA[sneto])</f>
        <v>9479.09</v>
      </c>
      <c r="P85" t="str">
        <f>_xlfn.XLOOKUP(Tabla15[[#This Row],[CEDULA]],EMPXSEXO[NODOC],EMPXSEXO[GENERO])</f>
        <v>M</v>
      </c>
      <c r="Q8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6" spans="1:17" hidden="1">
      <c r="A86" t="s">
        <v>7699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00117367326</v>
      </c>
      <c r="D86" t="str">
        <f>_xlfn.XLOOKUP(Tabla15[[#This Row],[CEDULA]],TMODELO[Numero Documento],TMODELO[Empleado],_xlfn.XLOOKUP(Tabla15[[#This Row],[CEDULA]],TNOMINA[cedula],TNOMINA[nombre]))</f>
        <v>YAEL ROJAS VENTURA</v>
      </c>
      <c r="E86" t="str">
        <f>_xlfn.XLOOKUP(Tabla15[[#This Row],[CEDULA]],TMODELO[Numero Documento],TMODELO[Cargo],_xlfn.XLOOKUP(Tabla15[[#This Row],[COD]],TNOMINA[CODIGO],TNOMINA[cargo]))</f>
        <v>CONSERJE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ESTATUTO SIMPLIFICADO</v>
      </c>
      <c r="I86" t="str">
        <f>IF(Tabla15[[#This Row],[CAT1]]&lt;&gt;"",Tabla15[[#This Row],[CAT1]],Tabla15[[#This Row],[CAT2]])</f>
        <v>ESTATUTO SIMPLIFICADO</v>
      </c>
      <c r="J86" s="42">
        <f>_xlfn.XLOOKUP(Tabla15[[#This Row],[COD]],TNOMINA[CODIGO],TNOMINA[sbruto])</f>
        <v>15000</v>
      </c>
      <c r="K86" s="42">
        <f>_xlfn.XLOOKUP(Tabla15[[#This Row],[COD]],TNOMINA[CODIGO],TNOMINA[ISR])</f>
        <v>0</v>
      </c>
      <c r="L86" s="42">
        <f>_xlfn.XLOOKUP(Tabla15[[#This Row],[COD]],TNOMINA[CODIGO],TNOMINA[SFS])</f>
        <v>456</v>
      </c>
      <c r="M86" s="42">
        <f>_xlfn.XLOOKUP(Tabla15[[#This Row],[COD]],TNOMINA[CODIGO],TNOMINA[AFP])</f>
        <v>430.5</v>
      </c>
      <c r="N86" s="42">
        <f>_xlfn.XLOOKUP(Tabla15[[#This Row],[COD]],TNOMINA[CODIGO],TNOMINA[Otro Desc.])</f>
        <v>3571</v>
      </c>
      <c r="O86" s="42">
        <f>_xlfn.XLOOKUP(Tabla15[[#This Row],[COD]],TNOMINA[CODIGO],TNOMINA[sneto])</f>
        <v>10542.5</v>
      </c>
      <c r="P86" t="str">
        <f>_xlfn.XLOOKUP(Tabla15[[#This Row],[CEDULA]],EMPXSEXO[NODOC],EMPXSEXO[GENERO])</f>
        <v>M</v>
      </c>
      <c r="Q8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7" spans="1:17" hidden="1">
      <c r="A87" t="s">
        <v>7327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00105522965</v>
      </c>
      <c r="D87" t="str">
        <f>_xlfn.XLOOKUP(Tabla15[[#This Row],[CEDULA]],TMODELO[Numero Documento],TMODELO[Empleado],_xlfn.XLOOKUP(Tabla15[[#This Row],[CEDULA]],TNOMINA[cedula],TNOMINA[nombre]))</f>
        <v>CANDIDA PAULINA SANCHEZ ALVAREZ DE SANTANA</v>
      </c>
      <c r="E87" t="str">
        <f>_xlfn.XLOOKUP(Tabla15[[#This Row],[CEDULA]],TMODELO[Numero Documento],TMODELO[Cargo],_xlfn.XLOOKUP(Tabla15[[#This Row],[COD]],TNOMINA[CODIGO],TNOMINA[cargo]))</f>
        <v>SECRETARIA ADMINISTRATIVA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2">
        <f>_xlfn.XLOOKUP(Tabla15[[#This Row],[COD]],TNOMINA[CODIGO],TNOMINA[sbruto])</f>
        <v>14550.36</v>
      </c>
      <c r="K87" s="42">
        <f>_xlfn.XLOOKUP(Tabla15[[#This Row],[COD]],TNOMINA[CODIGO],TNOMINA[ISR])</f>
        <v>0</v>
      </c>
      <c r="L87" s="42">
        <f>_xlfn.XLOOKUP(Tabla15[[#This Row],[COD]],TNOMINA[CODIGO],TNOMINA[SFS])</f>
        <v>442.33</v>
      </c>
      <c r="M87" s="42">
        <f>_xlfn.XLOOKUP(Tabla15[[#This Row],[COD]],TNOMINA[CODIGO],TNOMINA[AFP])</f>
        <v>417.6</v>
      </c>
      <c r="N87" s="42">
        <f>_xlfn.XLOOKUP(Tabla15[[#This Row],[COD]],TNOMINA[CODIGO],TNOMINA[Otro Desc.])</f>
        <v>8863.0300000000007</v>
      </c>
      <c r="O87" s="42">
        <f>_xlfn.XLOOKUP(Tabla15[[#This Row],[COD]],TNOMINA[CODIGO],TNOMINA[sneto])</f>
        <v>4827.3999999999996</v>
      </c>
      <c r="P87" t="str">
        <f>_xlfn.XLOOKUP(Tabla15[[#This Row],[CEDULA]],EMPXSEXO[NODOC],EMPXSEXO[GENERO])</f>
        <v>F</v>
      </c>
      <c r="Q8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" spans="1:17" hidden="1">
      <c r="A88" t="s">
        <v>7405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00100016559</v>
      </c>
      <c r="D88" t="str">
        <f>_xlfn.XLOOKUP(Tabla15[[#This Row],[CEDULA]],TMODELO[Numero Documento],TMODELO[Empleado],_xlfn.XLOOKUP(Tabla15[[#This Row],[CEDULA]],TNOMINA[cedula],TNOMINA[nombre]))</f>
        <v>FARAILDA E DE LAS M MARTINEZ HERNANDEZ</v>
      </c>
      <c r="E88" t="str">
        <f>_xlfn.XLOOKUP(Tabla15[[#This Row],[CEDULA]],TMODELO[Numero Documento],TMODELO[Cargo],_xlfn.XLOOKUP(Tabla15[[#This Row],[COD]],TNOMINA[CODIGO],TNOMINA[cargo]))</f>
        <v>ENC. DE PROCESO TECNICO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2">
        <f>_xlfn.XLOOKUP(Tabla15[[#This Row],[COD]],TNOMINA[CODIGO],TNOMINA[sbruto])</f>
        <v>13300.39</v>
      </c>
      <c r="K88" s="42">
        <f>_xlfn.XLOOKUP(Tabla15[[#This Row],[COD]],TNOMINA[CODIGO],TNOMINA[ISR])</f>
        <v>0</v>
      </c>
      <c r="L88" s="42">
        <f>_xlfn.XLOOKUP(Tabla15[[#This Row],[COD]],TNOMINA[CODIGO],TNOMINA[SFS])</f>
        <v>404.33</v>
      </c>
      <c r="M88" s="42">
        <f>_xlfn.XLOOKUP(Tabla15[[#This Row],[COD]],TNOMINA[CODIGO],TNOMINA[AFP])</f>
        <v>381.72</v>
      </c>
      <c r="N88" s="42">
        <f>_xlfn.XLOOKUP(Tabla15[[#This Row],[COD]],TNOMINA[CODIGO],TNOMINA[Otro Desc.])</f>
        <v>2485.2999999999993</v>
      </c>
      <c r="O88" s="42">
        <f>_xlfn.XLOOKUP(Tabla15[[#This Row],[COD]],TNOMINA[CODIGO],TNOMINA[sneto])</f>
        <v>10029.040000000001</v>
      </c>
      <c r="P88" t="str">
        <f>_xlfn.XLOOKUP(Tabla15[[#This Row],[CEDULA]],EMPXSEXO[NODOC],EMPXSEXO[GENERO])</f>
        <v>F</v>
      </c>
      <c r="Q8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" spans="1:17" hidden="1">
      <c r="A89" t="s">
        <v>7658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00112134432</v>
      </c>
      <c r="D89" t="str">
        <f>_xlfn.XLOOKUP(Tabla15[[#This Row],[CEDULA]],TMODELO[Numero Documento],TMODELO[Empleado],_xlfn.XLOOKUP(Tabla15[[#This Row],[CEDULA]],TNOMINA[cedula],TNOMINA[nombre]))</f>
        <v>SAMUEL ENCARNACION</v>
      </c>
      <c r="E89" t="str">
        <f>_xlfn.XLOOKUP(Tabla15[[#This Row],[CEDULA]],TMODELO[Numero Documento],TMODELO[Cargo],_xlfn.XLOOKUP(Tabla15[[#This Row],[COD]],TNOMINA[CODIGO],TNOMINA[cargo]))</f>
        <v>CAMAROGRAFO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2">
        <f>_xlfn.XLOOKUP(Tabla15[[#This Row],[COD]],TNOMINA[CODIGO],TNOMINA[sbruto])</f>
        <v>13110.38</v>
      </c>
      <c r="K89" s="42">
        <f>_xlfn.XLOOKUP(Tabla15[[#This Row],[COD]],TNOMINA[CODIGO],TNOMINA[ISR])</f>
        <v>0</v>
      </c>
      <c r="L89" s="42">
        <f>_xlfn.XLOOKUP(Tabla15[[#This Row],[COD]],TNOMINA[CODIGO],TNOMINA[SFS])</f>
        <v>398.56</v>
      </c>
      <c r="M89" s="42">
        <f>_xlfn.XLOOKUP(Tabla15[[#This Row],[COD]],TNOMINA[CODIGO],TNOMINA[AFP])</f>
        <v>376.27</v>
      </c>
      <c r="N89" s="42">
        <f>_xlfn.XLOOKUP(Tabla15[[#This Row],[COD]],TNOMINA[CODIGO],TNOMINA[Otro Desc.])</f>
        <v>975</v>
      </c>
      <c r="O89" s="42">
        <f>_xlfn.XLOOKUP(Tabla15[[#This Row],[COD]],TNOMINA[CODIGO],TNOMINA[sneto])</f>
        <v>11360.55</v>
      </c>
      <c r="P89" t="str">
        <f>_xlfn.XLOOKUP(Tabla15[[#This Row],[CEDULA]],EMPXSEXO[NODOC],EMPXSEXO[GENERO])</f>
        <v>M</v>
      </c>
      <c r="Q8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" spans="1:17" hidden="1">
      <c r="A90" t="s">
        <v>7672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00114938830</v>
      </c>
      <c r="D90" t="str">
        <f>_xlfn.XLOOKUP(Tabla15[[#This Row],[CEDULA]],TMODELO[Numero Documento],TMODELO[Empleado],_xlfn.XLOOKUP(Tabla15[[#This Row],[CEDULA]],TNOMINA[cedula],TNOMINA[nombre]))</f>
        <v>SOLANYI ALTAGRACIA CRESPI MEJIA</v>
      </c>
      <c r="E90" t="str">
        <f>_xlfn.XLOOKUP(Tabla15[[#This Row],[CEDULA]],TMODELO[Numero Documento],TMODELO[Cargo],_xlfn.XLOOKUP(Tabla15[[#This Row],[COD]],TNOMINA[CODIGO],TNOMINA[cargo]))</f>
        <v>SECRETARIA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2">
        <f>_xlfn.XLOOKUP(Tabla15[[#This Row],[COD]],TNOMINA[CODIGO],TNOMINA[sbruto])</f>
        <v>12350.36</v>
      </c>
      <c r="K90" s="42">
        <f>_xlfn.XLOOKUP(Tabla15[[#This Row],[COD]],TNOMINA[CODIGO],TNOMINA[ISR])</f>
        <v>0</v>
      </c>
      <c r="L90" s="42">
        <f>_xlfn.XLOOKUP(Tabla15[[#This Row],[COD]],TNOMINA[CODIGO],TNOMINA[SFS])</f>
        <v>375.45</v>
      </c>
      <c r="M90" s="42">
        <f>_xlfn.XLOOKUP(Tabla15[[#This Row],[COD]],TNOMINA[CODIGO],TNOMINA[AFP])</f>
        <v>354.46</v>
      </c>
      <c r="N90" s="42">
        <f>_xlfn.XLOOKUP(Tabla15[[#This Row],[COD]],TNOMINA[CODIGO],TNOMINA[Otro Desc.])</f>
        <v>1662.380000000001</v>
      </c>
      <c r="O90" s="42">
        <f>_xlfn.XLOOKUP(Tabla15[[#This Row],[COD]],TNOMINA[CODIGO],TNOMINA[sneto])</f>
        <v>9958.07</v>
      </c>
      <c r="P90" t="str">
        <f>_xlfn.XLOOKUP(Tabla15[[#This Row],[CEDULA]],EMPXSEXO[NODOC],EMPXSEXO[GENERO])</f>
        <v>F</v>
      </c>
      <c r="Q9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" spans="1:17" hidden="1">
      <c r="A91" t="s">
        <v>7536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00109337980</v>
      </c>
      <c r="D91" t="str">
        <f>_xlfn.XLOOKUP(Tabla15[[#This Row],[CEDULA]],TMODELO[Numero Documento],TMODELO[Empleado],_xlfn.XLOOKUP(Tabla15[[#This Row],[CEDULA]],TNOMINA[cedula],TNOMINA[nombre]))</f>
        <v>LUIS ERNESTO CRUZ ORTIZ</v>
      </c>
      <c r="E91" t="str">
        <f>_xlfn.XLOOKUP(Tabla15[[#This Row],[CEDULA]],TMODELO[Numero Documento],TMODELO[Cargo],_xlfn.XLOOKUP(Tabla15[[#This Row],[COD]],TNOMINA[CODIGO],TNOMINA[cargo]))</f>
        <v>GESTOR CULTURAL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str">
        <f>_xlfn.XLOOKUP(Tabla15[[#This Row],[CEDULA]],TNOMBRADOS[CEDULA],TNOMBRADOS[STATUS],
_xlfn.XLOOKUP(Tabla15[[#This Row],[CEDULA]],TCARRERA[CEDULA],TCARRERA[CATEGORIA DEL SERVIDOR],""))</f>
        <v>CARRERA ADMINISTRATIVA</v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CARRERA ADMINISTRATIVA</v>
      </c>
      <c r="J91" s="42">
        <f>_xlfn.XLOOKUP(Tabla15[[#This Row],[COD]],TNOMINA[CODIGO],TNOMINA[sbruto])</f>
        <v>11399.67</v>
      </c>
      <c r="K91" s="42">
        <f>_xlfn.XLOOKUP(Tabla15[[#This Row],[COD]],TNOMINA[CODIGO],TNOMINA[ISR])</f>
        <v>0</v>
      </c>
      <c r="L91" s="42">
        <f>_xlfn.XLOOKUP(Tabla15[[#This Row],[COD]],TNOMINA[CODIGO],TNOMINA[SFS])</f>
        <v>346.55</v>
      </c>
      <c r="M91" s="42">
        <f>_xlfn.XLOOKUP(Tabla15[[#This Row],[COD]],TNOMINA[CODIGO],TNOMINA[AFP])</f>
        <v>327.17</v>
      </c>
      <c r="N91" s="42">
        <f>_xlfn.XLOOKUP(Tabla15[[#This Row],[COD]],TNOMINA[CODIGO],TNOMINA[Otro Desc.])</f>
        <v>25</v>
      </c>
      <c r="O91" s="42">
        <f>_xlfn.XLOOKUP(Tabla15[[#This Row],[COD]],TNOMINA[CODIGO],TNOMINA[sneto])</f>
        <v>10700.95</v>
      </c>
      <c r="P91" t="str">
        <f>_xlfn.XLOOKUP(Tabla15[[#This Row],[CEDULA]],EMPXSEXO[NODOC],EMPXSEXO[GENERO])</f>
        <v>M</v>
      </c>
      <c r="Q9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" spans="1:17" hidden="1">
      <c r="A92" t="s">
        <v>7299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00115819294</v>
      </c>
      <c r="D92" t="str">
        <f>_xlfn.XLOOKUP(Tabla15[[#This Row],[CEDULA]],TMODELO[Numero Documento],TMODELO[Empleado],_xlfn.XLOOKUP(Tabla15[[#This Row],[CEDULA]],TNOMINA[cedula],TNOMINA[nombre]))</f>
        <v>ANA ROSA PEREZ</v>
      </c>
      <c r="E92" t="str">
        <f>_xlfn.XLOOKUP(Tabla15[[#This Row],[CEDULA]],TMODELO[Numero Documento],TMODELO[Cargo],_xlfn.XLOOKUP(Tabla15[[#This Row],[COD]],TNOMINA[CODIGO],TNOMINA[cargo]))</f>
        <v>CONSERJE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2">
        <f>_xlfn.XLOOKUP(Tabla15[[#This Row],[COD]],TNOMINA[CODIGO],TNOMINA[sbruto])</f>
        <v>11000</v>
      </c>
      <c r="K92" s="42">
        <f>_xlfn.XLOOKUP(Tabla15[[#This Row],[COD]],TNOMINA[CODIGO],TNOMINA[ISR])</f>
        <v>0</v>
      </c>
      <c r="L92" s="42">
        <f>_xlfn.XLOOKUP(Tabla15[[#This Row],[COD]],TNOMINA[CODIGO],TNOMINA[SFS])</f>
        <v>334.4</v>
      </c>
      <c r="M92" s="42">
        <f>_xlfn.XLOOKUP(Tabla15[[#This Row],[COD]],TNOMINA[CODIGO],TNOMINA[AFP])</f>
        <v>315.7</v>
      </c>
      <c r="N92" s="42">
        <f>_xlfn.XLOOKUP(Tabla15[[#This Row],[COD]],TNOMINA[CODIGO],TNOMINA[Otro Desc.])</f>
        <v>25</v>
      </c>
      <c r="O92" s="42">
        <f>_xlfn.XLOOKUP(Tabla15[[#This Row],[COD]],TNOMINA[CODIGO],TNOMINA[sneto])</f>
        <v>10324.9</v>
      </c>
      <c r="P92" t="str">
        <f>_xlfn.XLOOKUP(Tabla15[[#This Row],[CEDULA]],EMPXSEXO[NODOC],EMPXSEXO[GENERO])</f>
        <v>F</v>
      </c>
      <c r="Q9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" spans="1:17" hidden="1">
      <c r="A93" t="s">
        <v>7300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00104000161</v>
      </c>
      <c r="D93" t="str">
        <f>_xlfn.XLOOKUP(Tabla15[[#This Row],[CEDULA]],TMODELO[Numero Documento],TMODELO[Empleado],_xlfn.XLOOKUP(Tabla15[[#This Row],[CEDULA]],TNOMINA[cedula],TNOMINA[nombre]))</f>
        <v>ANA TEOTISTE SANCHEZ BAEZ</v>
      </c>
      <c r="E93" t="str">
        <f>_xlfn.XLOOKUP(Tabla15[[#This Row],[CEDULA]],TMODELO[Numero Documento],TMODELO[Cargo],_xlfn.XLOOKUP(Tabla15[[#This Row],[COD]],TNOMINA[CODIGO],TNOMINA[cargo]))</f>
        <v>BIBLIOTECARIA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2">
        <f>_xlfn.XLOOKUP(Tabla15[[#This Row],[COD]],TNOMINA[CODIGO],TNOMINA[sbruto])</f>
        <v>11000</v>
      </c>
      <c r="K93" s="42">
        <f>_xlfn.XLOOKUP(Tabla15[[#This Row],[COD]],TNOMINA[CODIGO],TNOMINA[ISR])</f>
        <v>0</v>
      </c>
      <c r="L93" s="42">
        <f>_xlfn.XLOOKUP(Tabla15[[#This Row],[COD]],TNOMINA[CODIGO],TNOMINA[SFS])</f>
        <v>334.4</v>
      </c>
      <c r="M93" s="42">
        <f>_xlfn.XLOOKUP(Tabla15[[#This Row],[COD]],TNOMINA[CODIGO],TNOMINA[AFP])</f>
        <v>315.7</v>
      </c>
      <c r="N93" s="42">
        <f>_xlfn.XLOOKUP(Tabla15[[#This Row],[COD]],TNOMINA[CODIGO],TNOMINA[Otro Desc.])</f>
        <v>375</v>
      </c>
      <c r="O93" s="42">
        <f>_xlfn.XLOOKUP(Tabla15[[#This Row],[COD]],TNOMINA[CODIGO],TNOMINA[sneto])</f>
        <v>9974.9</v>
      </c>
      <c r="P93" t="str">
        <f>_xlfn.XLOOKUP(Tabla15[[#This Row],[CEDULA]],EMPXSEXO[NODOC],EMPXSEXO[GENERO])</f>
        <v>F</v>
      </c>
      <c r="Q9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" spans="1:17" hidden="1">
      <c r="A94" t="s">
        <v>7433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00104098025</v>
      </c>
      <c r="D94" t="str">
        <f>_xlfn.XLOOKUP(Tabla15[[#This Row],[CEDULA]],TMODELO[Numero Documento],TMODELO[Empleado],_xlfn.XLOOKUP(Tabla15[[#This Row],[CEDULA]],TNOMINA[cedula],TNOMINA[nombre]))</f>
        <v>GENARA GUZMAN PEREZ</v>
      </c>
      <c r="E94" t="str">
        <f>_xlfn.XLOOKUP(Tabla15[[#This Row],[CEDULA]],TMODELO[Numero Documento],TMODELO[Cargo],_xlfn.XLOOKUP(Tabla15[[#This Row],[COD]],TNOMINA[CODIGO],TNOMINA[cargo]))</f>
        <v>CONSERJE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str">
        <f>_xlfn.XLOOKUP(Tabla15[[#This Row],[CEDULA]],TNOMBRADOS[CEDULA],TNOMBRADOS[STATUS],
_xlfn.XLOOKUP(Tabla15[[#This Row],[CEDULA]],TCARRERA[CEDULA],TCARRERA[CATEGORIA DEL SERVIDOR],""))</f>
        <v>CARRERA ADMINISTRATIVA</v>
      </c>
      <c r="H94" t="str">
        <f>_xlfn.XLOOKUP(Tabla15[[#This Row],[CARGO]],Tabla612[CARGO],Tabla612[CATEGORIA DEL SERVIDOR],Tabla15[[#This Row],[TIPO]])</f>
        <v>ESTATUTO SIMPLIFICADO</v>
      </c>
      <c r="I94" t="str">
        <f>IF(Tabla15[[#This Row],[CAT1]]&lt;&gt;"",Tabla15[[#This Row],[CAT1]],Tabla15[[#This Row],[CAT2]])</f>
        <v>CARRERA ADMINISTRATIVA</v>
      </c>
      <c r="J94" s="42">
        <f>_xlfn.XLOOKUP(Tabla15[[#This Row],[COD]],TNOMINA[CODIGO],TNOMINA[sbruto])</f>
        <v>11000</v>
      </c>
      <c r="K94" s="42">
        <f>_xlfn.XLOOKUP(Tabla15[[#This Row],[COD]],TNOMINA[CODIGO],TNOMINA[ISR])</f>
        <v>0</v>
      </c>
      <c r="L94" s="42">
        <f>_xlfn.XLOOKUP(Tabla15[[#This Row],[COD]],TNOMINA[CODIGO],TNOMINA[SFS])</f>
        <v>334.4</v>
      </c>
      <c r="M94" s="42">
        <f>_xlfn.XLOOKUP(Tabla15[[#This Row],[COD]],TNOMINA[CODIGO],TNOMINA[AFP])</f>
        <v>315.7</v>
      </c>
      <c r="N94" s="42">
        <f>_xlfn.XLOOKUP(Tabla15[[#This Row],[COD]],TNOMINA[CODIGO],TNOMINA[Otro Desc.])</f>
        <v>921</v>
      </c>
      <c r="O94" s="42">
        <f>_xlfn.XLOOKUP(Tabla15[[#This Row],[COD]],TNOMINA[CODIGO],TNOMINA[sneto])</f>
        <v>9428.9</v>
      </c>
      <c r="P94" t="str">
        <f>_xlfn.XLOOKUP(Tabla15[[#This Row],[CEDULA]],EMPXSEXO[NODOC],EMPXSEXO[GENERO])</f>
        <v>F</v>
      </c>
      <c r="Q9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" spans="1:17" hidden="1">
      <c r="A95" t="s">
        <v>7307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01300124821</v>
      </c>
      <c r="D95" t="str">
        <f>_xlfn.XLOOKUP(Tabla15[[#This Row],[CEDULA]],TMODELO[Numero Documento],TMODELO[Empleado],_xlfn.XLOOKUP(Tabla15[[#This Row],[CEDULA]],TNOMINA[cedula],TNOMINA[nombre]))</f>
        <v>ANIBAL CUSTODIO</v>
      </c>
      <c r="E95" t="str">
        <f>_xlfn.XLOOKUP(Tabla15[[#This Row],[CEDULA]],TMODELO[Numero Documento],TMODELO[Cargo],_xlfn.XLOOKUP(Tabla15[[#This Row],[COD]],TNOMINA[CODIGO],TNOMINA[cargo]))</f>
        <v>CONSERJE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str">
        <f>_xlfn.XLOOKUP(Tabla15[[#This Row],[CEDULA]],TNOMBRADOS[CEDULA],TNOMBRADOS[STATUS],
_xlfn.XLOOKUP(Tabla15[[#This Row],[CEDULA]],TCARRERA[CEDULA],TCARRERA[CATEGORIA DEL SERVIDOR],""))</f>
        <v>CARRERA ADMINISTRATIVA</v>
      </c>
      <c r="H95" t="str">
        <f>_xlfn.XLOOKUP(Tabla15[[#This Row],[CARGO]],Tabla612[CARGO],Tabla612[CATEGORIA DEL SERVIDOR],Tabla15[[#This Row],[TIPO]])</f>
        <v>ESTATUTO SIMPLIFICADO</v>
      </c>
      <c r="I95" t="str">
        <f>IF(Tabla15[[#This Row],[CAT1]]&lt;&gt;"",Tabla15[[#This Row],[CAT1]],Tabla15[[#This Row],[CAT2]])</f>
        <v>CARRERA ADMINISTRATIVA</v>
      </c>
      <c r="J95" s="42">
        <f>_xlfn.XLOOKUP(Tabla15[[#This Row],[COD]],TNOMINA[CODIGO],TNOMINA[sbruto])</f>
        <v>10000</v>
      </c>
      <c r="K95" s="42">
        <f>_xlfn.XLOOKUP(Tabla15[[#This Row],[COD]],TNOMINA[CODIGO],TNOMINA[ISR])</f>
        <v>0</v>
      </c>
      <c r="L95" s="42">
        <f>_xlfn.XLOOKUP(Tabla15[[#This Row],[COD]],TNOMINA[CODIGO],TNOMINA[SFS])</f>
        <v>304</v>
      </c>
      <c r="M95" s="42">
        <f>_xlfn.XLOOKUP(Tabla15[[#This Row],[COD]],TNOMINA[CODIGO],TNOMINA[AFP])</f>
        <v>287</v>
      </c>
      <c r="N95" s="42">
        <f>_xlfn.XLOOKUP(Tabla15[[#This Row],[COD]],TNOMINA[CODIGO],TNOMINA[Otro Desc.])</f>
        <v>75</v>
      </c>
      <c r="O95" s="42">
        <f>_xlfn.XLOOKUP(Tabla15[[#This Row],[COD]],TNOMINA[CODIGO],TNOMINA[sneto])</f>
        <v>9334</v>
      </c>
      <c r="P95" t="str">
        <f>_xlfn.XLOOKUP(Tabla15[[#This Row],[CEDULA]],EMPXSEXO[NODOC],EMPXSEXO[GENERO])</f>
        <v>M</v>
      </c>
      <c r="Q9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" spans="1:17" hidden="1">
      <c r="A96" t="s">
        <v>7310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00105643134</v>
      </c>
      <c r="D96" t="str">
        <f>_xlfn.XLOOKUP(Tabla15[[#This Row],[CEDULA]],TMODELO[Numero Documento],TMODELO[Empleado],_xlfn.XLOOKUP(Tabla15[[#This Row],[CEDULA]],TNOMINA[cedula],TNOMINA[nombre]))</f>
        <v>ANULFO BATISTA DIAZ</v>
      </c>
      <c r="E96" t="str">
        <f>_xlfn.XLOOKUP(Tabla15[[#This Row],[CEDULA]],TMODELO[Numero Documento],TMODELO[Cargo],_xlfn.XLOOKUP(Tabla15[[#This Row],[COD]],TNOMINA[CODIGO],TNOMINA[cargo]))</f>
        <v>AUXILIAR IV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2">
        <f>_xlfn.XLOOKUP(Tabla15[[#This Row],[COD]],TNOMINA[CODIGO],TNOMINA[sbruto])</f>
        <v>10000</v>
      </c>
      <c r="K96" s="42">
        <f>_xlfn.XLOOKUP(Tabla15[[#This Row],[COD]],TNOMINA[CODIGO],TNOMINA[ISR])</f>
        <v>0</v>
      </c>
      <c r="L96" s="42">
        <f>_xlfn.XLOOKUP(Tabla15[[#This Row],[COD]],TNOMINA[CODIGO],TNOMINA[SFS])</f>
        <v>304</v>
      </c>
      <c r="M96" s="42">
        <f>_xlfn.XLOOKUP(Tabla15[[#This Row],[COD]],TNOMINA[CODIGO],TNOMINA[AFP])</f>
        <v>287</v>
      </c>
      <c r="N96" s="42">
        <f>_xlfn.XLOOKUP(Tabla15[[#This Row],[COD]],TNOMINA[CODIGO],TNOMINA[Otro Desc.])</f>
        <v>325</v>
      </c>
      <c r="O96" s="42">
        <f>_xlfn.XLOOKUP(Tabla15[[#This Row],[COD]],TNOMINA[CODIGO],TNOMINA[sneto])</f>
        <v>9084</v>
      </c>
      <c r="P96" t="str">
        <f>_xlfn.XLOOKUP(Tabla15[[#This Row],[CEDULA]],EMPXSEXO[NODOC],EMPXSEXO[GENERO])</f>
        <v>M</v>
      </c>
      <c r="Q9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" spans="1:17" hidden="1">
      <c r="A97" t="s">
        <v>7326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00115805376</v>
      </c>
      <c r="D97" t="str">
        <f>_xlfn.XLOOKUP(Tabla15[[#This Row],[CEDULA]],TMODELO[Numero Documento],TMODELO[Empleado],_xlfn.XLOOKUP(Tabla15[[#This Row],[CEDULA]],TNOMINA[cedula],TNOMINA[nombre]))</f>
        <v>BURY DAVID BATISTA DIAZ</v>
      </c>
      <c r="E97" t="str">
        <f>_xlfn.XLOOKUP(Tabla15[[#This Row],[CEDULA]],TMODELO[Numero Documento],TMODELO[Cargo],_xlfn.XLOOKUP(Tabla15[[#This Row],[COD]],TNOMINA[CODIGO],TNOMINA[cargo]))</f>
        <v>CONSERJE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7" t="str">
        <f>_xlfn.XLOOKUP(Tabla15[[#This Row],[CEDULA]],TNOMBRADOS[CEDULA],TNOMBRADOS[STATUS],
_xlfn.XLOOKUP(Tabla15[[#This Row],[CEDULA]],TCARRERA[CEDULA],TCARRERA[CATEGORIA DEL SERVIDOR],""))</f>
        <v>CARRERA ADMINISTRATIVA</v>
      </c>
      <c r="H97" t="str">
        <f>_xlfn.XLOOKUP(Tabla15[[#This Row],[CARGO]],Tabla612[CARGO],Tabla612[CATEGORIA DEL SERVIDOR],Tabla15[[#This Row],[TIPO]])</f>
        <v>ESTATUTO SIMPLIFICADO</v>
      </c>
      <c r="I97" t="str">
        <f>IF(Tabla15[[#This Row],[CAT1]]&lt;&gt;"",Tabla15[[#This Row],[CAT1]],Tabla15[[#This Row],[CAT2]])</f>
        <v>CARRERA ADMINISTRATIVA</v>
      </c>
      <c r="J97" s="42">
        <f>_xlfn.XLOOKUP(Tabla15[[#This Row],[COD]],TNOMINA[CODIGO],TNOMINA[sbruto])</f>
        <v>10000</v>
      </c>
      <c r="K97" s="42">
        <f>_xlfn.XLOOKUP(Tabla15[[#This Row],[COD]],TNOMINA[CODIGO],TNOMINA[ISR])</f>
        <v>0</v>
      </c>
      <c r="L97" s="42">
        <f>_xlfn.XLOOKUP(Tabla15[[#This Row],[COD]],TNOMINA[CODIGO],TNOMINA[SFS])</f>
        <v>304</v>
      </c>
      <c r="M97" s="42">
        <f>_xlfn.XLOOKUP(Tabla15[[#This Row],[COD]],TNOMINA[CODIGO],TNOMINA[AFP])</f>
        <v>287</v>
      </c>
      <c r="N97" s="42">
        <f>_xlfn.XLOOKUP(Tabla15[[#This Row],[COD]],TNOMINA[CODIGO],TNOMINA[Otro Desc.])</f>
        <v>1662.38</v>
      </c>
      <c r="O97" s="42">
        <f>_xlfn.XLOOKUP(Tabla15[[#This Row],[COD]],TNOMINA[CODIGO],TNOMINA[sneto])</f>
        <v>7746.62</v>
      </c>
      <c r="P97" t="str">
        <f>_xlfn.XLOOKUP(Tabla15[[#This Row],[CEDULA]],EMPXSEXO[NODOC],EMPXSEXO[GENERO])</f>
        <v>M</v>
      </c>
      <c r="Q9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" spans="1:17" hidden="1">
      <c r="A98" t="s">
        <v>7409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01100213881</v>
      </c>
      <c r="D98" t="str">
        <f>_xlfn.XLOOKUP(Tabla15[[#This Row],[CEDULA]],TMODELO[Numero Documento],TMODELO[Empleado],_xlfn.XLOOKUP(Tabla15[[#This Row],[CEDULA]],TNOMINA[cedula],TNOMINA[nombre]))</f>
        <v>FELIX ANTONIO SANCHEZ</v>
      </c>
      <c r="E98" t="str">
        <f>_xlfn.XLOOKUP(Tabla15[[#This Row],[CEDULA]],TMODELO[Numero Documento],TMODELO[Cargo],_xlfn.XLOOKUP(Tabla15[[#This Row],[COD]],TNOMINA[CODIGO],TNOMINA[cargo]))</f>
        <v>SUPERV. VIG. SEG. SECC. DE VIG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str">
        <f>_xlfn.XLOOKUP(Tabla15[[#This Row],[CEDULA]],TNOMBRADOS[CEDULA],TNOMBRADOS[STATUS],
_xlfn.XLOOKUP(Tabla15[[#This Row],[CEDULA]],TCARRERA[CEDULA],TCARRERA[CATEGORIA DEL SERVIDOR],""))</f>
        <v/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FIJO</v>
      </c>
      <c r="J98" s="42">
        <f>_xlfn.XLOOKUP(Tabla15[[#This Row],[COD]],TNOMINA[CODIGO],TNOMINA[sbruto])</f>
        <v>10000</v>
      </c>
      <c r="K98" s="42">
        <f>_xlfn.XLOOKUP(Tabla15[[#This Row],[COD]],TNOMINA[CODIGO],TNOMINA[ISR])</f>
        <v>0</v>
      </c>
      <c r="L98" s="42">
        <f>_xlfn.XLOOKUP(Tabla15[[#This Row],[COD]],TNOMINA[CODIGO],TNOMINA[SFS])</f>
        <v>304</v>
      </c>
      <c r="M98" s="42">
        <f>_xlfn.XLOOKUP(Tabla15[[#This Row],[COD]],TNOMINA[CODIGO],TNOMINA[AFP])</f>
        <v>287</v>
      </c>
      <c r="N98" s="42">
        <f>_xlfn.XLOOKUP(Tabla15[[#This Row],[COD]],TNOMINA[CODIGO],TNOMINA[Otro Desc.])</f>
        <v>375</v>
      </c>
      <c r="O98" s="42">
        <f>_xlfn.XLOOKUP(Tabla15[[#This Row],[COD]],TNOMINA[CODIGO],TNOMINA[sneto])</f>
        <v>9034</v>
      </c>
      <c r="P98" t="str">
        <f>_xlfn.XLOOKUP(Tabla15[[#This Row],[CEDULA]],EMPXSEXO[NODOC],EMPXSEXO[GENERO])</f>
        <v>M</v>
      </c>
      <c r="Q9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" spans="1:17" hidden="1">
      <c r="A99" t="s">
        <v>7501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00100865476</v>
      </c>
      <c r="D99" t="str">
        <f>_xlfn.XLOOKUP(Tabla15[[#This Row],[CEDULA]],TMODELO[Numero Documento],TMODELO[Empleado],_xlfn.XLOOKUP(Tabla15[[#This Row],[CEDULA]],TNOMINA[cedula],TNOMINA[nombre]))</f>
        <v>JULIA CRISTINA HEINSEN GUERRA</v>
      </c>
      <c r="E99" t="str">
        <f>_xlfn.XLOOKUP(Tabla15[[#This Row],[CEDULA]],TMODELO[Numero Documento],TMODELO[Cargo],_xlfn.XLOOKUP(Tabla15[[#This Row],[COD]],TNOMINA[CODIGO],TNOMINA[cargo]))</f>
        <v>MIEMBRO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99" t="str">
        <f>_xlfn.XLOOKUP(Tabla15[[#This Row],[CEDULA]],TNOMBRADOS[CEDULA],TNOMBRADOS[STATUS],
_xlfn.XLOOKUP(Tabla15[[#This Row],[CEDULA]],TCARRERA[CEDULA],TCARRERA[CATEGORIA DEL SERVIDOR],""))</f>
        <v/>
      </c>
      <c r="H99" t="str">
        <f>_xlfn.XLOOKUP(Tabla15[[#This Row],[CARGO]],Tabla612[CARGO],Tabla612[CATEGORIA DEL SERVIDOR],Tabla15[[#This Row],[TIPO]])</f>
        <v>FIJO</v>
      </c>
      <c r="I99" t="str">
        <f>IF(Tabla15[[#This Row],[CAT1]]&lt;&gt;"",Tabla15[[#This Row],[CAT1]],Tabla15[[#This Row],[CAT2]])</f>
        <v>FIJO</v>
      </c>
      <c r="J99" s="42">
        <f>_xlfn.XLOOKUP(Tabla15[[#This Row],[COD]],TNOMINA[CODIGO],TNOMINA[sbruto])</f>
        <v>145000</v>
      </c>
      <c r="K99" s="42">
        <f>_xlfn.XLOOKUP(Tabla15[[#This Row],[COD]],TNOMINA[CODIGO],TNOMINA[ISR])</f>
        <v>22690.49</v>
      </c>
      <c r="L99" s="42">
        <f>_xlfn.XLOOKUP(Tabla15[[#This Row],[COD]],TNOMINA[CODIGO],TNOMINA[SFS])</f>
        <v>4408</v>
      </c>
      <c r="M99" s="42">
        <f>_xlfn.XLOOKUP(Tabla15[[#This Row],[COD]],TNOMINA[CODIGO],TNOMINA[AFP])</f>
        <v>4161.5</v>
      </c>
      <c r="N99" s="42">
        <f>_xlfn.XLOOKUP(Tabla15[[#This Row],[COD]],TNOMINA[CODIGO],TNOMINA[Otro Desc.])</f>
        <v>25</v>
      </c>
      <c r="O99" s="42">
        <f>_xlfn.XLOOKUP(Tabla15[[#This Row],[COD]],TNOMINA[CODIGO],TNOMINA[sneto])</f>
        <v>113715.01</v>
      </c>
      <c r="P99" t="str">
        <f>_xlfn.XLOOKUP(Tabla15[[#This Row],[CEDULA]],EMPXSEXO[NODOC],EMPXSEXO[GENERO])</f>
        <v>F</v>
      </c>
      <c r="Q99" s="104" t="str">
        <f>_xlfn.XLOOKUP(Tabla15[[#This Row],[CEDULA]],TMODELO[Numero Documento],TMODELO[Lugar Funciones Codigo],_xlfn.XLOOKUP(Tabla15[[#This Row],[DIRECCIÓN O DEPARTAMENTO]],Tabla21[LUGAR],Tabla21[CODLUGAR]))</f>
        <v>01.83.00.00.00.15</v>
      </c>
    </row>
    <row r="100" spans="1:17" hidden="1">
      <c r="A100" t="s">
        <v>7401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03400388579</v>
      </c>
      <c r="D100" t="str">
        <f>_xlfn.XLOOKUP(Tabla15[[#This Row],[CEDULA]],TMODELO[Numero Documento],TMODELO[Empleado],_xlfn.XLOOKUP(Tabla15[[#This Row],[CEDULA]],TNOMINA[cedula],TNOMINA[nombre]))</f>
        <v>EVELIN DE JESUS FERNANDEZ JIMENEZ</v>
      </c>
      <c r="E100" t="str">
        <f>_xlfn.XLOOKUP(Tabla15[[#This Row],[CEDULA]],TMODELO[Numero Documento],TMODELO[Cargo],_xlfn.XLOOKUP(Tabla15[[#This Row],[COD]],TNOMINA[CODIGO],TNOMINA[cargo]))</f>
        <v>ENCARGADO (A)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0" t="str">
        <f>_xlfn.XLOOKUP(Tabla15[[#This Row],[CEDULA]],TNOMBRADOS[CEDULA],TNOMBRADOS[STATUS],
_xlfn.XLOOKUP(Tabla15[[#This Row],[CEDULA]],TCARRERA[CEDULA],TCARRERA[CATEGORIA DEL SERVIDOR],""))</f>
        <v>CARRERA ADMINISTRATIVA</v>
      </c>
      <c r="H100" t="str">
        <f>_xlfn.XLOOKUP(Tabla15[[#This Row],[CARGO]],Tabla612[CARGO],Tabla612[CATEGORIA DEL SERVIDOR],Tabla15[[#This Row],[TIPO]])</f>
        <v>FIJO</v>
      </c>
      <c r="I100" t="str">
        <f>IF(Tabla15[[#This Row],[CAT1]]&lt;&gt;"",Tabla15[[#This Row],[CAT1]],Tabla15[[#This Row],[CAT2]])</f>
        <v>CARRERA ADMINISTRATIVA</v>
      </c>
      <c r="J100" s="42">
        <f>_xlfn.XLOOKUP(Tabla15[[#This Row],[COD]],TNOMINA[CODIGO],TNOMINA[sbruto])</f>
        <v>100000</v>
      </c>
      <c r="K100" s="42">
        <f>_xlfn.XLOOKUP(Tabla15[[#This Row],[COD]],TNOMINA[CODIGO],TNOMINA[ISR])</f>
        <v>11708.52</v>
      </c>
      <c r="L100" s="42">
        <f>_xlfn.XLOOKUP(Tabla15[[#This Row],[COD]],TNOMINA[CODIGO],TNOMINA[SFS])</f>
        <v>3040</v>
      </c>
      <c r="M100" s="42">
        <f>_xlfn.XLOOKUP(Tabla15[[#This Row],[COD]],TNOMINA[CODIGO],TNOMINA[AFP])</f>
        <v>2870</v>
      </c>
      <c r="N100" s="42">
        <f>_xlfn.XLOOKUP(Tabla15[[#This Row],[COD]],TNOMINA[CODIGO],TNOMINA[Otro Desc.])</f>
        <v>1612.3799999999901</v>
      </c>
      <c r="O100" s="42">
        <f>_xlfn.XLOOKUP(Tabla15[[#This Row],[COD]],TNOMINA[CODIGO],TNOMINA[sneto])</f>
        <v>80769.100000000006</v>
      </c>
      <c r="P100" t="str">
        <f>_xlfn.XLOOKUP(Tabla15[[#This Row],[CEDULA]],EMPXSEXO[NODOC],EMPXSEXO[GENERO])</f>
        <v>F</v>
      </c>
      <c r="Q100" s="104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1" spans="1:17" hidden="1">
      <c r="A101" t="s">
        <v>7461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00118528967</v>
      </c>
      <c r="D101" t="str">
        <f>_xlfn.XLOOKUP(Tabla15[[#This Row],[CEDULA]],TMODELO[Numero Documento],TMODELO[Empleado],_xlfn.XLOOKUP(Tabla15[[#This Row],[CEDULA]],TNOMINA[cedula],TNOMINA[nombre]))</f>
        <v>JESUS RAFAEL PANIAGUA MATOS</v>
      </c>
      <c r="E101" t="str">
        <f>_xlfn.XLOOKUP(Tabla15[[#This Row],[CEDULA]],TMODELO[Numero Documento],TMODELO[Cargo],_xlfn.XLOOKUP(Tabla15[[#This Row],[COD]],TNOMINA[CODIGO],TNOMINA[cargo]))</f>
        <v>SECRETARIO (A) GENERAL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FIJO</v>
      </c>
      <c r="I101" t="str">
        <f>IF(Tabla15[[#This Row],[CAT1]]&lt;&gt;"",Tabla15[[#This Row],[CAT1]],Tabla15[[#This Row],[CAT2]])</f>
        <v>FIJO</v>
      </c>
      <c r="J101" s="42">
        <f>_xlfn.XLOOKUP(Tabla15[[#This Row],[COD]],TNOMINA[CODIGO],TNOMINA[sbruto])</f>
        <v>180000</v>
      </c>
      <c r="K101" s="42">
        <f>_xlfn.XLOOKUP(Tabla15[[#This Row],[COD]],TNOMINA[CODIGO],TNOMINA[ISR])</f>
        <v>30923.37</v>
      </c>
      <c r="L101" s="42">
        <f>_xlfn.XLOOKUP(Tabla15[[#This Row],[COD]],TNOMINA[CODIGO],TNOMINA[SFS])</f>
        <v>5472</v>
      </c>
      <c r="M101" s="42">
        <f>_xlfn.XLOOKUP(Tabla15[[#This Row],[COD]],TNOMINA[CODIGO],TNOMINA[AFP])</f>
        <v>5166</v>
      </c>
      <c r="N101" s="42">
        <f>_xlfn.XLOOKUP(Tabla15[[#This Row],[COD]],TNOMINA[CODIGO],TNOMINA[Otro Desc.])</f>
        <v>25</v>
      </c>
      <c r="O101" s="42">
        <f>_xlfn.XLOOKUP(Tabla15[[#This Row],[COD]],TNOMINA[CODIGO],TNOMINA[sneto])</f>
        <v>138413.63</v>
      </c>
      <c r="P101" t="str">
        <f>_xlfn.XLOOKUP(Tabla15[[#This Row],[CEDULA]],EMPXSEXO[NODOC],EMPXSEXO[GENERO])</f>
        <v>M</v>
      </c>
      <c r="Q101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2" spans="1:17" hidden="1">
      <c r="A102" t="s">
        <v>7459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06000090511</v>
      </c>
      <c r="D102" t="str">
        <f>_xlfn.XLOOKUP(Tabla15[[#This Row],[CEDULA]],TMODELO[Numero Documento],TMODELO[Empleado],_xlfn.XLOOKUP(Tabla15[[#This Row],[CEDULA]],TNOMINA[cedula],TNOMINA[nombre]))</f>
        <v>JENNY ALODIA ACOSTA MARTINEZ</v>
      </c>
      <c r="E102" t="str">
        <f>_xlfn.XLOOKUP(Tabla15[[#This Row],[CEDULA]],TMODELO[Numero Documento],TMODELO[Cargo],_xlfn.XLOOKUP(Tabla15[[#This Row],[COD]],TNOMINA[CODIGO],TNOMINA[cargo]))</f>
        <v>SECRETARIO EJE.CONSEJO NAC.CUL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FIJO</v>
      </c>
      <c r="I102" t="str">
        <f>IF(Tabla15[[#This Row],[CAT1]]&lt;&gt;"",Tabla15[[#This Row],[CAT1]],Tabla15[[#This Row],[CAT2]])</f>
        <v>CARRERA ADMINISTRATIVA</v>
      </c>
      <c r="J102" s="42">
        <f>_xlfn.XLOOKUP(Tabla15[[#This Row],[COD]],TNOMINA[CODIGO],TNOMINA[sbruto])</f>
        <v>65000</v>
      </c>
      <c r="K102" s="42">
        <f>_xlfn.XLOOKUP(Tabla15[[#This Row],[COD]],TNOMINA[CODIGO],TNOMINA[ISR])</f>
        <v>4427.58</v>
      </c>
      <c r="L102" s="42">
        <f>_xlfn.XLOOKUP(Tabla15[[#This Row],[COD]],TNOMINA[CODIGO],TNOMINA[SFS])</f>
        <v>1976</v>
      </c>
      <c r="M102" s="42">
        <f>_xlfn.XLOOKUP(Tabla15[[#This Row],[COD]],TNOMINA[CODIGO],TNOMINA[AFP])</f>
        <v>1865.5</v>
      </c>
      <c r="N102" s="42">
        <f>_xlfn.XLOOKUP(Tabla15[[#This Row],[COD]],TNOMINA[CODIGO],TNOMINA[Otro Desc.])</f>
        <v>375</v>
      </c>
      <c r="O102" s="42">
        <f>_xlfn.XLOOKUP(Tabla15[[#This Row],[COD]],TNOMINA[CODIGO],TNOMINA[sneto])</f>
        <v>56355.92</v>
      </c>
      <c r="P102" t="str">
        <f>_xlfn.XLOOKUP(Tabla15[[#This Row],[CEDULA]],EMPXSEXO[NODOC],EMPXSEXO[GENERO])</f>
        <v>F</v>
      </c>
      <c r="Q102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3" spans="1:17" hidden="1">
      <c r="A103" t="s">
        <v>7356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22500786433</v>
      </c>
      <c r="D103" t="str">
        <f>_xlfn.XLOOKUP(Tabla15[[#This Row],[CEDULA]],TMODELO[Numero Documento],TMODELO[Empleado],_xlfn.XLOOKUP(Tabla15[[#This Row],[CEDULA]],TNOMINA[cedula],TNOMINA[nombre]))</f>
        <v>DANIELO CALDERON GENAO</v>
      </c>
      <c r="E103" t="str">
        <f>_xlfn.XLOOKUP(Tabla15[[#This Row],[CEDULA]],TMODELO[Numero Documento],TMODELO[Cargo],_xlfn.XLOOKUP(Tabla15[[#This Row],[COD]],TNOMINA[CODIGO],TNOMINA[cargo]))</f>
        <v>AUXILIAR ADMINISTRATIVO (A)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2">
        <f>_xlfn.XLOOKUP(Tabla15[[#This Row],[COD]],TNOMINA[CODIGO],TNOMINA[sbruto])</f>
        <v>25000</v>
      </c>
      <c r="K103" s="42">
        <f>_xlfn.XLOOKUP(Tabla15[[#This Row],[COD]],TNOMINA[CODIGO],TNOMINA[ISR])</f>
        <v>0</v>
      </c>
      <c r="L103" s="42">
        <f>_xlfn.XLOOKUP(Tabla15[[#This Row],[COD]],TNOMINA[CODIGO],TNOMINA[SFS])</f>
        <v>760</v>
      </c>
      <c r="M103" s="42">
        <f>_xlfn.XLOOKUP(Tabla15[[#This Row],[COD]],TNOMINA[CODIGO],TNOMINA[AFP])</f>
        <v>717.5</v>
      </c>
      <c r="N103" s="42">
        <f>_xlfn.XLOOKUP(Tabla15[[#This Row],[COD]],TNOMINA[CODIGO],TNOMINA[Otro Desc.])</f>
        <v>25</v>
      </c>
      <c r="O103" s="42">
        <f>_xlfn.XLOOKUP(Tabla15[[#This Row],[COD]],TNOMINA[CODIGO],TNOMINA[sneto])</f>
        <v>23497.5</v>
      </c>
      <c r="P103" t="str">
        <f>_xlfn.XLOOKUP(Tabla15[[#This Row],[CEDULA]],EMPXSEXO[NODOC],EMPXSEXO[GENERO])</f>
        <v>M</v>
      </c>
      <c r="Q103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4" spans="1:17" hidden="1">
      <c r="A104" t="s">
        <v>7629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00115673162</v>
      </c>
      <c r="D104" t="str">
        <f>_xlfn.XLOOKUP(Tabla15[[#This Row],[CEDULA]],TMODELO[Numero Documento],TMODELO[Empleado],_xlfn.XLOOKUP(Tabla15[[#This Row],[CEDULA]],TNOMINA[cedula],TNOMINA[nombre]))</f>
        <v>RAMON ANTONIO DE LEON RUIZ</v>
      </c>
      <c r="E104" t="str">
        <f>_xlfn.XLOOKUP(Tabla15[[#This Row],[CEDULA]],TMODELO[Numero Documento],TMODELO[Cargo],_xlfn.XLOOKUP(Tabla15[[#This Row],[COD]],TNOMINA[CODIGO],TNOMINA[cargo]))</f>
        <v>CHOFER I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ESTATUTO SIMPLIFICADO</v>
      </c>
      <c r="I104" t="str">
        <f>IF(Tabla15[[#This Row],[CAT1]]&lt;&gt;"",Tabla15[[#This Row],[CAT1]],Tabla15[[#This Row],[CAT2]])</f>
        <v>ESTATUTO SIMPLIFICADO</v>
      </c>
      <c r="J104" s="42">
        <f>_xlfn.XLOOKUP(Tabla15[[#This Row],[COD]],TNOMINA[CODIGO],TNOMINA[sbruto])</f>
        <v>24000</v>
      </c>
      <c r="K104" s="42">
        <f>_xlfn.XLOOKUP(Tabla15[[#This Row],[COD]],TNOMINA[CODIGO],TNOMINA[ISR])</f>
        <v>0</v>
      </c>
      <c r="L104" s="42">
        <f>_xlfn.XLOOKUP(Tabla15[[#This Row],[COD]],TNOMINA[CODIGO],TNOMINA[SFS])</f>
        <v>729.6</v>
      </c>
      <c r="M104" s="42">
        <f>_xlfn.XLOOKUP(Tabla15[[#This Row],[COD]],TNOMINA[CODIGO],TNOMINA[AFP])</f>
        <v>688.8</v>
      </c>
      <c r="N104" s="42">
        <f>_xlfn.XLOOKUP(Tabla15[[#This Row],[COD]],TNOMINA[CODIGO],TNOMINA[Otro Desc.])</f>
        <v>25</v>
      </c>
      <c r="O104" s="42">
        <f>_xlfn.XLOOKUP(Tabla15[[#This Row],[COD]],TNOMINA[CODIGO],TNOMINA[sneto])</f>
        <v>22556.6</v>
      </c>
      <c r="P104" t="str">
        <f>_xlfn.XLOOKUP(Tabla15[[#This Row],[CEDULA]],EMPXSEXO[NODOC],EMPXSEXO[GENERO])</f>
        <v>M</v>
      </c>
      <c r="Q104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5" spans="1:17" hidden="1">
      <c r="A105" t="s">
        <v>7469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00117883017</v>
      </c>
      <c r="D105" t="str">
        <f>_xlfn.XLOOKUP(Tabla15[[#This Row],[CEDULA]],TMODELO[Numero Documento],TMODELO[Empleado],_xlfn.XLOOKUP(Tabla15[[#This Row],[CEDULA]],TNOMINA[cedula],TNOMINA[nombre]))</f>
        <v>JOELY ORTIZ ESPINAL</v>
      </c>
      <c r="E105" t="str">
        <f>_xlfn.XLOOKUP(Tabla15[[#This Row],[CEDULA]],TMODELO[Numero Documento],TMODELO[Cargo],_xlfn.XLOOKUP(Tabla15[[#This Row],[COD]],TNOMINA[CODIGO],TNOMINA[cargo]))</f>
        <v>CONSERJE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ESTATUTO SIMPLIFICADO</v>
      </c>
      <c r="I105" t="str">
        <f>IF(Tabla15[[#This Row],[CAT1]]&lt;&gt;"",Tabla15[[#This Row],[CAT1]],Tabla15[[#This Row],[CAT2]])</f>
        <v>ESTATUTO SIMPLIFICADO</v>
      </c>
      <c r="J105" s="42">
        <f>_xlfn.XLOOKUP(Tabla15[[#This Row],[COD]],TNOMINA[CODIGO],TNOMINA[sbruto])</f>
        <v>18000</v>
      </c>
      <c r="K105" s="42">
        <f>_xlfn.XLOOKUP(Tabla15[[#This Row],[COD]],TNOMINA[CODIGO],TNOMINA[ISR])</f>
        <v>0</v>
      </c>
      <c r="L105" s="42">
        <f>_xlfn.XLOOKUP(Tabla15[[#This Row],[COD]],TNOMINA[CODIGO],TNOMINA[SFS])</f>
        <v>547.20000000000005</v>
      </c>
      <c r="M105" s="42">
        <f>_xlfn.XLOOKUP(Tabla15[[#This Row],[COD]],TNOMINA[CODIGO],TNOMINA[AFP])</f>
        <v>516.6</v>
      </c>
      <c r="N105" s="42">
        <f>_xlfn.XLOOKUP(Tabla15[[#This Row],[COD]],TNOMINA[CODIGO],TNOMINA[Otro Desc.])</f>
        <v>25</v>
      </c>
      <c r="O105" s="42">
        <f>_xlfn.XLOOKUP(Tabla15[[#This Row],[COD]],TNOMINA[CODIGO],TNOMINA[sneto])</f>
        <v>16911.2</v>
      </c>
      <c r="P105" t="str">
        <f>_xlfn.XLOOKUP(Tabla15[[#This Row],[CEDULA]],EMPXSEXO[NODOC],EMPXSEXO[GENERO])</f>
        <v>F</v>
      </c>
      <c r="Q105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6" spans="1:17" hidden="1">
      <c r="A106" t="s">
        <v>7524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00111460119</v>
      </c>
      <c r="D106" t="str">
        <f>_xlfn.XLOOKUP(Tabla15[[#This Row],[CEDULA]],TMODELO[Numero Documento],TMODELO[Empleado],_xlfn.XLOOKUP(Tabla15[[#This Row],[CEDULA]],TNOMINA[cedula],TNOMINA[nombre]))</f>
        <v>LICET ALTAGRACIA BRETON MARTINEZ</v>
      </c>
      <c r="E106" t="str">
        <f>_xlfn.XLOOKUP(Tabla15[[#This Row],[CEDULA]],TMODELO[Numero Documento],TMODELO[Cargo],_xlfn.XLOOKUP(Tabla15[[#This Row],[COD]],TNOMINA[CODIGO],TNOMINA[cargo]))</f>
        <v>ENCARGADA DE MAYORDOMIA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2">
        <f>_xlfn.XLOOKUP(Tabla15[[#This Row],[COD]],TNOMINA[CODIGO],TNOMINA[sbruto])</f>
        <v>10000</v>
      </c>
      <c r="K106" s="42">
        <f>_xlfn.XLOOKUP(Tabla15[[#This Row],[COD]],TNOMINA[CODIGO],TNOMINA[ISR])</f>
        <v>0</v>
      </c>
      <c r="L106" s="42">
        <f>_xlfn.XLOOKUP(Tabla15[[#This Row],[COD]],TNOMINA[CODIGO],TNOMINA[SFS])</f>
        <v>304</v>
      </c>
      <c r="M106" s="42">
        <f>_xlfn.XLOOKUP(Tabla15[[#This Row],[COD]],TNOMINA[CODIGO],TNOMINA[AFP])</f>
        <v>287</v>
      </c>
      <c r="N106" s="42">
        <f>_xlfn.XLOOKUP(Tabla15[[#This Row],[COD]],TNOMINA[CODIGO],TNOMINA[Otro Desc.])</f>
        <v>375</v>
      </c>
      <c r="O106" s="42">
        <f>_xlfn.XLOOKUP(Tabla15[[#This Row],[COD]],TNOMINA[CODIGO],TNOMINA[sneto])</f>
        <v>9034</v>
      </c>
      <c r="P106" t="str">
        <f>_xlfn.XLOOKUP(Tabla15[[#This Row],[CEDULA]],EMPXSEXO[NODOC],EMPXSEXO[GENERO])</f>
        <v>F</v>
      </c>
      <c r="Q106" s="123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" spans="1:17" hidden="1">
      <c r="A107" t="s">
        <v>7839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01100013935</v>
      </c>
      <c r="D107" t="str">
        <f>_xlfn.XLOOKUP(Tabla15[[#This Row],[CEDULA]],TMODELO[Numero Documento],TMODELO[Empleado],_xlfn.XLOOKUP(Tabla15[[#This Row],[CEDULA]],TNOMINA[cedula],TNOMINA[nombre]))</f>
        <v>ARIANNY JACKELINE CARRASCO CESPEDES</v>
      </c>
      <c r="E107" t="str">
        <f>_xlfn.XLOOKUP(Tabla15[[#This Row],[CEDULA]],TMODELO[Numero Documento],TMODELO[Cargo],_xlfn.XLOOKUP(Tabla15[[#This Row],[COD]],TNOMINA[CODIGO],TNOMINA[cargo]))</f>
        <v>COORDINADOR (A) DE COMPENSACION Y BENEFICIOS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>CARRERA ADMINISTRATIVA</v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CARRERA ADMINISTRATIVA</v>
      </c>
      <c r="J107" s="42">
        <f>_xlfn.XLOOKUP(Tabla15[[#This Row],[COD]],TNOMINA[CODIGO],TNOMINA[sbruto])</f>
        <v>65000</v>
      </c>
      <c r="K107" s="42">
        <f>_xlfn.XLOOKUP(Tabla15[[#This Row],[COD]],TNOMINA[CODIGO],TNOMINA[ISR])</f>
        <v>4427.58</v>
      </c>
      <c r="L107" s="42">
        <f>_xlfn.XLOOKUP(Tabla15[[#This Row],[COD]],TNOMINA[CODIGO],TNOMINA[SFS])</f>
        <v>1976</v>
      </c>
      <c r="M107" s="42">
        <f>_xlfn.XLOOKUP(Tabla15[[#This Row],[COD]],TNOMINA[CODIGO],TNOMINA[AFP])</f>
        <v>1865.5</v>
      </c>
      <c r="N107" s="42">
        <f>_xlfn.XLOOKUP(Tabla15[[#This Row],[COD]],TNOMINA[CODIGO],TNOMINA[Otro Desc.])</f>
        <v>3959</v>
      </c>
      <c r="O107" s="42">
        <f>_xlfn.XLOOKUP(Tabla15[[#This Row],[COD]],TNOMINA[CODIGO],TNOMINA[sneto])</f>
        <v>52771.92</v>
      </c>
      <c r="P107" t="str">
        <f>_xlfn.XLOOKUP(Tabla15[[#This Row],[CEDULA]],EMPXSEXO[NODOC],EMPXSEXO[GENERO])</f>
        <v>F</v>
      </c>
      <c r="Q107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" spans="1:17" hidden="1">
      <c r="A108" t="s">
        <v>7902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07100255715</v>
      </c>
      <c r="D108" t="str">
        <f>_xlfn.XLOOKUP(Tabla15[[#This Row],[CEDULA]],TMODELO[Numero Documento],TMODELO[Empleado],_xlfn.XLOOKUP(Tabla15[[#This Row],[CEDULA]],TNOMINA[cedula],TNOMINA[nombre]))</f>
        <v>FERMINA MOSQUEA GARCIA</v>
      </c>
      <c r="E108" t="str">
        <f>_xlfn.XLOOKUP(Tabla15[[#This Row],[CEDULA]],TMODELO[Numero Documento],TMODELO[Cargo],_xlfn.XLOOKUP(Tabla15[[#This Row],[COD]],TNOMINA[CODIGO],TNOMINA[cargo]))</f>
        <v>ASISTENTE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FIJO</v>
      </c>
      <c r="I108" t="str">
        <f>IF(Tabla15[[#This Row],[CAT1]]&lt;&gt;"",Tabla15[[#This Row],[CAT1]],Tabla15[[#This Row],[CAT2]])</f>
        <v>FIJO</v>
      </c>
      <c r="J108" s="42">
        <f>_xlfn.XLOOKUP(Tabla15[[#This Row],[COD]],TNOMINA[CODIGO],TNOMINA[sbruto])</f>
        <v>55000</v>
      </c>
      <c r="K108" s="42">
        <f>_xlfn.XLOOKUP(Tabla15[[#This Row],[COD]],TNOMINA[CODIGO],TNOMINA[ISR])</f>
        <v>2321.5700000000002</v>
      </c>
      <c r="L108" s="42">
        <f>_xlfn.XLOOKUP(Tabla15[[#This Row],[COD]],TNOMINA[CODIGO],TNOMINA[SFS])</f>
        <v>1672</v>
      </c>
      <c r="M108" s="42">
        <f>_xlfn.XLOOKUP(Tabla15[[#This Row],[COD]],TNOMINA[CODIGO],TNOMINA[AFP])</f>
        <v>1578.5</v>
      </c>
      <c r="N108" s="42">
        <f>_xlfn.XLOOKUP(Tabla15[[#This Row],[COD]],TNOMINA[CODIGO],TNOMINA[Otro Desc.])</f>
        <v>3608.3799999999974</v>
      </c>
      <c r="O108" s="42">
        <f>_xlfn.XLOOKUP(Tabla15[[#This Row],[COD]],TNOMINA[CODIGO],TNOMINA[sneto])</f>
        <v>45819.55</v>
      </c>
      <c r="P108" t="str">
        <f>_xlfn.XLOOKUP(Tabla15[[#This Row],[CEDULA]],EMPXSEXO[NODOC],EMPXSEXO[GENERO])</f>
        <v>F</v>
      </c>
      <c r="Q108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9" spans="1:17" hidden="1">
      <c r="A109" t="s">
        <v>7912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00100560879</v>
      </c>
      <c r="D109" t="str">
        <f>_xlfn.XLOOKUP(Tabla15[[#This Row],[CEDULA]],TMODELO[Numero Documento],TMODELO[Empleado],_xlfn.XLOOKUP(Tabla15[[#This Row],[CEDULA]],TNOMINA[cedula],TNOMINA[nombre]))</f>
        <v>GERMAN ANTONIO MARTINEZ TRONCOSO</v>
      </c>
      <c r="E109" t="str">
        <f>_xlfn.XLOOKUP(Tabla15[[#This Row],[CEDULA]],TMODELO[Numero Documento],TMODELO[Cargo],_xlfn.XLOOKUP(Tabla15[[#This Row],[COD]],TNOMINA[CODIGO],TNOMINA[cargo]))</f>
        <v>VICE PRESIDENTE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/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FIJO</v>
      </c>
      <c r="J109" s="42">
        <f>_xlfn.XLOOKUP(Tabla15[[#This Row],[COD]],TNOMINA[CODIGO],TNOMINA[sbruto])</f>
        <v>39645</v>
      </c>
      <c r="K109" s="42">
        <f>_xlfn.XLOOKUP(Tabla15[[#This Row],[COD]],TNOMINA[CODIGO],TNOMINA[ISR])</f>
        <v>392.55</v>
      </c>
      <c r="L109" s="42">
        <f>_xlfn.XLOOKUP(Tabla15[[#This Row],[COD]],TNOMINA[CODIGO],TNOMINA[SFS])</f>
        <v>1205.21</v>
      </c>
      <c r="M109" s="42">
        <f>_xlfn.XLOOKUP(Tabla15[[#This Row],[COD]],TNOMINA[CODIGO],TNOMINA[AFP])</f>
        <v>1137.81</v>
      </c>
      <c r="N109" s="42">
        <f>_xlfn.XLOOKUP(Tabla15[[#This Row],[COD]],TNOMINA[CODIGO],TNOMINA[Otro Desc.])</f>
        <v>25</v>
      </c>
      <c r="O109" s="42">
        <f>_xlfn.XLOOKUP(Tabla15[[#This Row],[COD]],TNOMINA[CODIGO],TNOMINA[sneto])</f>
        <v>36884.43</v>
      </c>
      <c r="P109" t="str">
        <f>_xlfn.XLOOKUP(Tabla15[[#This Row],[CEDULA]],EMPXSEXO[NODOC],EMPXSEXO[GENERO])</f>
        <v>M</v>
      </c>
      <c r="Q109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0" spans="1:17" hidden="1">
      <c r="A110" t="s">
        <v>7971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00111251427</v>
      </c>
      <c r="D110" t="str">
        <f>_xlfn.XLOOKUP(Tabla15[[#This Row],[CEDULA]],TMODELO[Numero Documento],TMODELO[Empleado],_xlfn.XLOOKUP(Tabla15[[#This Row],[CEDULA]],TNOMINA[cedula],TNOMINA[nombre]))</f>
        <v>JUANA IVELISSE ROMERO ZORRILLA</v>
      </c>
      <c r="E110" t="str">
        <f>_xlfn.XLOOKUP(Tabla15[[#This Row],[CEDULA]],TMODELO[Numero Documento],TMODELO[Cargo],_xlfn.XLOOKUP(Tabla15[[#This Row],[COD]],TNOMINA[CODIGO],TNOMINA[cargo]))</f>
        <v>SECRETARIO (A)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ESTATUTO SIMPLIFICADO</v>
      </c>
      <c r="I110" t="str">
        <f>IF(Tabla15[[#This Row],[CAT1]]&lt;&gt;"",Tabla15[[#This Row],[CAT1]],Tabla15[[#This Row],[CAT2]])</f>
        <v>CARRERA ADMINISTRATIVA</v>
      </c>
      <c r="J110" s="42">
        <f>_xlfn.XLOOKUP(Tabla15[[#This Row],[COD]],TNOMINA[CODIGO],TNOMINA[sbruto])</f>
        <v>35000</v>
      </c>
      <c r="K110" s="42">
        <f>_xlfn.XLOOKUP(Tabla15[[#This Row],[COD]],TNOMINA[CODIGO],TNOMINA[ISR])</f>
        <v>0</v>
      </c>
      <c r="L110" s="42">
        <f>_xlfn.XLOOKUP(Tabla15[[#This Row],[COD]],TNOMINA[CODIGO],TNOMINA[SFS])</f>
        <v>1064</v>
      </c>
      <c r="M110" s="42">
        <f>_xlfn.XLOOKUP(Tabla15[[#This Row],[COD]],TNOMINA[CODIGO],TNOMINA[AFP])</f>
        <v>1004.5</v>
      </c>
      <c r="N110" s="42">
        <f>_xlfn.XLOOKUP(Tabla15[[#This Row],[COD]],TNOMINA[CODIGO],TNOMINA[Otro Desc.])</f>
        <v>4008.380000000001</v>
      </c>
      <c r="O110" s="42">
        <f>_xlfn.XLOOKUP(Tabla15[[#This Row],[COD]],TNOMINA[CODIGO],TNOMINA[sneto])</f>
        <v>28923.119999999999</v>
      </c>
      <c r="P110" t="str">
        <f>_xlfn.XLOOKUP(Tabla15[[#This Row],[CEDULA]],EMPXSEXO[NODOC],EMPXSEXO[GENERO])</f>
        <v>F</v>
      </c>
      <c r="Q110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1" spans="1:17" hidden="1">
      <c r="A111" t="s">
        <v>8100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00116432311</v>
      </c>
      <c r="D111" t="str">
        <f>_xlfn.XLOOKUP(Tabla15[[#This Row],[CEDULA]],TMODELO[Numero Documento],TMODELO[Empleado],_xlfn.XLOOKUP(Tabla15[[#This Row],[CEDULA]],TNOMINA[cedula],TNOMINA[nombre]))</f>
        <v>YANINKA YANIRA BATISTA VENTURA</v>
      </c>
      <c r="E111" t="str">
        <f>_xlfn.XLOOKUP(Tabla15[[#This Row],[CEDULA]],TMODELO[Numero Documento],TMODELO[Cargo],_xlfn.XLOOKUP(Tabla15[[#This Row],[COD]],TNOMINA[CODIGO],TNOMINA[cargo]))</f>
        <v>SECRETARIA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ESTATUTO SIMPLIFICADO</v>
      </c>
      <c r="I111" t="str">
        <f>IF(Tabla15[[#This Row],[CAT1]]&lt;&gt;"",Tabla15[[#This Row],[CAT1]],Tabla15[[#This Row],[CAT2]])</f>
        <v>ESTATUTO SIMPLIFICADO</v>
      </c>
      <c r="J111" s="42">
        <f>_xlfn.XLOOKUP(Tabla15[[#This Row],[COD]],TNOMINA[CODIGO],TNOMINA[sbruto])</f>
        <v>30000</v>
      </c>
      <c r="K111" s="42">
        <f>_xlfn.XLOOKUP(Tabla15[[#This Row],[COD]],TNOMINA[CODIGO],TNOMINA[ISR])</f>
        <v>0</v>
      </c>
      <c r="L111" s="42">
        <f>_xlfn.XLOOKUP(Tabla15[[#This Row],[COD]],TNOMINA[CODIGO],TNOMINA[SFS])</f>
        <v>912</v>
      </c>
      <c r="M111" s="42">
        <f>_xlfn.XLOOKUP(Tabla15[[#This Row],[COD]],TNOMINA[CODIGO],TNOMINA[AFP])</f>
        <v>861</v>
      </c>
      <c r="N111" s="42">
        <f>_xlfn.XLOOKUP(Tabla15[[#This Row],[COD]],TNOMINA[CODIGO],TNOMINA[Otro Desc.])</f>
        <v>2071</v>
      </c>
      <c r="O111" s="42">
        <f>_xlfn.XLOOKUP(Tabla15[[#This Row],[COD]],TNOMINA[CODIGO],TNOMINA[sneto])</f>
        <v>26156</v>
      </c>
      <c r="P111" t="str">
        <f>_xlfn.XLOOKUP(Tabla15[[#This Row],[CEDULA]],EMPXSEXO[NODOC],EMPXSEXO[GENERO])</f>
        <v>F</v>
      </c>
      <c r="Q111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2" spans="1:17" hidden="1">
      <c r="A112" t="s">
        <v>8033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00114834443</v>
      </c>
      <c r="D112" t="str">
        <f>_xlfn.XLOOKUP(Tabla15[[#This Row],[CEDULA]],TMODELO[Numero Documento],TMODELO[Empleado],_xlfn.XLOOKUP(Tabla15[[#This Row],[CEDULA]],TNOMINA[cedula],TNOMINA[nombre]))</f>
        <v>ODETTE ANEZ OLMOS</v>
      </c>
      <c r="E112" t="str">
        <f>_xlfn.XLOOKUP(Tabla15[[#This Row],[CEDULA]],TMODELO[Numero Documento],TMODELO[Cargo],_xlfn.XLOOKUP(Tabla15[[#This Row],[COD]],TNOMINA[CODIGO],TNOMINA[cargo]))</f>
        <v>AUXILIAR ADMINISTRATIVO (A)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/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FIJO</v>
      </c>
      <c r="J112" s="42">
        <f>_xlfn.XLOOKUP(Tabla15[[#This Row],[COD]],TNOMINA[CODIGO],TNOMINA[sbruto])</f>
        <v>30000</v>
      </c>
      <c r="K112" s="42">
        <f>_xlfn.XLOOKUP(Tabla15[[#This Row],[COD]],TNOMINA[CODIGO],TNOMINA[ISR])</f>
        <v>0</v>
      </c>
      <c r="L112" s="42">
        <f>_xlfn.XLOOKUP(Tabla15[[#This Row],[COD]],TNOMINA[CODIGO],TNOMINA[SFS])</f>
        <v>912</v>
      </c>
      <c r="M112" s="42">
        <f>_xlfn.XLOOKUP(Tabla15[[#This Row],[COD]],TNOMINA[CODIGO],TNOMINA[AFP])</f>
        <v>861</v>
      </c>
      <c r="N112" s="42">
        <f>_xlfn.XLOOKUP(Tabla15[[#This Row],[COD]],TNOMINA[CODIGO],TNOMINA[Otro Desc.])</f>
        <v>325</v>
      </c>
      <c r="O112" s="42">
        <f>_xlfn.XLOOKUP(Tabla15[[#This Row],[COD]],TNOMINA[CODIGO],TNOMINA[sneto])</f>
        <v>27902</v>
      </c>
      <c r="P112" t="str">
        <f>_xlfn.XLOOKUP(Tabla15[[#This Row],[CEDULA]],EMPXSEXO[NODOC],EMPXSEXO[GENERO])</f>
        <v>F</v>
      </c>
      <c r="Q112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3" spans="1:17" hidden="1">
      <c r="A113" t="s">
        <v>7853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00102392792</v>
      </c>
      <c r="D113" t="str">
        <f>_xlfn.XLOOKUP(Tabla15[[#This Row],[CEDULA]],TMODELO[Numero Documento],TMODELO[Empleado],_xlfn.XLOOKUP(Tabla15[[#This Row],[CEDULA]],TNOMINA[cedula],TNOMINA[nombre]))</f>
        <v>CARLOS ORTIZ PEREZ</v>
      </c>
      <c r="E113" t="str">
        <f>_xlfn.XLOOKUP(Tabla15[[#This Row],[CEDULA]],TMODELO[Numero Documento],TMODELO[Cargo],_xlfn.XLOOKUP(Tabla15[[#This Row],[COD]],TNOMINA[CODIGO],TNOMINA[cargo]))</f>
        <v>MIEMBRO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2">
        <f>_xlfn.XLOOKUP(Tabla15[[#This Row],[COD]],TNOMINA[CODIGO],TNOMINA[sbruto])</f>
        <v>27300</v>
      </c>
      <c r="K113" s="42">
        <f>_xlfn.XLOOKUP(Tabla15[[#This Row],[COD]],TNOMINA[CODIGO],TNOMINA[ISR])</f>
        <v>0</v>
      </c>
      <c r="L113" s="42">
        <f>_xlfn.XLOOKUP(Tabla15[[#This Row],[COD]],TNOMINA[CODIGO],TNOMINA[SFS])</f>
        <v>829.92</v>
      </c>
      <c r="M113" s="42">
        <f>_xlfn.XLOOKUP(Tabla15[[#This Row],[COD]],TNOMINA[CODIGO],TNOMINA[AFP])</f>
        <v>783.51</v>
      </c>
      <c r="N113" s="42">
        <f>_xlfn.XLOOKUP(Tabla15[[#This Row],[COD]],TNOMINA[CODIGO],TNOMINA[Otro Desc.])</f>
        <v>25</v>
      </c>
      <c r="O113" s="42">
        <f>_xlfn.XLOOKUP(Tabla15[[#This Row],[COD]],TNOMINA[CODIGO],TNOMINA[sneto])</f>
        <v>25661.57</v>
      </c>
      <c r="P113" t="str">
        <f>_xlfn.XLOOKUP(Tabla15[[#This Row],[CEDULA]],EMPXSEXO[NODOC],EMPXSEXO[GENERO])</f>
        <v>M</v>
      </c>
      <c r="Q113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4" spans="1:17" hidden="1">
      <c r="A114" t="s">
        <v>7835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00117916510</v>
      </c>
      <c r="D114" t="str">
        <f>_xlfn.XLOOKUP(Tabla15[[#This Row],[CEDULA]],TMODELO[Numero Documento],TMODELO[Empleado],_xlfn.XLOOKUP(Tabla15[[#This Row],[CEDULA]],TNOMINA[cedula],TNOMINA[nombre]))</f>
        <v>ANGELY KATIUSCA BAEZ FELIZ</v>
      </c>
      <c r="E114" t="str">
        <f>_xlfn.XLOOKUP(Tabla15[[#This Row],[CEDULA]],TMODELO[Numero Documento],TMODELO[Cargo],_xlfn.XLOOKUP(Tabla15[[#This Row],[COD]],TNOMINA[CODIGO],TNOMINA[cargo]))</f>
        <v>MIEMBRO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/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FIJO</v>
      </c>
      <c r="J114" s="42">
        <f>_xlfn.XLOOKUP(Tabla15[[#This Row],[COD]],TNOMINA[CODIGO],TNOMINA[sbruto])</f>
        <v>27205.34</v>
      </c>
      <c r="K114" s="42">
        <f>_xlfn.XLOOKUP(Tabla15[[#This Row],[COD]],TNOMINA[CODIGO],TNOMINA[ISR])</f>
        <v>0</v>
      </c>
      <c r="L114" s="42">
        <f>_xlfn.XLOOKUP(Tabla15[[#This Row],[COD]],TNOMINA[CODIGO],TNOMINA[SFS])</f>
        <v>827.04</v>
      </c>
      <c r="M114" s="42">
        <f>_xlfn.XLOOKUP(Tabla15[[#This Row],[COD]],TNOMINA[CODIGO],TNOMINA[AFP])</f>
        <v>780.79</v>
      </c>
      <c r="N114" s="42">
        <f>_xlfn.XLOOKUP(Tabla15[[#This Row],[COD]],TNOMINA[CODIGO],TNOMINA[Otro Desc.])</f>
        <v>25.000000000003638</v>
      </c>
      <c r="O114" s="42">
        <f>_xlfn.XLOOKUP(Tabla15[[#This Row],[COD]],TNOMINA[CODIGO],TNOMINA[sneto])</f>
        <v>25572.51</v>
      </c>
      <c r="P114" t="str">
        <f>_xlfn.XLOOKUP(Tabla15[[#This Row],[CEDULA]],EMPXSEXO[NODOC],EMPXSEXO[GENERO])</f>
        <v>F</v>
      </c>
      <c r="Q114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5" spans="1:17" hidden="1">
      <c r="A115" t="s">
        <v>7844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00108245598</v>
      </c>
      <c r="D115" t="str">
        <f>_xlfn.XLOOKUP(Tabla15[[#This Row],[CEDULA]],TMODELO[Numero Documento],TMODELO[Empleado],_xlfn.XLOOKUP(Tabla15[[#This Row],[CEDULA]],TNOMINA[cedula],TNOMINA[nombre]))</f>
        <v>BETTY EUGENIA MENDEZ ACOSTA</v>
      </c>
      <c r="E115" t="str">
        <f>_xlfn.XLOOKUP(Tabla15[[#This Row],[CEDULA]],TMODELO[Numero Documento],TMODELO[Cargo],_xlfn.XLOOKUP(Tabla15[[#This Row],[COD]],TNOMINA[CODIGO],TNOMINA[cargo]))</f>
        <v>AUXILIAR ADMINISTRATIVO (A)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/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FIJO</v>
      </c>
      <c r="J115" s="42">
        <f>_xlfn.XLOOKUP(Tabla15[[#This Row],[COD]],TNOMINA[CODIGO],TNOMINA[sbruto])</f>
        <v>26250</v>
      </c>
      <c r="K115" s="42">
        <f>_xlfn.XLOOKUP(Tabla15[[#This Row],[COD]],TNOMINA[CODIGO],TNOMINA[ISR])</f>
        <v>0</v>
      </c>
      <c r="L115" s="42">
        <f>_xlfn.XLOOKUP(Tabla15[[#This Row],[COD]],TNOMINA[CODIGO],TNOMINA[SFS])</f>
        <v>798</v>
      </c>
      <c r="M115" s="42">
        <f>_xlfn.XLOOKUP(Tabla15[[#This Row],[COD]],TNOMINA[CODIGO],TNOMINA[AFP])</f>
        <v>753.38</v>
      </c>
      <c r="N115" s="42">
        <f>_xlfn.XLOOKUP(Tabla15[[#This Row],[COD]],TNOMINA[CODIGO],TNOMINA[Otro Desc.])</f>
        <v>25</v>
      </c>
      <c r="O115" s="42">
        <f>_xlfn.XLOOKUP(Tabla15[[#This Row],[COD]],TNOMINA[CODIGO],TNOMINA[sneto])</f>
        <v>24673.62</v>
      </c>
      <c r="P115" t="str">
        <f>_xlfn.XLOOKUP(Tabla15[[#This Row],[CEDULA]],EMPXSEXO[NODOC],EMPXSEXO[GENERO])</f>
        <v>F</v>
      </c>
      <c r="Q115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6" spans="1:17" hidden="1">
      <c r="A116" t="s">
        <v>7995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00104979042</v>
      </c>
      <c r="D116" t="str">
        <f>_xlfn.XLOOKUP(Tabla15[[#This Row],[CEDULA]],TMODELO[Numero Documento],TMODELO[Empleado],_xlfn.XLOOKUP(Tabla15[[#This Row],[CEDULA]],TNOMINA[cedula],TNOMINA[nombre]))</f>
        <v>LUISA ALTAGRACIA MERCADO RODRIGUEZ</v>
      </c>
      <c r="E116" t="str">
        <f>_xlfn.XLOOKUP(Tabla15[[#This Row],[CEDULA]],TMODELO[Numero Documento],TMODELO[Cargo],_xlfn.XLOOKUP(Tabla15[[#This Row],[COD]],TNOMINA[CODIGO],TNOMINA[cargo]))</f>
        <v>RECEPCIONISTA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>CARRERA ADMINISTRATIVA</v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CARRERA ADMINISTRATIVA</v>
      </c>
      <c r="J116" s="42">
        <f>_xlfn.XLOOKUP(Tabla15[[#This Row],[COD]],TNOMINA[CODIGO],TNOMINA[sbruto])</f>
        <v>25000</v>
      </c>
      <c r="K116" s="42">
        <f>_xlfn.XLOOKUP(Tabla15[[#This Row],[COD]],TNOMINA[CODIGO],TNOMINA[ISR])</f>
        <v>0</v>
      </c>
      <c r="L116" s="42">
        <f>_xlfn.XLOOKUP(Tabla15[[#This Row],[COD]],TNOMINA[CODIGO],TNOMINA[SFS])</f>
        <v>760</v>
      </c>
      <c r="M116" s="42">
        <f>_xlfn.XLOOKUP(Tabla15[[#This Row],[COD]],TNOMINA[CODIGO],TNOMINA[AFP])</f>
        <v>717.5</v>
      </c>
      <c r="N116" s="42">
        <f>_xlfn.XLOOKUP(Tabla15[[#This Row],[COD]],TNOMINA[CODIGO],TNOMINA[Otro Desc.])</f>
        <v>3659.119999999999</v>
      </c>
      <c r="O116" s="42">
        <f>_xlfn.XLOOKUP(Tabla15[[#This Row],[COD]],TNOMINA[CODIGO],TNOMINA[sneto])</f>
        <v>19863.38</v>
      </c>
      <c r="P116" t="str">
        <f>_xlfn.XLOOKUP(Tabla15[[#This Row],[CEDULA]],EMPXSEXO[NODOC],EMPXSEXO[GENERO])</f>
        <v>F</v>
      </c>
      <c r="Q116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7" spans="1:17" hidden="1">
      <c r="A117" t="s">
        <v>7925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00115029480</v>
      </c>
      <c r="D117" t="str">
        <f>_xlfn.XLOOKUP(Tabla15[[#This Row],[CEDULA]],TMODELO[Numero Documento],TMODELO[Empleado],_xlfn.XLOOKUP(Tabla15[[#This Row],[CEDULA]],TNOMINA[cedula],TNOMINA[nombre]))</f>
        <v>HERY SANTIAGO ACOSTA PEREZ</v>
      </c>
      <c r="E117" t="str">
        <f>_xlfn.XLOOKUP(Tabla15[[#This Row],[CEDULA]],TMODELO[Numero Documento],TMODELO[Cargo],_xlfn.XLOOKUP(Tabla15[[#This Row],[COD]],TNOMINA[CODIGO],TNOMINA[cargo]))</f>
        <v>AUXILIAR ADMINISTRATIVO (A)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2">
        <f>_xlfn.XLOOKUP(Tabla15[[#This Row],[COD]],TNOMINA[CODIGO],TNOMINA[sbruto])</f>
        <v>25000</v>
      </c>
      <c r="K117" s="42">
        <f>_xlfn.XLOOKUP(Tabla15[[#This Row],[COD]],TNOMINA[CODIGO],TNOMINA[ISR])</f>
        <v>0</v>
      </c>
      <c r="L117" s="42">
        <f>_xlfn.XLOOKUP(Tabla15[[#This Row],[COD]],TNOMINA[CODIGO],TNOMINA[SFS])</f>
        <v>760</v>
      </c>
      <c r="M117" s="42">
        <f>_xlfn.XLOOKUP(Tabla15[[#This Row],[COD]],TNOMINA[CODIGO],TNOMINA[AFP])</f>
        <v>717.5</v>
      </c>
      <c r="N117" s="42">
        <f>_xlfn.XLOOKUP(Tabla15[[#This Row],[COD]],TNOMINA[CODIGO],TNOMINA[Otro Desc.])</f>
        <v>3071</v>
      </c>
      <c r="O117" s="42">
        <f>_xlfn.XLOOKUP(Tabla15[[#This Row],[COD]],TNOMINA[CODIGO],TNOMINA[sneto])</f>
        <v>20451.5</v>
      </c>
      <c r="P117" t="str">
        <f>_xlfn.XLOOKUP(Tabla15[[#This Row],[CEDULA]],EMPXSEXO[NODOC],EMPXSEXO[GENERO])</f>
        <v>M</v>
      </c>
      <c r="Q117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8" spans="1:17" hidden="1">
      <c r="A118" t="s">
        <v>8032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01200873238</v>
      </c>
      <c r="D118" t="str">
        <f>_xlfn.XLOOKUP(Tabla15[[#This Row],[CEDULA]],TMODELO[Numero Documento],TMODELO[Empleado],_xlfn.XLOOKUP(Tabla15[[#This Row],[CEDULA]],TNOMINA[cedula],TNOMINA[nombre]))</f>
        <v>ODALIS MATEO FELIZ</v>
      </c>
      <c r="E118" t="str">
        <f>_xlfn.XLOOKUP(Tabla15[[#This Row],[CEDULA]],TMODELO[Numero Documento],TMODELO[Cargo],_xlfn.XLOOKUP(Tabla15[[#This Row],[COD]],TNOMINA[CODIGO],TNOMINA[cargo]))</f>
        <v>SECRETARIA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8" t="str">
        <f>_xlfn.XLOOKUP(Tabla15[[#This Row],[CEDULA]],TNOMBRADOS[CEDULA],TNOMBRADOS[STATUS],
_xlfn.XLOOKUP(Tabla15[[#This Row],[CEDULA]],TCARRERA[CEDULA],TCARRERA[CATEGORIA DEL SERVIDOR],""))</f>
        <v>CARRERA ADMINISTRATIVA</v>
      </c>
      <c r="H118" t="str">
        <f>_xlfn.XLOOKUP(Tabla15[[#This Row],[CARGO]],Tabla612[CARGO],Tabla612[CATEGORIA DEL SERVIDOR],Tabla15[[#This Row],[TIPO]])</f>
        <v>ESTATUTO SIMPLIFICADO</v>
      </c>
      <c r="I118" t="str">
        <f>IF(Tabla15[[#This Row],[CAT1]]&lt;&gt;"",Tabla15[[#This Row],[CAT1]],Tabla15[[#This Row],[CAT2]])</f>
        <v>CARRERA ADMINISTRATIVA</v>
      </c>
      <c r="J118" s="42">
        <f>_xlfn.XLOOKUP(Tabla15[[#This Row],[COD]],TNOMINA[CODIGO],TNOMINA[sbruto])</f>
        <v>25000</v>
      </c>
      <c r="K118" s="42">
        <f>_xlfn.XLOOKUP(Tabla15[[#This Row],[COD]],TNOMINA[CODIGO],TNOMINA[ISR])</f>
        <v>0</v>
      </c>
      <c r="L118" s="42">
        <f>_xlfn.XLOOKUP(Tabla15[[#This Row],[COD]],TNOMINA[CODIGO],TNOMINA[SFS])</f>
        <v>760</v>
      </c>
      <c r="M118" s="42">
        <f>_xlfn.XLOOKUP(Tabla15[[#This Row],[COD]],TNOMINA[CODIGO],TNOMINA[AFP])</f>
        <v>717.5</v>
      </c>
      <c r="N118" s="42">
        <f>_xlfn.XLOOKUP(Tabla15[[#This Row],[COD]],TNOMINA[CODIGO],TNOMINA[Otro Desc.])</f>
        <v>1171</v>
      </c>
      <c r="O118" s="42">
        <f>_xlfn.XLOOKUP(Tabla15[[#This Row],[COD]],TNOMINA[CODIGO],TNOMINA[sneto])</f>
        <v>22351.5</v>
      </c>
      <c r="P118" t="str">
        <f>_xlfn.XLOOKUP(Tabla15[[#This Row],[CEDULA]],EMPXSEXO[NODOC],EMPXSEXO[GENERO])</f>
        <v>M</v>
      </c>
      <c r="Q118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9" spans="1:17" hidden="1">
      <c r="A119" t="s">
        <v>7947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00108819889</v>
      </c>
      <c r="D119" t="str">
        <f>_xlfn.XLOOKUP(Tabla15[[#This Row],[CEDULA]],TMODELO[Numero Documento],TMODELO[Empleado],_xlfn.XLOOKUP(Tabla15[[#This Row],[CEDULA]],TNOMINA[cedula],TNOMINA[nombre]))</f>
        <v>JOSE ALEXIS ROJAS MARTINEZ</v>
      </c>
      <c r="E119" t="str">
        <f>_xlfn.XLOOKUP(Tabla15[[#This Row],[CEDULA]],TMODELO[Numero Documento],TMODELO[Cargo],_xlfn.XLOOKUP(Tabla15[[#This Row],[COD]],TNOMINA[CODIGO],TNOMINA[cargo]))</f>
        <v>MONITOR B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2">
        <f>_xlfn.XLOOKUP(Tabla15[[#This Row],[COD]],TNOMINA[CODIGO],TNOMINA[sbruto])</f>
        <v>25000</v>
      </c>
      <c r="K119" s="42">
        <f>_xlfn.XLOOKUP(Tabla15[[#This Row],[COD]],TNOMINA[CODIGO],TNOMINA[ISR])</f>
        <v>0</v>
      </c>
      <c r="L119" s="42">
        <f>_xlfn.XLOOKUP(Tabla15[[#This Row],[COD]],TNOMINA[CODIGO],TNOMINA[SFS])</f>
        <v>760</v>
      </c>
      <c r="M119" s="42">
        <f>_xlfn.XLOOKUP(Tabla15[[#This Row],[COD]],TNOMINA[CODIGO],TNOMINA[AFP])</f>
        <v>717.5</v>
      </c>
      <c r="N119" s="42">
        <f>_xlfn.XLOOKUP(Tabla15[[#This Row],[COD]],TNOMINA[CODIGO],TNOMINA[Otro Desc.])</f>
        <v>2751</v>
      </c>
      <c r="O119" s="42">
        <f>_xlfn.XLOOKUP(Tabla15[[#This Row],[COD]],TNOMINA[CODIGO],TNOMINA[sneto])</f>
        <v>20771.5</v>
      </c>
      <c r="P119" t="str">
        <f>_xlfn.XLOOKUP(Tabla15[[#This Row],[CEDULA]],EMPXSEXO[NODOC],EMPXSEXO[GENERO])</f>
        <v>M</v>
      </c>
      <c r="Q119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0" spans="1:17" hidden="1">
      <c r="A120" t="s">
        <v>8007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00110141819</v>
      </c>
      <c r="D120" t="str">
        <f>_xlfn.XLOOKUP(Tabla15[[#This Row],[CEDULA]],TMODELO[Numero Documento],TMODELO[Empleado],_xlfn.XLOOKUP(Tabla15[[#This Row],[CEDULA]],TNOMINA[cedula],TNOMINA[nombre]))</f>
        <v>MARIA LISET TEJADA MARTINEZ</v>
      </c>
      <c r="E120" t="str">
        <f>_xlfn.XLOOKUP(Tabla15[[#This Row],[CEDULA]],TMODELO[Numero Documento],TMODELO[Cargo],_xlfn.XLOOKUP(Tabla15[[#This Row],[COD]],TNOMINA[CODIGO],TNOMINA[cargo]))</f>
        <v>CONSERJE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0" t="str">
        <f>_xlfn.XLOOKUP(Tabla15[[#This Row],[CEDULA]],TNOMBRADOS[CEDULA],TNOMBRADOS[STATUS],
_xlfn.XLOOKUP(Tabla15[[#This Row],[CEDULA]],TCARRERA[CEDULA],TCARRERA[CATEGORIA DEL SERVIDOR],""))</f>
        <v>CARRERA ADMINISTRATIVA</v>
      </c>
      <c r="H120" t="str">
        <f>_xlfn.XLOOKUP(Tabla15[[#This Row],[CARGO]],Tabla612[CARGO],Tabla612[CATEGORIA DEL SERVIDOR],Tabla15[[#This Row],[TIPO]])</f>
        <v>ESTATUTO SIMPLIFICADO</v>
      </c>
      <c r="I120" t="str">
        <f>IF(Tabla15[[#This Row],[CAT1]]&lt;&gt;"",Tabla15[[#This Row],[CAT1]],Tabla15[[#This Row],[CAT2]])</f>
        <v>CARRERA ADMINISTRATIVA</v>
      </c>
      <c r="J120" s="42">
        <f>_xlfn.XLOOKUP(Tabla15[[#This Row],[COD]],TNOMINA[CODIGO],TNOMINA[sbruto])</f>
        <v>20000</v>
      </c>
      <c r="K120" s="42">
        <f>_xlfn.XLOOKUP(Tabla15[[#This Row],[COD]],TNOMINA[CODIGO],TNOMINA[ISR])</f>
        <v>0</v>
      </c>
      <c r="L120" s="42">
        <f>_xlfn.XLOOKUP(Tabla15[[#This Row],[COD]],TNOMINA[CODIGO],TNOMINA[SFS])</f>
        <v>608</v>
      </c>
      <c r="M120" s="42">
        <f>_xlfn.XLOOKUP(Tabla15[[#This Row],[COD]],TNOMINA[CODIGO],TNOMINA[AFP])</f>
        <v>574</v>
      </c>
      <c r="N120" s="42">
        <f>_xlfn.XLOOKUP(Tabla15[[#This Row],[COD]],TNOMINA[CODIGO],TNOMINA[Otro Desc.])</f>
        <v>6380.26</v>
      </c>
      <c r="O120" s="42">
        <f>_xlfn.XLOOKUP(Tabla15[[#This Row],[COD]],TNOMINA[CODIGO],TNOMINA[sneto])</f>
        <v>12437.74</v>
      </c>
      <c r="P120" t="str">
        <f>_xlfn.XLOOKUP(Tabla15[[#This Row],[CEDULA]],EMPXSEXO[NODOC],EMPXSEXO[GENERO])</f>
        <v>F</v>
      </c>
      <c r="Q120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1" spans="1:17" hidden="1">
      <c r="A121" t="s">
        <v>7948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00104882030</v>
      </c>
      <c r="D121" t="str">
        <f>_xlfn.XLOOKUP(Tabla15[[#This Row],[CEDULA]],TMODELO[Numero Documento],TMODELO[Empleado],_xlfn.XLOOKUP(Tabla15[[#This Row],[CEDULA]],TNOMINA[cedula],TNOMINA[nombre]))</f>
        <v>JOSE ANDRES MARTINEZ ACOSTA</v>
      </c>
      <c r="E121" t="str">
        <f>_xlfn.XLOOKUP(Tabla15[[#This Row],[CEDULA]],TMODELO[Numero Documento],TMODELO[Cargo],_xlfn.XLOOKUP(Tabla15[[#This Row],[COD]],TNOMINA[CODIGO],TNOMINA[cargo]))</f>
        <v>CHOFER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1" t="str">
        <f>_xlfn.XLOOKUP(Tabla15[[#This Row],[CEDULA]],TNOMBRADOS[CEDULA],TNOMBRADOS[STATUS],
_xlfn.XLOOKUP(Tabla15[[#This Row],[CEDULA]],TCARRERA[CEDULA],TCARRERA[CATEGORIA DEL SERVIDOR],""))</f>
        <v/>
      </c>
      <c r="H121" t="str">
        <f>_xlfn.XLOOKUP(Tabla15[[#This Row],[CARGO]],Tabla612[CARGO],Tabla612[CATEGORIA DEL SERVIDOR],Tabla15[[#This Row],[TIPO]])</f>
        <v>ESTATUTO SIMPLIFICADO</v>
      </c>
      <c r="I121" t="str">
        <f>IF(Tabla15[[#This Row],[CAT1]]&lt;&gt;"",Tabla15[[#This Row],[CAT1]],Tabla15[[#This Row],[CAT2]])</f>
        <v>ESTATUTO SIMPLIFICADO</v>
      </c>
      <c r="J121" s="42">
        <f>_xlfn.XLOOKUP(Tabla15[[#This Row],[COD]],TNOMINA[CODIGO],TNOMINA[sbruto])</f>
        <v>20000</v>
      </c>
      <c r="K121" s="42">
        <f>_xlfn.XLOOKUP(Tabla15[[#This Row],[COD]],TNOMINA[CODIGO],TNOMINA[ISR])</f>
        <v>0</v>
      </c>
      <c r="L121" s="42">
        <f>_xlfn.XLOOKUP(Tabla15[[#This Row],[COD]],TNOMINA[CODIGO],TNOMINA[SFS])</f>
        <v>608</v>
      </c>
      <c r="M121" s="42">
        <f>_xlfn.XLOOKUP(Tabla15[[#This Row],[COD]],TNOMINA[CODIGO],TNOMINA[AFP])</f>
        <v>574</v>
      </c>
      <c r="N121" s="42">
        <f>_xlfn.XLOOKUP(Tabla15[[#This Row],[COD]],TNOMINA[CODIGO],TNOMINA[Otro Desc.])</f>
        <v>625</v>
      </c>
      <c r="O121" s="42">
        <f>_xlfn.XLOOKUP(Tabla15[[#This Row],[COD]],TNOMINA[CODIGO],TNOMINA[sneto])</f>
        <v>18193</v>
      </c>
      <c r="P121" t="str">
        <f>_xlfn.XLOOKUP(Tabla15[[#This Row],[CEDULA]],EMPXSEXO[NODOC],EMPXSEXO[GENERO])</f>
        <v>M</v>
      </c>
      <c r="Q121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2" spans="1:17" hidden="1">
      <c r="A122" t="s">
        <v>7984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00103018289</v>
      </c>
      <c r="D122" t="str">
        <f>_xlfn.XLOOKUP(Tabla15[[#This Row],[CEDULA]],TMODELO[Numero Documento],TMODELO[Empleado],_xlfn.XLOOKUP(Tabla15[[#This Row],[CEDULA]],TNOMINA[cedula],TNOMINA[nombre]))</f>
        <v>LEONARDO ESTEVEZ PEREZ</v>
      </c>
      <c r="E122" t="str">
        <f>_xlfn.XLOOKUP(Tabla15[[#This Row],[CEDULA]],TMODELO[Numero Documento],TMODELO[Cargo],_xlfn.XLOOKUP(Tabla15[[#This Row],[COD]],TNOMINA[CODIGO],TNOMINA[cargo]))</f>
        <v>INSPECTOR DE CENSURA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2" t="str">
        <f>_xlfn.XLOOKUP(Tabla15[[#This Row],[CEDULA]],TNOMBRADOS[CEDULA],TNOMBRADOS[STATUS],
_xlfn.XLOOKUP(Tabla15[[#This Row],[CEDULA]],TCARRERA[CEDULA],TCARRERA[CATEGORIA DEL SERVIDOR],""))</f>
        <v/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FIJO</v>
      </c>
      <c r="J122" s="42">
        <f>_xlfn.XLOOKUP(Tabla15[[#This Row],[COD]],TNOMINA[CODIGO],TNOMINA[sbruto])</f>
        <v>16500</v>
      </c>
      <c r="K122" s="42">
        <f>_xlfn.XLOOKUP(Tabla15[[#This Row],[COD]],TNOMINA[CODIGO],TNOMINA[ISR])</f>
        <v>0</v>
      </c>
      <c r="L122" s="42">
        <f>_xlfn.XLOOKUP(Tabla15[[#This Row],[COD]],TNOMINA[CODIGO],TNOMINA[SFS])</f>
        <v>501.6</v>
      </c>
      <c r="M122" s="42">
        <f>_xlfn.XLOOKUP(Tabla15[[#This Row],[COD]],TNOMINA[CODIGO],TNOMINA[AFP])</f>
        <v>473.55</v>
      </c>
      <c r="N122" s="42">
        <f>_xlfn.XLOOKUP(Tabla15[[#This Row],[COD]],TNOMINA[CODIGO],TNOMINA[Otro Desc.])</f>
        <v>3154.130000000001</v>
      </c>
      <c r="O122" s="42">
        <f>_xlfn.XLOOKUP(Tabla15[[#This Row],[COD]],TNOMINA[CODIGO],TNOMINA[sneto])</f>
        <v>12370.72</v>
      </c>
      <c r="P122" t="str">
        <f>_xlfn.XLOOKUP(Tabla15[[#This Row],[CEDULA]],EMPXSEXO[NODOC],EMPXSEXO[GENERO])</f>
        <v>M</v>
      </c>
      <c r="Q122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3" spans="1:17" hidden="1">
      <c r="A123" t="s">
        <v>7929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00105731087</v>
      </c>
      <c r="D123" t="str">
        <f>_xlfn.XLOOKUP(Tabla15[[#This Row],[CEDULA]],TMODELO[Numero Documento],TMODELO[Empleado],_xlfn.XLOOKUP(Tabla15[[#This Row],[CEDULA]],TNOMINA[cedula],TNOMINA[nombre]))</f>
        <v>IRMA MARIA VASQUEZ UREÑA</v>
      </c>
      <c r="E123" t="str">
        <f>_xlfn.XLOOKUP(Tabla15[[#This Row],[CEDULA]],TMODELO[Numero Documento],TMODELO[Cargo],_xlfn.XLOOKUP(Tabla15[[#This Row],[COD]],TNOMINA[CODIGO],TNOMINA[cargo]))</f>
        <v>MONITOR B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FIJO</v>
      </c>
      <c r="I123" t="str">
        <f>IF(Tabla15[[#This Row],[CAT1]]&lt;&gt;"",Tabla15[[#This Row],[CAT1]],Tabla15[[#This Row],[CAT2]])</f>
        <v>FIJO</v>
      </c>
      <c r="J123" s="42">
        <f>_xlfn.XLOOKUP(Tabla15[[#This Row],[COD]],TNOMINA[CODIGO],TNOMINA[sbruto])</f>
        <v>13200</v>
      </c>
      <c r="K123" s="42">
        <f>_xlfn.XLOOKUP(Tabla15[[#This Row],[COD]],TNOMINA[CODIGO],TNOMINA[ISR])</f>
        <v>0</v>
      </c>
      <c r="L123" s="42">
        <f>_xlfn.XLOOKUP(Tabla15[[#This Row],[COD]],TNOMINA[CODIGO],TNOMINA[SFS])</f>
        <v>401.28</v>
      </c>
      <c r="M123" s="42">
        <f>_xlfn.XLOOKUP(Tabla15[[#This Row],[COD]],TNOMINA[CODIGO],TNOMINA[AFP])</f>
        <v>378.84</v>
      </c>
      <c r="N123" s="42">
        <f>_xlfn.XLOOKUP(Tabla15[[#This Row],[COD]],TNOMINA[CODIGO],TNOMINA[Otro Desc.])</f>
        <v>6856.2100000000009</v>
      </c>
      <c r="O123" s="42">
        <f>_xlfn.XLOOKUP(Tabla15[[#This Row],[COD]],TNOMINA[CODIGO],TNOMINA[sneto])</f>
        <v>5563.67</v>
      </c>
      <c r="P123" t="str">
        <f>_xlfn.XLOOKUP(Tabla15[[#This Row],[CEDULA]],EMPXSEXO[NODOC],EMPXSEXO[GENERO])</f>
        <v>F</v>
      </c>
      <c r="Q123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4" spans="1:17" hidden="1">
      <c r="A124" t="s">
        <v>7922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00110318797</v>
      </c>
      <c r="D124" t="str">
        <f>_xlfn.XLOOKUP(Tabla15[[#This Row],[CEDULA]],TMODELO[Numero Documento],TMODELO[Empleado],_xlfn.XLOOKUP(Tabla15[[#This Row],[CEDULA]],TNOMINA[cedula],TNOMINA[nombre]))</f>
        <v>GUMERCINDA GONZALEZ</v>
      </c>
      <c r="E124" t="str">
        <f>_xlfn.XLOOKUP(Tabla15[[#This Row],[CEDULA]],TMODELO[Numero Documento],TMODELO[Cargo],_xlfn.XLOOKUP(Tabla15[[#This Row],[COD]],TNOMINA[CODIGO],TNOMINA[cargo]))</f>
        <v>SUPERVISOR (A) DE CINE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FIJO</v>
      </c>
      <c r="I124" t="str">
        <f>IF(Tabla15[[#This Row],[CAT1]]&lt;&gt;"",Tabla15[[#This Row],[CAT1]],Tabla15[[#This Row],[CAT2]])</f>
        <v>FIJO</v>
      </c>
      <c r="J124" s="42">
        <f>_xlfn.XLOOKUP(Tabla15[[#This Row],[COD]],TNOMINA[CODIGO],TNOMINA[sbruto])</f>
        <v>11292.79</v>
      </c>
      <c r="K124" s="42">
        <f>_xlfn.XLOOKUP(Tabla15[[#This Row],[COD]],TNOMINA[CODIGO],TNOMINA[ISR])</f>
        <v>0</v>
      </c>
      <c r="L124" s="42">
        <f>_xlfn.XLOOKUP(Tabla15[[#This Row],[COD]],TNOMINA[CODIGO],TNOMINA[SFS])</f>
        <v>343.3</v>
      </c>
      <c r="M124" s="42">
        <f>_xlfn.XLOOKUP(Tabla15[[#This Row],[COD]],TNOMINA[CODIGO],TNOMINA[AFP])</f>
        <v>324.10000000000002</v>
      </c>
      <c r="N124" s="42">
        <f>_xlfn.XLOOKUP(Tabla15[[#This Row],[COD]],TNOMINA[CODIGO],TNOMINA[Otro Desc.])</f>
        <v>8411.5800000000017</v>
      </c>
      <c r="O124" s="42">
        <f>_xlfn.XLOOKUP(Tabla15[[#This Row],[COD]],TNOMINA[CODIGO],TNOMINA[sneto])</f>
        <v>2213.81</v>
      </c>
      <c r="P124" t="str">
        <f>_xlfn.XLOOKUP(Tabla15[[#This Row],[CEDULA]],EMPXSEXO[NODOC],EMPXSEXO[GENERO])</f>
        <v>F</v>
      </c>
      <c r="Q124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5" spans="1:17" hidden="1">
      <c r="A125" t="s">
        <v>7914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03100296627</v>
      </c>
      <c r="D125" t="str">
        <f>_xlfn.XLOOKUP(Tabla15[[#This Row],[CEDULA]],TMODELO[Numero Documento],TMODELO[Empleado],_xlfn.XLOOKUP(Tabla15[[#This Row],[CEDULA]],TNOMINA[cedula],TNOMINA[nombre]))</f>
        <v>GERONIMO DE JESUS PEGUERO</v>
      </c>
      <c r="E125" t="str">
        <f>_xlfn.XLOOKUP(Tabla15[[#This Row],[CEDULA]],TMODELO[Numero Documento],TMODELO[Cargo],_xlfn.XLOOKUP(Tabla15[[#This Row],[COD]],TNOMINA[CODIGO],TNOMINA[cargo]))</f>
        <v>INSPECTOR (A)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FIJO</v>
      </c>
      <c r="I125" t="str">
        <f>IF(Tabla15[[#This Row],[CAT1]]&lt;&gt;"",Tabla15[[#This Row],[CAT1]],Tabla15[[#This Row],[CAT2]])</f>
        <v>FIJO</v>
      </c>
      <c r="J125" s="42">
        <f>_xlfn.XLOOKUP(Tabla15[[#This Row],[COD]],TNOMINA[CODIGO],TNOMINA[sbruto])</f>
        <v>10000</v>
      </c>
      <c r="K125" s="42">
        <f>_xlfn.XLOOKUP(Tabla15[[#This Row],[COD]],TNOMINA[CODIGO],TNOMINA[ISR])</f>
        <v>0</v>
      </c>
      <c r="L125" s="42">
        <f>_xlfn.XLOOKUP(Tabla15[[#This Row],[COD]],TNOMINA[CODIGO],TNOMINA[SFS])</f>
        <v>304</v>
      </c>
      <c r="M125" s="42">
        <f>_xlfn.XLOOKUP(Tabla15[[#This Row],[COD]],TNOMINA[CODIGO],TNOMINA[AFP])</f>
        <v>287</v>
      </c>
      <c r="N125" s="42">
        <f>_xlfn.XLOOKUP(Tabla15[[#This Row],[COD]],TNOMINA[CODIGO],TNOMINA[Otro Desc.])</f>
        <v>375</v>
      </c>
      <c r="O125" s="42">
        <f>_xlfn.XLOOKUP(Tabla15[[#This Row],[COD]],TNOMINA[CODIGO],TNOMINA[sneto])</f>
        <v>9034</v>
      </c>
      <c r="P125" t="str">
        <f>_xlfn.XLOOKUP(Tabla15[[#This Row],[CEDULA]],EMPXSEXO[NODOC],EMPXSEXO[GENERO])</f>
        <v>M</v>
      </c>
      <c r="Q125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6" spans="1:17" hidden="1">
      <c r="A126" t="s">
        <v>7932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05200101383</v>
      </c>
      <c r="D126" t="str">
        <f>_xlfn.XLOOKUP(Tabla15[[#This Row],[CEDULA]],TMODELO[Numero Documento],TMODELO[Empleado],_xlfn.XLOOKUP(Tabla15[[#This Row],[CEDULA]],TNOMINA[cedula],TNOMINA[nombre]))</f>
        <v>IVELISSE LEON AYBAR</v>
      </c>
      <c r="E126" t="str">
        <f>_xlfn.XLOOKUP(Tabla15[[#This Row],[CEDULA]],TMODELO[Numero Documento],TMODELO[Cargo],_xlfn.XLOOKUP(Tabla15[[#This Row],[COD]],TNOMINA[CODIGO],TNOMINA[cargo]))</f>
        <v>MONITOR AUDIOVISUAL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6" t="str">
        <f>_xlfn.XLOOKUP(Tabla15[[#This Row],[CEDULA]],TNOMBRADOS[CEDULA],TNOMBRADOS[STATUS],
_xlfn.XLOOKUP(Tabla15[[#This Row],[CEDULA]],TCARRERA[CEDULA],TCARRERA[CATEGORIA DEL SERVIDOR],""))</f>
        <v>CARRERA ADMINISTRATIVA</v>
      </c>
      <c r="H126" t="str">
        <f>_xlfn.XLOOKUP(Tabla15[[#This Row],[CARGO]],Tabla612[CARGO],Tabla612[CATEGORIA DEL SERVIDOR],Tabla15[[#This Row],[TIPO]])</f>
        <v>FIJO</v>
      </c>
      <c r="I126" t="str">
        <f>IF(Tabla15[[#This Row],[CAT1]]&lt;&gt;"",Tabla15[[#This Row],[CAT1]],Tabla15[[#This Row],[CAT2]])</f>
        <v>CARRERA ADMINISTRATIVA</v>
      </c>
      <c r="J126" s="42">
        <f>_xlfn.XLOOKUP(Tabla15[[#This Row],[COD]],TNOMINA[CODIGO],TNOMINA[sbruto])</f>
        <v>10000</v>
      </c>
      <c r="K126" s="42">
        <f>_xlfn.XLOOKUP(Tabla15[[#This Row],[COD]],TNOMINA[CODIGO],TNOMINA[ISR])</f>
        <v>0</v>
      </c>
      <c r="L126" s="42">
        <f>_xlfn.XLOOKUP(Tabla15[[#This Row],[COD]],TNOMINA[CODIGO],TNOMINA[SFS])</f>
        <v>304</v>
      </c>
      <c r="M126" s="42">
        <f>_xlfn.XLOOKUP(Tabla15[[#This Row],[COD]],TNOMINA[CODIGO],TNOMINA[AFP])</f>
        <v>287</v>
      </c>
      <c r="N126" s="42">
        <f>_xlfn.XLOOKUP(Tabla15[[#This Row],[COD]],TNOMINA[CODIGO],TNOMINA[Otro Desc.])</f>
        <v>7352.17</v>
      </c>
      <c r="O126" s="42">
        <f>_xlfn.XLOOKUP(Tabla15[[#This Row],[COD]],TNOMINA[CODIGO],TNOMINA[sneto])</f>
        <v>2056.83</v>
      </c>
      <c r="P126" t="str">
        <f>_xlfn.XLOOKUP(Tabla15[[#This Row],[CEDULA]],EMPXSEXO[NODOC],EMPXSEXO[GENERO])</f>
        <v>F</v>
      </c>
      <c r="Q126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7" spans="1:17" hidden="1">
      <c r="A127" t="s">
        <v>8043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00101302412</v>
      </c>
      <c r="D127" t="str">
        <f>_xlfn.XLOOKUP(Tabla15[[#This Row],[CEDULA]],TMODELO[Numero Documento],TMODELO[Empleado],_xlfn.XLOOKUP(Tabla15[[#This Row],[CEDULA]],TNOMINA[cedula],TNOMINA[nombre]))</f>
        <v>RAMON GUILLERMO PEÑA REYES</v>
      </c>
      <c r="E127" t="str">
        <f>_xlfn.XLOOKUP(Tabla15[[#This Row],[CEDULA]],TMODELO[Numero Documento],TMODELO[Cargo],_xlfn.XLOOKUP(Tabla15[[#This Row],[COD]],TNOMINA[CODIGO],TNOMINA[cargo]))</f>
        <v>INSPECTOR DE ESPECTACULOS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7" t="str">
        <f>_xlfn.XLOOKUP(Tabla15[[#This Row],[CEDULA]],TNOMBRADOS[CEDULA],TNOMBRADOS[STATUS],
_xlfn.XLOOKUP(Tabla15[[#This Row],[CEDULA]],TCARRERA[CEDULA],TCARRERA[CATEGORIA DEL SERVIDOR],""))</f>
        <v>CARRERA ADMINISTRATIVA</v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CARRERA ADMINISTRATIVA</v>
      </c>
      <c r="J127" s="42">
        <f>_xlfn.XLOOKUP(Tabla15[[#This Row],[COD]],TNOMINA[CODIGO],TNOMINA[sbruto])</f>
        <v>10000</v>
      </c>
      <c r="K127" s="42">
        <f>_xlfn.XLOOKUP(Tabla15[[#This Row],[COD]],TNOMINA[CODIGO],TNOMINA[ISR])</f>
        <v>0</v>
      </c>
      <c r="L127" s="42">
        <f>_xlfn.XLOOKUP(Tabla15[[#This Row],[COD]],TNOMINA[CODIGO],TNOMINA[SFS])</f>
        <v>304</v>
      </c>
      <c r="M127" s="42">
        <f>_xlfn.XLOOKUP(Tabla15[[#This Row],[COD]],TNOMINA[CODIGO],TNOMINA[AFP])</f>
        <v>287</v>
      </c>
      <c r="N127" s="42">
        <f>_xlfn.XLOOKUP(Tabla15[[#This Row],[COD]],TNOMINA[CODIGO],TNOMINA[Otro Desc.])</f>
        <v>575</v>
      </c>
      <c r="O127" s="42">
        <f>_xlfn.XLOOKUP(Tabla15[[#This Row],[COD]],TNOMINA[CODIGO],TNOMINA[sneto])</f>
        <v>8834</v>
      </c>
      <c r="P127" t="str">
        <f>_xlfn.XLOOKUP(Tabla15[[#This Row],[CEDULA]],EMPXSEXO[NODOC],EMPXSEXO[GENERO])</f>
        <v>M</v>
      </c>
      <c r="Q127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8" spans="1:17" hidden="1">
      <c r="A128" t="s">
        <v>8045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00112729223</v>
      </c>
      <c r="D128" t="str">
        <f>_xlfn.XLOOKUP(Tabla15[[#This Row],[CEDULA]],TMODELO[Numero Documento],TMODELO[Empleado],_xlfn.XLOOKUP(Tabla15[[#This Row],[CEDULA]],TNOMINA[cedula],TNOMINA[nombre]))</f>
        <v>RAMON RADAME BERTRE OVANDO</v>
      </c>
      <c r="E128" t="str">
        <f>_xlfn.XLOOKUP(Tabla15[[#This Row],[CEDULA]],TMODELO[Numero Documento],TMODELO[Cargo],_xlfn.XLOOKUP(Tabla15[[#This Row],[COD]],TNOMINA[CODIGO],TNOMINA[cargo]))</f>
        <v>INSPECTOR DE ESPECTACULOS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8" t="str">
        <f>_xlfn.XLOOKUP(Tabla15[[#This Row],[CEDULA]],TNOMBRADOS[CEDULA],TNOMBRADOS[STATUS],
_xlfn.XLOOKUP(Tabla15[[#This Row],[CEDULA]],TCARRERA[CEDULA],TCARRERA[CATEGORIA DEL SERVIDOR],""))</f>
        <v>CARRERA ADMINISTRATIVA</v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CARRERA ADMINISTRATIVA</v>
      </c>
      <c r="J128" s="42">
        <f>_xlfn.XLOOKUP(Tabla15[[#This Row],[COD]],TNOMINA[CODIGO],TNOMINA[sbruto])</f>
        <v>10000</v>
      </c>
      <c r="K128" s="42">
        <f>_xlfn.XLOOKUP(Tabla15[[#This Row],[COD]],TNOMINA[CODIGO],TNOMINA[ISR])</f>
        <v>0</v>
      </c>
      <c r="L128" s="42">
        <f>_xlfn.XLOOKUP(Tabla15[[#This Row],[COD]],TNOMINA[CODIGO],TNOMINA[SFS])</f>
        <v>304</v>
      </c>
      <c r="M128" s="42">
        <f>_xlfn.XLOOKUP(Tabla15[[#This Row],[COD]],TNOMINA[CODIGO],TNOMINA[AFP])</f>
        <v>287</v>
      </c>
      <c r="N128" s="42">
        <f>_xlfn.XLOOKUP(Tabla15[[#This Row],[COD]],TNOMINA[CODIGO],TNOMINA[Otro Desc.])</f>
        <v>525</v>
      </c>
      <c r="O128" s="42">
        <f>_xlfn.XLOOKUP(Tabla15[[#This Row],[COD]],TNOMINA[CODIGO],TNOMINA[sneto])</f>
        <v>8884</v>
      </c>
      <c r="P128" t="str">
        <f>_xlfn.XLOOKUP(Tabla15[[#This Row],[CEDULA]],EMPXSEXO[NODOC],EMPXSEXO[GENERO])</f>
        <v>M</v>
      </c>
      <c r="Q128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9" spans="1:17" hidden="1">
      <c r="A129" t="s">
        <v>7858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02600368134</v>
      </c>
      <c r="D129" t="str">
        <f>_xlfn.XLOOKUP(Tabla15[[#This Row],[CEDULA]],TMODELO[Numero Documento],TMODELO[Empleado],_xlfn.XLOOKUP(Tabla15[[#This Row],[CEDULA]],TNOMINA[cedula],TNOMINA[nombre]))</f>
        <v>CASILDA GUERRERO</v>
      </c>
      <c r="E129" t="str">
        <f>_xlfn.XLOOKUP(Tabla15[[#This Row],[CEDULA]],TMODELO[Numero Documento],TMODELO[Cargo],_xlfn.XLOOKUP(Tabla15[[#This Row],[COD]],TNOMINA[CODIGO],TNOMINA[cargo]))</f>
        <v>MONITOR B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2">
        <f>_xlfn.XLOOKUP(Tabla15[[#This Row],[COD]],TNOMINA[CODIGO],TNOMINA[sbruto])</f>
        <v>10000</v>
      </c>
      <c r="K129" s="42">
        <f>_xlfn.XLOOKUP(Tabla15[[#This Row],[COD]],TNOMINA[CODIGO],TNOMINA[ISR])</f>
        <v>0</v>
      </c>
      <c r="L129" s="42">
        <f>_xlfn.XLOOKUP(Tabla15[[#This Row],[COD]],TNOMINA[CODIGO],TNOMINA[SFS])</f>
        <v>304</v>
      </c>
      <c r="M129" s="42">
        <f>_xlfn.XLOOKUP(Tabla15[[#This Row],[COD]],TNOMINA[CODIGO],TNOMINA[AFP])</f>
        <v>287</v>
      </c>
      <c r="N129" s="42">
        <f>_xlfn.XLOOKUP(Tabla15[[#This Row],[COD]],TNOMINA[CODIGO],TNOMINA[Otro Desc.])</f>
        <v>4407.57</v>
      </c>
      <c r="O129" s="42">
        <f>_xlfn.XLOOKUP(Tabla15[[#This Row],[COD]],TNOMINA[CODIGO],TNOMINA[sneto])</f>
        <v>5001.43</v>
      </c>
      <c r="P129" t="str">
        <f>_xlfn.XLOOKUP(Tabla15[[#This Row],[CEDULA]],EMPXSEXO[NODOC],EMPXSEXO[GENERO])</f>
        <v>F</v>
      </c>
      <c r="Q129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0" spans="1:17" hidden="1">
      <c r="A130" t="s">
        <v>7859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05400125836</v>
      </c>
      <c r="D130" t="str">
        <f>_xlfn.XLOOKUP(Tabla15[[#This Row],[CEDULA]],TMODELO[Numero Documento],TMODELO[Empleado],_xlfn.XLOOKUP(Tabla15[[#This Row],[CEDULA]],TNOMINA[cedula],TNOMINA[nombre]))</f>
        <v>CECILIA RAMONA GUILLEN FRANCISCO</v>
      </c>
      <c r="E130" t="str">
        <f>_xlfn.XLOOKUP(Tabla15[[#This Row],[CEDULA]],TMODELO[Numero Documento],TMODELO[Cargo],_xlfn.XLOOKUP(Tabla15[[#This Row],[COD]],TNOMINA[CODIGO],TNOMINA[cargo]))</f>
        <v>CONSERJE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ESTATUTO SIMPLIFICADO</v>
      </c>
      <c r="I130" t="str">
        <f>IF(Tabla15[[#This Row],[CAT1]]&lt;&gt;"",Tabla15[[#This Row],[CAT1]],Tabla15[[#This Row],[CAT2]])</f>
        <v>ESTATUTO SIMPLIFICADO</v>
      </c>
      <c r="J130" s="42">
        <f>_xlfn.XLOOKUP(Tabla15[[#This Row],[COD]],TNOMINA[CODIGO],TNOMINA[sbruto])</f>
        <v>10000</v>
      </c>
      <c r="K130" s="42">
        <f>_xlfn.XLOOKUP(Tabla15[[#This Row],[COD]],TNOMINA[CODIGO],TNOMINA[ISR])</f>
        <v>0</v>
      </c>
      <c r="L130" s="42">
        <f>_xlfn.XLOOKUP(Tabla15[[#This Row],[COD]],TNOMINA[CODIGO],TNOMINA[SFS])</f>
        <v>304</v>
      </c>
      <c r="M130" s="42">
        <f>_xlfn.XLOOKUP(Tabla15[[#This Row],[COD]],TNOMINA[CODIGO],TNOMINA[AFP])</f>
        <v>287</v>
      </c>
      <c r="N130" s="42">
        <f>_xlfn.XLOOKUP(Tabla15[[#This Row],[COD]],TNOMINA[CODIGO],TNOMINA[Otro Desc.])</f>
        <v>5120.83</v>
      </c>
      <c r="O130" s="42">
        <f>_xlfn.XLOOKUP(Tabla15[[#This Row],[COD]],TNOMINA[CODIGO],TNOMINA[sneto])</f>
        <v>4288.17</v>
      </c>
      <c r="P130" t="str">
        <f>_xlfn.XLOOKUP(Tabla15[[#This Row],[CEDULA]],EMPXSEXO[NODOC],EMPXSEXO[GENERO])</f>
        <v>F</v>
      </c>
      <c r="Q130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1" spans="1:17" hidden="1">
      <c r="A131" t="s">
        <v>7878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00112859798</v>
      </c>
      <c r="D131" t="str">
        <f>_xlfn.XLOOKUP(Tabla15[[#This Row],[CEDULA]],TMODELO[Numero Documento],TMODELO[Empleado],_xlfn.XLOOKUP(Tabla15[[#This Row],[CEDULA]],TNOMINA[cedula],TNOMINA[nombre]))</f>
        <v>EDGAR ALEXANDRO SANCHEZ PEREZ</v>
      </c>
      <c r="E131" t="str">
        <f>_xlfn.XLOOKUP(Tabla15[[#This Row],[CEDULA]],TMODELO[Numero Documento],TMODELO[Cargo],_xlfn.XLOOKUP(Tabla15[[#This Row],[COD]],TNOMINA[CODIGO],TNOMINA[cargo]))</f>
        <v>INSPECTOR DE CINE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1" t="str">
        <f>_xlfn.XLOOKUP(Tabla15[[#This Row],[CEDULA]],TNOMBRADOS[CEDULA],TNOMBRADOS[STATUS],
_xlfn.XLOOKUP(Tabla15[[#This Row],[CEDULA]],TCARRERA[CEDULA],TCARRERA[CATEGORIA DEL SERVIDOR],""))</f>
        <v>CARRERA ADMINISTRATIVA</v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CARRERA ADMINISTRATIVA</v>
      </c>
      <c r="J131" s="42">
        <f>_xlfn.XLOOKUP(Tabla15[[#This Row],[COD]],TNOMINA[CODIGO],TNOMINA[sbruto])</f>
        <v>10000</v>
      </c>
      <c r="K131" s="42">
        <f>_xlfn.XLOOKUP(Tabla15[[#This Row],[COD]],TNOMINA[CODIGO],TNOMINA[ISR])</f>
        <v>0</v>
      </c>
      <c r="L131" s="42">
        <f>_xlfn.XLOOKUP(Tabla15[[#This Row],[COD]],TNOMINA[CODIGO],TNOMINA[SFS])</f>
        <v>304</v>
      </c>
      <c r="M131" s="42">
        <f>_xlfn.XLOOKUP(Tabla15[[#This Row],[COD]],TNOMINA[CODIGO],TNOMINA[AFP])</f>
        <v>287</v>
      </c>
      <c r="N131" s="42">
        <f>_xlfn.XLOOKUP(Tabla15[[#This Row],[COD]],TNOMINA[CODIGO],TNOMINA[Otro Desc.])</f>
        <v>75</v>
      </c>
      <c r="O131" s="42">
        <f>_xlfn.XLOOKUP(Tabla15[[#This Row],[COD]],TNOMINA[CODIGO],TNOMINA[sneto])</f>
        <v>9334</v>
      </c>
      <c r="P131" t="str">
        <f>_xlfn.XLOOKUP(Tabla15[[#This Row],[CEDULA]],EMPXSEXO[NODOC],EMPXSEXO[GENERO])</f>
        <v>M</v>
      </c>
      <c r="Q131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2" spans="1:17" hidden="1">
      <c r="A132" t="s">
        <v>7880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00113742118</v>
      </c>
      <c r="D132" t="str">
        <f>_xlfn.XLOOKUP(Tabla15[[#This Row],[CEDULA]],TMODELO[Numero Documento],TMODELO[Empleado],_xlfn.XLOOKUP(Tabla15[[#This Row],[CEDULA]],TNOMINA[cedula],TNOMINA[nombre]))</f>
        <v>EDWARD MORENO JIMENEZ</v>
      </c>
      <c r="E132" t="str">
        <f>_xlfn.XLOOKUP(Tabla15[[#This Row],[CEDULA]],TMODELO[Numero Documento],TMODELO[Cargo],_xlfn.XLOOKUP(Tabla15[[#This Row],[COD]],TNOMINA[CODIGO],TNOMINA[cargo]))</f>
        <v>INSPECTOR DE ESPECTACULOS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2" t="str">
        <f>_xlfn.XLOOKUP(Tabla15[[#This Row],[CEDULA]],TNOMBRADOS[CEDULA],TNOMBRADOS[STATUS],
_xlfn.XLOOKUP(Tabla15[[#This Row],[CEDULA]],TCARRERA[CEDULA],TCARRERA[CATEGORIA DEL SERVIDOR],""))</f>
        <v>CARRERA ADMINISTRATIVA</v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CARRERA ADMINISTRATIVA</v>
      </c>
      <c r="J132" s="42">
        <f>_xlfn.XLOOKUP(Tabla15[[#This Row],[COD]],TNOMINA[CODIGO],TNOMINA[sbruto])</f>
        <v>10000</v>
      </c>
      <c r="K132" s="42">
        <f>_xlfn.XLOOKUP(Tabla15[[#This Row],[COD]],TNOMINA[CODIGO],TNOMINA[ISR])</f>
        <v>0</v>
      </c>
      <c r="L132" s="42">
        <f>_xlfn.XLOOKUP(Tabla15[[#This Row],[COD]],TNOMINA[CODIGO],TNOMINA[SFS])</f>
        <v>304</v>
      </c>
      <c r="M132" s="42">
        <f>_xlfn.XLOOKUP(Tabla15[[#This Row],[COD]],TNOMINA[CODIGO],TNOMINA[AFP])</f>
        <v>287</v>
      </c>
      <c r="N132" s="42">
        <f>_xlfn.XLOOKUP(Tabla15[[#This Row],[COD]],TNOMINA[CODIGO],TNOMINA[Otro Desc.])</f>
        <v>375</v>
      </c>
      <c r="O132" s="42">
        <f>_xlfn.XLOOKUP(Tabla15[[#This Row],[COD]],TNOMINA[CODIGO],TNOMINA[sneto])</f>
        <v>9034</v>
      </c>
      <c r="P132" t="str">
        <f>_xlfn.XLOOKUP(Tabla15[[#This Row],[CEDULA]],EMPXSEXO[NODOC],EMPXSEXO[GENERO])</f>
        <v>M</v>
      </c>
      <c r="Q132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3" spans="1:17" hidden="1">
      <c r="A133" t="s">
        <v>7980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08600048410</v>
      </c>
      <c r="D133" t="str">
        <f>_xlfn.XLOOKUP(Tabla15[[#This Row],[CEDULA]],TMODELO[Numero Documento],TMODELO[Empleado],_xlfn.XLOOKUP(Tabla15[[#This Row],[CEDULA]],TNOMINA[cedula],TNOMINA[nombre]))</f>
        <v>KEVIN ROBERTO SANTOS BEJARAN</v>
      </c>
      <c r="E133" t="str">
        <f>_xlfn.XLOOKUP(Tabla15[[#This Row],[CEDULA]],TMODELO[Numero Documento],TMODELO[Cargo],_xlfn.XLOOKUP(Tabla15[[#This Row],[COD]],TNOMINA[CODIGO],TNOMINA[cargo]))</f>
        <v>SUPERVISOR (A) DE CINE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2">
        <f>_xlfn.XLOOKUP(Tabla15[[#This Row],[COD]],TNOMINA[CODIGO],TNOMINA[sbruto])</f>
        <v>10000</v>
      </c>
      <c r="K133" s="42">
        <f>_xlfn.XLOOKUP(Tabla15[[#This Row],[COD]],TNOMINA[CODIGO],TNOMINA[ISR])</f>
        <v>0</v>
      </c>
      <c r="L133" s="42">
        <f>_xlfn.XLOOKUP(Tabla15[[#This Row],[COD]],TNOMINA[CODIGO],TNOMINA[SFS])</f>
        <v>304</v>
      </c>
      <c r="M133" s="42">
        <f>_xlfn.XLOOKUP(Tabla15[[#This Row],[COD]],TNOMINA[CODIGO],TNOMINA[AFP])</f>
        <v>287</v>
      </c>
      <c r="N133" s="42">
        <f>_xlfn.XLOOKUP(Tabla15[[#This Row],[COD]],TNOMINA[CODIGO],TNOMINA[Otro Desc.])</f>
        <v>425</v>
      </c>
      <c r="O133" s="42">
        <f>_xlfn.XLOOKUP(Tabla15[[#This Row],[COD]],TNOMINA[CODIGO],TNOMINA[sneto])</f>
        <v>8984</v>
      </c>
      <c r="P133" t="str">
        <f>_xlfn.XLOOKUP(Tabla15[[#This Row],[CEDULA]],EMPXSEXO[NODOC],EMPXSEXO[GENERO])</f>
        <v>M</v>
      </c>
      <c r="Q133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4" spans="1:17" hidden="1">
      <c r="A134" t="s">
        <v>8075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00113479703</v>
      </c>
      <c r="D134" t="str">
        <f>_xlfn.XLOOKUP(Tabla15[[#This Row],[CEDULA]],TMODELO[Numero Documento],TMODELO[Empleado],_xlfn.XLOOKUP(Tabla15[[#This Row],[CEDULA]],TNOMINA[cedula],TNOMINA[nombre]))</f>
        <v>SOCRATES DE JESUS ACOSTA VIDAL</v>
      </c>
      <c r="E134" t="str">
        <f>_xlfn.XLOOKUP(Tabla15[[#This Row],[CEDULA]],TMODELO[Numero Documento],TMODELO[Cargo],_xlfn.XLOOKUP(Tabla15[[#This Row],[COD]],TNOMINA[CODIGO],TNOMINA[cargo]))</f>
        <v>INSPECTOR DE CINE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4" t="str">
        <f>_xlfn.XLOOKUP(Tabla15[[#This Row],[CEDULA]],TNOMBRADOS[CEDULA],TNOMBRADOS[STATUS],
_xlfn.XLOOKUP(Tabla15[[#This Row],[CEDULA]],TCARRERA[CEDULA],TCARRERA[CATEGORIA DEL SERVIDOR],""))</f>
        <v/>
      </c>
      <c r="H134" t="str">
        <f>_xlfn.XLOOKUP(Tabla15[[#This Row],[CARGO]],Tabla612[CARGO],Tabla612[CATEGORIA DEL SERVIDOR],Tabla15[[#This Row],[TIPO]])</f>
        <v>FIJO</v>
      </c>
      <c r="I134" t="str">
        <f>IF(Tabla15[[#This Row],[CAT1]]&lt;&gt;"",Tabla15[[#This Row],[CAT1]],Tabla15[[#This Row],[CAT2]])</f>
        <v>FIJO</v>
      </c>
      <c r="J134" s="42">
        <f>_xlfn.XLOOKUP(Tabla15[[#This Row],[COD]],TNOMINA[CODIGO],TNOMINA[sbruto])</f>
        <v>10000</v>
      </c>
      <c r="K134" s="42">
        <f>_xlfn.XLOOKUP(Tabla15[[#This Row],[COD]],TNOMINA[CODIGO],TNOMINA[ISR])</f>
        <v>0</v>
      </c>
      <c r="L134" s="42">
        <f>_xlfn.XLOOKUP(Tabla15[[#This Row],[COD]],TNOMINA[CODIGO],TNOMINA[SFS])</f>
        <v>304</v>
      </c>
      <c r="M134" s="42">
        <f>_xlfn.XLOOKUP(Tabla15[[#This Row],[COD]],TNOMINA[CODIGO],TNOMINA[AFP])</f>
        <v>287</v>
      </c>
      <c r="N134" s="42">
        <f>_xlfn.XLOOKUP(Tabla15[[#This Row],[COD]],TNOMINA[CODIGO],TNOMINA[Otro Desc.])</f>
        <v>375</v>
      </c>
      <c r="O134" s="42">
        <f>_xlfn.XLOOKUP(Tabla15[[#This Row],[COD]],TNOMINA[CODIGO],TNOMINA[sneto])</f>
        <v>9034</v>
      </c>
      <c r="P134" t="str">
        <f>_xlfn.XLOOKUP(Tabla15[[#This Row],[CEDULA]],EMPXSEXO[NODOC],EMPXSEXO[GENERO])</f>
        <v>M</v>
      </c>
      <c r="Q134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5" spans="1:17" hidden="1">
      <c r="A135" t="s">
        <v>7820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02600737759</v>
      </c>
      <c r="D135" t="str">
        <f>_xlfn.XLOOKUP(Tabla15[[#This Row],[CEDULA]],TMODELO[Numero Documento],TMODELO[Empleado],_xlfn.XLOOKUP(Tabla15[[#This Row],[CEDULA]],TNOMINA[cedula],TNOMINA[nombre]))</f>
        <v>ALFONSO TRINIDAD Y AZA</v>
      </c>
      <c r="E135" t="str">
        <f>_xlfn.XLOOKUP(Tabla15[[#This Row],[CEDULA]],TMODELO[Numero Documento],TMODELO[Cargo],_xlfn.XLOOKUP(Tabla15[[#This Row],[COD]],TNOMINA[CODIGO],TNOMINA[cargo]))</f>
        <v>INSP. ROMANA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5" t="str">
        <f>_xlfn.XLOOKUP(Tabla15[[#This Row],[CEDULA]],TNOMBRADOS[CEDULA],TNOMBRADOS[STATUS],
_xlfn.XLOOKUP(Tabla15[[#This Row],[CEDULA]],TCARRERA[CEDULA],TCARRERA[CATEGORIA DEL SERVIDOR],""))</f>
        <v/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FIJO</v>
      </c>
      <c r="J135" s="42">
        <f>_xlfn.XLOOKUP(Tabla15[[#This Row],[COD]],TNOMINA[CODIGO],TNOMINA[sbruto])</f>
        <v>10000</v>
      </c>
      <c r="K135" s="42">
        <f>_xlfn.XLOOKUP(Tabla15[[#This Row],[COD]],TNOMINA[CODIGO],TNOMINA[ISR])</f>
        <v>0</v>
      </c>
      <c r="L135" s="42">
        <f>_xlfn.XLOOKUP(Tabla15[[#This Row],[COD]],TNOMINA[CODIGO],TNOMINA[SFS])</f>
        <v>304</v>
      </c>
      <c r="M135" s="42">
        <f>_xlfn.XLOOKUP(Tabla15[[#This Row],[COD]],TNOMINA[CODIGO],TNOMINA[AFP])</f>
        <v>287</v>
      </c>
      <c r="N135" s="42">
        <f>_xlfn.XLOOKUP(Tabla15[[#This Row],[COD]],TNOMINA[CODIGO],TNOMINA[Otro Desc.])</f>
        <v>75</v>
      </c>
      <c r="O135" s="42">
        <f>_xlfn.XLOOKUP(Tabla15[[#This Row],[COD]],TNOMINA[CODIGO],TNOMINA[sneto])</f>
        <v>9334</v>
      </c>
      <c r="P135" t="str">
        <f>_xlfn.XLOOKUP(Tabla15[[#This Row],[CEDULA]],EMPXSEXO[NODOC],EMPXSEXO[GENERO])</f>
        <v>M</v>
      </c>
      <c r="Q135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6" spans="1:17" hidden="1">
      <c r="A136" t="s">
        <v>7575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00118861574</v>
      </c>
      <c r="D136" t="str">
        <f>_xlfn.XLOOKUP(Tabla15[[#This Row],[CEDULA]],TMODELO[Numero Documento],TMODELO[Empleado],_xlfn.XLOOKUP(Tabla15[[#This Row],[CEDULA]],TNOMINA[cedula],TNOMINA[nombre]))</f>
        <v>MIGUEL FELIX RODRIGUEZ POU</v>
      </c>
      <c r="E136" t="str">
        <f>_xlfn.XLOOKUP(Tabla15[[#This Row],[CEDULA]],TMODELO[Numero Documento],TMODELO[Cargo],_xlfn.XLOOKUP(Tabla15[[#This Row],[COD]],TNOMINA[CODIGO],TNOMINA[cargo]))</f>
        <v>ANALISTA SISTEMAS INFORMATICOS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6" t="str">
        <f>_xlfn.XLOOKUP(Tabla15[[#This Row],[CEDULA]],TNOMBRADOS[CEDULA],TNOMBRADOS[STATUS],
_xlfn.XLOOKUP(Tabla15[[#This Row],[CEDULA]],TCARRERA[CEDULA],TCARRERA[CATEGORIA DEL SERVIDOR],""))</f>
        <v/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FIJO</v>
      </c>
      <c r="J136" s="42">
        <f>_xlfn.XLOOKUP(Tabla15[[#This Row],[COD]],TNOMINA[CODIGO],TNOMINA[sbruto])</f>
        <v>65000</v>
      </c>
      <c r="K136" s="42">
        <f>_xlfn.XLOOKUP(Tabla15[[#This Row],[COD]],TNOMINA[CODIGO],TNOMINA[ISR])</f>
        <v>4427.58</v>
      </c>
      <c r="L136" s="42">
        <f>_xlfn.XLOOKUP(Tabla15[[#This Row],[COD]],TNOMINA[CODIGO],TNOMINA[SFS])</f>
        <v>1976</v>
      </c>
      <c r="M136" s="42">
        <f>_xlfn.XLOOKUP(Tabla15[[#This Row],[COD]],TNOMINA[CODIGO],TNOMINA[AFP])</f>
        <v>1865.5</v>
      </c>
      <c r="N136" s="42">
        <f>_xlfn.XLOOKUP(Tabla15[[#This Row],[COD]],TNOMINA[CODIGO],TNOMINA[Otro Desc.])</f>
        <v>325</v>
      </c>
      <c r="O136" s="42">
        <f>_xlfn.XLOOKUP(Tabla15[[#This Row],[COD]],TNOMINA[CODIGO],TNOMINA[sneto])</f>
        <v>56405.919999999998</v>
      </c>
      <c r="P136" t="str">
        <f>_xlfn.XLOOKUP(Tabla15[[#This Row],[CEDULA]],EMPXSEXO[NODOC],EMPXSEXO[GENERO])</f>
        <v>M</v>
      </c>
      <c r="Q136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7" spans="1:17" hidden="1">
      <c r="A137" t="s">
        <v>7703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00118395946</v>
      </c>
      <c r="D137" t="str">
        <f>_xlfn.XLOOKUP(Tabla15[[#This Row],[CEDULA]],TMODELO[Numero Documento],TMODELO[Empleado],_xlfn.XLOOKUP(Tabla15[[#This Row],[CEDULA]],TNOMINA[cedula],TNOMINA[nombre]))</f>
        <v>YASSAEL NUÑEZ MEDINA</v>
      </c>
      <c r="E137" t="str">
        <f>_xlfn.XLOOKUP(Tabla15[[#This Row],[CEDULA]],TMODELO[Numero Documento],TMODELO[Cargo],_xlfn.XLOOKUP(Tabla15[[#This Row],[COD]],TNOMINA[CODIGO],TNOMINA[cargo]))</f>
        <v>SOPORTE TECNICO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2">
        <f>_xlfn.XLOOKUP(Tabla15[[#This Row],[COD]],TNOMINA[CODIGO],TNOMINA[sbruto])</f>
        <v>60000</v>
      </c>
      <c r="K137" s="42">
        <f>_xlfn.XLOOKUP(Tabla15[[#This Row],[COD]],TNOMINA[CODIGO],TNOMINA[ISR])</f>
        <v>3169.2</v>
      </c>
      <c r="L137" s="42">
        <f>_xlfn.XLOOKUP(Tabla15[[#This Row],[COD]],TNOMINA[CODIGO],TNOMINA[SFS])</f>
        <v>1824</v>
      </c>
      <c r="M137" s="42">
        <f>_xlfn.XLOOKUP(Tabla15[[#This Row],[COD]],TNOMINA[CODIGO],TNOMINA[AFP])</f>
        <v>1722</v>
      </c>
      <c r="N137" s="42">
        <f>_xlfn.XLOOKUP(Tabla15[[#This Row],[COD]],TNOMINA[CODIGO],TNOMINA[Otro Desc.])</f>
        <v>9800.5500000000029</v>
      </c>
      <c r="O137" s="42">
        <f>_xlfn.XLOOKUP(Tabla15[[#This Row],[COD]],TNOMINA[CODIGO],TNOMINA[sneto])</f>
        <v>43484.25</v>
      </c>
      <c r="P137" t="str">
        <f>_xlfn.XLOOKUP(Tabla15[[#This Row],[CEDULA]],EMPXSEXO[NODOC],EMPXSEXO[GENERO])</f>
        <v>M</v>
      </c>
      <c r="Q137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8" spans="1:17" hidden="1">
      <c r="A138" t="s">
        <v>7457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00118528686</v>
      </c>
      <c r="D138" t="str">
        <f>_xlfn.XLOOKUP(Tabla15[[#This Row],[CEDULA]],TMODELO[Numero Documento],TMODELO[Empleado],_xlfn.XLOOKUP(Tabla15[[#This Row],[CEDULA]],TNOMINA[cedula],TNOMINA[nombre]))</f>
        <v>JASIEL MONTERO JAQUEZ</v>
      </c>
      <c r="E138" t="str">
        <f>_xlfn.XLOOKUP(Tabla15[[#This Row],[CEDULA]],TMODELO[Numero Documento],TMODELO[Cargo],_xlfn.XLOOKUP(Tabla15[[#This Row],[COD]],TNOMINA[CODIGO],TNOMINA[cargo]))</f>
        <v>SOPORTE TECNICO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FIJO</v>
      </c>
      <c r="I138" t="str">
        <f>IF(Tabla15[[#This Row],[CAT1]]&lt;&gt;"",Tabla15[[#This Row],[CAT1]],Tabla15[[#This Row],[CAT2]])</f>
        <v>FIJO</v>
      </c>
      <c r="J138" s="42">
        <f>_xlfn.XLOOKUP(Tabla15[[#This Row],[COD]],TNOMINA[CODIGO],TNOMINA[sbruto])</f>
        <v>45000</v>
      </c>
      <c r="K138" s="42">
        <f>_xlfn.XLOOKUP(Tabla15[[#This Row],[COD]],TNOMINA[CODIGO],TNOMINA[ISR])</f>
        <v>1148.33</v>
      </c>
      <c r="L138" s="42">
        <f>_xlfn.XLOOKUP(Tabla15[[#This Row],[COD]],TNOMINA[CODIGO],TNOMINA[SFS])</f>
        <v>1368</v>
      </c>
      <c r="M138" s="42">
        <f>_xlfn.XLOOKUP(Tabla15[[#This Row],[COD]],TNOMINA[CODIGO],TNOMINA[AFP])</f>
        <v>1291.5</v>
      </c>
      <c r="N138" s="42">
        <f>_xlfn.XLOOKUP(Tabla15[[#This Row],[COD]],TNOMINA[CODIGO],TNOMINA[Otro Desc.])</f>
        <v>8293.6299999999974</v>
      </c>
      <c r="O138" s="42">
        <f>_xlfn.XLOOKUP(Tabla15[[#This Row],[COD]],TNOMINA[CODIGO],TNOMINA[sneto])</f>
        <v>32898.54</v>
      </c>
      <c r="P138" t="str">
        <f>_xlfn.XLOOKUP(Tabla15[[#This Row],[CEDULA]],EMPXSEXO[NODOC],EMPXSEXO[GENERO])</f>
        <v>M</v>
      </c>
      <c r="Q138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9" spans="1:17" hidden="1">
      <c r="A139" t="s">
        <v>7554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00108924176</v>
      </c>
      <c r="D139" t="str">
        <f>_xlfn.XLOOKUP(Tabla15[[#This Row],[CEDULA]],TMODELO[Numero Documento],TMODELO[Empleado],_xlfn.XLOOKUP(Tabla15[[#This Row],[CEDULA]],TNOMINA[cedula],TNOMINA[nombre]))</f>
        <v>MARIA OLIMPIA GARCIA SANCHEZ DE ROSARIO</v>
      </c>
      <c r="E139" t="str">
        <f>_xlfn.XLOOKUP(Tabla15[[#This Row],[CEDULA]],TMODELO[Numero Documento],TMODELO[Cargo],_xlfn.XLOOKUP(Tabla15[[#This Row],[COD]],TNOMINA[CODIGO],TNOMINA[cargo]))</f>
        <v>AUXILIAR ADMINISTRATIVO (A)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9" t="str">
        <f>_xlfn.XLOOKUP(Tabla15[[#This Row],[CEDULA]],TNOMBRADOS[CEDULA],TNOMBRADOS[STATUS],
_xlfn.XLOOKUP(Tabla15[[#This Row],[CEDULA]],TCARRERA[CEDULA],TCARRERA[CATEGORIA DEL SERVIDOR],""))</f>
        <v/>
      </c>
      <c r="H139" t="str">
        <f>_xlfn.XLOOKUP(Tabla15[[#This Row],[CARGO]],Tabla612[CARGO],Tabla612[CATEGORIA DEL SERVIDOR],Tabla15[[#This Row],[TIPO]])</f>
        <v>FIJO</v>
      </c>
      <c r="I139" t="str">
        <f>IF(Tabla15[[#This Row],[CAT1]]&lt;&gt;"",Tabla15[[#This Row],[CAT1]],Tabla15[[#This Row],[CAT2]])</f>
        <v>FIJO</v>
      </c>
      <c r="J139" s="42">
        <f>_xlfn.XLOOKUP(Tabla15[[#This Row],[COD]],TNOMINA[CODIGO],TNOMINA[sbruto])</f>
        <v>30000</v>
      </c>
      <c r="K139" s="42">
        <f>_xlfn.XLOOKUP(Tabla15[[#This Row],[COD]],TNOMINA[CODIGO],TNOMINA[ISR])</f>
        <v>0</v>
      </c>
      <c r="L139" s="42">
        <f>_xlfn.XLOOKUP(Tabla15[[#This Row],[COD]],TNOMINA[CODIGO],TNOMINA[SFS])</f>
        <v>912</v>
      </c>
      <c r="M139" s="42">
        <f>_xlfn.XLOOKUP(Tabla15[[#This Row],[COD]],TNOMINA[CODIGO],TNOMINA[AFP])</f>
        <v>861</v>
      </c>
      <c r="N139" s="42">
        <f>_xlfn.XLOOKUP(Tabla15[[#This Row],[COD]],TNOMINA[CODIGO],TNOMINA[Otro Desc.])</f>
        <v>2995.75</v>
      </c>
      <c r="O139" s="42">
        <f>_xlfn.XLOOKUP(Tabla15[[#This Row],[COD]],TNOMINA[CODIGO],TNOMINA[sneto])</f>
        <v>25231.25</v>
      </c>
      <c r="P139" t="str">
        <f>_xlfn.XLOOKUP(Tabla15[[#This Row],[CEDULA]],EMPXSEXO[NODOC],EMPXSEXO[GENERO])</f>
        <v>F</v>
      </c>
      <c r="Q139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40" spans="1:17" hidden="1">
      <c r="A140" t="s">
        <v>7787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00108260761</v>
      </c>
      <c r="D140" t="str">
        <f>_xlfn.XLOOKUP(Tabla15[[#This Row],[CEDULA]],TMODELO[Numero Documento],TMODELO[Empleado],_xlfn.XLOOKUP(Tabla15[[#This Row],[CEDULA]],TNOMINA[cedula],TNOMINA[nombre]))</f>
        <v>RAMONA GRACIELA PANIAGUA ALVAREZ</v>
      </c>
      <c r="E140" t="str">
        <f>_xlfn.XLOOKUP(Tabla15[[#This Row],[CEDULA]],TMODELO[Numero Documento],TMODELO[Cargo],_xlfn.XLOOKUP(Tabla15[[#This Row],[COD]],TNOMINA[CODIGO],TNOMINA[cargo]))</f>
        <v>SEC. CONTABILIDAD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40" t="str">
        <f>_xlfn.XLOOKUP(Tabla15[[#This Row],[CEDULA]],TNOMBRADOS[CEDULA],TNOMBRADOS[STATUS],
_xlfn.XLOOKUP(Tabla15[[#This Row],[CEDULA]],TCARRERA[CEDULA],TCARRERA[CATEGORIA DEL SERVIDOR],""))</f>
        <v>CARRERA ADMINISTRATIVA</v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CARRERA ADMINISTRATIVA</v>
      </c>
      <c r="J140" s="42">
        <f>_xlfn.XLOOKUP(Tabla15[[#This Row],[COD]],TNOMINA[CODIGO],TNOMINA[sbruto])</f>
        <v>26250</v>
      </c>
      <c r="K140" s="42">
        <f>_xlfn.XLOOKUP(Tabla15[[#This Row],[COD]],TNOMINA[CODIGO],TNOMINA[ISR])</f>
        <v>0</v>
      </c>
      <c r="L140" s="42">
        <f>_xlfn.XLOOKUP(Tabla15[[#This Row],[COD]],TNOMINA[CODIGO],TNOMINA[SFS])</f>
        <v>798</v>
      </c>
      <c r="M140" s="42">
        <f>_xlfn.XLOOKUP(Tabla15[[#This Row],[COD]],TNOMINA[CODIGO],TNOMINA[AFP])</f>
        <v>753.38</v>
      </c>
      <c r="N140" s="42">
        <f>_xlfn.XLOOKUP(Tabla15[[#This Row],[COD]],TNOMINA[CODIGO],TNOMINA[Otro Desc.])</f>
        <v>75</v>
      </c>
      <c r="O140" s="42">
        <f>_xlfn.XLOOKUP(Tabla15[[#This Row],[COD]],TNOMINA[CODIGO],TNOMINA[sneto])</f>
        <v>24623.62</v>
      </c>
      <c r="P140" t="str">
        <f>_xlfn.XLOOKUP(Tabla15[[#This Row],[CEDULA]],EMPXSEXO[NODOC],EMPXSEXO[GENERO])</f>
        <v>F</v>
      </c>
      <c r="Q140" s="104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41" spans="1:17" hidden="1">
      <c r="A141" t="s">
        <v>7417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00102030152</v>
      </c>
      <c r="D141" t="str">
        <f>_xlfn.XLOOKUP(Tabla15[[#This Row],[CEDULA]],TMODELO[Numero Documento],TMODELO[Empleado],_xlfn.XLOOKUP(Tabla15[[#This Row],[CEDULA]],TNOMINA[cedula],TNOMINA[nombre]))</f>
        <v>FRANCESCA THAMARA PEÑA MAÑON</v>
      </c>
      <c r="E141" t="str">
        <f>_xlfn.XLOOKUP(Tabla15[[#This Row],[CEDULA]],TMODELO[Numero Documento],TMODELO[Cargo],_xlfn.XLOOKUP(Tabla15[[#This Row],[COD]],TNOMINA[CODIGO],TNOMINA[cargo]))</f>
        <v>ASESOR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1" t="str">
        <f>_xlfn.XLOOKUP(Tabla15[[#This Row],[CEDULA]],TNOMBRADOS[CEDULA],TNOMBRADOS[STATUS],
_xlfn.XLOOKUP(Tabla15[[#This Row],[CEDULA]],TCARRERA[CEDULA],TCARRERA[CATEGORIA DEL SERVIDOR],""))</f>
        <v>EMPLEADO DE CONFIANZA</v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EMPLEADO DE CONFIANZA</v>
      </c>
      <c r="J141" s="42">
        <f>_xlfn.XLOOKUP(Tabla15[[#This Row],[COD]],TNOMINA[CODIGO],TNOMINA[sbruto])</f>
        <v>145000</v>
      </c>
      <c r="K141" s="42">
        <f>_xlfn.XLOOKUP(Tabla15[[#This Row],[COD]],TNOMINA[CODIGO],TNOMINA[ISR])</f>
        <v>22690.49</v>
      </c>
      <c r="L141" s="42">
        <f>_xlfn.XLOOKUP(Tabla15[[#This Row],[COD]],TNOMINA[CODIGO],TNOMINA[SFS])</f>
        <v>4408</v>
      </c>
      <c r="M141" s="42">
        <f>_xlfn.XLOOKUP(Tabla15[[#This Row],[COD]],TNOMINA[CODIGO],TNOMINA[AFP])</f>
        <v>4161.5</v>
      </c>
      <c r="N141" s="42">
        <f>_xlfn.XLOOKUP(Tabla15[[#This Row],[COD]],TNOMINA[CODIGO],TNOMINA[Otro Desc.])</f>
        <v>425</v>
      </c>
      <c r="O141" s="42">
        <f>_xlfn.XLOOKUP(Tabla15[[#This Row],[COD]],TNOMINA[CODIGO],TNOMINA[sneto])</f>
        <v>113315.01</v>
      </c>
      <c r="P141" t="str">
        <f>_xlfn.XLOOKUP(Tabla15[[#This Row],[CEDULA]],EMPXSEXO[NODOC],EMPXSEXO[GENERO])</f>
        <v>F</v>
      </c>
      <c r="Q141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2" spans="1:17" hidden="1">
      <c r="A142" t="s">
        <v>7371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00112824214</v>
      </c>
      <c r="D142" t="str">
        <f>_xlfn.XLOOKUP(Tabla15[[#This Row],[CEDULA]],TMODELO[Numero Documento],TMODELO[Empleado],_xlfn.XLOOKUP(Tabla15[[#This Row],[CEDULA]],TNOMINA[cedula],TNOMINA[nombre]))</f>
        <v>DOMINGO ANTONIO BALBUENA MENA</v>
      </c>
      <c r="E142" t="str">
        <f>_xlfn.XLOOKUP(Tabla15[[#This Row],[CEDULA]],TMODELO[Numero Documento],TMODELO[Cargo],_xlfn.XLOOKUP(Tabla15[[#This Row],[COD]],TNOMINA[CODIGO],TNOMINA[cargo]))</f>
        <v>GESTOR DE PROTOCOLO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ESTATUTO SIMPLIFICADO</v>
      </c>
      <c r="I142" t="str">
        <f>IF(Tabla15[[#This Row],[CAT1]]&lt;&gt;"",Tabla15[[#This Row],[CAT1]],Tabla15[[#This Row],[CAT2]])</f>
        <v>ESTATUTO SIMPLIFICADO</v>
      </c>
      <c r="J142" s="42">
        <f>_xlfn.XLOOKUP(Tabla15[[#This Row],[COD]],TNOMINA[CODIGO],TNOMINA[sbruto])</f>
        <v>60000</v>
      </c>
      <c r="K142" s="42">
        <f>_xlfn.XLOOKUP(Tabla15[[#This Row],[COD]],TNOMINA[CODIGO],TNOMINA[ISR])</f>
        <v>3486.68</v>
      </c>
      <c r="L142" s="42">
        <f>_xlfn.XLOOKUP(Tabla15[[#This Row],[COD]],TNOMINA[CODIGO],TNOMINA[SFS])</f>
        <v>1824</v>
      </c>
      <c r="M142" s="42">
        <f>_xlfn.XLOOKUP(Tabla15[[#This Row],[COD]],TNOMINA[CODIGO],TNOMINA[AFP])</f>
        <v>1722</v>
      </c>
      <c r="N142" s="42">
        <f>_xlfn.XLOOKUP(Tabla15[[#This Row],[COD]],TNOMINA[CODIGO],TNOMINA[Otro Desc.])</f>
        <v>6990.3300000000017</v>
      </c>
      <c r="O142" s="42">
        <f>_xlfn.XLOOKUP(Tabla15[[#This Row],[COD]],TNOMINA[CODIGO],TNOMINA[sneto])</f>
        <v>45976.99</v>
      </c>
      <c r="P142" t="str">
        <f>_xlfn.XLOOKUP(Tabla15[[#This Row],[CEDULA]],EMPXSEXO[NODOC],EMPXSEXO[GENERO])</f>
        <v>M</v>
      </c>
      <c r="Q142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3" spans="1:17" hidden="1">
      <c r="A143" t="s">
        <v>7384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00119001220</v>
      </c>
      <c r="D143" t="str">
        <f>_xlfn.XLOOKUP(Tabla15[[#This Row],[CEDULA]],TMODELO[Numero Documento],TMODELO[Empleado],_xlfn.XLOOKUP(Tabla15[[#This Row],[CEDULA]],TNOMINA[cedula],TNOMINA[nombre]))</f>
        <v>ELIAZAR ALBERTO PANIAGUA</v>
      </c>
      <c r="E143" t="str">
        <f>_xlfn.XLOOKUP(Tabla15[[#This Row],[CEDULA]],TMODELO[Numero Documento],TMODELO[Cargo],_xlfn.XLOOKUP(Tabla15[[#This Row],[COD]],TNOMINA[CODIGO],TNOMINA[cargo]))</f>
        <v>GESTOR DE PROTOCOLO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3" t="str">
        <f>_xlfn.XLOOKUP(Tabla15[[#This Row],[CEDULA]],TNOMBRADOS[CEDULA],TNOMBRADOS[STATUS],
_xlfn.XLOOKUP(Tabla15[[#This Row],[CEDULA]],TCARRERA[CEDULA],TCARRERA[CATEGORIA DEL SERVIDOR],""))</f>
        <v/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ESTATUTO SIMPLIFICADO</v>
      </c>
      <c r="J143" s="42">
        <f>_xlfn.XLOOKUP(Tabla15[[#This Row],[COD]],TNOMINA[CODIGO],TNOMINA[sbruto])</f>
        <v>48000</v>
      </c>
      <c r="K143" s="42">
        <f>_xlfn.XLOOKUP(Tabla15[[#This Row],[COD]],TNOMINA[CODIGO],TNOMINA[ISR])</f>
        <v>1571.73</v>
      </c>
      <c r="L143" s="42">
        <f>_xlfn.XLOOKUP(Tabla15[[#This Row],[COD]],TNOMINA[CODIGO],TNOMINA[SFS])</f>
        <v>1459.2</v>
      </c>
      <c r="M143" s="42">
        <f>_xlfn.XLOOKUP(Tabla15[[#This Row],[COD]],TNOMINA[CODIGO],TNOMINA[AFP])</f>
        <v>1377.6</v>
      </c>
      <c r="N143" s="42">
        <f>_xlfn.XLOOKUP(Tabla15[[#This Row],[COD]],TNOMINA[CODIGO],TNOMINA[Otro Desc.])</f>
        <v>25</v>
      </c>
      <c r="O143" s="42">
        <f>_xlfn.XLOOKUP(Tabla15[[#This Row],[COD]],TNOMINA[CODIGO],TNOMINA[sneto])</f>
        <v>43566.47</v>
      </c>
      <c r="P143" t="str">
        <f>_xlfn.XLOOKUP(Tabla15[[#This Row],[CEDULA]],EMPXSEXO[NODOC],EMPXSEXO[GENERO])</f>
        <v>F</v>
      </c>
      <c r="Q143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4" spans="1:17" hidden="1">
      <c r="A144" t="s">
        <v>7670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00116481086</v>
      </c>
      <c r="D144" t="str">
        <f>_xlfn.XLOOKUP(Tabla15[[#This Row],[CEDULA]],TMODELO[Numero Documento],TMODELO[Empleado],_xlfn.XLOOKUP(Tabla15[[#This Row],[CEDULA]],TNOMINA[cedula],TNOMINA[nombre]))</f>
        <v>SHEYLA GIOSHIRY BURGOS BAEZ</v>
      </c>
      <c r="E144" t="str">
        <f>_xlfn.XLOOKUP(Tabla15[[#This Row],[CEDULA]],TMODELO[Numero Documento],TMODELO[Cargo],_xlfn.XLOOKUP(Tabla15[[#This Row],[COD]],TNOMINA[CODIGO],TNOMINA[cargo]))</f>
        <v>GESTOR DE PROTOCOLO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4" t="str">
        <f>_xlfn.XLOOKUP(Tabla15[[#This Row],[CEDULA]],TNOMBRADOS[CEDULA],TNOMBRADOS[STATUS],
_xlfn.XLOOKUP(Tabla15[[#This Row],[CEDULA]],TCARRERA[CEDULA],TCARRERA[CATEGORIA DEL SERVIDOR],""))</f>
        <v/>
      </c>
      <c r="H144" t="str">
        <f>_xlfn.XLOOKUP(Tabla15[[#This Row],[CARGO]],Tabla612[CARGO],Tabla612[CATEGORIA DEL SERVIDOR],Tabla15[[#This Row],[TIPO]])</f>
        <v>ESTATUTO SIMPLIFICADO</v>
      </c>
      <c r="I144" t="str">
        <f>IF(Tabla15[[#This Row],[CAT1]]&lt;&gt;"",Tabla15[[#This Row],[CAT1]],Tabla15[[#This Row],[CAT2]])</f>
        <v>ESTATUTO SIMPLIFICADO</v>
      </c>
      <c r="J144" s="42">
        <f>_xlfn.XLOOKUP(Tabla15[[#This Row],[COD]],TNOMINA[CODIGO],TNOMINA[sbruto])</f>
        <v>48000</v>
      </c>
      <c r="K144" s="42">
        <f>_xlfn.XLOOKUP(Tabla15[[#This Row],[COD]],TNOMINA[CODIGO],TNOMINA[ISR])</f>
        <v>1571.73</v>
      </c>
      <c r="L144" s="42">
        <f>_xlfn.XLOOKUP(Tabla15[[#This Row],[COD]],TNOMINA[CODIGO],TNOMINA[SFS])</f>
        <v>1459.2</v>
      </c>
      <c r="M144" s="42">
        <f>_xlfn.XLOOKUP(Tabla15[[#This Row],[COD]],TNOMINA[CODIGO],TNOMINA[AFP])</f>
        <v>1377.6</v>
      </c>
      <c r="N144" s="42">
        <f>_xlfn.XLOOKUP(Tabla15[[#This Row],[COD]],TNOMINA[CODIGO],TNOMINA[Otro Desc.])</f>
        <v>4169.75</v>
      </c>
      <c r="O144" s="42">
        <f>_xlfn.XLOOKUP(Tabla15[[#This Row],[COD]],TNOMINA[CODIGO],TNOMINA[sneto])</f>
        <v>39421.72</v>
      </c>
      <c r="P144" t="str">
        <f>_xlfn.XLOOKUP(Tabla15[[#This Row],[CEDULA]],EMPXSEXO[NODOC],EMPXSEXO[GENERO])</f>
        <v>F</v>
      </c>
      <c r="Q144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5" spans="1:17" hidden="1">
      <c r="A145" t="s">
        <v>7314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40221009018</v>
      </c>
      <c r="D145" t="str">
        <f>_xlfn.XLOOKUP(Tabla15[[#This Row],[CEDULA]],TMODELO[Numero Documento],TMODELO[Empleado],_xlfn.XLOOKUP(Tabla15[[#This Row],[CEDULA]],TNOMINA[cedula],TNOMINA[nombre]))</f>
        <v>AURA SCARLEM LEIRA ABUD</v>
      </c>
      <c r="E145" t="str">
        <f>_xlfn.XLOOKUP(Tabla15[[#This Row],[CEDULA]],TMODELO[Numero Documento],TMODELO[Cargo],_xlfn.XLOOKUP(Tabla15[[#This Row],[COD]],TNOMINA[CODIGO],TNOMINA[cargo]))</f>
        <v>GESTOR DE PROTOCOLO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2">
        <f>_xlfn.XLOOKUP(Tabla15[[#This Row],[COD]],TNOMINA[CODIGO],TNOMINA[sbruto])</f>
        <v>45000</v>
      </c>
      <c r="K145" s="42">
        <f>_xlfn.XLOOKUP(Tabla15[[#This Row],[COD]],TNOMINA[CODIGO],TNOMINA[ISR])</f>
        <v>1148.33</v>
      </c>
      <c r="L145" s="42">
        <f>_xlfn.XLOOKUP(Tabla15[[#This Row],[COD]],TNOMINA[CODIGO],TNOMINA[SFS])</f>
        <v>1368</v>
      </c>
      <c r="M145" s="42">
        <f>_xlfn.XLOOKUP(Tabla15[[#This Row],[COD]],TNOMINA[CODIGO],TNOMINA[AFP])</f>
        <v>1291.5</v>
      </c>
      <c r="N145" s="42">
        <f>_xlfn.XLOOKUP(Tabla15[[#This Row],[COD]],TNOMINA[CODIGO],TNOMINA[Otro Desc.])</f>
        <v>25</v>
      </c>
      <c r="O145" s="42">
        <f>_xlfn.XLOOKUP(Tabla15[[#This Row],[COD]],TNOMINA[CODIGO],TNOMINA[sneto])</f>
        <v>41167.17</v>
      </c>
      <c r="P145" t="str">
        <f>_xlfn.XLOOKUP(Tabla15[[#This Row],[CEDULA]],EMPXSEXO[NODOC],EMPXSEXO[GENERO])</f>
        <v>F</v>
      </c>
      <c r="Q145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6" spans="1:17" hidden="1">
      <c r="A146" t="s">
        <v>7665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40200561831</v>
      </c>
      <c r="D146" t="str">
        <f>_xlfn.XLOOKUP(Tabla15[[#This Row],[CEDULA]],TMODELO[Numero Documento],TMODELO[Empleado],_xlfn.XLOOKUP(Tabla15[[#This Row],[CEDULA]],TNOMINA[cedula],TNOMINA[nombre]))</f>
        <v>SEBASTIAN ELIAS RODRIGUEZ MANCEBO</v>
      </c>
      <c r="E146" t="str">
        <f>_xlfn.XLOOKUP(Tabla15[[#This Row],[CEDULA]],TMODELO[Numero Documento],TMODELO[Cargo],_xlfn.XLOOKUP(Tabla15[[#This Row],[COD]],TNOMINA[CODIGO],TNOMINA[cargo]))</f>
        <v>AUXILIAR ADMINISTRATIVO (A)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FIJO</v>
      </c>
      <c r="I146" t="str">
        <f>IF(Tabla15[[#This Row],[CAT1]]&lt;&gt;"",Tabla15[[#This Row],[CAT1]],Tabla15[[#This Row],[CAT2]])</f>
        <v>FIJO</v>
      </c>
      <c r="J146" s="42">
        <f>_xlfn.XLOOKUP(Tabla15[[#This Row],[COD]],TNOMINA[CODIGO],TNOMINA[sbruto])</f>
        <v>35000</v>
      </c>
      <c r="K146" s="42">
        <f>_xlfn.XLOOKUP(Tabla15[[#This Row],[COD]],TNOMINA[CODIGO],TNOMINA[ISR])</f>
        <v>0</v>
      </c>
      <c r="L146" s="42">
        <f>_xlfn.XLOOKUP(Tabla15[[#This Row],[COD]],TNOMINA[CODIGO],TNOMINA[SFS])</f>
        <v>1064</v>
      </c>
      <c r="M146" s="42">
        <f>_xlfn.XLOOKUP(Tabla15[[#This Row],[COD]],TNOMINA[CODIGO],TNOMINA[AFP])</f>
        <v>1004.5</v>
      </c>
      <c r="N146" s="42">
        <f>_xlfn.XLOOKUP(Tabla15[[#This Row],[COD]],TNOMINA[CODIGO],TNOMINA[Otro Desc.])</f>
        <v>2708.380000000001</v>
      </c>
      <c r="O146" s="42">
        <f>_xlfn.XLOOKUP(Tabla15[[#This Row],[COD]],TNOMINA[CODIGO],TNOMINA[sneto])</f>
        <v>30223.119999999999</v>
      </c>
      <c r="P146" t="str">
        <f>_xlfn.XLOOKUP(Tabla15[[#This Row],[CEDULA]],EMPXSEXO[NODOC],EMPXSEXO[GENERO])</f>
        <v>M</v>
      </c>
      <c r="Q146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7" spans="1:17" hidden="1">
      <c r="A147" t="s">
        <v>7466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22400546341</v>
      </c>
      <c r="D147" t="str">
        <f>_xlfn.XLOOKUP(Tabla15[[#This Row],[CEDULA]],TMODELO[Numero Documento],TMODELO[Empleado],_xlfn.XLOOKUP(Tabla15[[#This Row],[CEDULA]],TNOMINA[cedula],TNOMINA[nombre]))</f>
        <v>JHON ELVIS DIAZ BRITO</v>
      </c>
      <c r="E147" t="str">
        <f>_xlfn.XLOOKUP(Tabla15[[#This Row],[CEDULA]],TMODELO[Numero Documento],TMODELO[Cargo],_xlfn.XLOOKUP(Tabla15[[#This Row],[COD]],TNOMINA[CODIGO],TNOMINA[cargo]))</f>
        <v>AUDIOVISUAL OPERADOR DE EQUIPO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FIJO</v>
      </c>
      <c r="I147" t="str">
        <f>IF(Tabla15[[#This Row],[CAT1]]&lt;&gt;"",Tabla15[[#This Row],[CAT1]],Tabla15[[#This Row],[CAT2]])</f>
        <v>FIJO</v>
      </c>
      <c r="J147" s="42">
        <f>_xlfn.XLOOKUP(Tabla15[[#This Row],[COD]],TNOMINA[CODIGO],TNOMINA[sbruto])</f>
        <v>35000</v>
      </c>
      <c r="K147" s="42">
        <f>_xlfn.XLOOKUP(Tabla15[[#This Row],[COD]],TNOMINA[CODIGO],TNOMINA[ISR])</f>
        <v>0</v>
      </c>
      <c r="L147" s="42">
        <f>_xlfn.XLOOKUP(Tabla15[[#This Row],[COD]],TNOMINA[CODIGO],TNOMINA[SFS])</f>
        <v>1064</v>
      </c>
      <c r="M147" s="42">
        <f>_xlfn.XLOOKUP(Tabla15[[#This Row],[COD]],TNOMINA[CODIGO],TNOMINA[AFP])</f>
        <v>1004.5</v>
      </c>
      <c r="N147" s="42">
        <f>_xlfn.XLOOKUP(Tabla15[[#This Row],[COD]],TNOMINA[CODIGO],TNOMINA[Otro Desc.])</f>
        <v>8546</v>
      </c>
      <c r="O147" s="42">
        <f>_xlfn.XLOOKUP(Tabla15[[#This Row],[COD]],TNOMINA[CODIGO],TNOMINA[sneto])</f>
        <v>24385.5</v>
      </c>
      <c r="P147" t="str">
        <f>_xlfn.XLOOKUP(Tabla15[[#This Row],[CEDULA]],EMPXSEXO[NODOC],EMPXSEXO[GENERO])</f>
        <v>M</v>
      </c>
      <c r="Q147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8" spans="1:17" hidden="1">
      <c r="A148" t="s">
        <v>7311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40218133581</v>
      </c>
      <c r="D148" t="str">
        <f>_xlfn.XLOOKUP(Tabla15[[#This Row],[CEDULA]],TMODELO[Numero Documento],TMODELO[Empleado],_xlfn.XLOOKUP(Tabla15[[#This Row],[CEDULA]],TNOMINA[cedula],TNOMINA[nombre]))</f>
        <v>ANYARA FELIZ CASTILLO</v>
      </c>
      <c r="E148" t="str">
        <f>_xlfn.XLOOKUP(Tabla15[[#This Row],[CEDULA]],TMODELO[Numero Documento],TMODELO[Cargo],_xlfn.XLOOKUP(Tabla15[[#This Row],[COD]],TNOMINA[CODIGO],TNOMINA[cargo]))</f>
        <v>AUXILIAR ADMINISTRATIVO (A)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FIJO</v>
      </c>
      <c r="I148" t="str">
        <f>IF(Tabla15[[#This Row],[CAT1]]&lt;&gt;"",Tabla15[[#This Row],[CAT1]],Tabla15[[#This Row],[CAT2]])</f>
        <v>FIJO</v>
      </c>
      <c r="J148" s="42">
        <f>_xlfn.XLOOKUP(Tabla15[[#This Row],[COD]],TNOMINA[CODIGO],TNOMINA[sbruto])</f>
        <v>25000</v>
      </c>
      <c r="K148" s="42">
        <f>_xlfn.XLOOKUP(Tabla15[[#This Row],[COD]],TNOMINA[CODIGO],TNOMINA[ISR])</f>
        <v>0</v>
      </c>
      <c r="L148" s="42">
        <f>_xlfn.XLOOKUP(Tabla15[[#This Row],[COD]],TNOMINA[CODIGO],TNOMINA[SFS])</f>
        <v>760</v>
      </c>
      <c r="M148" s="42">
        <f>_xlfn.XLOOKUP(Tabla15[[#This Row],[COD]],TNOMINA[CODIGO],TNOMINA[AFP])</f>
        <v>717.5</v>
      </c>
      <c r="N148" s="42">
        <f>_xlfn.XLOOKUP(Tabla15[[#This Row],[COD]],TNOMINA[CODIGO],TNOMINA[Otro Desc.])</f>
        <v>6098.0600000000013</v>
      </c>
      <c r="O148" s="42">
        <f>_xlfn.XLOOKUP(Tabla15[[#This Row],[COD]],TNOMINA[CODIGO],TNOMINA[sneto])</f>
        <v>17424.439999999999</v>
      </c>
      <c r="P148" t="str">
        <f>_xlfn.XLOOKUP(Tabla15[[#This Row],[CEDULA]],EMPXSEXO[NODOC],EMPXSEXO[GENERO])</f>
        <v>F</v>
      </c>
      <c r="Q148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9" spans="1:17" hidden="1">
      <c r="A149" t="s">
        <v>7695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01800688788</v>
      </c>
      <c r="D149" t="str">
        <f>_xlfn.XLOOKUP(Tabla15[[#This Row],[CEDULA]],TMODELO[Numero Documento],TMODELO[Empleado],_xlfn.XLOOKUP(Tabla15[[#This Row],[CEDULA]],TNOMINA[cedula],TNOMINA[nombre]))</f>
        <v>WILKINS ABREU ROA</v>
      </c>
      <c r="E149" t="str">
        <f>_xlfn.XLOOKUP(Tabla15[[#This Row],[CEDULA]],TMODELO[Numero Documento],TMODELO[Cargo],_xlfn.XLOOKUP(Tabla15[[#This Row],[COD]],TNOMINA[CODIGO],TNOMINA[cargo]))</f>
        <v>AUXILIAR ADMINISTRATIVO (A)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FIJO</v>
      </c>
      <c r="I149" t="str">
        <f>IF(Tabla15[[#This Row],[CAT1]]&lt;&gt;"",Tabla15[[#This Row],[CAT1]],Tabla15[[#This Row],[CAT2]])</f>
        <v>FIJO</v>
      </c>
      <c r="J149" s="42">
        <f>_xlfn.XLOOKUP(Tabla15[[#This Row],[COD]],TNOMINA[CODIGO],TNOMINA[sbruto])</f>
        <v>25000</v>
      </c>
      <c r="K149" s="42">
        <f>_xlfn.XLOOKUP(Tabla15[[#This Row],[COD]],TNOMINA[CODIGO],TNOMINA[ISR])</f>
        <v>0</v>
      </c>
      <c r="L149" s="42">
        <f>_xlfn.XLOOKUP(Tabla15[[#This Row],[COD]],TNOMINA[CODIGO],TNOMINA[SFS])</f>
        <v>760</v>
      </c>
      <c r="M149" s="42">
        <f>_xlfn.XLOOKUP(Tabla15[[#This Row],[COD]],TNOMINA[CODIGO],TNOMINA[AFP])</f>
        <v>717.5</v>
      </c>
      <c r="N149" s="42">
        <f>_xlfn.XLOOKUP(Tabla15[[#This Row],[COD]],TNOMINA[CODIGO],TNOMINA[Otro Desc.])</f>
        <v>25</v>
      </c>
      <c r="O149" s="42">
        <f>_xlfn.XLOOKUP(Tabla15[[#This Row],[COD]],TNOMINA[CODIGO],TNOMINA[sneto])</f>
        <v>23497.5</v>
      </c>
      <c r="P149" t="str">
        <f>_xlfn.XLOOKUP(Tabla15[[#This Row],[CEDULA]],EMPXSEXO[NODOC],EMPXSEXO[GENERO])</f>
        <v>M</v>
      </c>
      <c r="Q149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0" spans="1:17" hidden="1">
      <c r="A150" t="s">
        <v>7476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00114158140</v>
      </c>
      <c r="D150" t="str">
        <f>_xlfn.XLOOKUP(Tabla15[[#This Row],[CEDULA]],TMODELO[Numero Documento],TMODELO[Empleado],_xlfn.XLOOKUP(Tabla15[[#This Row],[CEDULA]],TNOMINA[cedula],TNOMINA[nombre]))</f>
        <v>JOSE DEL CARMEN MATA RODRIGUEZ</v>
      </c>
      <c r="E150" t="str">
        <f>_xlfn.XLOOKUP(Tabla15[[#This Row],[CEDULA]],TMODELO[Numero Documento],TMODELO[Cargo],_xlfn.XLOOKUP(Tabla15[[#This Row],[COD]],TNOMINA[CODIGO],TNOMINA[cargo]))</f>
        <v>AUXILIAR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FIJO</v>
      </c>
      <c r="I150" t="str">
        <f>IF(Tabla15[[#This Row],[CAT1]]&lt;&gt;"",Tabla15[[#This Row],[CAT1]],Tabla15[[#This Row],[CAT2]])</f>
        <v>FIJO</v>
      </c>
      <c r="J150" s="42">
        <f>_xlfn.XLOOKUP(Tabla15[[#This Row],[COD]],TNOMINA[CODIGO],TNOMINA[sbruto])</f>
        <v>25000</v>
      </c>
      <c r="K150" s="42">
        <f>_xlfn.XLOOKUP(Tabla15[[#This Row],[COD]],TNOMINA[CODIGO],TNOMINA[ISR])</f>
        <v>0</v>
      </c>
      <c r="L150" s="42">
        <f>_xlfn.XLOOKUP(Tabla15[[#This Row],[COD]],TNOMINA[CODIGO],TNOMINA[SFS])</f>
        <v>760</v>
      </c>
      <c r="M150" s="42">
        <f>_xlfn.XLOOKUP(Tabla15[[#This Row],[COD]],TNOMINA[CODIGO],TNOMINA[AFP])</f>
        <v>717.5</v>
      </c>
      <c r="N150" s="42">
        <f>_xlfn.XLOOKUP(Tabla15[[#This Row],[COD]],TNOMINA[CODIGO],TNOMINA[Otro Desc.])</f>
        <v>12313.1</v>
      </c>
      <c r="O150" s="42">
        <f>_xlfn.XLOOKUP(Tabla15[[#This Row],[COD]],TNOMINA[CODIGO],TNOMINA[sneto])</f>
        <v>11209.4</v>
      </c>
      <c r="P150" t="str">
        <f>_xlfn.XLOOKUP(Tabla15[[#This Row],[CEDULA]],EMPXSEXO[NODOC],EMPXSEXO[GENERO])</f>
        <v>M</v>
      </c>
      <c r="Q150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1" spans="1:17" hidden="1">
      <c r="A151" t="s">
        <v>7633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00100147198</v>
      </c>
      <c r="D151" t="str">
        <f>_xlfn.XLOOKUP(Tabla15[[#This Row],[CEDULA]],TMODELO[Numero Documento],TMODELO[Empleado],_xlfn.XLOOKUP(Tabla15[[#This Row],[CEDULA]],TNOMINA[cedula],TNOMINA[nombre]))</f>
        <v>RAMON FERNANDO GERMAN ANTIGUA</v>
      </c>
      <c r="E151" t="str">
        <f>_xlfn.XLOOKUP(Tabla15[[#This Row],[CEDULA]],TMODELO[Numero Documento],TMODELO[Cargo],_xlfn.XLOOKUP(Tabla15[[#This Row],[COD]],TNOMINA[CODIGO],TNOMINA[cargo]))</f>
        <v>ENCARGADO (A)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FIJO</v>
      </c>
      <c r="I151" t="str">
        <f>IF(Tabla15[[#This Row],[CAT1]]&lt;&gt;"",Tabla15[[#This Row],[CAT1]],Tabla15[[#This Row],[CAT2]])</f>
        <v>FIJO</v>
      </c>
      <c r="J151" s="42">
        <f>_xlfn.XLOOKUP(Tabla15[[#This Row],[COD]],TNOMINA[CODIGO],TNOMINA[sbruto])</f>
        <v>130000</v>
      </c>
      <c r="K151" s="42">
        <f>_xlfn.XLOOKUP(Tabla15[[#This Row],[COD]],TNOMINA[CODIGO],TNOMINA[ISR])</f>
        <v>19162.12</v>
      </c>
      <c r="L151" s="42">
        <f>_xlfn.XLOOKUP(Tabla15[[#This Row],[COD]],TNOMINA[CODIGO],TNOMINA[SFS])</f>
        <v>3952</v>
      </c>
      <c r="M151" s="42">
        <f>_xlfn.XLOOKUP(Tabla15[[#This Row],[COD]],TNOMINA[CODIGO],TNOMINA[AFP])</f>
        <v>3731</v>
      </c>
      <c r="N151" s="42">
        <f>_xlfn.XLOOKUP(Tabla15[[#This Row],[COD]],TNOMINA[CODIGO],TNOMINA[Otro Desc.])</f>
        <v>10431</v>
      </c>
      <c r="O151" s="42">
        <f>_xlfn.XLOOKUP(Tabla15[[#This Row],[COD]],TNOMINA[CODIGO],TNOMINA[sneto])</f>
        <v>92723.88</v>
      </c>
      <c r="P151" t="str">
        <f>_xlfn.XLOOKUP(Tabla15[[#This Row],[CEDULA]],EMPXSEXO[NODOC],EMPXSEXO[GENERO])</f>
        <v>M</v>
      </c>
      <c r="Q151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2" spans="1:17" hidden="1">
      <c r="A152" t="s">
        <v>7582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06900011724</v>
      </c>
      <c r="D152" t="str">
        <f>_xlfn.XLOOKUP(Tabla15[[#This Row],[CEDULA]],TMODELO[Numero Documento],TMODELO[Empleado],_xlfn.XLOOKUP(Tabla15[[#This Row],[CEDULA]],TNOMINA[cedula],TNOMINA[nombre]))</f>
        <v>MIURKA ANTONIA PEREZ MOQUETE</v>
      </c>
      <c r="E152" t="str">
        <f>_xlfn.XLOOKUP(Tabla15[[#This Row],[CEDULA]],TMODELO[Numero Documento],TMODELO[Cargo],_xlfn.XLOOKUP(Tabla15[[#This Row],[COD]],TNOMINA[CODIGO],TNOMINA[cargo]))</f>
        <v>SECRETARIA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2" t="str">
        <f>_xlfn.XLOOKUP(Tabla15[[#This Row],[CEDULA]],TNOMBRADOS[CEDULA],TNOMBRADOS[STATUS],
_xlfn.XLOOKUP(Tabla15[[#This Row],[CEDULA]],TCARRERA[CEDULA],TCARRERA[CATEGORIA DEL SERVIDOR],""))</f>
        <v>CARRERA ADMINISTRATIVA</v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CARRERA ADMINISTRATIVA</v>
      </c>
      <c r="J152" s="42">
        <f>_xlfn.XLOOKUP(Tabla15[[#This Row],[COD]],TNOMINA[CODIGO],TNOMINA[sbruto])</f>
        <v>80000</v>
      </c>
      <c r="K152" s="42">
        <f>_xlfn.XLOOKUP(Tabla15[[#This Row],[COD]],TNOMINA[CODIGO],TNOMINA[ISR])</f>
        <v>7400.87</v>
      </c>
      <c r="L152" s="42">
        <f>_xlfn.XLOOKUP(Tabla15[[#This Row],[COD]],TNOMINA[CODIGO],TNOMINA[SFS])</f>
        <v>2432</v>
      </c>
      <c r="M152" s="42">
        <f>_xlfn.XLOOKUP(Tabla15[[#This Row],[COD]],TNOMINA[CODIGO],TNOMINA[AFP])</f>
        <v>2296</v>
      </c>
      <c r="N152" s="42">
        <f>_xlfn.XLOOKUP(Tabla15[[#This Row],[COD]],TNOMINA[CODIGO],TNOMINA[Otro Desc.])</f>
        <v>4734.3100000000049</v>
      </c>
      <c r="O152" s="42">
        <f>_xlfn.XLOOKUP(Tabla15[[#This Row],[COD]],TNOMINA[CODIGO],TNOMINA[sneto])</f>
        <v>63136.82</v>
      </c>
      <c r="P152" t="str">
        <f>_xlfn.XLOOKUP(Tabla15[[#This Row],[CEDULA]],EMPXSEXO[NODOC],EMPXSEXO[GENERO])</f>
        <v>F</v>
      </c>
      <c r="Q152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3" spans="1:17" hidden="1">
      <c r="A153" t="s">
        <v>7502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01200435418</v>
      </c>
      <c r="D153" t="str">
        <f>_xlfn.XLOOKUP(Tabla15[[#This Row],[CEDULA]],TMODELO[Numero Documento],TMODELO[Empleado],_xlfn.XLOOKUP(Tabla15[[#This Row],[CEDULA]],TNOMINA[cedula],TNOMINA[nombre]))</f>
        <v>JULIANA MATEO FELIZ</v>
      </c>
      <c r="E153" t="str">
        <f>_xlfn.XLOOKUP(Tabla15[[#This Row],[CEDULA]],TMODELO[Numero Documento],TMODELO[Cargo],_xlfn.XLOOKUP(Tabla15[[#This Row],[COD]],TNOMINA[CODIGO],TNOMINA[cargo]))</f>
        <v>ANALISTA PRESUPUESTO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3" t="str">
        <f>_xlfn.XLOOKUP(Tabla15[[#This Row],[CEDULA]],TNOMBRADOS[CEDULA],TNOMBRADOS[STATUS],
_xlfn.XLOOKUP(Tabla15[[#This Row],[CEDULA]],TCARRERA[CEDULA],TCARRERA[CATEGORIA DEL SERVIDOR],""))</f>
        <v>CARRERA ADMINISTRATIVA</v>
      </c>
      <c r="H153" t="str">
        <f>_xlfn.XLOOKUP(Tabla15[[#This Row],[CARGO]],Tabla612[CARGO],Tabla612[CATEGORIA DEL SERVIDOR],Tabla15[[#This Row],[TIPO]])</f>
        <v>FIJO</v>
      </c>
      <c r="I153" t="str">
        <f>IF(Tabla15[[#This Row],[CAT1]]&lt;&gt;"",Tabla15[[#This Row],[CAT1]],Tabla15[[#This Row],[CAT2]])</f>
        <v>CARRERA ADMINISTRATIVA</v>
      </c>
      <c r="J153" s="42">
        <f>_xlfn.XLOOKUP(Tabla15[[#This Row],[COD]],TNOMINA[CODIGO],TNOMINA[sbruto])</f>
        <v>65000</v>
      </c>
      <c r="K153" s="42">
        <f>_xlfn.XLOOKUP(Tabla15[[#This Row],[COD]],TNOMINA[CODIGO],TNOMINA[ISR])</f>
        <v>4427.58</v>
      </c>
      <c r="L153" s="42">
        <f>_xlfn.XLOOKUP(Tabla15[[#This Row],[COD]],TNOMINA[CODIGO],TNOMINA[SFS])</f>
        <v>1976</v>
      </c>
      <c r="M153" s="42">
        <f>_xlfn.XLOOKUP(Tabla15[[#This Row],[COD]],TNOMINA[CODIGO],TNOMINA[AFP])</f>
        <v>1865.5</v>
      </c>
      <c r="N153" s="42">
        <f>_xlfn.XLOOKUP(Tabla15[[#This Row],[COD]],TNOMINA[CODIGO],TNOMINA[Otro Desc.])</f>
        <v>31877.57</v>
      </c>
      <c r="O153" s="42">
        <f>_xlfn.XLOOKUP(Tabla15[[#This Row],[COD]],TNOMINA[CODIGO],TNOMINA[sneto])</f>
        <v>24853.35</v>
      </c>
      <c r="P153" t="str">
        <f>_xlfn.XLOOKUP(Tabla15[[#This Row],[CEDULA]],EMPXSEXO[NODOC],EMPXSEXO[GENERO])</f>
        <v>F</v>
      </c>
      <c r="Q153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4" spans="1:17" hidden="1">
      <c r="A154" t="s">
        <v>7462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00108956988</v>
      </c>
      <c r="D154" t="str">
        <f>_xlfn.XLOOKUP(Tabla15[[#This Row],[CEDULA]],TMODELO[Numero Documento],TMODELO[Empleado],_xlfn.XLOOKUP(Tabla15[[#This Row],[CEDULA]],TNOMINA[cedula],TNOMINA[nombre]))</f>
        <v>JESUS RAMIREZ SANCHEZ</v>
      </c>
      <c r="E154" t="str">
        <f>_xlfn.XLOOKUP(Tabla15[[#This Row],[CEDULA]],TMODELO[Numero Documento],TMODELO[Cargo],_xlfn.XLOOKUP(Tabla15[[#This Row],[COD]],TNOMINA[CODIGO],TNOMINA[cargo]))</f>
        <v>ANALISTA PRESUPUESTO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4" t="str">
        <f>_xlfn.XLOOKUP(Tabla15[[#This Row],[CEDULA]],TNOMBRADOS[CEDULA],TNOMBRADOS[STATUS],
_xlfn.XLOOKUP(Tabla15[[#This Row],[CEDULA]],TCARRERA[CEDULA],TCARRERA[CATEGORIA DEL SERVIDOR],""))</f>
        <v>CARRERA ADMINISTRATIVA</v>
      </c>
      <c r="H154" t="str">
        <f>_xlfn.XLOOKUP(Tabla15[[#This Row],[CARGO]],Tabla612[CARGO],Tabla612[CATEGORIA DEL SERVIDOR],Tabla15[[#This Row],[TIPO]])</f>
        <v>FIJO</v>
      </c>
      <c r="I154" t="str">
        <f>IF(Tabla15[[#This Row],[CAT1]]&lt;&gt;"",Tabla15[[#This Row],[CAT1]],Tabla15[[#This Row],[CAT2]])</f>
        <v>CARRERA ADMINISTRATIVA</v>
      </c>
      <c r="J154" s="42">
        <f>_xlfn.XLOOKUP(Tabla15[[#This Row],[COD]],TNOMINA[CODIGO],TNOMINA[sbruto])</f>
        <v>55000</v>
      </c>
      <c r="K154" s="42">
        <f>_xlfn.XLOOKUP(Tabla15[[#This Row],[COD]],TNOMINA[CODIGO],TNOMINA[ISR])</f>
        <v>2559.6799999999998</v>
      </c>
      <c r="L154" s="42">
        <f>_xlfn.XLOOKUP(Tabla15[[#This Row],[COD]],TNOMINA[CODIGO],TNOMINA[SFS])</f>
        <v>1672</v>
      </c>
      <c r="M154" s="42">
        <f>_xlfn.XLOOKUP(Tabla15[[#This Row],[COD]],TNOMINA[CODIGO],TNOMINA[AFP])</f>
        <v>1578.5</v>
      </c>
      <c r="N154" s="42">
        <f>_xlfn.XLOOKUP(Tabla15[[#This Row],[COD]],TNOMINA[CODIGO],TNOMINA[Otro Desc.])</f>
        <v>6126.8799999999974</v>
      </c>
      <c r="O154" s="42">
        <f>_xlfn.XLOOKUP(Tabla15[[#This Row],[COD]],TNOMINA[CODIGO],TNOMINA[sneto])</f>
        <v>43062.94</v>
      </c>
      <c r="P154" t="str">
        <f>_xlfn.XLOOKUP(Tabla15[[#This Row],[CEDULA]],EMPXSEXO[NODOC],EMPXSEXO[GENERO])</f>
        <v>F</v>
      </c>
      <c r="Q154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5" spans="1:17" hidden="1">
      <c r="A155" t="s">
        <v>7397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40209176987</v>
      </c>
      <c r="D155" t="str">
        <f>_xlfn.XLOOKUP(Tabla15[[#This Row],[CEDULA]],TMODELO[Numero Documento],TMODELO[Empleado],_xlfn.XLOOKUP(Tabla15[[#This Row],[CEDULA]],TNOMINA[cedula],TNOMINA[nombre]))</f>
        <v>EUDDY GUSTAVO BONNET URBAEZ</v>
      </c>
      <c r="E155" t="str">
        <f>_xlfn.XLOOKUP(Tabla15[[#This Row],[CEDULA]],TMODELO[Numero Documento],TMODELO[Cargo],_xlfn.XLOOKUP(Tabla15[[#This Row],[COD]],TNOMINA[CODIGO],TNOMINA[cargo]))</f>
        <v>AUXILIAR ADMINISTRATIVO (A)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FIJO</v>
      </c>
      <c r="I155" t="str">
        <f>IF(Tabla15[[#This Row],[CAT1]]&lt;&gt;"",Tabla15[[#This Row],[CAT1]],Tabla15[[#This Row],[CAT2]])</f>
        <v>FIJO</v>
      </c>
      <c r="J155" s="42">
        <f>_xlfn.XLOOKUP(Tabla15[[#This Row],[COD]],TNOMINA[CODIGO],TNOMINA[sbruto])</f>
        <v>35000</v>
      </c>
      <c r="K155" s="42">
        <f>_xlfn.XLOOKUP(Tabla15[[#This Row],[COD]],TNOMINA[CODIGO],TNOMINA[ISR])</f>
        <v>0</v>
      </c>
      <c r="L155" s="42">
        <f>_xlfn.XLOOKUP(Tabla15[[#This Row],[COD]],TNOMINA[CODIGO],TNOMINA[SFS])</f>
        <v>1064</v>
      </c>
      <c r="M155" s="42">
        <f>_xlfn.XLOOKUP(Tabla15[[#This Row],[COD]],TNOMINA[CODIGO],TNOMINA[AFP])</f>
        <v>1004.5</v>
      </c>
      <c r="N155" s="42">
        <f>_xlfn.XLOOKUP(Tabla15[[#This Row],[COD]],TNOMINA[CODIGO],TNOMINA[Otro Desc.])</f>
        <v>25</v>
      </c>
      <c r="O155" s="42">
        <f>_xlfn.XLOOKUP(Tabla15[[#This Row],[COD]],TNOMINA[CODIGO],TNOMINA[sneto])</f>
        <v>32906.5</v>
      </c>
      <c r="P155" t="str">
        <f>_xlfn.XLOOKUP(Tabla15[[#This Row],[CEDULA]],EMPXSEXO[NODOC],EMPXSEXO[GENERO])</f>
        <v>M</v>
      </c>
      <c r="Q155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6" spans="1:17" hidden="1">
      <c r="A156" t="s">
        <v>7504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00119049500</v>
      </c>
      <c r="D156" t="str">
        <f>_xlfn.XLOOKUP(Tabla15[[#This Row],[CEDULA]],TMODELO[Numero Documento],TMODELO[Empleado],_xlfn.XLOOKUP(Tabla15[[#This Row],[CEDULA]],TNOMINA[cedula],TNOMINA[nombre]))</f>
        <v>JULIO ECHAVARRIA UBRI</v>
      </c>
      <c r="E156" t="str">
        <f>_xlfn.XLOOKUP(Tabla15[[#This Row],[CEDULA]],TMODELO[Numero Documento],TMODELO[Cargo],_xlfn.XLOOKUP(Tabla15[[#This Row],[COD]],TNOMINA[CODIGO],TNOMINA[cargo]))</f>
        <v>MENSAJERO EXTERNO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2">
        <f>_xlfn.XLOOKUP(Tabla15[[#This Row],[COD]],TNOMINA[CODIGO],TNOMINA[sbruto])</f>
        <v>20000</v>
      </c>
      <c r="K156" s="42">
        <f>_xlfn.XLOOKUP(Tabla15[[#This Row],[COD]],TNOMINA[CODIGO],TNOMINA[ISR])</f>
        <v>0</v>
      </c>
      <c r="L156" s="42">
        <f>_xlfn.XLOOKUP(Tabla15[[#This Row],[COD]],TNOMINA[CODIGO],TNOMINA[SFS])</f>
        <v>608</v>
      </c>
      <c r="M156" s="42">
        <f>_xlfn.XLOOKUP(Tabla15[[#This Row],[COD]],TNOMINA[CODIGO],TNOMINA[AFP])</f>
        <v>574</v>
      </c>
      <c r="N156" s="42">
        <f>_xlfn.XLOOKUP(Tabla15[[#This Row],[COD]],TNOMINA[CODIGO],TNOMINA[Otro Desc.])</f>
        <v>3171</v>
      </c>
      <c r="O156" s="42">
        <f>_xlfn.XLOOKUP(Tabla15[[#This Row],[COD]],TNOMINA[CODIGO],TNOMINA[sneto])</f>
        <v>15647</v>
      </c>
      <c r="P156" t="str">
        <f>_xlfn.XLOOKUP(Tabla15[[#This Row],[CEDULA]],EMPXSEXO[NODOC],EMPXSEXO[GENERO])</f>
        <v>M</v>
      </c>
      <c r="Q156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7" spans="1:17" hidden="1">
      <c r="A157" t="s">
        <v>7366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01000386142</v>
      </c>
      <c r="D157" t="str">
        <f>_xlfn.XLOOKUP(Tabla15[[#This Row],[CEDULA]],TMODELO[Numero Documento],TMODELO[Empleado],_xlfn.XLOOKUP(Tabla15[[#This Row],[CEDULA]],TNOMINA[cedula],TNOMINA[nombre]))</f>
        <v>DILANY FELIZ BELTRE</v>
      </c>
      <c r="E157" t="str">
        <f>_xlfn.XLOOKUP(Tabla15[[#This Row],[CEDULA]],TMODELO[Numero Documento],TMODELO[Cargo],_xlfn.XLOOKUP(Tabla15[[#This Row],[COD]],TNOMINA[CODIGO],TNOMINA[cargo]))</f>
        <v>SECRETARIA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7" t="str">
        <f>_xlfn.XLOOKUP(Tabla15[[#This Row],[CEDULA]],TNOMBRADOS[CEDULA],TNOMBRADOS[STATUS],
_xlfn.XLOOKUP(Tabla15[[#This Row],[CEDULA]],TCARRERA[CEDULA],TCARRERA[CATEGORIA DEL SERVIDOR],""))</f>
        <v>CARRERA ADMINISTRATIVA</v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CARRERA ADMINISTRATIVA</v>
      </c>
      <c r="J157" s="42">
        <f>_xlfn.XLOOKUP(Tabla15[[#This Row],[COD]],TNOMINA[CODIGO],TNOMINA[sbruto])</f>
        <v>35000</v>
      </c>
      <c r="K157" s="42">
        <f>_xlfn.XLOOKUP(Tabla15[[#This Row],[COD]],TNOMINA[CODIGO],TNOMINA[ISR])</f>
        <v>0</v>
      </c>
      <c r="L157" s="42">
        <f>_xlfn.XLOOKUP(Tabla15[[#This Row],[COD]],TNOMINA[CODIGO],TNOMINA[SFS])</f>
        <v>1064</v>
      </c>
      <c r="M157" s="42">
        <f>_xlfn.XLOOKUP(Tabla15[[#This Row],[COD]],TNOMINA[CODIGO],TNOMINA[AFP])</f>
        <v>1004.5</v>
      </c>
      <c r="N157" s="42">
        <f>_xlfn.XLOOKUP(Tabla15[[#This Row],[COD]],TNOMINA[CODIGO],TNOMINA[Otro Desc.])</f>
        <v>11991.330000000002</v>
      </c>
      <c r="O157" s="42">
        <f>_xlfn.XLOOKUP(Tabla15[[#This Row],[COD]],TNOMINA[CODIGO],TNOMINA[sneto])</f>
        <v>20940.169999999998</v>
      </c>
      <c r="P157" t="str">
        <f>_xlfn.XLOOKUP(Tabla15[[#This Row],[CEDULA]],EMPXSEXO[NODOC],EMPXSEXO[GENERO])</f>
        <v>F</v>
      </c>
      <c r="Q157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8" spans="1:17" hidden="1">
      <c r="A158" t="s">
        <v>7322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00100724715</v>
      </c>
      <c r="D158" t="str">
        <f>_xlfn.XLOOKUP(Tabla15[[#This Row],[CEDULA]],TMODELO[Numero Documento],TMODELO[Empleado],_xlfn.XLOOKUP(Tabla15[[#This Row],[CEDULA]],TNOMINA[cedula],TNOMINA[nombre]))</f>
        <v>BERNARDO ANTONIO CAPELLAN GUERRA</v>
      </c>
      <c r="E158" t="str">
        <f>_xlfn.XLOOKUP(Tabla15[[#This Row],[CEDULA]],TMODELO[Numero Documento],TMODELO[Cargo],_xlfn.XLOOKUP(Tabla15[[#This Row],[COD]],TNOMINA[CODIGO],TNOMINA[cargo]))</f>
        <v>MENSAJERO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FIJO</v>
      </c>
      <c r="I158" t="str">
        <f>IF(Tabla15[[#This Row],[CAT1]]&lt;&gt;"",Tabla15[[#This Row],[CAT1]],Tabla15[[#This Row],[CAT2]])</f>
        <v>FIJO</v>
      </c>
      <c r="J158" s="42">
        <f>_xlfn.XLOOKUP(Tabla15[[#This Row],[COD]],TNOMINA[CODIGO],TNOMINA[sbruto])</f>
        <v>31500</v>
      </c>
      <c r="K158" s="42">
        <f>_xlfn.XLOOKUP(Tabla15[[#This Row],[COD]],TNOMINA[CODIGO],TNOMINA[ISR])</f>
        <v>0</v>
      </c>
      <c r="L158" s="42">
        <f>_xlfn.XLOOKUP(Tabla15[[#This Row],[COD]],TNOMINA[CODIGO],TNOMINA[SFS])</f>
        <v>957.6</v>
      </c>
      <c r="M158" s="42">
        <f>_xlfn.XLOOKUP(Tabla15[[#This Row],[COD]],TNOMINA[CODIGO],TNOMINA[AFP])</f>
        <v>904.05</v>
      </c>
      <c r="N158" s="42">
        <f>_xlfn.XLOOKUP(Tabla15[[#This Row],[COD]],TNOMINA[CODIGO],TNOMINA[Otro Desc.])</f>
        <v>3481</v>
      </c>
      <c r="O158" s="42">
        <f>_xlfn.XLOOKUP(Tabla15[[#This Row],[COD]],TNOMINA[CODIGO],TNOMINA[sneto])</f>
        <v>26157.35</v>
      </c>
      <c r="P158" t="str">
        <f>_xlfn.XLOOKUP(Tabla15[[#This Row],[CEDULA]],EMPXSEXO[NODOC],EMPXSEXO[GENERO])</f>
        <v>M</v>
      </c>
      <c r="Q158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9" spans="1:17" hidden="1">
      <c r="A159" t="s">
        <v>7342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40239323849</v>
      </c>
      <c r="D159" t="str">
        <f>_xlfn.XLOOKUP(Tabla15[[#This Row],[CEDULA]],TMODELO[Numero Documento],TMODELO[Empleado],_xlfn.XLOOKUP(Tabla15[[#This Row],[CEDULA]],TNOMINA[cedula],TNOMINA[nombre]))</f>
        <v>CHERIDA PINEDA FRIAS</v>
      </c>
      <c r="E159" t="str">
        <f>_xlfn.XLOOKUP(Tabla15[[#This Row],[CEDULA]],TMODELO[Numero Documento],TMODELO[Cargo],_xlfn.XLOOKUP(Tabla15[[#This Row],[COD]],TNOMINA[CODIGO],TNOMINA[cargo]))</f>
        <v>AUXILIAR ADMINISTRATIVO (A)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2">
        <f>_xlfn.XLOOKUP(Tabla15[[#This Row],[COD]],TNOMINA[CODIGO],TNOMINA[sbruto])</f>
        <v>30000</v>
      </c>
      <c r="K159" s="42">
        <f>_xlfn.XLOOKUP(Tabla15[[#This Row],[COD]],TNOMINA[CODIGO],TNOMINA[ISR])</f>
        <v>0</v>
      </c>
      <c r="L159" s="42">
        <f>_xlfn.XLOOKUP(Tabla15[[#This Row],[COD]],TNOMINA[CODIGO],TNOMINA[SFS])</f>
        <v>912</v>
      </c>
      <c r="M159" s="42">
        <f>_xlfn.XLOOKUP(Tabla15[[#This Row],[COD]],TNOMINA[CODIGO],TNOMINA[AFP])</f>
        <v>861</v>
      </c>
      <c r="N159" s="42">
        <f>_xlfn.XLOOKUP(Tabla15[[#This Row],[COD]],TNOMINA[CODIGO],TNOMINA[Otro Desc.])</f>
        <v>1071</v>
      </c>
      <c r="O159" s="42">
        <f>_xlfn.XLOOKUP(Tabla15[[#This Row],[COD]],TNOMINA[CODIGO],TNOMINA[sneto])</f>
        <v>27156</v>
      </c>
      <c r="P159" t="str">
        <f>_xlfn.XLOOKUP(Tabla15[[#This Row],[CEDULA]],EMPXSEXO[NODOC],EMPXSEXO[GENERO])</f>
        <v>F</v>
      </c>
      <c r="Q159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0" spans="1:17" hidden="1">
      <c r="A160" t="s">
        <v>7479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00112826037</v>
      </c>
      <c r="D160" t="str">
        <f>_xlfn.XLOOKUP(Tabla15[[#This Row],[CEDULA]],TMODELO[Numero Documento],TMODELO[Empleado],_xlfn.XLOOKUP(Tabla15[[#This Row],[CEDULA]],TNOMINA[cedula],TNOMINA[nombre]))</f>
        <v>JOSE LUIS ABREU DIAZ</v>
      </c>
      <c r="E160" t="str">
        <f>_xlfn.XLOOKUP(Tabla15[[#This Row],[CEDULA]],TMODELO[Numero Documento],TMODELO[Cargo],_xlfn.XLOOKUP(Tabla15[[#This Row],[COD]],TNOMINA[CODIGO],TNOMINA[cargo]))</f>
        <v>MENSAJERO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FIJO</v>
      </c>
      <c r="I160" t="str">
        <f>IF(Tabla15[[#This Row],[CAT1]]&lt;&gt;"",Tabla15[[#This Row],[CAT1]],Tabla15[[#This Row],[CAT2]])</f>
        <v>FIJO</v>
      </c>
      <c r="J160" s="42">
        <f>_xlfn.XLOOKUP(Tabla15[[#This Row],[COD]],TNOMINA[CODIGO],TNOMINA[sbruto])</f>
        <v>26250</v>
      </c>
      <c r="K160" s="42">
        <f>_xlfn.XLOOKUP(Tabla15[[#This Row],[COD]],TNOMINA[CODIGO],TNOMINA[ISR])</f>
        <v>0</v>
      </c>
      <c r="L160" s="42">
        <f>_xlfn.XLOOKUP(Tabla15[[#This Row],[COD]],TNOMINA[CODIGO],TNOMINA[SFS])</f>
        <v>798</v>
      </c>
      <c r="M160" s="42">
        <f>_xlfn.XLOOKUP(Tabla15[[#This Row],[COD]],TNOMINA[CODIGO],TNOMINA[AFP])</f>
        <v>753.38</v>
      </c>
      <c r="N160" s="42">
        <f>_xlfn.XLOOKUP(Tabla15[[#This Row],[COD]],TNOMINA[CODIGO],TNOMINA[Otro Desc.])</f>
        <v>18574.439999999999</v>
      </c>
      <c r="O160" s="42">
        <f>_xlfn.XLOOKUP(Tabla15[[#This Row],[COD]],TNOMINA[CODIGO],TNOMINA[sneto])</f>
        <v>6124.18</v>
      </c>
      <c r="P160" t="str">
        <f>_xlfn.XLOOKUP(Tabla15[[#This Row],[CEDULA]],EMPXSEXO[NODOC],EMPXSEXO[GENERO])</f>
        <v>M</v>
      </c>
      <c r="Q160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1" spans="1:17" hidden="1">
      <c r="A161" t="s">
        <v>7659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00113200182</v>
      </c>
      <c r="D161" t="str">
        <f>_xlfn.XLOOKUP(Tabla15[[#This Row],[CEDULA]],TMODELO[Numero Documento],TMODELO[Empleado],_xlfn.XLOOKUP(Tabla15[[#This Row],[CEDULA]],TNOMINA[cedula],TNOMINA[nombre]))</f>
        <v>SAMUEL FELIZ NICOLAS</v>
      </c>
      <c r="E161" t="str">
        <f>_xlfn.XLOOKUP(Tabla15[[#This Row],[CEDULA]],TMODELO[Numero Documento],TMODELO[Cargo],_xlfn.XLOOKUP(Tabla15[[#This Row],[COD]],TNOMINA[CODIGO],TNOMINA[cargo]))</f>
        <v>MENSAJERO EXTERNO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1" t="str">
        <f>_xlfn.XLOOKUP(Tabla15[[#This Row],[CEDULA]],TNOMBRADOS[CEDULA],TNOMBRADOS[STATUS],
_xlfn.XLOOKUP(Tabla15[[#This Row],[CEDULA]],TCARRERA[CEDULA],TCARRERA[CATEGORIA DEL SERVIDOR],""))</f>
        <v>CARRERA ADMINISTRATIVA</v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CARRERA ADMINISTRATIVA</v>
      </c>
      <c r="J161" s="42">
        <f>_xlfn.XLOOKUP(Tabla15[[#This Row],[COD]],TNOMINA[CODIGO],TNOMINA[sbruto])</f>
        <v>25000</v>
      </c>
      <c r="K161" s="42">
        <f>_xlfn.XLOOKUP(Tabla15[[#This Row],[COD]],TNOMINA[CODIGO],TNOMINA[ISR])</f>
        <v>0</v>
      </c>
      <c r="L161" s="42">
        <f>_xlfn.XLOOKUP(Tabla15[[#This Row],[COD]],TNOMINA[CODIGO],TNOMINA[SFS])</f>
        <v>760</v>
      </c>
      <c r="M161" s="42">
        <f>_xlfn.XLOOKUP(Tabla15[[#This Row],[COD]],TNOMINA[CODIGO],TNOMINA[AFP])</f>
        <v>717.5</v>
      </c>
      <c r="N161" s="42">
        <f>_xlfn.XLOOKUP(Tabla15[[#This Row],[COD]],TNOMINA[CODIGO],TNOMINA[Otro Desc.])</f>
        <v>16308.3</v>
      </c>
      <c r="O161" s="42">
        <f>_xlfn.XLOOKUP(Tabla15[[#This Row],[COD]],TNOMINA[CODIGO],TNOMINA[sneto])</f>
        <v>7214.2</v>
      </c>
      <c r="P161" t="str">
        <f>_xlfn.XLOOKUP(Tabla15[[#This Row],[CEDULA]],EMPXSEXO[NODOC],EMPXSEXO[GENERO])</f>
        <v>M</v>
      </c>
      <c r="Q161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2" spans="1:17" hidden="1">
      <c r="A162" t="s">
        <v>7435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00111888723</v>
      </c>
      <c r="D162" t="str">
        <f>_xlfn.XLOOKUP(Tabla15[[#This Row],[CEDULA]],TMODELO[Numero Documento],TMODELO[Empleado],_xlfn.XLOOKUP(Tabla15[[#This Row],[CEDULA]],TNOMINA[cedula],TNOMINA[nombre]))</f>
        <v>GENRI RAFAEL UREÑA REYNOSO</v>
      </c>
      <c r="E162" t="str">
        <f>_xlfn.XLOOKUP(Tabla15[[#This Row],[CEDULA]],TMODELO[Numero Documento],TMODELO[Cargo],_xlfn.XLOOKUP(Tabla15[[#This Row],[COD]],TNOMINA[CODIGO],TNOMINA[cargo]))</f>
        <v>MENSAJERO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2" t="str">
        <f>_xlfn.XLOOKUP(Tabla15[[#This Row],[CEDULA]],TNOMBRADOS[CEDULA],TNOMBRADOS[STATUS],
_xlfn.XLOOKUP(Tabla15[[#This Row],[CEDULA]],TCARRERA[CEDULA],TCARRERA[CATEGORIA DEL SERVIDOR],""))</f>
        <v>CARRERA ADMINISTRATIVA</v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CARRERA ADMINISTRATIVA</v>
      </c>
      <c r="J162" s="42">
        <f>_xlfn.XLOOKUP(Tabla15[[#This Row],[COD]],TNOMINA[CODIGO],TNOMINA[sbruto])</f>
        <v>24000</v>
      </c>
      <c r="K162" s="42">
        <f>_xlfn.XLOOKUP(Tabla15[[#This Row],[COD]],TNOMINA[CODIGO],TNOMINA[ISR])</f>
        <v>0</v>
      </c>
      <c r="L162" s="42">
        <f>_xlfn.XLOOKUP(Tabla15[[#This Row],[COD]],TNOMINA[CODIGO],TNOMINA[SFS])</f>
        <v>729.6</v>
      </c>
      <c r="M162" s="42">
        <f>_xlfn.XLOOKUP(Tabla15[[#This Row],[COD]],TNOMINA[CODIGO],TNOMINA[AFP])</f>
        <v>688.8</v>
      </c>
      <c r="N162" s="42">
        <f>_xlfn.XLOOKUP(Tabla15[[#This Row],[COD]],TNOMINA[CODIGO],TNOMINA[Otro Desc.])</f>
        <v>17931.11</v>
      </c>
      <c r="O162" s="42">
        <f>_xlfn.XLOOKUP(Tabla15[[#This Row],[COD]],TNOMINA[CODIGO],TNOMINA[sneto])</f>
        <v>4650.49</v>
      </c>
      <c r="P162" t="str">
        <f>_xlfn.XLOOKUP(Tabla15[[#This Row],[CEDULA]],EMPXSEXO[NODOC],EMPXSEXO[GENERO])</f>
        <v>M</v>
      </c>
      <c r="Q162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3" spans="1:17" hidden="1">
      <c r="A163" t="s">
        <v>7455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40224967642</v>
      </c>
      <c r="D163" t="str">
        <f>_xlfn.XLOOKUP(Tabla15[[#This Row],[CEDULA]],TMODELO[Numero Documento],TMODELO[Empleado],_xlfn.XLOOKUP(Tabla15[[#This Row],[CEDULA]],TNOMINA[cedula],TNOMINA[nombre]))</f>
        <v>ISMAEL STEVI ROMAN CASTRO</v>
      </c>
      <c r="E163" t="str">
        <f>_xlfn.XLOOKUP(Tabla15[[#This Row],[CEDULA]],TMODELO[Numero Documento],TMODELO[Cargo],_xlfn.XLOOKUP(Tabla15[[#This Row],[COD]],TNOMINA[CODIGO],TNOMINA[cargo]))</f>
        <v>MENSAJERO EXTERNO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2">
        <f>_xlfn.XLOOKUP(Tabla15[[#This Row],[COD]],TNOMINA[CODIGO],TNOMINA[sbruto])</f>
        <v>24000</v>
      </c>
      <c r="K163" s="42">
        <f>_xlfn.XLOOKUP(Tabla15[[#This Row],[COD]],TNOMINA[CODIGO],TNOMINA[ISR])</f>
        <v>0</v>
      </c>
      <c r="L163" s="42">
        <f>_xlfn.XLOOKUP(Tabla15[[#This Row],[COD]],TNOMINA[CODIGO],TNOMINA[SFS])</f>
        <v>729.6</v>
      </c>
      <c r="M163" s="42">
        <f>_xlfn.XLOOKUP(Tabla15[[#This Row],[COD]],TNOMINA[CODIGO],TNOMINA[AFP])</f>
        <v>688.8</v>
      </c>
      <c r="N163" s="42">
        <f>_xlfn.XLOOKUP(Tabla15[[#This Row],[COD]],TNOMINA[CODIGO],TNOMINA[Otro Desc.])</f>
        <v>2071</v>
      </c>
      <c r="O163" s="42">
        <f>_xlfn.XLOOKUP(Tabla15[[#This Row],[COD]],TNOMINA[CODIGO],TNOMINA[sneto])</f>
        <v>20510.599999999999</v>
      </c>
      <c r="P163" t="str">
        <f>_xlfn.XLOOKUP(Tabla15[[#This Row],[CEDULA]],EMPXSEXO[NODOC],EMPXSEXO[GENERO])</f>
        <v>M</v>
      </c>
      <c r="Q163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4" spans="1:17" hidden="1">
      <c r="A164" t="s">
        <v>7697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00116379322</v>
      </c>
      <c r="D164" t="str">
        <f>_xlfn.XLOOKUP(Tabla15[[#This Row],[CEDULA]],TMODELO[Numero Documento],TMODELO[Empleado],_xlfn.XLOOKUP(Tabla15[[#This Row],[CEDULA]],TNOMINA[cedula],TNOMINA[nombre]))</f>
        <v>WILSON MARCELO GARCIA LIRIANO</v>
      </c>
      <c r="E164" t="str">
        <f>_xlfn.XLOOKUP(Tabla15[[#This Row],[CEDULA]],TMODELO[Numero Documento],TMODELO[Cargo],_xlfn.XLOOKUP(Tabla15[[#This Row],[COD]],TNOMINA[CODIGO],TNOMINA[cargo]))</f>
        <v>MENSAJERO EXTERNO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2">
        <f>_xlfn.XLOOKUP(Tabla15[[#This Row],[COD]],TNOMINA[CODIGO],TNOMINA[sbruto])</f>
        <v>22050</v>
      </c>
      <c r="K164" s="42">
        <f>_xlfn.XLOOKUP(Tabla15[[#This Row],[COD]],TNOMINA[CODIGO],TNOMINA[ISR])</f>
        <v>0</v>
      </c>
      <c r="L164" s="42">
        <f>_xlfn.XLOOKUP(Tabla15[[#This Row],[COD]],TNOMINA[CODIGO],TNOMINA[SFS])</f>
        <v>670.32</v>
      </c>
      <c r="M164" s="42">
        <f>_xlfn.XLOOKUP(Tabla15[[#This Row],[COD]],TNOMINA[CODIGO],TNOMINA[AFP])</f>
        <v>632.84</v>
      </c>
      <c r="N164" s="42">
        <f>_xlfn.XLOOKUP(Tabla15[[#This Row],[COD]],TNOMINA[CODIGO],TNOMINA[Otro Desc.])</f>
        <v>15636.98</v>
      </c>
      <c r="O164" s="42">
        <f>_xlfn.XLOOKUP(Tabla15[[#This Row],[COD]],TNOMINA[CODIGO],TNOMINA[sneto])</f>
        <v>5109.8599999999997</v>
      </c>
      <c r="P164" t="str">
        <f>_xlfn.XLOOKUP(Tabla15[[#This Row],[CEDULA]],EMPXSEXO[NODOC],EMPXSEXO[GENERO])</f>
        <v>M</v>
      </c>
      <c r="Q164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5" spans="1:17" hidden="1">
      <c r="A165" t="s">
        <v>7411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00116776154</v>
      </c>
      <c r="D165" t="str">
        <f>_xlfn.XLOOKUP(Tabla15[[#This Row],[CEDULA]],TMODELO[Numero Documento],TMODELO[Empleado],_xlfn.XLOOKUP(Tabla15[[#This Row],[CEDULA]],TNOMINA[cedula],TNOMINA[nombre]))</f>
        <v>FELIX GARCIA PARIZ</v>
      </c>
      <c r="E165" t="str">
        <f>_xlfn.XLOOKUP(Tabla15[[#This Row],[CEDULA]],TMODELO[Numero Documento],TMODELO[Cargo],_xlfn.XLOOKUP(Tabla15[[#This Row],[COD]],TNOMINA[CODIGO],TNOMINA[cargo]))</f>
        <v>MENSAJERO EXTERNO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2">
        <f>_xlfn.XLOOKUP(Tabla15[[#This Row],[COD]],TNOMINA[CODIGO],TNOMINA[sbruto])</f>
        <v>22050</v>
      </c>
      <c r="K165" s="42">
        <f>_xlfn.XLOOKUP(Tabla15[[#This Row],[COD]],TNOMINA[CODIGO],TNOMINA[ISR])</f>
        <v>0</v>
      </c>
      <c r="L165" s="42">
        <f>_xlfn.XLOOKUP(Tabla15[[#This Row],[COD]],TNOMINA[CODIGO],TNOMINA[SFS])</f>
        <v>670.32</v>
      </c>
      <c r="M165" s="42">
        <f>_xlfn.XLOOKUP(Tabla15[[#This Row],[COD]],TNOMINA[CODIGO],TNOMINA[AFP])</f>
        <v>632.84</v>
      </c>
      <c r="N165" s="42">
        <f>_xlfn.XLOOKUP(Tabla15[[#This Row],[COD]],TNOMINA[CODIGO],TNOMINA[Otro Desc.])</f>
        <v>15187.3</v>
      </c>
      <c r="O165" s="42">
        <f>_xlfn.XLOOKUP(Tabla15[[#This Row],[COD]],TNOMINA[CODIGO],TNOMINA[sneto])</f>
        <v>5559.54</v>
      </c>
      <c r="P165" t="str">
        <f>_xlfn.XLOOKUP(Tabla15[[#This Row],[CEDULA]],EMPXSEXO[NODOC],EMPXSEXO[GENERO])</f>
        <v>M</v>
      </c>
      <c r="Q165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6" spans="1:17" hidden="1">
      <c r="A166" t="s">
        <v>7375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40222199453</v>
      </c>
      <c r="D166" t="str">
        <f>_xlfn.XLOOKUP(Tabla15[[#This Row],[CEDULA]],TMODELO[Numero Documento],TMODELO[Empleado],_xlfn.XLOOKUP(Tabla15[[#This Row],[CEDULA]],TNOMINA[cedula],TNOMINA[nombre]))</f>
        <v>EDGARD ENRIQUE DE LEON VIDAL</v>
      </c>
      <c r="E166" t="str">
        <f>_xlfn.XLOOKUP(Tabla15[[#This Row],[CEDULA]],TMODELO[Numero Documento],TMODELO[Cargo],_xlfn.XLOOKUP(Tabla15[[#This Row],[COD]],TNOMINA[CODIGO],TNOMINA[cargo]))</f>
        <v>MENSAJERO INTERNO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2">
        <f>_xlfn.XLOOKUP(Tabla15[[#This Row],[COD]],TNOMINA[CODIGO],TNOMINA[sbruto])</f>
        <v>22000</v>
      </c>
      <c r="K166" s="42">
        <f>_xlfn.XLOOKUP(Tabla15[[#This Row],[COD]],TNOMINA[CODIGO],TNOMINA[ISR])</f>
        <v>0</v>
      </c>
      <c r="L166" s="42">
        <f>_xlfn.XLOOKUP(Tabla15[[#This Row],[COD]],TNOMINA[CODIGO],TNOMINA[SFS])</f>
        <v>668.8</v>
      </c>
      <c r="M166" s="42">
        <f>_xlfn.XLOOKUP(Tabla15[[#This Row],[COD]],TNOMINA[CODIGO],TNOMINA[AFP])</f>
        <v>631.4</v>
      </c>
      <c r="N166" s="42">
        <f>_xlfn.XLOOKUP(Tabla15[[#This Row],[COD]],TNOMINA[CODIGO],TNOMINA[Otro Desc.])</f>
        <v>2974.8899999999994</v>
      </c>
      <c r="O166" s="42">
        <f>_xlfn.XLOOKUP(Tabla15[[#This Row],[COD]],TNOMINA[CODIGO],TNOMINA[sneto])</f>
        <v>17724.91</v>
      </c>
      <c r="P166" t="str">
        <f>_xlfn.XLOOKUP(Tabla15[[#This Row],[CEDULA]],EMPXSEXO[NODOC],EMPXSEXO[GENERO])</f>
        <v>M</v>
      </c>
      <c r="Q166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7" spans="1:17" hidden="1">
      <c r="A167" t="s">
        <v>7404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09700280275</v>
      </c>
      <c r="D167" t="str">
        <f>_xlfn.XLOOKUP(Tabla15[[#This Row],[CEDULA]],TMODELO[Numero Documento],TMODELO[Empleado],_xlfn.XLOOKUP(Tabla15[[#This Row],[CEDULA]],TNOMINA[cedula],TNOMINA[nombre]))</f>
        <v>EZEQUIEL RECIO MARTINEZ</v>
      </c>
      <c r="E167" t="str">
        <f>_xlfn.XLOOKUP(Tabla15[[#This Row],[CEDULA]],TMODELO[Numero Documento],TMODELO[Cargo],_xlfn.XLOOKUP(Tabla15[[#This Row],[COD]],TNOMINA[CODIGO],TNOMINA[cargo]))</f>
        <v>MENSAJERO INTERNO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2">
        <f>_xlfn.XLOOKUP(Tabla15[[#This Row],[COD]],TNOMINA[CODIGO],TNOMINA[sbruto])</f>
        <v>22000</v>
      </c>
      <c r="K167" s="42">
        <f>_xlfn.XLOOKUP(Tabla15[[#This Row],[COD]],TNOMINA[CODIGO],TNOMINA[ISR])</f>
        <v>0</v>
      </c>
      <c r="L167" s="42">
        <f>_xlfn.XLOOKUP(Tabla15[[#This Row],[COD]],TNOMINA[CODIGO],TNOMINA[SFS])</f>
        <v>668.8</v>
      </c>
      <c r="M167" s="42">
        <f>_xlfn.XLOOKUP(Tabla15[[#This Row],[COD]],TNOMINA[CODIGO],TNOMINA[AFP])</f>
        <v>631.4</v>
      </c>
      <c r="N167" s="42">
        <f>_xlfn.XLOOKUP(Tabla15[[#This Row],[COD]],TNOMINA[CODIGO],TNOMINA[Otro Desc.])</f>
        <v>4524.17</v>
      </c>
      <c r="O167" s="42">
        <f>_xlfn.XLOOKUP(Tabla15[[#This Row],[COD]],TNOMINA[CODIGO],TNOMINA[sneto])</f>
        <v>16175.63</v>
      </c>
      <c r="P167" t="str">
        <f>_xlfn.XLOOKUP(Tabla15[[#This Row],[CEDULA]],EMPXSEXO[NODOC],EMPXSEXO[GENERO])</f>
        <v>M</v>
      </c>
      <c r="Q167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8" spans="1:17" hidden="1">
      <c r="A168" t="s">
        <v>8600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00115109852</v>
      </c>
      <c r="D168" t="str">
        <f>_xlfn.XLOOKUP(Tabla15[[#This Row],[CEDULA]],TMODELO[Numero Documento],TMODELO[Empleado],_xlfn.XLOOKUP(Tabla15[[#This Row],[CEDULA]],TNOMINA[cedula],TNOMINA[nombre]))</f>
        <v>LUIS NELSON PINALES MEDRANO</v>
      </c>
      <c r="E168" t="str">
        <f>_xlfn.XLOOKUP(Tabla15[[#This Row],[CEDULA]],TMODELO[Numero Documento],TMODELO[Cargo],_xlfn.XLOOKUP(Tabla15[[#This Row],[COD]],TNOMINA[CODIGO],TNOMINA[cargo]))</f>
        <v>MENSAJERO EXTERNO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2">
        <f>_xlfn.XLOOKUP(Tabla15[[#This Row],[COD]],TNOMINA[CODIGO],TNOMINA[sbruto])</f>
        <v>22000</v>
      </c>
      <c r="K168" s="42">
        <f>_xlfn.XLOOKUP(Tabla15[[#This Row],[COD]],TNOMINA[CODIGO],TNOMINA[ISR])</f>
        <v>0</v>
      </c>
      <c r="L168" s="42">
        <f>_xlfn.XLOOKUP(Tabla15[[#This Row],[COD]],TNOMINA[CODIGO],TNOMINA[SFS])</f>
        <v>668.8</v>
      </c>
      <c r="M168" s="42">
        <f>_xlfn.XLOOKUP(Tabla15[[#This Row],[COD]],TNOMINA[CODIGO],TNOMINA[AFP])</f>
        <v>631.4</v>
      </c>
      <c r="N168" s="42">
        <f>_xlfn.XLOOKUP(Tabla15[[#This Row],[COD]],TNOMINA[CODIGO],TNOMINA[Otro Desc.])</f>
        <v>25</v>
      </c>
      <c r="O168" s="42">
        <f>_xlfn.XLOOKUP(Tabla15[[#This Row],[COD]],TNOMINA[CODIGO],TNOMINA[sneto])</f>
        <v>20674.8</v>
      </c>
      <c r="P168" t="str">
        <f>_xlfn.XLOOKUP(Tabla15[[#This Row],[CEDULA]],EMPXSEXO[NODOC],EMPXSEXO[GENERO])</f>
        <v>M</v>
      </c>
      <c r="Q168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9" spans="1:17" hidden="1">
      <c r="A169" t="s">
        <v>7594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40223467982</v>
      </c>
      <c r="D169" t="str">
        <f>_xlfn.XLOOKUP(Tabla15[[#This Row],[CEDULA]],TMODELO[Numero Documento],TMODELO[Empleado],_xlfn.XLOOKUP(Tabla15[[#This Row],[CEDULA]],TNOMINA[cedula],TNOMINA[nombre]))</f>
        <v>NOEMI ALTAGRACIA FELIZ CHALAS</v>
      </c>
      <c r="E169" t="str">
        <f>_xlfn.XLOOKUP(Tabla15[[#This Row],[CEDULA]],TMODELO[Numero Documento],TMODELO[Cargo],_xlfn.XLOOKUP(Tabla15[[#This Row],[COD]],TNOMINA[CODIGO],TNOMINA[cargo]))</f>
        <v>MENSAJERO INTERNO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ESTATUTO SIMPLIFICADO</v>
      </c>
      <c r="I169" t="str">
        <f>IF(Tabla15[[#This Row],[CAT1]]&lt;&gt;"",Tabla15[[#This Row],[CAT1]],Tabla15[[#This Row],[CAT2]])</f>
        <v>ESTATUTO SIMPLIFICADO</v>
      </c>
      <c r="J169" s="42">
        <f>_xlfn.XLOOKUP(Tabla15[[#This Row],[COD]],TNOMINA[CODIGO],TNOMINA[sbruto])</f>
        <v>22000</v>
      </c>
      <c r="K169" s="42">
        <f>_xlfn.XLOOKUP(Tabla15[[#This Row],[COD]],TNOMINA[CODIGO],TNOMINA[ISR])</f>
        <v>0</v>
      </c>
      <c r="L169" s="42">
        <f>_xlfn.XLOOKUP(Tabla15[[#This Row],[COD]],TNOMINA[CODIGO],TNOMINA[SFS])</f>
        <v>668.8</v>
      </c>
      <c r="M169" s="42">
        <f>_xlfn.XLOOKUP(Tabla15[[#This Row],[COD]],TNOMINA[CODIGO],TNOMINA[AFP])</f>
        <v>631.4</v>
      </c>
      <c r="N169" s="42">
        <f>_xlfn.XLOOKUP(Tabla15[[#This Row],[COD]],TNOMINA[CODIGO],TNOMINA[Otro Desc.])</f>
        <v>1571</v>
      </c>
      <c r="O169" s="42">
        <f>_xlfn.XLOOKUP(Tabla15[[#This Row],[COD]],TNOMINA[CODIGO],TNOMINA[sneto])</f>
        <v>19128.8</v>
      </c>
      <c r="P169" t="str">
        <f>_xlfn.XLOOKUP(Tabla15[[#This Row],[CEDULA]],EMPXSEXO[NODOC],EMPXSEXO[GENERO])</f>
        <v>F</v>
      </c>
      <c r="Q169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70" spans="1:17" hidden="1">
      <c r="A170" t="s">
        <v>7331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00101075976</v>
      </c>
      <c r="D170" t="str">
        <f>_xlfn.XLOOKUP(Tabla15[[#This Row],[CEDULA]],TMODELO[Numero Documento],TMODELO[Empleado],_xlfn.XLOOKUP(Tabla15[[#This Row],[CEDULA]],TNOMINA[cedula],TNOMINA[nombre]))</f>
        <v>CARLOS MIGUEL SOSA ALMONTE</v>
      </c>
      <c r="E170" t="str">
        <f>_xlfn.XLOOKUP(Tabla15[[#This Row],[CEDULA]],TMODELO[Numero Documento],TMODELO[Cargo],_xlfn.XLOOKUP(Tabla15[[#This Row],[COD]],TNOMINA[CODIGO],TNOMINA[cargo]))</f>
        <v>ELECTRICISTA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0" t="str">
        <f>_xlfn.XLOOKUP(Tabla15[[#This Row],[CEDULA]],TNOMBRADOS[CEDULA],TNOMBRADOS[STATUS],
_xlfn.XLOOKUP(Tabla15[[#This Row],[CEDULA]],TCARRERA[CEDULA],TCARRERA[CATEGORIA DEL SERVIDOR],""))</f>
        <v/>
      </c>
      <c r="H170" t="str">
        <f>_xlfn.XLOOKUP(Tabla15[[#This Row],[CARGO]],Tabla612[CARGO],Tabla612[CATEGORIA DEL SERVIDOR],Tabla15[[#This Row],[TIPO]])</f>
        <v>ESTATUTO SIMPLIFICADO</v>
      </c>
      <c r="I170" t="str">
        <f>IF(Tabla15[[#This Row],[CAT1]]&lt;&gt;"",Tabla15[[#This Row],[CAT1]],Tabla15[[#This Row],[CAT2]])</f>
        <v>ESTATUTO SIMPLIFICADO</v>
      </c>
      <c r="J170" s="42">
        <f>_xlfn.XLOOKUP(Tabla15[[#This Row],[COD]],TNOMINA[CODIGO],TNOMINA[sbruto])</f>
        <v>48000</v>
      </c>
      <c r="K170" s="42">
        <f>_xlfn.XLOOKUP(Tabla15[[#This Row],[COD]],TNOMINA[CODIGO],TNOMINA[ISR])</f>
        <v>1333.62</v>
      </c>
      <c r="L170" s="42">
        <f>_xlfn.XLOOKUP(Tabla15[[#This Row],[COD]],TNOMINA[CODIGO],TNOMINA[SFS])</f>
        <v>1459.2</v>
      </c>
      <c r="M170" s="42">
        <f>_xlfn.XLOOKUP(Tabla15[[#This Row],[COD]],TNOMINA[CODIGO],TNOMINA[AFP])</f>
        <v>1377.6</v>
      </c>
      <c r="N170" s="42">
        <f>_xlfn.XLOOKUP(Tabla15[[#This Row],[COD]],TNOMINA[CODIGO],TNOMINA[Otro Desc.])</f>
        <v>18054.640000000003</v>
      </c>
      <c r="O170" s="42">
        <f>_xlfn.XLOOKUP(Tabla15[[#This Row],[COD]],TNOMINA[CODIGO],TNOMINA[sneto])</f>
        <v>25774.94</v>
      </c>
      <c r="P170" t="str">
        <f>_xlfn.XLOOKUP(Tabla15[[#This Row],[CEDULA]],EMPXSEXO[NODOC],EMPXSEXO[GENERO])</f>
        <v>M</v>
      </c>
      <c r="Q170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1" spans="1:17" hidden="1">
      <c r="A171" t="s">
        <v>7390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05000329820</v>
      </c>
      <c r="D171" t="str">
        <f>_xlfn.XLOOKUP(Tabla15[[#This Row],[CEDULA]],TMODELO[Numero Documento],TMODELO[Empleado],_xlfn.XLOOKUP(Tabla15[[#This Row],[CEDULA]],TNOMINA[cedula],TNOMINA[nombre]))</f>
        <v>EPIFANIO GARCIA MARTE</v>
      </c>
      <c r="E171" t="str">
        <f>_xlfn.XLOOKUP(Tabla15[[#This Row],[CEDULA]],TMODELO[Numero Documento],TMODELO[Cargo],_xlfn.XLOOKUP(Tabla15[[#This Row],[COD]],TNOMINA[CODIGO],TNOMINA[cargo]))</f>
        <v>ELECTRICISTA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ESTATUTO SIMPLIFICADO</v>
      </c>
      <c r="I171" t="str">
        <f>IF(Tabla15[[#This Row],[CAT1]]&lt;&gt;"",Tabla15[[#This Row],[CAT1]],Tabla15[[#This Row],[CAT2]])</f>
        <v>ESTATUTO SIMPLIFICADO</v>
      </c>
      <c r="J171" s="42">
        <f>_xlfn.XLOOKUP(Tabla15[[#This Row],[COD]],TNOMINA[CODIGO],TNOMINA[sbruto])</f>
        <v>36000</v>
      </c>
      <c r="K171" s="42">
        <f>_xlfn.XLOOKUP(Tabla15[[#This Row],[COD]],TNOMINA[CODIGO],TNOMINA[ISR])</f>
        <v>0</v>
      </c>
      <c r="L171" s="42">
        <f>_xlfn.XLOOKUP(Tabla15[[#This Row],[COD]],TNOMINA[CODIGO],TNOMINA[SFS])</f>
        <v>1094.4000000000001</v>
      </c>
      <c r="M171" s="42">
        <f>_xlfn.XLOOKUP(Tabla15[[#This Row],[COD]],TNOMINA[CODIGO],TNOMINA[AFP])</f>
        <v>1033.2</v>
      </c>
      <c r="N171" s="42">
        <f>_xlfn.XLOOKUP(Tabla15[[#This Row],[COD]],TNOMINA[CODIGO],TNOMINA[Otro Desc.])</f>
        <v>25</v>
      </c>
      <c r="O171" s="42">
        <f>_xlfn.XLOOKUP(Tabla15[[#This Row],[COD]],TNOMINA[CODIGO],TNOMINA[sneto])</f>
        <v>33847.4</v>
      </c>
      <c r="P171" t="str">
        <f>_xlfn.XLOOKUP(Tabla15[[#This Row],[CEDULA]],EMPXSEXO[NODOC],EMPXSEXO[GENERO])</f>
        <v>M</v>
      </c>
      <c r="Q171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2" spans="1:17" hidden="1">
      <c r="A172" t="s">
        <v>7456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04100195413</v>
      </c>
      <c r="D172" t="str">
        <f>_xlfn.XLOOKUP(Tabla15[[#This Row],[CEDULA]],TMODELO[Numero Documento],TMODELO[Empleado],_xlfn.XLOOKUP(Tabla15[[#This Row],[CEDULA]],TNOMINA[cedula],TNOMINA[nombre]))</f>
        <v>JABIEL PERDOMO</v>
      </c>
      <c r="E172" t="str">
        <f>_xlfn.XLOOKUP(Tabla15[[#This Row],[CEDULA]],TMODELO[Numero Documento],TMODELO[Cargo],_xlfn.XLOOKUP(Tabla15[[#This Row],[COD]],TNOMINA[CODIGO],TNOMINA[cargo]))</f>
        <v>ELECTRICISTA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2">
        <f>_xlfn.XLOOKUP(Tabla15[[#This Row],[COD]],TNOMINA[CODIGO],TNOMINA[sbruto])</f>
        <v>36000</v>
      </c>
      <c r="K172" s="42">
        <f>_xlfn.XLOOKUP(Tabla15[[#This Row],[COD]],TNOMINA[CODIGO],TNOMINA[ISR])</f>
        <v>0</v>
      </c>
      <c r="L172" s="42">
        <f>_xlfn.XLOOKUP(Tabla15[[#This Row],[COD]],TNOMINA[CODIGO],TNOMINA[SFS])</f>
        <v>1094.4000000000001</v>
      </c>
      <c r="M172" s="42">
        <f>_xlfn.XLOOKUP(Tabla15[[#This Row],[COD]],TNOMINA[CODIGO],TNOMINA[AFP])</f>
        <v>1033.2</v>
      </c>
      <c r="N172" s="42">
        <f>_xlfn.XLOOKUP(Tabla15[[#This Row],[COD]],TNOMINA[CODIGO],TNOMINA[Otro Desc.])</f>
        <v>16264.080000000002</v>
      </c>
      <c r="O172" s="42">
        <f>_xlfn.XLOOKUP(Tabla15[[#This Row],[COD]],TNOMINA[CODIGO],TNOMINA[sneto])</f>
        <v>17608.32</v>
      </c>
      <c r="P172" t="str">
        <f>_xlfn.XLOOKUP(Tabla15[[#This Row],[CEDULA]],EMPXSEXO[NODOC],EMPXSEXO[GENERO])</f>
        <v>M</v>
      </c>
      <c r="Q172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3" spans="1:17" hidden="1">
      <c r="A173" t="s">
        <v>7474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00100250018</v>
      </c>
      <c r="D173" t="str">
        <f>_xlfn.XLOOKUP(Tabla15[[#This Row],[CEDULA]],TMODELO[Numero Documento],TMODELO[Empleado],_xlfn.XLOOKUP(Tabla15[[#This Row],[CEDULA]],TNOMINA[cedula],TNOMINA[nombre]))</f>
        <v>JOSE ANTONIO PEÑA VASQUEZ</v>
      </c>
      <c r="E173" t="str">
        <f>_xlfn.XLOOKUP(Tabla15[[#This Row],[CEDULA]],TMODELO[Numero Documento],TMODELO[Cargo],_xlfn.XLOOKUP(Tabla15[[#This Row],[COD]],TNOMINA[CODIGO],TNOMINA[cargo]))</f>
        <v>ELECTRICISTA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2">
        <f>_xlfn.XLOOKUP(Tabla15[[#This Row],[COD]],TNOMINA[CODIGO],TNOMINA[sbruto])</f>
        <v>36000</v>
      </c>
      <c r="K173" s="42">
        <f>_xlfn.XLOOKUP(Tabla15[[#This Row],[COD]],TNOMINA[CODIGO],TNOMINA[ISR])</f>
        <v>0</v>
      </c>
      <c r="L173" s="42">
        <f>_xlfn.XLOOKUP(Tabla15[[#This Row],[COD]],TNOMINA[CODIGO],TNOMINA[SFS])</f>
        <v>1094.4000000000001</v>
      </c>
      <c r="M173" s="42">
        <f>_xlfn.XLOOKUP(Tabla15[[#This Row],[COD]],TNOMINA[CODIGO],TNOMINA[AFP])</f>
        <v>1033.2</v>
      </c>
      <c r="N173" s="42">
        <f>_xlfn.XLOOKUP(Tabla15[[#This Row],[COD]],TNOMINA[CODIGO],TNOMINA[Otro Desc.])</f>
        <v>25</v>
      </c>
      <c r="O173" s="42">
        <f>_xlfn.XLOOKUP(Tabla15[[#This Row],[COD]],TNOMINA[CODIGO],TNOMINA[sneto])</f>
        <v>33847.4</v>
      </c>
      <c r="P173" t="str">
        <f>_xlfn.XLOOKUP(Tabla15[[#This Row],[CEDULA]],EMPXSEXO[NODOC],EMPXSEXO[GENERO])</f>
        <v>M</v>
      </c>
      <c r="Q173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4" spans="1:17" hidden="1">
      <c r="A174" t="s">
        <v>7663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00113598015</v>
      </c>
      <c r="D174" t="str">
        <f>_xlfn.XLOOKUP(Tabla15[[#This Row],[CEDULA]],TMODELO[Numero Documento],TMODELO[Empleado],_xlfn.XLOOKUP(Tabla15[[#This Row],[CEDULA]],TNOMINA[cedula],TNOMINA[nombre]))</f>
        <v>SANTO MARTINEZ DE LA ROSA</v>
      </c>
      <c r="E174" t="str">
        <f>_xlfn.XLOOKUP(Tabla15[[#This Row],[CEDULA]],TMODELO[Numero Documento],TMODELO[Cargo],_xlfn.XLOOKUP(Tabla15[[#This Row],[COD]],TNOMINA[CODIGO],TNOMINA[cargo]))</f>
        <v>TECNICO EN REFRIGERACION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2">
        <f>_xlfn.XLOOKUP(Tabla15[[#This Row],[COD]],TNOMINA[CODIGO],TNOMINA[sbruto])</f>
        <v>35000</v>
      </c>
      <c r="K174" s="42">
        <f>_xlfn.XLOOKUP(Tabla15[[#This Row],[COD]],TNOMINA[CODIGO],TNOMINA[ISR])</f>
        <v>0</v>
      </c>
      <c r="L174" s="42">
        <f>_xlfn.XLOOKUP(Tabla15[[#This Row],[COD]],TNOMINA[CODIGO],TNOMINA[SFS])</f>
        <v>1064</v>
      </c>
      <c r="M174" s="42">
        <f>_xlfn.XLOOKUP(Tabla15[[#This Row],[COD]],TNOMINA[CODIGO],TNOMINA[AFP])</f>
        <v>1004.5</v>
      </c>
      <c r="N174" s="42">
        <f>_xlfn.XLOOKUP(Tabla15[[#This Row],[COD]],TNOMINA[CODIGO],TNOMINA[Otro Desc.])</f>
        <v>12764.57</v>
      </c>
      <c r="O174" s="42">
        <f>_xlfn.XLOOKUP(Tabla15[[#This Row],[COD]],TNOMINA[CODIGO],TNOMINA[sneto])</f>
        <v>20166.93</v>
      </c>
      <c r="P174" t="str">
        <f>_xlfn.XLOOKUP(Tabla15[[#This Row],[CEDULA]],EMPXSEXO[NODOC],EMPXSEXO[GENERO])</f>
        <v>M</v>
      </c>
      <c r="Q174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5" spans="1:17" hidden="1">
      <c r="A175" t="s">
        <v>7558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00118176171</v>
      </c>
      <c r="D175" t="str">
        <f>_xlfn.XLOOKUP(Tabla15[[#This Row],[CEDULA]],TMODELO[Numero Documento],TMODELO[Empleado],_xlfn.XLOOKUP(Tabla15[[#This Row],[CEDULA]],TNOMINA[cedula],TNOMINA[nombre]))</f>
        <v>MARIELA PAREDES ARIAS</v>
      </c>
      <c r="E175" t="str">
        <f>_xlfn.XLOOKUP(Tabla15[[#This Row],[CEDULA]],TMODELO[Numero Documento],TMODELO[Cargo],_xlfn.XLOOKUP(Tabla15[[#This Row],[COD]],TNOMINA[CODIGO],TNOMINA[cargo]))</f>
        <v>SECRETARIO (A)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2">
        <f>_xlfn.XLOOKUP(Tabla15[[#This Row],[COD]],TNOMINA[CODIGO],TNOMINA[sbruto])</f>
        <v>35000</v>
      </c>
      <c r="K175" s="42">
        <f>_xlfn.XLOOKUP(Tabla15[[#This Row],[COD]],TNOMINA[CODIGO],TNOMINA[ISR])</f>
        <v>0</v>
      </c>
      <c r="L175" s="42">
        <f>_xlfn.XLOOKUP(Tabla15[[#This Row],[COD]],TNOMINA[CODIGO],TNOMINA[SFS])</f>
        <v>1064</v>
      </c>
      <c r="M175" s="42">
        <f>_xlfn.XLOOKUP(Tabla15[[#This Row],[COD]],TNOMINA[CODIGO],TNOMINA[AFP])</f>
        <v>1004.5</v>
      </c>
      <c r="N175" s="42">
        <f>_xlfn.XLOOKUP(Tabla15[[#This Row],[COD]],TNOMINA[CODIGO],TNOMINA[Otro Desc.])</f>
        <v>25</v>
      </c>
      <c r="O175" s="42">
        <f>_xlfn.XLOOKUP(Tabla15[[#This Row],[COD]],TNOMINA[CODIGO],TNOMINA[sneto])</f>
        <v>32906.5</v>
      </c>
      <c r="P175" t="str">
        <f>_xlfn.XLOOKUP(Tabla15[[#This Row],[CEDULA]],EMPXSEXO[NODOC],EMPXSEXO[GENERO])</f>
        <v>F</v>
      </c>
      <c r="Q175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6" spans="1:17" hidden="1">
      <c r="A176" t="s">
        <v>7450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40212365684</v>
      </c>
      <c r="D176" t="str">
        <f>_xlfn.XLOOKUP(Tabla15[[#This Row],[CEDULA]],TMODELO[Numero Documento],TMODELO[Empleado],_xlfn.XLOOKUP(Tabla15[[#This Row],[CEDULA]],TNOMINA[cedula],TNOMINA[nombre]))</f>
        <v>IBANNY DEL JESUS ACOSTA FELIZ</v>
      </c>
      <c r="E176" t="str">
        <f>_xlfn.XLOOKUP(Tabla15[[#This Row],[CEDULA]],TMODELO[Numero Documento],TMODELO[Cargo],_xlfn.XLOOKUP(Tabla15[[#This Row],[COD]],TNOMINA[CODIGO],TNOMINA[cargo]))</f>
        <v>SECRETARIA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2">
        <f>_xlfn.XLOOKUP(Tabla15[[#This Row],[COD]],TNOMINA[CODIGO],TNOMINA[sbruto])</f>
        <v>35000</v>
      </c>
      <c r="K176" s="42">
        <f>_xlfn.XLOOKUP(Tabla15[[#This Row],[COD]],TNOMINA[CODIGO],TNOMINA[ISR])</f>
        <v>0</v>
      </c>
      <c r="L176" s="42">
        <f>_xlfn.XLOOKUP(Tabla15[[#This Row],[COD]],TNOMINA[CODIGO],TNOMINA[SFS])</f>
        <v>1064</v>
      </c>
      <c r="M176" s="42">
        <f>_xlfn.XLOOKUP(Tabla15[[#This Row],[COD]],TNOMINA[CODIGO],TNOMINA[AFP])</f>
        <v>1004.5</v>
      </c>
      <c r="N176" s="42">
        <f>_xlfn.XLOOKUP(Tabla15[[#This Row],[COD]],TNOMINA[CODIGO],TNOMINA[Otro Desc.])</f>
        <v>4671</v>
      </c>
      <c r="O176" s="42">
        <f>_xlfn.XLOOKUP(Tabla15[[#This Row],[COD]],TNOMINA[CODIGO],TNOMINA[sneto])</f>
        <v>28260.5</v>
      </c>
      <c r="P176" t="str">
        <f>_xlfn.XLOOKUP(Tabla15[[#This Row],[CEDULA]],EMPXSEXO[NODOC],EMPXSEXO[GENERO])</f>
        <v>F</v>
      </c>
      <c r="Q176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7" spans="1:17" hidden="1">
      <c r="A177" t="s">
        <v>7597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00106702327</v>
      </c>
      <c r="D177" t="str">
        <f>_xlfn.XLOOKUP(Tabla15[[#This Row],[CEDULA]],TMODELO[Numero Documento],TMODELO[Empleado],_xlfn.XLOOKUP(Tabla15[[#This Row],[CEDULA]],TNOMINA[cedula],TNOMINA[nombre]))</f>
        <v>NORBERTO CABRAL</v>
      </c>
      <c r="E177" t="str">
        <f>_xlfn.XLOOKUP(Tabla15[[#This Row],[CEDULA]],TMODELO[Numero Documento],TMODELO[Cargo],_xlfn.XLOOKUP(Tabla15[[#This Row],[COD]],TNOMINA[CODIGO],TNOMINA[cargo]))</f>
        <v>SUPERVISOR (A) MAYORDOMIA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2">
        <f>_xlfn.XLOOKUP(Tabla15[[#This Row],[COD]],TNOMINA[CODIGO],TNOMINA[sbruto])</f>
        <v>30000</v>
      </c>
      <c r="K177" s="42">
        <f>_xlfn.XLOOKUP(Tabla15[[#This Row],[COD]],TNOMINA[CODIGO],TNOMINA[ISR])</f>
        <v>0</v>
      </c>
      <c r="L177" s="42">
        <f>_xlfn.XLOOKUP(Tabla15[[#This Row],[COD]],TNOMINA[CODIGO],TNOMINA[SFS])</f>
        <v>912</v>
      </c>
      <c r="M177" s="42">
        <f>_xlfn.XLOOKUP(Tabla15[[#This Row],[COD]],TNOMINA[CODIGO],TNOMINA[AFP])</f>
        <v>861</v>
      </c>
      <c r="N177" s="42">
        <f>_xlfn.XLOOKUP(Tabla15[[#This Row],[COD]],TNOMINA[CODIGO],TNOMINA[Otro Desc.])</f>
        <v>3071</v>
      </c>
      <c r="O177" s="42">
        <f>_xlfn.XLOOKUP(Tabla15[[#This Row],[COD]],TNOMINA[CODIGO],TNOMINA[sneto])</f>
        <v>25156</v>
      </c>
      <c r="P177" t="str">
        <f>_xlfn.XLOOKUP(Tabla15[[#This Row],[CEDULA]],EMPXSEXO[NODOC],EMPXSEXO[GENERO])</f>
        <v>M</v>
      </c>
      <c r="Q177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8" spans="1:17" hidden="1">
      <c r="A178" t="s">
        <v>7711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00104956727</v>
      </c>
      <c r="D178" t="str">
        <f>_xlfn.XLOOKUP(Tabla15[[#This Row],[CEDULA]],TMODELO[Numero Documento],TMODELO[Empleado],_xlfn.XLOOKUP(Tabla15[[#This Row],[CEDULA]],TNOMINA[cedula],TNOMINA[nombre]))</f>
        <v>YRCIO TOMAS LEBRON TERRERO</v>
      </c>
      <c r="E178" t="str">
        <f>_xlfn.XLOOKUP(Tabla15[[#This Row],[CEDULA]],TMODELO[Numero Documento],TMODELO[Cargo],_xlfn.XLOOKUP(Tabla15[[#This Row],[COD]],TNOMINA[CODIGO],TNOMINA[cargo]))</f>
        <v>ELECTRICISTA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ESTATUTO SIMPLIFICADO</v>
      </c>
      <c r="I178" t="str">
        <f>IF(Tabla15[[#This Row],[CAT1]]&lt;&gt;"",Tabla15[[#This Row],[CAT1]],Tabla15[[#This Row],[CAT2]])</f>
        <v>ESTATUTO SIMPLIFICADO</v>
      </c>
      <c r="J178" s="42">
        <f>_xlfn.XLOOKUP(Tabla15[[#This Row],[COD]],TNOMINA[CODIGO],TNOMINA[sbruto])</f>
        <v>30000</v>
      </c>
      <c r="K178" s="42">
        <f>_xlfn.XLOOKUP(Tabla15[[#This Row],[COD]],TNOMINA[CODIGO],TNOMINA[ISR])</f>
        <v>0</v>
      </c>
      <c r="L178" s="42">
        <f>_xlfn.XLOOKUP(Tabla15[[#This Row],[COD]],TNOMINA[CODIGO],TNOMINA[SFS])</f>
        <v>912</v>
      </c>
      <c r="M178" s="42">
        <f>_xlfn.XLOOKUP(Tabla15[[#This Row],[COD]],TNOMINA[CODIGO],TNOMINA[AFP])</f>
        <v>861</v>
      </c>
      <c r="N178" s="42">
        <f>_xlfn.XLOOKUP(Tabla15[[#This Row],[COD]],TNOMINA[CODIGO],TNOMINA[Otro Desc.])</f>
        <v>1571</v>
      </c>
      <c r="O178" s="42">
        <f>_xlfn.XLOOKUP(Tabla15[[#This Row],[COD]],TNOMINA[CODIGO],TNOMINA[sneto])</f>
        <v>26656</v>
      </c>
      <c r="P178" t="str">
        <f>_xlfn.XLOOKUP(Tabla15[[#This Row],[CEDULA]],EMPXSEXO[NODOC],EMPXSEXO[GENERO])</f>
        <v>M</v>
      </c>
      <c r="Q178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9" spans="1:17" hidden="1">
      <c r="A179" t="s">
        <v>7333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00114360027</v>
      </c>
      <c r="D179" t="str">
        <f>_xlfn.XLOOKUP(Tabla15[[#This Row],[CEDULA]],TMODELO[Numero Documento],TMODELO[Empleado],_xlfn.XLOOKUP(Tabla15[[#This Row],[CEDULA]],TNOMINA[cedula],TNOMINA[nombre]))</f>
        <v>CARMELO FRIAS JIMENEZ</v>
      </c>
      <c r="E179" t="str">
        <f>_xlfn.XLOOKUP(Tabla15[[#This Row],[CEDULA]],TMODELO[Numero Documento],TMODELO[Cargo],_xlfn.XLOOKUP(Tabla15[[#This Row],[COD]],TNOMINA[CODIGO],TNOMINA[cargo]))</f>
        <v>VIGILANTE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2">
        <f>_xlfn.XLOOKUP(Tabla15[[#This Row],[COD]],TNOMINA[CODIGO],TNOMINA[sbruto])</f>
        <v>24000</v>
      </c>
      <c r="K179" s="42">
        <f>_xlfn.XLOOKUP(Tabla15[[#This Row],[COD]],TNOMINA[CODIGO],TNOMINA[ISR])</f>
        <v>0</v>
      </c>
      <c r="L179" s="42">
        <f>_xlfn.XLOOKUP(Tabla15[[#This Row],[COD]],TNOMINA[CODIGO],TNOMINA[SFS])</f>
        <v>729.6</v>
      </c>
      <c r="M179" s="42">
        <f>_xlfn.XLOOKUP(Tabla15[[#This Row],[COD]],TNOMINA[CODIGO],TNOMINA[AFP])</f>
        <v>688.8</v>
      </c>
      <c r="N179" s="42">
        <f>_xlfn.XLOOKUP(Tabla15[[#This Row],[COD]],TNOMINA[CODIGO],TNOMINA[Otro Desc.])</f>
        <v>25</v>
      </c>
      <c r="O179" s="42">
        <f>_xlfn.XLOOKUP(Tabla15[[#This Row],[COD]],TNOMINA[CODIGO],TNOMINA[sneto])</f>
        <v>22556.6</v>
      </c>
      <c r="P179" t="str">
        <f>_xlfn.XLOOKUP(Tabla15[[#This Row],[CEDULA]],EMPXSEXO[NODOC],EMPXSEXO[GENERO])</f>
        <v>M</v>
      </c>
      <c r="Q179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0" spans="1:17" hidden="1">
      <c r="A180" t="s">
        <v>7496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22400066100</v>
      </c>
      <c r="D180" t="str">
        <f>_xlfn.XLOOKUP(Tabla15[[#This Row],[CEDULA]],TMODELO[Numero Documento],TMODELO[Empleado],_xlfn.XLOOKUP(Tabla15[[#This Row],[CEDULA]],TNOMINA[cedula],TNOMINA[nombre]))</f>
        <v>JUAN MIGUEL CAMPUSANO CABRERA</v>
      </c>
      <c r="E180" t="str">
        <f>_xlfn.XLOOKUP(Tabla15[[#This Row],[CEDULA]],TMODELO[Numero Documento],TMODELO[Cargo],_xlfn.XLOOKUP(Tabla15[[#This Row],[COD]],TNOMINA[CODIGO],TNOMINA[cargo]))</f>
        <v>PINTOR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FIJO</v>
      </c>
      <c r="I180" t="str">
        <f>IF(Tabla15[[#This Row],[CAT1]]&lt;&gt;"",Tabla15[[#This Row],[CAT1]],Tabla15[[#This Row],[CAT2]])</f>
        <v>FIJO</v>
      </c>
      <c r="J180" s="42">
        <f>_xlfn.XLOOKUP(Tabla15[[#This Row],[COD]],TNOMINA[CODIGO],TNOMINA[sbruto])</f>
        <v>24000</v>
      </c>
      <c r="K180" s="42">
        <f>_xlfn.XLOOKUP(Tabla15[[#This Row],[COD]],TNOMINA[CODIGO],TNOMINA[ISR])</f>
        <v>0</v>
      </c>
      <c r="L180" s="42">
        <f>_xlfn.XLOOKUP(Tabla15[[#This Row],[COD]],TNOMINA[CODIGO],TNOMINA[SFS])</f>
        <v>729.6</v>
      </c>
      <c r="M180" s="42">
        <f>_xlfn.XLOOKUP(Tabla15[[#This Row],[COD]],TNOMINA[CODIGO],TNOMINA[AFP])</f>
        <v>688.8</v>
      </c>
      <c r="N180" s="42">
        <f>_xlfn.XLOOKUP(Tabla15[[#This Row],[COD]],TNOMINA[CODIGO],TNOMINA[Otro Desc.])</f>
        <v>4011</v>
      </c>
      <c r="O180" s="42">
        <f>_xlfn.XLOOKUP(Tabla15[[#This Row],[COD]],TNOMINA[CODIGO],TNOMINA[sneto])</f>
        <v>18570.599999999999</v>
      </c>
      <c r="P180" t="str">
        <f>_xlfn.XLOOKUP(Tabla15[[#This Row],[CEDULA]],EMPXSEXO[NODOC],EMPXSEXO[GENERO])</f>
        <v>M</v>
      </c>
      <c r="Q180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1" spans="1:17" hidden="1">
      <c r="A181" t="s">
        <v>7644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40200571533</v>
      </c>
      <c r="D181" t="str">
        <f>_xlfn.XLOOKUP(Tabla15[[#This Row],[CEDULA]],TMODELO[Numero Documento],TMODELO[Empleado],_xlfn.XLOOKUP(Tabla15[[#This Row],[CEDULA]],TNOMINA[cedula],TNOMINA[nombre]))</f>
        <v>ROBERT ALEXANDER MARTINEZ POLANCO</v>
      </c>
      <c r="E181" t="str">
        <f>_xlfn.XLOOKUP(Tabla15[[#This Row],[CEDULA]],TMODELO[Numero Documento],TMODELO[Cargo],_xlfn.XLOOKUP(Tabla15[[#This Row],[COD]],TNOMINA[CODIGO],TNOMINA[cargo]))</f>
        <v>AYUDANTE DE MANTENIMIENTO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ESTATUTO SIMPLIFICADO</v>
      </c>
      <c r="I181" t="str">
        <f>IF(Tabla15[[#This Row],[CAT1]]&lt;&gt;"",Tabla15[[#This Row],[CAT1]],Tabla15[[#This Row],[CAT2]])</f>
        <v>ESTATUTO SIMPLIFICADO</v>
      </c>
      <c r="J181" s="42">
        <f>_xlfn.XLOOKUP(Tabla15[[#This Row],[COD]],TNOMINA[CODIGO],TNOMINA[sbruto])</f>
        <v>22000</v>
      </c>
      <c r="K181" s="42">
        <f>_xlfn.XLOOKUP(Tabla15[[#This Row],[COD]],TNOMINA[CODIGO],TNOMINA[ISR])</f>
        <v>0</v>
      </c>
      <c r="L181" s="42">
        <f>_xlfn.XLOOKUP(Tabla15[[#This Row],[COD]],TNOMINA[CODIGO],TNOMINA[SFS])</f>
        <v>668.8</v>
      </c>
      <c r="M181" s="42">
        <f>_xlfn.XLOOKUP(Tabla15[[#This Row],[COD]],TNOMINA[CODIGO],TNOMINA[AFP])</f>
        <v>631.4</v>
      </c>
      <c r="N181" s="42">
        <f>_xlfn.XLOOKUP(Tabla15[[#This Row],[COD]],TNOMINA[CODIGO],TNOMINA[Otro Desc.])</f>
        <v>1071</v>
      </c>
      <c r="O181" s="42">
        <f>_xlfn.XLOOKUP(Tabla15[[#This Row],[COD]],TNOMINA[CODIGO],TNOMINA[sneto])</f>
        <v>19628.8</v>
      </c>
      <c r="P181" t="str">
        <f>_xlfn.XLOOKUP(Tabla15[[#This Row],[CEDULA]],EMPXSEXO[NODOC],EMPXSEXO[GENERO])</f>
        <v>M</v>
      </c>
      <c r="Q181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2" spans="1:17" hidden="1">
      <c r="A182" t="s">
        <v>7367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40200733984</v>
      </c>
      <c r="D182" t="str">
        <f>_xlfn.XLOOKUP(Tabla15[[#This Row],[CEDULA]],TMODELO[Numero Documento],TMODELO[Empleado],_xlfn.XLOOKUP(Tabla15[[#This Row],[CEDULA]],TNOMINA[cedula],TNOMINA[nombre]))</f>
        <v>DIOGENES ALEJANDRO ALMON SANCHEZ</v>
      </c>
      <c r="E182" t="str">
        <f>_xlfn.XLOOKUP(Tabla15[[#This Row],[CEDULA]],TMODELO[Numero Documento],TMODELO[Cargo],_xlfn.XLOOKUP(Tabla15[[#This Row],[COD]],TNOMINA[CODIGO],TNOMINA[cargo]))</f>
        <v>AYUDANTE DE MANTENIMIENTO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2" t="str">
        <f>_xlfn.XLOOKUP(Tabla15[[#This Row],[CEDULA]],TNOMBRADOS[CEDULA],TNOMBRADOS[STATUS],
_xlfn.XLOOKUP(Tabla15[[#This Row],[CEDULA]],TCARRERA[CEDULA],TCARRERA[CATEGORIA DEL SERVIDOR],""))</f>
        <v/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ESTATUTO SIMPLIFICADO</v>
      </c>
      <c r="J182" s="42">
        <f>_xlfn.XLOOKUP(Tabla15[[#This Row],[COD]],TNOMINA[CODIGO],TNOMINA[sbruto])</f>
        <v>22000</v>
      </c>
      <c r="K182" s="42">
        <f>_xlfn.XLOOKUP(Tabla15[[#This Row],[COD]],TNOMINA[CODIGO],TNOMINA[ISR])</f>
        <v>0</v>
      </c>
      <c r="L182" s="42">
        <f>_xlfn.XLOOKUP(Tabla15[[#This Row],[COD]],TNOMINA[CODIGO],TNOMINA[SFS])</f>
        <v>668.8</v>
      </c>
      <c r="M182" s="42">
        <f>_xlfn.XLOOKUP(Tabla15[[#This Row],[COD]],TNOMINA[CODIGO],TNOMINA[AFP])</f>
        <v>631.4</v>
      </c>
      <c r="N182" s="42">
        <f>_xlfn.XLOOKUP(Tabla15[[#This Row],[COD]],TNOMINA[CODIGO],TNOMINA[Otro Desc.])</f>
        <v>3071</v>
      </c>
      <c r="O182" s="42">
        <f>_xlfn.XLOOKUP(Tabla15[[#This Row],[COD]],TNOMINA[CODIGO],TNOMINA[sneto])</f>
        <v>17628.8</v>
      </c>
      <c r="P182" t="str">
        <f>_xlfn.XLOOKUP(Tabla15[[#This Row],[CEDULA]],EMPXSEXO[NODOC],EMPXSEXO[GENERO])</f>
        <v>M</v>
      </c>
      <c r="Q182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3" spans="1:17" hidden="1">
      <c r="A183" t="s">
        <v>7592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40213599752</v>
      </c>
      <c r="D183" t="str">
        <f>_xlfn.XLOOKUP(Tabla15[[#This Row],[CEDULA]],TMODELO[Numero Documento],TMODELO[Empleado],_xlfn.XLOOKUP(Tabla15[[#This Row],[CEDULA]],TNOMINA[cedula],TNOMINA[nombre]))</f>
        <v>NOEL MEDINA JIMENEZ</v>
      </c>
      <c r="E183" t="str">
        <f>_xlfn.XLOOKUP(Tabla15[[#This Row],[CEDULA]],TMODELO[Numero Documento],TMODELO[Cargo],_xlfn.XLOOKUP(Tabla15[[#This Row],[COD]],TNOMINA[CODIGO],TNOMINA[cargo]))</f>
        <v>AYUDANTE DE MANTENIMIENTO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2">
        <f>_xlfn.XLOOKUP(Tabla15[[#This Row],[COD]],TNOMINA[CODIGO],TNOMINA[sbruto])</f>
        <v>22000</v>
      </c>
      <c r="K183" s="42">
        <f>_xlfn.XLOOKUP(Tabla15[[#This Row],[COD]],TNOMINA[CODIGO],TNOMINA[ISR])</f>
        <v>0</v>
      </c>
      <c r="L183" s="42">
        <f>_xlfn.XLOOKUP(Tabla15[[#This Row],[COD]],TNOMINA[CODIGO],TNOMINA[SFS])</f>
        <v>668.8</v>
      </c>
      <c r="M183" s="42">
        <f>_xlfn.XLOOKUP(Tabla15[[#This Row],[COD]],TNOMINA[CODIGO],TNOMINA[AFP])</f>
        <v>631.4</v>
      </c>
      <c r="N183" s="42">
        <f>_xlfn.XLOOKUP(Tabla15[[#This Row],[COD]],TNOMINA[CODIGO],TNOMINA[Otro Desc.])</f>
        <v>2891</v>
      </c>
      <c r="O183" s="42">
        <f>_xlfn.XLOOKUP(Tabla15[[#This Row],[COD]],TNOMINA[CODIGO],TNOMINA[sneto])</f>
        <v>17808.8</v>
      </c>
      <c r="P183" t="str">
        <f>_xlfn.XLOOKUP(Tabla15[[#This Row],[CEDULA]],EMPXSEXO[NODOC],EMPXSEXO[GENERO])</f>
        <v>M</v>
      </c>
      <c r="Q183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4" spans="1:17" hidden="1">
      <c r="A184" t="s">
        <v>7427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40231306354</v>
      </c>
      <c r="D184" t="str">
        <f>_xlfn.XLOOKUP(Tabla15[[#This Row],[CEDULA]],TMODELO[Numero Documento],TMODELO[Empleado],_xlfn.XLOOKUP(Tabla15[[#This Row],[CEDULA]],TNOMINA[cedula],TNOMINA[nombre]))</f>
        <v>FRANKLIN DE JESUS LIRIANO MEDINA</v>
      </c>
      <c r="E184" t="str">
        <f>_xlfn.XLOOKUP(Tabla15[[#This Row],[CEDULA]],TMODELO[Numero Documento],TMODELO[Cargo],_xlfn.XLOOKUP(Tabla15[[#This Row],[COD]],TNOMINA[CODIGO],TNOMINA[cargo]))</f>
        <v>AYUDANTE DE MANTENIMIENTO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2">
        <f>_xlfn.XLOOKUP(Tabla15[[#This Row],[COD]],TNOMINA[CODIGO],TNOMINA[sbruto])</f>
        <v>20000</v>
      </c>
      <c r="K184" s="42">
        <f>_xlfn.XLOOKUP(Tabla15[[#This Row],[COD]],TNOMINA[CODIGO],TNOMINA[ISR])</f>
        <v>0</v>
      </c>
      <c r="L184" s="42">
        <f>_xlfn.XLOOKUP(Tabla15[[#This Row],[COD]],TNOMINA[CODIGO],TNOMINA[SFS])</f>
        <v>608</v>
      </c>
      <c r="M184" s="42">
        <f>_xlfn.XLOOKUP(Tabla15[[#This Row],[COD]],TNOMINA[CODIGO],TNOMINA[AFP])</f>
        <v>574</v>
      </c>
      <c r="N184" s="42">
        <f>_xlfn.XLOOKUP(Tabla15[[#This Row],[COD]],TNOMINA[CODIGO],TNOMINA[Otro Desc.])</f>
        <v>25</v>
      </c>
      <c r="O184" s="42">
        <f>_xlfn.XLOOKUP(Tabla15[[#This Row],[COD]],TNOMINA[CODIGO],TNOMINA[sneto])</f>
        <v>18793</v>
      </c>
      <c r="P184" t="str">
        <f>_xlfn.XLOOKUP(Tabla15[[#This Row],[CEDULA]],EMPXSEXO[NODOC],EMPXSEXO[GENERO])</f>
        <v>M</v>
      </c>
      <c r="Q184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5" spans="1:17" hidden="1">
      <c r="A185" t="s">
        <v>7325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02601338326</v>
      </c>
      <c r="D185" t="str">
        <f>_xlfn.XLOOKUP(Tabla15[[#This Row],[CEDULA]],TMODELO[Numero Documento],TMODELO[Empleado],_xlfn.XLOOKUP(Tabla15[[#This Row],[CEDULA]],TNOMINA[cedula],TNOMINA[nombre]))</f>
        <v>BREULIN LORAYNE FONDER DE AZA</v>
      </c>
      <c r="E185" t="str">
        <f>_xlfn.XLOOKUP(Tabla15[[#This Row],[CEDULA]],TMODELO[Numero Documento],TMODELO[Cargo],_xlfn.XLOOKUP(Tabla15[[#This Row],[COD]],TNOMINA[CODIGO],TNOMINA[cargo]))</f>
        <v>CONSERJE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2">
        <f>_xlfn.XLOOKUP(Tabla15[[#This Row],[COD]],TNOMINA[CODIGO],TNOMINA[sbruto])</f>
        <v>18000</v>
      </c>
      <c r="K185" s="42">
        <f>_xlfn.XLOOKUP(Tabla15[[#This Row],[COD]],TNOMINA[CODIGO],TNOMINA[ISR])</f>
        <v>0</v>
      </c>
      <c r="L185" s="42">
        <f>_xlfn.XLOOKUP(Tabla15[[#This Row],[COD]],TNOMINA[CODIGO],TNOMINA[SFS])</f>
        <v>547.20000000000005</v>
      </c>
      <c r="M185" s="42">
        <f>_xlfn.XLOOKUP(Tabla15[[#This Row],[COD]],TNOMINA[CODIGO],TNOMINA[AFP])</f>
        <v>516.6</v>
      </c>
      <c r="N185" s="42">
        <f>_xlfn.XLOOKUP(Tabla15[[#This Row],[COD]],TNOMINA[CODIGO],TNOMINA[Otro Desc.])</f>
        <v>2071</v>
      </c>
      <c r="O185" s="42">
        <f>_xlfn.XLOOKUP(Tabla15[[#This Row],[COD]],TNOMINA[CODIGO],TNOMINA[sneto])</f>
        <v>14865.2</v>
      </c>
      <c r="P185" t="str">
        <f>_xlfn.XLOOKUP(Tabla15[[#This Row],[CEDULA]],EMPXSEXO[NODOC],EMPXSEXO[GENERO])</f>
        <v>F</v>
      </c>
      <c r="Q185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6" spans="1:17" hidden="1">
      <c r="A186" t="s">
        <v>7323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13600169133</v>
      </c>
      <c r="D186" t="str">
        <f>_xlfn.XLOOKUP(Tabla15[[#This Row],[CEDULA]],TMODELO[Numero Documento],TMODELO[Empleado],_xlfn.XLOOKUP(Tabla15[[#This Row],[CEDULA]],TNOMINA[cedula],TNOMINA[nombre]))</f>
        <v>BLAS LUNA</v>
      </c>
      <c r="E186" t="str">
        <f>_xlfn.XLOOKUP(Tabla15[[#This Row],[CEDULA]],TMODELO[Numero Documento],TMODELO[Cargo],_xlfn.XLOOKUP(Tabla15[[#This Row],[COD]],TNOMINA[CODIGO],TNOMINA[cargo]))</f>
        <v>CONSERJE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2">
        <f>_xlfn.XLOOKUP(Tabla15[[#This Row],[COD]],TNOMINA[CODIGO],TNOMINA[sbruto])</f>
        <v>16000</v>
      </c>
      <c r="K186" s="42">
        <f>_xlfn.XLOOKUP(Tabla15[[#This Row],[COD]],TNOMINA[CODIGO],TNOMINA[ISR])</f>
        <v>0</v>
      </c>
      <c r="L186" s="42">
        <f>_xlfn.XLOOKUP(Tabla15[[#This Row],[COD]],TNOMINA[CODIGO],TNOMINA[SFS])</f>
        <v>486.4</v>
      </c>
      <c r="M186" s="42">
        <f>_xlfn.XLOOKUP(Tabla15[[#This Row],[COD]],TNOMINA[CODIGO],TNOMINA[AFP])</f>
        <v>459.2</v>
      </c>
      <c r="N186" s="42">
        <f>_xlfn.XLOOKUP(Tabla15[[#This Row],[COD]],TNOMINA[CODIGO],TNOMINA[Otro Desc.])</f>
        <v>3071</v>
      </c>
      <c r="O186" s="42">
        <f>_xlfn.XLOOKUP(Tabla15[[#This Row],[COD]],TNOMINA[CODIGO],TNOMINA[sneto])</f>
        <v>11983.4</v>
      </c>
      <c r="P186" t="str">
        <f>_xlfn.XLOOKUP(Tabla15[[#This Row],[CEDULA]],EMPXSEXO[NODOC],EMPXSEXO[GENERO])</f>
        <v>M</v>
      </c>
      <c r="Q186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7" spans="1:17" hidden="1">
      <c r="A187" t="s">
        <v>7584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02200073381</v>
      </c>
      <c r="D187" t="str">
        <f>_xlfn.XLOOKUP(Tabla15[[#This Row],[CEDULA]],TMODELO[Numero Documento],TMODELO[Empleado],_xlfn.XLOOKUP(Tabla15[[#This Row],[CEDULA]],TNOMINA[cedula],TNOMINA[nombre]))</f>
        <v>MODESTO DELANYER VARGAS MENDEZ</v>
      </c>
      <c r="E187" t="str">
        <f>_xlfn.XLOOKUP(Tabla15[[#This Row],[CEDULA]],TMODELO[Numero Documento],TMODELO[Cargo],_xlfn.XLOOKUP(Tabla15[[#This Row],[COD]],TNOMINA[CODIGO],TNOMINA[cargo]))</f>
        <v>COORD. OPERATIVO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FIJO</v>
      </c>
      <c r="I187" t="str">
        <f>IF(Tabla15[[#This Row],[CAT1]]&lt;&gt;"",Tabla15[[#This Row],[CAT1]],Tabla15[[#This Row],[CAT2]])</f>
        <v>FIJO</v>
      </c>
      <c r="J187" s="42">
        <f>_xlfn.XLOOKUP(Tabla15[[#This Row],[COD]],TNOMINA[CODIGO],TNOMINA[sbruto])</f>
        <v>70000</v>
      </c>
      <c r="K187" s="42">
        <f>_xlfn.XLOOKUP(Tabla15[[#This Row],[COD]],TNOMINA[CODIGO],TNOMINA[ISR])</f>
        <v>5051</v>
      </c>
      <c r="L187" s="42">
        <f>_xlfn.XLOOKUP(Tabla15[[#This Row],[COD]],TNOMINA[CODIGO],TNOMINA[SFS])</f>
        <v>2128</v>
      </c>
      <c r="M187" s="42">
        <f>_xlfn.XLOOKUP(Tabla15[[#This Row],[COD]],TNOMINA[CODIGO],TNOMINA[AFP])</f>
        <v>2009</v>
      </c>
      <c r="N187" s="42">
        <f>_xlfn.XLOOKUP(Tabla15[[#This Row],[COD]],TNOMINA[CODIGO],TNOMINA[Otro Desc.])</f>
        <v>20615.879999999997</v>
      </c>
      <c r="O187" s="42">
        <f>_xlfn.XLOOKUP(Tabla15[[#This Row],[COD]],TNOMINA[CODIGO],TNOMINA[sneto])</f>
        <v>40196.120000000003</v>
      </c>
      <c r="P187" t="str">
        <f>_xlfn.XLOOKUP(Tabla15[[#This Row],[CEDULA]],EMPXSEXO[NODOC],EMPXSEXO[GENERO])</f>
        <v>M</v>
      </c>
      <c r="Q187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8" spans="1:17" hidden="1">
      <c r="A188" t="s">
        <v>7523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00101720183</v>
      </c>
      <c r="D188" t="str">
        <f>_xlfn.XLOOKUP(Tabla15[[#This Row],[CEDULA]],TMODELO[Numero Documento],TMODELO[Empleado],_xlfn.XLOOKUP(Tabla15[[#This Row],[CEDULA]],TNOMINA[cedula],TNOMINA[nombre]))</f>
        <v>LEON FLORIMON ROSARIO</v>
      </c>
      <c r="E188" t="str">
        <f>_xlfn.XLOOKUP(Tabla15[[#This Row],[CEDULA]],TMODELO[Numero Documento],TMODELO[Cargo],_xlfn.XLOOKUP(Tabla15[[#This Row],[COD]],TNOMINA[CODIGO],TNOMINA[cargo]))</f>
        <v>CHOFER II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>CARRERA ADMINISTRATIVA</v>
      </c>
      <c r="H188" t="str">
        <f>_xlfn.XLOOKUP(Tabla15[[#This Row],[CARGO]],Tabla612[CARGO],Tabla612[CATEGORIA DEL SERVIDOR],Tabla15[[#This Row],[TIPO]])</f>
        <v>FIJO</v>
      </c>
      <c r="I188" t="str">
        <f>IF(Tabla15[[#This Row],[CAT1]]&lt;&gt;"",Tabla15[[#This Row],[CAT1]],Tabla15[[#This Row],[CAT2]])</f>
        <v>CARRERA ADMINISTRATIVA</v>
      </c>
      <c r="J188" s="42">
        <f>_xlfn.XLOOKUP(Tabla15[[#This Row],[COD]],TNOMINA[CODIGO],TNOMINA[sbruto])</f>
        <v>50000</v>
      </c>
      <c r="K188" s="42">
        <f>_xlfn.XLOOKUP(Tabla15[[#This Row],[COD]],TNOMINA[CODIGO],TNOMINA[ISR])</f>
        <v>1854</v>
      </c>
      <c r="L188" s="42">
        <f>_xlfn.XLOOKUP(Tabla15[[#This Row],[COD]],TNOMINA[CODIGO],TNOMINA[SFS])</f>
        <v>1520</v>
      </c>
      <c r="M188" s="42">
        <f>_xlfn.XLOOKUP(Tabla15[[#This Row],[COD]],TNOMINA[CODIGO],TNOMINA[AFP])</f>
        <v>1435</v>
      </c>
      <c r="N188" s="42">
        <f>_xlfn.XLOOKUP(Tabla15[[#This Row],[COD]],TNOMINA[CODIGO],TNOMINA[Otro Desc.])</f>
        <v>5105</v>
      </c>
      <c r="O188" s="42">
        <f>_xlfn.XLOOKUP(Tabla15[[#This Row],[COD]],TNOMINA[CODIGO],TNOMINA[sneto])</f>
        <v>40086</v>
      </c>
      <c r="P188" t="str">
        <f>_xlfn.XLOOKUP(Tabla15[[#This Row],[CEDULA]],EMPXSEXO[NODOC],EMPXSEXO[GENERO])</f>
        <v>M</v>
      </c>
      <c r="Q188" s="123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9" spans="1:17" hidden="1">
      <c r="A189" t="s">
        <v>7312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06800553338</v>
      </c>
      <c r="D189" t="str">
        <f>_xlfn.XLOOKUP(Tabla15[[#This Row],[CEDULA]],TMODELO[Numero Documento],TMODELO[Empleado],_xlfn.XLOOKUP(Tabla15[[#This Row],[CEDULA]],TNOMINA[cedula],TNOMINA[nombre]))</f>
        <v>ARTURO ANDRES DILONE DE JESUS</v>
      </c>
      <c r="E189" t="str">
        <f>_xlfn.XLOOKUP(Tabla15[[#This Row],[CEDULA]],TMODELO[Numero Documento],TMODELO[Cargo],_xlfn.XLOOKUP(Tabla15[[#This Row],[COD]],TNOMINA[CODIGO],TNOMINA[cargo]))</f>
        <v>AUXILIAR DE TRANSPORTACION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FIJO</v>
      </c>
      <c r="I189" t="str">
        <f>IF(Tabla15[[#This Row],[CAT1]]&lt;&gt;"",Tabla15[[#This Row],[CAT1]],Tabla15[[#This Row],[CAT2]])</f>
        <v>FIJO</v>
      </c>
      <c r="J189" s="42">
        <f>_xlfn.XLOOKUP(Tabla15[[#This Row],[COD]],TNOMINA[CODIGO],TNOMINA[sbruto])</f>
        <v>35000</v>
      </c>
      <c r="K189" s="42">
        <f>_xlfn.XLOOKUP(Tabla15[[#This Row],[COD]],TNOMINA[CODIGO],TNOMINA[ISR])</f>
        <v>0</v>
      </c>
      <c r="L189" s="42">
        <f>_xlfn.XLOOKUP(Tabla15[[#This Row],[COD]],TNOMINA[CODIGO],TNOMINA[SFS])</f>
        <v>1064</v>
      </c>
      <c r="M189" s="42">
        <f>_xlfn.XLOOKUP(Tabla15[[#This Row],[COD]],TNOMINA[CODIGO],TNOMINA[AFP])</f>
        <v>1004.5</v>
      </c>
      <c r="N189" s="42">
        <f>_xlfn.XLOOKUP(Tabla15[[#This Row],[COD]],TNOMINA[CODIGO],TNOMINA[Otro Desc.])</f>
        <v>25</v>
      </c>
      <c r="O189" s="42">
        <f>_xlfn.XLOOKUP(Tabla15[[#This Row],[COD]],TNOMINA[CODIGO],TNOMINA[sneto])</f>
        <v>32906.5</v>
      </c>
      <c r="P189" t="str">
        <f>_xlfn.XLOOKUP(Tabla15[[#This Row],[CEDULA]],EMPXSEXO[NODOC],EMPXSEXO[GENERO])</f>
        <v>M</v>
      </c>
      <c r="Q189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0" spans="1:17" hidden="1">
      <c r="A190" t="s">
        <v>7645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00119221729</v>
      </c>
      <c r="D190" t="str">
        <f>_xlfn.XLOOKUP(Tabla15[[#This Row],[CEDULA]],TMODELO[Numero Documento],TMODELO[Empleado],_xlfn.XLOOKUP(Tabla15[[#This Row],[CEDULA]],TNOMINA[cedula],TNOMINA[nombre]))</f>
        <v>ROFRANMY MAITE PEREZ RODRIGUEZ</v>
      </c>
      <c r="E190" t="str">
        <f>_xlfn.XLOOKUP(Tabla15[[#This Row],[CEDULA]],TMODELO[Numero Documento],TMODELO[Cargo],_xlfn.XLOOKUP(Tabla15[[#This Row],[COD]],TNOMINA[CODIGO],TNOMINA[cargo]))</f>
        <v>SECRETARIA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2">
        <f>_xlfn.XLOOKUP(Tabla15[[#This Row],[COD]],TNOMINA[CODIGO],TNOMINA[sbruto])</f>
        <v>35000</v>
      </c>
      <c r="K190" s="42">
        <f>_xlfn.XLOOKUP(Tabla15[[#This Row],[COD]],TNOMINA[CODIGO],TNOMINA[ISR])</f>
        <v>0</v>
      </c>
      <c r="L190" s="42">
        <f>_xlfn.XLOOKUP(Tabla15[[#This Row],[COD]],TNOMINA[CODIGO],TNOMINA[SFS])</f>
        <v>1064</v>
      </c>
      <c r="M190" s="42">
        <f>_xlfn.XLOOKUP(Tabla15[[#This Row],[COD]],TNOMINA[CODIGO],TNOMINA[AFP])</f>
        <v>1004.5</v>
      </c>
      <c r="N190" s="42">
        <f>_xlfn.XLOOKUP(Tabla15[[#This Row],[COD]],TNOMINA[CODIGO],TNOMINA[Otro Desc.])</f>
        <v>22806.47</v>
      </c>
      <c r="O190" s="42">
        <f>_xlfn.XLOOKUP(Tabla15[[#This Row],[COD]],TNOMINA[CODIGO],TNOMINA[sneto])</f>
        <v>10125.030000000001</v>
      </c>
      <c r="P190" t="str">
        <f>_xlfn.XLOOKUP(Tabla15[[#This Row],[CEDULA]],EMPXSEXO[NODOC],EMPXSEXO[GENERO])</f>
        <v>F</v>
      </c>
      <c r="Q190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1" spans="1:17" hidden="1">
      <c r="A191" t="s">
        <v>7376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40228118861</v>
      </c>
      <c r="D191" t="str">
        <f>_xlfn.XLOOKUP(Tabla15[[#This Row],[CEDULA]],TMODELO[Numero Documento],TMODELO[Empleado],_xlfn.XLOOKUP(Tabla15[[#This Row],[CEDULA]],TNOMINA[cedula],TNOMINA[nombre]))</f>
        <v>EDILENY MARTINEZ FELIZ</v>
      </c>
      <c r="E191" t="str">
        <f>_xlfn.XLOOKUP(Tabla15[[#This Row],[CEDULA]],TMODELO[Numero Documento],TMODELO[Cargo],_xlfn.XLOOKUP(Tabla15[[#This Row],[COD]],TNOMINA[CODIGO],TNOMINA[cargo]))</f>
        <v>SECRETARIA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2">
        <f>_xlfn.XLOOKUP(Tabla15[[#This Row],[COD]],TNOMINA[CODIGO],TNOMINA[sbruto])</f>
        <v>35000</v>
      </c>
      <c r="K191" s="42">
        <f>_xlfn.XLOOKUP(Tabla15[[#This Row],[COD]],TNOMINA[CODIGO],TNOMINA[ISR])</f>
        <v>0</v>
      </c>
      <c r="L191" s="42">
        <f>_xlfn.XLOOKUP(Tabla15[[#This Row],[COD]],TNOMINA[CODIGO],TNOMINA[SFS])</f>
        <v>1064</v>
      </c>
      <c r="M191" s="42">
        <f>_xlfn.XLOOKUP(Tabla15[[#This Row],[COD]],TNOMINA[CODIGO],TNOMINA[AFP])</f>
        <v>1004.5</v>
      </c>
      <c r="N191" s="42">
        <f>_xlfn.XLOOKUP(Tabla15[[#This Row],[COD]],TNOMINA[CODIGO],TNOMINA[Otro Desc.])</f>
        <v>2071</v>
      </c>
      <c r="O191" s="42">
        <f>_xlfn.XLOOKUP(Tabla15[[#This Row],[COD]],TNOMINA[CODIGO],TNOMINA[sneto])</f>
        <v>30860.5</v>
      </c>
      <c r="P191" t="str">
        <f>_xlfn.XLOOKUP(Tabla15[[#This Row],[CEDULA]],EMPXSEXO[NODOC],EMPXSEXO[GENERO])</f>
        <v>F</v>
      </c>
      <c r="Q191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2" spans="1:17" hidden="1">
      <c r="A192" t="s">
        <v>7539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06800412618</v>
      </c>
      <c r="D192" t="str">
        <f>_xlfn.XLOOKUP(Tabla15[[#This Row],[CEDULA]],TMODELO[Numero Documento],TMODELO[Empleado],_xlfn.XLOOKUP(Tabla15[[#This Row],[CEDULA]],TNOMINA[cedula],TNOMINA[nombre]))</f>
        <v>LUIS MANUEL HERNANDEZ NIVAR</v>
      </c>
      <c r="E192" t="str">
        <f>_xlfn.XLOOKUP(Tabla15[[#This Row],[CEDULA]],TMODELO[Numero Documento],TMODELO[Cargo],_xlfn.XLOOKUP(Tabla15[[#This Row],[COD]],TNOMINA[CODIGO],TNOMINA[cargo]))</f>
        <v>CHOFER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2">
        <f>_xlfn.XLOOKUP(Tabla15[[#This Row],[COD]],TNOMINA[CODIGO],TNOMINA[sbruto])</f>
        <v>30000</v>
      </c>
      <c r="K192" s="42">
        <f>_xlfn.XLOOKUP(Tabla15[[#This Row],[COD]],TNOMINA[CODIGO],TNOMINA[ISR])</f>
        <v>0</v>
      </c>
      <c r="L192" s="42">
        <f>_xlfn.XLOOKUP(Tabla15[[#This Row],[COD]],TNOMINA[CODIGO],TNOMINA[SFS])</f>
        <v>912</v>
      </c>
      <c r="M192" s="42">
        <f>_xlfn.XLOOKUP(Tabla15[[#This Row],[COD]],TNOMINA[CODIGO],TNOMINA[AFP])</f>
        <v>861</v>
      </c>
      <c r="N192" s="42">
        <f>_xlfn.XLOOKUP(Tabla15[[#This Row],[COD]],TNOMINA[CODIGO],TNOMINA[Otro Desc.])</f>
        <v>16978.48</v>
      </c>
      <c r="O192" s="42">
        <f>_xlfn.XLOOKUP(Tabla15[[#This Row],[COD]],TNOMINA[CODIGO],TNOMINA[sneto])</f>
        <v>11248.52</v>
      </c>
      <c r="P192" t="str">
        <f>_xlfn.XLOOKUP(Tabla15[[#This Row],[CEDULA]],EMPXSEXO[NODOC],EMPXSEXO[GENERO])</f>
        <v>M</v>
      </c>
      <c r="Q192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3" spans="1:17" hidden="1">
      <c r="A193" t="s">
        <v>7334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00103106258</v>
      </c>
      <c r="D193" t="str">
        <f>_xlfn.XLOOKUP(Tabla15[[#This Row],[CEDULA]],TMODELO[Numero Documento],TMODELO[Empleado],_xlfn.XLOOKUP(Tabla15[[#This Row],[CEDULA]],TNOMINA[cedula],TNOMINA[nombre]))</f>
        <v>CARMELO OGANDO MONTILLA</v>
      </c>
      <c r="E193" t="str">
        <f>_xlfn.XLOOKUP(Tabla15[[#This Row],[CEDULA]],TMODELO[Numero Documento],TMODELO[Cargo],_xlfn.XLOOKUP(Tabla15[[#This Row],[COD]],TNOMINA[CODIGO],TNOMINA[cargo]))</f>
        <v>CHOFER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2">
        <f>_xlfn.XLOOKUP(Tabla15[[#This Row],[COD]],TNOMINA[CODIGO],TNOMINA[sbruto])</f>
        <v>30000</v>
      </c>
      <c r="K193" s="42">
        <f>_xlfn.XLOOKUP(Tabla15[[#This Row],[COD]],TNOMINA[CODIGO],TNOMINA[ISR])</f>
        <v>0</v>
      </c>
      <c r="L193" s="42">
        <f>_xlfn.XLOOKUP(Tabla15[[#This Row],[COD]],TNOMINA[CODIGO],TNOMINA[SFS])</f>
        <v>912</v>
      </c>
      <c r="M193" s="42">
        <f>_xlfn.XLOOKUP(Tabla15[[#This Row],[COD]],TNOMINA[CODIGO],TNOMINA[AFP])</f>
        <v>861</v>
      </c>
      <c r="N193" s="42">
        <f>_xlfn.XLOOKUP(Tabla15[[#This Row],[COD]],TNOMINA[CODIGO],TNOMINA[Otro Desc.])</f>
        <v>14351.84</v>
      </c>
      <c r="O193" s="42">
        <f>_xlfn.XLOOKUP(Tabla15[[#This Row],[COD]],TNOMINA[CODIGO],TNOMINA[sneto])</f>
        <v>13875.16</v>
      </c>
      <c r="P193" t="str">
        <f>_xlfn.XLOOKUP(Tabla15[[#This Row],[CEDULA]],EMPXSEXO[NODOC],EMPXSEXO[GENERO])</f>
        <v>M</v>
      </c>
      <c r="Q193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4" spans="1:17" hidden="1">
      <c r="A194" t="s">
        <v>7425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00113179808</v>
      </c>
      <c r="D194" t="str">
        <f>_xlfn.XLOOKUP(Tabla15[[#This Row],[CEDULA]],TMODELO[Numero Documento],TMODELO[Empleado],_xlfn.XLOOKUP(Tabla15[[#This Row],[CEDULA]],TNOMINA[cedula],TNOMINA[nombre]))</f>
        <v>FRANCISCO RAMON ACOSTA CASTILLO</v>
      </c>
      <c r="E194" t="str">
        <f>_xlfn.XLOOKUP(Tabla15[[#This Row],[CEDULA]],TMODELO[Numero Documento],TMODELO[Cargo],_xlfn.XLOOKUP(Tabla15[[#This Row],[COD]],TNOMINA[CODIGO],TNOMINA[cargo]))</f>
        <v>CHOFER I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2">
        <f>_xlfn.XLOOKUP(Tabla15[[#This Row],[COD]],TNOMINA[CODIGO],TNOMINA[sbruto])</f>
        <v>30000</v>
      </c>
      <c r="K194" s="42">
        <f>_xlfn.XLOOKUP(Tabla15[[#This Row],[COD]],TNOMINA[CODIGO],TNOMINA[ISR])</f>
        <v>0</v>
      </c>
      <c r="L194" s="42">
        <f>_xlfn.XLOOKUP(Tabla15[[#This Row],[COD]],TNOMINA[CODIGO],TNOMINA[SFS])</f>
        <v>912</v>
      </c>
      <c r="M194" s="42">
        <f>_xlfn.XLOOKUP(Tabla15[[#This Row],[COD]],TNOMINA[CODIGO],TNOMINA[AFP])</f>
        <v>861</v>
      </c>
      <c r="N194" s="42">
        <f>_xlfn.XLOOKUP(Tabla15[[#This Row],[COD]],TNOMINA[CODIGO],TNOMINA[Otro Desc.])</f>
        <v>25</v>
      </c>
      <c r="O194" s="42">
        <f>_xlfn.XLOOKUP(Tabla15[[#This Row],[COD]],TNOMINA[CODIGO],TNOMINA[sneto])</f>
        <v>28202</v>
      </c>
      <c r="P194" t="str">
        <f>_xlfn.XLOOKUP(Tabla15[[#This Row],[CEDULA]],EMPXSEXO[NODOC],EMPXSEXO[GENERO])</f>
        <v>M</v>
      </c>
      <c r="Q194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5" spans="1:17" hidden="1">
      <c r="A195" t="s">
        <v>7437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00100215714</v>
      </c>
      <c r="D195" t="str">
        <f>_xlfn.XLOOKUP(Tabla15[[#This Row],[CEDULA]],TMODELO[Numero Documento],TMODELO[Empleado],_xlfn.XLOOKUP(Tabla15[[#This Row],[CEDULA]],TNOMINA[cedula],TNOMINA[nombre]))</f>
        <v>GERALDO LUCIANO SANCHEZ GUERRERO</v>
      </c>
      <c r="E195" t="str">
        <f>_xlfn.XLOOKUP(Tabla15[[#This Row],[CEDULA]],TMODELO[Numero Documento],TMODELO[Cargo],_xlfn.XLOOKUP(Tabla15[[#This Row],[COD]],TNOMINA[CODIGO],TNOMINA[cargo]))</f>
        <v>CHOFER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5" t="str">
        <f>_xlfn.XLOOKUP(Tabla15[[#This Row],[CEDULA]],TNOMBRADOS[CEDULA],TNOMBRADOS[STATUS],
_xlfn.XLOOKUP(Tabla15[[#This Row],[CEDULA]],TCARRERA[CEDULA],TCARRERA[CATEGORIA DEL SERVIDOR],""))</f>
        <v/>
      </c>
      <c r="H195" t="str">
        <f>_xlfn.XLOOKUP(Tabla15[[#This Row],[CARGO]],Tabla612[CARGO],Tabla612[CATEGORIA DEL SERVIDOR],Tabla15[[#This Row],[TIPO]])</f>
        <v>ESTATUTO SIMPLIFICADO</v>
      </c>
      <c r="I195" t="str">
        <f>IF(Tabla15[[#This Row],[CAT1]]&lt;&gt;"",Tabla15[[#This Row],[CAT1]],Tabla15[[#This Row],[CAT2]])</f>
        <v>ESTATUTO SIMPLIFICADO</v>
      </c>
      <c r="J195" s="42">
        <f>_xlfn.XLOOKUP(Tabla15[[#This Row],[COD]],TNOMINA[CODIGO],TNOMINA[sbruto])</f>
        <v>30000</v>
      </c>
      <c r="K195" s="42">
        <f>_xlfn.XLOOKUP(Tabla15[[#This Row],[COD]],TNOMINA[CODIGO],TNOMINA[ISR])</f>
        <v>0</v>
      </c>
      <c r="L195" s="42">
        <f>_xlfn.XLOOKUP(Tabla15[[#This Row],[COD]],TNOMINA[CODIGO],TNOMINA[SFS])</f>
        <v>912</v>
      </c>
      <c r="M195" s="42">
        <f>_xlfn.XLOOKUP(Tabla15[[#This Row],[COD]],TNOMINA[CODIGO],TNOMINA[AFP])</f>
        <v>861</v>
      </c>
      <c r="N195" s="42">
        <f>_xlfn.XLOOKUP(Tabla15[[#This Row],[COD]],TNOMINA[CODIGO],TNOMINA[Otro Desc.])</f>
        <v>6694.880000000001</v>
      </c>
      <c r="O195" s="42">
        <f>_xlfn.XLOOKUP(Tabla15[[#This Row],[COD]],TNOMINA[CODIGO],TNOMINA[sneto])</f>
        <v>21532.12</v>
      </c>
      <c r="P195" t="str">
        <f>_xlfn.XLOOKUP(Tabla15[[#This Row],[CEDULA]],EMPXSEXO[NODOC],EMPXSEXO[GENERO])</f>
        <v>M</v>
      </c>
      <c r="Q195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6" spans="1:17" hidden="1">
      <c r="A196" t="s">
        <v>7561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00114174840</v>
      </c>
      <c r="D196" t="str">
        <f>_xlfn.XLOOKUP(Tabla15[[#This Row],[CEDULA]],TMODELO[Numero Documento],TMODELO[Empleado],_xlfn.XLOOKUP(Tabla15[[#This Row],[CEDULA]],TNOMINA[cedula],TNOMINA[nombre]))</f>
        <v>MARINO LOPEZ MERCEDES</v>
      </c>
      <c r="E196" t="str">
        <f>_xlfn.XLOOKUP(Tabla15[[#This Row],[CEDULA]],TMODELO[Numero Documento],TMODELO[Cargo],_xlfn.XLOOKUP(Tabla15[[#This Row],[COD]],TNOMINA[CODIGO],TNOMINA[cargo]))</f>
        <v>AUXILIAR DE TRANSPORTACION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FIJO</v>
      </c>
      <c r="I196" t="str">
        <f>IF(Tabla15[[#This Row],[CAT1]]&lt;&gt;"",Tabla15[[#This Row],[CAT1]],Tabla15[[#This Row],[CAT2]])</f>
        <v>FIJO</v>
      </c>
      <c r="J196" s="42">
        <f>_xlfn.XLOOKUP(Tabla15[[#This Row],[COD]],TNOMINA[CODIGO],TNOMINA[sbruto])</f>
        <v>30000</v>
      </c>
      <c r="K196" s="42">
        <f>_xlfn.XLOOKUP(Tabla15[[#This Row],[COD]],TNOMINA[CODIGO],TNOMINA[ISR])</f>
        <v>0</v>
      </c>
      <c r="L196" s="42">
        <f>_xlfn.XLOOKUP(Tabla15[[#This Row],[COD]],TNOMINA[CODIGO],TNOMINA[SFS])</f>
        <v>912</v>
      </c>
      <c r="M196" s="42">
        <f>_xlfn.XLOOKUP(Tabla15[[#This Row],[COD]],TNOMINA[CODIGO],TNOMINA[AFP])</f>
        <v>861</v>
      </c>
      <c r="N196" s="42">
        <f>_xlfn.XLOOKUP(Tabla15[[#This Row],[COD]],TNOMINA[CODIGO],TNOMINA[Otro Desc.])</f>
        <v>9071</v>
      </c>
      <c r="O196" s="42">
        <f>_xlfn.XLOOKUP(Tabla15[[#This Row],[COD]],TNOMINA[CODIGO],TNOMINA[sneto])</f>
        <v>19156</v>
      </c>
      <c r="P196" t="str">
        <f>_xlfn.XLOOKUP(Tabla15[[#This Row],[CEDULA]],EMPXSEXO[NODOC],EMPXSEXO[GENERO])</f>
        <v>M</v>
      </c>
      <c r="Q196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7" spans="1:17" hidden="1">
      <c r="A197" t="s">
        <v>7564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00106249873</v>
      </c>
      <c r="D197" t="str">
        <f>_xlfn.XLOOKUP(Tabla15[[#This Row],[CEDULA]],TMODELO[Numero Documento],TMODELO[Empleado],_xlfn.XLOOKUP(Tabla15[[#This Row],[CEDULA]],TNOMINA[cedula],TNOMINA[nombre]))</f>
        <v>MARIO MONTERO ENCARNACION</v>
      </c>
      <c r="E197" t="str">
        <f>_xlfn.XLOOKUP(Tabla15[[#This Row],[CEDULA]],TMODELO[Numero Documento],TMODELO[Cargo],_xlfn.XLOOKUP(Tabla15[[#This Row],[COD]],TNOMINA[CODIGO],TNOMINA[cargo]))</f>
        <v>CHOFER I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7" t="str">
        <f>_xlfn.XLOOKUP(Tabla15[[#This Row],[CEDULA]],TNOMBRADOS[CEDULA],TNOMBRADOS[STATUS],
_xlfn.XLOOKUP(Tabla15[[#This Row],[CEDULA]],TCARRERA[CEDULA],TCARRERA[CATEGORIA DEL SERVIDOR],""))</f>
        <v>CARRERA ADMINISTRATIVA</v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CARRERA ADMINISTRATIVA</v>
      </c>
      <c r="J197" s="42">
        <f>_xlfn.XLOOKUP(Tabla15[[#This Row],[COD]],TNOMINA[CODIGO],TNOMINA[sbruto])</f>
        <v>30000</v>
      </c>
      <c r="K197" s="42">
        <f>_xlfn.XLOOKUP(Tabla15[[#This Row],[COD]],TNOMINA[CODIGO],TNOMINA[ISR])</f>
        <v>0</v>
      </c>
      <c r="L197" s="42">
        <f>_xlfn.XLOOKUP(Tabla15[[#This Row],[COD]],TNOMINA[CODIGO],TNOMINA[SFS])</f>
        <v>912</v>
      </c>
      <c r="M197" s="42">
        <f>_xlfn.XLOOKUP(Tabla15[[#This Row],[COD]],TNOMINA[CODIGO],TNOMINA[AFP])</f>
        <v>861</v>
      </c>
      <c r="N197" s="42">
        <f>_xlfn.XLOOKUP(Tabla15[[#This Row],[COD]],TNOMINA[CODIGO],TNOMINA[Otro Desc.])</f>
        <v>21497.86</v>
      </c>
      <c r="O197" s="42">
        <f>_xlfn.XLOOKUP(Tabla15[[#This Row],[COD]],TNOMINA[CODIGO],TNOMINA[sneto])</f>
        <v>6729.14</v>
      </c>
      <c r="P197" t="str">
        <f>_xlfn.XLOOKUP(Tabla15[[#This Row],[CEDULA]],EMPXSEXO[NODOC],EMPXSEXO[GENERO])</f>
        <v>M</v>
      </c>
      <c r="Q197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8" spans="1:17" hidden="1">
      <c r="A198" t="s">
        <v>7488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00107713745</v>
      </c>
      <c r="D198" t="str">
        <f>_xlfn.XLOOKUP(Tabla15[[#This Row],[CEDULA]],TMODELO[Numero Documento],TMODELO[Empleado],_xlfn.XLOOKUP(Tabla15[[#This Row],[CEDULA]],TNOMINA[cedula],TNOMINA[nombre]))</f>
        <v>JOVANNY LOPEZ RIVERA</v>
      </c>
      <c r="E198" t="str">
        <f>_xlfn.XLOOKUP(Tabla15[[#This Row],[CEDULA]],TMODELO[Numero Documento],TMODELO[Cargo],_xlfn.XLOOKUP(Tabla15[[#This Row],[COD]],TNOMINA[CODIGO],TNOMINA[cargo]))</f>
        <v>SUPERVISOR TRANSPORTACION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2">
        <f>_xlfn.XLOOKUP(Tabla15[[#This Row],[COD]],TNOMINA[CODIGO],TNOMINA[sbruto])</f>
        <v>30000</v>
      </c>
      <c r="K198" s="42">
        <f>_xlfn.XLOOKUP(Tabla15[[#This Row],[COD]],TNOMINA[CODIGO],TNOMINA[ISR])</f>
        <v>0</v>
      </c>
      <c r="L198" s="42">
        <f>_xlfn.XLOOKUP(Tabla15[[#This Row],[COD]],TNOMINA[CODIGO],TNOMINA[SFS])</f>
        <v>912</v>
      </c>
      <c r="M198" s="42">
        <f>_xlfn.XLOOKUP(Tabla15[[#This Row],[COD]],TNOMINA[CODIGO],TNOMINA[AFP])</f>
        <v>861</v>
      </c>
      <c r="N198" s="42">
        <f>_xlfn.XLOOKUP(Tabla15[[#This Row],[COD]],TNOMINA[CODIGO],TNOMINA[Otro Desc.])</f>
        <v>12127.46</v>
      </c>
      <c r="O198" s="42">
        <f>_xlfn.XLOOKUP(Tabla15[[#This Row],[COD]],TNOMINA[CODIGO],TNOMINA[sneto])</f>
        <v>16099.54</v>
      </c>
      <c r="P198" t="str">
        <f>_xlfn.XLOOKUP(Tabla15[[#This Row],[CEDULA]],EMPXSEXO[NODOC],EMPXSEXO[GENERO])</f>
        <v>M</v>
      </c>
      <c r="Q198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9" spans="1:17" hidden="1">
      <c r="A199" t="s">
        <v>7491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00105689327</v>
      </c>
      <c r="D199" t="str">
        <f>_xlfn.XLOOKUP(Tabla15[[#This Row],[CEDULA]],TMODELO[Numero Documento],TMODELO[Empleado],_xlfn.XLOOKUP(Tabla15[[#This Row],[CEDULA]],TNOMINA[cedula],TNOMINA[nombre]))</f>
        <v>JUAN ANTONIO GIL THOMAS</v>
      </c>
      <c r="E199" t="str">
        <f>_xlfn.XLOOKUP(Tabla15[[#This Row],[CEDULA]],TMODELO[Numero Documento],TMODELO[Cargo],_xlfn.XLOOKUP(Tabla15[[#This Row],[COD]],TNOMINA[CODIGO],TNOMINA[cargo]))</f>
        <v>AUXILIAR DE TRANSPORTACION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9" t="str">
        <f>_xlfn.XLOOKUP(Tabla15[[#This Row],[CEDULA]],TNOMBRADOS[CEDULA],TNOMBRADOS[STATUS],
_xlfn.XLOOKUP(Tabla15[[#This Row],[CEDULA]],TCARRERA[CEDULA],TCARRERA[CATEGORIA DEL SERVIDOR],""))</f>
        <v/>
      </c>
      <c r="H199" t="str">
        <f>_xlfn.XLOOKUP(Tabla15[[#This Row],[CARGO]],Tabla612[CARGO],Tabla612[CATEGORIA DEL SERVIDOR],Tabla15[[#This Row],[TIPO]])</f>
        <v>FIJO</v>
      </c>
      <c r="I199" t="str">
        <f>IF(Tabla15[[#This Row],[CAT1]]&lt;&gt;"",Tabla15[[#This Row],[CAT1]],Tabla15[[#This Row],[CAT2]])</f>
        <v>FIJO</v>
      </c>
      <c r="J199" s="42">
        <f>_xlfn.XLOOKUP(Tabla15[[#This Row],[COD]],TNOMINA[CODIGO],TNOMINA[sbruto])</f>
        <v>30000</v>
      </c>
      <c r="K199" s="42">
        <f>_xlfn.XLOOKUP(Tabla15[[#This Row],[COD]],TNOMINA[CODIGO],TNOMINA[ISR])</f>
        <v>0</v>
      </c>
      <c r="L199" s="42">
        <f>_xlfn.XLOOKUP(Tabla15[[#This Row],[COD]],TNOMINA[CODIGO],TNOMINA[SFS])</f>
        <v>912</v>
      </c>
      <c r="M199" s="42">
        <f>_xlfn.XLOOKUP(Tabla15[[#This Row],[COD]],TNOMINA[CODIGO],TNOMINA[AFP])</f>
        <v>861</v>
      </c>
      <c r="N199" s="42">
        <f>_xlfn.XLOOKUP(Tabla15[[#This Row],[COD]],TNOMINA[CODIGO],TNOMINA[Otro Desc.])</f>
        <v>4371</v>
      </c>
      <c r="O199" s="42">
        <f>_xlfn.XLOOKUP(Tabla15[[#This Row],[COD]],TNOMINA[CODIGO],TNOMINA[sneto])</f>
        <v>23856</v>
      </c>
      <c r="P199" t="str">
        <f>_xlfn.XLOOKUP(Tabla15[[#This Row],[CEDULA]],EMPXSEXO[NODOC],EMPXSEXO[GENERO])</f>
        <v>M</v>
      </c>
      <c r="Q199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0" spans="1:17" hidden="1">
      <c r="A200" t="s">
        <v>7495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40222502334</v>
      </c>
      <c r="D200" t="str">
        <f>_xlfn.XLOOKUP(Tabla15[[#This Row],[CEDULA]],TMODELO[Numero Documento],TMODELO[Empleado],_xlfn.XLOOKUP(Tabla15[[#This Row],[CEDULA]],TNOMINA[cedula],TNOMINA[nombre]))</f>
        <v>JUAN FRANCISCO GARCIA VALERIO</v>
      </c>
      <c r="E200" t="str">
        <f>_xlfn.XLOOKUP(Tabla15[[#This Row],[CEDULA]],TMODELO[Numero Documento],TMODELO[Cargo],_xlfn.XLOOKUP(Tabla15[[#This Row],[COD]],TNOMINA[CODIGO],TNOMINA[cargo]))</f>
        <v>CHOFER I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0" t="str">
        <f>_xlfn.XLOOKUP(Tabla15[[#This Row],[CEDULA]],TNOMBRADOS[CEDULA],TNOMBRADOS[STATUS],
_xlfn.XLOOKUP(Tabla15[[#This Row],[CEDULA]],TCARRERA[CEDULA],TCARRERA[CATEGORIA DEL SERVIDOR],""))</f>
        <v/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ESTATUTO SIMPLIFICADO</v>
      </c>
      <c r="J200" s="42">
        <f>_xlfn.XLOOKUP(Tabla15[[#This Row],[COD]],TNOMINA[CODIGO],TNOMINA[sbruto])</f>
        <v>30000</v>
      </c>
      <c r="K200" s="42">
        <f>_xlfn.XLOOKUP(Tabla15[[#This Row],[COD]],TNOMINA[CODIGO],TNOMINA[ISR])</f>
        <v>0</v>
      </c>
      <c r="L200" s="42">
        <f>_xlfn.XLOOKUP(Tabla15[[#This Row],[COD]],TNOMINA[CODIGO],TNOMINA[SFS])</f>
        <v>912</v>
      </c>
      <c r="M200" s="42">
        <f>_xlfn.XLOOKUP(Tabla15[[#This Row],[COD]],TNOMINA[CODIGO],TNOMINA[AFP])</f>
        <v>861</v>
      </c>
      <c r="N200" s="42">
        <f>_xlfn.XLOOKUP(Tabla15[[#This Row],[COD]],TNOMINA[CODIGO],TNOMINA[Otro Desc.])</f>
        <v>25</v>
      </c>
      <c r="O200" s="42">
        <f>_xlfn.XLOOKUP(Tabla15[[#This Row],[COD]],TNOMINA[CODIGO],TNOMINA[sneto])</f>
        <v>28202</v>
      </c>
      <c r="P200" t="str">
        <f>_xlfn.XLOOKUP(Tabla15[[#This Row],[CEDULA]],EMPXSEXO[NODOC],EMPXSEXO[GENERO])</f>
        <v>M</v>
      </c>
      <c r="Q200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1" spans="1:17" hidden="1">
      <c r="A201" t="s">
        <v>7599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00114108202</v>
      </c>
      <c r="D201" t="str">
        <f>_xlfn.XLOOKUP(Tabla15[[#This Row],[CEDULA]],TMODELO[Numero Documento],TMODELO[Empleado],_xlfn.XLOOKUP(Tabla15[[#This Row],[CEDULA]],TNOMINA[cedula],TNOMINA[nombre]))</f>
        <v>ODALIS AMADOR SOLIS</v>
      </c>
      <c r="E201" t="str">
        <f>_xlfn.XLOOKUP(Tabla15[[#This Row],[CEDULA]],TMODELO[Numero Documento],TMODELO[Cargo],_xlfn.XLOOKUP(Tabla15[[#This Row],[COD]],TNOMINA[CODIGO],TNOMINA[cargo]))</f>
        <v>CHOFER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2">
        <f>_xlfn.XLOOKUP(Tabla15[[#This Row],[COD]],TNOMINA[CODIGO],TNOMINA[sbruto])</f>
        <v>30000</v>
      </c>
      <c r="K201" s="42">
        <f>_xlfn.XLOOKUP(Tabla15[[#This Row],[COD]],TNOMINA[CODIGO],TNOMINA[ISR])</f>
        <v>0</v>
      </c>
      <c r="L201" s="42">
        <f>_xlfn.XLOOKUP(Tabla15[[#This Row],[COD]],TNOMINA[CODIGO],TNOMINA[SFS])</f>
        <v>912</v>
      </c>
      <c r="M201" s="42">
        <f>_xlfn.XLOOKUP(Tabla15[[#This Row],[COD]],TNOMINA[CODIGO],TNOMINA[AFP])</f>
        <v>861</v>
      </c>
      <c r="N201" s="42">
        <f>_xlfn.XLOOKUP(Tabla15[[#This Row],[COD]],TNOMINA[CODIGO],TNOMINA[Otro Desc.])</f>
        <v>19860.059999999998</v>
      </c>
      <c r="O201" s="42">
        <f>_xlfn.XLOOKUP(Tabla15[[#This Row],[COD]],TNOMINA[CODIGO],TNOMINA[sneto])</f>
        <v>8366.94</v>
      </c>
      <c r="P201" t="str">
        <f>_xlfn.XLOOKUP(Tabla15[[#This Row],[CEDULA]],EMPXSEXO[NODOC],EMPXSEXO[GENERO])</f>
        <v>M</v>
      </c>
      <c r="Q201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2" spans="1:17" hidden="1">
      <c r="A202" t="s">
        <v>7453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07600153840</v>
      </c>
      <c r="D202" t="str">
        <f>_xlfn.XLOOKUP(Tabla15[[#This Row],[CEDULA]],TMODELO[Numero Documento],TMODELO[Empleado],_xlfn.XLOOKUP(Tabla15[[#This Row],[CEDULA]],TNOMINA[cedula],TNOMINA[nombre]))</f>
        <v>INOCENCIO RAMIREZ</v>
      </c>
      <c r="E202" t="str">
        <f>_xlfn.XLOOKUP(Tabla15[[#This Row],[CEDULA]],TMODELO[Numero Documento],TMODELO[Cargo],_xlfn.XLOOKUP(Tabla15[[#This Row],[COD]],TNOMINA[CODIGO],TNOMINA[cargo]))</f>
        <v>CHOFER I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2" t="str">
        <f>_xlfn.XLOOKUP(Tabla15[[#This Row],[CEDULA]],TNOMBRADOS[CEDULA],TNOMBRADOS[STATUS],
_xlfn.XLOOKUP(Tabla15[[#This Row],[CEDULA]],TCARRERA[CEDULA],TCARRERA[CATEGORIA DEL SERVIDOR],""))</f>
        <v/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ESTATUTO SIMPLIFICADO</v>
      </c>
      <c r="J202" s="42">
        <f>_xlfn.XLOOKUP(Tabla15[[#This Row],[COD]],TNOMINA[CODIGO],TNOMINA[sbruto])</f>
        <v>25000</v>
      </c>
      <c r="K202" s="42">
        <f>_xlfn.XLOOKUP(Tabla15[[#This Row],[COD]],TNOMINA[CODIGO],TNOMINA[ISR])</f>
        <v>0</v>
      </c>
      <c r="L202" s="42">
        <f>_xlfn.XLOOKUP(Tabla15[[#This Row],[COD]],TNOMINA[CODIGO],TNOMINA[SFS])</f>
        <v>760</v>
      </c>
      <c r="M202" s="42">
        <f>_xlfn.XLOOKUP(Tabla15[[#This Row],[COD]],TNOMINA[CODIGO],TNOMINA[AFP])</f>
        <v>717.5</v>
      </c>
      <c r="N202" s="42">
        <f>_xlfn.XLOOKUP(Tabla15[[#This Row],[COD]],TNOMINA[CODIGO],TNOMINA[Otro Desc.])</f>
        <v>11101.27</v>
      </c>
      <c r="O202" s="42">
        <f>_xlfn.XLOOKUP(Tabla15[[#This Row],[COD]],TNOMINA[CODIGO],TNOMINA[sneto])</f>
        <v>12421.23</v>
      </c>
      <c r="P202" t="str">
        <f>_xlfn.XLOOKUP(Tabla15[[#This Row],[CEDULA]],EMPXSEXO[NODOC],EMPXSEXO[GENERO])</f>
        <v>M</v>
      </c>
      <c r="Q202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3" spans="1:17" hidden="1">
      <c r="A203" t="s">
        <v>7385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40225980941</v>
      </c>
      <c r="D203" t="str">
        <f>_xlfn.XLOOKUP(Tabla15[[#This Row],[CEDULA]],TMODELO[Numero Documento],TMODELO[Empleado],_xlfn.XLOOKUP(Tabla15[[#This Row],[CEDULA]],TNOMINA[cedula],TNOMINA[nombre]))</f>
        <v>ELIEZER SANTOS PANIAGUA</v>
      </c>
      <c r="E203" t="str">
        <f>_xlfn.XLOOKUP(Tabla15[[#This Row],[CEDULA]],TMODELO[Numero Documento],TMODELO[Cargo],_xlfn.XLOOKUP(Tabla15[[#This Row],[COD]],TNOMINA[CODIGO],TNOMINA[cargo]))</f>
        <v>CHOFER I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2">
        <f>_xlfn.XLOOKUP(Tabla15[[#This Row],[COD]],TNOMINA[CODIGO],TNOMINA[sbruto])</f>
        <v>24000</v>
      </c>
      <c r="K203" s="42">
        <f>_xlfn.XLOOKUP(Tabla15[[#This Row],[COD]],TNOMINA[CODIGO],TNOMINA[ISR])</f>
        <v>0</v>
      </c>
      <c r="L203" s="42">
        <f>_xlfn.XLOOKUP(Tabla15[[#This Row],[COD]],TNOMINA[CODIGO],TNOMINA[SFS])</f>
        <v>729.6</v>
      </c>
      <c r="M203" s="42">
        <f>_xlfn.XLOOKUP(Tabla15[[#This Row],[COD]],TNOMINA[CODIGO],TNOMINA[AFP])</f>
        <v>688.8</v>
      </c>
      <c r="N203" s="42">
        <f>_xlfn.XLOOKUP(Tabla15[[#This Row],[COD]],TNOMINA[CODIGO],TNOMINA[Otro Desc.])</f>
        <v>25</v>
      </c>
      <c r="O203" s="42">
        <f>_xlfn.XLOOKUP(Tabla15[[#This Row],[COD]],TNOMINA[CODIGO],TNOMINA[sneto])</f>
        <v>22556.6</v>
      </c>
      <c r="P203" t="str">
        <f>_xlfn.XLOOKUP(Tabla15[[#This Row],[CEDULA]],EMPXSEXO[NODOC],EMPXSEXO[GENERO])</f>
        <v>M</v>
      </c>
      <c r="Q203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4" spans="1:17" hidden="1">
      <c r="A204" t="s">
        <v>7395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04800961700</v>
      </c>
      <c r="D204" t="str">
        <f>_xlfn.XLOOKUP(Tabla15[[#This Row],[CEDULA]],TMODELO[Numero Documento],TMODELO[Empleado],_xlfn.XLOOKUP(Tabla15[[#This Row],[CEDULA]],TNOMINA[cedula],TNOMINA[nombre]))</f>
        <v>ESMELYN LOPEZ VALENTIN</v>
      </c>
      <c r="E204" t="str">
        <f>_xlfn.XLOOKUP(Tabla15[[#This Row],[CEDULA]],TMODELO[Numero Documento],TMODELO[Cargo],_xlfn.XLOOKUP(Tabla15[[#This Row],[COD]],TNOMINA[CODIGO],TNOMINA[cargo]))</f>
        <v>CHOFER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4" t="str">
        <f>_xlfn.XLOOKUP(Tabla15[[#This Row],[CEDULA]],TNOMBRADOS[CEDULA],TNOMBRADOS[STATUS],
_xlfn.XLOOKUP(Tabla15[[#This Row],[CEDULA]],TCARRERA[CEDULA],TCARRERA[CATEGORIA DEL SERVIDOR],""))</f>
        <v/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ESTATUTO SIMPLIFICADO</v>
      </c>
      <c r="J204" s="42">
        <f>_xlfn.XLOOKUP(Tabla15[[#This Row],[COD]],TNOMINA[CODIGO],TNOMINA[sbruto])</f>
        <v>24000</v>
      </c>
      <c r="K204" s="42">
        <f>_xlfn.XLOOKUP(Tabla15[[#This Row],[COD]],TNOMINA[CODIGO],TNOMINA[ISR])</f>
        <v>0</v>
      </c>
      <c r="L204" s="42">
        <f>_xlfn.XLOOKUP(Tabla15[[#This Row],[COD]],TNOMINA[CODIGO],TNOMINA[SFS])</f>
        <v>729.6</v>
      </c>
      <c r="M204" s="42">
        <f>_xlfn.XLOOKUP(Tabla15[[#This Row],[COD]],TNOMINA[CODIGO],TNOMINA[AFP])</f>
        <v>688.8</v>
      </c>
      <c r="N204" s="42">
        <f>_xlfn.XLOOKUP(Tabla15[[#This Row],[COD]],TNOMINA[CODIGO],TNOMINA[Otro Desc.])</f>
        <v>25</v>
      </c>
      <c r="O204" s="42">
        <f>_xlfn.XLOOKUP(Tabla15[[#This Row],[COD]],TNOMINA[CODIGO],TNOMINA[sneto])</f>
        <v>22556.6</v>
      </c>
      <c r="P204" t="str">
        <f>_xlfn.XLOOKUP(Tabla15[[#This Row],[CEDULA]],EMPXSEXO[NODOC],EMPXSEXO[GENERO])</f>
        <v>M</v>
      </c>
      <c r="Q204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5" spans="1:17" hidden="1">
      <c r="A205" t="s">
        <v>7484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00109973925</v>
      </c>
      <c r="D205" t="str">
        <f>_xlfn.XLOOKUP(Tabla15[[#This Row],[CEDULA]],TMODELO[Numero Documento],TMODELO[Empleado],_xlfn.XLOOKUP(Tabla15[[#This Row],[CEDULA]],TNOMINA[cedula],TNOMINA[nombre]))</f>
        <v>JOSE MIGUEL RAMIREZ REGULIZ</v>
      </c>
      <c r="E205" t="str">
        <f>_xlfn.XLOOKUP(Tabla15[[#This Row],[CEDULA]],TMODELO[Numero Documento],TMODELO[Cargo],_xlfn.XLOOKUP(Tabla15[[#This Row],[COD]],TNOMINA[CODIGO],TNOMINA[cargo]))</f>
        <v>CHOFER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2">
        <f>_xlfn.XLOOKUP(Tabla15[[#This Row],[COD]],TNOMINA[CODIGO],TNOMINA[sbruto])</f>
        <v>24000</v>
      </c>
      <c r="K205" s="42">
        <f>_xlfn.XLOOKUP(Tabla15[[#This Row],[COD]],TNOMINA[CODIGO],TNOMINA[ISR])</f>
        <v>0</v>
      </c>
      <c r="L205" s="42">
        <f>_xlfn.XLOOKUP(Tabla15[[#This Row],[COD]],TNOMINA[CODIGO],TNOMINA[SFS])</f>
        <v>729.6</v>
      </c>
      <c r="M205" s="42">
        <f>_xlfn.XLOOKUP(Tabla15[[#This Row],[COD]],TNOMINA[CODIGO],TNOMINA[AFP])</f>
        <v>688.8</v>
      </c>
      <c r="N205" s="42">
        <f>_xlfn.XLOOKUP(Tabla15[[#This Row],[COD]],TNOMINA[CODIGO],TNOMINA[Otro Desc.])</f>
        <v>25</v>
      </c>
      <c r="O205" s="42">
        <f>_xlfn.XLOOKUP(Tabla15[[#This Row],[COD]],TNOMINA[CODIGO],TNOMINA[sneto])</f>
        <v>22556.6</v>
      </c>
      <c r="P205" t="str">
        <f>_xlfn.XLOOKUP(Tabla15[[#This Row],[CEDULA]],EMPXSEXO[NODOC],EMPXSEXO[GENERO])</f>
        <v>M</v>
      </c>
      <c r="Q205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6" spans="1:17" hidden="1">
      <c r="A206" t="s">
        <v>7657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00109084285</v>
      </c>
      <c r="D206" t="str">
        <f>_xlfn.XLOOKUP(Tabla15[[#This Row],[CEDULA]],TMODELO[Numero Documento],TMODELO[Empleado],_xlfn.XLOOKUP(Tabla15[[#This Row],[CEDULA]],TNOMINA[cedula],TNOMINA[nombre]))</f>
        <v>SAMUEL ELIT GARCIA GARCIA</v>
      </c>
      <c r="E206" t="str">
        <f>_xlfn.XLOOKUP(Tabla15[[#This Row],[CEDULA]],TMODELO[Numero Documento],TMODELO[Cargo],_xlfn.XLOOKUP(Tabla15[[#This Row],[COD]],TNOMINA[CODIGO],TNOMINA[cargo]))</f>
        <v>CHOFER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2">
        <f>_xlfn.XLOOKUP(Tabla15[[#This Row],[COD]],TNOMINA[CODIGO],TNOMINA[sbruto])</f>
        <v>24000</v>
      </c>
      <c r="K206" s="42">
        <f>_xlfn.XLOOKUP(Tabla15[[#This Row],[COD]],TNOMINA[CODIGO],TNOMINA[ISR])</f>
        <v>0</v>
      </c>
      <c r="L206" s="42">
        <f>_xlfn.XLOOKUP(Tabla15[[#This Row],[COD]],TNOMINA[CODIGO],TNOMINA[SFS])</f>
        <v>729.6</v>
      </c>
      <c r="M206" s="42">
        <f>_xlfn.XLOOKUP(Tabla15[[#This Row],[COD]],TNOMINA[CODIGO],TNOMINA[AFP])</f>
        <v>688.8</v>
      </c>
      <c r="N206" s="42">
        <f>_xlfn.XLOOKUP(Tabla15[[#This Row],[COD]],TNOMINA[CODIGO],TNOMINA[Otro Desc.])</f>
        <v>25</v>
      </c>
      <c r="O206" s="42">
        <f>_xlfn.XLOOKUP(Tabla15[[#This Row],[COD]],TNOMINA[CODIGO],TNOMINA[sneto])</f>
        <v>22556.6</v>
      </c>
      <c r="P206" t="str">
        <f>_xlfn.XLOOKUP(Tabla15[[#This Row],[CEDULA]],EMPXSEXO[NODOC],EMPXSEXO[GENERO])</f>
        <v>M</v>
      </c>
      <c r="Q206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7" spans="1:17" hidden="1">
      <c r="A207" t="s">
        <v>7578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22400081497</v>
      </c>
      <c r="D207" t="str">
        <f>_xlfn.XLOOKUP(Tabla15[[#This Row],[CEDULA]],TMODELO[Numero Documento],TMODELO[Empleado],_xlfn.XLOOKUP(Tabla15[[#This Row],[CEDULA]],TNOMINA[cedula],TNOMINA[nombre]))</f>
        <v>MILQUIADES REYNOSO MARTINEZ</v>
      </c>
      <c r="E207" t="str">
        <f>_xlfn.XLOOKUP(Tabla15[[#This Row],[CEDULA]],TMODELO[Numero Documento],TMODELO[Cargo],_xlfn.XLOOKUP(Tabla15[[#This Row],[COD]],TNOMINA[CODIGO],TNOMINA[cargo]))</f>
        <v>CHOFER I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2">
        <f>_xlfn.XLOOKUP(Tabla15[[#This Row],[COD]],TNOMINA[CODIGO],TNOMINA[sbruto])</f>
        <v>24000</v>
      </c>
      <c r="K207" s="42">
        <f>_xlfn.XLOOKUP(Tabla15[[#This Row],[COD]],TNOMINA[CODIGO],TNOMINA[ISR])</f>
        <v>0</v>
      </c>
      <c r="L207" s="42">
        <f>_xlfn.XLOOKUP(Tabla15[[#This Row],[COD]],TNOMINA[CODIGO],TNOMINA[SFS])</f>
        <v>729.6</v>
      </c>
      <c r="M207" s="42">
        <f>_xlfn.XLOOKUP(Tabla15[[#This Row],[COD]],TNOMINA[CODIGO],TNOMINA[AFP])</f>
        <v>688.8</v>
      </c>
      <c r="N207" s="42">
        <f>_xlfn.XLOOKUP(Tabla15[[#This Row],[COD]],TNOMINA[CODIGO],TNOMINA[Otro Desc.])</f>
        <v>25</v>
      </c>
      <c r="O207" s="42">
        <f>_xlfn.XLOOKUP(Tabla15[[#This Row],[COD]],TNOMINA[CODIGO],TNOMINA[sneto])</f>
        <v>22556.6</v>
      </c>
      <c r="P207" t="str">
        <f>_xlfn.XLOOKUP(Tabla15[[#This Row],[CEDULA]],EMPXSEXO[NODOC],EMPXSEXO[GENERO])</f>
        <v>M</v>
      </c>
      <c r="Q207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8" spans="1:17" hidden="1">
      <c r="A208" t="s">
        <v>7497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03104776871</v>
      </c>
      <c r="D208" t="str">
        <f>_xlfn.XLOOKUP(Tabla15[[#This Row],[CEDULA]],TMODELO[Numero Documento],TMODELO[Empleado],_xlfn.XLOOKUP(Tabla15[[#This Row],[CEDULA]],TNOMINA[cedula],TNOMINA[nombre]))</f>
        <v>JUAN PABLO FRANCO RIVAS</v>
      </c>
      <c r="E208" t="str">
        <f>_xlfn.XLOOKUP(Tabla15[[#This Row],[CEDULA]],TMODELO[Numero Documento],TMODELO[Cargo],_xlfn.XLOOKUP(Tabla15[[#This Row],[COD]],TNOMINA[CODIGO],TNOMINA[cargo]))</f>
        <v>CHOFER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8" t="str">
        <f>_xlfn.XLOOKUP(Tabla15[[#This Row],[CEDULA]],TNOMBRADOS[CEDULA],TNOMBRADOS[STATUS],
_xlfn.XLOOKUP(Tabla15[[#This Row],[CEDULA]],TCARRERA[CEDULA],TCARRERA[CATEGORIA DEL SERVIDOR],""))</f>
        <v/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ESTATUTO SIMPLIFICADO</v>
      </c>
      <c r="J208" s="42">
        <f>_xlfn.XLOOKUP(Tabla15[[#This Row],[COD]],TNOMINA[CODIGO],TNOMINA[sbruto])</f>
        <v>24000</v>
      </c>
      <c r="K208" s="42">
        <f>_xlfn.XLOOKUP(Tabla15[[#This Row],[COD]],TNOMINA[CODIGO],TNOMINA[ISR])</f>
        <v>0</v>
      </c>
      <c r="L208" s="42">
        <f>_xlfn.XLOOKUP(Tabla15[[#This Row],[COD]],TNOMINA[CODIGO],TNOMINA[SFS])</f>
        <v>729.6</v>
      </c>
      <c r="M208" s="42">
        <f>_xlfn.XLOOKUP(Tabla15[[#This Row],[COD]],TNOMINA[CODIGO],TNOMINA[AFP])</f>
        <v>688.8</v>
      </c>
      <c r="N208" s="42">
        <f>_xlfn.XLOOKUP(Tabla15[[#This Row],[COD]],TNOMINA[CODIGO],TNOMINA[Otro Desc.])</f>
        <v>25</v>
      </c>
      <c r="O208" s="42">
        <f>_xlfn.XLOOKUP(Tabla15[[#This Row],[COD]],TNOMINA[CODIGO],TNOMINA[sneto])</f>
        <v>22556.6</v>
      </c>
      <c r="P208" t="str">
        <f>_xlfn.XLOOKUP(Tabla15[[#This Row],[CEDULA]],EMPXSEXO[NODOC],EMPXSEXO[GENERO])</f>
        <v>M</v>
      </c>
      <c r="Q208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9" spans="1:17" hidden="1">
      <c r="A209" t="s">
        <v>7282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00104940093</v>
      </c>
      <c r="D209" t="str">
        <f>_xlfn.XLOOKUP(Tabla15[[#This Row],[CEDULA]],TMODELO[Numero Documento],TMODELO[Empleado],_xlfn.XLOOKUP(Tabla15[[#This Row],[CEDULA]],TNOMINA[cedula],TNOMINA[nombre]))</f>
        <v>ALEJANDRO ANTONIO VASQUEZ ROSARIO</v>
      </c>
      <c r="E209" t="str">
        <f>_xlfn.XLOOKUP(Tabla15[[#This Row],[CEDULA]],TMODELO[Numero Documento],TMODELO[Cargo],_xlfn.XLOOKUP(Tabla15[[#This Row],[COD]],TNOMINA[CODIGO],TNOMINA[cargo]))</f>
        <v>ELECTRICISTA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2">
        <f>_xlfn.XLOOKUP(Tabla15[[#This Row],[COD]],TNOMINA[CODIGO],TNOMINA[sbruto])</f>
        <v>45000</v>
      </c>
      <c r="K209" s="42">
        <f>_xlfn.XLOOKUP(Tabla15[[#This Row],[COD]],TNOMINA[CODIGO],TNOMINA[ISR])</f>
        <v>1148.33</v>
      </c>
      <c r="L209" s="42">
        <f>_xlfn.XLOOKUP(Tabla15[[#This Row],[COD]],TNOMINA[CODIGO],TNOMINA[SFS])</f>
        <v>1368</v>
      </c>
      <c r="M209" s="42">
        <f>_xlfn.XLOOKUP(Tabla15[[#This Row],[COD]],TNOMINA[CODIGO],TNOMINA[AFP])</f>
        <v>1291.5</v>
      </c>
      <c r="N209" s="42">
        <f>_xlfn.XLOOKUP(Tabla15[[#This Row],[COD]],TNOMINA[CODIGO],TNOMINA[Otro Desc.])</f>
        <v>29614.729999999996</v>
      </c>
      <c r="O209" s="42">
        <f>_xlfn.XLOOKUP(Tabla15[[#This Row],[COD]],TNOMINA[CODIGO],TNOMINA[sneto])</f>
        <v>11577.44</v>
      </c>
      <c r="P209" t="str">
        <f>_xlfn.XLOOKUP(Tabla15[[#This Row],[CEDULA]],EMPXSEXO[NODOC],EMPXSEXO[GENERO])</f>
        <v>M</v>
      </c>
      <c r="Q209" s="104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0" spans="1:17" hidden="1">
      <c r="A210" t="s">
        <v>7392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01200989380</v>
      </c>
      <c r="D210" t="str">
        <f>_xlfn.XLOOKUP(Tabla15[[#This Row],[CEDULA]],TMODELO[Numero Documento],TMODELO[Empleado],_xlfn.XLOOKUP(Tabla15[[#This Row],[CEDULA]],TNOMINA[cedula],TNOMINA[nombre]))</f>
        <v>ERIC GABRIEL DIAZ MEDINA</v>
      </c>
      <c r="E210" t="str">
        <f>_xlfn.XLOOKUP(Tabla15[[#This Row],[CEDULA]],TMODELO[Numero Documento],TMODELO[Cargo],_xlfn.XLOOKUP(Tabla15[[#This Row],[COD]],TNOMINA[CODIGO],TNOMINA[cargo]))</f>
        <v>TECNICO EN REFRIGERACION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2">
        <f>_xlfn.XLOOKUP(Tabla15[[#This Row],[COD]],TNOMINA[CODIGO],TNOMINA[sbruto])</f>
        <v>45000</v>
      </c>
      <c r="K210" s="42">
        <f>_xlfn.XLOOKUP(Tabla15[[#This Row],[COD]],TNOMINA[CODIGO],TNOMINA[ISR])</f>
        <v>1148.33</v>
      </c>
      <c r="L210" s="42">
        <f>_xlfn.XLOOKUP(Tabla15[[#This Row],[COD]],TNOMINA[CODIGO],TNOMINA[SFS])</f>
        <v>1368</v>
      </c>
      <c r="M210" s="42">
        <f>_xlfn.XLOOKUP(Tabla15[[#This Row],[COD]],TNOMINA[CODIGO],TNOMINA[AFP])</f>
        <v>1291.5</v>
      </c>
      <c r="N210" s="42">
        <f>_xlfn.XLOOKUP(Tabla15[[#This Row],[COD]],TNOMINA[CODIGO],TNOMINA[Otro Desc.])</f>
        <v>4271</v>
      </c>
      <c r="O210" s="42">
        <f>_xlfn.XLOOKUP(Tabla15[[#This Row],[COD]],TNOMINA[CODIGO],TNOMINA[sneto])</f>
        <v>36921.17</v>
      </c>
      <c r="P210" t="str">
        <f>_xlfn.XLOOKUP(Tabla15[[#This Row],[CEDULA]],EMPXSEXO[NODOC],EMPXSEXO[GENERO])</f>
        <v>M</v>
      </c>
      <c r="Q210" s="104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1" spans="1:17" hidden="1">
      <c r="A211" t="s">
        <v>7436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22301499756</v>
      </c>
      <c r="D211" t="str">
        <f>_xlfn.XLOOKUP(Tabla15[[#This Row],[CEDULA]],TMODELO[Numero Documento],TMODELO[Empleado],_xlfn.XLOOKUP(Tabla15[[#This Row],[CEDULA]],TNOMINA[cedula],TNOMINA[nombre]))</f>
        <v>GERALD ALEJANDRO ALVAREZ MORILLO</v>
      </c>
      <c r="E211" t="str">
        <f>_xlfn.XLOOKUP(Tabla15[[#This Row],[CEDULA]],TMODELO[Numero Documento],TMODELO[Cargo],_xlfn.XLOOKUP(Tabla15[[#This Row],[COD]],TNOMINA[CODIGO],TNOMINA[cargo]))</f>
        <v>ELECTRICISTA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2">
        <f>_xlfn.XLOOKUP(Tabla15[[#This Row],[COD]],TNOMINA[CODIGO],TNOMINA[sbruto])</f>
        <v>36000</v>
      </c>
      <c r="K211" s="42">
        <f>_xlfn.XLOOKUP(Tabla15[[#This Row],[COD]],TNOMINA[CODIGO],TNOMINA[ISR])</f>
        <v>0</v>
      </c>
      <c r="L211" s="42">
        <f>_xlfn.XLOOKUP(Tabla15[[#This Row],[COD]],TNOMINA[CODIGO],TNOMINA[SFS])</f>
        <v>1094.4000000000001</v>
      </c>
      <c r="M211" s="42">
        <f>_xlfn.XLOOKUP(Tabla15[[#This Row],[COD]],TNOMINA[CODIGO],TNOMINA[AFP])</f>
        <v>1033.2</v>
      </c>
      <c r="N211" s="42">
        <f>_xlfn.XLOOKUP(Tabla15[[#This Row],[COD]],TNOMINA[CODIGO],TNOMINA[Otro Desc.])</f>
        <v>25</v>
      </c>
      <c r="O211" s="42">
        <f>_xlfn.XLOOKUP(Tabla15[[#This Row],[COD]],TNOMINA[CODIGO],TNOMINA[sneto])</f>
        <v>33847.4</v>
      </c>
      <c r="P211" t="str">
        <f>_xlfn.XLOOKUP(Tabla15[[#This Row],[CEDULA]],EMPXSEXO[NODOC],EMPXSEXO[GENERO])</f>
        <v>M</v>
      </c>
      <c r="Q211" s="104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2" spans="1:17" hidden="1">
      <c r="A212" t="s">
        <v>7429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01100320843</v>
      </c>
      <c r="D212" t="str">
        <f>_xlfn.XLOOKUP(Tabla15[[#This Row],[CEDULA]],TMODELO[Numero Documento],TMODELO[Empleado],_xlfn.XLOOKUP(Tabla15[[#This Row],[CEDULA]],TNOMINA[cedula],TNOMINA[nombre]))</f>
        <v>FRANKLIN VARGAS BELTRE</v>
      </c>
      <c r="E212" t="str">
        <f>_xlfn.XLOOKUP(Tabla15[[#This Row],[CEDULA]],TMODELO[Numero Documento],TMODELO[Cargo],_xlfn.XLOOKUP(Tabla15[[#This Row],[COD]],TNOMINA[CODIGO],TNOMINA[cargo]))</f>
        <v>PLOMERO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2">
        <f>_xlfn.XLOOKUP(Tabla15[[#This Row],[COD]],TNOMINA[CODIGO],TNOMINA[sbruto])</f>
        <v>35000</v>
      </c>
      <c r="K212" s="42">
        <f>_xlfn.XLOOKUP(Tabla15[[#This Row],[COD]],TNOMINA[CODIGO],TNOMINA[ISR])</f>
        <v>0</v>
      </c>
      <c r="L212" s="42">
        <f>_xlfn.XLOOKUP(Tabla15[[#This Row],[COD]],TNOMINA[CODIGO],TNOMINA[SFS])</f>
        <v>1064</v>
      </c>
      <c r="M212" s="42">
        <f>_xlfn.XLOOKUP(Tabla15[[#This Row],[COD]],TNOMINA[CODIGO],TNOMINA[AFP])</f>
        <v>1004.5</v>
      </c>
      <c r="N212" s="42">
        <f>_xlfn.XLOOKUP(Tabla15[[#This Row],[COD]],TNOMINA[CODIGO],TNOMINA[Otro Desc.])</f>
        <v>26164.62</v>
      </c>
      <c r="O212" s="42">
        <f>_xlfn.XLOOKUP(Tabla15[[#This Row],[COD]],TNOMINA[CODIGO],TNOMINA[sneto])</f>
        <v>6766.88</v>
      </c>
      <c r="P212" t="str">
        <f>_xlfn.XLOOKUP(Tabla15[[#This Row],[CEDULA]],EMPXSEXO[NODOC],EMPXSEXO[GENERO])</f>
        <v>M</v>
      </c>
      <c r="Q212" s="104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3" spans="1:17" hidden="1">
      <c r="A213" t="s">
        <v>7487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00114790322</v>
      </c>
      <c r="D213" t="str">
        <f>_xlfn.XLOOKUP(Tabla15[[#This Row],[CEDULA]],TMODELO[Numero Documento],TMODELO[Empleado],_xlfn.XLOOKUP(Tabla15[[#This Row],[CEDULA]],TNOMINA[cedula],TNOMINA[nombre]))</f>
        <v>JOSE RAMIREZ ROSARIO</v>
      </c>
      <c r="E213" t="str">
        <f>_xlfn.XLOOKUP(Tabla15[[#This Row],[CEDULA]],TMODELO[Numero Documento],TMODELO[Cargo],_xlfn.XLOOKUP(Tabla15[[#This Row],[COD]],TNOMINA[CODIGO],TNOMINA[cargo]))</f>
        <v>PINTOR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3" t="str">
        <f>_xlfn.XLOOKUP(Tabla15[[#This Row],[CEDULA]],TNOMBRADOS[CEDULA],TNOMBRADOS[STATUS],
_xlfn.XLOOKUP(Tabla15[[#This Row],[CEDULA]],TCARRERA[CEDULA],TCARRERA[CATEGORIA DEL SERVIDOR],""))</f>
        <v>CARRERA ADMINISTRATIVA</v>
      </c>
      <c r="H213" t="str">
        <f>_xlfn.XLOOKUP(Tabla15[[#This Row],[CARGO]],Tabla612[CARGO],Tabla612[CATEGORIA DEL SERVIDOR],Tabla15[[#This Row],[TIPO]])</f>
        <v>FIJO</v>
      </c>
      <c r="I213" t="str">
        <f>IF(Tabla15[[#This Row],[CAT1]]&lt;&gt;"",Tabla15[[#This Row],[CAT1]],Tabla15[[#This Row],[CAT2]])</f>
        <v>CARRERA ADMINISTRATIVA</v>
      </c>
      <c r="J213" s="42">
        <f>_xlfn.XLOOKUP(Tabla15[[#This Row],[COD]],TNOMINA[CODIGO],TNOMINA[sbruto])</f>
        <v>25000</v>
      </c>
      <c r="K213" s="42">
        <f>_xlfn.XLOOKUP(Tabla15[[#This Row],[COD]],TNOMINA[CODIGO],TNOMINA[ISR])</f>
        <v>0</v>
      </c>
      <c r="L213" s="42">
        <f>_xlfn.XLOOKUP(Tabla15[[#This Row],[COD]],TNOMINA[CODIGO],TNOMINA[SFS])</f>
        <v>760</v>
      </c>
      <c r="M213" s="42">
        <f>_xlfn.XLOOKUP(Tabla15[[#This Row],[COD]],TNOMINA[CODIGO],TNOMINA[AFP])</f>
        <v>717.5</v>
      </c>
      <c r="N213" s="42">
        <f>_xlfn.XLOOKUP(Tabla15[[#This Row],[COD]],TNOMINA[CODIGO],TNOMINA[Otro Desc.])</f>
        <v>16730.57</v>
      </c>
      <c r="O213" s="42">
        <f>_xlfn.XLOOKUP(Tabla15[[#This Row],[COD]],TNOMINA[CODIGO],TNOMINA[sneto])</f>
        <v>6791.93</v>
      </c>
      <c r="P213" t="str">
        <f>_xlfn.XLOOKUP(Tabla15[[#This Row],[CEDULA]],EMPXSEXO[NODOC],EMPXSEXO[GENERO])</f>
        <v>M</v>
      </c>
      <c r="Q213" s="104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4" spans="1:17" hidden="1">
      <c r="A214" t="s">
        <v>7302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22500260512</v>
      </c>
      <c r="D214" t="str">
        <f>_xlfn.XLOOKUP(Tabla15[[#This Row],[CEDULA]],TMODELO[Numero Documento],TMODELO[Empleado],_xlfn.XLOOKUP(Tabla15[[#This Row],[CEDULA]],TNOMINA[cedula],TNOMINA[nombre]))</f>
        <v>ANDERSON GOMERA GARCIA</v>
      </c>
      <c r="E214" t="str">
        <f>_xlfn.XLOOKUP(Tabla15[[#This Row],[CEDULA]],TMODELO[Numero Documento],TMODELO[Cargo],_xlfn.XLOOKUP(Tabla15[[#This Row],[COD]],TNOMINA[CODIGO],TNOMINA[cargo]))</f>
        <v>AYUDANTE DE MANTENIMIENTO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2">
        <f>_xlfn.XLOOKUP(Tabla15[[#This Row],[COD]],TNOMINA[CODIGO],TNOMINA[sbruto])</f>
        <v>20000</v>
      </c>
      <c r="K214" s="42">
        <f>_xlfn.XLOOKUP(Tabla15[[#This Row],[COD]],TNOMINA[CODIGO],TNOMINA[ISR])</f>
        <v>0</v>
      </c>
      <c r="L214" s="42">
        <f>_xlfn.XLOOKUP(Tabla15[[#This Row],[COD]],TNOMINA[CODIGO],TNOMINA[SFS])</f>
        <v>608</v>
      </c>
      <c r="M214" s="42">
        <f>_xlfn.XLOOKUP(Tabla15[[#This Row],[COD]],TNOMINA[CODIGO],TNOMINA[AFP])</f>
        <v>574</v>
      </c>
      <c r="N214" s="42">
        <f>_xlfn.XLOOKUP(Tabla15[[#This Row],[COD]],TNOMINA[CODIGO],TNOMINA[Otro Desc.])</f>
        <v>1612.380000000001</v>
      </c>
      <c r="O214" s="42">
        <f>_xlfn.XLOOKUP(Tabla15[[#This Row],[COD]],TNOMINA[CODIGO],TNOMINA[sneto])</f>
        <v>17205.62</v>
      </c>
      <c r="P214" t="str">
        <f>_xlfn.XLOOKUP(Tabla15[[#This Row],[CEDULA]],EMPXSEXO[NODOC],EMPXSEXO[GENERO])</f>
        <v>M</v>
      </c>
      <c r="Q214" s="104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5" spans="1:17" hidden="1">
      <c r="A215" t="s">
        <v>7513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00116440959</v>
      </c>
      <c r="D215" t="str">
        <f>_xlfn.XLOOKUP(Tabla15[[#This Row],[CEDULA]],TMODELO[Numero Documento],TMODELO[Empleado],_xlfn.XLOOKUP(Tabla15[[#This Row],[CEDULA]],TNOMINA[cedula],TNOMINA[nombre]))</f>
        <v>KERLIN VENTURA REYES</v>
      </c>
      <c r="E215" t="str">
        <f>_xlfn.XLOOKUP(Tabla15[[#This Row],[CEDULA]],TMODELO[Numero Documento],TMODELO[Cargo],_xlfn.XLOOKUP(Tabla15[[#This Row],[COD]],TNOMINA[CODIGO],TNOMINA[cargo]))</f>
        <v>AYUDANTE DE MANTENIMIENTO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2">
        <f>_xlfn.XLOOKUP(Tabla15[[#This Row],[COD]],TNOMINA[CODIGO],TNOMINA[sbruto])</f>
        <v>20000</v>
      </c>
      <c r="K215" s="42">
        <f>_xlfn.XLOOKUP(Tabla15[[#This Row],[COD]],TNOMINA[CODIGO],TNOMINA[ISR])</f>
        <v>0</v>
      </c>
      <c r="L215" s="42">
        <f>_xlfn.XLOOKUP(Tabla15[[#This Row],[COD]],TNOMINA[CODIGO],TNOMINA[SFS])</f>
        <v>608</v>
      </c>
      <c r="M215" s="42">
        <f>_xlfn.XLOOKUP(Tabla15[[#This Row],[COD]],TNOMINA[CODIGO],TNOMINA[AFP])</f>
        <v>574</v>
      </c>
      <c r="N215" s="42">
        <f>_xlfn.XLOOKUP(Tabla15[[#This Row],[COD]],TNOMINA[CODIGO],TNOMINA[Otro Desc.])</f>
        <v>25</v>
      </c>
      <c r="O215" s="42">
        <f>_xlfn.XLOOKUP(Tabla15[[#This Row],[COD]],TNOMINA[CODIGO],TNOMINA[sneto])</f>
        <v>18793</v>
      </c>
      <c r="P215" t="str">
        <f>_xlfn.XLOOKUP(Tabla15[[#This Row],[CEDULA]],EMPXSEXO[NODOC],EMPXSEXO[GENERO])</f>
        <v>M</v>
      </c>
      <c r="Q215" s="104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6" spans="1:17" hidden="1">
      <c r="A216" t="s">
        <v>7562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00108029711</v>
      </c>
      <c r="D216" t="str">
        <f>_xlfn.XLOOKUP(Tabla15[[#This Row],[CEDULA]],TMODELO[Numero Documento],TMODELO[Empleado],_xlfn.XLOOKUP(Tabla15[[#This Row],[CEDULA]],TNOMINA[cedula],TNOMINA[nombre]))</f>
        <v>MARIO DE LA CRUZ DE LA CRUZ</v>
      </c>
      <c r="E216" t="str">
        <f>_xlfn.XLOOKUP(Tabla15[[#This Row],[CEDULA]],TMODELO[Numero Documento],TMODELO[Cargo],_xlfn.XLOOKUP(Tabla15[[#This Row],[COD]],TNOMINA[CODIGO],TNOMINA[cargo]))</f>
        <v>AYUDANTE DE MANTENIMIENTO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>CARRERA ADMINISTRATIVA</v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CARRERA ADMINISTRATIVA</v>
      </c>
      <c r="J216" s="42">
        <f>_xlfn.XLOOKUP(Tabla15[[#This Row],[COD]],TNOMINA[CODIGO],TNOMINA[sbruto])</f>
        <v>25000</v>
      </c>
      <c r="K216" s="42">
        <f>_xlfn.XLOOKUP(Tabla15[[#This Row],[COD]],TNOMINA[CODIGO],TNOMINA[ISR])</f>
        <v>0</v>
      </c>
      <c r="L216" s="42">
        <f>_xlfn.XLOOKUP(Tabla15[[#This Row],[COD]],TNOMINA[CODIGO],TNOMINA[SFS])</f>
        <v>760</v>
      </c>
      <c r="M216" s="42">
        <f>_xlfn.XLOOKUP(Tabla15[[#This Row],[COD]],TNOMINA[CODIGO],TNOMINA[AFP])</f>
        <v>717.5</v>
      </c>
      <c r="N216" s="42">
        <f>_xlfn.XLOOKUP(Tabla15[[#This Row],[COD]],TNOMINA[CODIGO],TNOMINA[Otro Desc.])</f>
        <v>11878.61</v>
      </c>
      <c r="O216" s="42">
        <f>_xlfn.XLOOKUP(Tabla15[[#This Row],[COD]],TNOMINA[CODIGO],TNOMINA[sneto])</f>
        <v>11643.89</v>
      </c>
      <c r="P216" t="str">
        <f>_xlfn.XLOOKUP(Tabla15[[#This Row],[CEDULA]],EMPXSEXO[NODOC],EMPXSEXO[GENERO])</f>
        <v>M</v>
      </c>
      <c r="Q216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7" spans="1:17" hidden="1">
      <c r="A217" t="s">
        <v>7618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01300383823</v>
      </c>
      <c r="D217" t="str">
        <f>_xlfn.XLOOKUP(Tabla15[[#This Row],[CEDULA]],TMODELO[Numero Documento],TMODELO[Empleado],_xlfn.XLOOKUP(Tabla15[[#This Row],[CEDULA]],TNOMINA[cedula],TNOMINA[nombre]))</f>
        <v>PEDRO PABLO VELAZQUEZ CALDERON</v>
      </c>
      <c r="E217" t="str">
        <f>_xlfn.XLOOKUP(Tabla15[[#This Row],[CEDULA]],TMODELO[Numero Documento],TMODELO[Cargo],_xlfn.XLOOKUP(Tabla15[[#This Row],[COD]],TNOMINA[CODIGO],TNOMINA[cargo]))</f>
        <v>JARDINERO (A)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ESTATUTO SIMPLIFICADO</v>
      </c>
      <c r="I217" t="str">
        <f>IF(Tabla15[[#This Row],[CAT1]]&lt;&gt;"",Tabla15[[#This Row],[CAT1]],Tabla15[[#This Row],[CAT2]])</f>
        <v>ESTATUTO SIMPLIFICADO</v>
      </c>
      <c r="J217" s="42">
        <f>_xlfn.XLOOKUP(Tabla15[[#This Row],[COD]],TNOMINA[CODIGO],TNOMINA[sbruto])</f>
        <v>22000</v>
      </c>
      <c r="K217" s="42">
        <f>_xlfn.XLOOKUP(Tabla15[[#This Row],[COD]],TNOMINA[CODIGO],TNOMINA[ISR])</f>
        <v>0</v>
      </c>
      <c r="L217" s="42">
        <f>_xlfn.XLOOKUP(Tabla15[[#This Row],[COD]],TNOMINA[CODIGO],TNOMINA[SFS])</f>
        <v>668.8</v>
      </c>
      <c r="M217" s="42">
        <f>_xlfn.XLOOKUP(Tabla15[[#This Row],[COD]],TNOMINA[CODIGO],TNOMINA[AFP])</f>
        <v>631.4</v>
      </c>
      <c r="N217" s="42">
        <f>_xlfn.XLOOKUP(Tabla15[[#This Row],[COD]],TNOMINA[CODIGO],TNOMINA[Otro Desc.])</f>
        <v>4355.67</v>
      </c>
      <c r="O217" s="42">
        <f>_xlfn.XLOOKUP(Tabla15[[#This Row],[COD]],TNOMINA[CODIGO],TNOMINA[sneto])</f>
        <v>16344.13</v>
      </c>
      <c r="P217" t="str">
        <f>_xlfn.XLOOKUP(Tabla15[[#This Row],[CEDULA]],EMPXSEXO[NODOC],EMPXSEXO[GENERO])</f>
        <v>M</v>
      </c>
      <c r="Q217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8" spans="1:17" hidden="1">
      <c r="A218" t="s">
        <v>7673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00100370337</v>
      </c>
      <c r="D218" t="str">
        <f>_xlfn.XLOOKUP(Tabla15[[#This Row],[CEDULA]],TMODELO[Numero Documento],TMODELO[Empleado],_xlfn.XLOOKUP(Tabla15[[#This Row],[CEDULA]],TNOMINA[cedula],TNOMINA[nombre]))</f>
        <v>SONIA MERCEDES GUZMAN ACOSTA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2">
        <f>_xlfn.XLOOKUP(Tabla15[[#This Row],[COD]],TNOMINA[CODIGO],TNOMINA[sbruto])</f>
        <v>22000</v>
      </c>
      <c r="K218" s="42">
        <f>_xlfn.XLOOKUP(Tabla15[[#This Row],[COD]],TNOMINA[CODIGO],TNOMINA[ISR])</f>
        <v>0</v>
      </c>
      <c r="L218" s="42">
        <f>_xlfn.XLOOKUP(Tabla15[[#This Row],[COD]],TNOMINA[CODIGO],TNOMINA[SFS])</f>
        <v>668.8</v>
      </c>
      <c r="M218" s="42">
        <f>_xlfn.XLOOKUP(Tabla15[[#This Row],[COD]],TNOMINA[CODIGO],TNOMINA[AFP])</f>
        <v>631.4</v>
      </c>
      <c r="N218" s="42">
        <f>_xlfn.XLOOKUP(Tabla15[[#This Row],[COD]],TNOMINA[CODIGO],TNOMINA[Otro Desc.])</f>
        <v>14424.289999999999</v>
      </c>
      <c r="O218" s="42">
        <f>_xlfn.XLOOKUP(Tabla15[[#This Row],[COD]],TNOMINA[CODIGO],TNOMINA[sneto])</f>
        <v>6275.51</v>
      </c>
      <c r="P218" t="str">
        <f>_xlfn.XLOOKUP(Tabla15[[#This Row],[CEDULA]],EMPXSEXO[NODOC],EMPXSEXO[GENERO])</f>
        <v>F</v>
      </c>
      <c r="Q218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9" spans="1:17" hidden="1">
      <c r="A219" t="s">
        <v>7585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00101551851</v>
      </c>
      <c r="D219" t="str">
        <f>_xlfn.XLOOKUP(Tabla15[[#This Row],[CEDULA]],TMODELO[Numero Documento],TMODELO[Empleado],_xlfn.XLOOKUP(Tabla15[[#This Row],[CEDULA]],TNOMINA[cedula],TNOMINA[nombre]))</f>
        <v>MOISES CASTILLO TAVAREZ</v>
      </c>
      <c r="E219" t="str">
        <f>_xlfn.XLOOKUP(Tabla15[[#This Row],[CEDULA]],TMODELO[Numero Documento],TMODELO[Cargo],_xlfn.XLOOKUP(Tabla15[[#This Row],[COD]],TNOMINA[CODIGO],TNOMINA[cargo]))</f>
        <v>JARDINERO (A)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2">
        <f>_xlfn.XLOOKUP(Tabla15[[#This Row],[COD]],TNOMINA[CODIGO],TNOMINA[sbruto])</f>
        <v>22000</v>
      </c>
      <c r="K219" s="42">
        <f>_xlfn.XLOOKUP(Tabla15[[#This Row],[COD]],TNOMINA[CODIGO],TNOMINA[ISR])</f>
        <v>0</v>
      </c>
      <c r="L219" s="42">
        <f>_xlfn.XLOOKUP(Tabla15[[#This Row],[COD]],TNOMINA[CODIGO],TNOMINA[SFS])</f>
        <v>668.8</v>
      </c>
      <c r="M219" s="42">
        <f>_xlfn.XLOOKUP(Tabla15[[#This Row],[COD]],TNOMINA[CODIGO],TNOMINA[AFP])</f>
        <v>631.4</v>
      </c>
      <c r="N219" s="42">
        <f>_xlfn.XLOOKUP(Tabla15[[#This Row],[COD]],TNOMINA[CODIGO],TNOMINA[Otro Desc.])</f>
        <v>13066.079999999998</v>
      </c>
      <c r="O219" s="42">
        <f>_xlfn.XLOOKUP(Tabla15[[#This Row],[COD]],TNOMINA[CODIGO],TNOMINA[sneto])</f>
        <v>7633.72</v>
      </c>
      <c r="P219" t="str">
        <f>_xlfn.XLOOKUP(Tabla15[[#This Row],[CEDULA]],EMPXSEXO[NODOC],EMPXSEXO[GENERO])</f>
        <v>M</v>
      </c>
      <c r="Q219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0" spans="1:17" hidden="1">
      <c r="A220" t="s">
        <v>7348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00115415689</v>
      </c>
      <c r="D220" t="str">
        <f>_xlfn.XLOOKUP(Tabla15[[#This Row],[CEDULA]],TMODELO[Numero Documento],TMODELO[Empleado],_xlfn.XLOOKUP(Tabla15[[#This Row],[CEDULA]],TNOMINA[cedula],TNOMINA[nombre]))</f>
        <v>CONFESORA MORENO BELTRAN</v>
      </c>
      <c r="E220" t="str">
        <f>_xlfn.XLOOKUP(Tabla15[[#This Row],[CEDULA]],TMODELO[Numero Documento],TMODELO[Cargo],_xlfn.XLOOKUP(Tabla15[[#This Row],[COD]],TNOMINA[CODIGO],TNOMINA[cargo]))</f>
        <v>CONSERJE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0" t="str">
        <f>_xlfn.XLOOKUP(Tabla15[[#This Row],[CEDULA]],TNOMBRADOS[CEDULA],TNOMBRADOS[STATUS],
_xlfn.XLOOKUP(Tabla15[[#This Row],[CEDULA]],TCARRERA[CEDULA],TCARRERA[CATEGORIA DEL SERVIDOR],""))</f>
        <v/>
      </c>
      <c r="H220" t="str">
        <f>_xlfn.XLOOKUP(Tabla15[[#This Row],[CARGO]],Tabla612[CARGO],Tabla612[CATEGORIA DEL SERVIDOR],Tabla15[[#This Row],[TIPO]])</f>
        <v>ESTATUTO SIMPLIFICADO</v>
      </c>
      <c r="I220" t="str">
        <f>IF(Tabla15[[#This Row],[CAT1]]&lt;&gt;"",Tabla15[[#This Row],[CAT1]],Tabla15[[#This Row],[CAT2]])</f>
        <v>ESTATUTO SIMPLIFICADO</v>
      </c>
      <c r="J220" s="42">
        <f>_xlfn.XLOOKUP(Tabla15[[#This Row],[COD]],TNOMINA[CODIGO],TNOMINA[sbruto])</f>
        <v>20000</v>
      </c>
      <c r="K220" s="42">
        <f>_xlfn.XLOOKUP(Tabla15[[#This Row],[COD]],TNOMINA[CODIGO],TNOMINA[ISR])</f>
        <v>0</v>
      </c>
      <c r="L220" s="42">
        <f>_xlfn.XLOOKUP(Tabla15[[#This Row],[COD]],TNOMINA[CODIGO],TNOMINA[SFS])</f>
        <v>608</v>
      </c>
      <c r="M220" s="42">
        <f>_xlfn.XLOOKUP(Tabla15[[#This Row],[COD]],TNOMINA[CODIGO],TNOMINA[AFP])</f>
        <v>574</v>
      </c>
      <c r="N220" s="42">
        <f>_xlfn.XLOOKUP(Tabla15[[#This Row],[COD]],TNOMINA[CODIGO],TNOMINA[Otro Desc.])</f>
        <v>14613.04</v>
      </c>
      <c r="O220" s="42">
        <f>_xlfn.XLOOKUP(Tabla15[[#This Row],[COD]],TNOMINA[CODIGO],TNOMINA[sneto])</f>
        <v>4204.96</v>
      </c>
      <c r="P220" t="str">
        <f>_xlfn.XLOOKUP(Tabla15[[#This Row],[CEDULA]],EMPXSEXO[NODOC],EMPXSEXO[GENERO])</f>
        <v>F</v>
      </c>
      <c r="Q220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1" spans="1:17" hidden="1">
      <c r="A221" t="s">
        <v>7552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00117677989</v>
      </c>
      <c r="D221" t="str">
        <f>_xlfn.XLOOKUP(Tabla15[[#This Row],[CEDULA]],TMODELO[Numero Documento],TMODELO[Empleado],_xlfn.XLOOKUP(Tabla15[[#This Row],[CEDULA]],TNOMINA[cedula],TNOMINA[nombre]))</f>
        <v>MARIA MERCEDES BAUTISTA SANCHEZ</v>
      </c>
      <c r="E221" t="str">
        <f>_xlfn.XLOOKUP(Tabla15[[#This Row],[CEDULA]],TMODELO[Numero Documento],TMODELO[Cargo],_xlfn.XLOOKUP(Tabla15[[#This Row],[COD]],TNOMINA[CODIGO],TNOMINA[cargo]))</f>
        <v>CONSERJE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1" t="str">
        <f>_xlfn.XLOOKUP(Tabla15[[#This Row],[CEDULA]],TNOMBRADOS[CEDULA],TNOMBRADOS[STATUS],
_xlfn.XLOOKUP(Tabla15[[#This Row],[CEDULA]],TCARRERA[CEDULA],TCARRERA[CATEGORIA DEL SERVIDOR],""))</f>
        <v>CARRERA ADMINISTRATIVA</v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CARRERA ADMINISTRATIVA</v>
      </c>
      <c r="J221" s="42">
        <f>_xlfn.XLOOKUP(Tabla15[[#This Row],[COD]],TNOMINA[CODIGO],TNOMINA[sbruto])</f>
        <v>20000</v>
      </c>
      <c r="K221" s="42">
        <f>_xlfn.XLOOKUP(Tabla15[[#This Row],[COD]],TNOMINA[CODIGO],TNOMINA[ISR])</f>
        <v>0</v>
      </c>
      <c r="L221" s="42">
        <f>_xlfn.XLOOKUP(Tabla15[[#This Row],[COD]],TNOMINA[CODIGO],TNOMINA[SFS])</f>
        <v>608</v>
      </c>
      <c r="M221" s="42">
        <f>_xlfn.XLOOKUP(Tabla15[[#This Row],[COD]],TNOMINA[CODIGO],TNOMINA[AFP])</f>
        <v>574</v>
      </c>
      <c r="N221" s="42">
        <f>_xlfn.XLOOKUP(Tabla15[[#This Row],[COD]],TNOMINA[CODIGO],TNOMINA[Otro Desc.])</f>
        <v>14846.89</v>
      </c>
      <c r="O221" s="42">
        <f>_xlfn.XLOOKUP(Tabla15[[#This Row],[COD]],TNOMINA[CODIGO],TNOMINA[sneto])</f>
        <v>3971.11</v>
      </c>
      <c r="P221" t="str">
        <f>_xlfn.XLOOKUP(Tabla15[[#This Row],[CEDULA]],EMPXSEXO[NODOC],EMPXSEXO[GENERO])</f>
        <v>F</v>
      </c>
      <c r="Q221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2" spans="1:17" hidden="1">
      <c r="A222" t="s">
        <v>7380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00103528907</v>
      </c>
      <c r="D222" t="str">
        <f>_xlfn.XLOOKUP(Tabla15[[#This Row],[CEDULA]],TMODELO[Numero Documento],TMODELO[Empleado],_xlfn.XLOOKUP(Tabla15[[#This Row],[CEDULA]],TNOMINA[cedula],TNOMINA[nombre]))</f>
        <v>ELBA MARIA MONTERO FLORIAN</v>
      </c>
      <c r="E222" t="str">
        <f>_xlfn.XLOOKUP(Tabla15[[#This Row],[CEDULA]],TMODELO[Numero Documento],TMODELO[Cargo],_xlfn.XLOOKUP(Tabla15[[#This Row],[COD]],TNOMINA[CODIGO],TNOMINA[cargo]))</f>
        <v>CONSERJE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ESTATUTO SIMPLIFICADO</v>
      </c>
      <c r="I222" t="str">
        <f>IF(Tabla15[[#This Row],[CAT1]]&lt;&gt;"",Tabla15[[#This Row],[CAT1]],Tabla15[[#This Row],[CAT2]])</f>
        <v>CARRERA ADMINISTRATIVA</v>
      </c>
      <c r="J222" s="42">
        <f>_xlfn.XLOOKUP(Tabla15[[#This Row],[COD]],TNOMINA[CODIGO],TNOMINA[sbruto])</f>
        <v>20000</v>
      </c>
      <c r="K222" s="42">
        <f>_xlfn.XLOOKUP(Tabla15[[#This Row],[COD]],TNOMINA[CODIGO],TNOMINA[ISR])</f>
        <v>0</v>
      </c>
      <c r="L222" s="42">
        <f>_xlfn.XLOOKUP(Tabla15[[#This Row],[COD]],TNOMINA[CODIGO],TNOMINA[SFS])</f>
        <v>608</v>
      </c>
      <c r="M222" s="42">
        <f>_xlfn.XLOOKUP(Tabla15[[#This Row],[COD]],TNOMINA[CODIGO],TNOMINA[AFP])</f>
        <v>574</v>
      </c>
      <c r="N222" s="42">
        <f>_xlfn.XLOOKUP(Tabla15[[#This Row],[COD]],TNOMINA[CODIGO],TNOMINA[Otro Desc.])</f>
        <v>13713.9</v>
      </c>
      <c r="O222" s="42">
        <f>_xlfn.XLOOKUP(Tabla15[[#This Row],[COD]],TNOMINA[CODIGO],TNOMINA[sneto])</f>
        <v>5104.1000000000004</v>
      </c>
      <c r="P222" t="str">
        <f>_xlfn.XLOOKUP(Tabla15[[#This Row],[CEDULA]],EMPXSEXO[NODOC],EMPXSEXO[GENERO])</f>
        <v>F</v>
      </c>
      <c r="Q222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3" spans="1:17" hidden="1">
      <c r="A223" t="s">
        <v>7446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02000091658</v>
      </c>
      <c r="D223" t="str">
        <f>_xlfn.XLOOKUP(Tabla15[[#This Row],[CEDULA]],TMODELO[Numero Documento],TMODELO[Empleado],_xlfn.XLOOKUP(Tabla15[[#This Row],[CEDULA]],TNOMINA[cedula],TNOMINA[nombre]))</f>
        <v>GUSTAVO FLRORIAN SEIS</v>
      </c>
      <c r="E223" t="str">
        <f>_xlfn.XLOOKUP(Tabla15[[#This Row],[CEDULA]],TMODELO[Numero Documento],TMODELO[Cargo],_xlfn.XLOOKUP(Tabla15[[#This Row],[COD]],TNOMINA[CODIGO],TNOMINA[cargo]))</f>
        <v>CONSERJE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ESTATUTO SIMPLIFICADO</v>
      </c>
      <c r="I223" t="str">
        <f>IF(Tabla15[[#This Row],[CAT1]]&lt;&gt;"",Tabla15[[#This Row],[CAT1]],Tabla15[[#This Row],[CAT2]])</f>
        <v>ESTATUTO SIMPLIFICADO</v>
      </c>
      <c r="J223" s="42">
        <f>_xlfn.XLOOKUP(Tabla15[[#This Row],[COD]],TNOMINA[CODIGO],TNOMINA[sbruto])</f>
        <v>20000</v>
      </c>
      <c r="K223" s="42">
        <f>_xlfn.XLOOKUP(Tabla15[[#This Row],[COD]],TNOMINA[CODIGO],TNOMINA[ISR])</f>
        <v>0</v>
      </c>
      <c r="L223" s="42">
        <f>_xlfn.XLOOKUP(Tabla15[[#This Row],[COD]],TNOMINA[CODIGO],TNOMINA[SFS])</f>
        <v>608</v>
      </c>
      <c r="M223" s="42">
        <f>_xlfn.XLOOKUP(Tabla15[[#This Row],[COD]],TNOMINA[CODIGO],TNOMINA[AFP])</f>
        <v>574</v>
      </c>
      <c r="N223" s="42">
        <f>_xlfn.XLOOKUP(Tabla15[[#This Row],[COD]],TNOMINA[CODIGO],TNOMINA[Otro Desc.])</f>
        <v>9405.67</v>
      </c>
      <c r="O223" s="42">
        <f>_xlfn.XLOOKUP(Tabla15[[#This Row],[COD]],TNOMINA[CODIGO],TNOMINA[sneto])</f>
        <v>9412.33</v>
      </c>
      <c r="P223" t="str">
        <f>_xlfn.XLOOKUP(Tabla15[[#This Row],[CEDULA]],EMPXSEXO[NODOC],EMPXSEXO[GENERO])</f>
        <v>M</v>
      </c>
      <c r="Q223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4" spans="1:17" hidden="1">
      <c r="A224" t="s">
        <v>7463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00118871680</v>
      </c>
      <c r="D224" t="str">
        <f>_xlfn.XLOOKUP(Tabla15[[#This Row],[CEDULA]],TMODELO[Numero Documento],TMODELO[Empleado],_xlfn.XLOOKUP(Tabla15[[#This Row],[CEDULA]],TNOMINA[cedula],TNOMINA[nombre]))</f>
        <v>JESUS REYNALDO RODRIGUEZ MOYA</v>
      </c>
      <c r="E224" t="str">
        <f>_xlfn.XLOOKUP(Tabla15[[#This Row],[CEDULA]],TMODELO[Numero Documento],TMODELO[Cargo],_xlfn.XLOOKUP(Tabla15[[#This Row],[COD]],TNOMINA[CODIGO],TNOMINA[cargo]))</f>
        <v>JARDINERO (A)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4" t="str">
        <f>_xlfn.XLOOKUP(Tabla15[[#This Row],[CEDULA]],TNOMBRADOS[CEDULA],TNOMBRADOS[STATUS],
_xlfn.XLOOKUP(Tabla15[[#This Row],[CEDULA]],TCARRERA[CEDULA],TCARRERA[CATEGORIA DEL SERVIDOR],""))</f>
        <v/>
      </c>
      <c r="H224" t="str">
        <f>_xlfn.XLOOKUP(Tabla15[[#This Row],[CARGO]],Tabla612[CARGO],Tabla612[CATEGORIA DEL SERVIDOR],Tabla15[[#This Row],[TIPO]])</f>
        <v>ESTATUTO SIMPLIFICADO</v>
      </c>
      <c r="I224" t="str">
        <f>IF(Tabla15[[#This Row],[CAT1]]&lt;&gt;"",Tabla15[[#This Row],[CAT1]],Tabla15[[#This Row],[CAT2]])</f>
        <v>ESTATUTO SIMPLIFICADO</v>
      </c>
      <c r="J224" s="42">
        <f>_xlfn.XLOOKUP(Tabla15[[#This Row],[COD]],TNOMINA[CODIGO],TNOMINA[sbruto])</f>
        <v>20000</v>
      </c>
      <c r="K224" s="42">
        <f>_xlfn.XLOOKUP(Tabla15[[#This Row],[COD]],TNOMINA[CODIGO],TNOMINA[ISR])</f>
        <v>0</v>
      </c>
      <c r="L224" s="42">
        <f>_xlfn.XLOOKUP(Tabla15[[#This Row],[COD]],TNOMINA[CODIGO],TNOMINA[SFS])</f>
        <v>608</v>
      </c>
      <c r="M224" s="42">
        <f>_xlfn.XLOOKUP(Tabla15[[#This Row],[COD]],TNOMINA[CODIGO],TNOMINA[AFP])</f>
        <v>574</v>
      </c>
      <c r="N224" s="42">
        <f>_xlfn.XLOOKUP(Tabla15[[#This Row],[COD]],TNOMINA[CODIGO],TNOMINA[Otro Desc.])</f>
        <v>14883.83</v>
      </c>
      <c r="O224" s="42">
        <f>_xlfn.XLOOKUP(Tabla15[[#This Row],[COD]],TNOMINA[CODIGO],TNOMINA[sneto])</f>
        <v>3934.17</v>
      </c>
      <c r="P224" t="str">
        <f>_xlfn.XLOOKUP(Tabla15[[#This Row],[CEDULA]],EMPXSEXO[NODOC],EMPXSEXO[GENERO])</f>
        <v>M</v>
      </c>
      <c r="Q224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5" spans="1:17" hidden="1">
      <c r="A225" t="s">
        <v>7546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00102648078</v>
      </c>
      <c r="D225" t="str">
        <f>_xlfn.XLOOKUP(Tabla15[[#This Row],[CEDULA]],TMODELO[Numero Documento],TMODELO[Empleado],_xlfn.XLOOKUP(Tabla15[[#This Row],[CEDULA]],TNOMINA[cedula],TNOMINA[nombre]))</f>
        <v>MARCELINA BUSI BERROA</v>
      </c>
      <c r="E225" t="str">
        <f>_xlfn.XLOOKUP(Tabla15[[#This Row],[CEDULA]],TMODELO[Numero Documento],TMODELO[Cargo],_xlfn.XLOOKUP(Tabla15[[#This Row],[COD]],TNOMINA[CODIGO],TNOMINA[cargo]))</f>
        <v>CONSERJE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ESTATUTO SIMPLIFICADO</v>
      </c>
      <c r="I225" t="str">
        <f>IF(Tabla15[[#This Row],[CAT1]]&lt;&gt;"",Tabla15[[#This Row],[CAT1]],Tabla15[[#This Row],[CAT2]])</f>
        <v>ESTATUTO SIMPLIFICADO</v>
      </c>
      <c r="J225" s="42">
        <f>_xlfn.XLOOKUP(Tabla15[[#This Row],[COD]],TNOMINA[CODIGO],TNOMINA[sbruto])</f>
        <v>20000</v>
      </c>
      <c r="K225" s="42">
        <f>_xlfn.XLOOKUP(Tabla15[[#This Row],[COD]],TNOMINA[CODIGO],TNOMINA[ISR])</f>
        <v>0</v>
      </c>
      <c r="L225" s="42">
        <f>_xlfn.XLOOKUP(Tabla15[[#This Row],[COD]],TNOMINA[CODIGO],TNOMINA[SFS])</f>
        <v>608</v>
      </c>
      <c r="M225" s="42">
        <f>_xlfn.XLOOKUP(Tabla15[[#This Row],[COD]],TNOMINA[CODIGO],TNOMINA[AFP])</f>
        <v>574</v>
      </c>
      <c r="N225" s="42">
        <f>_xlfn.XLOOKUP(Tabla15[[#This Row],[COD]],TNOMINA[CODIGO],TNOMINA[Otro Desc.])</f>
        <v>9859.7900000000009</v>
      </c>
      <c r="O225" s="42">
        <f>_xlfn.XLOOKUP(Tabla15[[#This Row],[COD]],TNOMINA[CODIGO],TNOMINA[sneto])</f>
        <v>8958.2099999999991</v>
      </c>
      <c r="P225" t="str">
        <f>_xlfn.XLOOKUP(Tabla15[[#This Row],[CEDULA]],EMPXSEXO[NODOC],EMPXSEXO[GENERO])</f>
        <v>F</v>
      </c>
      <c r="Q225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6" spans="1:17" hidden="1">
      <c r="A226" t="s">
        <v>7595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00100104603</v>
      </c>
      <c r="D226" t="str">
        <f>_xlfn.XLOOKUP(Tabla15[[#This Row],[CEDULA]],TMODELO[Numero Documento],TMODELO[Empleado],_xlfn.XLOOKUP(Tabla15[[#This Row],[CEDULA]],TNOMINA[cedula],TNOMINA[nombre]))</f>
        <v>NOEMI TORRE MERCEDES</v>
      </c>
      <c r="E226" t="str">
        <f>_xlfn.XLOOKUP(Tabla15[[#This Row],[CEDULA]],TMODELO[Numero Documento],TMODELO[Cargo],_xlfn.XLOOKUP(Tabla15[[#This Row],[COD]],TNOMINA[CODIGO],TNOMINA[cargo]))</f>
        <v>CONSERJE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6" t="str">
        <f>_xlfn.XLOOKUP(Tabla15[[#This Row],[CEDULA]],TNOMBRADOS[CEDULA],TNOMBRADOS[STATUS],
_xlfn.XLOOKUP(Tabla15[[#This Row],[CEDULA]],TCARRERA[CEDULA],TCARRERA[CATEGORIA DEL SERVIDOR],""))</f>
        <v/>
      </c>
      <c r="H226" t="str">
        <f>_xlfn.XLOOKUP(Tabla15[[#This Row],[CARGO]],Tabla612[CARGO],Tabla612[CATEGORIA DEL SERVIDOR],Tabla15[[#This Row],[TIPO]])</f>
        <v>ESTATUTO SIMPLIFICADO</v>
      </c>
      <c r="I226" t="str">
        <f>IF(Tabla15[[#This Row],[CAT1]]&lt;&gt;"",Tabla15[[#This Row],[CAT1]],Tabla15[[#This Row],[CAT2]])</f>
        <v>ESTATUTO SIMPLIFICADO</v>
      </c>
      <c r="J226" s="42">
        <f>_xlfn.XLOOKUP(Tabla15[[#This Row],[COD]],TNOMINA[CODIGO],TNOMINA[sbruto])</f>
        <v>20000</v>
      </c>
      <c r="K226" s="42">
        <f>_xlfn.XLOOKUP(Tabla15[[#This Row],[COD]],TNOMINA[CODIGO],TNOMINA[ISR])</f>
        <v>0</v>
      </c>
      <c r="L226" s="42">
        <f>_xlfn.XLOOKUP(Tabla15[[#This Row],[COD]],TNOMINA[CODIGO],TNOMINA[SFS])</f>
        <v>608</v>
      </c>
      <c r="M226" s="42">
        <f>_xlfn.XLOOKUP(Tabla15[[#This Row],[COD]],TNOMINA[CODIGO],TNOMINA[AFP])</f>
        <v>574</v>
      </c>
      <c r="N226" s="42">
        <f>_xlfn.XLOOKUP(Tabla15[[#This Row],[COD]],TNOMINA[CODIGO],TNOMINA[Otro Desc.])</f>
        <v>1967</v>
      </c>
      <c r="O226" s="42">
        <f>_xlfn.XLOOKUP(Tabla15[[#This Row],[COD]],TNOMINA[CODIGO],TNOMINA[sneto])</f>
        <v>16851</v>
      </c>
      <c r="P226" t="str">
        <f>_xlfn.XLOOKUP(Tabla15[[#This Row],[CEDULA]],EMPXSEXO[NODOC],EMPXSEXO[GENERO])</f>
        <v>F</v>
      </c>
      <c r="Q226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7" spans="1:17" hidden="1">
      <c r="A227" t="s">
        <v>7430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22400315184</v>
      </c>
      <c r="D227" t="str">
        <f>_xlfn.XLOOKUP(Tabla15[[#This Row],[CEDULA]],TMODELO[Numero Documento],TMODELO[Empleado],_xlfn.XLOOKUP(Tabla15[[#This Row],[CEDULA]],TNOMINA[cedula],TNOMINA[nombre]))</f>
        <v>FRANNY MONTERO MONTERO</v>
      </c>
      <c r="E227" t="str">
        <f>_xlfn.XLOOKUP(Tabla15[[#This Row],[CEDULA]],TMODELO[Numero Documento],TMODELO[Cargo],_xlfn.XLOOKUP(Tabla15[[#This Row],[COD]],TNOMINA[CODIGO],TNOMINA[cargo]))</f>
        <v>CONSERJE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ESTATUTO SIMPLIFICADO</v>
      </c>
      <c r="I227" t="str">
        <f>IF(Tabla15[[#This Row],[CAT1]]&lt;&gt;"",Tabla15[[#This Row],[CAT1]],Tabla15[[#This Row],[CAT2]])</f>
        <v>ESTATUTO SIMPLIFICADO</v>
      </c>
      <c r="J227" s="42">
        <f>_xlfn.XLOOKUP(Tabla15[[#This Row],[COD]],TNOMINA[CODIGO],TNOMINA[sbruto])</f>
        <v>18000</v>
      </c>
      <c r="K227" s="42">
        <f>_xlfn.XLOOKUP(Tabla15[[#This Row],[COD]],TNOMINA[CODIGO],TNOMINA[ISR])</f>
        <v>0</v>
      </c>
      <c r="L227" s="42">
        <f>_xlfn.XLOOKUP(Tabla15[[#This Row],[COD]],TNOMINA[CODIGO],TNOMINA[SFS])</f>
        <v>547.20000000000005</v>
      </c>
      <c r="M227" s="42">
        <f>_xlfn.XLOOKUP(Tabla15[[#This Row],[COD]],TNOMINA[CODIGO],TNOMINA[AFP])</f>
        <v>516.6</v>
      </c>
      <c r="N227" s="42">
        <f>_xlfn.XLOOKUP(Tabla15[[#This Row],[COD]],TNOMINA[CODIGO],TNOMINA[Otro Desc.])</f>
        <v>25</v>
      </c>
      <c r="O227" s="42">
        <f>_xlfn.XLOOKUP(Tabla15[[#This Row],[COD]],TNOMINA[CODIGO],TNOMINA[sneto])</f>
        <v>16911.2</v>
      </c>
      <c r="P227" t="str">
        <f>_xlfn.XLOOKUP(Tabla15[[#This Row],[CEDULA]],EMPXSEXO[NODOC],EMPXSEXO[GENERO])</f>
        <v>F</v>
      </c>
      <c r="Q227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8" spans="1:17" hidden="1">
      <c r="A228" t="s">
        <v>7319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00113639728</v>
      </c>
      <c r="D228" t="str">
        <f>_xlfn.XLOOKUP(Tabla15[[#This Row],[CEDULA]],TMODELO[Numero Documento],TMODELO[Empleado],_xlfn.XLOOKUP(Tabla15[[#This Row],[CEDULA]],TNOMINA[cedula],TNOMINA[nombre]))</f>
        <v>BENITA CRUCEY CABRERA</v>
      </c>
      <c r="E228" t="str">
        <f>_xlfn.XLOOKUP(Tabla15[[#This Row],[CEDULA]],TMODELO[Numero Documento],TMODELO[Cargo],_xlfn.XLOOKUP(Tabla15[[#This Row],[COD]],TNOMINA[CODIGO],TNOMINA[cargo]))</f>
        <v>CONSERJE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ESTATUTO SIMPLIFICADO</v>
      </c>
      <c r="I228" t="str">
        <f>IF(Tabla15[[#This Row],[CAT1]]&lt;&gt;"",Tabla15[[#This Row],[CAT1]],Tabla15[[#This Row],[CAT2]])</f>
        <v>ESTATUTO SIMPLIFICADO</v>
      </c>
      <c r="J228" s="42">
        <f>_xlfn.XLOOKUP(Tabla15[[#This Row],[COD]],TNOMINA[CODIGO],TNOMINA[sbruto])</f>
        <v>17000</v>
      </c>
      <c r="K228" s="42">
        <f>_xlfn.XLOOKUP(Tabla15[[#This Row],[COD]],TNOMINA[CODIGO],TNOMINA[ISR])</f>
        <v>0</v>
      </c>
      <c r="L228" s="42">
        <f>_xlfn.XLOOKUP(Tabla15[[#This Row],[COD]],TNOMINA[CODIGO],TNOMINA[SFS])</f>
        <v>516.79999999999995</v>
      </c>
      <c r="M228" s="42">
        <f>_xlfn.XLOOKUP(Tabla15[[#This Row],[COD]],TNOMINA[CODIGO],TNOMINA[AFP])</f>
        <v>487.9</v>
      </c>
      <c r="N228" s="42">
        <f>_xlfn.XLOOKUP(Tabla15[[#This Row],[COD]],TNOMINA[CODIGO],TNOMINA[Otro Desc.])</f>
        <v>3431.83</v>
      </c>
      <c r="O228" s="42">
        <f>_xlfn.XLOOKUP(Tabla15[[#This Row],[COD]],TNOMINA[CODIGO],TNOMINA[sneto])</f>
        <v>12563.47</v>
      </c>
      <c r="P228" t="str">
        <f>_xlfn.XLOOKUP(Tabla15[[#This Row],[CEDULA]],EMPXSEXO[NODOC],EMPXSEXO[GENERO])</f>
        <v>F</v>
      </c>
      <c r="Q228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9" spans="1:17" hidden="1">
      <c r="A229" t="s">
        <v>7614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00107226912</v>
      </c>
      <c r="D229" t="str">
        <f>_xlfn.XLOOKUP(Tabla15[[#This Row],[CEDULA]],TMODELO[Numero Documento],TMODELO[Empleado],_xlfn.XLOOKUP(Tabla15[[#This Row],[CEDULA]],TNOMINA[cedula],TNOMINA[nombre]))</f>
        <v>PAULINA MOREL GRULLAR</v>
      </c>
      <c r="E229" t="str">
        <f>_xlfn.XLOOKUP(Tabla15[[#This Row],[CEDULA]],TMODELO[Numero Documento],TMODELO[Cargo],_xlfn.XLOOKUP(Tabla15[[#This Row],[COD]],TNOMINA[CODIGO],TNOMINA[cargo]))</f>
        <v>CONSERJE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ESTATUTO SIMPLIFICADO</v>
      </c>
      <c r="I229" t="str">
        <f>IF(Tabla15[[#This Row],[CAT1]]&lt;&gt;"",Tabla15[[#This Row],[CAT1]],Tabla15[[#This Row],[CAT2]])</f>
        <v>ESTATUTO SIMPLIFICADO</v>
      </c>
      <c r="J229" s="42">
        <f>_xlfn.XLOOKUP(Tabla15[[#This Row],[COD]],TNOMINA[CODIGO],TNOMINA[sbruto])</f>
        <v>17000</v>
      </c>
      <c r="K229" s="42">
        <f>_xlfn.XLOOKUP(Tabla15[[#This Row],[COD]],TNOMINA[CODIGO],TNOMINA[ISR])</f>
        <v>0</v>
      </c>
      <c r="L229" s="42">
        <f>_xlfn.XLOOKUP(Tabla15[[#This Row],[COD]],TNOMINA[CODIGO],TNOMINA[SFS])</f>
        <v>516.79999999999995</v>
      </c>
      <c r="M229" s="42">
        <f>_xlfn.XLOOKUP(Tabla15[[#This Row],[COD]],TNOMINA[CODIGO],TNOMINA[AFP])</f>
        <v>487.9</v>
      </c>
      <c r="N229" s="42">
        <f>_xlfn.XLOOKUP(Tabla15[[#This Row],[COD]],TNOMINA[CODIGO],TNOMINA[Otro Desc.])</f>
        <v>10607.68</v>
      </c>
      <c r="O229" s="42">
        <f>_xlfn.XLOOKUP(Tabla15[[#This Row],[COD]],TNOMINA[CODIGO],TNOMINA[sneto])</f>
        <v>5387.62</v>
      </c>
      <c r="P229" t="str">
        <f>_xlfn.XLOOKUP(Tabla15[[#This Row],[CEDULA]],EMPXSEXO[NODOC],EMPXSEXO[GENERO])</f>
        <v>F</v>
      </c>
      <c r="Q229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0" spans="1:17" hidden="1">
      <c r="A230" t="s">
        <v>7518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00110968575</v>
      </c>
      <c r="D230" t="str">
        <f>_xlfn.XLOOKUP(Tabla15[[#This Row],[CEDULA]],TMODELO[Numero Documento],TMODELO[Empleado],_xlfn.XLOOKUP(Tabla15[[#This Row],[CEDULA]],TNOMINA[cedula],TNOMINA[nombre]))</f>
        <v>LEDY ACOSTA FELIZ</v>
      </c>
      <c r="E230" t="str">
        <f>_xlfn.XLOOKUP(Tabla15[[#This Row],[CEDULA]],TMODELO[Numero Documento],TMODELO[Cargo],_xlfn.XLOOKUP(Tabla15[[#This Row],[COD]],TNOMINA[CODIGO],TNOMINA[cargo]))</f>
        <v>CONSERJE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0" t="str">
        <f>_xlfn.XLOOKUP(Tabla15[[#This Row],[CEDULA]],TNOMBRADOS[CEDULA],TNOMBRADOS[STATUS],
_xlfn.XLOOKUP(Tabla15[[#This Row],[CEDULA]],TCARRERA[CEDULA],TCARRERA[CATEGORIA DEL SERVIDOR],""))</f>
        <v/>
      </c>
      <c r="H230" t="str">
        <f>_xlfn.XLOOKUP(Tabla15[[#This Row],[CARGO]],Tabla612[CARGO],Tabla612[CATEGORIA DEL SERVIDOR],Tabla15[[#This Row],[TIPO]])</f>
        <v>ESTATUTO SIMPLIFICADO</v>
      </c>
      <c r="I230" t="str">
        <f>IF(Tabla15[[#This Row],[CAT1]]&lt;&gt;"",Tabla15[[#This Row],[CAT1]],Tabla15[[#This Row],[CAT2]])</f>
        <v>ESTATUTO SIMPLIFICADO</v>
      </c>
      <c r="J230" s="42">
        <f>_xlfn.XLOOKUP(Tabla15[[#This Row],[COD]],TNOMINA[CODIGO],TNOMINA[sbruto])</f>
        <v>17000</v>
      </c>
      <c r="K230" s="42">
        <f>_xlfn.XLOOKUP(Tabla15[[#This Row],[COD]],TNOMINA[CODIGO],TNOMINA[ISR])</f>
        <v>0</v>
      </c>
      <c r="L230" s="42">
        <f>_xlfn.XLOOKUP(Tabla15[[#This Row],[COD]],TNOMINA[CODIGO],TNOMINA[SFS])</f>
        <v>516.79999999999995</v>
      </c>
      <c r="M230" s="42">
        <f>_xlfn.XLOOKUP(Tabla15[[#This Row],[COD]],TNOMINA[CODIGO],TNOMINA[AFP])</f>
        <v>487.9</v>
      </c>
      <c r="N230" s="42">
        <f>_xlfn.XLOOKUP(Tabla15[[#This Row],[COD]],TNOMINA[CODIGO],TNOMINA[Otro Desc.])</f>
        <v>3158.3799999999992</v>
      </c>
      <c r="O230" s="42">
        <f>_xlfn.XLOOKUP(Tabla15[[#This Row],[COD]],TNOMINA[CODIGO],TNOMINA[sneto])</f>
        <v>12836.92</v>
      </c>
      <c r="P230" t="str">
        <f>_xlfn.XLOOKUP(Tabla15[[#This Row],[CEDULA]],EMPXSEXO[NODOC],EMPXSEXO[GENERO])</f>
        <v>F</v>
      </c>
      <c r="Q230" s="123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1" spans="1:17" hidden="1">
      <c r="A231" t="s">
        <v>7693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00117000687</v>
      </c>
      <c r="D231" t="str">
        <f>_xlfn.XLOOKUP(Tabla15[[#This Row],[CEDULA]],TMODELO[Numero Documento],TMODELO[Empleado],_xlfn.XLOOKUP(Tabla15[[#This Row],[CEDULA]],TNOMINA[cedula],TNOMINA[nombre]))</f>
        <v>WENDI ARACELIS PEREZ BRITO</v>
      </c>
      <c r="E231" t="str">
        <f>_xlfn.XLOOKUP(Tabla15[[#This Row],[CEDULA]],TMODELO[Numero Documento],TMODELO[Cargo],_xlfn.XLOOKUP(Tabla15[[#This Row],[COD]],TNOMINA[CODIGO],TNOMINA[cargo]))</f>
        <v>CONSERJE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2">
        <f>_xlfn.XLOOKUP(Tabla15[[#This Row],[COD]],TNOMINA[CODIGO],TNOMINA[sbruto])</f>
        <v>16500</v>
      </c>
      <c r="K231" s="42">
        <f>_xlfn.XLOOKUP(Tabla15[[#This Row],[COD]],TNOMINA[CODIGO],TNOMINA[ISR])</f>
        <v>0</v>
      </c>
      <c r="L231" s="42">
        <f>_xlfn.XLOOKUP(Tabla15[[#This Row],[COD]],TNOMINA[CODIGO],TNOMINA[SFS])</f>
        <v>501.6</v>
      </c>
      <c r="M231" s="42">
        <f>_xlfn.XLOOKUP(Tabla15[[#This Row],[COD]],TNOMINA[CODIGO],TNOMINA[AFP])</f>
        <v>473.55</v>
      </c>
      <c r="N231" s="42">
        <f>_xlfn.XLOOKUP(Tabla15[[#This Row],[COD]],TNOMINA[CODIGO],TNOMINA[Otro Desc.])</f>
        <v>1071</v>
      </c>
      <c r="O231" s="42">
        <f>_xlfn.XLOOKUP(Tabla15[[#This Row],[COD]],TNOMINA[CODIGO],TNOMINA[sneto])</f>
        <v>14453.85</v>
      </c>
      <c r="P231" t="str">
        <f>_xlfn.XLOOKUP(Tabla15[[#This Row],[CEDULA]],EMPXSEXO[NODOC],EMPXSEXO[GENERO])</f>
        <v>F</v>
      </c>
      <c r="Q231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2" spans="1:17" hidden="1">
      <c r="A232" t="s">
        <v>7341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40229453101</v>
      </c>
      <c r="D232" t="str">
        <f>_xlfn.XLOOKUP(Tabla15[[#This Row],[CEDULA]],TMODELO[Numero Documento],TMODELO[Empleado],_xlfn.XLOOKUP(Tabla15[[#This Row],[CEDULA]],TNOMINA[cedula],TNOMINA[nombre]))</f>
        <v>CHARLENNY MICHEL TAVERAS CARVAJAL</v>
      </c>
      <c r="E232" t="str">
        <f>_xlfn.XLOOKUP(Tabla15[[#This Row],[CEDULA]],TMODELO[Numero Documento],TMODELO[Cargo],_xlfn.XLOOKUP(Tabla15[[#This Row],[COD]],TNOMINA[CODIGO],TNOMINA[cargo]))</f>
        <v>CONSERJE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ESTATUTO SIMPLIFICADO</v>
      </c>
      <c r="I232" t="str">
        <f>IF(Tabla15[[#This Row],[CAT1]]&lt;&gt;"",Tabla15[[#This Row],[CAT1]],Tabla15[[#This Row],[CAT2]])</f>
        <v>ESTATUTO SIMPLIFICADO</v>
      </c>
      <c r="J232" s="42">
        <f>_xlfn.XLOOKUP(Tabla15[[#This Row],[COD]],TNOMINA[CODIGO],TNOMINA[sbruto])</f>
        <v>16000</v>
      </c>
      <c r="K232" s="42">
        <f>_xlfn.XLOOKUP(Tabla15[[#This Row],[COD]],TNOMINA[CODIGO],TNOMINA[ISR])</f>
        <v>0</v>
      </c>
      <c r="L232" s="42">
        <f>_xlfn.XLOOKUP(Tabla15[[#This Row],[COD]],TNOMINA[CODIGO],TNOMINA[SFS])</f>
        <v>486.4</v>
      </c>
      <c r="M232" s="42">
        <f>_xlfn.XLOOKUP(Tabla15[[#This Row],[COD]],TNOMINA[CODIGO],TNOMINA[AFP])</f>
        <v>459.2</v>
      </c>
      <c r="N232" s="42">
        <f>_xlfn.XLOOKUP(Tabla15[[#This Row],[COD]],TNOMINA[CODIGO],TNOMINA[Otro Desc.])</f>
        <v>2831.01</v>
      </c>
      <c r="O232" s="42">
        <f>_xlfn.XLOOKUP(Tabla15[[#This Row],[COD]],TNOMINA[CODIGO],TNOMINA[sneto])</f>
        <v>12223.39</v>
      </c>
      <c r="P232" t="str">
        <f>_xlfn.XLOOKUP(Tabla15[[#This Row],[CEDULA]],EMPXSEXO[NODOC],EMPXSEXO[GENERO])</f>
        <v>F</v>
      </c>
      <c r="Q232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3" spans="1:17" hidden="1">
      <c r="A233" t="s">
        <v>7647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00114938855</v>
      </c>
      <c r="D233" t="str">
        <f>_xlfn.XLOOKUP(Tabla15[[#This Row],[CEDULA]],TMODELO[Numero Documento],TMODELO[Empleado],_xlfn.XLOOKUP(Tabla15[[#This Row],[CEDULA]],TNOMINA[cedula],TNOMINA[nombre]))</f>
        <v>ROSA ANGELICA NELCIDA NUÑEZ CASTRO</v>
      </c>
      <c r="E233" t="str">
        <f>_xlfn.XLOOKUP(Tabla15[[#This Row],[CEDULA]],TMODELO[Numero Documento],TMODELO[Cargo],_xlfn.XLOOKUP(Tabla15[[#This Row],[COD]],TNOMINA[CODIGO],TNOMINA[cargo]))</f>
        <v>CONSERJE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ESTATUTO SIMPLIFICADO</v>
      </c>
      <c r="I233" t="str">
        <f>IF(Tabla15[[#This Row],[CAT1]]&lt;&gt;"",Tabla15[[#This Row],[CAT1]],Tabla15[[#This Row],[CAT2]])</f>
        <v>ESTATUTO SIMPLIFICADO</v>
      </c>
      <c r="J233" s="42">
        <f>_xlfn.XLOOKUP(Tabla15[[#This Row],[COD]],TNOMINA[CODIGO],TNOMINA[sbruto])</f>
        <v>15000</v>
      </c>
      <c r="K233" s="42">
        <f>_xlfn.XLOOKUP(Tabla15[[#This Row],[COD]],TNOMINA[CODIGO],TNOMINA[ISR])</f>
        <v>0</v>
      </c>
      <c r="L233" s="42">
        <f>_xlfn.XLOOKUP(Tabla15[[#This Row],[COD]],TNOMINA[CODIGO],TNOMINA[SFS])</f>
        <v>456</v>
      </c>
      <c r="M233" s="42">
        <f>_xlfn.XLOOKUP(Tabla15[[#This Row],[COD]],TNOMINA[CODIGO],TNOMINA[AFP])</f>
        <v>430.5</v>
      </c>
      <c r="N233" s="42">
        <f>_xlfn.XLOOKUP(Tabla15[[#This Row],[COD]],TNOMINA[CODIGO],TNOMINA[Otro Desc.])</f>
        <v>8405.130000000001</v>
      </c>
      <c r="O233" s="42">
        <f>_xlfn.XLOOKUP(Tabla15[[#This Row],[COD]],TNOMINA[CODIGO],TNOMINA[sneto])</f>
        <v>5708.37</v>
      </c>
      <c r="P233" t="str">
        <f>_xlfn.XLOOKUP(Tabla15[[#This Row],[CEDULA]],EMPXSEXO[NODOC],EMPXSEXO[GENERO])</f>
        <v>F</v>
      </c>
      <c r="Q233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4" spans="1:17" hidden="1">
      <c r="A234" t="s">
        <v>7534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05900090944</v>
      </c>
      <c r="D234" t="str">
        <f>_xlfn.XLOOKUP(Tabla15[[#This Row],[CEDULA]],TMODELO[Numero Documento],TMODELO[Empleado],_xlfn.XLOOKUP(Tabla15[[#This Row],[CEDULA]],TNOMINA[cedula],TNOMINA[nombre]))</f>
        <v>LUCRECIO AMPARO</v>
      </c>
      <c r="E234" t="str">
        <f>_xlfn.XLOOKUP(Tabla15[[#This Row],[CEDULA]],TMODELO[Numero Documento],TMODELO[Cargo],_xlfn.XLOOKUP(Tabla15[[#This Row],[COD]],TNOMINA[CODIGO],TNOMINA[cargo]))</f>
        <v>MENSAJERO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FIJO</v>
      </c>
      <c r="I234" t="str">
        <f>IF(Tabla15[[#This Row],[CAT1]]&lt;&gt;"",Tabla15[[#This Row],[CAT1]],Tabla15[[#This Row],[CAT2]])</f>
        <v>FIJO</v>
      </c>
      <c r="J234" s="42">
        <f>_xlfn.XLOOKUP(Tabla15[[#This Row],[COD]],TNOMINA[CODIGO],TNOMINA[sbruto])</f>
        <v>13200</v>
      </c>
      <c r="K234" s="42">
        <f>_xlfn.XLOOKUP(Tabla15[[#This Row],[COD]],TNOMINA[CODIGO],TNOMINA[ISR])</f>
        <v>0</v>
      </c>
      <c r="L234" s="42">
        <f>_xlfn.XLOOKUP(Tabla15[[#This Row],[COD]],TNOMINA[CODIGO],TNOMINA[SFS])</f>
        <v>401.28</v>
      </c>
      <c r="M234" s="42">
        <f>_xlfn.XLOOKUP(Tabla15[[#This Row],[COD]],TNOMINA[CODIGO],TNOMINA[AFP])</f>
        <v>378.84</v>
      </c>
      <c r="N234" s="42">
        <f>_xlfn.XLOOKUP(Tabla15[[#This Row],[COD]],TNOMINA[CODIGO],TNOMINA[Otro Desc.])</f>
        <v>1163.0000000000018</v>
      </c>
      <c r="O234" s="42">
        <f>_xlfn.XLOOKUP(Tabla15[[#This Row],[COD]],TNOMINA[CODIGO],TNOMINA[sneto])</f>
        <v>11256.88</v>
      </c>
      <c r="P234" t="str">
        <f>_xlfn.XLOOKUP(Tabla15[[#This Row],[CEDULA]],EMPXSEXO[NODOC],EMPXSEXO[GENERO])</f>
        <v>M</v>
      </c>
      <c r="Q234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5" spans="1:17" hidden="1">
      <c r="A235" t="s">
        <v>7336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00106856545</v>
      </c>
      <c r="D235" t="str">
        <f>_xlfn.XLOOKUP(Tabla15[[#This Row],[CEDULA]],TMODELO[Numero Documento],TMODELO[Empleado],_xlfn.XLOOKUP(Tabla15[[#This Row],[CEDULA]],TNOMINA[cedula],TNOMINA[nombre]))</f>
        <v>CARMEN TERRERO</v>
      </c>
      <c r="E235" t="str">
        <f>_xlfn.XLOOKUP(Tabla15[[#This Row],[CEDULA]],TMODELO[Numero Documento],TMODELO[Cargo],_xlfn.XLOOKUP(Tabla15[[#This Row],[COD]],TNOMINA[CODIGO],TNOMINA[cargo]))</f>
        <v>CONSERJE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5" t="str">
        <f>_xlfn.XLOOKUP(Tabla15[[#This Row],[CEDULA]],TNOMBRADOS[CEDULA],TNOMBRADOS[STATUS],
_xlfn.XLOOKUP(Tabla15[[#This Row],[CEDULA]],TCARRERA[CEDULA],TCARRERA[CATEGORIA DEL SERVIDOR],""))</f>
        <v>CARRERA ADMINISTRATIVA</v>
      </c>
      <c r="H235" t="str">
        <f>_xlfn.XLOOKUP(Tabla15[[#This Row],[CARGO]],Tabla612[CARGO],Tabla612[CATEGORIA DEL SERVIDOR],Tabla15[[#This Row],[TIPO]])</f>
        <v>ESTATUTO SIMPLIFICADO</v>
      </c>
      <c r="I235" t="str">
        <f>IF(Tabla15[[#This Row],[CAT1]]&lt;&gt;"",Tabla15[[#This Row],[CAT1]],Tabla15[[#This Row],[CAT2]])</f>
        <v>CARRERA ADMINISTRATIVA</v>
      </c>
      <c r="J235" s="42">
        <f>_xlfn.XLOOKUP(Tabla15[[#This Row],[COD]],TNOMINA[CODIGO],TNOMINA[sbruto])</f>
        <v>11000</v>
      </c>
      <c r="K235" s="42">
        <f>_xlfn.XLOOKUP(Tabla15[[#This Row],[COD]],TNOMINA[CODIGO],TNOMINA[ISR])</f>
        <v>0</v>
      </c>
      <c r="L235" s="42">
        <f>_xlfn.XLOOKUP(Tabla15[[#This Row],[COD]],TNOMINA[CODIGO],TNOMINA[SFS])</f>
        <v>334.4</v>
      </c>
      <c r="M235" s="42">
        <f>_xlfn.XLOOKUP(Tabla15[[#This Row],[COD]],TNOMINA[CODIGO],TNOMINA[AFP])</f>
        <v>315.7</v>
      </c>
      <c r="N235" s="42">
        <f>_xlfn.XLOOKUP(Tabla15[[#This Row],[COD]],TNOMINA[CODIGO],TNOMINA[Otro Desc.])</f>
        <v>451</v>
      </c>
      <c r="O235" s="42">
        <f>_xlfn.XLOOKUP(Tabla15[[#This Row],[COD]],TNOMINA[CODIGO],TNOMINA[sneto])</f>
        <v>9898.9</v>
      </c>
      <c r="P235" t="str">
        <f>_xlfn.XLOOKUP(Tabla15[[#This Row],[CEDULA]],EMPXSEXO[NODOC],EMPXSEXO[GENERO])</f>
        <v>F</v>
      </c>
      <c r="Q235" s="104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6" spans="1:17" hidden="1">
      <c r="A236" t="s">
        <v>7525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00104307053</v>
      </c>
      <c r="D236" t="str">
        <f>_xlfn.XLOOKUP(Tabla15[[#This Row],[CEDULA]],TMODELO[Numero Documento],TMODELO[Empleado],_xlfn.XLOOKUP(Tabla15[[#This Row],[CEDULA]],TNOMINA[cedula],TNOMINA[nombre]))</f>
        <v>LIDIA RODRIGUEZ</v>
      </c>
      <c r="E236" t="str">
        <f>_xlfn.XLOOKUP(Tabla15[[#This Row],[CEDULA]],TMODELO[Numero Documento],TMODELO[Cargo],_xlfn.XLOOKUP(Tabla15[[#This Row],[COD]],TNOMINA[CODIGO],TNOMINA[cargo]))</f>
        <v>CONSERJE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ESTATUTO SIMPLIFICADO</v>
      </c>
      <c r="I236" t="str">
        <f>IF(Tabla15[[#This Row],[CAT1]]&lt;&gt;"",Tabla15[[#This Row],[CAT1]],Tabla15[[#This Row],[CAT2]])</f>
        <v>CARRERA ADMINISTRATIVA</v>
      </c>
      <c r="J236" s="42">
        <f>_xlfn.XLOOKUP(Tabla15[[#This Row],[COD]],TNOMINA[CODIGO],TNOMINA[sbruto])</f>
        <v>10000</v>
      </c>
      <c r="K236" s="42">
        <f>_xlfn.XLOOKUP(Tabla15[[#This Row],[COD]],TNOMINA[CODIGO],TNOMINA[ISR])</f>
        <v>0</v>
      </c>
      <c r="L236" s="42">
        <f>_xlfn.XLOOKUP(Tabla15[[#This Row],[COD]],TNOMINA[CODIGO],TNOMINA[SFS])</f>
        <v>304</v>
      </c>
      <c r="M236" s="42">
        <f>_xlfn.XLOOKUP(Tabla15[[#This Row],[COD]],TNOMINA[CODIGO],TNOMINA[AFP])</f>
        <v>287</v>
      </c>
      <c r="N236" s="42">
        <f>_xlfn.XLOOKUP(Tabla15[[#This Row],[COD]],TNOMINA[CODIGO],TNOMINA[Otro Desc.])</f>
        <v>75</v>
      </c>
      <c r="O236" s="42">
        <f>_xlfn.XLOOKUP(Tabla15[[#This Row],[COD]],TNOMINA[CODIGO],TNOMINA[sneto])</f>
        <v>9334</v>
      </c>
      <c r="P236" t="str">
        <f>_xlfn.XLOOKUP(Tabla15[[#This Row],[CEDULA]],EMPXSEXO[NODOC],EMPXSEXO[GENERO])</f>
        <v>F</v>
      </c>
      <c r="Q236" s="123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7" spans="1:17" hidden="1">
      <c r="A237" t="s">
        <v>7675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00108027061</v>
      </c>
      <c r="D237" t="str">
        <f>_xlfn.XLOOKUP(Tabla15[[#This Row],[CEDULA]],TMODELO[Numero Documento],TMODELO[Empleado],_xlfn.XLOOKUP(Tabla15[[#This Row],[CEDULA]],TNOMINA[cedula],TNOMINA[nombre]))</f>
        <v>SORAYDA ISABEL VERAS LUNA</v>
      </c>
      <c r="E237" t="str">
        <f>_xlfn.XLOOKUP(Tabla15[[#This Row],[CEDULA]],TMODELO[Numero Documento],TMODELO[Cargo],_xlfn.XLOOKUP(Tabla15[[#This Row],[COD]],TNOMINA[CODIGO],TNOMINA[cargo]))</f>
        <v>ENCARGADO (A)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2">
        <f>_xlfn.XLOOKUP(Tabla15[[#This Row],[COD]],TNOMINA[CODIGO],TNOMINA[sbruto])</f>
        <v>100000</v>
      </c>
      <c r="K237" s="42">
        <f>_xlfn.XLOOKUP(Tabla15[[#This Row],[COD]],TNOMINA[CODIGO],TNOMINA[ISR])</f>
        <v>12105.37</v>
      </c>
      <c r="L237" s="42">
        <f>_xlfn.XLOOKUP(Tabla15[[#This Row],[COD]],TNOMINA[CODIGO],TNOMINA[SFS])</f>
        <v>3040</v>
      </c>
      <c r="M237" s="42">
        <f>_xlfn.XLOOKUP(Tabla15[[#This Row],[COD]],TNOMINA[CODIGO],TNOMINA[AFP])</f>
        <v>2870</v>
      </c>
      <c r="N237" s="42">
        <f>_xlfn.XLOOKUP(Tabla15[[#This Row],[COD]],TNOMINA[CODIGO],TNOMINA[Otro Desc.])</f>
        <v>14974.5</v>
      </c>
      <c r="O237" s="42">
        <f>_xlfn.XLOOKUP(Tabla15[[#This Row],[COD]],TNOMINA[CODIGO],TNOMINA[sneto])</f>
        <v>67010.13</v>
      </c>
      <c r="P237" t="str">
        <f>_xlfn.XLOOKUP(Tabla15[[#This Row],[CEDULA]],EMPXSEXO[NODOC],EMPXSEXO[GENERO])</f>
        <v>F</v>
      </c>
      <c r="Q237" s="104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8" spans="1:17" hidden="1">
      <c r="A238" t="s">
        <v>7363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40211165937</v>
      </c>
      <c r="D238" t="str">
        <f>_xlfn.XLOOKUP(Tabla15[[#This Row],[CEDULA]],TMODELO[Numero Documento],TMODELO[Empleado],_xlfn.XLOOKUP(Tabla15[[#This Row],[CEDULA]],TNOMINA[cedula],TNOMINA[nombre]))</f>
        <v>DIANA MARIBEL CASTILLO MARTES</v>
      </c>
      <c r="E238" t="str">
        <f>_xlfn.XLOOKUP(Tabla15[[#This Row],[CEDULA]],TMODELO[Numero Documento],TMODELO[Cargo],_xlfn.XLOOKUP(Tabla15[[#This Row],[COD]],TNOMINA[CODIGO],TNOMINA[cargo]))</f>
        <v>SECRETARIA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8" t="str">
        <f>_xlfn.XLOOKUP(Tabla15[[#This Row],[CEDULA]],TNOMBRADOS[CEDULA],TNOMBRADOS[STATUS],
_xlfn.XLOOKUP(Tabla15[[#This Row],[CEDULA]],TCARRERA[CEDULA],TCARRERA[CATEGORIA DEL SERVIDOR],""))</f>
        <v/>
      </c>
      <c r="H238" t="str">
        <f>_xlfn.XLOOKUP(Tabla15[[#This Row],[CARGO]],Tabla612[CARGO],Tabla612[CATEGORIA DEL SERVIDOR],Tabla15[[#This Row],[TIPO]])</f>
        <v>ESTATUTO SIMPLIFICADO</v>
      </c>
      <c r="I238" t="str">
        <f>IF(Tabla15[[#This Row],[CAT1]]&lt;&gt;"",Tabla15[[#This Row],[CAT1]],Tabla15[[#This Row],[CAT2]])</f>
        <v>ESTATUTO SIMPLIFICADO</v>
      </c>
      <c r="J238" s="42">
        <f>_xlfn.XLOOKUP(Tabla15[[#This Row],[COD]],TNOMINA[CODIGO],TNOMINA[sbruto])</f>
        <v>35000</v>
      </c>
      <c r="K238" s="42">
        <f>_xlfn.XLOOKUP(Tabla15[[#This Row],[COD]],TNOMINA[CODIGO],TNOMINA[ISR])</f>
        <v>0</v>
      </c>
      <c r="L238" s="42">
        <f>_xlfn.XLOOKUP(Tabla15[[#This Row],[COD]],TNOMINA[CODIGO],TNOMINA[SFS])</f>
        <v>1064</v>
      </c>
      <c r="M238" s="42">
        <f>_xlfn.XLOOKUP(Tabla15[[#This Row],[COD]],TNOMINA[CODIGO],TNOMINA[AFP])</f>
        <v>1004.5</v>
      </c>
      <c r="N238" s="42">
        <f>_xlfn.XLOOKUP(Tabla15[[#This Row],[COD]],TNOMINA[CODIGO],TNOMINA[Otro Desc.])</f>
        <v>9384.5299999999988</v>
      </c>
      <c r="O238" s="42">
        <f>_xlfn.XLOOKUP(Tabla15[[#This Row],[COD]],TNOMINA[CODIGO],TNOMINA[sneto])</f>
        <v>23546.97</v>
      </c>
      <c r="P238" t="str">
        <f>_xlfn.XLOOKUP(Tabla15[[#This Row],[CEDULA]],EMPXSEXO[NODOC],EMPXSEXO[GENERO])</f>
        <v>F</v>
      </c>
      <c r="Q238" s="104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9" spans="1:17" hidden="1">
      <c r="A239" t="s">
        <v>7492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00114010713</v>
      </c>
      <c r="D239" t="str">
        <f>_xlfn.XLOOKUP(Tabla15[[#This Row],[CEDULA]],TMODELO[Numero Documento],TMODELO[Empleado],_xlfn.XLOOKUP(Tabla15[[#This Row],[CEDULA]],TNOMINA[cedula],TNOMINA[nombre]))</f>
        <v>JUAN ANTONIO MARTIR PUJOLS</v>
      </c>
      <c r="E239" t="str">
        <f>_xlfn.XLOOKUP(Tabla15[[#This Row],[CEDULA]],TMODELO[Numero Documento],TMODELO[Cargo],_xlfn.XLOOKUP(Tabla15[[#This Row],[COD]],TNOMINA[CODIGO],TNOMINA[cargo]))</f>
        <v>AUXILIAR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2">
        <f>_xlfn.XLOOKUP(Tabla15[[#This Row],[COD]],TNOMINA[CODIGO],TNOMINA[sbruto])</f>
        <v>30000</v>
      </c>
      <c r="K239" s="42">
        <f>_xlfn.XLOOKUP(Tabla15[[#This Row],[COD]],TNOMINA[CODIGO],TNOMINA[ISR])</f>
        <v>0</v>
      </c>
      <c r="L239" s="42">
        <f>_xlfn.XLOOKUP(Tabla15[[#This Row],[COD]],TNOMINA[CODIGO],TNOMINA[SFS])</f>
        <v>912</v>
      </c>
      <c r="M239" s="42">
        <f>_xlfn.XLOOKUP(Tabla15[[#This Row],[COD]],TNOMINA[CODIGO],TNOMINA[AFP])</f>
        <v>861</v>
      </c>
      <c r="N239" s="42">
        <f>_xlfn.XLOOKUP(Tabla15[[#This Row],[COD]],TNOMINA[CODIGO],TNOMINA[Otro Desc.])</f>
        <v>12095.08</v>
      </c>
      <c r="O239" s="42">
        <f>_xlfn.XLOOKUP(Tabla15[[#This Row],[COD]],TNOMINA[CODIGO],TNOMINA[sneto])</f>
        <v>16131.92</v>
      </c>
      <c r="P239" t="str">
        <f>_xlfn.XLOOKUP(Tabla15[[#This Row],[CEDULA]],EMPXSEXO[NODOC],EMPXSEXO[GENERO])</f>
        <v>M</v>
      </c>
      <c r="Q239" s="104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0" spans="1:17" hidden="1">
      <c r="A240" t="s">
        <v>7379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22300929282</v>
      </c>
      <c r="D240" t="str">
        <f>_xlfn.XLOOKUP(Tabla15[[#This Row],[CEDULA]],TMODELO[Numero Documento],TMODELO[Empleado],_xlfn.XLOOKUP(Tabla15[[#This Row],[CEDULA]],TNOMINA[cedula],TNOMINA[nombre]))</f>
        <v>EDWARD KARELL RAMIREZ FLORIAN</v>
      </c>
      <c r="E240" t="str">
        <f>_xlfn.XLOOKUP(Tabla15[[#This Row],[CEDULA]],TMODELO[Numero Documento],TMODELO[Cargo],_xlfn.XLOOKUP(Tabla15[[#This Row],[COD]],TNOMINA[CODIGO],TNOMINA[cargo]))</f>
        <v>AUXILIAR ALMACEN Y SUMINISTRO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2">
        <f>_xlfn.XLOOKUP(Tabla15[[#This Row],[COD]],TNOMINA[CODIGO],TNOMINA[sbruto])</f>
        <v>25000</v>
      </c>
      <c r="K240" s="42">
        <f>_xlfn.XLOOKUP(Tabla15[[#This Row],[COD]],TNOMINA[CODIGO],TNOMINA[ISR])</f>
        <v>0</v>
      </c>
      <c r="L240" s="42">
        <f>_xlfn.XLOOKUP(Tabla15[[#This Row],[COD]],TNOMINA[CODIGO],TNOMINA[SFS])</f>
        <v>760</v>
      </c>
      <c r="M240" s="42">
        <f>_xlfn.XLOOKUP(Tabla15[[#This Row],[COD]],TNOMINA[CODIGO],TNOMINA[AFP])</f>
        <v>717.5</v>
      </c>
      <c r="N240" s="42">
        <f>_xlfn.XLOOKUP(Tabla15[[#This Row],[COD]],TNOMINA[CODIGO],TNOMINA[Otro Desc.])</f>
        <v>25</v>
      </c>
      <c r="O240" s="42">
        <f>_xlfn.XLOOKUP(Tabla15[[#This Row],[COD]],TNOMINA[CODIGO],TNOMINA[sneto])</f>
        <v>23497.5</v>
      </c>
      <c r="P240" t="str">
        <f>_xlfn.XLOOKUP(Tabla15[[#This Row],[CEDULA]],EMPXSEXO[NODOC],EMPXSEXO[GENERO])</f>
        <v>M</v>
      </c>
      <c r="Q240" s="104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1" spans="1:17" hidden="1">
      <c r="A241" t="s">
        <v>7303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00104112487</v>
      </c>
      <c r="D241" t="str">
        <f>_xlfn.XLOOKUP(Tabla15[[#This Row],[CEDULA]],TMODELO[Numero Documento],TMODELO[Empleado],_xlfn.XLOOKUP(Tabla15[[#This Row],[CEDULA]],TNOMINA[cedula],TNOMINA[nombre]))</f>
        <v>ANGEL FELICIANO CUEVAS RIJO</v>
      </c>
      <c r="E241" t="str">
        <f>_xlfn.XLOOKUP(Tabla15[[#This Row],[CEDULA]],TMODELO[Numero Documento],TMODELO[Cargo],_xlfn.XLOOKUP(Tabla15[[#This Row],[COD]],TNOMINA[CODIGO],TNOMINA[cargo]))</f>
        <v>TECNICO EN COMPRAS Y CONTRATACIONES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41" t="str">
        <f>_xlfn.XLOOKUP(Tabla15[[#This Row],[CEDULA]],TNOMBRADOS[CEDULA],TNOMBRADOS[STATUS],
_xlfn.XLOOKUP(Tabla15[[#This Row],[CEDULA]],TCARRERA[CEDULA],TCARRERA[CATEGORIA DEL SERVIDOR],""))</f>
        <v>CARRERA ADMINISTRATIVA</v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CARRERA ADMINISTRATIVA</v>
      </c>
      <c r="J241" s="42">
        <f>_xlfn.XLOOKUP(Tabla15[[#This Row],[COD]],TNOMINA[CODIGO],TNOMINA[sbruto])</f>
        <v>100000</v>
      </c>
      <c r="K241" s="42">
        <f>_xlfn.XLOOKUP(Tabla15[[#This Row],[COD]],TNOMINA[CODIGO],TNOMINA[ISR])</f>
        <v>11311.68</v>
      </c>
      <c r="L241" s="42">
        <f>_xlfn.XLOOKUP(Tabla15[[#This Row],[COD]],TNOMINA[CODIGO],TNOMINA[SFS])</f>
        <v>3040</v>
      </c>
      <c r="M241" s="42">
        <f>_xlfn.XLOOKUP(Tabla15[[#This Row],[COD]],TNOMINA[CODIGO],TNOMINA[AFP])</f>
        <v>2870</v>
      </c>
      <c r="N241" s="42">
        <f>_xlfn.XLOOKUP(Tabla15[[#This Row],[COD]],TNOMINA[CODIGO],TNOMINA[Otro Desc.])</f>
        <v>6245.7600000000093</v>
      </c>
      <c r="O241" s="42">
        <f>_xlfn.XLOOKUP(Tabla15[[#This Row],[COD]],TNOMINA[CODIGO],TNOMINA[sneto])</f>
        <v>76532.56</v>
      </c>
      <c r="P241" t="str">
        <f>_xlfn.XLOOKUP(Tabla15[[#This Row],[CEDULA]],EMPXSEXO[NODOC],EMPXSEXO[GENERO])</f>
        <v>M</v>
      </c>
      <c r="Q241" s="104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242" spans="1:17" hidden="1">
      <c r="A242" t="s">
        <v>7298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00100038793</v>
      </c>
      <c r="D242" t="str">
        <f>_xlfn.XLOOKUP(Tabla15[[#This Row],[CEDULA]],TMODELO[Numero Documento],TMODELO[Empleado],_xlfn.XLOOKUP(Tabla15[[#This Row],[CEDULA]],TNOMINA[cedula],TNOMINA[nombre]))</f>
        <v>ANA MARIA OVIEDO HERNANDEZ</v>
      </c>
      <c r="E242" t="str">
        <f>_xlfn.XLOOKUP(Tabla15[[#This Row],[CEDULA]],TMODELO[Numero Documento],TMODELO[Cargo],_xlfn.XLOOKUP(Tabla15[[#This Row],[COD]],TNOMINA[CODIGO],TNOMINA[cargo]))</f>
        <v>ARQUITECTO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2">
        <f>_xlfn.XLOOKUP(Tabla15[[#This Row],[COD]],TNOMINA[CODIGO],TNOMINA[sbruto])</f>
        <v>70000</v>
      </c>
      <c r="K242" s="42">
        <f>_xlfn.XLOOKUP(Tabla15[[#This Row],[COD]],TNOMINA[CODIGO],TNOMINA[ISR])</f>
        <v>5368.48</v>
      </c>
      <c r="L242" s="42">
        <f>_xlfn.XLOOKUP(Tabla15[[#This Row],[COD]],TNOMINA[CODIGO],TNOMINA[SFS])</f>
        <v>2128</v>
      </c>
      <c r="M242" s="42">
        <f>_xlfn.XLOOKUP(Tabla15[[#This Row],[COD]],TNOMINA[CODIGO],TNOMINA[AFP])</f>
        <v>2009</v>
      </c>
      <c r="N242" s="42">
        <f>_xlfn.XLOOKUP(Tabla15[[#This Row],[COD]],TNOMINA[CODIGO],TNOMINA[Otro Desc.])</f>
        <v>125.00000000000728</v>
      </c>
      <c r="O242" s="42">
        <f>_xlfn.XLOOKUP(Tabla15[[#This Row],[COD]],TNOMINA[CODIGO],TNOMINA[sneto])</f>
        <v>60369.52</v>
      </c>
      <c r="P242" t="str">
        <f>_xlfn.XLOOKUP(Tabla15[[#This Row],[CEDULA]],EMPXSEXO[NODOC],EMPXSEXO[GENERO])</f>
        <v>F</v>
      </c>
      <c r="Q242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3" spans="1:17" hidden="1">
      <c r="A243" t="s">
        <v>7691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00116360470</v>
      </c>
      <c r="D243" t="str">
        <f>_xlfn.XLOOKUP(Tabla15[[#This Row],[CEDULA]],TMODELO[Numero Documento],TMODELO[Empleado],_xlfn.XLOOKUP(Tabla15[[#This Row],[CEDULA]],TNOMINA[cedula],TNOMINA[nombre]))</f>
        <v>VIRGINIA MARIA PEREZ TOLENTINO</v>
      </c>
      <c r="E243" t="str">
        <f>_xlfn.XLOOKUP(Tabla15[[#This Row],[CEDULA]],TMODELO[Numero Documento],TMODELO[Cargo],_xlfn.XLOOKUP(Tabla15[[#This Row],[COD]],TNOMINA[CODIGO],TNOMINA[cargo]))</f>
        <v>ARQUITECTO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2">
        <f>_xlfn.XLOOKUP(Tabla15[[#This Row],[COD]],TNOMINA[CODIGO],TNOMINA[sbruto])</f>
        <v>70000</v>
      </c>
      <c r="K243" s="42">
        <f>_xlfn.XLOOKUP(Tabla15[[#This Row],[COD]],TNOMINA[CODIGO],TNOMINA[ISR])</f>
        <v>5051</v>
      </c>
      <c r="L243" s="42">
        <f>_xlfn.XLOOKUP(Tabla15[[#This Row],[COD]],TNOMINA[CODIGO],TNOMINA[SFS])</f>
        <v>2128</v>
      </c>
      <c r="M243" s="42">
        <f>_xlfn.XLOOKUP(Tabla15[[#This Row],[COD]],TNOMINA[CODIGO],TNOMINA[AFP])</f>
        <v>2009</v>
      </c>
      <c r="N243" s="42">
        <f>_xlfn.XLOOKUP(Tabla15[[#This Row],[COD]],TNOMINA[CODIGO],TNOMINA[Otro Desc.])</f>
        <v>2912.3799999999974</v>
      </c>
      <c r="O243" s="42">
        <f>_xlfn.XLOOKUP(Tabla15[[#This Row],[COD]],TNOMINA[CODIGO],TNOMINA[sneto])</f>
        <v>57899.62</v>
      </c>
      <c r="P243" t="str">
        <f>_xlfn.XLOOKUP(Tabla15[[#This Row],[CEDULA]],EMPXSEXO[NODOC],EMPXSEXO[GENERO])</f>
        <v>F</v>
      </c>
      <c r="Q243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4" spans="1:17" hidden="1">
      <c r="A244" t="s">
        <v>7607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00117906156</v>
      </c>
      <c r="D244" t="str">
        <f>_xlfn.XLOOKUP(Tabla15[[#This Row],[CEDULA]],TMODELO[Numero Documento],TMODELO[Empleado],_xlfn.XLOOKUP(Tabla15[[#This Row],[CEDULA]],TNOMINA[cedula],TNOMINA[nombre]))</f>
        <v>PAMELA JOSEFINA RAMIREZ ALMANZAR</v>
      </c>
      <c r="E244" t="str">
        <f>_xlfn.XLOOKUP(Tabla15[[#This Row],[CEDULA]],TMODELO[Numero Documento],TMODELO[Cargo],_xlfn.XLOOKUP(Tabla15[[#This Row],[COD]],TNOMINA[CODIGO],TNOMINA[cargo]))</f>
        <v>INGENIERO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4" t="str">
        <f>_xlfn.XLOOKUP(Tabla15[[#This Row],[CEDULA]],TNOMBRADOS[CEDULA],TNOMBRADOS[STATUS],
_xlfn.XLOOKUP(Tabla15[[#This Row],[CEDULA]],TCARRERA[CEDULA],TCARRERA[CATEGORIA DEL SERVIDOR],""))</f>
        <v/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FIJO</v>
      </c>
      <c r="J244" s="42">
        <f>_xlfn.XLOOKUP(Tabla15[[#This Row],[COD]],TNOMINA[CODIGO],TNOMINA[sbruto])</f>
        <v>60000</v>
      </c>
      <c r="K244" s="42">
        <f>_xlfn.XLOOKUP(Tabla15[[#This Row],[COD]],TNOMINA[CODIGO],TNOMINA[ISR])</f>
        <v>3486.68</v>
      </c>
      <c r="L244" s="42">
        <f>_xlfn.XLOOKUP(Tabla15[[#This Row],[COD]],TNOMINA[CODIGO],TNOMINA[SFS])</f>
        <v>1824</v>
      </c>
      <c r="M244" s="42">
        <f>_xlfn.XLOOKUP(Tabla15[[#This Row],[COD]],TNOMINA[CODIGO],TNOMINA[AFP])</f>
        <v>1722</v>
      </c>
      <c r="N244" s="42">
        <f>_xlfn.XLOOKUP(Tabla15[[#This Row],[COD]],TNOMINA[CODIGO],TNOMINA[Otro Desc.])</f>
        <v>25</v>
      </c>
      <c r="O244" s="42">
        <f>_xlfn.XLOOKUP(Tabla15[[#This Row],[COD]],TNOMINA[CODIGO],TNOMINA[sneto])</f>
        <v>52942.32</v>
      </c>
      <c r="P244" t="str">
        <f>_xlfn.XLOOKUP(Tabla15[[#This Row],[CEDULA]],EMPXSEXO[NODOC],EMPXSEXO[GENERO])</f>
        <v>F</v>
      </c>
      <c r="Q244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5" spans="1:17" hidden="1">
      <c r="A245" t="s">
        <v>7339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40227327943</v>
      </c>
      <c r="D245" t="str">
        <f>_xlfn.XLOOKUP(Tabla15[[#This Row],[CEDULA]],TMODELO[Numero Documento],TMODELO[Empleado],_xlfn.XLOOKUP(Tabla15[[#This Row],[CEDULA]],TNOMINA[cedula],TNOMINA[nombre]))</f>
        <v>CAROLINE IVELISSE DE LOS SANTOS SHEEN</v>
      </c>
      <c r="E245" t="str">
        <f>_xlfn.XLOOKUP(Tabla15[[#This Row],[CEDULA]],TMODELO[Numero Documento],TMODELO[Cargo],_xlfn.XLOOKUP(Tabla15[[#This Row],[COD]],TNOMINA[CODIGO],TNOMINA[cargo]))</f>
        <v>AUXILIAR ADMINISTRATIVO (A)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2">
        <f>_xlfn.XLOOKUP(Tabla15[[#This Row],[COD]],TNOMINA[CODIGO],TNOMINA[sbruto])</f>
        <v>30000</v>
      </c>
      <c r="K245" s="42">
        <f>_xlfn.XLOOKUP(Tabla15[[#This Row],[COD]],TNOMINA[CODIGO],TNOMINA[ISR])</f>
        <v>0</v>
      </c>
      <c r="L245" s="42">
        <f>_xlfn.XLOOKUP(Tabla15[[#This Row],[COD]],TNOMINA[CODIGO],TNOMINA[SFS])</f>
        <v>912</v>
      </c>
      <c r="M245" s="42">
        <f>_xlfn.XLOOKUP(Tabla15[[#This Row],[COD]],TNOMINA[CODIGO],TNOMINA[AFP])</f>
        <v>861</v>
      </c>
      <c r="N245" s="42">
        <f>_xlfn.XLOOKUP(Tabla15[[#This Row],[COD]],TNOMINA[CODIGO],TNOMINA[Otro Desc.])</f>
        <v>25</v>
      </c>
      <c r="O245" s="42">
        <f>_xlfn.XLOOKUP(Tabla15[[#This Row],[COD]],TNOMINA[CODIGO],TNOMINA[sneto])</f>
        <v>28202</v>
      </c>
      <c r="P245" t="str">
        <f>_xlfn.XLOOKUP(Tabla15[[#This Row],[CEDULA]],EMPXSEXO[NODOC],EMPXSEXO[GENERO])</f>
        <v>F</v>
      </c>
      <c r="Q245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6" spans="1:17" hidden="1">
      <c r="A246" t="s">
        <v>7681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00114163728</v>
      </c>
      <c r="D246" t="str">
        <f>_xlfn.XLOOKUP(Tabla15[[#This Row],[CEDULA]],TMODELO[Numero Documento],TMODELO[Empleado],_xlfn.XLOOKUP(Tabla15[[#This Row],[CEDULA]],TNOMINA[cedula],TNOMINA[nombre]))</f>
        <v>VIANELA MARIA SANTANA MARTE</v>
      </c>
      <c r="E246" t="str">
        <f>_xlfn.XLOOKUP(Tabla15[[#This Row],[CEDULA]],TMODELO[Numero Documento],TMODELO[Cargo],_xlfn.XLOOKUP(Tabla15[[#This Row],[COD]],TNOMINA[CODIGO],TNOMINA[cargo]))</f>
        <v>ANALISTA FINANCIERO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FIJO</v>
      </c>
      <c r="I246" t="str">
        <f>IF(Tabla15[[#This Row],[CAT1]]&lt;&gt;"",Tabla15[[#This Row],[CAT1]],Tabla15[[#This Row],[CAT2]])</f>
        <v>FIJO</v>
      </c>
      <c r="J246" s="42">
        <f>_xlfn.XLOOKUP(Tabla15[[#This Row],[COD]],TNOMINA[CODIGO],TNOMINA[sbruto])</f>
        <v>70000</v>
      </c>
      <c r="K246" s="42">
        <f>_xlfn.XLOOKUP(Tabla15[[#This Row],[COD]],TNOMINA[CODIGO],TNOMINA[ISR])</f>
        <v>5368.48</v>
      </c>
      <c r="L246" s="42">
        <f>_xlfn.XLOOKUP(Tabla15[[#This Row],[COD]],TNOMINA[CODIGO],TNOMINA[SFS])</f>
        <v>2128</v>
      </c>
      <c r="M246" s="42">
        <f>_xlfn.XLOOKUP(Tabla15[[#This Row],[COD]],TNOMINA[CODIGO],TNOMINA[AFP])</f>
        <v>2009</v>
      </c>
      <c r="N246" s="42">
        <f>_xlfn.XLOOKUP(Tabla15[[#This Row],[COD]],TNOMINA[CODIGO],TNOMINA[Otro Desc.])</f>
        <v>20841.000000000007</v>
      </c>
      <c r="O246" s="42">
        <f>_xlfn.XLOOKUP(Tabla15[[#This Row],[COD]],TNOMINA[CODIGO],TNOMINA[sneto])</f>
        <v>39653.519999999997</v>
      </c>
      <c r="P246" t="str">
        <f>_xlfn.XLOOKUP(Tabla15[[#This Row],[CEDULA]],EMPXSEXO[NODOC],EMPXSEXO[GENERO])</f>
        <v>F</v>
      </c>
      <c r="Q246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7" spans="1:17" hidden="1">
      <c r="A247" t="s">
        <v>7344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00112383443</v>
      </c>
      <c r="D247" t="str">
        <f>_xlfn.XLOOKUP(Tabla15[[#This Row],[CEDULA]],TMODELO[Numero Documento],TMODELO[Empleado],_xlfn.XLOOKUP(Tabla15[[#This Row],[CEDULA]],TNOMINA[cedula],TNOMINA[nombre]))</f>
        <v>CLARIBEL DE LA ROSA CABRERA</v>
      </c>
      <c r="E247" t="str">
        <f>_xlfn.XLOOKUP(Tabla15[[#This Row],[CEDULA]],TMODELO[Numero Documento],TMODELO[Cargo],_xlfn.XLOOKUP(Tabla15[[#This Row],[COD]],TNOMINA[CODIGO],TNOMINA[cargo]))</f>
        <v>TECNICO ADMINISTRATIVO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7" t="str">
        <f>_xlfn.XLOOKUP(Tabla15[[#This Row],[CEDULA]],TNOMBRADOS[CEDULA],TNOMBRADOS[STATUS],
_xlfn.XLOOKUP(Tabla15[[#This Row],[CEDULA]],TCARRERA[CEDULA],TCARRERA[CATEGORIA DEL SERVIDOR],""))</f>
        <v>CARRERA ADMINISTRATIVA</v>
      </c>
      <c r="H247" t="str">
        <f>_xlfn.XLOOKUP(Tabla15[[#This Row],[CARGO]],Tabla612[CARGO],Tabla612[CATEGORIA DEL SERVIDOR],Tabla15[[#This Row],[TIPO]])</f>
        <v>FIJO</v>
      </c>
      <c r="I247" t="str">
        <f>IF(Tabla15[[#This Row],[CAT1]]&lt;&gt;"",Tabla15[[#This Row],[CAT1]],Tabla15[[#This Row],[CAT2]])</f>
        <v>CARRERA ADMINISTRATIVA</v>
      </c>
      <c r="J247" s="42">
        <f>_xlfn.XLOOKUP(Tabla15[[#This Row],[COD]],TNOMINA[CODIGO],TNOMINA[sbruto])</f>
        <v>45000</v>
      </c>
      <c r="K247" s="42">
        <f>_xlfn.XLOOKUP(Tabla15[[#This Row],[COD]],TNOMINA[CODIGO],TNOMINA[ISR])</f>
        <v>1148.33</v>
      </c>
      <c r="L247" s="42">
        <f>_xlfn.XLOOKUP(Tabla15[[#This Row],[COD]],TNOMINA[CODIGO],TNOMINA[SFS])</f>
        <v>1368</v>
      </c>
      <c r="M247" s="42">
        <f>_xlfn.XLOOKUP(Tabla15[[#This Row],[COD]],TNOMINA[CODIGO],TNOMINA[AFP])</f>
        <v>1291.5</v>
      </c>
      <c r="N247" s="42">
        <f>_xlfn.XLOOKUP(Tabla15[[#This Row],[COD]],TNOMINA[CODIGO],TNOMINA[Otro Desc.])</f>
        <v>20380.689999999999</v>
      </c>
      <c r="O247" s="42">
        <f>_xlfn.XLOOKUP(Tabla15[[#This Row],[COD]],TNOMINA[CODIGO],TNOMINA[sneto])</f>
        <v>20811.48</v>
      </c>
      <c r="P247" t="str">
        <f>_xlfn.XLOOKUP(Tabla15[[#This Row],[CEDULA]],EMPXSEXO[NODOC],EMPXSEXO[GENERO])</f>
        <v>F</v>
      </c>
      <c r="Q247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8" spans="1:17" hidden="1">
      <c r="A248" t="s">
        <v>7613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00100694991</v>
      </c>
      <c r="D248" t="str">
        <f>_xlfn.XLOOKUP(Tabla15[[#This Row],[CEDULA]],TMODELO[Numero Documento],TMODELO[Empleado],_xlfn.XLOOKUP(Tabla15[[#This Row],[CEDULA]],TNOMINA[cedula],TNOMINA[nombre]))</f>
        <v>PATRICIO RAMIREZ MARTE</v>
      </c>
      <c r="E248" t="str">
        <f>_xlfn.XLOOKUP(Tabla15[[#This Row],[CEDULA]],TMODELO[Numero Documento],TMODELO[Cargo],_xlfn.XLOOKUP(Tabla15[[#This Row],[COD]],TNOMINA[CODIGO],TNOMINA[cargo]))</f>
        <v>AUXILIAR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8" t="str">
        <f>_xlfn.XLOOKUP(Tabla15[[#This Row],[CEDULA]],TNOMBRADOS[CEDULA],TNOMBRADOS[STATUS],
_xlfn.XLOOKUP(Tabla15[[#This Row],[CEDULA]],TCARRERA[CEDULA],TCARRERA[CATEGORIA DEL SERVIDOR],""))</f>
        <v/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FIJO</v>
      </c>
      <c r="J248" s="42">
        <f>_xlfn.XLOOKUP(Tabla15[[#This Row],[COD]],TNOMINA[CODIGO],TNOMINA[sbruto])</f>
        <v>35000</v>
      </c>
      <c r="K248" s="42">
        <f>_xlfn.XLOOKUP(Tabla15[[#This Row],[COD]],TNOMINA[CODIGO],TNOMINA[ISR])</f>
        <v>0</v>
      </c>
      <c r="L248" s="42">
        <f>_xlfn.XLOOKUP(Tabla15[[#This Row],[COD]],TNOMINA[CODIGO],TNOMINA[SFS])</f>
        <v>1064</v>
      </c>
      <c r="M248" s="42">
        <f>_xlfn.XLOOKUP(Tabla15[[#This Row],[COD]],TNOMINA[CODIGO],TNOMINA[AFP])</f>
        <v>1004.5</v>
      </c>
      <c r="N248" s="42">
        <f>_xlfn.XLOOKUP(Tabla15[[#This Row],[COD]],TNOMINA[CODIGO],TNOMINA[Otro Desc.])</f>
        <v>24734.75</v>
      </c>
      <c r="O248" s="42">
        <f>_xlfn.XLOOKUP(Tabla15[[#This Row],[COD]],TNOMINA[CODIGO],TNOMINA[sneto])</f>
        <v>8196.75</v>
      </c>
      <c r="P248" t="str">
        <f>_xlfn.XLOOKUP(Tabla15[[#This Row],[CEDULA]],EMPXSEXO[NODOC],EMPXSEXO[GENERO])</f>
        <v>M</v>
      </c>
      <c r="Q248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9" spans="1:17" hidden="1">
      <c r="A249" t="s">
        <v>7362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22301801654</v>
      </c>
      <c r="D249" t="str">
        <f>_xlfn.XLOOKUP(Tabla15[[#This Row],[CEDULA]],TMODELO[Numero Documento],TMODELO[Empleado],_xlfn.XLOOKUP(Tabla15[[#This Row],[CEDULA]],TNOMINA[cedula],TNOMINA[nombre]))</f>
        <v>DIANA ALICIA DIAZ DE LA CRUZ</v>
      </c>
      <c r="E249" t="str">
        <f>_xlfn.XLOOKUP(Tabla15[[#This Row],[CEDULA]],TMODELO[Numero Documento],TMODELO[Cargo],_xlfn.XLOOKUP(Tabla15[[#This Row],[COD]],TNOMINA[CODIGO],TNOMINA[cargo]))</f>
        <v>SECRETARIA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ESTATUTO SIMPLIFICADO</v>
      </c>
      <c r="I249" t="str">
        <f>IF(Tabla15[[#This Row],[CAT1]]&lt;&gt;"",Tabla15[[#This Row],[CAT1]],Tabla15[[#This Row],[CAT2]])</f>
        <v>ESTATUTO SIMPLIFICADO</v>
      </c>
      <c r="J249" s="42">
        <f>_xlfn.XLOOKUP(Tabla15[[#This Row],[COD]],TNOMINA[CODIGO],TNOMINA[sbruto])</f>
        <v>35000</v>
      </c>
      <c r="K249" s="42">
        <f>_xlfn.XLOOKUP(Tabla15[[#This Row],[COD]],TNOMINA[CODIGO],TNOMINA[ISR])</f>
        <v>0</v>
      </c>
      <c r="L249" s="42">
        <f>_xlfn.XLOOKUP(Tabla15[[#This Row],[COD]],TNOMINA[CODIGO],TNOMINA[SFS])</f>
        <v>1064</v>
      </c>
      <c r="M249" s="42">
        <f>_xlfn.XLOOKUP(Tabla15[[#This Row],[COD]],TNOMINA[CODIGO],TNOMINA[AFP])</f>
        <v>1004.5</v>
      </c>
      <c r="N249" s="42">
        <f>_xlfn.XLOOKUP(Tabla15[[#This Row],[COD]],TNOMINA[CODIGO],TNOMINA[Otro Desc.])</f>
        <v>25</v>
      </c>
      <c r="O249" s="42">
        <f>_xlfn.XLOOKUP(Tabla15[[#This Row],[COD]],TNOMINA[CODIGO],TNOMINA[sneto])</f>
        <v>32906.5</v>
      </c>
      <c r="P249" t="str">
        <f>_xlfn.XLOOKUP(Tabla15[[#This Row],[CEDULA]],EMPXSEXO[NODOC],EMPXSEXO[GENERO])</f>
        <v>F</v>
      </c>
      <c r="Q249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0" spans="1:17" hidden="1">
      <c r="A250" t="s">
        <v>7687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01800481234</v>
      </c>
      <c r="D250" t="str">
        <f>_xlfn.XLOOKUP(Tabla15[[#This Row],[CEDULA]],TMODELO[Numero Documento],TMODELO[Empleado],_xlfn.XLOOKUP(Tabla15[[#This Row],[CEDULA]],TNOMINA[cedula],TNOMINA[nombre]))</f>
        <v>VICTORIA LOPEZ PEREZ</v>
      </c>
      <c r="E250" t="str">
        <f>_xlfn.XLOOKUP(Tabla15[[#This Row],[CEDULA]],TMODELO[Numero Documento],TMODELO[Cargo],_xlfn.XLOOKUP(Tabla15[[#This Row],[COD]],TNOMINA[CODIGO],TNOMINA[cargo]))</f>
        <v>AUXILIAR ADMINISTRATIVO (A)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0" t="str">
        <f>_xlfn.XLOOKUP(Tabla15[[#This Row],[CEDULA]],TNOMBRADOS[CEDULA],TNOMBRADOS[STATUS],
_xlfn.XLOOKUP(Tabla15[[#This Row],[CEDULA]],TCARRERA[CEDULA],TCARRERA[CATEGORIA DEL SERVIDOR],""))</f>
        <v/>
      </c>
      <c r="H250" t="str">
        <f>_xlfn.XLOOKUP(Tabla15[[#This Row],[CARGO]],Tabla612[CARGO],Tabla612[CATEGORIA DEL SERVIDOR],Tabla15[[#This Row],[TIPO]])</f>
        <v>FIJO</v>
      </c>
      <c r="I250" t="str">
        <f>IF(Tabla15[[#This Row],[CAT1]]&lt;&gt;"",Tabla15[[#This Row],[CAT1]],Tabla15[[#This Row],[CAT2]])</f>
        <v>FIJO</v>
      </c>
      <c r="J250" s="42">
        <f>_xlfn.XLOOKUP(Tabla15[[#This Row],[COD]],TNOMINA[CODIGO],TNOMINA[sbruto])</f>
        <v>35000</v>
      </c>
      <c r="K250" s="42">
        <f>_xlfn.XLOOKUP(Tabla15[[#This Row],[COD]],TNOMINA[CODIGO],TNOMINA[ISR])</f>
        <v>0</v>
      </c>
      <c r="L250" s="42">
        <f>_xlfn.XLOOKUP(Tabla15[[#This Row],[COD]],TNOMINA[CODIGO],TNOMINA[SFS])</f>
        <v>1064</v>
      </c>
      <c r="M250" s="42">
        <f>_xlfn.XLOOKUP(Tabla15[[#This Row],[COD]],TNOMINA[CODIGO],TNOMINA[AFP])</f>
        <v>1004.5</v>
      </c>
      <c r="N250" s="42">
        <f>_xlfn.XLOOKUP(Tabla15[[#This Row],[COD]],TNOMINA[CODIGO],TNOMINA[Otro Desc.])</f>
        <v>25</v>
      </c>
      <c r="O250" s="42">
        <f>_xlfn.XLOOKUP(Tabla15[[#This Row],[COD]],TNOMINA[CODIGO],TNOMINA[sneto])</f>
        <v>32906.5</v>
      </c>
      <c r="P250" t="str">
        <f>_xlfn.XLOOKUP(Tabla15[[#This Row],[CEDULA]],EMPXSEXO[NODOC],EMPXSEXO[GENERO])</f>
        <v>F</v>
      </c>
      <c r="Q250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1" spans="1:17" hidden="1">
      <c r="A251" t="s">
        <v>7408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05700105363</v>
      </c>
      <c r="D251" t="str">
        <f>_xlfn.XLOOKUP(Tabla15[[#This Row],[CEDULA]],TMODELO[Numero Documento],TMODELO[Empleado],_xlfn.XLOOKUP(Tabla15[[#This Row],[CEDULA]],TNOMINA[cedula],TNOMINA[nombre]))</f>
        <v>FELIPE PERDOMO MEJIA</v>
      </c>
      <c r="E251" t="str">
        <f>_xlfn.XLOOKUP(Tabla15[[#This Row],[CEDULA]],TMODELO[Numero Documento],TMODELO[Cargo],_xlfn.XLOOKUP(Tabla15[[#This Row],[COD]],TNOMINA[CODIGO],TNOMINA[cargo]))</f>
        <v>CHOFER I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1" t="str">
        <f>_xlfn.XLOOKUP(Tabla15[[#This Row],[CEDULA]],TNOMBRADOS[CEDULA],TNOMBRADOS[STATUS],
_xlfn.XLOOKUP(Tabla15[[#This Row],[CEDULA]],TCARRERA[CEDULA],TCARRERA[CATEGORIA DEL SERVIDOR],""))</f>
        <v/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ESTATUTO SIMPLIFICADO</v>
      </c>
      <c r="J251" s="42">
        <f>_xlfn.XLOOKUP(Tabla15[[#This Row],[COD]],TNOMINA[CODIGO],TNOMINA[sbruto])</f>
        <v>24000</v>
      </c>
      <c r="K251" s="42">
        <f>_xlfn.XLOOKUP(Tabla15[[#This Row],[COD]],TNOMINA[CODIGO],TNOMINA[ISR])</f>
        <v>0</v>
      </c>
      <c r="L251" s="42">
        <f>_xlfn.XLOOKUP(Tabla15[[#This Row],[COD]],TNOMINA[CODIGO],TNOMINA[SFS])</f>
        <v>729.6</v>
      </c>
      <c r="M251" s="42">
        <f>_xlfn.XLOOKUP(Tabla15[[#This Row],[COD]],TNOMINA[CODIGO],TNOMINA[AFP])</f>
        <v>688.8</v>
      </c>
      <c r="N251" s="42">
        <f>_xlfn.XLOOKUP(Tabla15[[#This Row],[COD]],TNOMINA[CODIGO],TNOMINA[Otro Desc.])</f>
        <v>2231</v>
      </c>
      <c r="O251" s="42">
        <f>_xlfn.XLOOKUP(Tabla15[[#This Row],[COD]],TNOMINA[CODIGO],TNOMINA[sneto])</f>
        <v>20350.599999999999</v>
      </c>
      <c r="P251" t="str">
        <f>_xlfn.XLOOKUP(Tabla15[[#This Row],[CEDULA]],EMPXSEXO[NODOC],EMPXSEXO[GENERO])</f>
        <v>M</v>
      </c>
      <c r="Q251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2" spans="1:17" hidden="1">
      <c r="A252" t="s">
        <v>7514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00111497236</v>
      </c>
      <c r="D252" t="str">
        <f>_xlfn.XLOOKUP(Tabla15[[#This Row],[CEDULA]],TMODELO[Numero Documento],TMODELO[Empleado],_xlfn.XLOOKUP(Tabla15[[#This Row],[CEDULA]],TNOMINA[cedula],TNOMINA[nombre]))</f>
        <v>KIRSIS SUSANA DIAZ DE LA CRUZ</v>
      </c>
      <c r="E252" t="str">
        <f>_xlfn.XLOOKUP(Tabla15[[#This Row],[CEDULA]],TMODELO[Numero Documento],TMODELO[Cargo],_xlfn.XLOOKUP(Tabla15[[#This Row],[COD]],TNOMINA[CODIGO],TNOMINA[cargo]))</f>
        <v>CONTADOR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2" t="str">
        <f>_xlfn.XLOOKUP(Tabla15[[#This Row],[CEDULA]],TNOMBRADOS[CEDULA],TNOMBRADOS[STATUS],
_xlfn.XLOOKUP(Tabla15[[#This Row],[CEDULA]],TCARRERA[CEDULA],TCARRERA[CATEGORIA DEL SERVIDOR],""))</f>
        <v/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FIJO</v>
      </c>
      <c r="J252" s="42">
        <f>_xlfn.XLOOKUP(Tabla15[[#This Row],[COD]],TNOMINA[CODIGO],TNOMINA[sbruto])</f>
        <v>70000</v>
      </c>
      <c r="K252" s="42">
        <f>_xlfn.XLOOKUP(Tabla15[[#This Row],[COD]],TNOMINA[CODIGO],TNOMINA[ISR])</f>
        <v>4733.5200000000004</v>
      </c>
      <c r="L252" s="42">
        <f>_xlfn.XLOOKUP(Tabla15[[#This Row],[COD]],TNOMINA[CODIGO],TNOMINA[SFS])</f>
        <v>2128</v>
      </c>
      <c r="M252" s="42">
        <f>_xlfn.XLOOKUP(Tabla15[[#This Row],[COD]],TNOMINA[CODIGO],TNOMINA[AFP])</f>
        <v>2009</v>
      </c>
      <c r="N252" s="42">
        <f>_xlfn.XLOOKUP(Tabla15[[#This Row],[COD]],TNOMINA[CODIGO],TNOMINA[Otro Desc.])</f>
        <v>3199.7599999999948</v>
      </c>
      <c r="O252" s="42">
        <f>_xlfn.XLOOKUP(Tabla15[[#This Row],[COD]],TNOMINA[CODIGO],TNOMINA[sneto])</f>
        <v>57929.72</v>
      </c>
      <c r="P252" t="str">
        <f>_xlfn.XLOOKUP(Tabla15[[#This Row],[CEDULA]],EMPXSEXO[NODOC],EMPXSEXO[GENERO])</f>
        <v>F</v>
      </c>
      <c r="Q252" s="104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3" spans="1:17" hidden="1">
      <c r="A253" t="s">
        <v>7556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08200226895</v>
      </c>
      <c r="D253" t="str">
        <f>_xlfn.XLOOKUP(Tabla15[[#This Row],[CEDULA]],TMODELO[Numero Documento],TMODELO[Empleado],_xlfn.XLOOKUP(Tabla15[[#This Row],[CEDULA]],TNOMINA[cedula],TNOMINA[nombre]))</f>
        <v>MARIA YSABEL PEREZ PEREZ</v>
      </c>
      <c r="E253" t="str">
        <f>_xlfn.XLOOKUP(Tabla15[[#This Row],[CEDULA]],TMODELO[Numero Documento],TMODELO[Cargo],_xlfn.XLOOKUP(Tabla15[[#This Row],[COD]],TNOMINA[CODIGO],TNOMINA[cargo]))</f>
        <v>SUB-ENCARGADA CONTABILIDAD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3" t="str">
        <f>_xlfn.XLOOKUP(Tabla15[[#This Row],[CEDULA]],TNOMBRADOS[CEDULA],TNOMBRADOS[STATUS],
_xlfn.XLOOKUP(Tabla15[[#This Row],[CEDULA]],TCARRERA[CEDULA],TCARRERA[CATEGORIA DEL SERVIDOR],""))</f>
        <v>CARRERA ADMINISTRATIVA</v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CARRERA ADMINISTRATIVA</v>
      </c>
      <c r="J253" s="42">
        <f>_xlfn.XLOOKUP(Tabla15[[#This Row],[COD]],TNOMINA[CODIGO],TNOMINA[sbruto])</f>
        <v>65000</v>
      </c>
      <c r="K253" s="42">
        <f>_xlfn.XLOOKUP(Tabla15[[#This Row],[COD]],TNOMINA[CODIGO],TNOMINA[ISR])</f>
        <v>4110.1000000000004</v>
      </c>
      <c r="L253" s="42">
        <f>_xlfn.XLOOKUP(Tabla15[[#This Row],[COD]],TNOMINA[CODIGO],TNOMINA[SFS])</f>
        <v>1976</v>
      </c>
      <c r="M253" s="42">
        <f>_xlfn.XLOOKUP(Tabla15[[#This Row],[COD]],TNOMINA[CODIGO],TNOMINA[AFP])</f>
        <v>1865.5</v>
      </c>
      <c r="N253" s="42">
        <f>_xlfn.XLOOKUP(Tabla15[[#This Row],[COD]],TNOMINA[CODIGO],TNOMINA[Otro Desc.])</f>
        <v>1662.3800000000047</v>
      </c>
      <c r="O253" s="42">
        <f>_xlfn.XLOOKUP(Tabla15[[#This Row],[COD]],TNOMINA[CODIGO],TNOMINA[sneto])</f>
        <v>55386.02</v>
      </c>
      <c r="P253" t="str">
        <f>_xlfn.XLOOKUP(Tabla15[[#This Row],[CEDULA]],EMPXSEXO[NODOC],EMPXSEXO[GENERO])</f>
        <v>F</v>
      </c>
      <c r="Q253" s="104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4" spans="1:17" hidden="1">
      <c r="A254" t="s">
        <v>7500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09300524403</v>
      </c>
      <c r="D254" t="str">
        <f>_xlfn.XLOOKUP(Tabla15[[#This Row],[CEDULA]],TMODELO[Numero Documento],TMODELO[Empleado],_xlfn.XLOOKUP(Tabla15[[#This Row],[CEDULA]],TNOMINA[cedula],TNOMINA[nombre]))</f>
        <v>JUANA ROBELINA VILLAR GUERRERO</v>
      </c>
      <c r="E254" t="str">
        <f>_xlfn.XLOOKUP(Tabla15[[#This Row],[CEDULA]],TMODELO[Numero Documento],TMODELO[Cargo],_xlfn.XLOOKUP(Tabla15[[#This Row],[COD]],TNOMINA[CODIGO],TNOMINA[cargo]))</f>
        <v>ANALISTA FINANCIERO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4" t="str">
        <f>_xlfn.XLOOKUP(Tabla15[[#This Row],[CEDULA]],TNOMBRADOS[CEDULA],TNOMBRADOS[STATUS],
_xlfn.XLOOKUP(Tabla15[[#This Row],[CEDULA]],TCARRERA[CEDULA],TCARRERA[CATEGORIA DEL SERVIDOR],""))</f>
        <v>CARRERA ADMINISTRATIVA</v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CARRERA ADMINISTRATIVA</v>
      </c>
      <c r="J254" s="42">
        <f>_xlfn.XLOOKUP(Tabla15[[#This Row],[COD]],TNOMINA[CODIGO],TNOMINA[sbruto])</f>
        <v>70000</v>
      </c>
      <c r="K254" s="42">
        <f>_xlfn.XLOOKUP(Tabla15[[#This Row],[COD]],TNOMINA[CODIGO],TNOMINA[ISR])</f>
        <v>5368.48</v>
      </c>
      <c r="L254" s="42">
        <f>_xlfn.XLOOKUP(Tabla15[[#This Row],[COD]],TNOMINA[CODIGO],TNOMINA[SFS])</f>
        <v>2128</v>
      </c>
      <c r="M254" s="42">
        <f>_xlfn.XLOOKUP(Tabla15[[#This Row],[COD]],TNOMINA[CODIGO],TNOMINA[AFP])</f>
        <v>2009</v>
      </c>
      <c r="N254" s="42">
        <f>_xlfn.XLOOKUP(Tabla15[[#This Row],[COD]],TNOMINA[CODIGO],TNOMINA[Otro Desc.])</f>
        <v>8116.0800000000017</v>
      </c>
      <c r="O254" s="42">
        <f>_xlfn.XLOOKUP(Tabla15[[#This Row],[COD]],TNOMINA[CODIGO],TNOMINA[sneto])</f>
        <v>52378.44</v>
      </c>
      <c r="P254" t="str">
        <f>_xlfn.XLOOKUP(Tabla15[[#This Row],[CEDULA]],EMPXSEXO[NODOC],EMPXSEXO[GENERO])</f>
        <v>F</v>
      </c>
      <c r="Q254" s="104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5" spans="1:17" hidden="1">
      <c r="A255" t="s">
        <v>7543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00101184281</v>
      </c>
      <c r="D255" t="str">
        <f>_xlfn.XLOOKUP(Tabla15[[#This Row],[CEDULA]],TMODELO[Numero Documento],TMODELO[Empleado],_xlfn.XLOOKUP(Tabla15[[#This Row],[CEDULA]],TNOMINA[cedula],TNOMINA[nombre]))</f>
        <v>LUISA MIRQUELINA MATOS TONOS</v>
      </c>
      <c r="E255" t="str">
        <f>_xlfn.XLOOKUP(Tabla15[[#This Row],[CEDULA]],TMODELO[Numero Documento],TMODELO[Cargo],_xlfn.XLOOKUP(Tabla15[[#This Row],[COD]],TNOMINA[CODIGO],TNOMINA[cargo]))</f>
        <v>ANALISTA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5" t="str">
        <f>_xlfn.XLOOKUP(Tabla15[[#This Row],[CEDULA]],TNOMBRADOS[CEDULA],TNOMBRADOS[STATUS],
_xlfn.XLOOKUP(Tabla15[[#This Row],[CEDULA]],TCARRERA[CEDULA],TCARRERA[CATEGORIA DEL SERVIDOR],""))</f>
        <v>CARRERA ADMINISTRATIVA</v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CARRERA ADMINISTRATIVA</v>
      </c>
      <c r="J255" s="42">
        <f>_xlfn.XLOOKUP(Tabla15[[#This Row],[COD]],TNOMINA[CODIGO],TNOMINA[sbruto])</f>
        <v>65000</v>
      </c>
      <c r="K255" s="42">
        <f>_xlfn.XLOOKUP(Tabla15[[#This Row],[COD]],TNOMINA[CODIGO],TNOMINA[ISR])</f>
        <v>4427.58</v>
      </c>
      <c r="L255" s="42">
        <f>_xlfn.XLOOKUP(Tabla15[[#This Row],[COD]],TNOMINA[CODIGO],TNOMINA[SFS])</f>
        <v>1976</v>
      </c>
      <c r="M255" s="42">
        <f>_xlfn.XLOOKUP(Tabla15[[#This Row],[COD]],TNOMINA[CODIGO],TNOMINA[AFP])</f>
        <v>1865.5</v>
      </c>
      <c r="N255" s="42">
        <f>_xlfn.XLOOKUP(Tabla15[[#This Row],[COD]],TNOMINA[CODIGO],TNOMINA[Otro Desc.])</f>
        <v>29224.89</v>
      </c>
      <c r="O255" s="42">
        <f>_xlfn.XLOOKUP(Tabla15[[#This Row],[COD]],TNOMINA[CODIGO],TNOMINA[sneto])</f>
        <v>27506.03</v>
      </c>
      <c r="P255" t="str">
        <f>_xlfn.XLOOKUP(Tabla15[[#This Row],[CEDULA]],EMPXSEXO[NODOC],EMPXSEXO[GENERO])</f>
        <v>F</v>
      </c>
      <c r="Q255" s="104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6" spans="1:17" hidden="1">
      <c r="A256" t="s">
        <v>7406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00104641261</v>
      </c>
      <c r="D256" t="str">
        <f>_xlfn.XLOOKUP(Tabla15[[#This Row],[CEDULA]],TMODELO[Numero Documento],TMODELO[Empleado],_xlfn.XLOOKUP(Tabla15[[#This Row],[CEDULA]],TNOMINA[cedula],TNOMINA[nombre]))</f>
        <v>FATIMA MIOSOTIS BATISTA QUEZADA</v>
      </c>
      <c r="E256" t="str">
        <f>_xlfn.XLOOKUP(Tabla15[[#This Row],[CEDULA]],TMODELO[Numero Documento],TMODELO[Cargo],_xlfn.XLOOKUP(Tabla15[[#This Row],[COD]],TNOMINA[CODIGO],TNOMINA[cargo]))</f>
        <v>AUXILIAR DE CONTABILIDAD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56" t="str">
        <f>_xlfn.XLOOKUP(Tabla15[[#This Row],[CEDULA]],TNOMBRADOS[CEDULA],TNOMBRADOS[STATUS],
_xlfn.XLOOKUP(Tabla15[[#This Row],[CEDULA]],TCARRERA[CEDULA],TCARRERA[CATEGORIA DEL SERVIDOR],""))</f>
        <v>CARRERA ADMINISTRATIVA</v>
      </c>
      <c r="H256" t="str">
        <f>_xlfn.XLOOKUP(Tabla15[[#This Row],[CARGO]],Tabla612[CARGO],Tabla612[CATEGORIA DEL SERVIDOR],Tabla15[[#This Row],[TIPO]])</f>
        <v>FIJO</v>
      </c>
      <c r="I256" t="str">
        <f>IF(Tabla15[[#This Row],[CAT1]]&lt;&gt;"",Tabla15[[#This Row],[CAT1]],Tabla15[[#This Row],[CAT2]])</f>
        <v>CARRERA ADMINISTRATIVA</v>
      </c>
      <c r="J256" s="42">
        <f>_xlfn.XLOOKUP(Tabla15[[#This Row],[COD]],TNOMINA[CODIGO],TNOMINA[sbruto])</f>
        <v>60000</v>
      </c>
      <c r="K256" s="42">
        <f>_xlfn.XLOOKUP(Tabla15[[#This Row],[COD]],TNOMINA[CODIGO],TNOMINA[ISR])</f>
        <v>3169.2</v>
      </c>
      <c r="L256" s="42">
        <f>_xlfn.XLOOKUP(Tabla15[[#This Row],[COD]],TNOMINA[CODIGO],TNOMINA[SFS])</f>
        <v>1824</v>
      </c>
      <c r="M256" s="42">
        <f>_xlfn.XLOOKUP(Tabla15[[#This Row],[COD]],TNOMINA[CODIGO],TNOMINA[AFP])</f>
        <v>1722</v>
      </c>
      <c r="N256" s="42">
        <f>_xlfn.XLOOKUP(Tabla15[[#This Row],[COD]],TNOMINA[CODIGO],TNOMINA[Otro Desc.])</f>
        <v>14407.370000000003</v>
      </c>
      <c r="O256" s="42">
        <f>_xlfn.XLOOKUP(Tabla15[[#This Row],[COD]],TNOMINA[CODIGO],TNOMINA[sneto])</f>
        <v>38877.43</v>
      </c>
      <c r="P256" t="str">
        <f>_xlfn.XLOOKUP(Tabla15[[#This Row],[CEDULA]],EMPXSEXO[NODOC],EMPXSEXO[GENERO])</f>
        <v>F</v>
      </c>
      <c r="Q256" s="104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257" spans="1:17" hidden="1">
      <c r="A257" t="s">
        <v>7283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00105496210</v>
      </c>
      <c r="D257" t="str">
        <f>_xlfn.XLOOKUP(Tabla15[[#This Row],[CEDULA]],TMODELO[Numero Documento],TMODELO[Empleado],_xlfn.XLOOKUP(Tabla15[[#This Row],[CEDULA]],TNOMINA[cedula],TNOMINA[nombre]))</f>
        <v>ALEXANDRA DEL CARMEN CUELLO</v>
      </c>
      <c r="E257" t="str">
        <f>_xlfn.XLOOKUP(Tabla15[[#This Row],[CEDULA]],TMODELO[Numero Documento],TMODELO[Cargo],_xlfn.XLOOKUP(Tabla15[[#This Row],[COD]],TNOMINA[CODIGO],TNOMINA[cargo]))</f>
        <v>ANALISTA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2">
        <f>_xlfn.XLOOKUP(Tabla15[[#This Row],[COD]],TNOMINA[CODIGO],TNOMINA[sbruto])</f>
        <v>65000</v>
      </c>
      <c r="K257" s="42">
        <f>_xlfn.XLOOKUP(Tabla15[[#This Row],[COD]],TNOMINA[CODIGO],TNOMINA[ISR])</f>
        <v>4427.58</v>
      </c>
      <c r="L257" s="42">
        <f>_xlfn.XLOOKUP(Tabla15[[#This Row],[COD]],TNOMINA[CODIGO],TNOMINA[SFS])</f>
        <v>1976</v>
      </c>
      <c r="M257" s="42">
        <f>_xlfn.XLOOKUP(Tabla15[[#This Row],[COD]],TNOMINA[CODIGO],TNOMINA[AFP])</f>
        <v>1865.5</v>
      </c>
      <c r="N257" s="42">
        <f>_xlfn.XLOOKUP(Tabla15[[#This Row],[COD]],TNOMINA[CODIGO],TNOMINA[Otro Desc.])</f>
        <v>10472.009999999995</v>
      </c>
      <c r="O257" s="42">
        <f>_xlfn.XLOOKUP(Tabla15[[#This Row],[COD]],TNOMINA[CODIGO],TNOMINA[sneto])</f>
        <v>46258.91</v>
      </c>
      <c r="P257" t="str">
        <f>_xlfn.XLOOKUP(Tabla15[[#This Row],[CEDULA]],EMPXSEXO[NODOC],EMPXSEXO[GENERO])</f>
        <v>F</v>
      </c>
      <c r="Q257" s="104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8" spans="1:17" hidden="1">
      <c r="A258" t="s">
        <v>7619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00101830644</v>
      </c>
      <c r="D258" t="str">
        <f>_xlfn.XLOOKUP(Tabla15[[#This Row],[CEDULA]],TMODELO[Numero Documento],TMODELO[Empleado],_xlfn.XLOOKUP(Tabla15[[#This Row],[CEDULA]],TNOMINA[cedula],TNOMINA[nombre]))</f>
        <v>PEDRO RAMIRO GRULLON VIDAL</v>
      </c>
      <c r="E258" t="str">
        <f>_xlfn.XLOOKUP(Tabla15[[#This Row],[CEDULA]],TMODELO[Numero Documento],TMODELO[Cargo],_xlfn.XLOOKUP(Tabla15[[#This Row],[COD]],TNOMINA[CODIGO],TNOMINA[cargo]))</f>
        <v>ANALISTA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FIJO</v>
      </c>
      <c r="I258" t="str">
        <f>IF(Tabla15[[#This Row],[CAT1]]&lt;&gt;"",Tabla15[[#This Row],[CAT1]],Tabla15[[#This Row],[CAT2]])</f>
        <v>FIJO</v>
      </c>
      <c r="J258" s="42">
        <f>_xlfn.XLOOKUP(Tabla15[[#This Row],[COD]],TNOMINA[CODIGO],TNOMINA[sbruto])</f>
        <v>55000</v>
      </c>
      <c r="K258" s="42">
        <f>_xlfn.XLOOKUP(Tabla15[[#This Row],[COD]],TNOMINA[CODIGO],TNOMINA[ISR])</f>
        <v>2559.6799999999998</v>
      </c>
      <c r="L258" s="42">
        <f>_xlfn.XLOOKUP(Tabla15[[#This Row],[COD]],TNOMINA[CODIGO],TNOMINA[SFS])</f>
        <v>1672</v>
      </c>
      <c r="M258" s="42">
        <f>_xlfn.XLOOKUP(Tabla15[[#This Row],[COD]],TNOMINA[CODIGO],TNOMINA[AFP])</f>
        <v>1578.5</v>
      </c>
      <c r="N258" s="42">
        <f>_xlfn.XLOOKUP(Tabla15[[#This Row],[COD]],TNOMINA[CODIGO],TNOMINA[Otro Desc.])</f>
        <v>2221</v>
      </c>
      <c r="O258" s="42">
        <f>_xlfn.XLOOKUP(Tabla15[[#This Row],[COD]],TNOMINA[CODIGO],TNOMINA[sneto])</f>
        <v>46968.82</v>
      </c>
      <c r="P258" t="str">
        <f>_xlfn.XLOOKUP(Tabla15[[#This Row],[CEDULA]],EMPXSEXO[NODOC],EMPXSEXO[GENERO])</f>
        <v>M</v>
      </c>
      <c r="Q258" s="104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9" spans="1:17" hidden="1">
      <c r="A259" t="s">
        <v>7305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01700203365</v>
      </c>
      <c r="D259" t="str">
        <f>_xlfn.XLOOKUP(Tabla15[[#This Row],[CEDULA]],TMODELO[Numero Documento],TMODELO[Empleado],_xlfn.XLOOKUP(Tabla15[[#This Row],[CEDULA]],TNOMINA[cedula],TNOMINA[nombre]))</f>
        <v>ANGELA MIGUELINA BELTRE CASTILLO</v>
      </c>
      <c r="E259" t="str">
        <f>_xlfn.XLOOKUP(Tabla15[[#This Row],[CEDULA]],TMODELO[Numero Documento],TMODELO[Cargo],_xlfn.XLOOKUP(Tabla15[[#This Row],[COD]],TNOMINA[CODIGO],TNOMINA[cargo]))</f>
        <v>AUXILIAR ADMINISTRATIVO (A)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FIJO</v>
      </c>
      <c r="I259" t="str">
        <f>IF(Tabla15[[#This Row],[CAT1]]&lt;&gt;"",Tabla15[[#This Row],[CAT1]],Tabla15[[#This Row],[CAT2]])</f>
        <v>FIJO</v>
      </c>
      <c r="J259" s="42">
        <f>_xlfn.XLOOKUP(Tabla15[[#This Row],[COD]],TNOMINA[CODIGO],TNOMINA[sbruto])</f>
        <v>35000</v>
      </c>
      <c r="K259" s="42">
        <f>_xlfn.XLOOKUP(Tabla15[[#This Row],[COD]],TNOMINA[CODIGO],TNOMINA[ISR])</f>
        <v>0</v>
      </c>
      <c r="L259" s="42">
        <f>_xlfn.XLOOKUP(Tabla15[[#This Row],[COD]],TNOMINA[CODIGO],TNOMINA[SFS])</f>
        <v>1064</v>
      </c>
      <c r="M259" s="42">
        <f>_xlfn.XLOOKUP(Tabla15[[#This Row],[COD]],TNOMINA[CODIGO],TNOMINA[AFP])</f>
        <v>1004.5</v>
      </c>
      <c r="N259" s="42">
        <f>_xlfn.XLOOKUP(Tabla15[[#This Row],[COD]],TNOMINA[CODIGO],TNOMINA[Otro Desc.])</f>
        <v>25</v>
      </c>
      <c r="O259" s="42">
        <f>_xlfn.XLOOKUP(Tabla15[[#This Row],[COD]],TNOMINA[CODIGO],TNOMINA[sneto])</f>
        <v>32906.5</v>
      </c>
      <c r="P259" t="str">
        <f>_xlfn.XLOOKUP(Tabla15[[#This Row],[CEDULA]],EMPXSEXO[NODOC],EMPXSEXO[GENERO])</f>
        <v>F</v>
      </c>
      <c r="Q259" s="104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60" spans="1:17" hidden="1">
      <c r="A260" t="s">
        <v>7328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00116693730</v>
      </c>
      <c r="D260" t="str">
        <f>_xlfn.XLOOKUP(Tabla15[[#This Row],[CEDULA]],TMODELO[Numero Documento],TMODELO[Empleado],_xlfn.XLOOKUP(Tabla15[[#This Row],[CEDULA]],TNOMINA[cedula],TNOMINA[nombre]))</f>
        <v>CARLOS ALBERTO REYES TEJADA</v>
      </c>
      <c r="E260" t="str">
        <f>_xlfn.XLOOKUP(Tabla15[[#This Row],[CEDULA]],TMODELO[Numero Documento],TMODELO[Cargo],_xlfn.XLOOKUP(Tabla15[[#This Row],[COD]],TNOMINA[CODIGO],TNOMINA[cargo]))</f>
        <v>ABOGADO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0" t="str">
        <f>_xlfn.XLOOKUP(Tabla15[[#This Row],[CEDULA]],TNOMBRADOS[CEDULA],TNOMBRADOS[STATUS],
_xlfn.XLOOKUP(Tabla15[[#This Row],[CEDULA]],TCARRERA[CEDULA],TCARRERA[CATEGORIA DEL SERVIDOR],""))</f>
        <v>CARRERA ADMINISTRATIVA</v>
      </c>
      <c r="H260" t="str">
        <f>_xlfn.XLOOKUP(Tabla15[[#This Row],[CARGO]],Tabla612[CARGO],Tabla612[CATEGORIA DEL SERVIDOR],Tabla15[[#This Row],[TIPO]])</f>
        <v>FIJO</v>
      </c>
      <c r="I260" t="str">
        <f>IF(Tabla15[[#This Row],[CAT1]]&lt;&gt;"",Tabla15[[#This Row],[CAT1]],Tabla15[[#This Row],[CAT2]])</f>
        <v>CARRERA ADMINISTRATIVA</v>
      </c>
      <c r="J260" s="42">
        <f>_xlfn.XLOOKUP(Tabla15[[#This Row],[COD]],TNOMINA[CODIGO],TNOMINA[sbruto])</f>
        <v>65000</v>
      </c>
      <c r="K260" s="42">
        <f>_xlfn.XLOOKUP(Tabla15[[#This Row],[COD]],TNOMINA[CODIGO],TNOMINA[ISR])</f>
        <v>3792.62</v>
      </c>
      <c r="L260" s="42">
        <f>_xlfn.XLOOKUP(Tabla15[[#This Row],[COD]],TNOMINA[CODIGO],TNOMINA[SFS])</f>
        <v>1976</v>
      </c>
      <c r="M260" s="42">
        <f>_xlfn.XLOOKUP(Tabla15[[#This Row],[COD]],TNOMINA[CODIGO],TNOMINA[AFP])</f>
        <v>1865.5</v>
      </c>
      <c r="N260" s="42">
        <f>_xlfn.XLOOKUP(Tabla15[[#This Row],[COD]],TNOMINA[CODIGO],TNOMINA[Otro Desc.])</f>
        <v>26423.17</v>
      </c>
      <c r="O260" s="42">
        <f>_xlfn.XLOOKUP(Tabla15[[#This Row],[COD]],TNOMINA[CODIGO],TNOMINA[sneto])</f>
        <v>30942.71</v>
      </c>
      <c r="P260" t="str">
        <f>_xlfn.XLOOKUP(Tabla15[[#This Row],[CEDULA]],EMPXSEXO[NODOC],EMPXSEXO[GENERO])</f>
        <v>M</v>
      </c>
      <c r="Q260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1" spans="1:17" hidden="1">
      <c r="A261" t="s">
        <v>7631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00105467708</v>
      </c>
      <c r="D261" t="str">
        <f>_xlfn.XLOOKUP(Tabla15[[#This Row],[CEDULA]],TMODELO[Numero Documento],TMODELO[Empleado],_xlfn.XLOOKUP(Tabla15[[#This Row],[CEDULA]],TNOMINA[cedula],TNOMINA[nombre]))</f>
        <v>RAMON ANTONIO PEÑA SAVIÑON</v>
      </c>
      <c r="E261" t="str">
        <f>_xlfn.XLOOKUP(Tabla15[[#This Row],[CEDULA]],TMODELO[Numero Documento],TMODELO[Cargo],_xlfn.XLOOKUP(Tabla15[[#This Row],[COD]],TNOMINA[CODIGO],TNOMINA[cargo]))</f>
        <v>ABOGADO (A)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1" t="str">
        <f>_xlfn.XLOOKUP(Tabla15[[#This Row],[CEDULA]],TNOMBRADOS[CEDULA],TNOMBRADOS[STATUS],
_xlfn.XLOOKUP(Tabla15[[#This Row],[CEDULA]],TCARRERA[CEDULA],TCARRERA[CATEGORIA DEL SERVIDOR],""))</f>
        <v>CARRERA ADMINISTRATIVA</v>
      </c>
      <c r="H261" t="str">
        <f>_xlfn.XLOOKUP(Tabla15[[#This Row],[CARGO]],Tabla612[CARGO],Tabla612[CATEGORIA DEL SERVIDOR],Tabla15[[#This Row],[TIPO]])</f>
        <v>FIJO</v>
      </c>
      <c r="I261" t="str">
        <f>IF(Tabla15[[#This Row],[CAT1]]&lt;&gt;"",Tabla15[[#This Row],[CAT1]],Tabla15[[#This Row],[CAT2]])</f>
        <v>CARRERA ADMINISTRATIVA</v>
      </c>
      <c r="J261" s="42">
        <f>_xlfn.XLOOKUP(Tabla15[[#This Row],[COD]],TNOMINA[CODIGO],TNOMINA[sbruto])</f>
        <v>50000</v>
      </c>
      <c r="K261" s="42">
        <f>_xlfn.XLOOKUP(Tabla15[[#This Row],[COD]],TNOMINA[CODIGO],TNOMINA[ISR])</f>
        <v>1854</v>
      </c>
      <c r="L261" s="42">
        <f>_xlfn.XLOOKUP(Tabla15[[#This Row],[COD]],TNOMINA[CODIGO],TNOMINA[SFS])</f>
        <v>1520</v>
      </c>
      <c r="M261" s="42">
        <f>_xlfn.XLOOKUP(Tabla15[[#This Row],[COD]],TNOMINA[CODIGO],TNOMINA[AFP])</f>
        <v>1435</v>
      </c>
      <c r="N261" s="42">
        <f>_xlfn.XLOOKUP(Tabla15[[#This Row],[COD]],TNOMINA[CODIGO],TNOMINA[Otro Desc.])</f>
        <v>2691</v>
      </c>
      <c r="O261" s="42">
        <f>_xlfn.XLOOKUP(Tabla15[[#This Row],[COD]],TNOMINA[CODIGO],TNOMINA[sneto])</f>
        <v>42500</v>
      </c>
      <c r="P261" t="str">
        <f>_xlfn.XLOOKUP(Tabla15[[#This Row],[CEDULA]],EMPXSEXO[NODOC],EMPXSEXO[GENERO])</f>
        <v>M</v>
      </c>
      <c r="Q261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2" spans="1:17" hidden="1">
      <c r="A262" t="s">
        <v>7664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00112874672</v>
      </c>
      <c r="D262" t="str">
        <f>_xlfn.XLOOKUP(Tabla15[[#This Row],[CEDULA]],TMODELO[Numero Documento],TMODELO[Empleado],_xlfn.XLOOKUP(Tabla15[[#This Row],[CEDULA]],TNOMINA[cedula],TNOMINA[nombre]))</f>
        <v>SANTOS LOPEZ ROMERO</v>
      </c>
      <c r="E262" t="str">
        <f>_xlfn.XLOOKUP(Tabla15[[#This Row],[CEDULA]],TMODELO[Numero Documento],TMODELO[Cargo],_xlfn.XLOOKUP(Tabla15[[#This Row],[COD]],TNOMINA[CODIGO],TNOMINA[cargo]))</f>
        <v>SOPORTE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2">
        <f>_xlfn.XLOOKUP(Tabla15[[#This Row],[COD]],TNOMINA[CODIGO],TNOMINA[sbruto])</f>
        <v>40000</v>
      </c>
      <c r="K262" s="42">
        <f>_xlfn.XLOOKUP(Tabla15[[#This Row],[COD]],TNOMINA[CODIGO],TNOMINA[ISR])</f>
        <v>442.65</v>
      </c>
      <c r="L262" s="42">
        <f>_xlfn.XLOOKUP(Tabla15[[#This Row],[COD]],TNOMINA[CODIGO],TNOMINA[SFS])</f>
        <v>1216</v>
      </c>
      <c r="M262" s="42">
        <f>_xlfn.XLOOKUP(Tabla15[[#This Row],[COD]],TNOMINA[CODIGO],TNOMINA[AFP])</f>
        <v>1148</v>
      </c>
      <c r="N262" s="42">
        <f>_xlfn.XLOOKUP(Tabla15[[#This Row],[COD]],TNOMINA[CODIGO],TNOMINA[Otro Desc.])</f>
        <v>1271</v>
      </c>
      <c r="O262" s="42">
        <f>_xlfn.XLOOKUP(Tabla15[[#This Row],[COD]],TNOMINA[CODIGO],TNOMINA[sneto])</f>
        <v>35922.35</v>
      </c>
      <c r="P262" t="str">
        <f>_xlfn.XLOOKUP(Tabla15[[#This Row],[CEDULA]],EMPXSEXO[NODOC],EMPXSEXO[GENERO])</f>
        <v>M</v>
      </c>
      <c r="Q262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3" spans="1:17" hidden="1">
      <c r="A263" t="s">
        <v>7612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40213694280</v>
      </c>
      <c r="D263" t="str">
        <f>_xlfn.XLOOKUP(Tabla15[[#This Row],[CEDULA]],TMODELO[Numero Documento],TMODELO[Empleado],_xlfn.XLOOKUP(Tabla15[[#This Row],[CEDULA]],TNOMINA[cedula],TNOMINA[nombre]))</f>
        <v>PATRICIA SOLANYI CORDERO RAMIREZ</v>
      </c>
      <c r="E263" t="str">
        <f>_xlfn.XLOOKUP(Tabla15[[#This Row],[CEDULA]],TMODELO[Numero Documento],TMODELO[Cargo],_xlfn.XLOOKUP(Tabla15[[#This Row],[COD]],TNOMINA[CODIGO],TNOMINA[cargo]))</f>
        <v>SECRETARIA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2">
        <f>_xlfn.XLOOKUP(Tabla15[[#This Row],[COD]],TNOMINA[CODIGO],TNOMINA[sbruto])</f>
        <v>35000</v>
      </c>
      <c r="K263" s="42">
        <f>_xlfn.XLOOKUP(Tabla15[[#This Row],[COD]],TNOMINA[CODIGO],TNOMINA[ISR])</f>
        <v>0</v>
      </c>
      <c r="L263" s="42">
        <f>_xlfn.XLOOKUP(Tabla15[[#This Row],[COD]],TNOMINA[CODIGO],TNOMINA[SFS])</f>
        <v>1064</v>
      </c>
      <c r="M263" s="42">
        <f>_xlfn.XLOOKUP(Tabla15[[#This Row],[COD]],TNOMINA[CODIGO],TNOMINA[AFP])</f>
        <v>1004.5</v>
      </c>
      <c r="N263" s="42">
        <f>_xlfn.XLOOKUP(Tabla15[[#This Row],[COD]],TNOMINA[CODIGO],TNOMINA[Otro Desc.])</f>
        <v>8523.5</v>
      </c>
      <c r="O263" s="42">
        <f>_xlfn.XLOOKUP(Tabla15[[#This Row],[COD]],TNOMINA[CODIGO],TNOMINA[sneto])</f>
        <v>24408</v>
      </c>
      <c r="P263" t="str">
        <f>_xlfn.XLOOKUP(Tabla15[[#This Row],[CEDULA]],EMPXSEXO[NODOC],EMPXSEXO[GENERO])</f>
        <v>F</v>
      </c>
      <c r="Q263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4" spans="1:17" hidden="1">
      <c r="A264" t="s">
        <v>7655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40220372789</v>
      </c>
      <c r="D264" t="str">
        <f>_xlfn.XLOOKUP(Tabla15[[#This Row],[CEDULA]],TMODELO[Numero Documento],TMODELO[Empleado],_xlfn.XLOOKUP(Tabla15[[#This Row],[CEDULA]],TNOMINA[cedula],TNOMINA[nombre]))</f>
        <v>RUBEN TASCON BEDOYA</v>
      </c>
      <c r="E264" t="str">
        <f>_xlfn.XLOOKUP(Tabla15[[#This Row],[CEDULA]],TMODELO[Numero Documento],TMODELO[Cargo],_xlfn.XLOOKUP(Tabla15[[#This Row],[COD]],TNOMINA[CODIGO],TNOMINA[cargo]))</f>
        <v>ASESOR CULTURAL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>EMPLEADO DE CONFIANZA</v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EMPLEADO DE CONFIANZA</v>
      </c>
      <c r="J264" s="42">
        <f>_xlfn.XLOOKUP(Tabla15[[#This Row],[COD]],TNOMINA[CODIGO],TNOMINA[sbruto])</f>
        <v>145000</v>
      </c>
      <c r="K264" s="42">
        <f>_xlfn.XLOOKUP(Tabla15[[#This Row],[COD]],TNOMINA[CODIGO],TNOMINA[ISR])</f>
        <v>22690.49</v>
      </c>
      <c r="L264" s="42">
        <f>_xlfn.XLOOKUP(Tabla15[[#This Row],[COD]],TNOMINA[CODIGO],TNOMINA[SFS])</f>
        <v>4408</v>
      </c>
      <c r="M264" s="42">
        <f>_xlfn.XLOOKUP(Tabla15[[#This Row],[COD]],TNOMINA[CODIGO],TNOMINA[AFP])</f>
        <v>4161.5</v>
      </c>
      <c r="N264" s="42">
        <f>_xlfn.XLOOKUP(Tabla15[[#This Row],[COD]],TNOMINA[CODIGO],TNOMINA[Otro Desc.])</f>
        <v>25</v>
      </c>
      <c r="O264" s="42">
        <f>_xlfn.XLOOKUP(Tabla15[[#This Row],[COD]],TNOMINA[CODIGO],TNOMINA[sneto])</f>
        <v>113715.01</v>
      </c>
      <c r="P264" t="str">
        <f>_xlfn.XLOOKUP(Tabla15[[#This Row],[CEDULA]],EMPXSEXO[NODOC],EMPXSEXO[GENERO])</f>
        <v>M</v>
      </c>
      <c r="Q264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5" spans="1:17" hidden="1">
      <c r="A265" t="s">
        <v>7611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00109290684</v>
      </c>
      <c r="D265" t="str">
        <f>_xlfn.XLOOKUP(Tabla15[[#This Row],[CEDULA]],TMODELO[Numero Documento],TMODELO[Empleado],_xlfn.XLOOKUP(Tabla15[[#This Row],[CEDULA]],TNOMINA[cedula],TNOMINA[nombre]))</f>
        <v>PATRICIA MARIA NADAL MARTINEZ</v>
      </c>
      <c r="E265" t="str">
        <f>_xlfn.XLOOKUP(Tabla15[[#This Row],[CEDULA]],TMODELO[Numero Documento],TMODELO[Cargo],_xlfn.XLOOKUP(Tabla15[[#This Row],[COD]],TNOMINA[CODIGO],TNOMINA[cargo]))</f>
        <v>ASISTENTE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/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FIJO</v>
      </c>
      <c r="J265" s="42">
        <f>_xlfn.XLOOKUP(Tabla15[[#This Row],[COD]],TNOMINA[CODIGO],TNOMINA[sbruto])</f>
        <v>70000</v>
      </c>
      <c r="K265" s="42">
        <f>_xlfn.XLOOKUP(Tabla15[[#This Row],[COD]],TNOMINA[CODIGO],TNOMINA[ISR])</f>
        <v>5368.48</v>
      </c>
      <c r="L265" s="42">
        <f>_xlfn.XLOOKUP(Tabla15[[#This Row],[COD]],TNOMINA[CODIGO],TNOMINA[SFS])</f>
        <v>2128</v>
      </c>
      <c r="M265" s="42">
        <f>_xlfn.XLOOKUP(Tabla15[[#This Row],[COD]],TNOMINA[CODIGO],TNOMINA[AFP])</f>
        <v>2009</v>
      </c>
      <c r="N265" s="42">
        <f>_xlfn.XLOOKUP(Tabla15[[#This Row],[COD]],TNOMINA[CODIGO],TNOMINA[Otro Desc.])</f>
        <v>25.000000000007276</v>
      </c>
      <c r="O265" s="42">
        <f>_xlfn.XLOOKUP(Tabla15[[#This Row],[COD]],TNOMINA[CODIGO],TNOMINA[sneto])</f>
        <v>60469.52</v>
      </c>
      <c r="P265" t="str">
        <f>_xlfn.XLOOKUP(Tabla15[[#This Row],[CEDULA]],EMPXSEXO[NODOC],EMPXSEXO[GENERO])</f>
        <v>F</v>
      </c>
      <c r="Q265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6" spans="1:17" hidden="1">
      <c r="A266" t="s">
        <v>7355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01200062766</v>
      </c>
      <c r="D266" t="str">
        <f>_xlfn.XLOOKUP(Tabla15[[#This Row],[CEDULA]],TMODELO[Numero Documento],TMODELO[Empleado],_xlfn.XLOOKUP(Tabla15[[#This Row],[CEDULA]],TNOMINA[cedula],TNOMINA[nombre]))</f>
        <v>DANIEL ROBERTO FORTUNA TERRERO</v>
      </c>
      <c r="E266" t="str">
        <f>_xlfn.XLOOKUP(Tabla15[[#This Row],[CEDULA]],TMODELO[Numero Documento],TMODELO[Cargo],_xlfn.XLOOKUP(Tabla15[[#This Row],[COD]],TNOMINA[CODIGO],TNOMINA[cargo]))</f>
        <v>DISEÑADOR GRAFICO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>CARRERA ADMINISTRATIVA</v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CARRERA ADMINISTRATIVA</v>
      </c>
      <c r="J266" s="42">
        <f>_xlfn.XLOOKUP(Tabla15[[#This Row],[COD]],TNOMINA[CODIGO],TNOMINA[sbruto])</f>
        <v>65000</v>
      </c>
      <c r="K266" s="42">
        <f>_xlfn.XLOOKUP(Tabla15[[#This Row],[COD]],TNOMINA[CODIGO],TNOMINA[ISR])</f>
        <v>4427.58</v>
      </c>
      <c r="L266" s="42">
        <f>_xlfn.XLOOKUP(Tabla15[[#This Row],[COD]],TNOMINA[CODIGO],TNOMINA[SFS])</f>
        <v>1976</v>
      </c>
      <c r="M266" s="42">
        <f>_xlfn.XLOOKUP(Tabla15[[#This Row],[COD]],TNOMINA[CODIGO],TNOMINA[AFP])</f>
        <v>1865.5</v>
      </c>
      <c r="N266" s="42">
        <f>_xlfn.XLOOKUP(Tabla15[[#This Row],[COD]],TNOMINA[CODIGO],TNOMINA[Otro Desc.])</f>
        <v>4421</v>
      </c>
      <c r="O266" s="42">
        <f>_xlfn.XLOOKUP(Tabla15[[#This Row],[COD]],TNOMINA[CODIGO],TNOMINA[sneto])</f>
        <v>52309.919999999998</v>
      </c>
      <c r="P266" t="str">
        <f>_xlfn.XLOOKUP(Tabla15[[#This Row],[CEDULA]],EMPXSEXO[NODOC],EMPXSEXO[GENERO])</f>
        <v>M</v>
      </c>
      <c r="Q266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7" spans="1:17" hidden="1">
      <c r="A267" t="s">
        <v>7377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00100316231</v>
      </c>
      <c r="D267" t="str">
        <f>_xlfn.XLOOKUP(Tabla15[[#This Row],[CEDULA]],TMODELO[Numero Documento],TMODELO[Empleado],_xlfn.XLOOKUP(Tabla15[[#This Row],[CEDULA]],TNOMINA[cedula],TNOMINA[nombre]))</f>
        <v>EDSON DANILO AMIN TORIBIO GOMEZ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>CARRERA ADMINISTRATIVA</v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CARRERA ADMINISTRATIVA</v>
      </c>
      <c r="J267" s="42">
        <f>_xlfn.XLOOKUP(Tabla15[[#This Row],[COD]],TNOMINA[CODIGO],TNOMINA[sbruto])</f>
        <v>65000</v>
      </c>
      <c r="K267" s="42">
        <f>_xlfn.XLOOKUP(Tabla15[[#This Row],[COD]],TNOMINA[CODIGO],TNOMINA[ISR])</f>
        <v>4427.58</v>
      </c>
      <c r="L267" s="42">
        <f>_xlfn.XLOOKUP(Tabla15[[#This Row],[COD]],TNOMINA[CODIGO],TNOMINA[SFS])</f>
        <v>1976</v>
      </c>
      <c r="M267" s="42">
        <f>_xlfn.XLOOKUP(Tabla15[[#This Row],[COD]],TNOMINA[CODIGO],TNOMINA[AFP])</f>
        <v>1865.5</v>
      </c>
      <c r="N267" s="42">
        <f>_xlfn.XLOOKUP(Tabla15[[#This Row],[COD]],TNOMINA[CODIGO],TNOMINA[Otro Desc.])</f>
        <v>35914.58</v>
      </c>
      <c r="O267" s="42">
        <f>_xlfn.XLOOKUP(Tabla15[[#This Row],[COD]],TNOMINA[CODIGO],TNOMINA[sneto])</f>
        <v>20816.34</v>
      </c>
      <c r="P267" t="str">
        <f>_xlfn.XLOOKUP(Tabla15[[#This Row],[CEDULA]],EMPXSEXO[NODOC],EMPXSEXO[GENERO])</f>
        <v>M</v>
      </c>
      <c r="Q267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8" spans="1:17" hidden="1">
      <c r="A268" t="s">
        <v>7581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00116902354</v>
      </c>
      <c r="D268" t="str">
        <f>_xlfn.XLOOKUP(Tabla15[[#This Row],[CEDULA]],TMODELO[Numero Documento],TMODELO[Empleado],_xlfn.XLOOKUP(Tabla15[[#This Row],[CEDULA]],TNOMINA[cedula],TNOMINA[nombre]))</f>
        <v>MIRFAK ROWLAND ANTIGUA</v>
      </c>
      <c r="E268" t="str">
        <f>_xlfn.XLOOKUP(Tabla15[[#This Row],[CEDULA]],TMODELO[Numero Documento],TMODELO[Cargo],_xlfn.XLOOKUP(Tabla15[[#This Row],[COD]],TNOMINA[CODIGO],TNOMINA[cargo]))</f>
        <v>COORDINADOR (A)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8" t="str">
        <f>_xlfn.XLOOKUP(Tabla15[[#This Row],[CEDULA]],TNOMBRADOS[CEDULA],TNOMBRADOS[STATUS],
_xlfn.XLOOKUP(Tabla15[[#This Row],[CEDULA]],TCARRERA[CEDULA],TCARRERA[CATEGORIA DEL SERVIDOR],""))</f>
        <v>CARRERA ADMINISTRATIVA</v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CARRERA ADMINISTRATIVA</v>
      </c>
      <c r="J268" s="42">
        <f>_xlfn.XLOOKUP(Tabla15[[#This Row],[COD]],TNOMINA[CODIGO],TNOMINA[sbruto])</f>
        <v>60000</v>
      </c>
      <c r="K268" s="42">
        <f>_xlfn.XLOOKUP(Tabla15[[#This Row],[COD]],TNOMINA[CODIGO],TNOMINA[ISR])</f>
        <v>3486.68</v>
      </c>
      <c r="L268" s="42">
        <f>_xlfn.XLOOKUP(Tabla15[[#This Row],[COD]],TNOMINA[CODIGO],TNOMINA[SFS])</f>
        <v>1824</v>
      </c>
      <c r="M268" s="42">
        <f>_xlfn.XLOOKUP(Tabla15[[#This Row],[COD]],TNOMINA[CODIGO],TNOMINA[AFP])</f>
        <v>1722</v>
      </c>
      <c r="N268" s="42">
        <f>_xlfn.XLOOKUP(Tabla15[[#This Row],[COD]],TNOMINA[CODIGO],TNOMINA[Otro Desc.])</f>
        <v>505</v>
      </c>
      <c r="O268" s="42">
        <f>_xlfn.XLOOKUP(Tabla15[[#This Row],[COD]],TNOMINA[CODIGO],TNOMINA[sneto])</f>
        <v>52462.32</v>
      </c>
      <c r="P268" t="str">
        <f>_xlfn.XLOOKUP(Tabla15[[#This Row],[CEDULA]],EMPXSEXO[NODOC],EMPXSEXO[GENERO])</f>
        <v>F</v>
      </c>
      <c r="Q268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9" spans="1:17" hidden="1">
      <c r="A269" t="s">
        <v>7289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40225053665</v>
      </c>
      <c r="D269" t="str">
        <f>_xlfn.XLOOKUP(Tabla15[[#This Row],[CEDULA]],TMODELO[Numero Documento],TMODELO[Empleado],_xlfn.XLOOKUP(Tabla15[[#This Row],[CEDULA]],TNOMINA[cedula],TNOMINA[nombre]))</f>
        <v>ALXIS JAVIER GONZALEZ</v>
      </c>
      <c r="E269" t="str">
        <f>_xlfn.XLOOKUP(Tabla15[[#This Row],[CEDULA]],TMODELO[Numero Documento],TMODELO[Cargo],_xlfn.XLOOKUP(Tabla15[[#This Row],[COD]],TNOMINA[CODIGO],TNOMINA[cargo]))</f>
        <v>GESTOR DE REDES SOCIALES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2">
        <f>_xlfn.XLOOKUP(Tabla15[[#This Row],[COD]],TNOMINA[CODIGO],TNOMINA[sbruto])</f>
        <v>55000</v>
      </c>
      <c r="K269" s="42">
        <f>_xlfn.XLOOKUP(Tabla15[[#This Row],[COD]],TNOMINA[CODIGO],TNOMINA[ISR])</f>
        <v>2559.6799999999998</v>
      </c>
      <c r="L269" s="42">
        <f>_xlfn.XLOOKUP(Tabla15[[#This Row],[COD]],TNOMINA[CODIGO],TNOMINA[SFS])</f>
        <v>1672</v>
      </c>
      <c r="M269" s="42">
        <f>_xlfn.XLOOKUP(Tabla15[[#This Row],[COD]],TNOMINA[CODIGO],TNOMINA[AFP])</f>
        <v>1578.5</v>
      </c>
      <c r="N269" s="42">
        <f>_xlfn.XLOOKUP(Tabla15[[#This Row],[COD]],TNOMINA[CODIGO],TNOMINA[Otro Desc.])</f>
        <v>25</v>
      </c>
      <c r="O269" s="42">
        <f>_xlfn.XLOOKUP(Tabla15[[#This Row],[COD]],TNOMINA[CODIGO],TNOMINA[sneto])</f>
        <v>49164.82</v>
      </c>
      <c r="P269" t="str">
        <f>_xlfn.XLOOKUP(Tabla15[[#This Row],[CEDULA]],EMPXSEXO[NODOC],EMPXSEXO[GENERO])</f>
        <v>M</v>
      </c>
      <c r="Q269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0" spans="1:17" hidden="1">
      <c r="A270" t="s">
        <v>7285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40224157558</v>
      </c>
      <c r="D270" t="str">
        <f>_xlfn.XLOOKUP(Tabla15[[#This Row],[CEDULA]],TMODELO[Numero Documento],TMODELO[Empleado],_xlfn.XLOOKUP(Tabla15[[#This Row],[CEDULA]],TNOMINA[cedula],TNOMINA[nombre]))</f>
        <v>ALINA MARIA SANTANA ABINADER</v>
      </c>
      <c r="E270" t="str">
        <f>_xlfn.XLOOKUP(Tabla15[[#This Row],[CEDULA]],TMODELO[Numero Documento],TMODELO[Cargo],_xlfn.XLOOKUP(Tabla15[[#This Row],[COD]],TNOMINA[CODIGO],TNOMINA[cargo]))</f>
        <v>GESTOR DE REDES SOCIALES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2">
        <f>_xlfn.XLOOKUP(Tabla15[[#This Row],[COD]],TNOMINA[CODIGO],TNOMINA[sbruto])</f>
        <v>50000</v>
      </c>
      <c r="K270" s="42">
        <f>_xlfn.XLOOKUP(Tabla15[[#This Row],[COD]],TNOMINA[CODIGO],TNOMINA[ISR])</f>
        <v>1854</v>
      </c>
      <c r="L270" s="42">
        <f>_xlfn.XLOOKUP(Tabla15[[#This Row],[COD]],TNOMINA[CODIGO],TNOMINA[SFS])</f>
        <v>1520</v>
      </c>
      <c r="M270" s="42">
        <f>_xlfn.XLOOKUP(Tabla15[[#This Row],[COD]],TNOMINA[CODIGO],TNOMINA[AFP])</f>
        <v>1435</v>
      </c>
      <c r="N270" s="42">
        <f>_xlfn.XLOOKUP(Tabla15[[#This Row],[COD]],TNOMINA[CODIGO],TNOMINA[Otro Desc.])</f>
        <v>25</v>
      </c>
      <c r="O270" s="42">
        <f>_xlfn.XLOOKUP(Tabla15[[#This Row],[COD]],TNOMINA[CODIGO],TNOMINA[sneto])</f>
        <v>45166</v>
      </c>
      <c r="P270" t="str">
        <f>_xlfn.XLOOKUP(Tabla15[[#This Row],[CEDULA]],EMPXSEXO[NODOC],EMPXSEXO[GENERO])</f>
        <v>F</v>
      </c>
      <c r="Q270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1" spans="1:17" hidden="1">
      <c r="A271" t="s">
        <v>7420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00102893476</v>
      </c>
      <c r="D271" t="str">
        <f>_xlfn.XLOOKUP(Tabla15[[#This Row],[CEDULA]],TMODELO[Numero Documento],TMODELO[Empleado],_xlfn.XLOOKUP(Tabla15[[#This Row],[CEDULA]],TNOMINA[cedula],TNOMINA[nombre]))</f>
        <v>FRANCISCO ANTONIO TEJADA BURGOS</v>
      </c>
      <c r="E271" t="str">
        <f>_xlfn.XLOOKUP(Tabla15[[#This Row],[CEDULA]],TMODELO[Numero Documento],TMODELO[Cargo],_xlfn.XLOOKUP(Tabla15[[#This Row],[COD]],TNOMINA[CODIGO],TNOMINA[cargo]))</f>
        <v>COORDINADOR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FIJO</v>
      </c>
      <c r="I271" t="str">
        <f>IF(Tabla15[[#This Row],[CAT1]]&lt;&gt;"",Tabla15[[#This Row],[CAT1]],Tabla15[[#This Row],[CAT2]])</f>
        <v>FIJO</v>
      </c>
      <c r="J271" s="42">
        <f>_xlfn.XLOOKUP(Tabla15[[#This Row],[COD]],TNOMINA[CODIGO],TNOMINA[sbruto])</f>
        <v>50000</v>
      </c>
      <c r="K271" s="42">
        <f>_xlfn.XLOOKUP(Tabla15[[#This Row],[COD]],TNOMINA[CODIGO],TNOMINA[ISR])</f>
        <v>1854</v>
      </c>
      <c r="L271" s="42">
        <f>_xlfn.XLOOKUP(Tabla15[[#This Row],[COD]],TNOMINA[CODIGO],TNOMINA[SFS])</f>
        <v>1520</v>
      </c>
      <c r="M271" s="42">
        <f>_xlfn.XLOOKUP(Tabla15[[#This Row],[COD]],TNOMINA[CODIGO],TNOMINA[AFP])</f>
        <v>1435</v>
      </c>
      <c r="N271" s="42">
        <f>_xlfn.XLOOKUP(Tabla15[[#This Row],[COD]],TNOMINA[CODIGO],TNOMINA[Otro Desc.])</f>
        <v>25</v>
      </c>
      <c r="O271" s="42">
        <f>_xlfn.XLOOKUP(Tabla15[[#This Row],[COD]],TNOMINA[CODIGO],TNOMINA[sneto])</f>
        <v>45166</v>
      </c>
      <c r="P271" t="str">
        <f>_xlfn.XLOOKUP(Tabla15[[#This Row],[CEDULA]],EMPXSEXO[NODOC],EMPXSEXO[GENERO])</f>
        <v>M</v>
      </c>
      <c r="Q271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2" spans="1:17" hidden="1">
      <c r="A272" t="s">
        <v>7551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03104526516</v>
      </c>
      <c r="D272" t="str">
        <f>_xlfn.XLOOKUP(Tabla15[[#This Row],[CEDULA]],TMODELO[Numero Documento],TMODELO[Empleado],_xlfn.XLOOKUP(Tabla15[[#This Row],[CEDULA]],TNOMINA[cedula],TNOMINA[nombre]))</f>
        <v>MARIA EMILIA GARCIA PORTELA</v>
      </c>
      <c r="E272" t="str">
        <f>_xlfn.XLOOKUP(Tabla15[[#This Row],[CEDULA]],TMODELO[Numero Documento],TMODELO[Cargo],_xlfn.XLOOKUP(Tabla15[[#This Row],[COD]],TNOMINA[CODIGO],TNOMINA[cargo]))</f>
        <v>GESTOR DE PROTOCOLO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ESTATUTO SIMPLIFICADO</v>
      </c>
      <c r="I272" t="str">
        <f>IF(Tabla15[[#This Row],[CAT1]]&lt;&gt;"",Tabla15[[#This Row],[CAT1]],Tabla15[[#This Row],[CAT2]])</f>
        <v>ESTATUTO SIMPLIFICADO</v>
      </c>
      <c r="J272" s="42">
        <f>_xlfn.XLOOKUP(Tabla15[[#This Row],[COD]],TNOMINA[CODIGO],TNOMINA[sbruto])</f>
        <v>48000</v>
      </c>
      <c r="K272" s="42">
        <f>_xlfn.XLOOKUP(Tabla15[[#This Row],[COD]],TNOMINA[CODIGO],TNOMINA[ISR])</f>
        <v>1571.73</v>
      </c>
      <c r="L272" s="42">
        <f>_xlfn.XLOOKUP(Tabla15[[#This Row],[COD]],TNOMINA[CODIGO],TNOMINA[SFS])</f>
        <v>1459.2</v>
      </c>
      <c r="M272" s="42">
        <f>_xlfn.XLOOKUP(Tabla15[[#This Row],[COD]],TNOMINA[CODIGO],TNOMINA[AFP])</f>
        <v>1377.6</v>
      </c>
      <c r="N272" s="42">
        <f>_xlfn.XLOOKUP(Tabla15[[#This Row],[COD]],TNOMINA[CODIGO],TNOMINA[Otro Desc.])</f>
        <v>25</v>
      </c>
      <c r="O272" s="42">
        <f>_xlfn.XLOOKUP(Tabla15[[#This Row],[COD]],TNOMINA[CODIGO],TNOMINA[sneto])</f>
        <v>43566.47</v>
      </c>
      <c r="P272" t="str">
        <f>_xlfn.XLOOKUP(Tabla15[[#This Row],[CEDULA]],EMPXSEXO[NODOC],EMPXSEXO[GENERO])</f>
        <v>F</v>
      </c>
      <c r="Q272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3" spans="1:17" hidden="1">
      <c r="A273" t="s">
        <v>7340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00100103118</v>
      </c>
      <c r="D273" t="str">
        <f>_xlfn.XLOOKUP(Tabla15[[#This Row],[CEDULA]],TMODELO[Numero Documento],TMODELO[Empleado],_xlfn.XLOOKUP(Tabla15[[#This Row],[CEDULA]],TNOMINA[cedula],TNOMINA[nombre]))</f>
        <v>CESAR ANTONIO GUZMAN BENCOSME</v>
      </c>
      <c r="E273" t="str">
        <f>_xlfn.XLOOKUP(Tabla15[[#This Row],[CEDULA]],TMODELO[Numero Documento],TMODELO[Cargo],_xlfn.XLOOKUP(Tabla15[[#This Row],[COD]],TNOMINA[CODIGO],TNOMINA[cargo]))</f>
        <v>FOTOGRAFO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3" t="str">
        <f>_xlfn.XLOOKUP(Tabla15[[#This Row],[CEDULA]],TNOMBRADOS[CEDULA],TNOMBRADOS[STATUS],
_xlfn.XLOOKUP(Tabla15[[#This Row],[CEDULA]],TCARRERA[CEDULA],TCARRERA[CATEGORIA DEL SERVIDOR],""))</f>
        <v/>
      </c>
      <c r="H273" t="str">
        <f>_xlfn.XLOOKUP(Tabla15[[#This Row],[CARGO]],Tabla612[CARGO],Tabla612[CATEGORIA DEL SERVIDOR],Tabla15[[#This Row],[TIPO]])</f>
        <v>ESTATUTO SIMPLIFICADO</v>
      </c>
      <c r="I273" t="str">
        <f>IF(Tabla15[[#This Row],[CAT1]]&lt;&gt;"",Tabla15[[#This Row],[CAT1]],Tabla15[[#This Row],[CAT2]])</f>
        <v>ESTATUTO SIMPLIFICADO</v>
      </c>
      <c r="J273" s="42">
        <f>_xlfn.XLOOKUP(Tabla15[[#This Row],[COD]],TNOMINA[CODIGO],TNOMINA[sbruto])</f>
        <v>45000</v>
      </c>
      <c r="K273" s="42">
        <f>_xlfn.XLOOKUP(Tabla15[[#This Row],[COD]],TNOMINA[CODIGO],TNOMINA[ISR])</f>
        <v>1148.33</v>
      </c>
      <c r="L273" s="42">
        <f>_xlfn.XLOOKUP(Tabla15[[#This Row],[COD]],TNOMINA[CODIGO],TNOMINA[SFS])</f>
        <v>1368</v>
      </c>
      <c r="M273" s="42">
        <f>_xlfn.XLOOKUP(Tabla15[[#This Row],[COD]],TNOMINA[CODIGO],TNOMINA[AFP])</f>
        <v>1291.5</v>
      </c>
      <c r="N273" s="42">
        <f>_xlfn.XLOOKUP(Tabla15[[#This Row],[COD]],TNOMINA[CODIGO],TNOMINA[Otro Desc.])</f>
        <v>2721.9399999999951</v>
      </c>
      <c r="O273" s="42">
        <f>_xlfn.XLOOKUP(Tabla15[[#This Row],[COD]],TNOMINA[CODIGO],TNOMINA[sneto])</f>
        <v>38470.230000000003</v>
      </c>
      <c r="P273" t="str">
        <f>_xlfn.XLOOKUP(Tabla15[[#This Row],[CEDULA]],EMPXSEXO[NODOC],EMPXSEXO[GENERO])</f>
        <v>M</v>
      </c>
      <c r="Q273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4" spans="1:17" hidden="1">
      <c r="A274" t="s">
        <v>7389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40223412533</v>
      </c>
      <c r="D274" t="str">
        <f>_xlfn.XLOOKUP(Tabla15[[#This Row],[CEDULA]],TMODELO[Numero Documento],TMODELO[Empleado],_xlfn.XLOOKUP(Tabla15[[#This Row],[CEDULA]],TNOMINA[cedula],TNOMINA[nombre]))</f>
        <v>ELVIS NELSON BALDERA FLORIMON</v>
      </c>
      <c r="E274" t="str">
        <f>_xlfn.XLOOKUP(Tabla15[[#This Row],[CEDULA]],TMODELO[Numero Documento],TMODELO[Cargo],_xlfn.XLOOKUP(Tabla15[[#This Row],[COD]],TNOMINA[CODIGO],TNOMINA[cargo]))</f>
        <v>DISEÑADOR GRAFICO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4" t="str">
        <f>_xlfn.XLOOKUP(Tabla15[[#This Row],[CEDULA]],TNOMBRADOS[CEDULA],TNOMBRADOS[STATUS],
_xlfn.XLOOKUP(Tabla15[[#This Row],[CEDULA]],TCARRERA[CEDULA],TCARRERA[CATEGORIA DEL SERVIDOR],""))</f>
        <v/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ESTATUTO SIMPLIFICADO</v>
      </c>
      <c r="J274" s="42">
        <f>_xlfn.XLOOKUP(Tabla15[[#This Row],[COD]],TNOMINA[CODIGO],TNOMINA[sbruto])</f>
        <v>45000</v>
      </c>
      <c r="K274" s="42">
        <f>_xlfn.XLOOKUP(Tabla15[[#This Row],[COD]],TNOMINA[CODIGO],TNOMINA[ISR])</f>
        <v>1148.33</v>
      </c>
      <c r="L274" s="42">
        <f>_xlfn.XLOOKUP(Tabla15[[#This Row],[COD]],TNOMINA[CODIGO],TNOMINA[SFS])</f>
        <v>1368</v>
      </c>
      <c r="M274" s="42">
        <f>_xlfn.XLOOKUP(Tabla15[[#This Row],[COD]],TNOMINA[CODIGO],TNOMINA[AFP])</f>
        <v>1291.5</v>
      </c>
      <c r="N274" s="42">
        <f>_xlfn.XLOOKUP(Tabla15[[#This Row],[COD]],TNOMINA[CODIGO],TNOMINA[Otro Desc.])</f>
        <v>25</v>
      </c>
      <c r="O274" s="42">
        <f>_xlfn.XLOOKUP(Tabla15[[#This Row],[COD]],TNOMINA[CODIGO],TNOMINA[sneto])</f>
        <v>41167.17</v>
      </c>
      <c r="P274" t="str">
        <f>_xlfn.XLOOKUP(Tabla15[[#This Row],[CEDULA]],EMPXSEXO[NODOC],EMPXSEXO[GENERO])</f>
        <v>M</v>
      </c>
      <c r="Q274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5" spans="1:17" hidden="1">
      <c r="A275" t="s">
        <v>7431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04701887541</v>
      </c>
      <c r="D275" t="str">
        <f>_xlfn.XLOOKUP(Tabla15[[#This Row],[CEDULA]],TMODELO[Numero Documento],TMODELO[Empleado],_xlfn.XLOOKUP(Tabla15[[#This Row],[CEDULA]],TNOMINA[cedula],TNOMINA[nombre]))</f>
        <v>FREDERY REINOSO MARTINEZ</v>
      </c>
      <c r="E275" t="str">
        <f>_xlfn.XLOOKUP(Tabla15[[#This Row],[CEDULA]],TMODELO[Numero Documento],TMODELO[Cargo],_xlfn.XLOOKUP(Tabla15[[#This Row],[COD]],TNOMINA[CODIGO],TNOMINA[cargo]))</f>
        <v>EDITOR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2">
        <f>_xlfn.XLOOKUP(Tabla15[[#This Row],[COD]],TNOMINA[CODIGO],TNOMINA[sbruto])</f>
        <v>45000</v>
      </c>
      <c r="K275" s="42">
        <f>_xlfn.XLOOKUP(Tabla15[[#This Row],[COD]],TNOMINA[CODIGO],TNOMINA[ISR])</f>
        <v>1148.33</v>
      </c>
      <c r="L275" s="42">
        <f>_xlfn.XLOOKUP(Tabla15[[#This Row],[COD]],TNOMINA[CODIGO],TNOMINA[SFS])</f>
        <v>1368</v>
      </c>
      <c r="M275" s="42">
        <f>_xlfn.XLOOKUP(Tabla15[[#This Row],[COD]],TNOMINA[CODIGO],TNOMINA[AFP])</f>
        <v>1291.5</v>
      </c>
      <c r="N275" s="42">
        <f>_xlfn.XLOOKUP(Tabla15[[#This Row],[COD]],TNOMINA[CODIGO],TNOMINA[Otro Desc.])</f>
        <v>25</v>
      </c>
      <c r="O275" s="42">
        <f>_xlfn.XLOOKUP(Tabla15[[#This Row],[COD]],TNOMINA[CODIGO],TNOMINA[sneto])</f>
        <v>41167.17</v>
      </c>
      <c r="P275" t="str">
        <f>_xlfn.XLOOKUP(Tabla15[[#This Row],[CEDULA]],EMPXSEXO[NODOC],EMPXSEXO[GENERO])</f>
        <v>M</v>
      </c>
      <c r="Q275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6" spans="1:17" hidden="1">
      <c r="A276" t="s">
        <v>7451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40220166538</v>
      </c>
      <c r="D276" t="str">
        <f>_xlfn.XLOOKUP(Tabla15[[#This Row],[CEDULA]],TMODELO[Numero Documento],TMODELO[Empleado],_xlfn.XLOOKUP(Tabla15[[#This Row],[CEDULA]],TNOMINA[cedula],TNOMINA[nombre]))</f>
        <v>IGHOR ESPINAL SANTOS</v>
      </c>
      <c r="E276" t="str">
        <f>_xlfn.XLOOKUP(Tabla15[[#This Row],[CEDULA]],TMODELO[Numero Documento],TMODELO[Cargo],_xlfn.XLOOKUP(Tabla15[[#This Row],[COD]],TNOMINA[CODIGO],TNOMINA[cargo]))</f>
        <v>DISEÑADOR GRAFICO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ESTATUTO SIMPLIFICADO</v>
      </c>
      <c r="I276" t="str">
        <f>IF(Tabla15[[#This Row],[CAT1]]&lt;&gt;"",Tabla15[[#This Row],[CAT1]],Tabla15[[#This Row],[CAT2]])</f>
        <v>ESTATUTO SIMPLIFICADO</v>
      </c>
      <c r="J276" s="42">
        <f>_xlfn.XLOOKUP(Tabla15[[#This Row],[COD]],TNOMINA[CODIGO],TNOMINA[sbruto])</f>
        <v>45000</v>
      </c>
      <c r="K276" s="42">
        <f>_xlfn.XLOOKUP(Tabla15[[#This Row],[COD]],TNOMINA[CODIGO],TNOMINA[ISR])</f>
        <v>1148.33</v>
      </c>
      <c r="L276" s="42">
        <f>_xlfn.XLOOKUP(Tabla15[[#This Row],[COD]],TNOMINA[CODIGO],TNOMINA[SFS])</f>
        <v>1368</v>
      </c>
      <c r="M276" s="42">
        <f>_xlfn.XLOOKUP(Tabla15[[#This Row],[COD]],TNOMINA[CODIGO],TNOMINA[AFP])</f>
        <v>1291.5</v>
      </c>
      <c r="N276" s="42">
        <f>_xlfn.XLOOKUP(Tabla15[[#This Row],[COD]],TNOMINA[CODIGO],TNOMINA[Otro Desc.])</f>
        <v>25</v>
      </c>
      <c r="O276" s="42">
        <f>_xlfn.XLOOKUP(Tabla15[[#This Row],[COD]],TNOMINA[CODIGO],TNOMINA[sneto])</f>
        <v>41167.17</v>
      </c>
      <c r="P276" t="str">
        <f>_xlfn.XLOOKUP(Tabla15[[#This Row],[CEDULA]],EMPXSEXO[NODOC],EMPXSEXO[GENERO])</f>
        <v>M</v>
      </c>
      <c r="Q276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7" spans="1:17" hidden="1">
      <c r="A277" t="s">
        <v>7467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00117787952</v>
      </c>
      <c r="D277" t="str">
        <f>_xlfn.XLOOKUP(Tabla15[[#This Row],[CEDULA]],TMODELO[Numero Documento],TMODELO[Empleado],_xlfn.XLOOKUP(Tabla15[[#This Row],[CEDULA]],TNOMINA[cedula],TNOMINA[nombre]))</f>
        <v>JINNETTE CAROLINA DIAZ SANTOS</v>
      </c>
      <c r="E277" t="str">
        <f>_xlfn.XLOOKUP(Tabla15[[#This Row],[CEDULA]],TMODELO[Numero Documento],TMODELO[Cargo],_xlfn.XLOOKUP(Tabla15[[#This Row],[COD]],TNOMINA[CODIGO],TNOMINA[cargo]))</f>
        <v>GESTOR DE REDES SOCIALES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2">
        <f>_xlfn.XLOOKUP(Tabla15[[#This Row],[COD]],TNOMINA[CODIGO],TNOMINA[sbruto])</f>
        <v>45000</v>
      </c>
      <c r="K277" s="42">
        <f>_xlfn.XLOOKUP(Tabla15[[#This Row],[COD]],TNOMINA[CODIGO],TNOMINA[ISR])</f>
        <v>1148.33</v>
      </c>
      <c r="L277" s="42">
        <f>_xlfn.XLOOKUP(Tabla15[[#This Row],[COD]],TNOMINA[CODIGO],TNOMINA[SFS])</f>
        <v>1368</v>
      </c>
      <c r="M277" s="42">
        <f>_xlfn.XLOOKUP(Tabla15[[#This Row],[COD]],TNOMINA[CODIGO],TNOMINA[AFP])</f>
        <v>1291.5</v>
      </c>
      <c r="N277" s="42">
        <f>_xlfn.XLOOKUP(Tabla15[[#This Row],[COD]],TNOMINA[CODIGO],TNOMINA[Otro Desc.])</f>
        <v>25</v>
      </c>
      <c r="O277" s="42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8" spans="1:17" hidden="1">
      <c r="A278" t="s">
        <v>7535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40224489068</v>
      </c>
      <c r="D278" t="str">
        <f>_xlfn.XLOOKUP(Tabla15[[#This Row],[CEDULA]],TMODELO[Numero Documento],TMODELO[Empleado],_xlfn.XLOOKUP(Tabla15[[#This Row],[CEDULA]],TNOMINA[cedula],TNOMINA[nombre]))</f>
        <v>LUIS ADOLFO PEÑA FLORENTINO</v>
      </c>
      <c r="E278" t="str">
        <f>_xlfn.XLOOKUP(Tabla15[[#This Row],[CEDULA]],TMODELO[Numero Documento],TMODELO[Cargo],_xlfn.XLOOKUP(Tabla15[[#This Row],[COD]],TNOMINA[CODIGO],TNOMINA[cargo]))</f>
        <v>FOTOGRAFO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ESTATUTO SIMPLIFICADO</v>
      </c>
      <c r="I278" t="str">
        <f>IF(Tabla15[[#This Row],[CAT1]]&lt;&gt;"",Tabla15[[#This Row],[CAT1]],Tabla15[[#This Row],[CAT2]])</f>
        <v>ESTATUTO SIMPLIFICADO</v>
      </c>
      <c r="J278" s="42">
        <f>_xlfn.XLOOKUP(Tabla15[[#This Row],[COD]],TNOMINA[CODIGO],TNOMINA[sbruto])</f>
        <v>40000</v>
      </c>
      <c r="K278" s="42">
        <f>_xlfn.XLOOKUP(Tabla15[[#This Row],[COD]],TNOMINA[CODIGO],TNOMINA[ISR])</f>
        <v>442.65</v>
      </c>
      <c r="L278" s="42">
        <f>_xlfn.XLOOKUP(Tabla15[[#This Row],[COD]],TNOMINA[CODIGO],TNOMINA[SFS])</f>
        <v>1216</v>
      </c>
      <c r="M278" s="42">
        <f>_xlfn.XLOOKUP(Tabla15[[#This Row],[COD]],TNOMINA[CODIGO],TNOMINA[AFP])</f>
        <v>1148</v>
      </c>
      <c r="N278" s="42">
        <f>_xlfn.XLOOKUP(Tabla15[[#This Row],[COD]],TNOMINA[CODIGO],TNOMINA[Otro Desc.])</f>
        <v>25</v>
      </c>
      <c r="O278" s="42">
        <f>_xlfn.XLOOKUP(Tabla15[[#This Row],[COD]],TNOMINA[CODIGO],TNOMINA[sneto])</f>
        <v>37168.35</v>
      </c>
      <c r="P278" t="str">
        <f>_xlfn.XLOOKUP(Tabla15[[#This Row],[CEDULA]],EMPXSEXO[NODOC],EMPXSEXO[GENERO])</f>
        <v>M</v>
      </c>
      <c r="Q278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9" spans="1:17" hidden="1">
      <c r="A279" t="s">
        <v>7399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00103022125</v>
      </c>
      <c r="D279" t="str">
        <f>_xlfn.XLOOKUP(Tabla15[[#This Row],[CEDULA]],TMODELO[Numero Documento],TMODELO[Empleado],_xlfn.XLOOKUP(Tabla15[[#This Row],[CEDULA]],TNOMINA[cedula],TNOMINA[nombre]))</f>
        <v>EUSEBIO MARTE SORIANO</v>
      </c>
      <c r="E279" t="str">
        <f>_xlfn.XLOOKUP(Tabla15[[#This Row],[CEDULA]],TMODELO[Numero Documento],TMODELO[Cargo],_xlfn.XLOOKUP(Tabla15[[#This Row],[COD]],TNOMINA[CODIGO],TNOMINA[cargo]))</f>
        <v>PERIODISTA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9" t="str">
        <f>_xlfn.XLOOKUP(Tabla15[[#This Row],[CEDULA]],TNOMBRADOS[CEDULA],TNOMBRADOS[STATUS],
_xlfn.XLOOKUP(Tabla15[[#This Row],[CEDULA]],TCARRERA[CEDULA],TCARRERA[CATEGORIA DEL SERVIDOR],""))</f>
        <v>CARRERA ADMINISTRATIVA</v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CARRERA ADMINISTRATIVA</v>
      </c>
      <c r="J279" s="42">
        <f>_xlfn.XLOOKUP(Tabla15[[#This Row],[COD]],TNOMINA[CODIGO],TNOMINA[sbruto])</f>
        <v>40000</v>
      </c>
      <c r="K279" s="42">
        <f>_xlfn.XLOOKUP(Tabla15[[#This Row],[COD]],TNOMINA[CODIGO],TNOMINA[ISR])</f>
        <v>442.65</v>
      </c>
      <c r="L279" s="42">
        <f>_xlfn.XLOOKUP(Tabla15[[#This Row],[COD]],TNOMINA[CODIGO],TNOMINA[SFS])</f>
        <v>1216</v>
      </c>
      <c r="M279" s="42">
        <f>_xlfn.XLOOKUP(Tabla15[[#This Row],[COD]],TNOMINA[CODIGO],TNOMINA[AFP])</f>
        <v>1148</v>
      </c>
      <c r="N279" s="42">
        <f>_xlfn.XLOOKUP(Tabla15[[#This Row],[COD]],TNOMINA[CODIGO],TNOMINA[Otro Desc.])</f>
        <v>3321</v>
      </c>
      <c r="O279" s="42">
        <f>_xlfn.XLOOKUP(Tabla15[[#This Row],[COD]],TNOMINA[CODIGO],TNOMINA[sneto])</f>
        <v>33872.35</v>
      </c>
      <c r="P279" t="str">
        <f>_xlfn.XLOOKUP(Tabla15[[#This Row],[CEDULA]],EMPXSEXO[NODOC],EMPXSEXO[GENERO])</f>
        <v>M</v>
      </c>
      <c r="Q279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0" spans="1:17" hidden="1">
      <c r="A280" t="s">
        <v>7464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40215376118</v>
      </c>
      <c r="D280" t="str">
        <f>_xlfn.XLOOKUP(Tabla15[[#This Row],[CEDULA]],TMODELO[Numero Documento],TMODELO[Empleado],_xlfn.XLOOKUP(Tabla15[[#This Row],[CEDULA]],TNOMINA[cedula],TNOMINA[nombre]))</f>
        <v>JHON COMPRES BRITO</v>
      </c>
      <c r="E280" t="str">
        <f>_xlfn.XLOOKUP(Tabla15[[#This Row],[CEDULA]],TMODELO[Numero Documento],TMODELO[Cargo],_xlfn.XLOOKUP(Tabla15[[#This Row],[COD]],TNOMINA[CODIGO],TNOMINA[cargo]))</f>
        <v>FOTOGRAFO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ESTATUTO SIMPLIFICADO</v>
      </c>
      <c r="I280" t="str">
        <f>IF(Tabla15[[#This Row],[CAT1]]&lt;&gt;"",Tabla15[[#This Row],[CAT1]],Tabla15[[#This Row],[CAT2]])</f>
        <v>ESTATUTO SIMPLIFICADO</v>
      </c>
      <c r="J280" s="42">
        <f>_xlfn.XLOOKUP(Tabla15[[#This Row],[COD]],TNOMINA[CODIGO],TNOMINA[sbruto])</f>
        <v>35000</v>
      </c>
      <c r="K280" s="42">
        <f>_xlfn.XLOOKUP(Tabla15[[#This Row],[COD]],TNOMINA[CODIGO],TNOMINA[ISR])</f>
        <v>0</v>
      </c>
      <c r="L280" s="42">
        <f>_xlfn.XLOOKUP(Tabla15[[#This Row],[COD]],TNOMINA[CODIGO],TNOMINA[SFS])</f>
        <v>1064</v>
      </c>
      <c r="M280" s="42">
        <f>_xlfn.XLOOKUP(Tabla15[[#This Row],[COD]],TNOMINA[CODIGO],TNOMINA[AFP])</f>
        <v>1004.5</v>
      </c>
      <c r="N280" s="42">
        <f>_xlfn.XLOOKUP(Tabla15[[#This Row],[COD]],TNOMINA[CODIGO],TNOMINA[Otro Desc.])</f>
        <v>25</v>
      </c>
      <c r="O280" s="42">
        <f>_xlfn.XLOOKUP(Tabla15[[#This Row],[COD]],TNOMINA[CODIGO],TNOMINA[sneto])</f>
        <v>32906.5</v>
      </c>
      <c r="P280" t="str">
        <f>_xlfn.XLOOKUP(Tabla15[[#This Row],[CEDULA]],EMPXSEXO[NODOC],EMPXSEXO[GENERO])</f>
        <v>M</v>
      </c>
      <c r="Q280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1" spans="1:17" hidden="1">
      <c r="A281" t="s">
        <v>7468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40214176584</v>
      </c>
      <c r="D281" t="str">
        <f>_xlfn.XLOOKUP(Tabla15[[#This Row],[CEDULA]],TMODELO[Numero Documento],TMODELO[Empleado],_xlfn.XLOOKUP(Tabla15[[#This Row],[CEDULA]],TNOMINA[cedula],TNOMINA[nombre]))</f>
        <v>JOAN NICOLAS PEÑA MARTINEZ</v>
      </c>
      <c r="E281" t="str">
        <f>_xlfn.XLOOKUP(Tabla15[[#This Row],[CEDULA]],TMODELO[Numero Documento],TMODELO[Cargo],_xlfn.XLOOKUP(Tabla15[[#This Row],[COD]],TNOMINA[CODIGO],TNOMINA[cargo]))</f>
        <v>CAMAROGRAFO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2">
        <f>_xlfn.XLOOKUP(Tabla15[[#This Row],[COD]],TNOMINA[CODIGO],TNOMINA[sbruto])</f>
        <v>35000</v>
      </c>
      <c r="K281" s="42">
        <f>_xlfn.XLOOKUP(Tabla15[[#This Row],[COD]],TNOMINA[CODIGO],TNOMINA[ISR])</f>
        <v>0</v>
      </c>
      <c r="L281" s="42">
        <f>_xlfn.XLOOKUP(Tabla15[[#This Row],[COD]],TNOMINA[CODIGO],TNOMINA[SFS])</f>
        <v>1064</v>
      </c>
      <c r="M281" s="42">
        <f>_xlfn.XLOOKUP(Tabla15[[#This Row],[COD]],TNOMINA[CODIGO],TNOMINA[AFP])</f>
        <v>1004.5</v>
      </c>
      <c r="N281" s="42">
        <f>_xlfn.XLOOKUP(Tabla15[[#This Row],[COD]],TNOMINA[CODIGO],TNOMINA[Otro Desc.])</f>
        <v>25</v>
      </c>
      <c r="O281" s="42">
        <f>_xlfn.XLOOKUP(Tabla15[[#This Row],[COD]],TNOMINA[CODIGO],TNOMINA[sneto])</f>
        <v>32906.5</v>
      </c>
      <c r="P281" t="str">
        <f>_xlfn.XLOOKUP(Tabla15[[#This Row],[CEDULA]],EMPXSEXO[NODOC],EMPXSEXO[GENERO])</f>
        <v>M</v>
      </c>
      <c r="Q281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2" spans="1:17" hidden="1">
      <c r="A282" t="s">
        <v>7364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00103910030</v>
      </c>
      <c r="D282" t="str">
        <f>_xlfn.XLOOKUP(Tabla15[[#This Row],[CEDULA]],TMODELO[Numero Documento],TMODELO[Empleado],_xlfn.XLOOKUP(Tabla15[[#This Row],[CEDULA]],TNOMINA[cedula],TNOMINA[nombre]))</f>
        <v>DIEGO FELIX VILLA FAÑA</v>
      </c>
      <c r="E282" t="str">
        <f>_xlfn.XLOOKUP(Tabla15[[#This Row],[CEDULA]],TMODELO[Numero Documento],TMODELO[Cargo],_xlfn.XLOOKUP(Tabla15[[#This Row],[COD]],TNOMINA[CODIGO],TNOMINA[cargo]))</f>
        <v>FOTOGRAFO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2" t="str">
        <f>_xlfn.XLOOKUP(Tabla15[[#This Row],[CEDULA]],TNOMBRADOS[CEDULA],TNOMBRADOS[STATUS],
_xlfn.XLOOKUP(Tabla15[[#This Row],[CEDULA]],TCARRERA[CEDULA],TCARRERA[CATEGORIA DEL SERVIDOR],""))</f>
        <v/>
      </c>
      <c r="H282" t="str">
        <f>_xlfn.XLOOKUP(Tabla15[[#This Row],[CARGO]],Tabla612[CARGO],Tabla612[CATEGORIA DEL SERVIDOR],Tabla15[[#This Row],[TIPO]])</f>
        <v>ESTATUTO SIMPLIFICADO</v>
      </c>
      <c r="I282" t="str">
        <f>IF(Tabla15[[#This Row],[CAT1]]&lt;&gt;"",Tabla15[[#This Row],[CAT1]],Tabla15[[#This Row],[CAT2]])</f>
        <v>ESTATUTO SIMPLIFICADO</v>
      </c>
      <c r="J282" s="42">
        <f>_xlfn.XLOOKUP(Tabla15[[#This Row],[COD]],TNOMINA[CODIGO],TNOMINA[sbruto])</f>
        <v>31500</v>
      </c>
      <c r="K282" s="42">
        <f>_xlfn.XLOOKUP(Tabla15[[#This Row],[COD]],TNOMINA[CODIGO],TNOMINA[ISR])</f>
        <v>0</v>
      </c>
      <c r="L282" s="42">
        <f>_xlfn.XLOOKUP(Tabla15[[#This Row],[COD]],TNOMINA[CODIGO],TNOMINA[SFS])</f>
        <v>957.6</v>
      </c>
      <c r="M282" s="42">
        <f>_xlfn.XLOOKUP(Tabla15[[#This Row],[COD]],TNOMINA[CODIGO],TNOMINA[AFP])</f>
        <v>904.05</v>
      </c>
      <c r="N282" s="42">
        <f>_xlfn.XLOOKUP(Tabla15[[#This Row],[COD]],TNOMINA[CODIGO],TNOMINA[Otro Desc.])</f>
        <v>75</v>
      </c>
      <c r="O282" s="42">
        <f>_xlfn.XLOOKUP(Tabla15[[#This Row],[COD]],TNOMINA[CODIGO],TNOMINA[sneto])</f>
        <v>29563.35</v>
      </c>
      <c r="P282" t="str">
        <f>_xlfn.XLOOKUP(Tabla15[[#This Row],[CEDULA]],EMPXSEXO[NODOC],EMPXSEXO[GENERO])</f>
        <v>M</v>
      </c>
      <c r="Q282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3" spans="1:17" hidden="1">
      <c r="A283" t="s">
        <v>7349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03400635946</v>
      </c>
      <c r="D283" t="str">
        <f>_xlfn.XLOOKUP(Tabla15[[#This Row],[CEDULA]],TMODELO[Numero Documento],TMODELO[Empleado],_xlfn.XLOOKUP(Tabla15[[#This Row],[CEDULA]],TNOMINA[cedula],TNOMINA[nombre]))</f>
        <v>CORAL PIMENTEL PEÑA</v>
      </c>
      <c r="E283" t="str">
        <f>_xlfn.XLOOKUP(Tabla15[[#This Row],[CEDULA]],TMODELO[Numero Documento],TMODELO[Cargo],_xlfn.XLOOKUP(Tabla15[[#This Row],[COD]],TNOMINA[CODIGO],TNOMINA[cargo]))</f>
        <v>DISEÑADOR GRAFICO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ESTATUTO SIMPLIFICADO</v>
      </c>
      <c r="I283" t="str">
        <f>IF(Tabla15[[#This Row],[CAT1]]&lt;&gt;"",Tabla15[[#This Row],[CAT1]],Tabla15[[#This Row],[CAT2]])</f>
        <v>ESTATUTO SIMPLIFICADO</v>
      </c>
      <c r="J283" s="42">
        <f>_xlfn.XLOOKUP(Tabla15[[#This Row],[COD]],TNOMINA[CODIGO],TNOMINA[sbruto])</f>
        <v>30000</v>
      </c>
      <c r="K283" s="42">
        <f>_xlfn.XLOOKUP(Tabla15[[#This Row],[COD]],TNOMINA[CODIGO],TNOMINA[ISR])</f>
        <v>0</v>
      </c>
      <c r="L283" s="42">
        <f>_xlfn.XLOOKUP(Tabla15[[#This Row],[COD]],TNOMINA[CODIGO],TNOMINA[SFS])</f>
        <v>912</v>
      </c>
      <c r="M283" s="42">
        <f>_xlfn.XLOOKUP(Tabla15[[#This Row],[COD]],TNOMINA[CODIGO],TNOMINA[AFP])</f>
        <v>861</v>
      </c>
      <c r="N283" s="42">
        <f>_xlfn.XLOOKUP(Tabla15[[#This Row],[COD]],TNOMINA[CODIGO],TNOMINA[Otro Desc.])</f>
        <v>25</v>
      </c>
      <c r="O283" s="42">
        <f>_xlfn.XLOOKUP(Tabla15[[#This Row],[COD]],TNOMINA[CODIGO],TNOMINA[sneto])</f>
        <v>28202</v>
      </c>
      <c r="P283" t="str">
        <f>_xlfn.XLOOKUP(Tabla15[[#This Row],[CEDULA]],EMPXSEXO[NODOC],EMPXSEXO[GENERO])</f>
        <v>F</v>
      </c>
      <c r="Q283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4" spans="1:17" hidden="1">
      <c r="A284" t="s">
        <v>7432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40224129698</v>
      </c>
      <c r="D284" t="str">
        <f>_xlfn.XLOOKUP(Tabla15[[#This Row],[CEDULA]],TMODELO[Numero Documento],TMODELO[Empleado],_xlfn.XLOOKUP(Tabla15[[#This Row],[CEDULA]],TNOMINA[cedula],TNOMINA[nombre]))</f>
        <v>GEMELIN FRANCISCO VALDEZ BALDERA</v>
      </c>
      <c r="E284" t="str">
        <f>_xlfn.XLOOKUP(Tabla15[[#This Row],[CEDULA]],TMODELO[Numero Documento],TMODELO[Cargo],_xlfn.XLOOKUP(Tabla15[[#This Row],[COD]],TNOMINA[CODIGO],TNOMINA[cargo]))</f>
        <v>ANALISTA DE DATOS ESTADISTICOS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2">
        <f>_xlfn.XLOOKUP(Tabla15[[#This Row],[COD]],TNOMINA[CODIGO],TNOMINA[sbruto])</f>
        <v>70000</v>
      </c>
      <c r="K284" s="42">
        <f>_xlfn.XLOOKUP(Tabla15[[#This Row],[COD]],TNOMINA[CODIGO],TNOMINA[ISR])</f>
        <v>5368.48</v>
      </c>
      <c r="L284" s="42">
        <f>_xlfn.XLOOKUP(Tabla15[[#This Row],[COD]],TNOMINA[CODIGO],TNOMINA[SFS])</f>
        <v>2128</v>
      </c>
      <c r="M284" s="42">
        <f>_xlfn.XLOOKUP(Tabla15[[#This Row],[COD]],TNOMINA[CODIGO],TNOMINA[AFP])</f>
        <v>2009</v>
      </c>
      <c r="N284" s="42">
        <f>_xlfn.XLOOKUP(Tabla15[[#This Row],[COD]],TNOMINA[CODIGO],TNOMINA[Otro Desc.])</f>
        <v>25.000000000007276</v>
      </c>
      <c r="O284" s="42">
        <f>_xlfn.XLOOKUP(Tabla15[[#This Row],[COD]],TNOMINA[CODIGO],TNOMINA[sneto])</f>
        <v>60469.52</v>
      </c>
      <c r="P284" t="str">
        <f>_xlfn.XLOOKUP(Tabla15[[#This Row],[CEDULA]],EMPXSEXO[NODOC],EMPXSEXO[GENERO])</f>
        <v>M</v>
      </c>
      <c r="Q284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5" spans="1:17" hidden="1">
      <c r="A285" t="s">
        <v>7443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22800011789</v>
      </c>
      <c r="D285" t="str">
        <f>_xlfn.XLOOKUP(Tabla15[[#This Row],[CEDULA]],TMODELO[Numero Documento],TMODELO[Empleado],_xlfn.XLOOKUP(Tabla15[[#This Row],[CEDULA]],TNOMINA[cedula],TNOMINA[nombre]))</f>
        <v>GUADALUPE LISSETTE RUBIO GARCIA</v>
      </c>
      <c r="E285" t="str">
        <f>_xlfn.XLOOKUP(Tabla15[[#This Row],[CEDULA]],TMODELO[Numero Documento],TMODELO[Cargo],_xlfn.XLOOKUP(Tabla15[[#This Row],[COD]],TNOMINA[CODIGO],TNOMINA[cargo]))</f>
        <v>ANALISTA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5" t="str">
        <f>_xlfn.XLOOKUP(Tabla15[[#This Row],[CEDULA]],TNOMBRADOS[CEDULA],TNOMBRADOS[STATUS],
_xlfn.XLOOKUP(Tabla15[[#This Row],[CEDULA]],TCARRERA[CEDULA],TCARRERA[CATEGORIA DEL SERVIDOR],""))</f>
        <v/>
      </c>
      <c r="H285" t="str">
        <f>_xlfn.XLOOKUP(Tabla15[[#This Row],[CARGO]],Tabla612[CARGO],Tabla612[CATEGORIA DEL SERVIDOR],Tabla15[[#This Row],[TIPO]])</f>
        <v>FIJO</v>
      </c>
      <c r="I285" t="str">
        <f>IF(Tabla15[[#This Row],[CAT1]]&lt;&gt;"",Tabla15[[#This Row],[CAT1]],Tabla15[[#This Row],[CAT2]])</f>
        <v>FIJO</v>
      </c>
      <c r="J285" s="42">
        <f>_xlfn.XLOOKUP(Tabla15[[#This Row],[COD]],TNOMINA[CODIGO],TNOMINA[sbruto])</f>
        <v>70000</v>
      </c>
      <c r="K285" s="42">
        <f>_xlfn.XLOOKUP(Tabla15[[#This Row],[COD]],TNOMINA[CODIGO],TNOMINA[ISR])</f>
        <v>5368.48</v>
      </c>
      <c r="L285" s="42">
        <f>_xlfn.XLOOKUP(Tabla15[[#This Row],[COD]],TNOMINA[CODIGO],TNOMINA[SFS])</f>
        <v>2128</v>
      </c>
      <c r="M285" s="42">
        <f>_xlfn.XLOOKUP(Tabla15[[#This Row],[COD]],TNOMINA[CODIGO],TNOMINA[AFP])</f>
        <v>2009</v>
      </c>
      <c r="N285" s="42">
        <f>_xlfn.XLOOKUP(Tabla15[[#This Row],[COD]],TNOMINA[CODIGO],TNOMINA[Otro Desc.])</f>
        <v>25.000000000007276</v>
      </c>
      <c r="O285" s="42">
        <f>_xlfn.XLOOKUP(Tabla15[[#This Row],[COD]],TNOMINA[CODIGO],TNOMINA[sneto])</f>
        <v>60469.52</v>
      </c>
      <c r="P285" t="str">
        <f>_xlfn.XLOOKUP(Tabla15[[#This Row],[CEDULA]],EMPXSEXO[NODOC],EMPXSEXO[GENERO])</f>
        <v>F</v>
      </c>
      <c r="Q285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6" spans="1:17" hidden="1">
      <c r="A286" t="s">
        <v>7532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40223250768</v>
      </c>
      <c r="D286" t="str">
        <f>_xlfn.XLOOKUP(Tabla15[[#This Row],[CEDULA]],TMODELO[Numero Documento],TMODELO[Empleado],_xlfn.XLOOKUP(Tabla15[[#This Row],[CEDULA]],TNOMINA[cedula],TNOMINA[nombre]))</f>
        <v>LOURDES YDALIZA SUZAÑA</v>
      </c>
      <c r="E286" t="str">
        <f>_xlfn.XLOOKUP(Tabla15[[#This Row],[CEDULA]],TMODELO[Numero Documento],TMODELO[Cargo],_xlfn.XLOOKUP(Tabla15[[#This Row],[COD]],TNOMINA[CODIGO],TNOMINA[cargo]))</f>
        <v>SECRETARIA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ESTATUTO SIMPLIFICADO</v>
      </c>
      <c r="I286" t="str">
        <f>IF(Tabla15[[#This Row],[CAT1]]&lt;&gt;"",Tabla15[[#This Row],[CAT1]],Tabla15[[#This Row],[CAT2]])</f>
        <v>ESTATUTO SIMPLIFICADO</v>
      </c>
      <c r="J286" s="42">
        <f>_xlfn.XLOOKUP(Tabla15[[#This Row],[COD]],TNOMINA[CODIGO],TNOMINA[sbruto])</f>
        <v>35000</v>
      </c>
      <c r="K286" s="42">
        <f>_xlfn.XLOOKUP(Tabla15[[#This Row],[COD]],TNOMINA[CODIGO],TNOMINA[ISR])</f>
        <v>0</v>
      </c>
      <c r="L286" s="42">
        <f>_xlfn.XLOOKUP(Tabla15[[#This Row],[COD]],TNOMINA[CODIGO],TNOMINA[SFS])</f>
        <v>1064</v>
      </c>
      <c r="M286" s="42">
        <f>_xlfn.XLOOKUP(Tabla15[[#This Row],[COD]],TNOMINA[CODIGO],TNOMINA[AFP])</f>
        <v>1004.5</v>
      </c>
      <c r="N286" s="42">
        <f>_xlfn.XLOOKUP(Tabla15[[#This Row],[COD]],TNOMINA[CODIGO],TNOMINA[Otro Desc.])</f>
        <v>1612.380000000001</v>
      </c>
      <c r="O286" s="42">
        <f>_xlfn.XLOOKUP(Tabla15[[#This Row],[COD]],TNOMINA[CODIGO],TNOMINA[sneto])</f>
        <v>31319.119999999999</v>
      </c>
      <c r="P286" t="str">
        <f>_xlfn.XLOOKUP(Tabla15[[#This Row],[CEDULA]],EMPXSEXO[NODOC],EMPXSEXO[GENERO])</f>
        <v>F</v>
      </c>
      <c r="Q286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7" spans="1:17" hidden="1">
      <c r="A287" t="s">
        <v>7382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40212237750</v>
      </c>
      <c r="D287" t="str">
        <f>_xlfn.XLOOKUP(Tabla15[[#This Row],[CEDULA]],TMODELO[Numero Documento],TMODELO[Empleado],_xlfn.XLOOKUP(Tabla15[[#This Row],[CEDULA]],TNOMINA[cedula],TNOMINA[nombre]))</f>
        <v>ELETICIA MARIA REYNOSO GUILLEN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2">
        <f>_xlfn.XLOOKUP(Tabla15[[#This Row],[COD]],TNOMINA[CODIGO],TNOMINA[sbruto])</f>
        <v>35000</v>
      </c>
      <c r="K287" s="42">
        <f>_xlfn.XLOOKUP(Tabla15[[#This Row],[COD]],TNOMINA[CODIGO],TNOMINA[ISR])</f>
        <v>0</v>
      </c>
      <c r="L287" s="42">
        <f>_xlfn.XLOOKUP(Tabla15[[#This Row],[COD]],TNOMINA[CODIGO],TNOMINA[SFS])</f>
        <v>1064</v>
      </c>
      <c r="M287" s="42">
        <f>_xlfn.XLOOKUP(Tabla15[[#This Row],[COD]],TNOMINA[CODIGO],TNOMINA[AFP])</f>
        <v>1004.5</v>
      </c>
      <c r="N287" s="42">
        <f>_xlfn.XLOOKUP(Tabla15[[#This Row],[COD]],TNOMINA[CODIGO],TNOMINA[Otro Desc.])</f>
        <v>25</v>
      </c>
      <c r="O287" s="42">
        <f>_xlfn.XLOOKUP(Tabla15[[#This Row],[COD]],TNOMINA[CODIGO],TNOMINA[sneto])</f>
        <v>32906.5</v>
      </c>
      <c r="P287" t="str">
        <f>_xlfn.XLOOKUP(Tabla15[[#This Row],[CEDULA]],EMPXSEXO[NODOC],EMPXSEXO[GENERO])</f>
        <v>F</v>
      </c>
      <c r="Q287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8" spans="1:17" hidden="1">
      <c r="A288" t="s">
        <v>7398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40220780429</v>
      </c>
      <c r="D288" t="str">
        <f>_xlfn.XLOOKUP(Tabla15[[#This Row],[CEDULA]],TMODELO[Numero Documento],TMODELO[Empleado],_xlfn.XLOOKUP(Tabla15[[#This Row],[CEDULA]],TNOMINA[cedula],TNOMINA[nombre]))</f>
        <v>EURYS NOEL PAREDES RODRIGUEZ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2">
        <f>_xlfn.XLOOKUP(Tabla15[[#This Row],[COD]],TNOMINA[CODIGO],TNOMINA[sbruto])</f>
        <v>25000</v>
      </c>
      <c r="K288" s="42">
        <f>_xlfn.XLOOKUP(Tabla15[[#This Row],[COD]],TNOMINA[CODIGO],TNOMINA[ISR])</f>
        <v>0</v>
      </c>
      <c r="L288" s="42">
        <f>_xlfn.XLOOKUP(Tabla15[[#This Row],[COD]],TNOMINA[CODIGO],TNOMINA[SFS])</f>
        <v>760</v>
      </c>
      <c r="M288" s="42">
        <f>_xlfn.XLOOKUP(Tabla15[[#This Row],[COD]],TNOMINA[CODIGO],TNOMINA[AFP])</f>
        <v>717.5</v>
      </c>
      <c r="N288" s="42">
        <f>_xlfn.XLOOKUP(Tabla15[[#This Row],[COD]],TNOMINA[CODIGO],TNOMINA[Otro Desc.])</f>
        <v>1612.380000000001</v>
      </c>
      <c r="O288" s="42">
        <f>_xlfn.XLOOKUP(Tabla15[[#This Row],[COD]],TNOMINA[CODIGO],TNOMINA[sneto])</f>
        <v>21910.12</v>
      </c>
      <c r="P288" t="str">
        <f>_xlfn.XLOOKUP(Tabla15[[#This Row],[CEDULA]],EMPXSEXO[NODOC],EMPXSEXO[GENERO])</f>
        <v>M</v>
      </c>
      <c r="Q288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9" spans="1:17" hidden="1">
      <c r="A289" t="s">
        <v>7396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22300687054</v>
      </c>
      <c r="D289" t="str">
        <f>_xlfn.XLOOKUP(Tabla15[[#This Row],[CEDULA]],TMODELO[Numero Documento],TMODELO[Empleado],_xlfn.XLOOKUP(Tabla15[[#This Row],[CEDULA]],TNOMINA[cedula],TNOMINA[nombre]))</f>
        <v>ESTHEFANY AMINTA PEREZ ADAMES</v>
      </c>
      <c r="E289" t="str">
        <f>_xlfn.XLOOKUP(Tabla15[[#This Row],[CEDULA]],TMODELO[Numero Documento],TMODELO[Cargo],_xlfn.XLOOKUP(Tabla15[[#This Row],[COD]],TNOMINA[CODIGO],TNOMINA[cargo]))</f>
        <v>GUIA BILINGUE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89" t="str">
        <f>_xlfn.XLOOKUP(Tabla15[[#This Row],[CEDULA]],TNOMBRADOS[CEDULA],TNOMBRADOS[STATUS],
_xlfn.XLOOKUP(Tabla15[[#This Row],[CEDULA]],TCARRERA[CEDULA],TCARRERA[CATEGORIA DEL SERVIDOR],""))</f>
        <v>CARRERA ADMINISTRATIVA</v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CARRERA ADMINISTRATIVA</v>
      </c>
      <c r="J289" s="42">
        <f>_xlfn.XLOOKUP(Tabla15[[#This Row],[COD]],TNOMINA[CODIGO],TNOMINA[sbruto])</f>
        <v>28000</v>
      </c>
      <c r="K289" s="42">
        <f>_xlfn.XLOOKUP(Tabla15[[#This Row],[COD]],TNOMINA[CODIGO],TNOMINA[ISR])</f>
        <v>0</v>
      </c>
      <c r="L289" s="42">
        <f>_xlfn.XLOOKUP(Tabla15[[#This Row],[COD]],TNOMINA[CODIGO],TNOMINA[SFS])</f>
        <v>851.2</v>
      </c>
      <c r="M289" s="42">
        <f>_xlfn.XLOOKUP(Tabla15[[#This Row],[COD]],TNOMINA[CODIGO],TNOMINA[AFP])</f>
        <v>803.6</v>
      </c>
      <c r="N289" s="42">
        <f>_xlfn.XLOOKUP(Tabla15[[#This Row],[COD]],TNOMINA[CODIGO],TNOMINA[Otro Desc.])</f>
        <v>5933.1399999999994</v>
      </c>
      <c r="O289" s="42">
        <f>_xlfn.XLOOKUP(Tabla15[[#This Row],[COD]],TNOMINA[CODIGO],TNOMINA[sneto])</f>
        <v>20412.060000000001</v>
      </c>
      <c r="P289" t="str">
        <f>_xlfn.XLOOKUP(Tabla15[[#This Row],[CEDULA]],EMPXSEXO[NODOC],EMPXSEXO[GENERO])</f>
        <v>F</v>
      </c>
      <c r="Q289" s="104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290" spans="1:17" hidden="1">
      <c r="A290" t="s">
        <v>7589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22300245127</v>
      </c>
      <c r="D290" t="str">
        <f>_xlfn.XLOOKUP(Tabla15[[#This Row],[CEDULA]],TMODELO[Numero Documento],TMODELO[Empleado],_xlfn.XLOOKUP(Tabla15[[#This Row],[CEDULA]],TNOMINA[cedula],TNOMINA[nombre]))</f>
        <v>NATHALY ROSA DOMINGUEZ</v>
      </c>
      <c r="E290" t="str">
        <f>_xlfn.XLOOKUP(Tabla15[[#This Row],[CEDULA]],TMODELO[Numero Documento],TMODELO[Cargo],_xlfn.XLOOKUP(Tabla15[[#This Row],[COD]],TNOMINA[CODIGO],TNOMINA[cargo]))</f>
        <v>SECRETARIA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ESTATUTO SIMPLIFICADO</v>
      </c>
      <c r="I290" t="str">
        <f>IF(Tabla15[[#This Row],[CAT1]]&lt;&gt;"",Tabla15[[#This Row],[CAT1]],Tabla15[[#This Row],[CAT2]])</f>
        <v>CARRERA ADMINISTRATIVA</v>
      </c>
      <c r="J290" s="42">
        <f>_xlfn.XLOOKUP(Tabla15[[#This Row],[COD]],TNOMINA[CODIGO],TNOMINA[sbruto])</f>
        <v>45000</v>
      </c>
      <c r="K290" s="42">
        <f>_xlfn.XLOOKUP(Tabla15[[#This Row],[COD]],TNOMINA[CODIGO],TNOMINA[ISR])</f>
        <v>910.22</v>
      </c>
      <c r="L290" s="42">
        <f>_xlfn.XLOOKUP(Tabla15[[#This Row],[COD]],TNOMINA[CODIGO],TNOMINA[SFS])</f>
        <v>1368</v>
      </c>
      <c r="M290" s="42">
        <f>_xlfn.XLOOKUP(Tabla15[[#This Row],[COD]],TNOMINA[CODIGO],TNOMINA[AFP])</f>
        <v>1291.5</v>
      </c>
      <c r="N290" s="42">
        <f>_xlfn.XLOOKUP(Tabla15[[#This Row],[COD]],TNOMINA[CODIGO],TNOMINA[Otro Desc.])</f>
        <v>3112.3799999999974</v>
      </c>
      <c r="O290" s="42">
        <f>_xlfn.XLOOKUP(Tabla15[[#This Row],[COD]],TNOMINA[CODIGO],TNOMINA[sneto])</f>
        <v>38317.9</v>
      </c>
      <c r="P290" t="str">
        <f>_xlfn.XLOOKUP(Tabla15[[#This Row],[CEDULA]],EMPXSEXO[NODOC],EMPXSEXO[GENERO])</f>
        <v>F</v>
      </c>
      <c r="Q290" s="104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291" spans="1:17" hidden="1">
      <c r="A291" t="s">
        <v>7530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00112715008</v>
      </c>
      <c r="D291" t="str">
        <f>_xlfn.XLOOKUP(Tabla15[[#This Row],[CEDULA]],TMODELO[Numero Documento],TMODELO[Empleado],_xlfn.XLOOKUP(Tabla15[[#This Row],[CEDULA]],TNOMINA[cedula],TNOMINA[nombre]))</f>
        <v>LIZA MARGARITA ALVAREZ BAEHR</v>
      </c>
      <c r="E291" t="str">
        <f>_xlfn.XLOOKUP(Tabla15[[#This Row],[CEDULA]],TMODELO[Numero Documento],TMODELO[Cargo],_xlfn.XLOOKUP(Tabla15[[#This Row],[COD]],TNOMINA[CODIGO],TNOMINA[cargo]))</f>
        <v>DIRECTOR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2">
        <f>_xlfn.XLOOKUP(Tabla15[[#This Row],[COD]],TNOMINA[CODIGO],TNOMINA[sbruto])</f>
        <v>180000</v>
      </c>
      <c r="K291" s="42">
        <f>_xlfn.XLOOKUP(Tabla15[[#This Row],[COD]],TNOMINA[CODIGO],TNOMINA[ISR])</f>
        <v>30923.37</v>
      </c>
      <c r="L291" s="42">
        <f>_xlfn.XLOOKUP(Tabla15[[#This Row],[COD]],TNOMINA[CODIGO],TNOMINA[SFS])</f>
        <v>5472</v>
      </c>
      <c r="M291" s="42">
        <f>_xlfn.XLOOKUP(Tabla15[[#This Row],[COD]],TNOMINA[CODIGO],TNOMINA[AFP])</f>
        <v>5166</v>
      </c>
      <c r="N291" s="42">
        <f>_xlfn.XLOOKUP(Tabla15[[#This Row],[COD]],TNOMINA[CODIGO],TNOMINA[Otro Desc.])</f>
        <v>3025</v>
      </c>
      <c r="O291" s="42">
        <f>_xlfn.XLOOKUP(Tabla15[[#This Row],[COD]],TNOMINA[CODIGO],TNOMINA[sneto])</f>
        <v>135413.63</v>
      </c>
      <c r="P291" t="str">
        <f>_xlfn.XLOOKUP(Tabla15[[#This Row],[CEDULA]],EMPXSEXO[NODOC],EMPXSEXO[GENERO])</f>
        <v>F</v>
      </c>
      <c r="Q291" s="104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2" spans="1:17" hidden="1">
      <c r="A292" t="s">
        <v>7287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00101994002</v>
      </c>
      <c r="D292" t="str">
        <f>_xlfn.XLOOKUP(Tabla15[[#This Row],[CEDULA]],TMODELO[Numero Documento],TMODELO[Empleado],_xlfn.XLOOKUP(Tabla15[[#This Row],[CEDULA]],TNOMINA[cedula],TNOMINA[nombre]))</f>
        <v>ALTAGRACIA MILQUEYA SOTO SUAZO</v>
      </c>
      <c r="E292" t="str">
        <f>_xlfn.XLOOKUP(Tabla15[[#This Row],[CEDULA]],TMODELO[Numero Documento],TMODELO[Cargo],_xlfn.XLOOKUP(Tabla15[[#This Row],[COD]],TNOMINA[CODIGO],TNOMINA[cargo]))</f>
        <v>COORDINADOR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2">
        <f>_xlfn.XLOOKUP(Tabla15[[#This Row],[COD]],TNOMINA[CODIGO],TNOMINA[sbruto])</f>
        <v>70000</v>
      </c>
      <c r="K292" s="42">
        <f>_xlfn.XLOOKUP(Tabla15[[#This Row],[COD]],TNOMINA[CODIGO],TNOMINA[ISR])</f>
        <v>5368.48</v>
      </c>
      <c r="L292" s="42">
        <f>_xlfn.XLOOKUP(Tabla15[[#This Row],[COD]],TNOMINA[CODIGO],TNOMINA[SFS])</f>
        <v>2128</v>
      </c>
      <c r="M292" s="42">
        <f>_xlfn.XLOOKUP(Tabla15[[#This Row],[COD]],TNOMINA[CODIGO],TNOMINA[AFP])</f>
        <v>2009</v>
      </c>
      <c r="N292" s="42">
        <f>_xlfn.XLOOKUP(Tabla15[[#This Row],[COD]],TNOMINA[CODIGO],TNOMINA[Otro Desc.])</f>
        <v>1625.0000000000073</v>
      </c>
      <c r="O292" s="42">
        <f>_xlfn.XLOOKUP(Tabla15[[#This Row],[COD]],TNOMINA[CODIGO],TNOMINA[sneto])</f>
        <v>58869.52</v>
      </c>
      <c r="P292" t="str">
        <f>_xlfn.XLOOKUP(Tabla15[[#This Row],[CEDULA]],EMPXSEXO[NODOC],EMPXSEXO[GENERO])</f>
        <v>F</v>
      </c>
      <c r="Q292" s="104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3" spans="1:17" hidden="1">
      <c r="A293" t="s">
        <v>7674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40237450529</v>
      </c>
      <c r="D293" t="str">
        <f>_xlfn.XLOOKUP(Tabla15[[#This Row],[CEDULA]],TMODELO[Numero Documento],TMODELO[Empleado],_xlfn.XLOOKUP(Tabla15[[#This Row],[CEDULA]],TNOMINA[cedula],TNOMINA[nombre]))</f>
        <v>SONYA ELIZABETH REY ARIAS</v>
      </c>
      <c r="E293" t="str">
        <f>_xlfn.XLOOKUP(Tabla15[[#This Row],[CEDULA]],TMODELO[Numero Documento],TMODELO[Cargo],_xlfn.XLOOKUP(Tabla15[[#This Row],[COD]],TNOMINA[CODIGO],TNOMINA[cargo]))</f>
        <v>ASISTENTE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2">
        <f>_xlfn.XLOOKUP(Tabla15[[#This Row],[COD]],TNOMINA[CODIGO],TNOMINA[sbruto])</f>
        <v>45000</v>
      </c>
      <c r="K293" s="42">
        <f>_xlfn.XLOOKUP(Tabla15[[#This Row],[COD]],TNOMINA[CODIGO],TNOMINA[ISR])</f>
        <v>1148.33</v>
      </c>
      <c r="L293" s="42">
        <f>_xlfn.XLOOKUP(Tabla15[[#This Row],[COD]],TNOMINA[CODIGO],TNOMINA[SFS])</f>
        <v>1368</v>
      </c>
      <c r="M293" s="42">
        <f>_xlfn.XLOOKUP(Tabla15[[#This Row],[COD]],TNOMINA[CODIGO],TNOMINA[AFP])</f>
        <v>1291.5</v>
      </c>
      <c r="N293" s="42">
        <f>_xlfn.XLOOKUP(Tabla15[[#This Row],[COD]],TNOMINA[CODIGO],TNOMINA[Otro Desc.])</f>
        <v>25</v>
      </c>
      <c r="O293" s="42">
        <f>_xlfn.XLOOKUP(Tabla15[[#This Row],[COD]],TNOMINA[CODIGO],TNOMINA[sneto])</f>
        <v>41167.17</v>
      </c>
      <c r="P293" t="str">
        <f>_xlfn.XLOOKUP(Tabla15[[#This Row],[CEDULA]],EMPXSEXO[NODOC],EMPXSEXO[GENERO])</f>
        <v>F</v>
      </c>
      <c r="Q293" s="104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4" spans="1:17" hidden="1">
      <c r="A294" t="s">
        <v>7442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00100433374</v>
      </c>
      <c r="D294" t="str">
        <f>_xlfn.XLOOKUP(Tabla15[[#This Row],[CEDULA]],TMODELO[Numero Documento],TMODELO[Empleado],_xlfn.XLOOKUP(Tabla15[[#This Row],[CEDULA]],TNOMINA[cedula],TNOMINA[nombre]))</f>
        <v>GRACITA FRANCISCO DE CEBALLOS</v>
      </c>
      <c r="E294" t="str">
        <f>_xlfn.XLOOKUP(Tabla15[[#This Row],[CEDULA]],TMODELO[Numero Documento],TMODELO[Cargo],_xlfn.XLOOKUP(Tabla15[[#This Row],[COD]],TNOMINA[CODIGO],TNOMINA[cargo]))</f>
        <v>DIRECTOR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2">
        <f>_xlfn.XLOOKUP(Tabla15[[#This Row],[COD]],TNOMINA[CODIGO],TNOMINA[sbruto])</f>
        <v>180000</v>
      </c>
      <c r="K294" s="42">
        <f>_xlfn.XLOOKUP(Tabla15[[#This Row],[COD]],TNOMINA[CODIGO],TNOMINA[ISR])</f>
        <v>30923.37</v>
      </c>
      <c r="L294" s="42">
        <f>_xlfn.XLOOKUP(Tabla15[[#This Row],[COD]],TNOMINA[CODIGO],TNOMINA[SFS])</f>
        <v>5472</v>
      </c>
      <c r="M294" s="42">
        <f>_xlfn.XLOOKUP(Tabla15[[#This Row],[COD]],TNOMINA[CODIGO],TNOMINA[AFP])</f>
        <v>5166</v>
      </c>
      <c r="N294" s="42">
        <f>_xlfn.XLOOKUP(Tabla15[[#This Row],[COD]],TNOMINA[CODIGO],TNOMINA[Otro Desc.])</f>
        <v>2025</v>
      </c>
      <c r="O294" s="42">
        <f>_xlfn.XLOOKUP(Tabla15[[#This Row],[COD]],TNOMINA[CODIGO],TNOMINA[sneto])</f>
        <v>136413.63</v>
      </c>
      <c r="P294" t="str">
        <f>_xlfn.XLOOKUP(Tabla15[[#This Row],[CEDULA]],EMPXSEXO[NODOC],EMPXSEXO[GENERO])</f>
        <v>F</v>
      </c>
      <c r="Q294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5" spans="1:17" hidden="1">
      <c r="A295" t="s">
        <v>7610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22300887845</v>
      </c>
      <c r="D295" t="str">
        <f>_xlfn.XLOOKUP(Tabla15[[#This Row],[CEDULA]],TMODELO[Numero Documento],TMODELO[Empleado],_xlfn.XLOOKUP(Tabla15[[#This Row],[CEDULA]],TNOMINA[cedula],TNOMINA[nombre]))</f>
        <v>PATRICIA ESTEFANY RIVERA MERCEDEZ</v>
      </c>
      <c r="E295" t="str">
        <f>_xlfn.XLOOKUP(Tabla15[[#This Row],[CEDULA]],TMODELO[Numero Documento],TMODELO[Cargo],_xlfn.XLOOKUP(Tabla15[[#This Row],[COD]],TNOMINA[CODIGO],TNOMINA[cargo]))</f>
        <v>ENCARGADO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2">
        <f>_xlfn.XLOOKUP(Tabla15[[#This Row],[COD]],TNOMINA[CODIGO],TNOMINA[sbruto])</f>
        <v>135000</v>
      </c>
      <c r="K295" s="42">
        <f>_xlfn.XLOOKUP(Tabla15[[#This Row],[COD]],TNOMINA[CODIGO],TNOMINA[ISR])</f>
        <v>20338.240000000002</v>
      </c>
      <c r="L295" s="42">
        <f>_xlfn.XLOOKUP(Tabla15[[#This Row],[COD]],TNOMINA[CODIGO],TNOMINA[SFS])</f>
        <v>4104</v>
      </c>
      <c r="M295" s="42">
        <f>_xlfn.XLOOKUP(Tabla15[[#This Row],[COD]],TNOMINA[CODIGO],TNOMINA[AFP])</f>
        <v>3874.5</v>
      </c>
      <c r="N295" s="42">
        <f>_xlfn.XLOOKUP(Tabla15[[#This Row],[COD]],TNOMINA[CODIGO],TNOMINA[Otro Desc.])</f>
        <v>25</v>
      </c>
      <c r="O295" s="42">
        <f>_xlfn.XLOOKUP(Tabla15[[#This Row],[COD]],TNOMINA[CODIGO],TNOMINA[sneto])</f>
        <v>106658.26</v>
      </c>
      <c r="P295" t="str">
        <f>_xlfn.XLOOKUP(Tabla15[[#This Row],[CEDULA]],EMPXSEXO[NODOC],EMPXSEXO[GENERO])</f>
        <v>F</v>
      </c>
      <c r="Q295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6" spans="1:17" hidden="1">
      <c r="A296" t="s">
        <v>7294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22301265470</v>
      </c>
      <c r="D296" t="str">
        <f>_xlfn.XLOOKUP(Tabla15[[#This Row],[CEDULA]],TMODELO[Numero Documento],TMODELO[Empleado],_xlfn.XLOOKUP(Tabla15[[#This Row],[CEDULA]],TNOMINA[cedula],TNOMINA[nombre]))</f>
        <v>ANA IZABEL SANTANA VALDEZ</v>
      </c>
      <c r="E296" t="str">
        <f>_xlfn.XLOOKUP(Tabla15[[#This Row],[CEDULA]],TMODELO[Numero Documento],TMODELO[Cargo],_xlfn.XLOOKUP(Tabla15[[#This Row],[COD]],TNOMINA[CODIGO],TNOMINA[cargo]))</f>
        <v>ANALISTA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2">
        <f>_xlfn.XLOOKUP(Tabla15[[#This Row],[COD]],TNOMINA[CODIGO],TNOMINA[sbruto])</f>
        <v>75000</v>
      </c>
      <c r="K296" s="42">
        <f>_xlfn.XLOOKUP(Tabla15[[#This Row],[COD]],TNOMINA[CODIGO],TNOMINA[ISR])</f>
        <v>5674.42</v>
      </c>
      <c r="L296" s="42">
        <f>_xlfn.XLOOKUP(Tabla15[[#This Row],[COD]],TNOMINA[CODIGO],TNOMINA[SFS])</f>
        <v>2280</v>
      </c>
      <c r="M296" s="42">
        <f>_xlfn.XLOOKUP(Tabla15[[#This Row],[COD]],TNOMINA[CODIGO],TNOMINA[AFP])</f>
        <v>2152.5</v>
      </c>
      <c r="N296" s="42">
        <f>_xlfn.XLOOKUP(Tabla15[[#This Row],[COD]],TNOMINA[CODIGO],TNOMINA[Otro Desc.])</f>
        <v>11107.760000000002</v>
      </c>
      <c r="O296" s="42">
        <f>_xlfn.XLOOKUP(Tabla15[[#This Row],[COD]],TNOMINA[CODIGO],TNOMINA[sneto])</f>
        <v>53785.32</v>
      </c>
      <c r="P296" t="str">
        <f>_xlfn.XLOOKUP(Tabla15[[#This Row],[CEDULA]],EMPXSEXO[NODOC],EMPXSEXO[GENERO])</f>
        <v>F</v>
      </c>
      <c r="Q296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7" spans="1:17" hidden="1">
      <c r="A297" t="s">
        <v>7279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22900125737</v>
      </c>
      <c r="D297" t="str">
        <f>_xlfn.XLOOKUP(Tabla15[[#This Row],[CEDULA]],TMODELO[Numero Documento],TMODELO[Empleado],_xlfn.XLOOKUP(Tabla15[[#This Row],[CEDULA]],TNOMINA[cedula],TNOMINA[nombre]))</f>
        <v>ALBA KATHERIN MEDRANO RIVERA</v>
      </c>
      <c r="E297" t="str">
        <f>_xlfn.XLOOKUP(Tabla15[[#This Row],[CEDULA]],TMODELO[Numero Documento],TMODELO[Cargo],_xlfn.XLOOKUP(Tabla15[[#This Row],[COD]],TNOMINA[CODIGO],TNOMINA[cargo]))</f>
        <v>ANALISTA DE RECURSOS HUMANOS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2">
        <f>_xlfn.XLOOKUP(Tabla15[[#This Row],[COD]],TNOMINA[CODIGO],TNOMINA[sbruto])</f>
        <v>70000</v>
      </c>
      <c r="K297" s="42">
        <f>_xlfn.XLOOKUP(Tabla15[[#This Row],[COD]],TNOMINA[CODIGO],TNOMINA[ISR])</f>
        <v>5368.48</v>
      </c>
      <c r="L297" s="42">
        <f>_xlfn.XLOOKUP(Tabla15[[#This Row],[COD]],TNOMINA[CODIGO],TNOMINA[SFS])</f>
        <v>2128</v>
      </c>
      <c r="M297" s="42">
        <f>_xlfn.XLOOKUP(Tabla15[[#This Row],[COD]],TNOMINA[CODIGO],TNOMINA[AFP])</f>
        <v>2009</v>
      </c>
      <c r="N297" s="42">
        <f>_xlfn.XLOOKUP(Tabla15[[#This Row],[COD]],TNOMINA[CODIGO],TNOMINA[Otro Desc.])</f>
        <v>9116.570000000007</v>
      </c>
      <c r="O297" s="42">
        <f>_xlfn.XLOOKUP(Tabla15[[#This Row],[COD]],TNOMINA[CODIGO],TNOMINA[sneto])</f>
        <v>51377.95</v>
      </c>
      <c r="P297" t="str">
        <f>_xlfn.XLOOKUP(Tabla15[[#This Row],[CEDULA]],EMPXSEXO[NODOC],EMPXSEXO[GENERO])</f>
        <v>F</v>
      </c>
      <c r="Q297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8" spans="1:17" hidden="1">
      <c r="A298" t="s">
        <v>7602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40220286617</v>
      </c>
      <c r="D298" t="str">
        <f>_xlfn.XLOOKUP(Tabla15[[#This Row],[CEDULA]],TMODELO[Numero Documento],TMODELO[Empleado],_xlfn.XLOOKUP(Tabla15[[#This Row],[CEDULA]],TNOMINA[cedula],TNOMINA[nombre]))</f>
        <v>OMAR RAFAEL TAVERAS PANTALEON</v>
      </c>
      <c r="E298" t="str">
        <f>_xlfn.XLOOKUP(Tabla15[[#This Row],[CEDULA]],TMODELO[Numero Documento],TMODELO[Cargo],_xlfn.XLOOKUP(Tabla15[[#This Row],[COD]],TNOMINA[CODIGO],TNOMINA[cargo]))</f>
        <v>MEDICO OCUPACIONAL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8" t="str">
        <f>_xlfn.XLOOKUP(Tabla15[[#This Row],[CEDULA]],TNOMBRADOS[CEDULA],TNOMBRADOS[STATUS],
_xlfn.XLOOKUP(Tabla15[[#This Row],[CEDULA]],TCARRERA[CEDULA],TCARRERA[CATEGORIA DEL SERVIDOR],""))</f>
        <v/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FIJO</v>
      </c>
      <c r="J298" s="42">
        <f>_xlfn.XLOOKUP(Tabla15[[#This Row],[COD]],TNOMINA[CODIGO],TNOMINA[sbruto])</f>
        <v>70000</v>
      </c>
      <c r="K298" s="42">
        <f>_xlfn.XLOOKUP(Tabla15[[#This Row],[COD]],TNOMINA[CODIGO],TNOMINA[ISR])</f>
        <v>5368.48</v>
      </c>
      <c r="L298" s="42">
        <f>_xlfn.XLOOKUP(Tabla15[[#This Row],[COD]],TNOMINA[CODIGO],TNOMINA[SFS])</f>
        <v>2128</v>
      </c>
      <c r="M298" s="42">
        <f>_xlfn.XLOOKUP(Tabla15[[#This Row],[COD]],TNOMINA[CODIGO],TNOMINA[AFP])</f>
        <v>2009</v>
      </c>
      <c r="N298" s="42">
        <f>_xlfn.XLOOKUP(Tabla15[[#This Row],[COD]],TNOMINA[CODIGO],TNOMINA[Otro Desc.])</f>
        <v>832.27000000000407</v>
      </c>
      <c r="O298" s="42">
        <f>_xlfn.XLOOKUP(Tabla15[[#This Row],[COD]],TNOMINA[CODIGO],TNOMINA[sneto])</f>
        <v>59662.25</v>
      </c>
      <c r="P298" t="str">
        <f>_xlfn.XLOOKUP(Tabla15[[#This Row],[CEDULA]],EMPXSEXO[NODOC],EMPXSEXO[GENERO])</f>
        <v>M</v>
      </c>
      <c r="Q298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9" spans="1:17" hidden="1">
      <c r="A299" t="s">
        <v>7473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40220649640</v>
      </c>
      <c r="D299" t="str">
        <f>_xlfn.XLOOKUP(Tabla15[[#This Row],[CEDULA]],TMODELO[Numero Documento],TMODELO[Empleado],_xlfn.XLOOKUP(Tabla15[[#This Row],[CEDULA]],TNOMINA[cedula],TNOMINA[nombre]))</f>
        <v>JONATHAN DE JESUS MORILLO PERDOMO</v>
      </c>
      <c r="E299" t="str">
        <f>_xlfn.XLOOKUP(Tabla15[[#This Row],[CEDULA]],TMODELO[Numero Documento],TMODELO[Cargo],_xlfn.XLOOKUP(Tabla15[[#This Row],[COD]],TNOMINA[CODIGO],TNOMINA[cargo]))</f>
        <v>ANALISTA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2">
        <f>_xlfn.XLOOKUP(Tabla15[[#This Row],[COD]],TNOMINA[CODIGO],TNOMINA[sbruto])</f>
        <v>70000</v>
      </c>
      <c r="K299" s="42">
        <f>_xlfn.XLOOKUP(Tabla15[[#This Row],[COD]],TNOMINA[CODIGO],TNOMINA[ISR])</f>
        <v>5368.48</v>
      </c>
      <c r="L299" s="42">
        <f>_xlfn.XLOOKUP(Tabla15[[#This Row],[COD]],TNOMINA[CODIGO],TNOMINA[SFS])</f>
        <v>2128</v>
      </c>
      <c r="M299" s="42">
        <f>_xlfn.XLOOKUP(Tabla15[[#This Row],[COD]],TNOMINA[CODIGO],TNOMINA[AFP])</f>
        <v>2009</v>
      </c>
      <c r="N299" s="42">
        <f>_xlfn.XLOOKUP(Tabla15[[#This Row],[COD]],TNOMINA[CODIGO],TNOMINA[Otro Desc.])</f>
        <v>1225.0000000000073</v>
      </c>
      <c r="O299" s="42">
        <f>_xlfn.XLOOKUP(Tabla15[[#This Row],[COD]],TNOMINA[CODIGO],TNOMINA[sneto])</f>
        <v>59269.52</v>
      </c>
      <c r="P299" t="str">
        <f>_xlfn.XLOOKUP(Tabla15[[#This Row],[CEDULA]],EMPXSEXO[NODOC],EMPXSEXO[GENERO])</f>
        <v>M</v>
      </c>
      <c r="Q299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0" spans="1:17" hidden="1">
      <c r="A300" t="s">
        <v>7520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00117464859</v>
      </c>
      <c r="D300" t="str">
        <f>_xlfn.XLOOKUP(Tabla15[[#This Row],[CEDULA]],TMODELO[Numero Documento],TMODELO[Empleado],_xlfn.XLOOKUP(Tabla15[[#This Row],[CEDULA]],TNOMINA[cedula],TNOMINA[nombre]))</f>
        <v>LENIN BOLIVAR MONTERO SOLANO</v>
      </c>
      <c r="E300" t="str">
        <f>_xlfn.XLOOKUP(Tabla15[[#This Row],[CEDULA]],TMODELO[Numero Documento],TMODELO[Cargo],_xlfn.XLOOKUP(Tabla15[[#This Row],[COD]],TNOMINA[CODIGO],TNOMINA[cargo]))</f>
        <v>ANALISTA DE RECURSOS HUMANOS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0" t="str">
        <f>_xlfn.XLOOKUP(Tabla15[[#This Row],[CEDULA]],TNOMBRADOS[CEDULA],TNOMBRADOS[STATUS],
_xlfn.XLOOKUP(Tabla15[[#This Row],[CEDULA]],TCARRERA[CEDULA],TCARRERA[CATEGORIA DEL SERVIDOR],""))</f>
        <v>CARRERA ADMINISTRATIVA</v>
      </c>
      <c r="H300" t="str">
        <f>_xlfn.XLOOKUP(Tabla15[[#This Row],[CARGO]],Tabla612[CARGO],Tabla612[CATEGORIA DEL SERVIDOR],Tabla15[[#This Row],[TIPO]])</f>
        <v>FIJO</v>
      </c>
      <c r="I300" t="str">
        <f>IF(Tabla15[[#This Row],[CAT1]]&lt;&gt;"",Tabla15[[#This Row],[CAT1]],Tabla15[[#This Row],[CAT2]])</f>
        <v>CARRERA ADMINISTRATIVA</v>
      </c>
      <c r="J300" s="42">
        <f>_xlfn.XLOOKUP(Tabla15[[#This Row],[COD]],TNOMINA[CODIGO],TNOMINA[sbruto])</f>
        <v>70000</v>
      </c>
      <c r="K300" s="42">
        <f>_xlfn.XLOOKUP(Tabla15[[#This Row],[COD]],TNOMINA[CODIGO],TNOMINA[ISR])</f>
        <v>5051</v>
      </c>
      <c r="L300" s="42">
        <f>_xlfn.XLOOKUP(Tabla15[[#This Row],[COD]],TNOMINA[CODIGO],TNOMINA[SFS])</f>
        <v>2128</v>
      </c>
      <c r="M300" s="42">
        <f>_xlfn.XLOOKUP(Tabla15[[#This Row],[COD]],TNOMINA[CODIGO],TNOMINA[AFP])</f>
        <v>2009</v>
      </c>
      <c r="N300" s="42">
        <f>_xlfn.XLOOKUP(Tabla15[[#This Row],[COD]],TNOMINA[CODIGO],TNOMINA[Otro Desc.])</f>
        <v>1612.3799999999974</v>
      </c>
      <c r="O300" s="42">
        <f>_xlfn.XLOOKUP(Tabla15[[#This Row],[COD]],TNOMINA[CODIGO],TNOMINA[sneto])</f>
        <v>59199.62</v>
      </c>
      <c r="P300" t="str">
        <f>_xlfn.XLOOKUP(Tabla15[[#This Row],[CEDULA]],EMPXSEXO[NODOC],EMPXSEXO[GENERO])</f>
        <v>M</v>
      </c>
      <c r="Q300" s="123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1" spans="1:17" hidden="1">
      <c r="A301" t="s">
        <v>7293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22400598763</v>
      </c>
      <c r="D301" t="str">
        <f>_xlfn.XLOOKUP(Tabla15[[#This Row],[CEDULA]],TMODELO[Numero Documento],TMODELO[Empleado],_xlfn.XLOOKUP(Tabla15[[#This Row],[CEDULA]],TNOMINA[cedula],TNOMINA[nombre]))</f>
        <v>ANA FARLYN LANFRANCO CUEVAS</v>
      </c>
      <c r="E301" t="str">
        <f>_xlfn.XLOOKUP(Tabla15[[#This Row],[CEDULA]],TMODELO[Numero Documento],TMODELO[Cargo],_xlfn.XLOOKUP(Tabla15[[#This Row],[COD]],TNOMINA[CODIGO],TNOMINA[cargo]))</f>
        <v>RECEPCIONISTA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2">
        <f>_xlfn.XLOOKUP(Tabla15[[#This Row],[COD]],TNOMINA[CODIGO],TNOMINA[sbruto])</f>
        <v>35000</v>
      </c>
      <c r="K301" s="42">
        <f>_xlfn.XLOOKUP(Tabla15[[#This Row],[COD]],TNOMINA[CODIGO],TNOMINA[ISR])</f>
        <v>0</v>
      </c>
      <c r="L301" s="42">
        <f>_xlfn.XLOOKUP(Tabla15[[#This Row],[COD]],TNOMINA[CODIGO],TNOMINA[SFS])</f>
        <v>1064</v>
      </c>
      <c r="M301" s="42">
        <f>_xlfn.XLOOKUP(Tabla15[[#This Row],[COD]],TNOMINA[CODIGO],TNOMINA[AFP])</f>
        <v>1004.5</v>
      </c>
      <c r="N301" s="42">
        <f>_xlfn.XLOOKUP(Tabla15[[#This Row],[COD]],TNOMINA[CODIGO],TNOMINA[Otro Desc.])</f>
        <v>25</v>
      </c>
      <c r="O301" s="42">
        <f>_xlfn.XLOOKUP(Tabla15[[#This Row],[COD]],TNOMINA[CODIGO],TNOMINA[sneto])</f>
        <v>32906.5</v>
      </c>
      <c r="P301" t="str">
        <f>_xlfn.XLOOKUP(Tabla15[[#This Row],[CEDULA]],EMPXSEXO[NODOC],EMPXSEXO[GENERO])</f>
        <v>F</v>
      </c>
      <c r="Q301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2" spans="1:17" hidden="1">
      <c r="A302" t="s">
        <v>7692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40213169440</v>
      </c>
      <c r="D302" t="str">
        <f>_xlfn.XLOOKUP(Tabla15[[#This Row],[CEDULA]],TMODELO[Numero Documento],TMODELO[Empleado],_xlfn.XLOOKUP(Tabla15[[#This Row],[CEDULA]],TNOMINA[cedula],TNOMINA[nombre]))</f>
        <v>WANDER RAMON PEREZ HERNANDEZ</v>
      </c>
      <c r="E302" t="str">
        <f>_xlfn.XLOOKUP(Tabla15[[#This Row],[CEDULA]],TMODELO[Numero Documento],TMODELO[Cargo],_xlfn.XLOOKUP(Tabla15[[#This Row],[COD]],TNOMINA[CODIGO],TNOMINA[cargo]))</f>
        <v>AUXILIAR ADMINISTRATIVO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2" t="str">
        <f>_xlfn.XLOOKUP(Tabla15[[#This Row],[CEDULA]],TNOMBRADOS[CEDULA],TNOMBRADOS[STATUS],
_xlfn.XLOOKUP(Tabla15[[#This Row],[CEDULA]],TCARRERA[CEDULA],TCARRERA[CATEGORIA DEL SERVIDOR],""))</f>
        <v/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FIJO</v>
      </c>
      <c r="J302" s="42">
        <f>_xlfn.XLOOKUP(Tabla15[[#This Row],[COD]],TNOMINA[CODIGO],TNOMINA[sbruto])</f>
        <v>35000</v>
      </c>
      <c r="K302" s="42">
        <f>_xlfn.XLOOKUP(Tabla15[[#This Row],[COD]],TNOMINA[CODIGO],TNOMINA[ISR])</f>
        <v>0</v>
      </c>
      <c r="L302" s="42">
        <f>_xlfn.XLOOKUP(Tabla15[[#This Row],[COD]],TNOMINA[CODIGO],TNOMINA[SFS])</f>
        <v>1064</v>
      </c>
      <c r="M302" s="42">
        <f>_xlfn.XLOOKUP(Tabla15[[#This Row],[COD]],TNOMINA[CODIGO],TNOMINA[AFP])</f>
        <v>1004.5</v>
      </c>
      <c r="N302" s="42">
        <f>_xlfn.XLOOKUP(Tabla15[[#This Row],[COD]],TNOMINA[CODIGO],TNOMINA[Otro Desc.])</f>
        <v>25</v>
      </c>
      <c r="O302" s="42">
        <f>_xlfn.XLOOKUP(Tabla15[[#This Row],[COD]],TNOMINA[CODIGO],TNOMINA[sneto])</f>
        <v>32906.5</v>
      </c>
      <c r="P302" t="str">
        <f>_xlfn.XLOOKUP(Tabla15[[#This Row],[CEDULA]],EMPXSEXO[NODOC],EMPXSEXO[GENERO])</f>
        <v>M</v>
      </c>
      <c r="Q302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3" spans="1:17" hidden="1">
      <c r="A303" t="s">
        <v>7353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00114961535</v>
      </c>
      <c r="D303" t="str">
        <f>_xlfn.XLOOKUP(Tabla15[[#This Row],[CEDULA]],TMODELO[Numero Documento],TMODELO[Empleado],_xlfn.XLOOKUP(Tabla15[[#This Row],[CEDULA]],TNOMINA[cedula],TNOMINA[nombre]))</f>
        <v>DANIA MINELLI REYES GONZALEZ</v>
      </c>
      <c r="E303" t="str">
        <f>_xlfn.XLOOKUP(Tabla15[[#This Row],[CEDULA]],TMODELO[Numero Documento],TMODELO[Cargo],_xlfn.XLOOKUP(Tabla15[[#This Row],[COD]],TNOMINA[CODIGO],TNOMINA[cargo]))</f>
        <v>AUXILIAR ADMINISTRATIVO (A)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3" t="str">
        <f>_xlfn.XLOOKUP(Tabla15[[#This Row],[CEDULA]],TNOMBRADOS[CEDULA],TNOMBRADOS[STATUS],
_xlfn.XLOOKUP(Tabla15[[#This Row],[CEDULA]],TCARRERA[CEDULA],TCARRERA[CATEGORIA DEL SERVIDOR],""))</f>
        <v/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FIJO</v>
      </c>
      <c r="J303" s="42">
        <f>_xlfn.XLOOKUP(Tabla15[[#This Row],[COD]],TNOMINA[CODIGO],TNOMINA[sbruto])</f>
        <v>35000</v>
      </c>
      <c r="K303" s="42">
        <f>_xlfn.XLOOKUP(Tabla15[[#This Row],[COD]],TNOMINA[CODIGO],TNOMINA[ISR])</f>
        <v>0</v>
      </c>
      <c r="L303" s="42">
        <f>_xlfn.XLOOKUP(Tabla15[[#This Row],[COD]],TNOMINA[CODIGO],TNOMINA[SFS])</f>
        <v>1064</v>
      </c>
      <c r="M303" s="42">
        <f>_xlfn.XLOOKUP(Tabla15[[#This Row],[COD]],TNOMINA[CODIGO],TNOMINA[AFP])</f>
        <v>1004.5</v>
      </c>
      <c r="N303" s="42">
        <f>_xlfn.XLOOKUP(Tabla15[[#This Row],[COD]],TNOMINA[CODIGO],TNOMINA[Otro Desc.])</f>
        <v>25</v>
      </c>
      <c r="O303" s="42">
        <f>_xlfn.XLOOKUP(Tabla15[[#This Row],[COD]],TNOMINA[CODIGO],TNOMINA[sneto])</f>
        <v>32906.5</v>
      </c>
      <c r="P303" t="str">
        <f>_xlfn.XLOOKUP(Tabla15[[#This Row],[CEDULA]],EMPXSEXO[NODOC],EMPXSEXO[GENERO])</f>
        <v>F</v>
      </c>
      <c r="Q303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4" spans="1:17" hidden="1">
      <c r="A304" t="s">
        <v>7358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00116024829</v>
      </c>
      <c r="D304" t="str">
        <f>_xlfn.XLOOKUP(Tabla15[[#This Row],[CEDULA]],TMODELO[Numero Documento],TMODELO[Empleado],_xlfn.XLOOKUP(Tabla15[[#This Row],[CEDULA]],TNOMINA[cedula],TNOMINA[nombre]))</f>
        <v>DAYANA ALTAGRACIA MELLA HERNANDEZ</v>
      </c>
      <c r="E304" t="str">
        <f>_xlfn.XLOOKUP(Tabla15[[#This Row],[CEDULA]],TMODELO[Numero Documento],TMODELO[Cargo],_xlfn.XLOOKUP(Tabla15[[#This Row],[COD]],TNOMINA[CODIGO],TNOMINA[cargo]))</f>
        <v>SECRETARIA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4" t="str">
        <f>_xlfn.XLOOKUP(Tabla15[[#This Row],[CEDULA]],TNOMBRADOS[CEDULA],TNOMBRADOS[STATUS],
_xlfn.XLOOKUP(Tabla15[[#This Row],[CEDULA]],TCARRERA[CEDULA],TCARRERA[CATEGORIA DEL SERVIDOR],""))</f>
        <v>CARRERA ADMINISTRATIVA</v>
      </c>
      <c r="H304" t="str">
        <f>_xlfn.XLOOKUP(Tabla15[[#This Row],[CARGO]],Tabla612[CARGO],Tabla612[CATEGORIA DEL SERVIDOR],Tabla15[[#This Row],[TIPO]])</f>
        <v>ESTATUTO SIMPLIFICADO</v>
      </c>
      <c r="I304" t="str">
        <f>IF(Tabla15[[#This Row],[CAT1]]&lt;&gt;"",Tabla15[[#This Row],[CAT1]],Tabla15[[#This Row],[CAT2]])</f>
        <v>CARRERA ADMINISTRATIVA</v>
      </c>
      <c r="J304" s="42">
        <f>_xlfn.XLOOKUP(Tabla15[[#This Row],[COD]],TNOMINA[CODIGO],TNOMINA[sbruto])</f>
        <v>35000</v>
      </c>
      <c r="K304" s="42">
        <f>_xlfn.XLOOKUP(Tabla15[[#This Row],[COD]],TNOMINA[CODIGO],TNOMINA[ISR])</f>
        <v>0</v>
      </c>
      <c r="L304" s="42">
        <f>_xlfn.XLOOKUP(Tabla15[[#This Row],[COD]],TNOMINA[CODIGO],TNOMINA[SFS])</f>
        <v>1064</v>
      </c>
      <c r="M304" s="42">
        <f>_xlfn.XLOOKUP(Tabla15[[#This Row],[COD]],TNOMINA[CODIGO],TNOMINA[AFP])</f>
        <v>1004.5</v>
      </c>
      <c r="N304" s="42">
        <f>_xlfn.XLOOKUP(Tabla15[[#This Row],[COD]],TNOMINA[CODIGO],TNOMINA[Otro Desc.])</f>
        <v>1621</v>
      </c>
      <c r="O304" s="42">
        <f>_xlfn.XLOOKUP(Tabla15[[#This Row],[COD]],TNOMINA[CODIGO],TNOMINA[sneto])</f>
        <v>31310.5</v>
      </c>
      <c r="P304" t="str">
        <f>_xlfn.XLOOKUP(Tabla15[[#This Row],[CEDULA]],EMPXSEXO[NODOC],EMPXSEXO[GENERO])</f>
        <v>F</v>
      </c>
      <c r="Q304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5" spans="1:17" hidden="1">
      <c r="A305" t="s">
        <v>7654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22300649609</v>
      </c>
      <c r="D305" t="str">
        <f>_xlfn.XLOOKUP(Tabla15[[#This Row],[CEDULA]],TMODELO[Numero Documento],TMODELO[Empleado],_xlfn.XLOOKUP(Tabla15[[#This Row],[CEDULA]],TNOMINA[cedula],TNOMINA[nombre]))</f>
        <v>ROSSIS NATALY ARIAS FELIZ</v>
      </c>
      <c r="E305" t="str">
        <f>_xlfn.XLOOKUP(Tabla15[[#This Row],[CEDULA]],TMODELO[Numero Documento],TMODELO[Cargo],_xlfn.XLOOKUP(Tabla15[[#This Row],[COD]],TNOMINA[CODIGO],TNOMINA[cargo]))</f>
        <v>RECEPCIONISTA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2">
        <f>_xlfn.XLOOKUP(Tabla15[[#This Row],[COD]],TNOMINA[CODIGO],TNOMINA[sbruto])</f>
        <v>35000</v>
      </c>
      <c r="K305" s="42">
        <f>_xlfn.XLOOKUP(Tabla15[[#This Row],[COD]],TNOMINA[CODIGO],TNOMINA[ISR])</f>
        <v>0</v>
      </c>
      <c r="L305" s="42">
        <f>_xlfn.XLOOKUP(Tabla15[[#This Row],[COD]],TNOMINA[CODIGO],TNOMINA[SFS])</f>
        <v>1064</v>
      </c>
      <c r="M305" s="42">
        <f>_xlfn.XLOOKUP(Tabla15[[#This Row],[COD]],TNOMINA[CODIGO],TNOMINA[AFP])</f>
        <v>1004.5</v>
      </c>
      <c r="N305" s="42">
        <f>_xlfn.XLOOKUP(Tabla15[[#This Row],[COD]],TNOMINA[CODIGO],TNOMINA[Otro Desc.])</f>
        <v>25</v>
      </c>
      <c r="O305" s="42">
        <f>_xlfn.XLOOKUP(Tabla15[[#This Row],[COD]],TNOMINA[CODIGO],TNOMINA[sneto])</f>
        <v>32906.5</v>
      </c>
      <c r="P305" t="str">
        <f>_xlfn.XLOOKUP(Tabla15[[#This Row],[CEDULA]],EMPXSEXO[NODOC],EMPXSEXO[GENERO])</f>
        <v>F</v>
      </c>
      <c r="Q305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6" spans="1:17" hidden="1">
      <c r="A306" t="s">
        <v>7678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00110870813</v>
      </c>
      <c r="D306" t="str">
        <f>_xlfn.XLOOKUP(Tabla15[[#This Row],[CEDULA]],TMODELO[Numero Documento],TMODELO[Empleado],_xlfn.XLOOKUP(Tabla15[[#This Row],[CEDULA]],TNOMINA[cedula],TNOMINA[nombre]))</f>
        <v>TEODORO DE JESUS EVANGELISTA</v>
      </c>
      <c r="E306" t="str">
        <f>_xlfn.XLOOKUP(Tabla15[[#This Row],[CEDULA]],TMODELO[Numero Documento],TMODELO[Cargo],_xlfn.XLOOKUP(Tabla15[[#This Row],[COD]],TNOMINA[CODIGO],TNOMINA[cargo]))</f>
        <v>AUXILIAR ADMINISTRATIVO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2">
        <f>_xlfn.XLOOKUP(Tabla15[[#This Row],[COD]],TNOMINA[CODIGO],TNOMINA[sbruto])</f>
        <v>35000</v>
      </c>
      <c r="K306" s="42">
        <f>_xlfn.XLOOKUP(Tabla15[[#This Row],[COD]],TNOMINA[CODIGO],TNOMINA[ISR])</f>
        <v>0</v>
      </c>
      <c r="L306" s="42">
        <f>_xlfn.XLOOKUP(Tabla15[[#This Row],[COD]],TNOMINA[CODIGO],TNOMINA[SFS])</f>
        <v>1064</v>
      </c>
      <c r="M306" s="42">
        <f>_xlfn.XLOOKUP(Tabla15[[#This Row],[COD]],TNOMINA[CODIGO],TNOMINA[AFP])</f>
        <v>1004.5</v>
      </c>
      <c r="N306" s="42">
        <f>_xlfn.XLOOKUP(Tabla15[[#This Row],[COD]],TNOMINA[CODIGO],TNOMINA[Otro Desc.])</f>
        <v>5171</v>
      </c>
      <c r="O306" s="42">
        <f>_xlfn.XLOOKUP(Tabla15[[#This Row],[COD]],TNOMINA[CODIGO],TNOMINA[sneto])</f>
        <v>27760.5</v>
      </c>
      <c r="P306" t="str">
        <f>_xlfn.XLOOKUP(Tabla15[[#This Row],[CEDULA]],EMPXSEXO[NODOC],EMPXSEXO[GENERO])</f>
        <v>M</v>
      </c>
      <c r="Q306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7" spans="1:17" hidden="1">
      <c r="A307" t="s">
        <v>7623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22301596932</v>
      </c>
      <c r="D307" t="str">
        <f>_xlfn.XLOOKUP(Tabla15[[#This Row],[CEDULA]],TMODELO[Numero Documento],TMODELO[Empleado],_xlfn.XLOOKUP(Tabla15[[#This Row],[CEDULA]],TNOMINA[cedula],TNOMINA[nombre]))</f>
        <v>RAFAEL ALEXIS OZUNA DEL ROSARIO</v>
      </c>
      <c r="E307" t="str">
        <f>_xlfn.XLOOKUP(Tabla15[[#This Row],[CEDULA]],TMODELO[Numero Documento],TMODELO[Cargo],_xlfn.XLOOKUP(Tabla15[[#This Row],[COD]],TNOMINA[CODIGO],TNOMINA[cargo]))</f>
        <v>AUXILIAR ADMINISTRATIVO (A)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7" t="str">
        <f>_xlfn.XLOOKUP(Tabla15[[#This Row],[CEDULA]],TNOMBRADOS[CEDULA],TNOMBRADOS[STATUS],
_xlfn.XLOOKUP(Tabla15[[#This Row],[CEDULA]],TCARRERA[CEDULA],TCARRERA[CATEGORIA DEL SERVIDOR],""))</f>
        <v/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FIJO</v>
      </c>
      <c r="J307" s="42">
        <f>_xlfn.XLOOKUP(Tabla15[[#This Row],[COD]],TNOMINA[CODIGO],TNOMINA[sbruto])</f>
        <v>35000</v>
      </c>
      <c r="K307" s="42">
        <f>_xlfn.XLOOKUP(Tabla15[[#This Row],[COD]],TNOMINA[CODIGO],TNOMINA[ISR])</f>
        <v>0</v>
      </c>
      <c r="L307" s="42">
        <f>_xlfn.XLOOKUP(Tabla15[[#This Row],[COD]],TNOMINA[CODIGO],TNOMINA[SFS])</f>
        <v>1064</v>
      </c>
      <c r="M307" s="42">
        <f>_xlfn.XLOOKUP(Tabla15[[#This Row],[COD]],TNOMINA[CODIGO],TNOMINA[AFP])</f>
        <v>1004.5</v>
      </c>
      <c r="N307" s="42">
        <f>_xlfn.XLOOKUP(Tabla15[[#This Row],[COD]],TNOMINA[CODIGO],TNOMINA[Otro Desc.])</f>
        <v>13641.080000000002</v>
      </c>
      <c r="O307" s="42">
        <f>_xlfn.XLOOKUP(Tabla15[[#This Row],[COD]],TNOMINA[CODIGO],TNOMINA[sneto])</f>
        <v>19290.419999999998</v>
      </c>
      <c r="P307" t="str">
        <f>_xlfn.XLOOKUP(Tabla15[[#This Row],[CEDULA]],EMPXSEXO[NODOC],EMPXSEXO[GENERO])</f>
        <v>M</v>
      </c>
      <c r="Q307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8" spans="1:17" hidden="1">
      <c r="A308" t="s">
        <v>8601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40230485662</v>
      </c>
      <c r="D308" t="str">
        <f>_xlfn.XLOOKUP(Tabla15[[#This Row],[CEDULA]],TMODELO[Numero Documento],TMODELO[Empleado],_xlfn.XLOOKUP(Tabla15[[#This Row],[CEDULA]],TNOMINA[cedula],TNOMINA[nombre]))</f>
        <v>VICTOR JOSE ZAPATA BONHONNE</v>
      </c>
      <c r="E308" t="str">
        <f>_xlfn.XLOOKUP(Tabla15[[#This Row],[CEDULA]],TMODELO[Numero Documento],TMODELO[Cargo],_xlfn.XLOOKUP(Tabla15[[#This Row],[COD]],TNOMINA[CODIGO],TNOMINA[cargo]))</f>
        <v>AUXILIAR ADMINISTRATIVO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2">
        <f>_xlfn.XLOOKUP(Tabla15[[#This Row],[COD]],TNOMINA[CODIGO],TNOMINA[sbruto])</f>
        <v>30000</v>
      </c>
      <c r="K308" s="42">
        <f>_xlfn.XLOOKUP(Tabla15[[#This Row],[COD]],TNOMINA[CODIGO],TNOMINA[ISR])</f>
        <v>0</v>
      </c>
      <c r="L308" s="42">
        <f>_xlfn.XLOOKUP(Tabla15[[#This Row],[COD]],TNOMINA[CODIGO],TNOMINA[SFS])</f>
        <v>912</v>
      </c>
      <c r="M308" s="42">
        <f>_xlfn.XLOOKUP(Tabla15[[#This Row],[COD]],TNOMINA[CODIGO],TNOMINA[AFP])</f>
        <v>861</v>
      </c>
      <c r="N308" s="42">
        <f>_xlfn.XLOOKUP(Tabla15[[#This Row],[COD]],TNOMINA[CODIGO],TNOMINA[Otro Desc.])</f>
        <v>25</v>
      </c>
      <c r="O308" s="42">
        <f>_xlfn.XLOOKUP(Tabla15[[#This Row],[COD]],TNOMINA[CODIGO],TNOMINA[sneto])</f>
        <v>28202</v>
      </c>
      <c r="P308" t="str">
        <f>_xlfn.XLOOKUP(Tabla15[[#This Row],[CEDULA]],EMPXSEXO[NODOC],EMPXSEXO[GENERO])</f>
        <v>M</v>
      </c>
      <c r="Q308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9" spans="1:17" hidden="1">
      <c r="A309" t="s">
        <v>7531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00104452990</v>
      </c>
      <c r="D309" t="str">
        <f>_xlfn.XLOOKUP(Tabla15[[#This Row],[CEDULA]],TMODELO[Numero Documento],TMODELO[Empleado],_xlfn.XLOOKUP(Tabla15[[#This Row],[CEDULA]],TNOMINA[cedula],TNOMINA[nombre]))</f>
        <v>LOURDES DE JESUS CAMACHO</v>
      </c>
      <c r="E309" t="str">
        <f>_xlfn.XLOOKUP(Tabla15[[#This Row],[CEDULA]],TMODELO[Numero Documento],TMODELO[Cargo],_xlfn.XLOOKUP(Tabla15[[#This Row],[COD]],TNOMINA[CODIGO],TNOMINA[cargo]))</f>
        <v>ENCARGADO (A) NOMINA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FIJO</v>
      </c>
      <c r="I309" t="str">
        <f>IF(Tabla15[[#This Row],[CAT1]]&lt;&gt;"",Tabla15[[#This Row],[CAT1]],Tabla15[[#This Row],[CAT2]])</f>
        <v>CARRERA ADMINISTRATIVA</v>
      </c>
      <c r="J309" s="42">
        <f>_xlfn.XLOOKUP(Tabla15[[#This Row],[COD]],TNOMINA[CODIGO],TNOMINA[sbruto])</f>
        <v>115000</v>
      </c>
      <c r="K309" s="42">
        <f>_xlfn.XLOOKUP(Tabla15[[#This Row],[COD]],TNOMINA[CODIGO],TNOMINA[ISR])</f>
        <v>15633.74</v>
      </c>
      <c r="L309" s="42">
        <f>_xlfn.XLOOKUP(Tabla15[[#This Row],[COD]],TNOMINA[CODIGO],TNOMINA[SFS])</f>
        <v>3496</v>
      </c>
      <c r="M309" s="42">
        <f>_xlfn.XLOOKUP(Tabla15[[#This Row],[COD]],TNOMINA[CODIGO],TNOMINA[AFP])</f>
        <v>3300.5</v>
      </c>
      <c r="N309" s="42">
        <f>_xlfn.XLOOKUP(Tabla15[[#This Row],[COD]],TNOMINA[CODIGO],TNOMINA[Otro Desc.])</f>
        <v>10925.000000000015</v>
      </c>
      <c r="O309" s="42">
        <f>_xlfn.XLOOKUP(Tabla15[[#This Row],[COD]],TNOMINA[CODIGO],TNOMINA[sneto])</f>
        <v>81644.759999999995</v>
      </c>
      <c r="P309" t="str">
        <f>_xlfn.XLOOKUP(Tabla15[[#This Row],[CEDULA]],EMPXSEXO[NODOC],EMPXSEXO[GENERO])</f>
        <v>F</v>
      </c>
      <c r="Q309" s="104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0" spans="1:17" hidden="1">
      <c r="A310" t="s">
        <v>7434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00112858436</v>
      </c>
      <c r="D310" t="str">
        <f>_xlfn.XLOOKUP(Tabla15[[#This Row],[CEDULA]],TMODELO[Numero Documento],TMODELO[Empleado],_xlfn.XLOOKUP(Tabla15[[#This Row],[CEDULA]],TNOMINA[cedula],TNOMINA[nombre]))</f>
        <v>GENOVE GNECO GROSS</v>
      </c>
      <c r="E310" t="str">
        <f>_xlfn.XLOOKUP(Tabla15[[#This Row],[CEDULA]],TMODELO[Numero Documento],TMODELO[Cargo],_xlfn.XLOOKUP(Tabla15[[#This Row],[COD]],TNOMINA[CODIGO],TNOMINA[cargo]))</f>
        <v>ANALISTA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0" t="str">
        <f>_xlfn.XLOOKUP(Tabla15[[#This Row],[CEDULA]],TNOMBRADOS[CEDULA],TNOMBRADOS[STATUS],
_xlfn.XLOOKUP(Tabla15[[#This Row],[CEDULA]],TCARRERA[CEDULA],TCARRERA[CATEGORIA DEL SERVIDOR],""))</f>
        <v/>
      </c>
      <c r="H310" t="str">
        <f>_xlfn.XLOOKUP(Tabla15[[#This Row],[CARGO]],Tabla612[CARGO],Tabla612[CATEGORIA DEL SERVIDOR],Tabla15[[#This Row],[TIPO]])</f>
        <v>FIJO</v>
      </c>
      <c r="I310" t="str">
        <f>IF(Tabla15[[#This Row],[CAT1]]&lt;&gt;"",Tabla15[[#This Row],[CAT1]],Tabla15[[#This Row],[CAT2]])</f>
        <v>FIJO</v>
      </c>
      <c r="J310" s="42">
        <f>_xlfn.XLOOKUP(Tabla15[[#This Row],[COD]],TNOMINA[CODIGO],TNOMINA[sbruto])</f>
        <v>70000</v>
      </c>
      <c r="K310" s="42">
        <f>_xlfn.XLOOKUP(Tabla15[[#This Row],[COD]],TNOMINA[CODIGO],TNOMINA[ISR])</f>
        <v>5368.48</v>
      </c>
      <c r="L310" s="42">
        <f>_xlfn.XLOOKUP(Tabla15[[#This Row],[COD]],TNOMINA[CODIGO],TNOMINA[SFS])</f>
        <v>2128</v>
      </c>
      <c r="M310" s="42">
        <f>_xlfn.XLOOKUP(Tabla15[[#This Row],[COD]],TNOMINA[CODIGO],TNOMINA[AFP])</f>
        <v>2009</v>
      </c>
      <c r="N310" s="42">
        <f>_xlfn.XLOOKUP(Tabla15[[#This Row],[COD]],TNOMINA[CODIGO],TNOMINA[Otro Desc.])</f>
        <v>825.00000000000728</v>
      </c>
      <c r="O310" s="42">
        <f>_xlfn.XLOOKUP(Tabla15[[#This Row],[COD]],TNOMINA[CODIGO],TNOMINA[sneto])</f>
        <v>59669.52</v>
      </c>
      <c r="P310" t="str">
        <f>_xlfn.XLOOKUP(Tabla15[[#This Row],[CEDULA]],EMPXSEXO[NODOC],EMPXSEXO[GENERO])</f>
        <v>M</v>
      </c>
      <c r="Q310" s="104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1" spans="1:17" hidden="1">
      <c r="A311" t="s">
        <v>7570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00109909044</v>
      </c>
      <c r="D311" t="str">
        <f>_xlfn.XLOOKUP(Tabla15[[#This Row],[CEDULA]],TMODELO[Numero Documento],TMODELO[Empleado],_xlfn.XLOOKUP(Tabla15[[#This Row],[CEDULA]],TNOMINA[cedula],TNOMINA[nombre]))</f>
        <v>MERCEDES PAULINA NOLASCO ZAPATA</v>
      </c>
      <c r="E311" t="str">
        <f>_xlfn.XLOOKUP(Tabla15[[#This Row],[CEDULA]],TMODELO[Numero Documento],TMODELO[Cargo],_xlfn.XLOOKUP(Tabla15[[#This Row],[COD]],TNOMINA[CODIGO],TNOMINA[cargo]))</f>
        <v>ANALISTA DE RECURSOS HUMANOS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1" t="str">
        <f>_xlfn.XLOOKUP(Tabla15[[#This Row],[CEDULA]],TNOMBRADOS[CEDULA],TNOMBRADOS[STATUS],
_xlfn.XLOOKUP(Tabla15[[#This Row],[CEDULA]],TCARRERA[CEDULA],TCARRERA[CATEGORIA DEL SERVIDOR],""))</f>
        <v/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FIJO</v>
      </c>
      <c r="J311" s="42">
        <f>_xlfn.XLOOKUP(Tabla15[[#This Row],[COD]],TNOMINA[CODIGO],TNOMINA[sbruto])</f>
        <v>70000</v>
      </c>
      <c r="K311" s="42">
        <f>_xlfn.XLOOKUP(Tabla15[[#This Row],[COD]],TNOMINA[CODIGO],TNOMINA[ISR])</f>
        <v>5368.48</v>
      </c>
      <c r="L311" s="42">
        <f>_xlfn.XLOOKUP(Tabla15[[#This Row],[COD]],TNOMINA[CODIGO],TNOMINA[SFS])</f>
        <v>2128</v>
      </c>
      <c r="M311" s="42">
        <f>_xlfn.XLOOKUP(Tabla15[[#This Row],[COD]],TNOMINA[CODIGO],TNOMINA[AFP])</f>
        <v>2009</v>
      </c>
      <c r="N311" s="42">
        <f>_xlfn.XLOOKUP(Tabla15[[#This Row],[COD]],TNOMINA[CODIGO],TNOMINA[Otro Desc.])</f>
        <v>8037.6700000000055</v>
      </c>
      <c r="O311" s="42">
        <f>_xlfn.XLOOKUP(Tabla15[[#This Row],[COD]],TNOMINA[CODIGO],TNOMINA[sneto])</f>
        <v>52456.85</v>
      </c>
      <c r="P311" t="str">
        <f>_xlfn.XLOOKUP(Tabla15[[#This Row],[CEDULA]],EMPXSEXO[NODOC],EMPXSEXO[GENERO])</f>
        <v>F</v>
      </c>
      <c r="Q311" s="104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2" spans="1:17" hidden="1">
      <c r="A312" t="s">
        <v>7653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40225588116</v>
      </c>
      <c r="D312" t="str">
        <f>_xlfn.XLOOKUP(Tabla15[[#This Row],[CEDULA]],TMODELO[Numero Documento],TMODELO[Empleado],_xlfn.XLOOKUP(Tabla15[[#This Row],[CEDULA]],TNOMINA[cedula],TNOMINA[nombre]))</f>
        <v>ROSMARLYN ELIOMARY GUILLEN ESCOTO</v>
      </c>
      <c r="E312" t="str">
        <f>_xlfn.XLOOKUP(Tabla15[[#This Row],[CEDULA]],TMODELO[Numero Documento],TMODELO[Cargo],_xlfn.XLOOKUP(Tabla15[[#This Row],[COD]],TNOMINA[CODIGO],TNOMINA[cargo]))</f>
        <v>AUXILIAR ADMINISTRATIVO (A)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312" t="str">
        <f>_xlfn.XLOOKUP(Tabla15[[#This Row],[CEDULA]],TNOMBRADOS[CEDULA],TNOMBRADOS[STATUS],
_xlfn.XLOOKUP(Tabla15[[#This Row],[CEDULA]],TCARRERA[CEDULA],TCARRERA[CATEGORIA DEL SERVIDOR],""))</f>
        <v/>
      </c>
      <c r="H312" t="str">
        <f>_xlfn.XLOOKUP(Tabla15[[#This Row],[CARGO]],Tabla612[CARGO],Tabla612[CATEGORIA DEL SERVIDOR],Tabla15[[#This Row],[TIPO]])</f>
        <v>FIJO</v>
      </c>
      <c r="I312" t="str">
        <f>IF(Tabla15[[#This Row],[CAT1]]&lt;&gt;"",Tabla15[[#This Row],[CAT1]],Tabla15[[#This Row],[CAT2]])</f>
        <v>FIJO</v>
      </c>
      <c r="J312" s="42">
        <f>_xlfn.XLOOKUP(Tabla15[[#This Row],[COD]],TNOMINA[CODIGO],TNOMINA[sbruto])</f>
        <v>35000</v>
      </c>
      <c r="K312" s="42">
        <f>_xlfn.XLOOKUP(Tabla15[[#This Row],[COD]],TNOMINA[CODIGO],TNOMINA[ISR])</f>
        <v>0</v>
      </c>
      <c r="L312" s="42">
        <f>_xlfn.XLOOKUP(Tabla15[[#This Row],[COD]],TNOMINA[CODIGO],TNOMINA[SFS])</f>
        <v>1064</v>
      </c>
      <c r="M312" s="42">
        <f>_xlfn.XLOOKUP(Tabla15[[#This Row],[COD]],TNOMINA[CODIGO],TNOMINA[AFP])</f>
        <v>1004.5</v>
      </c>
      <c r="N312" s="42">
        <f>_xlfn.XLOOKUP(Tabla15[[#This Row],[COD]],TNOMINA[CODIGO],TNOMINA[Otro Desc.])</f>
        <v>25</v>
      </c>
      <c r="O312" s="42">
        <f>_xlfn.XLOOKUP(Tabla15[[#This Row],[COD]],TNOMINA[CODIGO],TNOMINA[sneto])</f>
        <v>32906.5</v>
      </c>
      <c r="P312" t="str">
        <f>_xlfn.XLOOKUP(Tabla15[[#This Row],[CEDULA]],EMPXSEXO[NODOC],EMPXSEXO[GENERO])</f>
        <v>F</v>
      </c>
      <c r="Q312" s="104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313" spans="1:17" hidden="1">
      <c r="A313" t="s">
        <v>7391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22301216309</v>
      </c>
      <c r="D313" t="str">
        <f>_xlfn.XLOOKUP(Tabla15[[#This Row],[CEDULA]],TMODELO[Numero Documento],TMODELO[Empleado],_xlfn.XLOOKUP(Tabla15[[#This Row],[CEDULA]],TNOMINA[cedula],TNOMINA[nombre]))</f>
        <v>ERCILIA JUDITH ROSARIO YAUGER</v>
      </c>
      <c r="E313" t="str">
        <f>_xlfn.XLOOKUP(Tabla15[[#This Row],[CEDULA]],TMODELO[Numero Documento],TMODELO[Cargo],_xlfn.XLOOKUP(Tabla15[[#This Row],[COD]],TNOMINA[CODIGO],TNOMINA[cargo]))</f>
        <v>AUXILIAR ADMINISTRATIVO (A)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FIJO</v>
      </c>
      <c r="I313" t="str">
        <f>IF(Tabla15[[#This Row],[CAT1]]&lt;&gt;"",Tabla15[[#This Row],[CAT1]],Tabla15[[#This Row],[CAT2]])</f>
        <v>FIJO</v>
      </c>
      <c r="J313" s="42">
        <f>_xlfn.XLOOKUP(Tabla15[[#This Row],[COD]],TNOMINA[CODIGO],TNOMINA[sbruto])</f>
        <v>35000</v>
      </c>
      <c r="K313" s="42">
        <f>_xlfn.XLOOKUP(Tabla15[[#This Row],[COD]],TNOMINA[CODIGO],TNOMINA[ISR])</f>
        <v>0</v>
      </c>
      <c r="L313" s="42">
        <f>_xlfn.XLOOKUP(Tabla15[[#This Row],[COD]],TNOMINA[CODIGO],TNOMINA[SFS])</f>
        <v>1064</v>
      </c>
      <c r="M313" s="42">
        <f>_xlfn.XLOOKUP(Tabla15[[#This Row],[COD]],TNOMINA[CODIGO],TNOMINA[AFP])</f>
        <v>1004.5</v>
      </c>
      <c r="N313" s="42">
        <f>_xlfn.XLOOKUP(Tabla15[[#This Row],[COD]],TNOMINA[CODIGO],TNOMINA[Otro Desc.])</f>
        <v>3199.7599999999984</v>
      </c>
      <c r="O313" s="42">
        <f>_xlfn.XLOOKUP(Tabla15[[#This Row],[COD]],TNOMINA[CODIGO],TNOMINA[sneto])</f>
        <v>29731.74</v>
      </c>
      <c r="P313" t="str">
        <f>_xlfn.XLOOKUP(Tabla15[[#This Row],[CEDULA]],EMPXSEXO[NODOC],EMPXSEXO[GENERO])</f>
        <v>F</v>
      </c>
      <c r="Q313" s="104" t="str">
        <f>_xlfn.XLOOKUP(Tabla15[[#This Row],[CEDULA]],TMODELO[Numero Documento],TMODELO[Lugar Funciones Codigo],_xlfn.XLOOKUP(Tabla15[[#This Row],[DIRECCIÓN O DEPARTAMENTO]],Tabla21[LUGAR],Tabla21[CODLUGAR]))</f>
        <v>01.83.00.14.00.03</v>
      </c>
    </row>
    <row r="314" spans="1:17" hidden="1">
      <c r="A314" t="s">
        <v>7383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40231547155</v>
      </c>
      <c r="D314" t="str">
        <f>_xlfn.XLOOKUP(Tabla15[[#This Row],[CEDULA]],TMODELO[Numero Documento],TMODELO[Empleado],_xlfn.XLOOKUP(Tabla15[[#This Row],[CEDULA]],TNOMINA[cedula],TNOMINA[nombre]))</f>
        <v>ELIANNY RASIRY LIRIANO VARGAS</v>
      </c>
      <c r="E314" t="str">
        <f>_xlfn.XLOOKUP(Tabla15[[#This Row],[CEDULA]],TMODELO[Numero Documento],TMODELO[Cargo],_xlfn.XLOOKUP(Tabla15[[#This Row],[COD]],TNOMINA[CODIGO],TNOMINA[cargo]))</f>
        <v>AUXILIAR ADMINISTRATIVO (A)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314" t="str">
        <f>_xlfn.XLOOKUP(Tabla15[[#This Row],[CEDULA]],TNOMBRADOS[CEDULA],TNOMBRADOS[STATUS],
_xlfn.XLOOKUP(Tabla15[[#This Row],[CEDULA]],TCARRERA[CEDULA],TCARRERA[CATEGORIA DEL SERVIDOR],""))</f>
        <v/>
      </c>
      <c r="H314" t="str">
        <f>_xlfn.XLOOKUP(Tabla15[[#This Row],[CARGO]],Tabla612[CARGO],Tabla612[CATEGORIA DEL SERVIDOR],Tabla15[[#This Row],[TIPO]])</f>
        <v>FIJO</v>
      </c>
      <c r="I314" t="str">
        <f>IF(Tabla15[[#This Row],[CAT1]]&lt;&gt;"",Tabla15[[#This Row],[CAT1]],Tabla15[[#This Row],[CAT2]])</f>
        <v>FIJO</v>
      </c>
      <c r="J314" s="42">
        <f>_xlfn.XLOOKUP(Tabla15[[#This Row],[COD]],TNOMINA[CODIGO],TNOMINA[sbruto])</f>
        <v>35000</v>
      </c>
      <c r="K314" s="42">
        <f>_xlfn.XLOOKUP(Tabla15[[#This Row],[COD]],TNOMINA[CODIGO],TNOMINA[ISR])</f>
        <v>0</v>
      </c>
      <c r="L314" s="42">
        <f>_xlfn.XLOOKUP(Tabla15[[#This Row],[COD]],TNOMINA[CODIGO],TNOMINA[SFS])</f>
        <v>1064</v>
      </c>
      <c r="M314" s="42">
        <f>_xlfn.XLOOKUP(Tabla15[[#This Row],[COD]],TNOMINA[CODIGO],TNOMINA[AFP])</f>
        <v>1004.5</v>
      </c>
      <c r="N314" s="42">
        <f>_xlfn.XLOOKUP(Tabla15[[#This Row],[COD]],TNOMINA[CODIGO],TNOMINA[Otro Desc.])</f>
        <v>586.88000000000102</v>
      </c>
      <c r="O314" s="42">
        <f>_xlfn.XLOOKUP(Tabla15[[#This Row],[COD]],TNOMINA[CODIGO],TNOMINA[sneto])</f>
        <v>32344.62</v>
      </c>
      <c r="P314" t="str">
        <f>_xlfn.XLOOKUP(Tabla15[[#This Row],[CEDULA]],EMPXSEXO[NODOC],EMPXSEXO[GENERO])</f>
        <v>F</v>
      </c>
      <c r="Q314" s="104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315" spans="1:17" hidden="1">
      <c r="A315" t="s">
        <v>7481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03105421956</v>
      </c>
      <c r="D315" t="str">
        <f>_xlfn.XLOOKUP(Tabla15[[#This Row],[CEDULA]],TMODELO[Numero Documento],TMODELO[Empleado],_xlfn.XLOOKUP(Tabla15[[#This Row],[CEDULA]],TNOMINA[cedula],TNOMINA[nombre]))</f>
        <v>JOSE LUIS PEREZ</v>
      </c>
      <c r="E315" t="str">
        <f>_xlfn.XLOOKUP(Tabla15[[#This Row],[CEDULA]],TMODELO[Numero Documento],TMODELO[Cargo],_xlfn.XLOOKUP(Tabla15[[#This Row],[COD]],TNOMINA[CODIGO],TNOMINA[cargo]))</f>
        <v>VICEMINISTRO (A)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5" t="str">
        <f>_xlfn.XLOOKUP(Tabla15[[#This Row],[CARGO]],Tabla612[CARGO],Tabla612[CATEGORIA DEL SERVIDOR],Tabla15[[#This Row],[TIPO]])</f>
        <v>FIJO</v>
      </c>
      <c r="I315" t="str">
        <f>IF(Tabla15[[#This Row],[CAT1]]&lt;&gt;"",Tabla15[[#This Row],[CAT1]],Tabla15[[#This Row],[CAT2]])</f>
        <v>DE LIBRE NOMBRAMIENTO Y REMOCION</v>
      </c>
      <c r="J315" s="42">
        <f>_xlfn.XLOOKUP(Tabla15[[#This Row],[COD]],TNOMINA[CODIGO],TNOMINA[sbruto])</f>
        <v>260000</v>
      </c>
      <c r="K315" s="42">
        <f>_xlfn.XLOOKUP(Tabla15[[#This Row],[COD]],TNOMINA[CODIGO],TNOMINA[ISR])</f>
        <v>50296.02</v>
      </c>
      <c r="L315" s="42">
        <f>_xlfn.XLOOKUP(Tabla15[[#This Row],[COD]],TNOMINA[CODIGO],TNOMINA[SFS])</f>
        <v>5685.41</v>
      </c>
      <c r="M315" s="42">
        <f>_xlfn.XLOOKUP(Tabla15[[#This Row],[COD]],TNOMINA[CODIGO],TNOMINA[AFP])</f>
        <v>7462</v>
      </c>
      <c r="N315" s="42">
        <f>_xlfn.XLOOKUP(Tabla15[[#This Row],[COD]],TNOMINA[CODIGO],TNOMINA[Otro Desc.])</f>
        <v>2446.8099999999977</v>
      </c>
      <c r="O315" s="42">
        <f>_xlfn.XLOOKUP(Tabla15[[#This Row],[COD]],TNOMINA[CODIGO],TNOMINA[sneto])</f>
        <v>194109.76</v>
      </c>
      <c r="P315" t="str">
        <f>_xlfn.XLOOKUP(Tabla15[[#This Row],[CEDULA]],EMPXSEXO[NODOC],EMPXSEXO[GENERO])</f>
        <v>M</v>
      </c>
      <c r="Q315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6" spans="1:17" hidden="1">
      <c r="A316" t="s">
        <v>7360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22500705896</v>
      </c>
      <c r="D316" t="str">
        <f>_xlfn.XLOOKUP(Tabla15[[#This Row],[CEDULA]],TMODELO[Numero Documento],TMODELO[Empleado],_xlfn.XLOOKUP(Tabla15[[#This Row],[CEDULA]],TNOMINA[cedula],TNOMINA[nombre]))</f>
        <v>DELAYNE FLORENCIA ABREU CHEZ</v>
      </c>
      <c r="E316" t="str">
        <f>_xlfn.XLOOKUP(Tabla15[[#This Row],[CEDULA]],TMODELO[Numero Documento],TMODELO[Cargo],_xlfn.XLOOKUP(Tabla15[[#This Row],[COD]],TNOMINA[CODIGO],TNOMINA[cargo]))</f>
        <v>ASISTENTE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2">
        <f>_xlfn.XLOOKUP(Tabla15[[#This Row],[COD]],TNOMINA[CODIGO],TNOMINA[sbruto])</f>
        <v>50000</v>
      </c>
      <c r="K316" s="42">
        <f>_xlfn.XLOOKUP(Tabla15[[#This Row],[COD]],TNOMINA[CODIGO],TNOMINA[ISR])</f>
        <v>0</v>
      </c>
      <c r="L316" s="42">
        <f>_xlfn.XLOOKUP(Tabla15[[#This Row],[COD]],TNOMINA[CODIGO],TNOMINA[SFS])</f>
        <v>1520</v>
      </c>
      <c r="M316" s="42">
        <f>_xlfn.XLOOKUP(Tabla15[[#This Row],[COD]],TNOMINA[CODIGO],TNOMINA[AFP])</f>
        <v>1435</v>
      </c>
      <c r="N316" s="42">
        <f>_xlfn.XLOOKUP(Tabla15[[#This Row],[COD]],TNOMINA[CODIGO],TNOMINA[Otro Desc.])</f>
        <v>25</v>
      </c>
      <c r="O316" s="42">
        <f>_xlfn.XLOOKUP(Tabla15[[#This Row],[COD]],TNOMINA[CODIGO],TNOMINA[sneto])</f>
        <v>47020</v>
      </c>
      <c r="P316" t="str">
        <f>_xlfn.XLOOKUP(Tabla15[[#This Row],[CEDULA]],EMPXSEXO[NODOC],EMPXSEXO[GENERO])</f>
        <v>F</v>
      </c>
      <c r="Q316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7" spans="1:17" hidden="1">
      <c r="A317" t="s">
        <v>7410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00111833216</v>
      </c>
      <c r="D317" t="str">
        <f>_xlfn.XLOOKUP(Tabla15[[#This Row],[CEDULA]],TMODELO[Numero Documento],TMODELO[Empleado],_xlfn.XLOOKUP(Tabla15[[#This Row],[CEDULA]],TNOMINA[cedula],TNOMINA[nombre]))</f>
        <v>FELIX BAUTISTA DE LA CRUZ</v>
      </c>
      <c r="E317" t="str">
        <f>_xlfn.XLOOKUP(Tabla15[[#This Row],[CEDULA]],TMODELO[Numero Documento],TMODELO[Cargo],_xlfn.XLOOKUP(Tabla15[[#This Row],[COD]],TNOMINA[CODIGO],TNOMINA[cargo]))</f>
        <v>CHOFER I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ESTATUTO SIMPLIFICADO</v>
      </c>
      <c r="I317" t="str">
        <f>IF(Tabla15[[#This Row],[CAT1]]&lt;&gt;"",Tabla15[[#This Row],[CAT1]],Tabla15[[#This Row],[CAT2]])</f>
        <v>ESTATUTO SIMPLIFICADO</v>
      </c>
      <c r="J317" s="42">
        <f>_xlfn.XLOOKUP(Tabla15[[#This Row],[COD]],TNOMINA[CODIGO],TNOMINA[sbruto])</f>
        <v>24000</v>
      </c>
      <c r="K317" s="42">
        <f>_xlfn.XLOOKUP(Tabla15[[#This Row],[COD]],TNOMINA[CODIGO],TNOMINA[ISR])</f>
        <v>0</v>
      </c>
      <c r="L317" s="42">
        <f>_xlfn.XLOOKUP(Tabla15[[#This Row],[COD]],TNOMINA[CODIGO],TNOMINA[SFS])</f>
        <v>729.6</v>
      </c>
      <c r="M317" s="42">
        <f>_xlfn.XLOOKUP(Tabla15[[#This Row],[COD]],TNOMINA[CODIGO],TNOMINA[AFP])</f>
        <v>688.8</v>
      </c>
      <c r="N317" s="42">
        <f>_xlfn.XLOOKUP(Tabla15[[#This Row],[COD]],TNOMINA[CODIGO],TNOMINA[Otro Desc.])</f>
        <v>9462.8599999999988</v>
      </c>
      <c r="O317" s="42">
        <f>_xlfn.XLOOKUP(Tabla15[[#This Row],[COD]],TNOMINA[CODIGO],TNOMINA[sneto])</f>
        <v>13118.74</v>
      </c>
      <c r="P317" t="str">
        <f>_xlfn.XLOOKUP(Tabla15[[#This Row],[CEDULA]],EMPXSEXO[NODOC],EMPXSEXO[GENERO])</f>
        <v>M</v>
      </c>
      <c r="Q317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8" spans="1:17" hidden="1">
      <c r="A318" t="s">
        <v>7765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00112607742</v>
      </c>
      <c r="D318" t="str">
        <f>_xlfn.XLOOKUP(Tabla15[[#This Row],[CEDULA]],TMODELO[Numero Documento],TMODELO[Empleado],_xlfn.XLOOKUP(Tabla15[[#This Row],[CEDULA]],TNOMINA[cedula],TNOMINA[nombre]))</f>
        <v>MARIA DEL CARMEN RAMIREZ SURIEL</v>
      </c>
      <c r="E318" t="str">
        <f>_xlfn.XLOOKUP(Tabla15[[#This Row],[CEDULA]],TMODELO[Numero Documento],TMODELO[Cargo],_xlfn.XLOOKUP(Tabla15[[#This Row],[COD]],TNOMINA[CODIGO],TNOMINA[cargo]))</f>
        <v>AUXILIAR BIBLIOTECA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2">
        <f>_xlfn.XLOOKUP(Tabla15[[#This Row],[COD]],TNOMINA[CODIGO],TNOMINA[sbruto])</f>
        <v>35000</v>
      </c>
      <c r="K318" s="42">
        <f>_xlfn.XLOOKUP(Tabla15[[#This Row],[COD]],TNOMINA[CODIGO],TNOMINA[ISR])</f>
        <v>0</v>
      </c>
      <c r="L318" s="42">
        <f>_xlfn.XLOOKUP(Tabla15[[#This Row],[COD]],TNOMINA[CODIGO],TNOMINA[SFS])</f>
        <v>1064</v>
      </c>
      <c r="M318" s="42">
        <f>_xlfn.XLOOKUP(Tabla15[[#This Row],[COD]],TNOMINA[CODIGO],TNOMINA[AFP])</f>
        <v>1004.5</v>
      </c>
      <c r="N318" s="42">
        <f>_xlfn.XLOOKUP(Tabla15[[#This Row],[COD]],TNOMINA[CODIGO],TNOMINA[Otro Desc.])</f>
        <v>1121</v>
      </c>
      <c r="O318" s="42">
        <f>_xlfn.XLOOKUP(Tabla15[[#This Row],[COD]],TNOMINA[CODIGO],TNOMINA[sneto])</f>
        <v>31810.5</v>
      </c>
      <c r="P318" t="str">
        <f>_xlfn.XLOOKUP(Tabla15[[#This Row],[CEDULA]],EMPXSEXO[NODOC],EMPXSEXO[GENERO])</f>
        <v>F</v>
      </c>
      <c r="Q318" s="104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319" spans="1:17" hidden="1">
      <c r="A319" t="s">
        <v>7485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00109755280</v>
      </c>
      <c r="D319" t="str">
        <f>_xlfn.XLOOKUP(Tabla15[[#This Row],[CEDULA]],TMODELO[Numero Documento],TMODELO[Empleado],_xlfn.XLOOKUP(Tabla15[[#This Row],[CEDULA]],TNOMINA[cedula],TNOMINA[nombre]))</f>
        <v>JOSE MODESTO YOVANI CRUZ DURAN</v>
      </c>
      <c r="E319" t="str">
        <f>_xlfn.XLOOKUP(Tabla15[[#This Row],[CEDULA]],TMODELO[Numero Documento],TMODELO[Cargo],_xlfn.XLOOKUP(Tabla15[[#This Row],[COD]],TNOMINA[CODIGO],TNOMINA[cargo]))</f>
        <v>VICEMINISTRO (A)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DE LIBRE NOMBRAMIENTO Y REMOCION</v>
      </c>
      <c r="J319" s="42">
        <f>_xlfn.XLOOKUP(Tabla15[[#This Row],[COD]],TNOMINA[CODIGO],TNOMINA[sbruto])</f>
        <v>260000</v>
      </c>
      <c r="K319" s="42">
        <f>_xlfn.XLOOKUP(Tabla15[[#This Row],[COD]],TNOMINA[CODIGO],TNOMINA[ISR])</f>
        <v>50296.02</v>
      </c>
      <c r="L319" s="42">
        <f>_xlfn.XLOOKUP(Tabla15[[#This Row],[COD]],TNOMINA[CODIGO],TNOMINA[SFS])</f>
        <v>5685.41</v>
      </c>
      <c r="M319" s="42">
        <f>_xlfn.XLOOKUP(Tabla15[[#This Row],[COD]],TNOMINA[CODIGO],TNOMINA[AFP])</f>
        <v>7462</v>
      </c>
      <c r="N319" s="42">
        <f>_xlfn.XLOOKUP(Tabla15[[#This Row],[COD]],TNOMINA[CODIGO],TNOMINA[Otro Desc.])</f>
        <v>1025</v>
      </c>
      <c r="O319" s="42">
        <f>_xlfn.XLOOKUP(Tabla15[[#This Row],[COD]],TNOMINA[CODIGO],TNOMINA[sneto])</f>
        <v>195531.57</v>
      </c>
      <c r="P319" t="str">
        <f>_xlfn.XLOOKUP(Tabla15[[#This Row],[CEDULA]],EMPXSEXO[NODOC],EMPXSEXO[GENERO])</f>
        <v>M</v>
      </c>
      <c r="Q31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0" spans="1:17" hidden="1">
      <c r="A320" t="s">
        <v>7648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00109465179</v>
      </c>
      <c r="D320" t="str">
        <f>_xlfn.XLOOKUP(Tabla15[[#This Row],[CEDULA]],TMODELO[Numero Documento],TMODELO[Empleado],_xlfn.XLOOKUP(Tabla15[[#This Row],[CEDULA]],TNOMINA[cedula],TNOMINA[nombre]))</f>
        <v>ROSA ELENA MERCEDES RODRIGUEZ DE LOS SANTOS</v>
      </c>
      <c r="E320" t="str">
        <f>_xlfn.XLOOKUP(Tabla15[[#This Row],[CEDULA]],TMODELO[Numero Documento],TMODELO[Cargo],_xlfn.XLOOKUP(Tabla15[[#This Row],[COD]],TNOMINA[CODIGO],TNOMINA[cargo]))</f>
        <v>DIRECTORA DOCENTE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>CARRERA ADMINISTRATIVA</v>
      </c>
      <c r="H320" t="str">
        <f>_xlfn.XLOOKUP(Tabla15[[#This Row],[CARGO]],Tabla612[CARGO],Tabla612[CATEGORIA DEL SERVIDOR],Tabla15[[#This Row],[TIPO]])</f>
        <v>FIJO</v>
      </c>
      <c r="I320" t="str">
        <f>IF(Tabla15[[#This Row],[CAT1]]&lt;&gt;"",Tabla15[[#This Row],[CAT1]],Tabla15[[#This Row],[CAT2]])</f>
        <v>CARRERA ADMINISTRATIVA</v>
      </c>
      <c r="J320" s="42">
        <f>_xlfn.XLOOKUP(Tabla15[[#This Row],[COD]],TNOMINA[CODIGO],TNOMINA[sbruto])</f>
        <v>115000</v>
      </c>
      <c r="K320" s="42">
        <f>_xlfn.XLOOKUP(Tabla15[[#This Row],[COD]],TNOMINA[CODIGO],TNOMINA[ISR])</f>
        <v>15633.74</v>
      </c>
      <c r="L320" s="42">
        <f>_xlfn.XLOOKUP(Tabla15[[#This Row],[COD]],TNOMINA[CODIGO],TNOMINA[SFS])</f>
        <v>3496</v>
      </c>
      <c r="M320" s="42">
        <f>_xlfn.XLOOKUP(Tabla15[[#This Row],[COD]],TNOMINA[CODIGO],TNOMINA[AFP])</f>
        <v>3300.5</v>
      </c>
      <c r="N320" s="42">
        <f>_xlfn.XLOOKUP(Tabla15[[#This Row],[COD]],TNOMINA[CODIGO],TNOMINA[Otro Desc.])</f>
        <v>75.000000000014552</v>
      </c>
      <c r="O320" s="42">
        <f>_xlfn.XLOOKUP(Tabla15[[#This Row],[COD]],TNOMINA[CODIGO],TNOMINA[sneto])</f>
        <v>92494.76</v>
      </c>
      <c r="P320" t="str">
        <f>_xlfn.XLOOKUP(Tabla15[[#This Row],[CEDULA]],EMPXSEXO[NODOC],EMPXSEXO[GENERO])</f>
        <v>F</v>
      </c>
      <c r="Q32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1" spans="1:17" hidden="1">
      <c r="A321" t="s">
        <v>7470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00109409607</v>
      </c>
      <c r="D321" t="str">
        <f>_xlfn.XLOOKUP(Tabla15[[#This Row],[CEDULA]],TMODELO[Numero Documento],TMODELO[Empleado],_xlfn.XLOOKUP(Tabla15[[#This Row],[CEDULA]],TNOMINA[cedula],TNOMINA[nombre]))</f>
        <v>JOHAN MANUEL BUENO POLANCO</v>
      </c>
      <c r="E321" t="str">
        <f>_xlfn.XLOOKUP(Tabla15[[#This Row],[CEDULA]],TMODELO[Numero Documento],TMODELO[Cargo],_xlfn.XLOOKUP(Tabla15[[#This Row],[COD]],TNOMINA[CODIGO],TNOMINA[cargo]))</f>
        <v>ASISTENTE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2">
        <f>_xlfn.XLOOKUP(Tabla15[[#This Row],[COD]],TNOMINA[CODIGO],TNOMINA[sbruto])</f>
        <v>100000</v>
      </c>
      <c r="K321" s="42">
        <f>_xlfn.XLOOKUP(Tabla15[[#This Row],[COD]],TNOMINA[CODIGO],TNOMINA[ISR])</f>
        <v>12105.37</v>
      </c>
      <c r="L321" s="42">
        <f>_xlfn.XLOOKUP(Tabla15[[#This Row],[COD]],TNOMINA[CODIGO],TNOMINA[SFS])</f>
        <v>3040</v>
      </c>
      <c r="M321" s="42">
        <f>_xlfn.XLOOKUP(Tabla15[[#This Row],[COD]],TNOMINA[CODIGO],TNOMINA[AFP])</f>
        <v>2870</v>
      </c>
      <c r="N321" s="42">
        <f>_xlfn.XLOOKUP(Tabla15[[#This Row],[COD]],TNOMINA[CODIGO],TNOMINA[Otro Desc.])</f>
        <v>1625</v>
      </c>
      <c r="O321" s="42">
        <f>_xlfn.XLOOKUP(Tabla15[[#This Row],[COD]],TNOMINA[CODIGO],TNOMINA[sneto])</f>
        <v>80359.63</v>
      </c>
      <c r="P321" t="str">
        <f>_xlfn.XLOOKUP(Tabla15[[#This Row],[CEDULA]],EMPXSEXO[NODOC],EMPXSEXO[GENERO])</f>
        <v>M</v>
      </c>
      <c r="Q32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2" spans="1:17" hidden="1">
      <c r="A322" t="s">
        <v>7604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05601565020</v>
      </c>
      <c r="D322" t="str">
        <f>_xlfn.XLOOKUP(Tabla15[[#This Row],[CEDULA]],TMODELO[Numero Documento],TMODELO[Empleado],_xlfn.XLOOKUP(Tabla15[[#This Row],[CEDULA]],TNOMINA[cedula],TNOMINA[nombre]))</f>
        <v>ORLANDO EUGENIO PADILLA FAXAS</v>
      </c>
      <c r="E322" t="str">
        <f>_xlfn.XLOOKUP(Tabla15[[#This Row],[CEDULA]],TMODELO[Numero Documento],TMODELO[Cargo],_xlfn.XLOOKUP(Tabla15[[#This Row],[COD]],TNOMINA[CODIGO],TNOMINA[cargo]))</f>
        <v>DIRECTOR (A)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FIJO</v>
      </c>
      <c r="I322" t="str">
        <f>IF(Tabla15[[#This Row],[CAT1]]&lt;&gt;"",Tabla15[[#This Row],[CAT1]],Tabla15[[#This Row],[CAT2]])</f>
        <v>FIJO</v>
      </c>
      <c r="J322" s="42">
        <f>_xlfn.XLOOKUP(Tabla15[[#This Row],[COD]],TNOMINA[CODIGO],TNOMINA[sbruto])</f>
        <v>75000</v>
      </c>
      <c r="K322" s="42">
        <f>_xlfn.XLOOKUP(Tabla15[[#This Row],[COD]],TNOMINA[CODIGO],TNOMINA[ISR])</f>
        <v>6309.38</v>
      </c>
      <c r="L322" s="42">
        <f>_xlfn.XLOOKUP(Tabla15[[#This Row],[COD]],TNOMINA[CODIGO],TNOMINA[SFS])</f>
        <v>2280</v>
      </c>
      <c r="M322" s="42">
        <f>_xlfn.XLOOKUP(Tabla15[[#This Row],[COD]],TNOMINA[CODIGO],TNOMINA[AFP])</f>
        <v>2152.5</v>
      </c>
      <c r="N322" s="42">
        <f>_xlfn.XLOOKUP(Tabla15[[#This Row],[COD]],TNOMINA[CODIGO],TNOMINA[Otro Desc.])</f>
        <v>24.999999999992724</v>
      </c>
      <c r="O322" s="42">
        <f>_xlfn.XLOOKUP(Tabla15[[#This Row],[COD]],TNOMINA[CODIGO],TNOMINA[sneto])</f>
        <v>64233.120000000003</v>
      </c>
      <c r="P322" t="str">
        <f>_xlfn.XLOOKUP(Tabla15[[#This Row],[CEDULA]],EMPXSEXO[NODOC],EMPXSEXO[GENERO])</f>
        <v>M</v>
      </c>
      <c r="Q32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3" spans="1:17" hidden="1">
      <c r="A323" t="s">
        <v>7301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03700243342</v>
      </c>
      <c r="D323" t="str">
        <f>_xlfn.XLOOKUP(Tabla15[[#This Row],[CEDULA]],TMODELO[Numero Documento],TMODELO[Empleado],_xlfn.XLOOKUP(Tabla15[[#This Row],[CEDULA]],TNOMINA[cedula],TNOMINA[nombre]))</f>
        <v>ANA YSABEL SPENCER LANTIGUA</v>
      </c>
      <c r="E323" t="str">
        <f>_xlfn.XLOOKUP(Tabla15[[#This Row],[CEDULA]],TMODELO[Numero Documento],TMODELO[Cargo],_xlfn.XLOOKUP(Tabla15[[#This Row],[COD]],TNOMINA[CODIGO],TNOMINA[cargo]))</f>
        <v>ACTRIZ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2">
        <f>_xlfn.XLOOKUP(Tabla15[[#This Row],[COD]],TNOMINA[CODIGO],TNOMINA[sbruto])</f>
        <v>70000</v>
      </c>
      <c r="K323" s="42">
        <f>_xlfn.XLOOKUP(Tabla15[[#This Row],[COD]],TNOMINA[CODIGO],TNOMINA[ISR])</f>
        <v>5368.48</v>
      </c>
      <c r="L323" s="42">
        <f>_xlfn.XLOOKUP(Tabla15[[#This Row],[COD]],TNOMINA[CODIGO],TNOMINA[SFS])</f>
        <v>2128</v>
      </c>
      <c r="M323" s="42">
        <f>_xlfn.XLOOKUP(Tabla15[[#This Row],[COD]],TNOMINA[CODIGO],TNOMINA[AFP])</f>
        <v>2009</v>
      </c>
      <c r="N323" s="42">
        <f>_xlfn.XLOOKUP(Tabla15[[#This Row],[COD]],TNOMINA[CODIGO],TNOMINA[Otro Desc.])</f>
        <v>2171.0000000000073</v>
      </c>
      <c r="O323" s="42">
        <f>_xlfn.XLOOKUP(Tabla15[[#This Row],[COD]],TNOMINA[CODIGO],TNOMINA[sneto])</f>
        <v>58323.519999999997</v>
      </c>
      <c r="P323" t="str">
        <f>_xlfn.XLOOKUP(Tabla15[[#This Row],[CEDULA]],EMPXSEXO[NODOC],EMPXSEXO[GENERO])</f>
        <v>F</v>
      </c>
      <c r="Q32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4" spans="1:17" hidden="1">
      <c r="A324" t="s">
        <v>7705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00102760501</v>
      </c>
      <c r="D324" t="str">
        <f>_xlfn.XLOOKUP(Tabla15[[#This Row],[CEDULA]],TMODELO[Numero Documento],TMODELO[Empleado],_xlfn.XLOOKUP(Tabla15[[#This Row],[CEDULA]],TNOMINA[cedula],TNOMINA[nombre]))</f>
        <v>YENY FRANCIS JIMENEZ SALCEDO</v>
      </c>
      <c r="E324" t="str">
        <f>_xlfn.XLOOKUP(Tabla15[[#This Row],[CEDULA]],TMODELO[Numero Documento],TMODELO[Cargo],_xlfn.XLOOKUP(Tabla15[[#This Row],[COD]],TNOMINA[CODIGO],TNOMINA[cargo]))</f>
        <v>ENC. COMPRAS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>CARRERA ADMINISTRATIVA</v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CARRERA ADMINISTRATIVA</v>
      </c>
      <c r="J324" s="42">
        <f>_xlfn.XLOOKUP(Tabla15[[#This Row],[COD]],TNOMINA[CODIGO],TNOMINA[sbruto])</f>
        <v>70000</v>
      </c>
      <c r="K324" s="42">
        <f>_xlfn.XLOOKUP(Tabla15[[#This Row],[COD]],TNOMINA[CODIGO],TNOMINA[ISR])</f>
        <v>4733.5200000000004</v>
      </c>
      <c r="L324" s="42">
        <f>_xlfn.XLOOKUP(Tabla15[[#This Row],[COD]],TNOMINA[CODIGO],TNOMINA[SFS])</f>
        <v>2128</v>
      </c>
      <c r="M324" s="42">
        <f>_xlfn.XLOOKUP(Tabla15[[#This Row],[COD]],TNOMINA[CODIGO],TNOMINA[AFP])</f>
        <v>2009</v>
      </c>
      <c r="N324" s="42">
        <f>_xlfn.XLOOKUP(Tabla15[[#This Row],[COD]],TNOMINA[CODIGO],TNOMINA[Otro Desc.])</f>
        <v>4049.7599999999948</v>
      </c>
      <c r="O324" s="42">
        <f>_xlfn.XLOOKUP(Tabla15[[#This Row],[COD]],TNOMINA[CODIGO],TNOMINA[sneto])</f>
        <v>57079.72</v>
      </c>
      <c r="P324" t="str">
        <f>_xlfn.XLOOKUP(Tabla15[[#This Row],[CEDULA]],EMPXSEXO[NODOC],EMPXSEXO[GENERO])</f>
        <v>F</v>
      </c>
      <c r="Q32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5" spans="1:17" hidden="1">
      <c r="A325" t="s">
        <v>7557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00108710005</v>
      </c>
      <c r="D325" t="str">
        <f>_xlfn.XLOOKUP(Tabla15[[#This Row],[CEDULA]],TMODELO[Numero Documento],TMODELO[Empleado],_xlfn.XLOOKUP(Tabla15[[#This Row],[CEDULA]],TNOMINA[cedula],TNOMINA[nombre]))</f>
        <v>MARIANA DE JESUS SANTOS GONZALEZ</v>
      </c>
      <c r="E325" t="str">
        <f>_xlfn.XLOOKUP(Tabla15[[#This Row],[CEDULA]],TMODELO[Numero Documento],TMODELO[Cargo],_xlfn.XLOOKUP(Tabla15[[#This Row],[COD]],TNOMINA[CODIGO],TNOMINA[cargo]))</f>
        <v>ASISTENTE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2">
        <f>_xlfn.XLOOKUP(Tabla15[[#This Row],[COD]],TNOMINA[CODIGO],TNOMINA[sbruto])</f>
        <v>55000</v>
      </c>
      <c r="K325" s="42">
        <f>_xlfn.XLOOKUP(Tabla15[[#This Row],[COD]],TNOMINA[CODIGO],TNOMINA[ISR])</f>
        <v>2083.46</v>
      </c>
      <c r="L325" s="42">
        <f>_xlfn.XLOOKUP(Tabla15[[#This Row],[COD]],TNOMINA[CODIGO],TNOMINA[SFS])</f>
        <v>1672</v>
      </c>
      <c r="M325" s="42">
        <f>_xlfn.XLOOKUP(Tabla15[[#This Row],[COD]],TNOMINA[CODIGO],TNOMINA[AFP])</f>
        <v>1578.5</v>
      </c>
      <c r="N325" s="42">
        <f>_xlfn.XLOOKUP(Tabla15[[#This Row],[COD]],TNOMINA[CODIGO],TNOMINA[Otro Desc.])</f>
        <v>21393.11</v>
      </c>
      <c r="O325" s="42">
        <f>_xlfn.XLOOKUP(Tabla15[[#This Row],[COD]],TNOMINA[CODIGO],TNOMINA[sneto])</f>
        <v>28272.93</v>
      </c>
      <c r="P325" t="str">
        <f>_xlfn.XLOOKUP(Tabla15[[#This Row],[CEDULA]],EMPXSEXO[NODOC],EMPXSEXO[GENERO])</f>
        <v>F</v>
      </c>
      <c r="Q32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6" spans="1:17" hidden="1">
      <c r="A326" t="s">
        <v>7593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00117835033</v>
      </c>
      <c r="D326" t="str">
        <f>_xlfn.XLOOKUP(Tabla15[[#This Row],[CEDULA]],TMODELO[Numero Documento],TMODELO[Empleado],_xlfn.XLOOKUP(Tabla15[[#This Row],[CEDULA]],TNOMINA[cedula],TNOMINA[nombre]))</f>
        <v>NOELIA MERCEDES GONZALEZ</v>
      </c>
      <c r="E326" t="str">
        <f>_xlfn.XLOOKUP(Tabla15[[#This Row],[CEDULA]],TMODELO[Numero Documento],TMODELO[Cargo],_xlfn.XLOOKUP(Tabla15[[#This Row],[COD]],TNOMINA[CODIGO],TNOMINA[cargo]))</f>
        <v>GESTOR DE PROTOCOLO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>CARRERA ADMINISTRATIVA</v>
      </c>
      <c r="H326" t="str">
        <f>_xlfn.XLOOKUP(Tabla15[[#This Row],[CARGO]],Tabla612[CARGO],Tabla612[CATEGORIA DEL SERVIDOR],Tabla15[[#This Row],[TIPO]])</f>
        <v>ESTATUTO SIMPLIFICADO</v>
      </c>
      <c r="I326" t="str">
        <f>IF(Tabla15[[#This Row],[CAT1]]&lt;&gt;"",Tabla15[[#This Row],[CAT1]],Tabla15[[#This Row],[CAT2]])</f>
        <v>CARRERA ADMINISTRATIVA</v>
      </c>
      <c r="J326" s="42">
        <f>_xlfn.XLOOKUP(Tabla15[[#This Row],[COD]],TNOMINA[CODIGO],TNOMINA[sbruto])</f>
        <v>55000</v>
      </c>
      <c r="K326" s="42">
        <f>_xlfn.XLOOKUP(Tabla15[[#This Row],[COD]],TNOMINA[CODIGO],TNOMINA[ISR])</f>
        <v>2559.6799999999998</v>
      </c>
      <c r="L326" s="42">
        <f>_xlfn.XLOOKUP(Tabla15[[#This Row],[COD]],TNOMINA[CODIGO],TNOMINA[SFS])</f>
        <v>1672</v>
      </c>
      <c r="M326" s="42">
        <f>_xlfn.XLOOKUP(Tabla15[[#This Row],[COD]],TNOMINA[CODIGO],TNOMINA[AFP])</f>
        <v>1578.5</v>
      </c>
      <c r="N326" s="42">
        <f>_xlfn.XLOOKUP(Tabla15[[#This Row],[COD]],TNOMINA[CODIGO],TNOMINA[Otro Desc.])</f>
        <v>25</v>
      </c>
      <c r="O326" s="42">
        <f>_xlfn.XLOOKUP(Tabla15[[#This Row],[COD]],TNOMINA[CODIGO],TNOMINA[sneto])</f>
        <v>49164.82</v>
      </c>
      <c r="P326" t="str">
        <f>_xlfn.XLOOKUP(Tabla15[[#This Row],[CEDULA]],EMPXSEXO[NODOC],EMPXSEXO[GENERO])</f>
        <v>F</v>
      </c>
      <c r="Q32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7" spans="1:17" hidden="1">
      <c r="A327" t="s">
        <v>7374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00101178929</v>
      </c>
      <c r="D327" t="str">
        <f>_xlfn.XLOOKUP(Tabla15[[#This Row],[CEDULA]],TMODELO[Numero Documento],TMODELO[Empleado],_xlfn.XLOOKUP(Tabla15[[#This Row],[CEDULA]],TNOMINA[cedula],TNOMINA[nombre]))</f>
        <v>DULCE MARIA MIRANDA HERRERA DE CRUZ</v>
      </c>
      <c r="E327" t="str">
        <f>_xlfn.XLOOKUP(Tabla15[[#This Row],[CEDULA]],TMODELO[Numero Documento],TMODELO[Cargo],_xlfn.XLOOKUP(Tabla15[[#This Row],[COD]],TNOMINA[CODIGO],TNOMINA[cargo]))</f>
        <v>ASISTENTE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FIJO</v>
      </c>
      <c r="I327" t="str">
        <f>IF(Tabla15[[#This Row],[CAT1]]&lt;&gt;"",Tabla15[[#This Row],[CAT1]],Tabla15[[#This Row],[CAT2]])</f>
        <v>FIJO</v>
      </c>
      <c r="J327" s="42">
        <f>_xlfn.XLOOKUP(Tabla15[[#This Row],[COD]],TNOMINA[CODIGO],TNOMINA[sbruto])</f>
        <v>50000</v>
      </c>
      <c r="K327" s="42">
        <f>_xlfn.XLOOKUP(Tabla15[[#This Row],[COD]],TNOMINA[CODIGO],TNOMINA[ISR])</f>
        <v>1377.79</v>
      </c>
      <c r="L327" s="42">
        <f>_xlfn.XLOOKUP(Tabla15[[#This Row],[COD]],TNOMINA[CODIGO],TNOMINA[SFS])</f>
        <v>1520</v>
      </c>
      <c r="M327" s="42">
        <f>_xlfn.XLOOKUP(Tabla15[[#This Row],[COD]],TNOMINA[CODIGO],TNOMINA[AFP])</f>
        <v>1435</v>
      </c>
      <c r="N327" s="42">
        <f>_xlfn.XLOOKUP(Tabla15[[#This Row],[COD]],TNOMINA[CODIGO],TNOMINA[Otro Desc.])</f>
        <v>3799.760000000002</v>
      </c>
      <c r="O327" s="42">
        <f>_xlfn.XLOOKUP(Tabla15[[#This Row],[COD]],TNOMINA[CODIGO],TNOMINA[sneto])</f>
        <v>41867.449999999997</v>
      </c>
      <c r="P327" t="str">
        <f>_xlfn.XLOOKUP(Tabla15[[#This Row],[CEDULA]],EMPXSEXO[NODOC],EMPXSEXO[GENERO])</f>
        <v>F</v>
      </c>
      <c r="Q32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8" spans="1:17" hidden="1">
      <c r="A328" t="s">
        <v>7550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22300030073</v>
      </c>
      <c r="D328" t="str">
        <f>_xlfn.XLOOKUP(Tabla15[[#This Row],[CEDULA]],TMODELO[Numero Documento],TMODELO[Empleado],_xlfn.XLOOKUP(Tabla15[[#This Row],[CEDULA]],TNOMINA[cedula],TNOMINA[nombre]))</f>
        <v>MARIA DEL SOL ADONIS HERNANDEZ</v>
      </c>
      <c r="E328" t="str">
        <f>_xlfn.XLOOKUP(Tabla15[[#This Row],[CEDULA]],TMODELO[Numero Documento],TMODELO[Cargo],_xlfn.XLOOKUP(Tabla15[[#This Row],[COD]],TNOMINA[CODIGO],TNOMINA[cargo]))</f>
        <v>SECRETARIA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>CARRERA ADMINISTRATIVA</v>
      </c>
      <c r="H328" t="str">
        <f>_xlfn.XLOOKUP(Tabla15[[#This Row],[CARGO]],Tabla612[CARGO],Tabla612[CATEGORIA DEL SERVIDOR],Tabla15[[#This Row],[TIPO]])</f>
        <v>ESTATUTO SIMPLIFICADO</v>
      </c>
      <c r="I328" t="str">
        <f>IF(Tabla15[[#This Row],[CAT1]]&lt;&gt;"",Tabla15[[#This Row],[CAT1]],Tabla15[[#This Row],[CAT2]])</f>
        <v>CARRERA ADMINISTRATIVA</v>
      </c>
      <c r="J328" s="42">
        <f>_xlfn.XLOOKUP(Tabla15[[#This Row],[COD]],TNOMINA[CODIGO],TNOMINA[sbruto])</f>
        <v>45000</v>
      </c>
      <c r="K328" s="42">
        <f>_xlfn.XLOOKUP(Tabla15[[#This Row],[COD]],TNOMINA[CODIGO],TNOMINA[ISR])</f>
        <v>910.22</v>
      </c>
      <c r="L328" s="42">
        <f>_xlfn.XLOOKUP(Tabla15[[#This Row],[COD]],TNOMINA[CODIGO],TNOMINA[SFS])</f>
        <v>1368</v>
      </c>
      <c r="M328" s="42">
        <f>_xlfn.XLOOKUP(Tabla15[[#This Row],[COD]],TNOMINA[CODIGO],TNOMINA[AFP])</f>
        <v>1291.5</v>
      </c>
      <c r="N328" s="42">
        <f>_xlfn.XLOOKUP(Tabla15[[#This Row],[COD]],TNOMINA[CODIGO],TNOMINA[Otro Desc.])</f>
        <v>12467.66</v>
      </c>
      <c r="O328" s="42">
        <f>_xlfn.XLOOKUP(Tabla15[[#This Row],[COD]],TNOMINA[CODIGO],TNOMINA[sneto])</f>
        <v>28962.62</v>
      </c>
      <c r="P328" t="str">
        <f>_xlfn.XLOOKUP(Tabla15[[#This Row],[CEDULA]],EMPXSEXO[NODOC],EMPXSEXO[GENERO])</f>
        <v>F</v>
      </c>
      <c r="Q32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9" spans="1:17" hidden="1">
      <c r="A329" t="s">
        <v>7600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00107232829</v>
      </c>
      <c r="D329" t="str">
        <f>_xlfn.XLOOKUP(Tabla15[[#This Row],[CEDULA]],TMODELO[Numero Documento],TMODELO[Empleado],_xlfn.XLOOKUP(Tabla15[[#This Row],[CEDULA]],TNOMINA[cedula],TNOMINA[nombre]))</f>
        <v>ODANNIS AMAURIS FELIZ GARCIA</v>
      </c>
      <c r="E329" t="str">
        <f>_xlfn.XLOOKUP(Tabla15[[#This Row],[CEDULA]],TMODELO[Numero Documento],TMODELO[Cargo],_xlfn.XLOOKUP(Tabla15[[#This Row],[COD]],TNOMINA[CODIGO],TNOMINA[cargo]))</f>
        <v>DISEÑADOR GRAFICO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ESTATUTO SIMPLIFICADO</v>
      </c>
      <c r="I329" t="str">
        <f>IF(Tabla15[[#This Row],[CAT1]]&lt;&gt;"",Tabla15[[#This Row],[CAT1]],Tabla15[[#This Row],[CAT2]])</f>
        <v>ESTATUTO SIMPLIFICADO</v>
      </c>
      <c r="J329" s="42">
        <f>_xlfn.XLOOKUP(Tabla15[[#This Row],[COD]],TNOMINA[CODIGO],TNOMINA[sbruto])</f>
        <v>45000</v>
      </c>
      <c r="K329" s="42">
        <f>_xlfn.XLOOKUP(Tabla15[[#This Row],[COD]],TNOMINA[CODIGO],TNOMINA[ISR])</f>
        <v>0</v>
      </c>
      <c r="L329" s="42">
        <f>_xlfn.XLOOKUP(Tabla15[[#This Row],[COD]],TNOMINA[CODIGO],TNOMINA[SFS])</f>
        <v>1368</v>
      </c>
      <c r="M329" s="42">
        <f>_xlfn.XLOOKUP(Tabla15[[#This Row],[COD]],TNOMINA[CODIGO],TNOMINA[AFP])</f>
        <v>1291.5</v>
      </c>
      <c r="N329" s="42">
        <f>_xlfn.XLOOKUP(Tabla15[[#This Row],[COD]],TNOMINA[CODIGO],TNOMINA[Otro Desc.])</f>
        <v>1571</v>
      </c>
      <c r="O329" s="42">
        <f>_xlfn.XLOOKUP(Tabla15[[#This Row],[COD]],TNOMINA[CODIGO],TNOMINA[sneto])</f>
        <v>40769.5</v>
      </c>
      <c r="P329" t="str">
        <f>_xlfn.XLOOKUP(Tabla15[[#This Row],[CEDULA]],EMPXSEXO[NODOC],EMPXSEXO[GENERO])</f>
        <v>M</v>
      </c>
      <c r="Q32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0" spans="1:17" hidden="1">
      <c r="A330" t="s">
        <v>7650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04700890074</v>
      </c>
      <c r="D330" t="str">
        <f>_xlfn.XLOOKUP(Tabla15[[#This Row],[CEDULA]],TMODELO[Numero Documento],TMODELO[Empleado],_xlfn.XLOOKUP(Tabla15[[#This Row],[CEDULA]],TNOMINA[cedula],TNOMINA[nombre]))</f>
        <v>ROSANGEL GUERRERO CACERES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>CARRERA ADMINISTRATIVA</v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CARRERA ADMINISTRATIVA</v>
      </c>
      <c r="J330" s="42">
        <f>_xlfn.XLOOKUP(Tabla15[[#This Row],[COD]],TNOMINA[CODIGO],TNOMINA[sbruto])</f>
        <v>45000</v>
      </c>
      <c r="K330" s="42">
        <f>_xlfn.XLOOKUP(Tabla15[[#This Row],[COD]],TNOMINA[CODIGO],TNOMINA[ISR])</f>
        <v>1148.33</v>
      </c>
      <c r="L330" s="42">
        <f>_xlfn.XLOOKUP(Tabla15[[#This Row],[COD]],TNOMINA[CODIGO],TNOMINA[SFS])</f>
        <v>1368</v>
      </c>
      <c r="M330" s="42">
        <f>_xlfn.XLOOKUP(Tabla15[[#This Row],[COD]],TNOMINA[CODIGO],TNOMINA[AFP])</f>
        <v>1291.5</v>
      </c>
      <c r="N330" s="42">
        <f>_xlfn.XLOOKUP(Tabla15[[#This Row],[COD]],TNOMINA[CODIGO],TNOMINA[Otro Desc.])</f>
        <v>1275</v>
      </c>
      <c r="O330" s="42">
        <f>_xlfn.XLOOKUP(Tabla15[[#This Row],[COD]],TNOMINA[CODIGO],TNOMINA[sneto])</f>
        <v>39917.17</v>
      </c>
      <c r="P330" t="str">
        <f>_xlfn.XLOOKUP(Tabla15[[#This Row],[CEDULA]],EMPXSEXO[NODOC],EMPXSEXO[GENERO])</f>
        <v>F</v>
      </c>
      <c r="Q33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1" spans="1:17" hidden="1">
      <c r="A331" t="s">
        <v>7511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04900563588</v>
      </c>
      <c r="D331" t="str">
        <f>_xlfn.XLOOKUP(Tabla15[[#This Row],[CEDULA]],TMODELO[Numero Documento],TMODELO[Empleado],_xlfn.XLOOKUP(Tabla15[[#This Row],[CEDULA]],TNOMINA[cedula],TNOMINA[nombre]))</f>
        <v>KENIA YACQUELIN MORENO JIMENEZ</v>
      </c>
      <c r="E331" t="str">
        <f>_xlfn.XLOOKUP(Tabla15[[#This Row],[CEDULA]],TMODELO[Numero Documento],TMODELO[Cargo],_xlfn.XLOOKUP(Tabla15[[#This Row],[COD]],TNOMINA[CODIGO],TNOMINA[cargo]))</f>
        <v>SECRETARIA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>CARRERA ADMINISTRATIVA</v>
      </c>
      <c r="H331" t="str">
        <f>_xlfn.XLOOKUP(Tabla15[[#This Row],[CARGO]],Tabla612[CARGO],Tabla612[CATEGORIA DEL SERVIDOR],Tabla15[[#This Row],[TIPO]])</f>
        <v>ESTATUTO SIMPLIFICADO</v>
      </c>
      <c r="I331" t="str">
        <f>IF(Tabla15[[#This Row],[CAT1]]&lt;&gt;"",Tabla15[[#This Row],[CAT1]],Tabla15[[#This Row],[CAT2]])</f>
        <v>CARRERA ADMINISTRATIVA</v>
      </c>
      <c r="J331" s="42">
        <f>_xlfn.XLOOKUP(Tabla15[[#This Row],[COD]],TNOMINA[CODIGO],TNOMINA[sbruto])</f>
        <v>45000</v>
      </c>
      <c r="K331" s="42">
        <f>_xlfn.XLOOKUP(Tabla15[[#This Row],[COD]],TNOMINA[CODIGO],TNOMINA[ISR])</f>
        <v>1148.33</v>
      </c>
      <c r="L331" s="42">
        <f>_xlfn.XLOOKUP(Tabla15[[#This Row],[COD]],TNOMINA[CODIGO],TNOMINA[SFS])</f>
        <v>1368</v>
      </c>
      <c r="M331" s="42">
        <f>_xlfn.XLOOKUP(Tabla15[[#This Row],[COD]],TNOMINA[CODIGO],TNOMINA[AFP])</f>
        <v>1291.5</v>
      </c>
      <c r="N331" s="42">
        <f>_xlfn.XLOOKUP(Tabla15[[#This Row],[COD]],TNOMINA[CODIGO],TNOMINA[Otro Desc.])</f>
        <v>75</v>
      </c>
      <c r="O331" s="42">
        <f>_xlfn.XLOOKUP(Tabla15[[#This Row],[COD]],TNOMINA[CODIGO],TNOMINA[sneto])</f>
        <v>41117.17</v>
      </c>
      <c r="P331" t="str">
        <f>_xlfn.XLOOKUP(Tabla15[[#This Row],[CEDULA]],EMPXSEXO[NODOC],EMPXSEXO[GENERO])</f>
        <v>F</v>
      </c>
      <c r="Q33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2" spans="1:17" hidden="1">
      <c r="A332" t="s">
        <v>7351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40213194836</v>
      </c>
      <c r="D332" t="str">
        <f>_xlfn.XLOOKUP(Tabla15[[#This Row],[CEDULA]],TMODELO[Numero Documento],TMODELO[Empleado],_xlfn.XLOOKUP(Tabla15[[#This Row],[CEDULA]],TNOMINA[cedula],TNOMINA[nombre]))</f>
        <v>DAHIANA JAZMIN DE LOS SANTOS GUERRERO</v>
      </c>
      <c r="E332" t="str">
        <f>_xlfn.XLOOKUP(Tabla15[[#This Row],[CEDULA]],TMODELO[Numero Documento],TMODELO[Cargo],_xlfn.XLOOKUP(Tabla15[[#This Row],[COD]],TNOMINA[CODIGO],TNOMINA[cargo]))</f>
        <v>GESTOR DE PROTOCOLO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ESTATUTO SIMPLIFICADO</v>
      </c>
      <c r="I332" t="str">
        <f>IF(Tabla15[[#This Row],[CAT1]]&lt;&gt;"",Tabla15[[#This Row],[CAT1]],Tabla15[[#This Row],[CAT2]])</f>
        <v>ESTATUTO SIMPLIFICADO</v>
      </c>
      <c r="J332" s="42">
        <f>_xlfn.XLOOKUP(Tabla15[[#This Row],[COD]],TNOMINA[CODIGO],TNOMINA[sbruto])</f>
        <v>42000</v>
      </c>
      <c r="K332" s="42">
        <f>_xlfn.XLOOKUP(Tabla15[[#This Row],[COD]],TNOMINA[CODIGO],TNOMINA[ISR])</f>
        <v>724.92</v>
      </c>
      <c r="L332" s="42">
        <f>_xlfn.XLOOKUP(Tabla15[[#This Row],[COD]],TNOMINA[CODIGO],TNOMINA[SFS])</f>
        <v>1276.8</v>
      </c>
      <c r="M332" s="42">
        <f>_xlfn.XLOOKUP(Tabla15[[#This Row],[COD]],TNOMINA[CODIGO],TNOMINA[AFP])</f>
        <v>1205.4000000000001</v>
      </c>
      <c r="N332" s="42">
        <f>_xlfn.XLOOKUP(Tabla15[[#This Row],[COD]],TNOMINA[CODIGO],TNOMINA[Otro Desc.])</f>
        <v>25</v>
      </c>
      <c r="O332" s="42">
        <f>_xlfn.XLOOKUP(Tabla15[[#This Row],[COD]],TNOMINA[CODIGO],TNOMINA[sneto])</f>
        <v>38767.879999999997</v>
      </c>
      <c r="P332" t="str">
        <f>_xlfn.XLOOKUP(Tabla15[[#This Row],[CEDULA]],EMPXSEXO[NODOC],EMPXSEXO[GENERO])</f>
        <v>F</v>
      </c>
      <c r="Q33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3" spans="1:17" hidden="1">
      <c r="A333" t="s">
        <v>7378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40212588772</v>
      </c>
      <c r="D333" t="str">
        <f>_xlfn.XLOOKUP(Tabla15[[#This Row],[CEDULA]],TMODELO[Numero Documento],TMODELO[Empleado],_xlfn.XLOOKUP(Tabla15[[#This Row],[CEDULA]],TNOMINA[cedula],TNOMINA[nombre]))</f>
        <v>EDUARDO JOSE RIVERA VARGAS</v>
      </c>
      <c r="E333" t="str">
        <f>_xlfn.XLOOKUP(Tabla15[[#This Row],[CEDULA]],TMODELO[Numero Documento],TMODELO[Cargo],_xlfn.XLOOKUP(Tabla15[[#This Row],[COD]],TNOMINA[CODIGO],TNOMINA[cargo]))</f>
        <v>TRAMOYA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2">
        <f>_xlfn.XLOOKUP(Tabla15[[#This Row],[COD]],TNOMINA[CODIGO],TNOMINA[sbruto])</f>
        <v>36000</v>
      </c>
      <c r="K333" s="42">
        <f>_xlfn.XLOOKUP(Tabla15[[#This Row],[COD]],TNOMINA[CODIGO],TNOMINA[ISR])</f>
        <v>0</v>
      </c>
      <c r="L333" s="42">
        <f>_xlfn.XLOOKUP(Tabla15[[#This Row],[COD]],TNOMINA[CODIGO],TNOMINA[SFS])</f>
        <v>1094.4000000000001</v>
      </c>
      <c r="M333" s="42">
        <f>_xlfn.XLOOKUP(Tabla15[[#This Row],[COD]],TNOMINA[CODIGO],TNOMINA[AFP])</f>
        <v>1033.2</v>
      </c>
      <c r="N333" s="42">
        <f>_xlfn.XLOOKUP(Tabla15[[#This Row],[COD]],TNOMINA[CODIGO],TNOMINA[Otro Desc.])</f>
        <v>25</v>
      </c>
      <c r="O333" s="42">
        <f>_xlfn.XLOOKUP(Tabla15[[#This Row],[COD]],TNOMINA[CODIGO],TNOMINA[sneto])</f>
        <v>33847.4</v>
      </c>
      <c r="P333" t="str">
        <f>_xlfn.XLOOKUP(Tabla15[[#This Row],[CEDULA]],EMPXSEXO[NODOC],EMPXSEXO[GENERO])</f>
        <v>M</v>
      </c>
      <c r="Q33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4" spans="1:17" hidden="1">
      <c r="A334" t="s">
        <v>7403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40230186393</v>
      </c>
      <c r="D334" t="str">
        <f>_xlfn.XLOOKUP(Tabla15[[#This Row],[CEDULA]],TMODELO[Numero Documento],TMODELO[Empleado],_xlfn.XLOOKUP(Tabla15[[#This Row],[CEDULA]],TNOMINA[cedula],TNOMINA[nombre]))</f>
        <v>EZEQUIEL ABENIRDO CUEVAS FELIZ</v>
      </c>
      <c r="E334" t="str">
        <f>_xlfn.XLOOKUP(Tabla15[[#This Row],[CEDULA]],TMODELO[Numero Documento],TMODELO[Cargo],_xlfn.XLOOKUP(Tabla15[[#This Row],[COD]],TNOMINA[CODIGO],TNOMINA[cargo]))</f>
        <v>AUDIOVISUAL OPERADOR DE EQUIPO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2">
        <f>_xlfn.XLOOKUP(Tabla15[[#This Row],[COD]],TNOMINA[CODIGO],TNOMINA[sbruto])</f>
        <v>36000</v>
      </c>
      <c r="K334" s="42">
        <f>_xlfn.XLOOKUP(Tabla15[[#This Row],[COD]],TNOMINA[CODIGO],TNOMINA[ISR])</f>
        <v>0</v>
      </c>
      <c r="L334" s="42">
        <f>_xlfn.XLOOKUP(Tabla15[[#This Row],[COD]],TNOMINA[CODIGO],TNOMINA[SFS])</f>
        <v>1094.4000000000001</v>
      </c>
      <c r="M334" s="42">
        <f>_xlfn.XLOOKUP(Tabla15[[#This Row],[COD]],TNOMINA[CODIGO],TNOMINA[AFP])</f>
        <v>1033.2</v>
      </c>
      <c r="N334" s="42">
        <f>_xlfn.XLOOKUP(Tabla15[[#This Row],[COD]],TNOMINA[CODIGO],TNOMINA[Otro Desc.])</f>
        <v>25</v>
      </c>
      <c r="O334" s="42">
        <f>_xlfn.XLOOKUP(Tabla15[[#This Row],[COD]],TNOMINA[CODIGO],TNOMINA[sneto])</f>
        <v>33847.4</v>
      </c>
      <c r="P334" t="str">
        <f>_xlfn.XLOOKUP(Tabla15[[#This Row],[CEDULA]],EMPXSEXO[NODOC],EMPXSEXO[GENERO])</f>
        <v>M</v>
      </c>
      <c r="Q33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5" spans="1:17" hidden="1">
      <c r="A335" t="s">
        <v>7281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00114156839</v>
      </c>
      <c r="D335" t="str">
        <f>_xlfn.XLOOKUP(Tabla15[[#This Row],[CEDULA]],TMODELO[Numero Documento],TMODELO[Empleado],_xlfn.XLOOKUP(Tabla15[[#This Row],[CEDULA]],TNOMINA[cedula],TNOMINA[nombre]))</f>
        <v>ALDENIA MERCEDES RESTITUYO MARTE</v>
      </c>
      <c r="E335" t="str">
        <f>_xlfn.XLOOKUP(Tabla15[[#This Row],[CEDULA]],TMODELO[Numero Documento],TMODELO[Cargo],_xlfn.XLOOKUP(Tabla15[[#This Row],[COD]],TNOMINA[CODIGO],TNOMINA[cargo]))</f>
        <v>AUXILIAR ADMINISTRATIVO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FIJO</v>
      </c>
      <c r="I335" t="str">
        <f>IF(Tabla15[[#This Row],[CAT1]]&lt;&gt;"",Tabla15[[#This Row],[CAT1]],Tabla15[[#This Row],[CAT2]])</f>
        <v>FIJO</v>
      </c>
      <c r="J335" s="42">
        <f>_xlfn.XLOOKUP(Tabla15[[#This Row],[COD]],TNOMINA[CODIGO],TNOMINA[sbruto])</f>
        <v>35000</v>
      </c>
      <c r="K335" s="42">
        <f>_xlfn.XLOOKUP(Tabla15[[#This Row],[COD]],TNOMINA[CODIGO],TNOMINA[ISR])</f>
        <v>0</v>
      </c>
      <c r="L335" s="42">
        <f>_xlfn.XLOOKUP(Tabla15[[#This Row],[COD]],TNOMINA[CODIGO],TNOMINA[SFS])</f>
        <v>1064</v>
      </c>
      <c r="M335" s="42">
        <f>_xlfn.XLOOKUP(Tabla15[[#This Row],[COD]],TNOMINA[CODIGO],TNOMINA[AFP])</f>
        <v>1004.5</v>
      </c>
      <c r="N335" s="42">
        <f>_xlfn.XLOOKUP(Tabla15[[#This Row],[COD]],TNOMINA[CODIGO],TNOMINA[Otro Desc.])</f>
        <v>25</v>
      </c>
      <c r="O335" s="42">
        <f>_xlfn.XLOOKUP(Tabla15[[#This Row],[COD]],TNOMINA[CODIGO],TNOMINA[sneto])</f>
        <v>32906.5</v>
      </c>
      <c r="P335" t="str">
        <f>_xlfn.XLOOKUP(Tabla15[[#This Row],[CEDULA]],EMPXSEXO[NODOC],EMPXSEXO[GENERO])</f>
        <v>F</v>
      </c>
      <c r="Q33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6" spans="1:17" hidden="1">
      <c r="A336" t="s">
        <v>7439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00116871047</v>
      </c>
      <c r="D336" t="str">
        <f>_xlfn.XLOOKUP(Tabla15[[#This Row],[CEDULA]],TMODELO[Numero Documento],TMODELO[Empleado],_xlfn.XLOOKUP(Tabla15[[#This Row],[CEDULA]],TNOMINA[cedula],TNOMINA[nombre]))</f>
        <v>GISSELLE CRISTINA GABOT MARTINEZ</v>
      </c>
      <c r="E336" t="str">
        <f>_xlfn.XLOOKUP(Tabla15[[#This Row],[CEDULA]],TMODELO[Numero Documento],TMODELO[Cargo],_xlfn.XLOOKUP(Tabla15[[#This Row],[COD]],TNOMINA[CODIGO],TNOMINA[cargo]))</f>
        <v>AUXILIAR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2">
        <f>_xlfn.XLOOKUP(Tabla15[[#This Row],[COD]],TNOMINA[CODIGO],TNOMINA[sbruto])</f>
        <v>35000</v>
      </c>
      <c r="K336" s="42">
        <f>_xlfn.XLOOKUP(Tabla15[[#This Row],[COD]],TNOMINA[CODIGO],TNOMINA[ISR])</f>
        <v>0</v>
      </c>
      <c r="L336" s="42">
        <f>_xlfn.XLOOKUP(Tabla15[[#This Row],[COD]],TNOMINA[CODIGO],TNOMINA[SFS])</f>
        <v>1064</v>
      </c>
      <c r="M336" s="42">
        <f>_xlfn.XLOOKUP(Tabla15[[#This Row],[COD]],TNOMINA[CODIGO],TNOMINA[AFP])</f>
        <v>1004.5</v>
      </c>
      <c r="N336" s="42">
        <f>_xlfn.XLOOKUP(Tabla15[[#This Row],[COD]],TNOMINA[CODIGO],TNOMINA[Otro Desc.])</f>
        <v>3651.2999999999993</v>
      </c>
      <c r="O336" s="42">
        <f>_xlfn.XLOOKUP(Tabla15[[#This Row],[COD]],TNOMINA[CODIGO],TNOMINA[sneto])</f>
        <v>29280.2</v>
      </c>
      <c r="P336" t="str">
        <f>_xlfn.XLOOKUP(Tabla15[[#This Row],[CEDULA]],EMPXSEXO[NODOC],EMPXSEXO[GENERO])</f>
        <v>F</v>
      </c>
      <c r="Q33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7" spans="1:17" hidden="1">
      <c r="A337" t="s">
        <v>7566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00118458843</v>
      </c>
      <c r="D337" t="str">
        <f>_xlfn.XLOOKUP(Tabla15[[#This Row],[CEDULA]],TMODELO[Numero Documento],TMODELO[Empleado],_xlfn.XLOOKUP(Tabla15[[#This Row],[CEDULA]],TNOMINA[cedula],TNOMINA[nombre]))</f>
        <v>MARTHA NEYDA VALENZUELA CRUZ</v>
      </c>
      <c r="E337" t="str">
        <f>_xlfn.XLOOKUP(Tabla15[[#This Row],[CEDULA]],TMODELO[Numero Documento],TMODELO[Cargo],_xlfn.XLOOKUP(Tabla15[[#This Row],[COD]],TNOMINA[CODIGO],TNOMINA[cargo]))</f>
        <v>SECRETARIA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ESTATUTO SIMPLIFICADO</v>
      </c>
      <c r="I337" t="str">
        <f>IF(Tabla15[[#This Row],[CAT1]]&lt;&gt;"",Tabla15[[#This Row],[CAT1]],Tabla15[[#This Row],[CAT2]])</f>
        <v>ESTATUTO SIMPLIFICADO</v>
      </c>
      <c r="J337" s="42">
        <f>_xlfn.XLOOKUP(Tabla15[[#This Row],[COD]],TNOMINA[CODIGO],TNOMINA[sbruto])</f>
        <v>35000</v>
      </c>
      <c r="K337" s="42">
        <f>_xlfn.XLOOKUP(Tabla15[[#This Row],[COD]],TNOMINA[CODIGO],TNOMINA[ISR])</f>
        <v>0</v>
      </c>
      <c r="L337" s="42">
        <f>_xlfn.XLOOKUP(Tabla15[[#This Row],[COD]],TNOMINA[CODIGO],TNOMINA[SFS])</f>
        <v>1064</v>
      </c>
      <c r="M337" s="42">
        <f>_xlfn.XLOOKUP(Tabla15[[#This Row],[COD]],TNOMINA[CODIGO],TNOMINA[AFP])</f>
        <v>1004.5</v>
      </c>
      <c r="N337" s="42">
        <f>_xlfn.XLOOKUP(Tabla15[[#This Row],[COD]],TNOMINA[CODIGO],TNOMINA[Otro Desc.])</f>
        <v>25</v>
      </c>
      <c r="O337" s="42">
        <f>_xlfn.XLOOKUP(Tabla15[[#This Row],[COD]],TNOMINA[CODIGO],TNOMINA[sneto])</f>
        <v>32906.5</v>
      </c>
      <c r="P337" t="str">
        <f>_xlfn.XLOOKUP(Tabla15[[#This Row],[CEDULA]],EMPXSEXO[NODOC],EMPXSEXO[GENERO])</f>
        <v>F</v>
      </c>
      <c r="Q33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8" spans="1:17" hidden="1">
      <c r="A338" t="s">
        <v>7651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22500684331</v>
      </c>
      <c r="D338" t="str">
        <f>_xlfn.XLOOKUP(Tabla15[[#This Row],[CEDULA]],TMODELO[Numero Documento],TMODELO[Empleado],_xlfn.XLOOKUP(Tabla15[[#This Row],[CEDULA]],TNOMINA[cedula],TNOMINA[nombre]))</f>
        <v>ROSANNA MICHEL GERMAN RUIZ</v>
      </c>
      <c r="E338" t="str">
        <f>_xlfn.XLOOKUP(Tabla15[[#This Row],[CEDULA]],TMODELO[Numero Documento],TMODELO[Cargo],_xlfn.XLOOKUP(Tabla15[[#This Row],[COD]],TNOMINA[CODIGO],TNOMINA[cargo]))</f>
        <v>SECRETARIA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2">
        <f>_xlfn.XLOOKUP(Tabla15[[#This Row],[COD]],TNOMINA[CODIGO],TNOMINA[sbruto])</f>
        <v>35000</v>
      </c>
      <c r="K338" s="42">
        <f>_xlfn.XLOOKUP(Tabla15[[#This Row],[COD]],TNOMINA[CODIGO],TNOMINA[ISR])</f>
        <v>0</v>
      </c>
      <c r="L338" s="42">
        <f>_xlfn.XLOOKUP(Tabla15[[#This Row],[COD]],TNOMINA[CODIGO],TNOMINA[SFS])</f>
        <v>1064</v>
      </c>
      <c r="M338" s="42">
        <f>_xlfn.XLOOKUP(Tabla15[[#This Row],[COD]],TNOMINA[CODIGO],TNOMINA[AFP])</f>
        <v>1004.5</v>
      </c>
      <c r="N338" s="42">
        <f>_xlfn.XLOOKUP(Tabla15[[#This Row],[COD]],TNOMINA[CODIGO],TNOMINA[Otro Desc.])</f>
        <v>25</v>
      </c>
      <c r="O338" s="42">
        <f>_xlfn.XLOOKUP(Tabla15[[#This Row],[COD]],TNOMINA[CODIGO],TNOMINA[sneto])</f>
        <v>32906.5</v>
      </c>
      <c r="P338" t="str">
        <f>_xlfn.XLOOKUP(Tabla15[[#This Row],[CEDULA]],EMPXSEXO[NODOC],EMPXSEXO[GENERO])</f>
        <v>F</v>
      </c>
      <c r="Q33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9" spans="1:17" hidden="1">
      <c r="A339" t="s">
        <v>7571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02600745703</v>
      </c>
      <c r="D339" t="str">
        <f>_xlfn.XLOOKUP(Tabla15[[#This Row],[CEDULA]],TMODELO[Numero Documento],TMODELO[Empleado],_xlfn.XLOOKUP(Tabla15[[#This Row],[CEDULA]],TNOMINA[cedula],TNOMINA[nombre]))</f>
        <v>MICHEL ALICIA MENDOZA MATOS</v>
      </c>
      <c r="E339" t="str">
        <f>_xlfn.XLOOKUP(Tabla15[[#This Row],[CEDULA]],TMODELO[Numero Documento],TMODELO[Cargo],_xlfn.XLOOKUP(Tabla15[[#This Row],[COD]],TNOMINA[CODIGO],TNOMINA[cargo]))</f>
        <v>AUXILIAR ADMINISTRATIVO (A)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2">
        <f>_xlfn.XLOOKUP(Tabla15[[#This Row],[COD]],TNOMINA[CODIGO],TNOMINA[sbruto])</f>
        <v>35000</v>
      </c>
      <c r="K339" s="42">
        <f>_xlfn.XLOOKUP(Tabla15[[#This Row],[COD]],TNOMINA[CODIGO],TNOMINA[ISR])</f>
        <v>0</v>
      </c>
      <c r="L339" s="42">
        <f>_xlfn.XLOOKUP(Tabla15[[#This Row],[COD]],TNOMINA[CODIGO],TNOMINA[SFS])</f>
        <v>1064</v>
      </c>
      <c r="M339" s="42">
        <f>_xlfn.XLOOKUP(Tabla15[[#This Row],[COD]],TNOMINA[CODIGO],TNOMINA[AFP])</f>
        <v>1004.5</v>
      </c>
      <c r="N339" s="42">
        <f>_xlfn.XLOOKUP(Tabla15[[#This Row],[COD]],TNOMINA[CODIGO],TNOMINA[Otro Desc.])</f>
        <v>25</v>
      </c>
      <c r="O339" s="42">
        <f>_xlfn.XLOOKUP(Tabla15[[#This Row],[COD]],TNOMINA[CODIGO],TNOMINA[sneto])</f>
        <v>32906.5</v>
      </c>
      <c r="P339" t="str">
        <f>_xlfn.XLOOKUP(Tabla15[[#This Row],[CEDULA]],EMPXSEXO[NODOC],EMPXSEXO[GENERO])</f>
        <v>F</v>
      </c>
      <c r="Q33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0" spans="1:17" hidden="1">
      <c r="A340" t="s">
        <v>7494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07300123135</v>
      </c>
      <c r="D340" t="str">
        <f>_xlfn.XLOOKUP(Tabla15[[#This Row],[CEDULA]],TMODELO[Numero Documento],TMODELO[Empleado],_xlfn.XLOOKUP(Tabla15[[#This Row],[CEDULA]],TNOMINA[cedula],TNOMINA[nombre]))</f>
        <v>JUAN ELIAS PEÑA VARGAS</v>
      </c>
      <c r="E340" t="str">
        <f>_xlfn.XLOOKUP(Tabla15[[#This Row],[CEDULA]],TMODELO[Numero Documento],TMODELO[Cargo],_xlfn.XLOOKUP(Tabla15[[#This Row],[COD]],TNOMINA[CODIGO],TNOMINA[cargo]))</f>
        <v>PROFESOR(A) DE ARTES PLASTICO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FIJO</v>
      </c>
      <c r="I340" t="str">
        <f>IF(Tabla15[[#This Row],[CAT1]]&lt;&gt;"",Tabla15[[#This Row],[CAT1]],Tabla15[[#This Row],[CAT2]])</f>
        <v>FIJO</v>
      </c>
      <c r="J340" s="42">
        <f>_xlfn.XLOOKUP(Tabla15[[#This Row],[COD]],TNOMINA[CODIGO],TNOMINA[sbruto])</f>
        <v>35000</v>
      </c>
      <c r="K340" s="42">
        <f>_xlfn.XLOOKUP(Tabla15[[#This Row],[COD]],TNOMINA[CODIGO],TNOMINA[ISR])</f>
        <v>0</v>
      </c>
      <c r="L340" s="42">
        <f>_xlfn.XLOOKUP(Tabla15[[#This Row],[COD]],TNOMINA[CODIGO],TNOMINA[SFS])</f>
        <v>1064</v>
      </c>
      <c r="M340" s="42">
        <f>_xlfn.XLOOKUP(Tabla15[[#This Row],[COD]],TNOMINA[CODIGO],TNOMINA[AFP])</f>
        <v>1004.5</v>
      </c>
      <c r="N340" s="42">
        <f>_xlfn.XLOOKUP(Tabla15[[#This Row],[COD]],TNOMINA[CODIGO],TNOMINA[Otro Desc.])</f>
        <v>325</v>
      </c>
      <c r="O340" s="42">
        <f>_xlfn.XLOOKUP(Tabla15[[#This Row],[COD]],TNOMINA[CODIGO],TNOMINA[sneto])</f>
        <v>32606.5</v>
      </c>
      <c r="P340" t="str">
        <f>_xlfn.XLOOKUP(Tabla15[[#This Row],[CEDULA]],EMPXSEXO[NODOC],EMPXSEXO[GENERO])</f>
        <v>M</v>
      </c>
      <c r="Q34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1" spans="1:17" hidden="1">
      <c r="A341" t="s">
        <v>7615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40223559150</v>
      </c>
      <c r="D341" t="str">
        <f>_xlfn.XLOOKUP(Tabla15[[#This Row],[CEDULA]],TMODELO[Numero Documento],TMODELO[Empleado],_xlfn.XLOOKUP(Tabla15[[#This Row],[CEDULA]],TNOMINA[cedula],TNOMINA[nombre]))</f>
        <v>PEDRO ARIEL JIMENEZ GARCIA</v>
      </c>
      <c r="E341" t="str">
        <f>_xlfn.XLOOKUP(Tabla15[[#This Row],[CEDULA]],TMODELO[Numero Documento],TMODELO[Cargo],_xlfn.XLOOKUP(Tabla15[[#This Row],[COD]],TNOMINA[CODIGO],TNOMINA[cargo]))</f>
        <v>DIRECTOR (A)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FIJO</v>
      </c>
      <c r="I341" t="str">
        <f>IF(Tabla15[[#This Row],[CAT1]]&lt;&gt;"",Tabla15[[#This Row],[CAT1]],Tabla15[[#This Row],[CAT2]])</f>
        <v>FIJO</v>
      </c>
      <c r="J341" s="42">
        <f>_xlfn.XLOOKUP(Tabla15[[#This Row],[COD]],TNOMINA[CODIGO],TNOMINA[sbruto])</f>
        <v>31500</v>
      </c>
      <c r="K341" s="42">
        <f>_xlfn.XLOOKUP(Tabla15[[#This Row],[COD]],TNOMINA[CODIGO],TNOMINA[ISR])</f>
        <v>0</v>
      </c>
      <c r="L341" s="42">
        <f>_xlfn.XLOOKUP(Tabla15[[#This Row],[COD]],TNOMINA[CODIGO],TNOMINA[SFS])</f>
        <v>957.6</v>
      </c>
      <c r="M341" s="42">
        <f>_xlfn.XLOOKUP(Tabla15[[#This Row],[COD]],TNOMINA[CODIGO],TNOMINA[AFP])</f>
        <v>904.05</v>
      </c>
      <c r="N341" s="42">
        <f>_xlfn.XLOOKUP(Tabla15[[#This Row],[COD]],TNOMINA[CODIGO],TNOMINA[Otro Desc.])</f>
        <v>25</v>
      </c>
      <c r="O341" s="42">
        <f>_xlfn.XLOOKUP(Tabla15[[#This Row],[COD]],TNOMINA[CODIGO],TNOMINA[sneto])</f>
        <v>29613.35</v>
      </c>
      <c r="P341" t="str">
        <f>_xlfn.XLOOKUP(Tabla15[[#This Row],[CEDULA]],EMPXSEXO[NODOC],EMPXSEXO[GENERO])</f>
        <v>M</v>
      </c>
      <c r="Q34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2" spans="1:17" hidden="1">
      <c r="A342" t="s">
        <v>7444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00108241415</v>
      </c>
      <c r="D342" t="str">
        <f>_xlfn.XLOOKUP(Tabla15[[#This Row],[CEDULA]],TMODELO[Numero Documento],TMODELO[Empleado],_xlfn.XLOOKUP(Tabla15[[#This Row],[CEDULA]],TNOMINA[cedula],TNOMINA[nombre]))</f>
        <v>GUILLERMO ALEXANDRO BELEN NINA</v>
      </c>
      <c r="E342" t="str">
        <f>_xlfn.XLOOKUP(Tabla15[[#This Row],[CEDULA]],TMODELO[Numero Documento],TMODELO[Cargo],_xlfn.XLOOKUP(Tabla15[[#This Row],[COD]],TNOMINA[CODIGO],TNOMINA[cargo]))</f>
        <v>AUXILIAR OFICINA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FIJO</v>
      </c>
      <c r="I342" t="str">
        <f>IF(Tabla15[[#This Row],[CAT1]]&lt;&gt;"",Tabla15[[#This Row],[CAT1]],Tabla15[[#This Row],[CAT2]])</f>
        <v>FIJO</v>
      </c>
      <c r="J342" s="42">
        <f>_xlfn.XLOOKUP(Tabla15[[#This Row],[COD]],TNOMINA[CODIGO],TNOMINA[sbruto])</f>
        <v>31500</v>
      </c>
      <c r="K342" s="42">
        <f>_xlfn.XLOOKUP(Tabla15[[#This Row],[COD]],TNOMINA[CODIGO],TNOMINA[ISR])</f>
        <v>0</v>
      </c>
      <c r="L342" s="42">
        <f>_xlfn.XLOOKUP(Tabla15[[#This Row],[COD]],TNOMINA[CODIGO],TNOMINA[SFS])</f>
        <v>957.6</v>
      </c>
      <c r="M342" s="42">
        <f>_xlfn.XLOOKUP(Tabla15[[#This Row],[COD]],TNOMINA[CODIGO],TNOMINA[AFP])</f>
        <v>904.05</v>
      </c>
      <c r="N342" s="42">
        <f>_xlfn.XLOOKUP(Tabla15[[#This Row],[COD]],TNOMINA[CODIGO],TNOMINA[Otro Desc.])</f>
        <v>7927.16</v>
      </c>
      <c r="O342" s="42">
        <f>_xlfn.XLOOKUP(Tabla15[[#This Row],[COD]],TNOMINA[CODIGO],TNOMINA[sneto])</f>
        <v>21711.19</v>
      </c>
      <c r="P342" t="str">
        <f>_xlfn.XLOOKUP(Tabla15[[#This Row],[CEDULA]],EMPXSEXO[NODOC],EMPXSEXO[GENERO])</f>
        <v>M</v>
      </c>
      <c r="Q34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3" spans="1:17" hidden="1">
      <c r="A343" t="s">
        <v>7489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02700260819</v>
      </c>
      <c r="D343" t="str">
        <f>_xlfn.XLOOKUP(Tabla15[[#This Row],[CEDULA]],TMODELO[Numero Documento],TMODELO[Empleado],_xlfn.XLOOKUP(Tabla15[[#This Row],[CEDULA]],TNOMINA[cedula],TNOMINA[nombre]))</f>
        <v>JUAN ALBERTO RODRIGUEZ AMPARO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FIJO</v>
      </c>
      <c r="I343" t="str">
        <f>IF(Tabla15[[#This Row],[CAT1]]&lt;&gt;"",Tabla15[[#This Row],[CAT1]],Tabla15[[#This Row],[CAT2]])</f>
        <v>FIJO</v>
      </c>
      <c r="J343" s="42">
        <f>_xlfn.XLOOKUP(Tabla15[[#This Row],[COD]],TNOMINA[CODIGO],TNOMINA[sbruto])</f>
        <v>26620</v>
      </c>
      <c r="K343" s="42">
        <f>_xlfn.XLOOKUP(Tabla15[[#This Row],[COD]],TNOMINA[CODIGO],TNOMINA[ISR])</f>
        <v>0</v>
      </c>
      <c r="L343" s="42">
        <f>_xlfn.XLOOKUP(Tabla15[[#This Row],[COD]],TNOMINA[CODIGO],TNOMINA[SFS])</f>
        <v>809.25</v>
      </c>
      <c r="M343" s="42">
        <f>_xlfn.XLOOKUP(Tabla15[[#This Row],[COD]],TNOMINA[CODIGO],TNOMINA[AFP])</f>
        <v>763.99</v>
      </c>
      <c r="N343" s="42">
        <f>_xlfn.XLOOKUP(Tabla15[[#This Row],[COD]],TNOMINA[CODIGO],TNOMINA[Otro Desc.])</f>
        <v>25</v>
      </c>
      <c r="O343" s="42">
        <f>_xlfn.XLOOKUP(Tabla15[[#This Row],[COD]],TNOMINA[CODIGO],TNOMINA[sneto])</f>
        <v>25021.759999999998</v>
      </c>
      <c r="P343" t="str">
        <f>_xlfn.XLOOKUP(Tabla15[[#This Row],[CEDULA]],EMPXSEXO[NODOC],EMPXSEXO[GENERO])</f>
        <v>M</v>
      </c>
      <c r="Q34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4" spans="1:17" hidden="1">
      <c r="A344" t="s">
        <v>7689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00100639921</v>
      </c>
      <c r="D344" t="str">
        <f>_xlfn.XLOOKUP(Tabla15[[#This Row],[CEDULA]],TMODELO[Numero Documento],TMODELO[Empleado],_xlfn.XLOOKUP(Tabla15[[#This Row],[CEDULA]],TNOMINA[cedula],TNOMINA[nombre]))</f>
        <v>VIENA DEL CARMEN GONZALEZ DURAN</v>
      </c>
      <c r="E344" t="str">
        <f>_xlfn.XLOOKUP(Tabla15[[#This Row],[CEDULA]],TMODELO[Numero Documento],TMODELO[Cargo],_xlfn.XLOOKUP(Tabla15[[#This Row],[COD]],TNOMINA[CODIGO],TNOMINA[cargo]))</f>
        <v>GESTORA CULTURAL EN PRODUCCION DEL TEATRO GULOYA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FIJO</v>
      </c>
      <c r="I344" t="str">
        <f>IF(Tabla15[[#This Row],[CAT1]]&lt;&gt;"",Tabla15[[#This Row],[CAT1]],Tabla15[[#This Row],[CAT2]])</f>
        <v>FIJO</v>
      </c>
      <c r="J344" s="42">
        <f>_xlfn.XLOOKUP(Tabla15[[#This Row],[COD]],TNOMINA[CODIGO],TNOMINA[sbruto])</f>
        <v>26250</v>
      </c>
      <c r="K344" s="42">
        <f>_xlfn.XLOOKUP(Tabla15[[#This Row],[COD]],TNOMINA[CODIGO],TNOMINA[ISR])</f>
        <v>0</v>
      </c>
      <c r="L344" s="42">
        <f>_xlfn.XLOOKUP(Tabla15[[#This Row],[COD]],TNOMINA[CODIGO],TNOMINA[SFS])</f>
        <v>798</v>
      </c>
      <c r="M344" s="42">
        <f>_xlfn.XLOOKUP(Tabla15[[#This Row],[COD]],TNOMINA[CODIGO],TNOMINA[AFP])</f>
        <v>753.38</v>
      </c>
      <c r="N344" s="42">
        <f>_xlfn.XLOOKUP(Tabla15[[#This Row],[COD]],TNOMINA[CODIGO],TNOMINA[Otro Desc.])</f>
        <v>25</v>
      </c>
      <c r="O344" s="42">
        <f>_xlfn.XLOOKUP(Tabla15[[#This Row],[COD]],TNOMINA[CODIGO],TNOMINA[sneto])</f>
        <v>24673.62</v>
      </c>
      <c r="P344" t="str">
        <f>_xlfn.XLOOKUP(Tabla15[[#This Row],[CEDULA]],EMPXSEXO[NODOC],EMPXSEXO[GENERO])</f>
        <v>F</v>
      </c>
      <c r="Q34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5" spans="1:17" hidden="1">
      <c r="A345" t="s">
        <v>7292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40232197919</v>
      </c>
      <c r="D345" t="str">
        <f>_xlfn.XLOOKUP(Tabla15[[#This Row],[CEDULA]],TMODELO[Numero Documento],TMODELO[Empleado],_xlfn.XLOOKUP(Tabla15[[#This Row],[CEDULA]],TNOMINA[cedula],TNOMINA[nombre]))</f>
        <v>ANA BETHEL GOMEZ GOMEZ</v>
      </c>
      <c r="E345" t="str">
        <f>_xlfn.XLOOKUP(Tabla15[[#This Row],[CEDULA]],TMODELO[Numero Documento],TMODELO[Cargo],_xlfn.XLOOKUP(Tabla15[[#This Row],[COD]],TNOMINA[CODIGO],TNOMINA[cargo]))</f>
        <v>SECRETARIA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2">
        <f>_xlfn.XLOOKUP(Tabla15[[#This Row],[COD]],TNOMINA[CODIGO],TNOMINA[sbruto])</f>
        <v>25000</v>
      </c>
      <c r="K345" s="42">
        <f>_xlfn.XLOOKUP(Tabla15[[#This Row],[COD]],TNOMINA[CODIGO],TNOMINA[ISR])</f>
        <v>0</v>
      </c>
      <c r="L345" s="42">
        <f>_xlfn.XLOOKUP(Tabla15[[#This Row],[COD]],TNOMINA[CODIGO],TNOMINA[SFS])</f>
        <v>760</v>
      </c>
      <c r="M345" s="42">
        <f>_xlfn.XLOOKUP(Tabla15[[#This Row],[COD]],TNOMINA[CODIGO],TNOMINA[AFP])</f>
        <v>717.5</v>
      </c>
      <c r="N345" s="42">
        <f>_xlfn.XLOOKUP(Tabla15[[#This Row],[COD]],TNOMINA[CODIGO],TNOMINA[Otro Desc.])</f>
        <v>1612.380000000001</v>
      </c>
      <c r="O345" s="42">
        <f>_xlfn.XLOOKUP(Tabla15[[#This Row],[COD]],TNOMINA[CODIGO],TNOMINA[sneto])</f>
        <v>21910.12</v>
      </c>
      <c r="P345" t="str">
        <f>_xlfn.XLOOKUP(Tabla15[[#This Row],[CEDULA]],EMPXSEXO[NODOC],EMPXSEXO[GENERO])</f>
        <v>F</v>
      </c>
      <c r="Q34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6" spans="1:17" hidden="1">
      <c r="A346" t="s">
        <v>7361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00201855707</v>
      </c>
      <c r="D346" t="str">
        <f>_xlfn.XLOOKUP(Tabla15[[#This Row],[CEDULA]],TMODELO[Numero Documento],TMODELO[Empleado],_xlfn.XLOOKUP(Tabla15[[#This Row],[CEDULA]],TNOMINA[cedula],TNOMINA[nombre]))</f>
        <v>DEURI LARA VIZCAINO</v>
      </c>
      <c r="E346" t="str">
        <f>_xlfn.XLOOKUP(Tabla15[[#This Row],[CEDULA]],TMODELO[Numero Documento],TMODELO[Cargo],_xlfn.XLOOKUP(Tabla15[[#This Row],[COD]],TNOMINA[CODIGO],TNOMINA[cargo]))</f>
        <v>AUXILIAR ADMINISTRATIVO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FIJO</v>
      </c>
      <c r="I346" t="str">
        <f>IF(Tabla15[[#This Row],[CAT1]]&lt;&gt;"",Tabla15[[#This Row],[CAT1]],Tabla15[[#This Row],[CAT2]])</f>
        <v>FIJO</v>
      </c>
      <c r="J346" s="42">
        <f>_xlfn.XLOOKUP(Tabla15[[#This Row],[COD]],TNOMINA[CODIGO],TNOMINA[sbruto])</f>
        <v>25000</v>
      </c>
      <c r="K346" s="42">
        <f>_xlfn.XLOOKUP(Tabla15[[#This Row],[COD]],TNOMINA[CODIGO],TNOMINA[ISR])</f>
        <v>0</v>
      </c>
      <c r="L346" s="42">
        <f>_xlfn.XLOOKUP(Tabla15[[#This Row],[COD]],TNOMINA[CODIGO],TNOMINA[SFS])</f>
        <v>760</v>
      </c>
      <c r="M346" s="42">
        <f>_xlfn.XLOOKUP(Tabla15[[#This Row],[COD]],TNOMINA[CODIGO],TNOMINA[AFP])</f>
        <v>717.5</v>
      </c>
      <c r="N346" s="42">
        <f>_xlfn.XLOOKUP(Tabla15[[#This Row],[COD]],TNOMINA[CODIGO],TNOMINA[Otro Desc.])</f>
        <v>25</v>
      </c>
      <c r="O346" s="42">
        <f>_xlfn.XLOOKUP(Tabla15[[#This Row],[COD]],TNOMINA[CODIGO],TNOMINA[sneto])</f>
        <v>23497.5</v>
      </c>
      <c r="P346" t="str">
        <f>_xlfn.XLOOKUP(Tabla15[[#This Row],[CEDULA]],EMPXSEXO[NODOC],EMPXSEXO[GENERO])</f>
        <v>M</v>
      </c>
      <c r="Q34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7" spans="1:17" hidden="1">
      <c r="A347" t="s">
        <v>7685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01800541300</v>
      </c>
      <c r="D347" t="str">
        <f>_xlfn.XLOOKUP(Tabla15[[#This Row],[CEDULA]],TMODELO[Numero Documento],TMODELO[Empleado],_xlfn.XLOOKUP(Tabla15[[#This Row],[CEDULA]],TNOMINA[cedula],TNOMINA[nombre]))</f>
        <v>VICTOR MEDINA NOVAS</v>
      </c>
      <c r="E347" t="str">
        <f>_xlfn.XLOOKUP(Tabla15[[#This Row],[CEDULA]],TMODELO[Numero Documento],TMODELO[Cargo],_xlfn.XLOOKUP(Tabla15[[#This Row],[COD]],TNOMINA[CODIGO],TNOMINA[cargo]))</f>
        <v>CHOFER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ESTATUTO SIMPLIFICADO</v>
      </c>
      <c r="I347" t="str">
        <f>IF(Tabla15[[#This Row],[CAT1]]&lt;&gt;"",Tabla15[[#This Row],[CAT1]],Tabla15[[#This Row],[CAT2]])</f>
        <v>ESTATUTO SIMPLIFICADO</v>
      </c>
      <c r="J347" s="42">
        <f>_xlfn.XLOOKUP(Tabla15[[#This Row],[COD]],TNOMINA[CODIGO],TNOMINA[sbruto])</f>
        <v>25000</v>
      </c>
      <c r="K347" s="42">
        <f>_xlfn.XLOOKUP(Tabla15[[#This Row],[COD]],TNOMINA[CODIGO],TNOMINA[ISR])</f>
        <v>0</v>
      </c>
      <c r="L347" s="42">
        <f>_xlfn.XLOOKUP(Tabla15[[#This Row],[COD]],TNOMINA[CODIGO],TNOMINA[SFS])</f>
        <v>760</v>
      </c>
      <c r="M347" s="42">
        <f>_xlfn.XLOOKUP(Tabla15[[#This Row],[COD]],TNOMINA[CODIGO],TNOMINA[AFP])</f>
        <v>717.5</v>
      </c>
      <c r="N347" s="42">
        <f>_xlfn.XLOOKUP(Tabla15[[#This Row],[COD]],TNOMINA[CODIGO],TNOMINA[Otro Desc.])</f>
        <v>25</v>
      </c>
      <c r="O347" s="42">
        <f>_xlfn.XLOOKUP(Tabla15[[#This Row],[COD]],TNOMINA[CODIGO],TNOMINA[sneto])</f>
        <v>23497.5</v>
      </c>
      <c r="P347" t="str">
        <f>_xlfn.XLOOKUP(Tabla15[[#This Row],[CEDULA]],EMPXSEXO[NODOC],EMPXSEXO[GENERO])</f>
        <v>M</v>
      </c>
      <c r="Q34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8" spans="1:17" hidden="1">
      <c r="A348" t="s">
        <v>7447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00109868687</v>
      </c>
      <c r="D348" t="str">
        <f>_xlfn.XLOOKUP(Tabla15[[#This Row],[CEDULA]],TMODELO[Numero Documento],TMODELO[Empleado],_xlfn.XLOOKUP(Tabla15[[#This Row],[CEDULA]],TNOMINA[cedula],TNOMINA[nombre]))</f>
        <v>HELEN ELIZABETH OZUNA CASTILLO</v>
      </c>
      <c r="E348" t="str">
        <f>_xlfn.XLOOKUP(Tabla15[[#This Row],[CEDULA]],TMODELO[Numero Documento],TMODELO[Cargo],_xlfn.XLOOKUP(Tabla15[[#This Row],[COD]],TNOMINA[CODIGO],TNOMINA[cargo]))</f>
        <v>GESTORA CULTURAL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2">
        <f>_xlfn.XLOOKUP(Tabla15[[#This Row],[COD]],TNOMINA[CODIGO],TNOMINA[sbruto])</f>
        <v>25000</v>
      </c>
      <c r="K348" s="42">
        <f>_xlfn.XLOOKUP(Tabla15[[#This Row],[COD]],TNOMINA[CODIGO],TNOMINA[ISR])</f>
        <v>0</v>
      </c>
      <c r="L348" s="42">
        <f>_xlfn.XLOOKUP(Tabla15[[#This Row],[COD]],TNOMINA[CODIGO],TNOMINA[SFS])</f>
        <v>760</v>
      </c>
      <c r="M348" s="42">
        <f>_xlfn.XLOOKUP(Tabla15[[#This Row],[COD]],TNOMINA[CODIGO],TNOMINA[AFP])</f>
        <v>717.5</v>
      </c>
      <c r="N348" s="42">
        <f>_xlfn.XLOOKUP(Tabla15[[#This Row],[COD]],TNOMINA[CODIGO],TNOMINA[Otro Desc.])</f>
        <v>6695.2200000000012</v>
      </c>
      <c r="O348" s="42">
        <f>_xlfn.XLOOKUP(Tabla15[[#This Row],[COD]],TNOMINA[CODIGO],TNOMINA[sneto])</f>
        <v>16827.28</v>
      </c>
      <c r="P348" t="str">
        <f>_xlfn.XLOOKUP(Tabla15[[#This Row],[CEDULA]],EMPXSEXO[NODOC],EMPXSEXO[GENERO])</f>
        <v>F</v>
      </c>
      <c r="Q34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9" spans="1:17" hidden="1">
      <c r="A349" t="s">
        <v>7449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40221688712</v>
      </c>
      <c r="D349" t="str">
        <f>_xlfn.XLOOKUP(Tabla15[[#This Row],[CEDULA]],TMODELO[Numero Documento],TMODELO[Empleado],_xlfn.XLOOKUP(Tabla15[[#This Row],[CEDULA]],TNOMINA[cedula],TNOMINA[nombre]))</f>
        <v>HEYDI SOLANO BELEN</v>
      </c>
      <c r="E349" t="str">
        <f>_xlfn.XLOOKUP(Tabla15[[#This Row],[CEDULA]],TMODELO[Numero Documento],TMODELO[Cargo],_xlfn.XLOOKUP(Tabla15[[#This Row],[COD]],TNOMINA[CODIGO],TNOMINA[cargo]))</f>
        <v>SECRETARIA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2">
        <f>_xlfn.XLOOKUP(Tabla15[[#This Row],[COD]],TNOMINA[CODIGO],TNOMINA[sbruto])</f>
        <v>25000</v>
      </c>
      <c r="K349" s="42">
        <f>_xlfn.XLOOKUP(Tabla15[[#This Row],[COD]],TNOMINA[CODIGO],TNOMINA[ISR])</f>
        <v>0</v>
      </c>
      <c r="L349" s="42">
        <f>_xlfn.XLOOKUP(Tabla15[[#This Row],[COD]],TNOMINA[CODIGO],TNOMINA[SFS])</f>
        <v>760</v>
      </c>
      <c r="M349" s="42">
        <f>_xlfn.XLOOKUP(Tabla15[[#This Row],[COD]],TNOMINA[CODIGO],TNOMINA[AFP])</f>
        <v>717.5</v>
      </c>
      <c r="N349" s="42">
        <f>_xlfn.XLOOKUP(Tabla15[[#This Row],[COD]],TNOMINA[CODIGO],TNOMINA[Otro Desc.])</f>
        <v>25</v>
      </c>
      <c r="O349" s="42">
        <f>_xlfn.XLOOKUP(Tabla15[[#This Row],[COD]],TNOMINA[CODIGO],TNOMINA[sneto])</f>
        <v>23497.5</v>
      </c>
      <c r="P349" t="str">
        <f>_xlfn.XLOOKUP(Tabla15[[#This Row],[CEDULA]],EMPXSEXO[NODOC],EMPXSEXO[GENERO])</f>
        <v>F</v>
      </c>
      <c r="Q34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0" spans="1:17" hidden="1">
      <c r="A350" t="s">
        <v>7609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40224771754</v>
      </c>
      <c r="D350" t="str">
        <f>_xlfn.XLOOKUP(Tabla15[[#This Row],[CEDULA]],TMODELO[Numero Documento],TMODELO[Empleado],_xlfn.XLOOKUP(Tabla15[[#This Row],[CEDULA]],TNOMINA[cedula],TNOMINA[nombre]))</f>
        <v>PATRICIA BAUTISTA FELIZ</v>
      </c>
      <c r="E350" t="str">
        <f>_xlfn.XLOOKUP(Tabla15[[#This Row],[CEDULA]],TMODELO[Numero Documento],TMODELO[Cargo],_xlfn.XLOOKUP(Tabla15[[#This Row],[COD]],TNOMINA[CODIGO],TNOMINA[cargo]))</f>
        <v>RECEPCIONISTA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FIJO</v>
      </c>
      <c r="I350" t="str">
        <f>IF(Tabla15[[#This Row],[CAT1]]&lt;&gt;"",Tabla15[[#This Row],[CAT1]],Tabla15[[#This Row],[CAT2]])</f>
        <v>FIJO</v>
      </c>
      <c r="J350" s="42">
        <f>_xlfn.XLOOKUP(Tabla15[[#This Row],[COD]],TNOMINA[CODIGO],TNOMINA[sbruto])</f>
        <v>25000</v>
      </c>
      <c r="K350" s="42">
        <f>_xlfn.XLOOKUP(Tabla15[[#This Row],[COD]],TNOMINA[CODIGO],TNOMINA[ISR])</f>
        <v>0</v>
      </c>
      <c r="L350" s="42">
        <f>_xlfn.XLOOKUP(Tabla15[[#This Row],[COD]],TNOMINA[CODIGO],TNOMINA[SFS])</f>
        <v>760</v>
      </c>
      <c r="M350" s="42">
        <f>_xlfn.XLOOKUP(Tabla15[[#This Row],[COD]],TNOMINA[CODIGO],TNOMINA[AFP])</f>
        <v>717.5</v>
      </c>
      <c r="N350" s="42">
        <f>_xlfn.XLOOKUP(Tabla15[[#This Row],[COD]],TNOMINA[CODIGO],TNOMINA[Otro Desc.])</f>
        <v>25</v>
      </c>
      <c r="O350" s="42">
        <f>_xlfn.XLOOKUP(Tabla15[[#This Row],[COD]],TNOMINA[CODIGO],TNOMINA[sneto])</f>
        <v>23497.5</v>
      </c>
      <c r="P350" t="str">
        <f>_xlfn.XLOOKUP(Tabla15[[#This Row],[CEDULA]],EMPXSEXO[NODOC],EMPXSEXO[GENERO])</f>
        <v>F</v>
      </c>
      <c r="Q35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1" spans="1:17" hidden="1">
      <c r="A351" t="s">
        <v>7634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01600023145</v>
      </c>
      <c r="D351" t="str">
        <f>_xlfn.XLOOKUP(Tabla15[[#This Row],[CEDULA]],TMODELO[Numero Documento],TMODELO[Empleado],_xlfn.XLOOKUP(Tabla15[[#This Row],[CEDULA]],TNOMINA[cedula],TNOMINA[nombre]))</f>
        <v>RAMON HERRERA ROA</v>
      </c>
      <c r="E351" t="str">
        <f>_xlfn.XLOOKUP(Tabla15[[#This Row],[CEDULA]],TMODELO[Numero Documento],TMODELO[Cargo],_xlfn.XLOOKUP(Tabla15[[#This Row],[COD]],TNOMINA[CODIGO],TNOMINA[cargo]))</f>
        <v>SUPERVISOR MANTENIMIENTO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2">
        <f>_xlfn.XLOOKUP(Tabla15[[#This Row],[COD]],TNOMINA[CODIGO],TNOMINA[sbruto])</f>
        <v>25000</v>
      </c>
      <c r="K351" s="42">
        <f>_xlfn.XLOOKUP(Tabla15[[#This Row],[COD]],TNOMINA[CODIGO],TNOMINA[ISR])</f>
        <v>0</v>
      </c>
      <c r="L351" s="42">
        <f>_xlfn.XLOOKUP(Tabla15[[#This Row],[COD]],TNOMINA[CODIGO],TNOMINA[SFS])</f>
        <v>760</v>
      </c>
      <c r="M351" s="42">
        <f>_xlfn.XLOOKUP(Tabla15[[#This Row],[COD]],TNOMINA[CODIGO],TNOMINA[AFP])</f>
        <v>717.5</v>
      </c>
      <c r="N351" s="42">
        <f>_xlfn.XLOOKUP(Tabla15[[#This Row],[COD]],TNOMINA[CODIGO],TNOMINA[Otro Desc.])</f>
        <v>25</v>
      </c>
      <c r="O351" s="42">
        <f>_xlfn.XLOOKUP(Tabla15[[#This Row],[COD]],TNOMINA[CODIGO],TNOMINA[sneto])</f>
        <v>23497.5</v>
      </c>
      <c r="P351" t="str">
        <f>_xlfn.XLOOKUP(Tabla15[[#This Row],[CEDULA]],EMPXSEXO[NODOC],EMPXSEXO[GENERO])</f>
        <v>M</v>
      </c>
      <c r="Q35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2" spans="1:17" hidden="1">
      <c r="A352" t="s">
        <v>7706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40212500751</v>
      </c>
      <c r="D352" t="str">
        <f>_xlfn.XLOOKUP(Tabla15[[#This Row],[CEDULA]],TMODELO[Numero Documento],TMODELO[Empleado],_xlfn.XLOOKUP(Tabla15[[#This Row],[CEDULA]],TNOMINA[cedula],TNOMINA[nombre]))</f>
        <v>YESENIA ALEXANDRA MATOS PADILLA</v>
      </c>
      <c r="E352" t="str">
        <f>_xlfn.XLOOKUP(Tabla15[[#This Row],[CEDULA]],TMODELO[Numero Documento],TMODELO[Cargo],_xlfn.XLOOKUP(Tabla15[[#This Row],[COD]],TNOMINA[CODIGO],TNOMINA[cargo]))</f>
        <v>AUXILIAR ADMINISTRATIVO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2">
        <f>_xlfn.XLOOKUP(Tabla15[[#This Row],[COD]],TNOMINA[CODIGO],TNOMINA[sbruto])</f>
        <v>25000</v>
      </c>
      <c r="K352" s="42">
        <f>_xlfn.XLOOKUP(Tabla15[[#This Row],[COD]],TNOMINA[CODIGO],TNOMINA[ISR])</f>
        <v>0</v>
      </c>
      <c r="L352" s="42">
        <f>_xlfn.XLOOKUP(Tabla15[[#This Row],[COD]],TNOMINA[CODIGO],TNOMINA[SFS])</f>
        <v>760</v>
      </c>
      <c r="M352" s="42">
        <f>_xlfn.XLOOKUP(Tabla15[[#This Row],[COD]],TNOMINA[CODIGO],TNOMINA[AFP])</f>
        <v>717.5</v>
      </c>
      <c r="N352" s="42">
        <f>_xlfn.XLOOKUP(Tabla15[[#This Row],[COD]],TNOMINA[CODIGO],TNOMINA[Otro Desc.])</f>
        <v>25</v>
      </c>
      <c r="O352" s="42">
        <f>_xlfn.XLOOKUP(Tabla15[[#This Row],[COD]],TNOMINA[CODIGO],TNOMINA[sneto])</f>
        <v>23497.5</v>
      </c>
      <c r="P352" t="str">
        <f>_xlfn.XLOOKUP(Tabla15[[#This Row],[CEDULA]],EMPXSEXO[NODOC],EMPXSEXO[GENERO])</f>
        <v>F</v>
      </c>
      <c r="Q35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3" spans="1:17" hidden="1">
      <c r="A353" t="s">
        <v>7508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02600860205</v>
      </c>
      <c r="D353" t="str">
        <f>_xlfn.XLOOKUP(Tabla15[[#This Row],[CEDULA]],TMODELO[Numero Documento],TMODELO[Empleado],_xlfn.XLOOKUP(Tabla15[[#This Row],[CEDULA]],TNOMINA[cedula],TNOMINA[nombre]))</f>
        <v>KELVIN GABRIEL OZORIO CRISTIAN</v>
      </c>
      <c r="E353" t="str">
        <f>_xlfn.XLOOKUP(Tabla15[[#This Row],[CEDULA]],TMODELO[Numero Documento],TMODELO[Cargo],_xlfn.XLOOKUP(Tabla15[[#This Row],[COD]],TNOMINA[CODIGO],TNOMINA[cargo]))</f>
        <v>SUPERVISOR MANTENIMIENTO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2">
        <f>_xlfn.XLOOKUP(Tabla15[[#This Row],[COD]],TNOMINA[CODIGO],TNOMINA[sbruto])</f>
        <v>25000</v>
      </c>
      <c r="K353" s="42">
        <f>_xlfn.XLOOKUP(Tabla15[[#This Row],[COD]],TNOMINA[CODIGO],TNOMINA[ISR])</f>
        <v>0</v>
      </c>
      <c r="L353" s="42">
        <f>_xlfn.XLOOKUP(Tabla15[[#This Row],[COD]],TNOMINA[CODIGO],TNOMINA[SFS])</f>
        <v>760</v>
      </c>
      <c r="M353" s="42">
        <f>_xlfn.XLOOKUP(Tabla15[[#This Row],[COD]],TNOMINA[CODIGO],TNOMINA[AFP])</f>
        <v>717.5</v>
      </c>
      <c r="N353" s="42">
        <f>_xlfn.XLOOKUP(Tabla15[[#This Row],[COD]],TNOMINA[CODIGO],TNOMINA[Otro Desc.])</f>
        <v>25</v>
      </c>
      <c r="O353" s="42">
        <f>_xlfn.XLOOKUP(Tabla15[[#This Row],[COD]],TNOMINA[CODIGO],TNOMINA[sneto])</f>
        <v>23497.5</v>
      </c>
      <c r="P353" t="str">
        <f>_xlfn.XLOOKUP(Tabla15[[#This Row],[CEDULA]],EMPXSEXO[NODOC],EMPXSEXO[GENERO])</f>
        <v>M</v>
      </c>
      <c r="Q35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4" spans="1:17" hidden="1">
      <c r="A354" t="s">
        <v>7537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05400873542</v>
      </c>
      <c r="D354" t="str">
        <f>_xlfn.XLOOKUP(Tabla15[[#This Row],[CEDULA]],TMODELO[Numero Documento],TMODELO[Empleado],_xlfn.XLOOKUP(Tabla15[[#This Row],[CEDULA]],TNOMINA[cedula],TNOMINA[nombre]))</f>
        <v>LUIS ESTEBAN ARIAS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2">
        <f>_xlfn.XLOOKUP(Tabla15[[#This Row],[COD]],TNOMINA[CODIGO],TNOMINA[sbruto])</f>
        <v>25000</v>
      </c>
      <c r="K354" s="42">
        <f>_xlfn.XLOOKUP(Tabla15[[#This Row],[COD]],TNOMINA[CODIGO],TNOMINA[ISR])</f>
        <v>0</v>
      </c>
      <c r="L354" s="42">
        <f>_xlfn.XLOOKUP(Tabla15[[#This Row],[COD]],TNOMINA[CODIGO],TNOMINA[SFS])</f>
        <v>760</v>
      </c>
      <c r="M354" s="42">
        <f>_xlfn.XLOOKUP(Tabla15[[#This Row],[COD]],TNOMINA[CODIGO],TNOMINA[AFP])</f>
        <v>717.5</v>
      </c>
      <c r="N354" s="42">
        <f>_xlfn.XLOOKUP(Tabla15[[#This Row],[COD]],TNOMINA[CODIGO],TNOMINA[Otro Desc.])</f>
        <v>1612.380000000001</v>
      </c>
      <c r="O354" s="42">
        <f>_xlfn.XLOOKUP(Tabla15[[#This Row],[COD]],TNOMINA[CODIGO],TNOMINA[sneto])</f>
        <v>21910.12</v>
      </c>
      <c r="P354" t="str">
        <f>_xlfn.XLOOKUP(Tabla15[[#This Row],[CEDULA]],EMPXSEXO[NODOC],EMPXSEXO[GENERO])</f>
        <v>M</v>
      </c>
      <c r="Q35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5" spans="1:17" hidden="1">
      <c r="A355" t="s">
        <v>7352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09300123172</v>
      </c>
      <c r="D355" t="str">
        <f>_xlfn.XLOOKUP(Tabla15[[#This Row],[CEDULA]],TMODELO[Numero Documento],TMODELO[Empleado],_xlfn.XLOOKUP(Tabla15[[#This Row],[CEDULA]],TNOMINA[cedula],TNOMINA[nombre]))</f>
        <v>DANIA ANTONIA GONZALEZ MARTE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2">
        <f>_xlfn.XLOOKUP(Tabla15[[#This Row],[COD]],TNOMINA[CODIGO],TNOMINA[sbruto])</f>
        <v>20000</v>
      </c>
      <c r="K355" s="42">
        <f>_xlfn.XLOOKUP(Tabla15[[#This Row],[COD]],TNOMINA[CODIGO],TNOMINA[ISR])</f>
        <v>0</v>
      </c>
      <c r="L355" s="42">
        <f>_xlfn.XLOOKUP(Tabla15[[#This Row],[COD]],TNOMINA[CODIGO],TNOMINA[SFS])</f>
        <v>608</v>
      </c>
      <c r="M355" s="42">
        <f>_xlfn.XLOOKUP(Tabla15[[#This Row],[COD]],TNOMINA[CODIGO],TNOMINA[AFP])</f>
        <v>574</v>
      </c>
      <c r="N355" s="42">
        <f>_xlfn.XLOOKUP(Tabla15[[#This Row],[COD]],TNOMINA[CODIGO],TNOMINA[Otro Desc.])</f>
        <v>9781.2999999999993</v>
      </c>
      <c r="O355" s="42">
        <f>_xlfn.XLOOKUP(Tabla15[[#This Row],[COD]],TNOMINA[CODIGO],TNOMINA[sneto])</f>
        <v>9036.7000000000007</v>
      </c>
      <c r="P355" t="str">
        <f>_xlfn.XLOOKUP(Tabla15[[#This Row],[CEDULA]],EMPXSEXO[NODOC],EMPXSEXO[GENERO])</f>
        <v>F</v>
      </c>
      <c r="Q35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6" spans="1:17" hidden="1">
      <c r="A356" t="s">
        <v>7580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00115070039</v>
      </c>
      <c r="D356" t="str">
        <f>_xlfn.XLOOKUP(Tabla15[[#This Row],[CEDULA]],TMODELO[Numero Documento],TMODELO[Empleado],_xlfn.XLOOKUP(Tabla15[[#This Row],[CEDULA]],TNOMINA[cedula],TNOMINA[nombre]))</f>
        <v>MIREYA FERRERAS FLORIAN</v>
      </c>
      <c r="E356" t="str">
        <f>_xlfn.XLOOKUP(Tabla15[[#This Row],[CEDULA]],TMODELO[Numero Documento],TMODELO[Cargo],_xlfn.XLOOKUP(Tabla15[[#This Row],[COD]],TNOMINA[CODIGO],TNOMINA[cargo]))</f>
        <v>CONSERJE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ESTATUTO SIMPLIFICADO</v>
      </c>
      <c r="I356" t="str">
        <f>IF(Tabla15[[#This Row],[CAT1]]&lt;&gt;"",Tabla15[[#This Row],[CAT1]],Tabla15[[#This Row],[CAT2]])</f>
        <v>ESTATUTO SIMPLIFICADO</v>
      </c>
      <c r="J356" s="42">
        <f>_xlfn.XLOOKUP(Tabla15[[#This Row],[COD]],TNOMINA[CODIGO],TNOMINA[sbruto])</f>
        <v>20000</v>
      </c>
      <c r="K356" s="42">
        <f>_xlfn.XLOOKUP(Tabla15[[#This Row],[COD]],TNOMINA[CODIGO],TNOMINA[ISR])</f>
        <v>0</v>
      </c>
      <c r="L356" s="42">
        <f>_xlfn.XLOOKUP(Tabla15[[#This Row],[COD]],TNOMINA[CODIGO],TNOMINA[SFS])</f>
        <v>608</v>
      </c>
      <c r="M356" s="42">
        <f>_xlfn.XLOOKUP(Tabla15[[#This Row],[COD]],TNOMINA[CODIGO],TNOMINA[AFP])</f>
        <v>574</v>
      </c>
      <c r="N356" s="42">
        <f>_xlfn.XLOOKUP(Tabla15[[#This Row],[COD]],TNOMINA[CODIGO],TNOMINA[Otro Desc.])</f>
        <v>25</v>
      </c>
      <c r="O356" s="42">
        <f>_xlfn.XLOOKUP(Tabla15[[#This Row],[COD]],TNOMINA[CODIGO],TNOMINA[sneto])</f>
        <v>18793</v>
      </c>
      <c r="P356" t="str">
        <f>_xlfn.XLOOKUP(Tabla15[[#This Row],[CEDULA]],EMPXSEXO[NODOC],EMPXSEXO[GENERO])</f>
        <v>F</v>
      </c>
      <c r="Q35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7" spans="1:17" hidden="1">
      <c r="A357" t="s">
        <v>7666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00103194387</v>
      </c>
      <c r="D357" t="str">
        <f>_xlfn.XLOOKUP(Tabla15[[#This Row],[CEDULA]],TMODELO[Numero Documento],TMODELO[Empleado],_xlfn.XLOOKUP(Tabla15[[#This Row],[CEDULA]],TNOMINA[cedula],TNOMINA[nombre]))</f>
        <v>SENIA NEREYDA PEÑA RODRIGUEZ</v>
      </c>
      <c r="E357" t="str">
        <f>_xlfn.XLOOKUP(Tabla15[[#This Row],[CEDULA]],TMODELO[Numero Documento],TMODELO[Cargo],_xlfn.XLOOKUP(Tabla15[[#This Row],[COD]],TNOMINA[CODIGO],TNOMINA[cargo]))</f>
        <v>GESTORA CULTURAL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2">
        <f>_xlfn.XLOOKUP(Tabla15[[#This Row],[COD]],TNOMINA[CODIGO],TNOMINA[sbruto])</f>
        <v>19800</v>
      </c>
      <c r="K357" s="42">
        <f>_xlfn.XLOOKUP(Tabla15[[#This Row],[COD]],TNOMINA[CODIGO],TNOMINA[ISR])</f>
        <v>0</v>
      </c>
      <c r="L357" s="42">
        <f>_xlfn.XLOOKUP(Tabla15[[#This Row],[COD]],TNOMINA[CODIGO],TNOMINA[SFS])</f>
        <v>601.91999999999996</v>
      </c>
      <c r="M357" s="42">
        <f>_xlfn.XLOOKUP(Tabla15[[#This Row],[COD]],TNOMINA[CODIGO],TNOMINA[AFP])</f>
        <v>568.26</v>
      </c>
      <c r="N357" s="42">
        <f>_xlfn.XLOOKUP(Tabla15[[#This Row],[COD]],TNOMINA[CODIGO],TNOMINA[Otro Desc.])</f>
        <v>25</v>
      </c>
      <c r="O357" s="42">
        <f>_xlfn.XLOOKUP(Tabla15[[#This Row],[COD]],TNOMINA[CODIGO],TNOMINA[sneto])</f>
        <v>18604.82</v>
      </c>
      <c r="P357" t="str">
        <f>_xlfn.XLOOKUP(Tabla15[[#This Row],[CEDULA]],EMPXSEXO[NODOC],EMPXSEXO[GENERO])</f>
        <v>F</v>
      </c>
      <c r="Q35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8" spans="1:17" hidden="1">
      <c r="A358" t="s">
        <v>7574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40233292503</v>
      </c>
      <c r="D358" t="str">
        <f>_xlfn.XLOOKUP(Tabla15[[#This Row],[CEDULA]],TMODELO[Numero Documento],TMODELO[Empleado],_xlfn.XLOOKUP(Tabla15[[#This Row],[CEDULA]],TNOMINA[cedula],TNOMINA[nombre]))</f>
        <v>MIGUEL ANTONIO FELIZ DIAZ</v>
      </c>
      <c r="E358" t="str">
        <f>_xlfn.XLOOKUP(Tabla15[[#This Row],[CEDULA]],TMODELO[Numero Documento],TMODELO[Cargo],_xlfn.XLOOKUP(Tabla15[[#This Row],[COD]],TNOMINA[CODIGO],TNOMINA[cargo]))</f>
        <v>VIGILANTE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2">
        <f>_xlfn.XLOOKUP(Tabla15[[#This Row],[COD]],TNOMINA[CODIGO],TNOMINA[sbruto])</f>
        <v>18000</v>
      </c>
      <c r="K358" s="42">
        <f>_xlfn.XLOOKUP(Tabla15[[#This Row],[COD]],TNOMINA[CODIGO],TNOMINA[ISR])</f>
        <v>0</v>
      </c>
      <c r="L358" s="42">
        <f>_xlfn.XLOOKUP(Tabla15[[#This Row],[COD]],TNOMINA[CODIGO],TNOMINA[SFS])</f>
        <v>547.20000000000005</v>
      </c>
      <c r="M358" s="42">
        <f>_xlfn.XLOOKUP(Tabla15[[#This Row],[COD]],TNOMINA[CODIGO],TNOMINA[AFP])</f>
        <v>516.6</v>
      </c>
      <c r="N358" s="42">
        <f>_xlfn.XLOOKUP(Tabla15[[#This Row],[COD]],TNOMINA[CODIGO],TNOMINA[Otro Desc.])</f>
        <v>1612.380000000001</v>
      </c>
      <c r="O358" s="42">
        <f>_xlfn.XLOOKUP(Tabla15[[#This Row],[COD]],TNOMINA[CODIGO],TNOMINA[sneto])</f>
        <v>15323.82</v>
      </c>
      <c r="P358" t="str">
        <f>_xlfn.XLOOKUP(Tabla15[[#This Row],[CEDULA]],EMPXSEXO[NODOC],EMPXSEXO[GENERO])</f>
        <v>M</v>
      </c>
      <c r="Q35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9" spans="1:17" hidden="1">
      <c r="A359" t="s">
        <v>7682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01800199265</v>
      </c>
      <c r="D359" t="str">
        <f>_xlfn.XLOOKUP(Tabla15[[#This Row],[CEDULA]],TMODELO[Numero Documento],TMODELO[Empleado],_xlfn.XLOOKUP(Tabla15[[#This Row],[CEDULA]],TNOMINA[cedula],TNOMINA[nombre]))</f>
        <v>VICTOR ANTONIO DE LEON GARCIA</v>
      </c>
      <c r="E359" t="str">
        <f>_xlfn.XLOOKUP(Tabla15[[#This Row],[CEDULA]],TMODELO[Numero Documento],TMODELO[Cargo],_xlfn.XLOOKUP(Tabla15[[#This Row],[COD]],TNOMINA[CODIGO],TNOMINA[cargo]))</f>
        <v>VIGILANTE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ESTATUTO SIMPLIFICADO</v>
      </c>
      <c r="I359" t="str">
        <f>IF(Tabla15[[#This Row],[CAT1]]&lt;&gt;"",Tabla15[[#This Row],[CAT1]],Tabla15[[#This Row],[CAT2]])</f>
        <v>ESTATUTO SIMPLIFICADO</v>
      </c>
      <c r="J359" s="42">
        <f>_xlfn.XLOOKUP(Tabla15[[#This Row],[COD]],TNOMINA[CODIGO],TNOMINA[sbruto])</f>
        <v>18000</v>
      </c>
      <c r="K359" s="42">
        <f>_xlfn.XLOOKUP(Tabla15[[#This Row],[COD]],TNOMINA[CODIGO],TNOMINA[ISR])</f>
        <v>0</v>
      </c>
      <c r="L359" s="42">
        <f>_xlfn.XLOOKUP(Tabla15[[#This Row],[COD]],TNOMINA[CODIGO],TNOMINA[SFS])</f>
        <v>547.20000000000005</v>
      </c>
      <c r="M359" s="42">
        <f>_xlfn.XLOOKUP(Tabla15[[#This Row],[COD]],TNOMINA[CODIGO],TNOMINA[AFP])</f>
        <v>516.6</v>
      </c>
      <c r="N359" s="42">
        <f>_xlfn.XLOOKUP(Tabla15[[#This Row],[COD]],TNOMINA[CODIGO],TNOMINA[Otro Desc.])</f>
        <v>25</v>
      </c>
      <c r="O359" s="42">
        <f>_xlfn.XLOOKUP(Tabla15[[#This Row],[COD]],TNOMINA[CODIGO],TNOMINA[sneto])</f>
        <v>16911.2</v>
      </c>
      <c r="P359" t="str">
        <f>_xlfn.XLOOKUP(Tabla15[[#This Row],[CEDULA]],EMPXSEXO[NODOC],EMPXSEXO[GENERO])</f>
        <v>M</v>
      </c>
      <c r="Q35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0" spans="1:17" hidden="1">
      <c r="A360" t="s">
        <v>7505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02601126796</v>
      </c>
      <c r="D360" t="str">
        <f>_xlfn.XLOOKUP(Tabla15[[#This Row],[CEDULA]],TMODELO[Numero Documento],TMODELO[Empleado],_xlfn.XLOOKUP(Tabla15[[#This Row],[CEDULA]],TNOMINA[cedula],TNOMINA[nombre]))</f>
        <v>JUNIOR ARMANDO LUIS GUERRERO</v>
      </c>
      <c r="E360" t="str">
        <f>_xlfn.XLOOKUP(Tabla15[[#This Row],[CEDULA]],TMODELO[Numero Documento],TMODELO[Cargo],_xlfn.XLOOKUP(Tabla15[[#This Row],[COD]],TNOMINA[CODIGO],TNOMINA[cargo]))</f>
        <v>VIGILANTE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ESTATUTO SIMPLIFICADO</v>
      </c>
      <c r="I360" t="str">
        <f>IF(Tabla15[[#This Row],[CAT1]]&lt;&gt;"",Tabla15[[#This Row],[CAT1]],Tabla15[[#This Row],[CAT2]])</f>
        <v>ESTATUTO SIMPLIFICADO</v>
      </c>
      <c r="J360" s="42">
        <f>_xlfn.XLOOKUP(Tabla15[[#This Row],[COD]],TNOMINA[CODIGO],TNOMINA[sbruto])</f>
        <v>18000</v>
      </c>
      <c r="K360" s="42">
        <f>_xlfn.XLOOKUP(Tabla15[[#This Row],[COD]],TNOMINA[CODIGO],TNOMINA[ISR])</f>
        <v>0</v>
      </c>
      <c r="L360" s="42">
        <f>_xlfn.XLOOKUP(Tabla15[[#This Row],[COD]],TNOMINA[CODIGO],TNOMINA[SFS])</f>
        <v>547.20000000000005</v>
      </c>
      <c r="M360" s="42">
        <f>_xlfn.XLOOKUP(Tabla15[[#This Row],[COD]],TNOMINA[CODIGO],TNOMINA[AFP])</f>
        <v>516.6</v>
      </c>
      <c r="N360" s="42">
        <f>_xlfn.XLOOKUP(Tabla15[[#This Row],[COD]],TNOMINA[CODIGO],TNOMINA[Otro Desc.])</f>
        <v>25</v>
      </c>
      <c r="O360" s="42">
        <f>_xlfn.XLOOKUP(Tabla15[[#This Row],[COD]],TNOMINA[CODIGO],TNOMINA[sneto])</f>
        <v>16911.2</v>
      </c>
      <c r="P360" t="str">
        <f>_xlfn.XLOOKUP(Tabla15[[#This Row],[CEDULA]],EMPXSEXO[NODOC],EMPXSEXO[GENERO])</f>
        <v>M</v>
      </c>
      <c r="Q36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1" spans="1:17" hidden="1">
      <c r="A361" t="s">
        <v>7318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01001051273</v>
      </c>
      <c r="D361" t="str">
        <f>_xlfn.XLOOKUP(Tabla15[[#This Row],[CEDULA]],TMODELO[Numero Documento],TMODELO[Empleado],_xlfn.XLOOKUP(Tabla15[[#This Row],[CEDULA]],TNOMINA[cedula],TNOMINA[nombre]))</f>
        <v>BEISI MARIA MENDEZ BRITO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2">
        <f>_xlfn.XLOOKUP(Tabla15[[#This Row],[COD]],TNOMINA[CODIGO],TNOMINA[sbruto])</f>
        <v>17000</v>
      </c>
      <c r="K361" s="42">
        <f>_xlfn.XLOOKUP(Tabla15[[#This Row],[COD]],TNOMINA[CODIGO],TNOMINA[ISR])</f>
        <v>0</v>
      </c>
      <c r="L361" s="42">
        <f>_xlfn.XLOOKUP(Tabla15[[#This Row],[COD]],TNOMINA[CODIGO],TNOMINA[SFS])</f>
        <v>516.79999999999995</v>
      </c>
      <c r="M361" s="42">
        <f>_xlfn.XLOOKUP(Tabla15[[#This Row],[COD]],TNOMINA[CODIGO],TNOMINA[AFP])</f>
        <v>487.9</v>
      </c>
      <c r="N361" s="42">
        <f>_xlfn.XLOOKUP(Tabla15[[#This Row],[COD]],TNOMINA[CODIGO],TNOMINA[Otro Desc.])</f>
        <v>3571</v>
      </c>
      <c r="O361" s="42">
        <f>_xlfn.XLOOKUP(Tabla15[[#This Row],[COD]],TNOMINA[CODIGO],TNOMINA[sneto])</f>
        <v>12424.3</v>
      </c>
      <c r="P361" t="str">
        <f>_xlfn.XLOOKUP(Tabla15[[#This Row],[CEDULA]],EMPXSEXO[NODOC],EMPXSEXO[GENERO])</f>
        <v>F</v>
      </c>
      <c r="Q36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2" spans="1:17" hidden="1">
      <c r="A362" t="s">
        <v>7346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02600301051</v>
      </c>
      <c r="D362" t="str">
        <f>_xlfn.XLOOKUP(Tabla15[[#This Row],[CEDULA]],TMODELO[Numero Documento],TMODELO[Empleado],_xlfn.XLOOKUP(Tabla15[[#This Row],[CEDULA]],TNOMINA[cedula],TNOMINA[nombre]))</f>
        <v>CLAUDIO ANTONIO CALCAÑO</v>
      </c>
      <c r="E362" t="str">
        <f>_xlfn.XLOOKUP(Tabla15[[#This Row],[CEDULA]],TMODELO[Numero Documento],TMODELO[Cargo],_xlfn.XLOOKUP(Tabla15[[#This Row],[COD]],TNOMINA[CODIGO],TNOMINA[cargo]))</f>
        <v>VIGILANTE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ESTATUTO SIMPLIFICADO</v>
      </c>
      <c r="I362" t="str">
        <f>IF(Tabla15[[#This Row],[CAT1]]&lt;&gt;"",Tabla15[[#This Row],[CAT1]],Tabla15[[#This Row],[CAT2]])</f>
        <v>ESTATUTO SIMPLIFICADO</v>
      </c>
      <c r="J362" s="42">
        <f>_xlfn.XLOOKUP(Tabla15[[#This Row],[COD]],TNOMINA[CODIGO],TNOMINA[sbruto])</f>
        <v>17000</v>
      </c>
      <c r="K362" s="42">
        <f>_xlfn.XLOOKUP(Tabla15[[#This Row],[COD]],TNOMINA[CODIGO],TNOMINA[ISR])</f>
        <v>0</v>
      </c>
      <c r="L362" s="42">
        <f>_xlfn.XLOOKUP(Tabla15[[#This Row],[COD]],TNOMINA[CODIGO],TNOMINA[SFS])</f>
        <v>516.79999999999995</v>
      </c>
      <c r="M362" s="42">
        <f>_xlfn.XLOOKUP(Tabla15[[#This Row],[COD]],TNOMINA[CODIGO],TNOMINA[AFP])</f>
        <v>487.9</v>
      </c>
      <c r="N362" s="42">
        <f>_xlfn.XLOOKUP(Tabla15[[#This Row],[COD]],TNOMINA[CODIGO],TNOMINA[Otro Desc.])</f>
        <v>25</v>
      </c>
      <c r="O362" s="42">
        <f>_xlfn.XLOOKUP(Tabla15[[#This Row],[COD]],TNOMINA[CODIGO],TNOMINA[sneto])</f>
        <v>15970.3</v>
      </c>
      <c r="P362" t="str">
        <f>_xlfn.XLOOKUP(Tabla15[[#This Row],[CEDULA]],EMPXSEXO[NODOC],EMPXSEXO[GENERO])</f>
        <v>M</v>
      </c>
      <c r="Q36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3" spans="1:17" hidden="1">
      <c r="A363" t="s">
        <v>7702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40237166190</v>
      </c>
      <c r="D363" t="str">
        <f>_xlfn.XLOOKUP(Tabla15[[#This Row],[CEDULA]],TMODELO[Numero Documento],TMODELO[Empleado],_xlfn.XLOOKUP(Tabla15[[#This Row],[CEDULA]],TNOMINA[cedula],TNOMINA[nombre]))</f>
        <v>YANELY YAJAIRA CRISTIAN</v>
      </c>
      <c r="E363" t="str">
        <f>_xlfn.XLOOKUP(Tabla15[[#This Row],[CEDULA]],TMODELO[Numero Documento],TMODELO[Cargo],_xlfn.XLOOKUP(Tabla15[[#This Row],[COD]],TNOMINA[CODIGO],TNOMINA[cargo]))</f>
        <v>CONSERJE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ESTATUTO SIMPLIFICADO</v>
      </c>
      <c r="I363" t="str">
        <f>IF(Tabla15[[#This Row],[CAT1]]&lt;&gt;"",Tabla15[[#This Row],[CAT1]],Tabla15[[#This Row],[CAT2]])</f>
        <v>ESTATUTO SIMPLIFICADO</v>
      </c>
      <c r="J363" s="42">
        <f>_xlfn.XLOOKUP(Tabla15[[#This Row],[COD]],TNOMINA[CODIGO],TNOMINA[sbruto])</f>
        <v>17000</v>
      </c>
      <c r="K363" s="42">
        <f>_xlfn.XLOOKUP(Tabla15[[#This Row],[COD]],TNOMINA[CODIGO],TNOMINA[ISR])</f>
        <v>0</v>
      </c>
      <c r="L363" s="42">
        <f>_xlfn.XLOOKUP(Tabla15[[#This Row],[COD]],TNOMINA[CODIGO],TNOMINA[SFS])</f>
        <v>516.79999999999995</v>
      </c>
      <c r="M363" s="42">
        <f>_xlfn.XLOOKUP(Tabla15[[#This Row],[COD]],TNOMINA[CODIGO],TNOMINA[AFP])</f>
        <v>487.9</v>
      </c>
      <c r="N363" s="42">
        <f>_xlfn.XLOOKUP(Tabla15[[#This Row],[COD]],TNOMINA[CODIGO],TNOMINA[Otro Desc.])</f>
        <v>25</v>
      </c>
      <c r="O363" s="42">
        <f>_xlfn.XLOOKUP(Tabla15[[#This Row],[COD]],TNOMINA[CODIGO],TNOMINA[sneto])</f>
        <v>15970.3</v>
      </c>
      <c r="P363" t="str">
        <f>_xlfn.XLOOKUP(Tabla15[[#This Row],[CEDULA]],EMPXSEXO[NODOC],EMPXSEXO[GENERO])</f>
        <v>F</v>
      </c>
      <c r="Q36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4" spans="1:17" hidden="1">
      <c r="A364" t="s">
        <v>7506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40210296030</v>
      </c>
      <c r="D364" t="str">
        <f>_xlfn.XLOOKUP(Tabla15[[#This Row],[CEDULA]],TMODELO[Numero Documento],TMODELO[Empleado],_xlfn.XLOOKUP(Tabla15[[#This Row],[CEDULA]],TNOMINA[cedula],TNOMINA[nombre]))</f>
        <v>KARINA MASSIEL CORNIELLE VARGAS</v>
      </c>
      <c r="E364" t="str">
        <f>_xlfn.XLOOKUP(Tabla15[[#This Row],[CEDULA]],TMODELO[Numero Documento],TMODELO[Cargo],_xlfn.XLOOKUP(Tabla15[[#This Row],[COD]],TNOMINA[CODIGO],TNOMINA[cargo]))</f>
        <v>CONSERJE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ESTATUTO SIMPLIFICADO</v>
      </c>
      <c r="I364" t="str">
        <f>IF(Tabla15[[#This Row],[CAT1]]&lt;&gt;"",Tabla15[[#This Row],[CAT1]],Tabla15[[#This Row],[CAT2]])</f>
        <v>ESTATUTO SIMPLIFICADO</v>
      </c>
      <c r="J364" s="42">
        <f>_xlfn.XLOOKUP(Tabla15[[#This Row],[COD]],TNOMINA[CODIGO],TNOMINA[sbruto])</f>
        <v>17000</v>
      </c>
      <c r="K364" s="42">
        <f>_xlfn.XLOOKUP(Tabla15[[#This Row],[COD]],TNOMINA[CODIGO],TNOMINA[ISR])</f>
        <v>0</v>
      </c>
      <c r="L364" s="42">
        <f>_xlfn.XLOOKUP(Tabla15[[#This Row],[COD]],TNOMINA[CODIGO],TNOMINA[SFS])</f>
        <v>516.79999999999995</v>
      </c>
      <c r="M364" s="42">
        <f>_xlfn.XLOOKUP(Tabla15[[#This Row],[COD]],TNOMINA[CODIGO],TNOMINA[AFP])</f>
        <v>487.9</v>
      </c>
      <c r="N364" s="42">
        <f>_xlfn.XLOOKUP(Tabla15[[#This Row],[COD]],TNOMINA[CODIGO],TNOMINA[Otro Desc.])</f>
        <v>25</v>
      </c>
      <c r="O364" s="42">
        <f>_xlfn.XLOOKUP(Tabla15[[#This Row],[COD]],TNOMINA[CODIGO],TNOMINA[sneto])</f>
        <v>15970.3</v>
      </c>
      <c r="P364" t="str">
        <f>_xlfn.XLOOKUP(Tabla15[[#This Row],[CEDULA]],EMPXSEXO[NODOC],EMPXSEXO[GENERO])</f>
        <v>F</v>
      </c>
      <c r="Q36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5" spans="1:17" hidden="1">
      <c r="A365" t="s">
        <v>7547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40224924478</v>
      </c>
      <c r="D365" t="str">
        <f>_xlfn.XLOOKUP(Tabla15[[#This Row],[CEDULA]],TMODELO[Numero Documento],TMODELO[Empleado],_xlfn.XLOOKUP(Tabla15[[#This Row],[CEDULA]],TNOMINA[cedula],TNOMINA[nombre]))</f>
        <v>MARCO STEFANO GIPPONI</v>
      </c>
      <c r="E365" t="str">
        <f>_xlfn.XLOOKUP(Tabla15[[#This Row],[CEDULA]],TMODELO[Numero Documento],TMODELO[Cargo],_xlfn.XLOOKUP(Tabla15[[#This Row],[COD]],TNOMINA[CODIGO],TNOMINA[cargo]))</f>
        <v>MAESTRO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2">
        <f>_xlfn.XLOOKUP(Tabla15[[#This Row],[COD]],TNOMINA[CODIGO],TNOMINA[sbruto])</f>
        <v>16500</v>
      </c>
      <c r="K365" s="42">
        <f>_xlfn.XLOOKUP(Tabla15[[#This Row],[COD]],TNOMINA[CODIGO],TNOMINA[ISR])</f>
        <v>0</v>
      </c>
      <c r="L365" s="42">
        <f>_xlfn.XLOOKUP(Tabla15[[#This Row],[COD]],TNOMINA[CODIGO],TNOMINA[SFS])</f>
        <v>501.6</v>
      </c>
      <c r="M365" s="42">
        <f>_xlfn.XLOOKUP(Tabla15[[#This Row],[COD]],TNOMINA[CODIGO],TNOMINA[AFP])</f>
        <v>473.55</v>
      </c>
      <c r="N365" s="42">
        <f>_xlfn.XLOOKUP(Tabla15[[#This Row],[COD]],TNOMINA[CODIGO],TNOMINA[Otro Desc.])</f>
        <v>25</v>
      </c>
      <c r="O365" s="42">
        <f>_xlfn.XLOOKUP(Tabla15[[#This Row],[COD]],TNOMINA[CODIGO],TNOMINA[sneto])</f>
        <v>15499.85</v>
      </c>
      <c r="P365" t="str">
        <f>_xlfn.XLOOKUP(Tabla15[[#This Row],[CEDULA]],EMPXSEXO[NODOC],EMPXSEXO[GENERO])</f>
        <v>M</v>
      </c>
      <c r="Q36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6" spans="1:17" hidden="1">
      <c r="A366" t="s">
        <v>7624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00100337302</v>
      </c>
      <c r="D366" t="str">
        <f>_xlfn.XLOOKUP(Tabla15[[#This Row],[CEDULA]],TMODELO[Numero Documento],TMODELO[Empleado],_xlfn.XLOOKUP(Tabla15[[#This Row],[CEDULA]],TNOMINA[cedula],TNOMINA[nombre]))</f>
        <v>RAFAEL CRISTOBAL QUEZADA SUERO</v>
      </c>
      <c r="E366" t="str">
        <f>_xlfn.XLOOKUP(Tabla15[[#This Row],[CEDULA]],TMODELO[Numero Documento],TMODELO[Cargo],_xlfn.XLOOKUP(Tabla15[[#This Row],[COD]],TNOMINA[CODIGO],TNOMINA[cargo]))</f>
        <v>VIGILANTE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ESTATUTO SIMPLIFICADO</v>
      </c>
      <c r="I366" t="str">
        <f>IF(Tabla15[[#This Row],[CAT1]]&lt;&gt;"",Tabla15[[#This Row],[CAT1]],Tabla15[[#This Row],[CAT2]])</f>
        <v>ESTATUTO SIMPLIFICADO</v>
      </c>
      <c r="J366" s="42">
        <f>_xlfn.XLOOKUP(Tabla15[[#This Row],[COD]],TNOMINA[CODIGO],TNOMINA[sbruto])</f>
        <v>16500</v>
      </c>
      <c r="K366" s="42">
        <f>_xlfn.XLOOKUP(Tabla15[[#This Row],[COD]],TNOMINA[CODIGO],TNOMINA[ISR])</f>
        <v>0</v>
      </c>
      <c r="L366" s="42">
        <f>_xlfn.XLOOKUP(Tabla15[[#This Row],[COD]],TNOMINA[CODIGO],TNOMINA[SFS])</f>
        <v>501.6</v>
      </c>
      <c r="M366" s="42">
        <f>_xlfn.XLOOKUP(Tabla15[[#This Row],[COD]],TNOMINA[CODIGO],TNOMINA[AFP])</f>
        <v>473.55</v>
      </c>
      <c r="N366" s="42">
        <f>_xlfn.XLOOKUP(Tabla15[[#This Row],[COD]],TNOMINA[CODIGO],TNOMINA[Otro Desc.])</f>
        <v>25</v>
      </c>
      <c r="O366" s="42">
        <f>_xlfn.XLOOKUP(Tabla15[[#This Row],[COD]],TNOMINA[CODIGO],TNOMINA[sneto])</f>
        <v>15499.85</v>
      </c>
      <c r="P366" t="str">
        <f>_xlfn.XLOOKUP(Tabla15[[#This Row],[CEDULA]],EMPXSEXO[NODOC],EMPXSEXO[GENERO])</f>
        <v>M</v>
      </c>
      <c r="Q36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7" spans="1:17" hidden="1">
      <c r="A367" t="s">
        <v>7588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00112699426</v>
      </c>
      <c r="D367" t="str">
        <f>_xlfn.XLOOKUP(Tabla15[[#This Row],[CEDULA]],TMODELO[Numero Documento],TMODELO[Empleado],_xlfn.XLOOKUP(Tabla15[[#This Row],[CEDULA]],TNOMINA[cedula],TNOMINA[nombre]))</f>
        <v>NATANAEL DE LA CRUZ VASQUEZ</v>
      </c>
      <c r="E367" t="str">
        <f>_xlfn.XLOOKUP(Tabla15[[#This Row],[CEDULA]],TMODELO[Numero Documento],TMODELO[Cargo],_xlfn.XLOOKUP(Tabla15[[#This Row],[COD]],TNOMINA[CODIGO],TNOMINA[cargo]))</f>
        <v>PROFESOR (A) DE DANZA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FIJO</v>
      </c>
      <c r="I367" t="str">
        <f>IF(Tabla15[[#This Row],[CAT1]]&lt;&gt;"",Tabla15[[#This Row],[CAT1]],Tabla15[[#This Row],[CAT2]])</f>
        <v>FIJO</v>
      </c>
      <c r="J367" s="42">
        <f>_xlfn.XLOOKUP(Tabla15[[#This Row],[COD]],TNOMINA[CODIGO],TNOMINA[sbruto])</f>
        <v>16500</v>
      </c>
      <c r="K367" s="42">
        <f>_xlfn.XLOOKUP(Tabla15[[#This Row],[COD]],TNOMINA[CODIGO],TNOMINA[ISR])</f>
        <v>0</v>
      </c>
      <c r="L367" s="42">
        <f>_xlfn.XLOOKUP(Tabla15[[#This Row],[COD]],TNOMINA[CODIGO],TNOMINA[SFS])</f>
        <v>501.6</v>
      </c>
      <c r="M367" s="42">
        <f>_xlfn.XLOOKUP(Tabla15[[#This Row],[COD]],TNOMINA[CODIGO],TNOMINA[AFP])</f>
        <v>473.55</v>
      </c>
      <c r="N367" s="42">
        <f>_xlfn.XLOOKUP(Tabla15[[#This Row],[COD]],TNOMINA[CODIGO],TNOMINA[Otro Desc.])</f>
        <v>25</v>
      </c>
      <c r="O367" s="42">
        <f>_xlfn.XLOOKUP(Tabla15[[#This Row],[COD]],TNOMINA[CODIGO],TNOMINA[sneto])</f>
        <v>15499.85</v>
      </c>
      <c r="P367" t="str">
        <f>_xlfn.XLOOKUP(Tabla15[[#This Row],[CEDULA]],EMPXSEXO[NODOC],EMPXSEXO[GENERO])</f>
        <v>M</v>
      </c>
      <c r="Q36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8" spans="1:17" hidden="1">
      <c r="A368" t="s">
        <v>7276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00110502614</v>
      </c>
      <c r="D368" t="str">
        <f>_xlfn.XLOOKUP(Tabla15[[#This Row],[CEDULA]],TMODELO[Numero Documento],TMODELO[Empleado],_xlfn.XLOOKUP(Tabla15[[#This Row],[CEDULA]],TNOMINA[cedula],TNOMINA[nombre]))</f>
        <v>AIDA FELIZ CUELLO</v>
      </c>
      <c r="E368" t="str">
        <f>_xlfn.XLOOKUP(Tabla15[[#This Row],[CEDULA]],TMODELO[Numero Documento],TMODELO[Cargo],_xlfn.XLOOKUP(Tabla15[[#This Row],[COD]],TNOMINA[CODIGO],TNOMINA[cargo]))</f>
        <v>CONSERJE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ESTATUTO SIMPLIFICADO</v>
      </c>
      <c r="I368" t="str">
        <f>IF(Tabla15[[#This Row],[CAT1]]&lt;&gt;"",Tabla15[[#This Row],[CAT1]],Tabla15[[#This Row],[CAT2]])</f>
        <v>ESTATUTO SIMPLIFICADO</v>
      </c>
      <c r="J368" s="42">
        <f>_xlfn.XLOOKUP(Tabla15[[#This Row],[COD]],TNOMINA[CODIGO],TNOMINA[sbruto])</f>
        <v>15000</v>
      </c>
      <c r="K368" s="42">
        <f>_xlfn.XLOOKUP(Tabla15[[#This Row],[COD]],TNOMINA[CODIGO],TNOMINA[ISR])</f>
        <v>0</v>
      </c>
      <c r="L368" s="42">
        <f>_xlfn.XLOOKUP(Tabla15[[#This Row],[COD]],TNOMINA[CODIGO],TNOMINA[SFS])</f>
        <v>456</v>
      </c>
      <c r="M368" s="42">
        <f>_xlfn.XLOOKUP(Tabla15[[#This Row],[COD]],TNOMINA[CODIGO],TNOMINA[AFP])</f>
        <v>430.5</v>
      </c>
      <c r="N368" s="42">
        <f>_xlfn.XLOOKUP(Tabla15[[#This Row],[COD]],TNOMINA[CODIGO],TNOMINA[Otro Desc.])</f>
        <v>25</v>
      </c>
      <c r="O368" s="42">
        <f>_xlfn.XLOOKUP(Tabla15[[#This Row],[COD]],TNOMINA[CODIGO],TNOMINA[sneto])</f>
        <v>14088.5</v>
      </c>
      <c r="P368" t="str">
        <f>_xlfn.XLOOKUP(Tabla15[[#This Row],[CEDULA]],EMPXSEXO[NODOC],EMPXSEXO[GENERO])</f>
        <v>F</v>
      </c>
      <c r="Q36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9" spans="1:17" hidden="1">
      <c r="A369" t="s">
        <v>7407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08100053415</v>
      </c>
      <c r="D369" t="str">
        <f>_xlfn.XLOOKUP(Tabla15[[#This Row],[CEDULA]],TMODELO[Numero Documento],TMODELO[Empleado],_xlfn.XLOOKUP(Tabla15[[#This Row],[CEDULA]],TNOMINA[cedula],TNOMINA[nombre]))</f>
        <v>FEDERICO ANTONIO TORIBIO LEONARDO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2">
        <f>_xlfn.XLOOKUP(Tabla15[[#This Row],[COD]],TNOMINA[CODIGO],TNOMINA[sbruto])</f>
        <v>14300</v>
      </c>
      <c r="K369" s="42">
        <f>_xlfn.XLOOKUP(Tabla15[[#This Row],[COD]],TNOMINA[CODIGO],TNOMINA[ISR])</f>
        <v>0</v>
      </c>
      <c r="L369" s="42">
        <f>_xlfn.XLOOKUP(Tabla15[[#This Row],[COD]],TNOMINA[CODIGO],TNOMINA[SFS])</f>
        <v>434.72</v>
      </c>
      <c r="M369" s="42">
        <f>_xlfn.XLOOKUP(Tabla15[[#This Row],[COD]],TNOMINA[CODIGO],TNOMINA[AFP])</f>
        <v>410.41</v>
      </c>
      <c r="N369" s="42">
        <f>_xlfn.XLOOKUP(Tabla15[[#This Row],[COD]],TNOMINA[CODIGO],TNOMINA[Otro Desc.])</f>
        <v>24.999999999998181</v>
      </c>
      <c r="O369" s="42">
        <f>_xlfn.XLOOKUP(Tabla15[[#This Row],[COD]],TNOMINA[CODIGO],TNOMINA[sneto])</f>
        <v>13429.87</v>
      </c>
      <c r="P369" t="str">
        <f>_xlfn.XLOOKUP(Tabla15[[#This Row],[CEDULA]],EMPXSEXO[NODOC],EMPXSEXO[GENERO])</f>
        <v>M</v>
      </c>
      <c r="Q36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0" spans="1:17" hidden="1">
      <c r="A370" t="s">
        <v>7454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05500343891</v>
      </c>
      <c r="D370" t="str">
        <f>_xlfn.XLOOKUP(Tabla15[[#This Row],[CEDULA]],TMODELO[Numero Documento],TMODELO[Empleado],_xlfn.XLOOKUP(Tabla15[[#This Row],[CEDULA]],TNOMINA[cedula],TNOMINA[nombre]))</f>
        <v>ISAAC DE JESUS INOA SANTANA</v>
      </c>
      <c r="E370" t="str">
        <f>_xlfn.XLOOKUP(Tabla15[[#This Row],[CEDULA]],TMODELO[Numero Documento],TMODELO[Cargo],_xlfn.XLOOKUP(Tabla15[[#This Row],[COD]],TNOMINA[CODIGO],TNOMINA[cargo]))</f>
        <v>PROFESOR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2">
        <f>_xlfn.XLOOKUP(Tabla15[[#This Row],[COD]],TNOMINA[CODIGO],TNOMINA[sbruto])</f>
        <v>14300</v>
      </c>
      <c r="K370" s="42">
        <f>_xlfn.XLOOKUP(Tabla15[[#This Row],[COD]],TNOMINA[CODIGO],TNOMINA[ISR])</f>
        <v>0</v>
      </c>
      <c r="L370" s="42">
        <f>_xlfn.XLOOKUP(Tabla15[[#This Row],[COD]],TNOMINA[CODIGO],TNOMINA[SFS])</f>
        <v>434.72</v>
      </c>
      <c r="M370" s="42">
        <f>_xlfn.XLOOKUP(Tabla15[[#This Row],[COD]],TNOMINA[CODIGO],TNOMINA[AFP])</f>
        <v>410.41</v>
      </c>
      <c r="N370" s="42">
        <f>_xlfn.XLOOKUP(Tabla15[[#This Row],[COD]],TNOMINA[CODIGO],TNOMINA[Otro Desc.])</f>
        <v>24.999999999998181</v>
      </c>
      <c r="O370" s="42">
        <f>_xlfn.XLOOKUP(Tabla15[[#This Row],[COD]],TNOMINA[CODIGO],TNOMINA[sneto])</f>
        <v>13429.87</v>
      </c>
      <c r="P370" t="str">
        <f>_xlfn.XLOOKUP(Tabla15[[#This Row],[CEDULA]],EMPXSEXO[NODOC],EMPXSEXO[GENERO])</f>
        <v>M</v>
      </c>
      <c r="Q37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1" spans="1:17" hidden="1">
      <c r="A371" t="s">
        <v>7381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00102444502</v>
      </c>
      <c r="D371" t="str">
        <f>_xlfn.XLOOKUP(Tabla15[[#This Row],[CEDULA]],TMODELO[Numero Documento],TMODELO[Empleado],_xlfn.XLOOKUP(Tabla15[[#This Row],[CEDULA]],TNOMINA[cedula],TNOMINA[nombre]))</f>
        <v>ELENIS ALTAGRACIA HEREDIA LOPEZ</v>
      </c>
      <c r="E371" t="str">
        <f>_xlfn.XLOOKUP(Tabla15[[#This Row],[CEDULA]],TMODELO[Numero Documento],TMODELO[Cargo],_xlfn.XLOOKUP(Tabla15[[#This Row],[COD]],TNOMINA[CODIGO],TNOMINA[cargo]))</f>
        <v>PROFESOR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2">
        <f>_xlfn.XLOOKUP(Tabla15[[#This Row],[COD]],TNOMINA[CODIGO],TNOMINA[sbruto])</f>
        <v>13200</v>
      </c>
      <c r="K371" s="42">
        <f>_xlfn.XLOOKUP(Tabla15[[#This Row],[COD]],TNOMINA[CODIGO],TNOMINA[ISR])</f>
        <v>0</v>
      </c>
      <c r="L371" s="42">
        <f>_xlfn.XLOOKUP(Tabla15[[#This Row],[COD]],TNOMINA[CODIGO],TNOMINA[SFS])</f>
        <v>401.28</v>
      </c>
      <c r="M371" s="42">
        <f>_xlfn.XLOOKUP(Tabla15[[#This Row],[COD]],TNOMINA[CODIGO],TNOMINA[AFP])</f>
        <v>378.84</v>
      </c>
      <c r="N371" s="42">
        <f>_xlfn.XLOOKUP(Tabla15[[#This Row],[COD]],TNOMINA[CODIGO],TNOMINA[Otro Desc.])</f>
        <v>2571.0000000000018</v>
      </c>
      <c r="O371" s="42">
        <f>_xlfn.XLOOKUP(Tabla15[[#This Row],[COD]],TNOMINA[CODIGO],TNOMINA[sneto])</f>
        <v>9848.8799999999992</v>
      </c>
      <c r="P371" t="str">
        <f>_xlfn.XLOOKUP(Tabla15[[#This Row],[CEDULA]],EMPXSEXO[NODOC],EMPXSEXO[GENERO])</f>
        <v>F</v>
      </c>
      <c r="Q37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2" spans="1:17" hidden="1">
      <c r="A372" t="s">
        <v>7478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40221050533</v>
      </c>
      <c r="D372" t="str">
        <f>_xlfn.XLOOKUP(Tabla15[[#This Row],[CEDULA]],TMODELO[Numero Documento],TMODELO[Empleado],_xlfn.XLOOKUP(Tabla15[[#This Row],[CEDULA]],TNOMINA[cedula],TNOMINA[nombre]))</f>
        <v>JOSE FRANCISCO HOLGUIN PEÑA</v>
      </c>
      <c r="E372" t="str">
        <f>_xlfn.XLOOKUP(Tabla15[[#This Row],[CEDULA]],TMODELO[Numero Documento],TMODELO[Cargo],_xlfn.XLOOKUP(Tabla15[[#This Row],[COD]],TNOMINA[CODIGO],TNOMINA[cargo]))</f>
        <v>MAESTRO (A)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2" t="str">
        <f>_xlfn.XLOOKUP(Tabla15[[#This Row],[CEDULA]],TNOMBRADOS[CEDULA],TNOMBRADOS[STATUS],
_xlfn.XLOOKUP(Tabla15[[#This Row],[CEDULA]],TCARRERA[CEDULA],TCARRERA[CATEGORIA DEL SERVIDOR],""))</f>
        <v/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FIJO</v>
      </c>
      <c r="J372" s="42">
        <f>_xlfn.XLOOKUP(Tabla15[[#This Row],[COD]],TNOMINA[CODIGO],TNOMINA[sbruto])</f>
        <v>13200</v>
      </c>
      <c r="K372" s="42">
        <f>_xlfn.XLOOKUP(Tabla15[[#This Row],[COD]],TNOMINA[CODIGO],TNOMINA[ISR])</f>
        <v>0</v>
      </c>
      <c r="L372" s="42">
        <f>_xlfn.XLOOKUP(Tabla15[[#This Row],[COD]],TNOMINA[CODIGO],TNOMINA[SFS])</f>
        <v>401.28</v>
      </c>
      <c r="M372" s="42">
        <f>_xlfn.XLOOKUP(Tabla15[[#This Row],[COD]],TNOMINA[CODIGO],TNOMINA[AFP])</f>
        <v>378.84</v>
      </c>
      <c r="N372" s="42">
        <f>_xlfn.XLOOKUP(Tabla15[[#This Row],[COD]],TNOMINA[CODIGO],TNOMINA[Otro Desc.])</f>
        <v>25.000000000001819</v>
      </c>
      <c r="O372" s="42">
        <f>_xlfn.XLOOKUP(Tabla15[[#This Row],[COD]],TNOMINA[CODIGO],TNOMINA[sneto])</f>
        <v>12394.88</v>
      </c>
      <c r="P372" t="str">
        <f>_xlfn.XLOOKUP(Tabla15[[#This Row],[CEDULA]],EMPXSEXO[NODOC],EMPXSEXO[GENERO])</f>
        <v>M</v>
      </c>
      <c r="Q37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3" spans="1:17" hidden="1">
      <c r="A373" t="s">
        <v>7707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00115518706</v>
      </c>
      <c r="D373" t="str">
        <f>_xlfn.XLOOKUP(Tabla15[[#This Row],[CEDULA]],TMODELO[Numero Documento],TMODELO[Empleado],_xlfn.XLOOKUP(Tabla15[[#This Row],[CEDULA]],TNOMINA[cedula],TNOMINA[nombre]))</f>
        <v>YESSELENNY MARTE PEREZ</v>
      </c>
      <c r="E373" t="str">
        <f>_xlfn.XLOOKUP(Tabla15[[#This Row],[CEDULA]],TMODELO[Numero Documento],TMODELO[Cargo],_xlfn.XLOOKUP(Tabla15[[#This Row],[COD]],TNOMINA[CODIGO],TNOMINA[cargo]))</f>
        <v>MAESTRO (A)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3" t="str">
        <f>_xlfn.XLOOKUP(Tabla15[[#This Row],[CEDULA]],TNOMBRADOS[CEDULA],TNOMBRADOS[STATUS],
_xlfn.XLOOKUP(Tabla15[[#This Row],[CEDULA]],TCARRERA[CEDULA],TCARRERA[CATEGORIA DEL SERVIDOR],""))</f>
        <v/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FIJO</v>
      </c>
      <c r="J373" s="42">
        <f>_xlfn.XLOOKUP(Tabla15[[#This Row],[COD]],TNOMINA[CODIGO],TNOMINA[sbruto])</f>
        <v>12375</v>
      </c>
      <c r="K373" s="42">
        <f>_xlfn.XLOOKUP(Tabla15[[#This Row],[COD]],TNOMINA[CODIGO],TNOMINA[ISR])</f>
        <v>0</v>
      </c>
      <c r="L373" s="42">
        <f>_xlfn.XLOOKUP(Tabla15[[#This Row],[COD]],TNOMINA[CODIGO],TNOMINA[SFS])</f>
        <v>376.2</v>
      </c>
      <c r="M373" s="42">
        <f>_xlfn.XLOOKUP(Tabla15[[#This Row],[COD]],TNOMINA[CODIGO],TNOMINA[AFP])</f>
        <v>355.16</v>
      </c>
      <c r="N373" s="42">
        <f>_xlfn.XLOOKUP(Tabla15[[#This Row],[COD]],TNOMINA[CODIGO],TNOMINA[Otro Desc.])</f>
        <v>25</v>
      </c>
      <c r="O373" s="42">
        <f>_xlfn.XLOOKUP(Tabla15[[#This Row],[COD]],TNOMINA[CODIGO],TNOMINA[sneto])</f>
        <v>11618.64</v>
      </c>
      <c r="P373" t="str">
        <f>_xlfn.XLOOKUP(Tabla15[[#This Row],[CEDULA]],EMPXSEXO[NODOC],EMPXSEXO[GENERO])</f>
        <v>F</v>
      </c>
      <c r="Q37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4" spans="1:17" hidden="1">
      <c r="A374" t="s">
        <v>7576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00102872660</v>
      </c>
      <c r="D374" t="str">
        <f>_xlfn.XLOOKUP(Tabla15[[#This Row],[CEDULA]],TMODELO[Numero Documento],TMODELO[Empleado],_xlfn.XLOOKUP(Tabla15[[#This Row],[CEDULA]],TNOMINA[cedula],TNOMINA[nombre]))</f>
        <v>MILAGROS AMPARO PEREZ MENDEZ</v>
      </c>
      <c r="E374" t="str">
        <f>_xlfn.XLOOKUP(Tabla15[[#This Row],[CEDULA]],TMODELO[Numero Documento],TMODELO[Cargo],_xlfn.XLOOKUP(Tabla15[[#This Row],[COD]],TNOMINA[CODIGO],TNOMINA[cargo]))</f>
        <v>INSTRUCTOR (A)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4" t="str">
        <f>_xlfn.XLOOKUP(Tabla15[[#This Row],[CEDULA]],TNOMBRADOS[CEDULA],TNOMBRADOS[STATUS],
_xlfn.XLOOKUP(Tabla15[[#This Row],[CEDULA]],TCARRERA[CEDULA],TCARRERA[CATEGORIA DEL SERVIDOR],""))</f>
        <v/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FIJO</v>
      </c>
      <c r="J374" s="42">
        <f>_xlfn.XLOOKUP(Tabla15[[#This Row],[COD]],TNOMINA[CODIGO],TNOMINA[sbruto])</f>
        <v>11400.33</v>
      </c>
      <c r="K374" s="42">
        <f>_xlfn.XLOOKUP(Tabla15[[#This Row],[COD]],TNOMINA[CODIGO],TNOMINA[ISR])</f>
        <v>0</v>
      </c>
      <c r="L374" s="42">
        <f>_xlfn.XLOOKUP(Tabla15[[#This Row],[COD]],TNOMINA[CODIGO],TNOMINA[SFS])</f>
        <v>346.57</v>
      </c>
      <c r="M374" s="42">
        <f>_xlfn.XLOOKUP(Tabla15[[#This Row],[COD]],TNOMINA[CODIGO],TNOMINA[AFP])</f>
        <v>327.19</v>
      </c>
      <c r="N374" s="42">
        <f>_xlfn.XLOOKUP(Tabla15[[#This Row],[COD]],TNOMINA[CODIGO],TNOMINA[Otro Desc.])</f>
        <v>3735.0499999999993</v>
      </c>
      <c r="O374" s="42">
        <f>_xlfn.XLOOKUP(Tabla15[[#This Row],[COD]],TNOMINA[CODIGO],TNOMINA[sneto])</f>
        <v>6991.52</v>
      </c>
      <c r="P374" t="str">
        <f>_xlfn.XLOOKUP(Tabla15[[#This Row],[CEDULA]],EMPXSEXO[NODOC],EMPXSEXO[GENERO])</f>
        <v>F</v>
      </c>
      <c r="Q37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5" spans="1:17" hidden="1">
      <c r="A375" t="s">
        <v>7330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03300083809</v>
      </c>
      <c r="D375" t="str">
        <f>_xlfn.XLOOKUP(Tabla15[[#This Row],[CEDULA]],TMODELO[Numero Documento],TMODELO[Empleado],_xlfn.XLOOKUP(Tabla15[[#This Row],[CEDULA]],TNOMINA[cedula],TNOMINA[nombre]))</f>
        <v>CARLOS JOEL MAÑON REYES</v>
      </c>
      <c r="E375" t="str">
        <f>_xlfn.XLOOKUP(Tabla15[[#This Row],[CEDULA]],TMODELO[Numero Documento],TMODELO[Cargo],_xlfn.XLOOKUP(Tabla15[[#This Row],[COD]],TNOMINA[CODIGO],TNOMINA[cargo]))</f>
        <v>PROFESOR (A)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5" t="str">
        <f>_xlfn.XLOOKUP(Tabla15[[#This Row],[CEDULA]],TNOMBRADOS[CEDULA],TNOMBRADOS[STATUS],
_xlfn.XLOOKUP(Tabla15[[#This Row],[CEDULA]],TCARRERA[CEDULA],TCARRERA[CATEGORIA DEL SERVIDOR],""))</f>
        <v/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FIJO</v>
      </c>
      <c r="J375" s="42">
        <f>_xlfn.XLOOKUP(Tabla15[[#This Row],[COD]],TNOMINA[CODIGO],TNOMINA[sbruto])</f>
        <v>11000</v>
      </c>
      <c r="K375" s="42">
        <f>_xlfn.XLOOKUP(Tabla15[[#This Row],[COD]],TNOMINA[CODIGO],TNOMINA[ISR])</f>
        <v>0</v>
      </c>
      <c r="L375" s="42">
        <f>_xlfn.XLOOKUP(Tabla15[[#This Row],[COD]],TNOMINA[CODIGO],TNOMINA[SFS])</f>
        <v>334.4</v>
      </c>
      <c r="M375" s="42">
        <f>_xlfn.XLOOKUP(Tabla15[[#This Row],[COD]],TNOMINA[CODIGO],TNOMINA[AFP])</f>
        <v>315.7</v>
      </c>
      <c r="N375" s="42">
        <f>_xlfn.XLOOKUP(Tabla15[[#This Row],[COD]],TNOMINA[CODIGO],TNOMINA[Otro Desc.])</f>
        <v>25</v>
      </c>
      <c r="O375" s="42">
        <f>_xlfn.XLOOKUP(Tabla15[[#This Row],[COD]],TNOMINA[CODIGO],TNOMINA[sneto])</f>
        <v>10324.9</v>
      </c>
      <c r="P375" t="str">
        <f>_xlfn.XLOOKUP(Tabla15[[#This Row],[CEDULA]],EMPXSEXO[NODOC],EMPXSEXO[GENERO])</f>
        <v>M</v>
      </c>
      <c r="Q37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6" spans="1:17" hidden="1">
      <c r="A376" t="s">
        <v>7315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08100008575</v>
      </c>
      <c r="D376" t="str">
        <f>_xlfn.XLOOKUP(Tabla15[[#This Row],[CEDULA]],TMODELO[Numero Documento],TMODELO[Empleado],_xlfn.XLOOKUP(Tabla15[[#This Row],[CEDULA]],TNOMINA[cedula],TNOMINA[nombre]))</f>
        <v>BASILISA MENDEZ GIL</v>
      </c>
      <c r="E376" t="str">
        <f>_xlfn.XLOOKUP(Tabla15[[#This Row],[CEDULA]],TMODELO[Numero Documento],TMODELO[Cargo],_xlfn.XLOOKUP(Tabla15[[#This Row],[COD]],TNOMINA[CODIGO],TNOMINA[cargo]))</f>
        <v>CONSERJE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6" t="str">
        <f>_xlfn.XLOOKUP(Tabla15[[#This Row],[CEDULA]],TNOMBRADOS[CEDULA],TNOMBRADOS[STATUS],
_xlfn.XLOOKUP(Tabla15[[#This Row],[CEDULA]],TCARRERA[CEDULA],TCARRERA[CATEGORIA DEL SERVIDOR],""))</f>
        <v/>
      </c>
      <c r="H376" t="str">
        <f>_xlfn.XLOOKUP(Tabla15[[#This Row],[CARGO]],Tabla612[CARGO],Tabla612[CATEGORIA DEL SERVIDOR],Tabla15[[#This Row],[TIPO]])</f>
        <v>ESTATUTO SIMPLIFICADO</v>
      </c>
      <c r="I376" t="str">
        <f>IF(Tabla15[[#This Row],[CAT1]]&lt;&gt;"",Tabla15[[#This Row],[CAT1]],Tabla15[[#This Row],[CAT2]])</f>
        <v>ESTATUTO SIMPLIFICADO</v>
      </c>
      <c r="J376" s="42">
        <f>_xlfn.XLOOKUP(Tabla15[[#This Row],[COD]],TNOMINA[CODIGO],TNOMINA[sbruto])</f>
        <v>10000</v>
      </c>
      <c r="K376" s="42">
        <f>_xlfn.XLOOKUP(Tabla15[[#This Row],[COD]],TNOMINA[CODIGO],TNOMINA[ISR])</f>
        <v>0</v>
      </c>
      <c r="L376" s="42">
        <f>_xlfn.XLOOKUP(Tabla15[[#This Row],[COD]],TNOMINA[CODIGO],TNOMINA[SFS])</f>
        <v>304</v>
      </c>
      <c r="M376" s="42">
        <f>_xlfn.XLOOKUP(Tabla15[[#This Row],[COD]],TNOMINA[CODIGO],TNOMINA[AFP])</f>
        <v>287</v>
      </c>
      <c r="N376" s="42">
        <f>_xlfn.XLOOKUP(Tabla15[[#This Row],[COD]],TNOMINA[CODIGO],TNOMINA[Otro Desc.])</f>
        <v>375</v>
      </c>
      <c r="O376" s="42">
        <f>_xlfn.XLOOKUP(Tabla15[[#This Row],[COD]],TNOMINA[CODIGO],TNOMINA[sneto])</f>
        <v>9034</v>
      </c>
      <c r="P376" t="str">
        <f>_xlfn.XLOOKUP(Tabla15[[#This Row],[CEDULA]],EMPXSEXO[NODOC],EMPXSEXO[GENERO])</f>
        <v>F</v>
      </c>
      <c r="Q37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7" spans="1:17" hidden="1">
      <c r="A377" t="s">
        <v>7329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09300263275</v>
      </c>
      <c r="D377" t="str">
        <f>_xlfn.XLOOKUP(Tabla15[[#This Row],[CEDULA]],TMODELO[Numero Documento],TMODELO[Empleado],_xlfn.XLOOKUP(Tabla15[[#This Row],[CEDULA]],TNOMINA[cedula],TNOMINA[nombre]))</f>
        <v>CARLOS FLORENTINO DE LEON</v>
      </c>
      <c r="E377" t="str">
        <f>_xlfn.XLOOKUP(Tabla15[[#This Row],[CEDULA]],TMODELO[Numero Documento],TMODELO[Cargo],_xlfn.XLOOKUP(Tabla15[[#This Row],[COD]],TNOMINA[CODIGO],TNOMINA[cargo]))</f>
        <v>COORDINADOR (A)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7" t="str">
        <f>_xlfn.XLOOKUP(Tabla15[[#This Row],[CEDULA]],TNOMBRADOS[CEDULA],TNOMBRADOS[STATUS],
_xlfn.XLOOKUP(Tabla15[[#This Row],[CEDULA]],TCARRERA[CEDULA],TCARRERA[CATEGORIA DEL SERVIDOR],""))</f>
        <v/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FIJO</v>
      </c>
      <c r="J377" s="42">
        <f>_xlfn.XLOOKUP(Tabla15[[#This Row],[COD]],TNOMINA[CODIGO],TNOMINA[sbruto])</f>
        <v>10000</v>
      </c>
      <c r="K377" s="42">
        <f>_xlfn.XLOOKUP(Tabla15[[#This Row],[COD]],TNOMINA[CODIGO],TNOMINA[ISR])</f>
        <v>0</v>
      </c>
      <c r="L377" s="42">
        <f>_xlfn.XLOOKUP(Tabla15[[#This Row],[COD]],TNOMINA[CODIGO],TNOMINA[SFS])</f>
        <v>304</v>
      </c>
      <c r="M377" s="42">
        <f>_xlfn.XLOOKUP(Tabla15[[#This Row],[COD]],TNOMINA[CODIGO],TNOMINA[AFP])</f>
        <v>287</v>
      </c>
      <c r="N377" s="42">
        <f>_xlfn.XLOOKUP(Tabla15[[#This Row],[COD]],TNOMINA[CODIGO],TNOMINA[Otro Desc.])</f>
        <v>25</v>
      </c>
      <c r="O377" s="42">
        <f>_xlfn.XLOOKUP(Tabla15[[#This Row],[COD]],TNOMINA[CODIGO],TNOMINA[sneto])</f>
        <v>9384</v>
      </c>
      <c r="P377" t="str">
        <f>_xlfn.XLOOKUP(Tabla15[[#This Row],[CEDULA]],EMPXSEXO[NODOC],EMPXSEXO[GENERO])</f>
        <v>M</v>
      </c>
      <c r="Q37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8" spans="1:17" hidden="1">
      <c r="A378" t="s">
        <v>7359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00800272593</v>
      </c>
      <c r="D378" t="str">
        <f>_xlfn.XLOOKUP(Tabla15[[#This Row],[CEDULA]],TMODELO[Numero Documento],TMODELO[Empleado],_xlfn.XLOOKUP(Tabla15[[#This Row],[CEDULA]],TNOMINA[cedula],TNOMINA[nombre]))</f>
        <v>DEISI MARIA MARTE LIRIANO</v>
      </c>
      <c r="E378" t="str">
        <f>_xlfn.XLOOKUP(Tabla15[[#This Row],[CEDULA]],TMODELO[Numero Documento],TMODELO[Cargo],_xlfn.XLOOKUP(Tabla15[[#This Row],[COD]],TNOMINA[CODIGO],TNOMINA[cargo]))</f>
        <v>MAESTRA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2">
        <f>_xlfn.XLOOKUP(Tabla15[[#This Row],[COD]],TNOMINA[CODIGO],TNOMINA[sbruto])</f>
        <v>10000</v>
      </c>
      <c r="K378" s="42">
        <f>_xlfn.XLOOKUP(Tabla15[[#This Row],[COD]],TNOMINA[CODIGO],TNOMINA[ISR])</f>
        <v>0</v>
      </c>
      <c r="L378" s="42">
        <f>_xlfn.XLOOKUP(Tabla15[[#This Row],[COD]],TNOMINA[CODIGO],TNOMINA[SFS])</f>
        <v>304</v>
      </c>
      <c r="M378" s="42">
        <f>_xlfn.XLOOKUP(Tabla15[[#This Row],[COD]],TNOMINA[CODIGO],TNOMINA[AFP])</f>
        <v>287</v>
      </c>
      <c r="N378" s="42">
        <f>_xlfn.XLOOKUP(Tabla15[[#This Row],[COD]],TNOMINA[CODIGO],TNOMINA[Otro Desc.])</f>
        <v>25</v>
      </c>
      <c r="O378" s="42">
        <f>_xlfn.XLOOKUP(Tabla15[[#This Row],[COD]],TNOMINA[CODIGO],TNOMINA[sneto])</f>
        <v>9384</v>
      </c>
      <c r="P378" t="str">
        <f>_xlfn.XLOOKUP(Tabla15[[#This Row],[CEDULA]],EMPXSEXO[NODOC],EMPXSEXO[GENERO])</f>
        <v>F</v>
      </c>
      <c r="Q37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9" spans="1:17" hidden="1">
      <c r="A379" t="s">
        <v>7590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00107068314</v>
      </c>
      <c r="D379" t="str">
        <f>_xlfn.XLOOKUP(Tabla15[[#This Row],[CEDULA]],TMODELO[Numero Documento],TMODELO[Empleado],_xlfn.XLOOKUP(Tabla15[[#This Row],[CEDULA]],TNOMINA[cedula],TNOMINA[nombre]))</f>
        <v>NELSON GOMEZ PEREZ</v>
      </c>
      <c r="E379" t="str">
        <f>_xlfn.XLOOKUP(Tabla15[[#This Row],[CEDULA]],TMODELO[Numero Documento],TMODELO[Cargo],_xlfn.XLOOKUP(Tabla15[[#This Row],[COD]],TNOMINA[CODIGO],TNOMINA[cargo]))</f>
        <v>MENSAJERO EXTERNO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9" t="str">
        <f>_xlfn.XLOOKUP(Tabla15[[#This Row],[CEDULA]],TNOMBRADOS[CEDULA],TNOMBRADOS[STATUS],
_xlfn.XLOOKUP(Tabla15[[#This Row],[CEDULA]],TCARRERA[CEDULA],TCARRERA[CATEGORIA DEL SERVIDOR],""))</f>
        <v/>
      </c>
      <c r="H379" t="str">
        <f>_xlfn.XLOOKUP(Tabla15[[#This Row],[CARGO]],Tabla612[CARGO],Tabla612[CATEGORIA DEL SERVIDOR],Tabla15[[#This Row],[TIPO]])</f>
        <v>ESTATUTO SIMPLIFICADO</v>
      </c>
      <c r="I379" t="str">
        <f>IF(Tabla15[[#This Row],[CAT1]]&lt;&gt;"",Tabla15[[#This Row],[CAT1]],Tabla15[[#This Row],[CAT2]])</f>
        <v>ESTATUTO SIMPLIFICADO</v>
      </c>
      <c r="J379" s="42">
        <f>_xlfn.XLOOKUP(Tabla15[[#This Row],[COD]],TNOMINA[CODIGO],TNOMINA[sbruto])</f>
        <v>10000</v>
      </c>
      <c r="K379" s="42">
        <f>_xlfn.XLOOKUP(Tabla15[[#This Row],[COD]],TNOMINA[CODIGO],TNOMINA[ISR])</f>
        <v>0</v>
      </c>
      <c r="L379" s="42">
        <f>_xlfn.XLOOKUP(Tabla15[[#This Row],[COD]],TNOMINA[CODIGO],TNOMINA[SFS])</f>
        <v>304</v>
      </c>
      <c r="M379" s="42">
        <f>_xlfn.XLOOKUP(Tabla15[[#This Row],[COD]],TNOMINA[CODIGO],TNOMINA[AFP])</f>
        <v>287</v>
      </c>
      <c r="N379" s="42">
        <f>_xlfn.XLOOKUP(Tabla15[[#This Row],[COD]],TNOMINA[CODIGO],TNOMINA[Otro Desc.])</f>
        <v>25</v>
      </c>
      <c r="O379" s="42">
        <f>_xlfn.XLOOKUP(Tabla15[[#This Row],[COD]],TNOMINA[CODIGO],TNOMINA[sneto])</f>
        <v>9384</v>
      </c>
      <c r="P379" t="str">
        <f>_xlfn.XLOOKUP(Tabla15[[#This Row],[CEDULA]],EMPXSEXO[NODOC],EMPXSEXO[GENERO])</f>
        <v>M</v>
      </c>
      <c r="Q37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0" spans="1:17" hidden="1">
      <c r="A380" t="s">
        <v>7646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00106833973</v>
      </c>
      <c r="D380" t="str">
        <f>_xlfn.XLOOKUP(Tabla15[[#This Row],[CEDULA]],TMODELO[Numero Documento],TMODELO[Empleado],_xlfn.XLOOKUP(Tabla15[[#This Row],[CEDULA]],TNOMINA[cedula],TNOMINA[nombre]))</f>
        <v>ROSA AMELIA PERALTA PEREZ</v>
      </c>
      <c r="E380" t="str">
        <f>_xlfn.XLOOKUP(Tabla15[[#This Row],[CEDULA]],TMODELO[Numero Documento],TMODELO[Cargo],_xlfn.XLOOKUP(Tabla15[[#This Row],[COD]],TNOMINA[CODIGO],TNOMINA[cargo]))</f>
        <v>MAESTRO (A)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0" t="str">
        <f>_xlfn.XLOOKUP(Tabla15[[#This Row],[CEDULA]],TNOMBRADOS[CEDULA],TNOMBRADOS[STATUS],
_xlfn.XLOOKUP(Tabla15[[#This Row],[CEDULA]],TCARRERA[CEDULA],TCARRERA[CATEGORIA DEL SERVIDOR],""))</f>
        <v/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FIJO</v>
      </c>
      <c r="J380" s="42">
        <f>_xlfn.XLOOKUP(Tabla15[[#This Row],[COD]],TNOMINA[CODIGO],TNOMINA[sbruto])</f>
        <v>10000</v>
      </c>
      <c r="K380" s="42">
        <f>_xlfn.XLOOKUP(Tabla15[[#This Row],[COD]],TNOMINA[CODIGO],TNOMINA[ISR])</f>
        <v>0</v>
      </c>
      <c r="L380" s="42">
        <f>_xlfn.XLOOKUP(Tabla15[[#This Row],[COD]],TNOMINA[CODIGO],TNOMINA[SFS])</f>
        <v>304</v>
      </c>
      <c r="M380" s="42">
        <f>_xlfn.XLOOKUP(Tabla15[[#This Row],[COD]],TNOMINA[CODIGO],TNOMINA[AFP])</f>
        <v>287</v>
      </c>
      <c r="N380" s="42">
        <f>_xlfn.XLOOKUP(Tabla15[[#This Row],[COD]],TNOMINA[CODIGO],TNOMINA[Otro Desc.])</f>
        <v>25</v>
      </c>
      <c r="O380" s="42">
        <f>_xlfn.XLOOKUP(Tabla15[[#This Row],[COD]],TNOMINA[CODIGO],TNOMINA[sneto])</f>
        <v>9384</v>
      </c>
      <c r="P380" t="str">
        <f>_xlfn.XLOOKUP(Tabla15[[#This Row],[CEDULA]],EMPXSEXO[NODOC],EMPXSEXO[GENERO])</f>
        <v>F</v>
      </c>
      <c r="Q38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1" spans="1:17" hidden="1">
      <c r="A381" t="s">
        <v>7400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01800081752</v>
      </c>
      <c r="D381" t="str">
        <f>_xlfn.XLOOKUP(Tabla15[[#This Row],[CEDULA]],TMODELO[Numero Documento],TMODELO[Empleado],_xlfn.XLOOKUP(Tabla15[[#This Row],[CEDULA]],TNOMINA[cedula],TNOMINA[nombre]))</f>
        <v>EVANGELINA CUEVAS</v>
      </c>
      <c r="E381" t="str">
        <f>_xlfn.XLOOKUP(Tabla15[[#This Row],[CEDULA]],TMODELO[Numero Documento],TMODELO[Cargo],_xlfn.XLOOKUP(Tabla15[[#This Row],[COD]],TNOMINA[CODIGO],TNOMINA[cargo]))</f>
        <v>CONSERJE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ESTATUTO SIMPLIFICADO</v>
      </c>
      <c r="I381" t="str">
        <f>IF(Tabla15[[#This Row],[CAT1]]&lt;&gt;"",Tabla15[[#This Row],[CAT1]],Tabla15[[#This Row],[CAT2]])</f>
        <v>ESTATUTO SIMPLIFICADO</v>
      </c>
      <c r="J381" s="42">
        <f>_xlfn.XLOOKUP(Tabla15[[#This Row],[COD]],TNOMINA[CODIGO],TNOMINA[sbruto])</f>
        <v>10000</v>
      </c>
      <c r="K381" s="42">
        <f>_xlfn.XLOOKUP(Tabla15[[#This Row],[COD]],TNOMINA[CODIGO],TNOMINA[ISR])</f>
        <v>0</v>
      </c>
      <c r="L381" s="42">
        <f>_xlfn.XLOOKUP(Tabla15[[#This Row],[COD]],TNOMINA[CODIGO],TNOMINA[SFS])</f>
        <v>304</v>
      </c>
      <c r="M381" s="42">
        <f>_xlfn.XLOOKUP(Tabla15[[#This Row],[COD]],TNOMINA[CODIGO],TNOMINA[AFP])</f>
        <v>287</v>
      </c>
      <c r="N381" s="42">
        <f>_xlfn.XLOOKUP(Tabla15[[#This Row],[COD]],TNOMINA[CODIGO],TNOMINA[Otro Desc.])</f>
        <v>25</v>
      </c>
      <c r="O381" s="42">
        <f>_xlfn.XLOOKUP(Tabla15[[#This Row],[COD]],TNOMINA[CODIGO],TNOMINA[sneto])</f>
        <v>9384</v>
      </c>
      <c r="P381" t="str">
        <f>_xlfn.XLOOKUP(Tabla15[[#This Row],[CEDULA]],EMPXSEXO[NODOC],EMPXSEXO[GENERO])</f>
        <v>F</v>
      </c>
      <c r="Q38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2" spans="1:17" hidden="1">
      <c r="A382" t="s">
        <v>7617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02300769656</v>
      </c>
      <c r="D382" t="str">
        <f>_xlfn.XLOOKUP(Tabla15[[#This Row],[CEDULA]],TMODELO[Numero Documento],TMODELO[Empleado],_xlfn.XLOOKUP(Tabla15[[#This Row],[CEDULA]],TNOMINA[cedula],TNOMINA[nombre]))</f>
        <v>PEDRO LAKE</v>
      </c>
      <c r="E382" t="str">
        <f>_xlfn.XLOOKUP(Tabla15[[#This Row],[CEDULA]],TMODELO[Numero Documento],TMODELO[Cargo],_xlfn.XLOOKUP(Tabla15[[#This Row],[COD]],TNOMINA[CODIGO],TNOMINA[cargo]))</f>
        <v>PROFESOR DE MUSICA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2" t="str">
        <f>_xlfn.XLOOKUP(Tabla15[[#This Row],[CEDULA]],TNOMBRADOS[CEDULA],TNOMBRADOS[STATUS],
_xlfn.XLOOKUP(Tabla15[[#This Row],[CEDULA]],TCARRERA[CEDULA],TCARRERA[CATEGORIA DEL SERVIDOR],""))</f>
        <v/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FIJO</v>
      </c>
      <c r="J382" s="42">
        <f>_xlfn.XLOOKUP(Tabla15[[#This Row],[COD]],TNOMINA[CODIGO],TNOMINA[sbruto])</f>
        <v>10000</v>
      </c>
      <c r="K382" s="42">
        <f>_xlfn.XLOOKUP(Tabla15[[#This Row],[COD]],TNOMINA[CODIGO],TNOMINA[ISR])</f>
        <v>0</v>
      </c>
      <c r="L382" s="42">
        <f>_xlfn.XLOOKUP(Tabla15[[#This Row],[COD]],TNOMINA[CODIGO],TNOMINA[SFS])</f>
        <v>304</v>
      </c>
      <c r="M382" s="42">
        <f>_xlfn.XLOOKUP(Tabla15[[#This Row],[COD]],TNOMINA[CODIGO],TNOMINA[AFP])</f>
        <v>287</v>
      </c>
      <c r="N382" s="42">
        <f>_xlfn.XLOOKUP(Tabla15[[#This Row],[COD]],TNOMINA[CODIGO],TNOMINA[Otro Desc.])</f>
        <v>25</v>
      </c>
      <c r="O382" s="42">
        <f>_xlfn.XLOOKUP(Tabla15[[#This Row],[COD]],TNOMINA[CODIGO],TNOMINA[sneto])</f>
        <v>9384</v>
      </c>
      <c r="P382" t="str">
        <f>_xlfn.XLOOKUP(Tabla15[[#This Row],[CEDULA]],EMPXSEXO[NODOC],EMPXSEXO[GENERO])</f>
        <v>M</v>
      </c>
      <c r="Q38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3" spans="1:17" hidden="1">
      <c r="A383" t="s">
        <v>7438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03400195826</v>
      </c>
      <c r="D383" t="str">
        <f>_xlfn.XLOOKUP(Tabla15[[#This Row],[CEDULA]],TMODELO[Numero Documento],TMODELO[Empleado],_xlfn.XLOOKUP(Tabla15[[#This Row],[CEDULA]],TNOMINA[cedula],TNOMINA[nombre]))</f>
        <v>GERALDO PANIAGUA BRIOSO</v>
      </c>
      <c r="E383" t="str">
        <f>_xlfn.XLOOKUP(Tabla15[[#This Row],[CEDULA]],TMODELO[Numero Documento],TMODELO[Cargo],_xlfn.XLOOKUP(Tabla15[[#This Row],[COD]],TNOMINA[CODIGO],TNOMINA[cargo]))</f>
        <v>MAESTRO (A)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3" t="str">
        <f>_xlfn.XLOOKUP(Tabla15[[#This Row],[CEDULA]],TNOMBRADOS[CEDULA],TNOMBRADOS[STATUS],
_xlfn.XLOOKUP(Tabla15[[#This Row],[CEDULA]],TCARRERA[CEDULA],TCARRERA[CATEGORIA DEL SERVIDOR],""))</f>
        <v/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FIJO</v>
      </c>
      <c r="J383" s="42">
        <f>_xlfn.XLOOKUP(Tabla15[[#This Row],[COD]],TNOMINA[CODIGO],TNOMINA[sbruto])</f>
        <v>10000</v>
      </c>
      <c r="K383" s="42">
        <f>_xlfn.XLOOKUP(Tabla15[[#This Row],[COD]],TNOMINA[CODIGO],TNOMINA[ISR])</f>
        <v>0</v>
      </c>
      <c r="L383" s="42">
        <f>_xlfn.XLOOKUP(Tabla15[[#This Row],[COD]],TNOMINA[CODIGO],TNOMINA[SFS])</f>
        <v>304</v>
      </c>
      <c r="M383" s="42">
        <f>_xlfn.XLOOKUP(Tabla15[[#This Row],[COD]],TNOMINA[CODIGO],TNOMINA[AFP])</f>
        <v>287</v>
      </c>
      <c r="N383" s="42">
        <f>_xlfn.XLOOKUP(Tabla15[[#This Row],[COD]],TNOMINA[CODIGO],TNOMINA[Otro Desc.])</f>
        <v>25</v>
      </c>
      <c r="O383" s="42">
        <f>_xlfn.XLOOKUP(Tabla15[[#This Row],[COD]],TNOMINA[CODIGO],TNOMINA[sneto])</f>
        <v>9384</v>
      </c>
      <c r="P383" t="str">
        <f>_xlfn.XLOOKUP(Tabla15[[#This Row],[CEDULA]],EMPXSEXO[NODOC],EMPXSEXO[GENERO])</f>
        <v>M</v>
      </c>
      <c r="Q38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4" spans="1:17" hidden="1">
      <c r="A384" t="s">
        <v>7441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09300677029</v>
      </c>
      <c r="D384" t="str">
        <f>_xlfn.XLOOKUP(Tabla15[[#This Row],[CEDULA]],TMODELO[Numero Documento],TMODELO[Empleado],_xlfn.XLOOKUP(Tabla15[[#This Row],[CEDULA]],TNOMINA[cedula],TNOMINA[nombre]))</f>
        <v>GLORIS ARIANNY HERRERA RODRIGUEZ</v>
      </c>
      <c r="E384" t="str">
        <f>_xlfn.XLOOKUP(Tabla15[[#This Row],[CEDULA]],TMODELO[Numero Documento],TMODELO[Cargo],_xlfn.XLOOKUP(Tabla15[[#This Row],[COD]],TNOMINA[CODIGO],TNOMINA[cargo]))</f>
        <v>MAESTRO (A)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2">
        <f>_xlfn.XLOOKUP(Tabla15[[#This Row],[COD]],TNOMINA[CODIGO],TNOMINA[sbruto])</f>
        <v>10000</v>
      </c>
      <c r="K384" s="42">
        <f>_xlfn.XLOOKUP(Tabla15[[#This Row],[COD]],TNOMINA[CODIGO],TNOMINA[ISR])</f>
        <v>0</v>
      </c>
      <c r="L384" s="42">
        <f>_xlfn.XLOOKUP(Tabla15[[#This Row],[COD]],TNOMINA[CODIGO],TNOMINA[SFS])</f>
        <v>304</v>
      </c>
      <c r="M384" s="42">
        <f>_xlfn.XLOOKUP(Tabla15[[#This Row],[COD]],TNOMINA[CODIGO],TNOMINA[AFP])</f>
        <v>287</v>
      </c>
      <c r="N384" s="42">
        <f>_xlfn.XLOOKUP(Tabla15[[#This Row],[COD]],TNOMINA[CODIGO],TNOMINA[Otro Desc.])</f>
        <v>25</v>
      </c>
      <c r="O384" s="42">
        <f>_xlfn.XLOOKUP(Tabla15[[#This Row],[COD]],TNOMINA[CODIGO],TNOMINA[sneto])</f>
        <v>9384</v>
      </c>
      <c r="P384" t="str">
        <f>_xlfn.XLOOKUP(Tabla15[[#This Row],[CEDULA]],EMPXSEXO[NODOC],EMPXSEXO[GENERO])</f>
        <v>F</v>
      </c>
      <c r="Q38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5" spans="1:17" hidden="1">
      <c r="A385" t="s">
        <v>7572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00109099192</v>
      </c>
      <c r="D385" t="str">
        <f>_xlfn.XLOOKUP(Tabla15[[#This Row],[CEDULA]],TMODELO[Numero Documento],TMODELO[Empleado],_xlfn.XLOOKUP(Tabla15[[#This Row],[CEDULA]],TNOMINA[cedula],TNOMINA[nombre]))</f>
        <v>MIGUEL ANGEL PADUA</v>
      </c>
      <c r="E385" t="str">
        <f>_xlfn.XLOOKUP(Tabla15[[#This Row],[CEDULA]],TMODELO[Numero Documento],TMODELO[Cargo],_xlfn.XLOOKUP(Tabla15[[#This Row],[COD]],TNOMINA[CODIGO],TNOMINA[cargo]))</f>
        <v>MAESTRO (A)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5" t="str">
        <f>_xlfn.XLOOKUP(Tabla15[[#This Row],[CEDULA]],TNOMBRADOS[CEDULA],TNOMBRADOS[STATUS],
_xlfn.XLOOKUP(Tabla15[[#This Row],[CEDULA]],TCARRERA[CEDULA],TCARRERA[CATEGORIA DEL SERVIDOR],""))</f>
        <v/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FIJO</v>
      </c>
      <c r="J385" s="42">
        <f>_xlfn.XLOOKUP(Tabla15[[#This Row],[COD]],TNOMINA[CODIGO],TNOMINA[sbruto])</f>
        <v>10000</v>
      </c>
      <c r="K385" s="42">
        <f>_xlfn.XLOOKUP(Tabla15[[#This Row],[COD]],TNOMINA[CODIGO],TNOMINA[ISR])</f>
        <v>1411.35</v>
      </c>
      <c r="L385" s="42">
        <f>_xlfn.XLOOKUP(Tabla15[[#This Row],[COD]],TNOMINA[CODIGO],TNOMINA[SFS])</f>
        <v>304</v>
      </c>
      <c r="M385" s="42">
        <f>_xlfn.XLOOKUP(Tabla15[[#This Row],[COD]],TNOMINA[CODIGO],TNOMINA[AFP])</f>
        <v>287</v>
      </c>
      <c r="N385" s="42">
        <f>_xlfn.XLOOKUP(Tabla15[[#This Row],[COD]],TNOMINA[CODIGO],TNOMINA[Otro Desc.])</f>
        <v>7897.65</v>
      </c>
      <c r="O385" s="42">
        <f>_xlfn.XLOOKUP(Tabla15[[#This Row],[COD]],TNOMINA[CODIGO],TNOMINA[sneto])</f>
        <v>100</v>
      </c>
      <c r="P385" t="str">
        <f>_xlfn.XLOOKUP(Tabla15[[#This Row],[CEDULA]],EMPXSEXO[NODOC],EMPXSEXO[GENERO])</f>
        <v>M</v>
      </c>
      <c r="Q38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6" spans="1:17" hidden="1">
      <c r="A386" t="s">
        <v>7641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09300640506</v>
      </c>
      <c r="D386" t="str">
        <f>_xlfn.XLOOKUP(Tabla15[[#This Row],[CEDULA]],TMODELO[Numero Documento],TMODELO[Empleado],_xlfn.XLOOKUP(Tabla15[[#This Row],[CEDULA]],TNOMINA[cedula],TNOMINA[nombre]))</f>
        <v>RAYSER RAFAELINA CAMPUSANO ROSARIO</v>
      </c>
      <c r="E386" t="str">
        <f>_xlfn.XLOOKUP(Tabla15[[#This Row],[CEDULA]],TMODELO[Numero Documento],TMODELO[Cargo],_xlfn.XLOOKUP(Tabla15[[#This Row],[COD]],TNOMINA[CODIGO],TNOMINA[cargo]))</f>
        <v>PROFESOR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6" t="str">
        <f>_xlfn.XLOOKUP(Tabla15[[#This Row],[CEDULA]],TNOMBRADOS[CEDULA],TNOMBRADOS[STATUS],
_xlfn.XLOOKUP(Tabla15[[#This Row],[CEDULA]],TCARRERA[CEDULA],TCARRERA[CATEGORIA DEL SERVIDOR],""))</f>
        <v/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FIJO</v>
      </c>
      <c r="J386" s="42">
        <f>_xlfn.XLOOKUP(Tabla15[[#This Row],[COD]],TNOMINA[CODIGO],TNOMINA[sbruto])</f>
        <v>10000</v>
      </c>
      <c r="K386" s="42">
        <f>_xlfn.XLOOKUP(Tabla15[[#This Row],[COD]],TNOMINA[CODIGO],TNOMINA[ISR])</f>
        <v>0</v>
      </c>
      <c r="L386" s="42">
        <f>_xlfn.XLOOKUP(Tabla15[[#This Row],[COD]],TNOMINA[CODIGO],TNOMINA[SFS])</f>
        <v>304</v>
      </c>
      <c r="M386" s="42">
        <f>_xlfn.XLOOKUP(Tabla15[[#This Row],[COD]],TNOMINA[CODIGO],TNOMINA[AFP])</f>
        <v>287</v>
      </c>
      <c r="N386" s="42">
        <f>_xlfn.XLOOKUP(Tabla15[[#This Row],[COD]],TNOMINA[CODIGO],TNOMINA[Otro Desc.])</f>
        <v>25</v>
      </c>
      <c r="O386" s="42">
        <f>_xlfn.XLOOKUP(Tabla15[[#This Row],[COD]],TNOMINA[CODIGO],TNOMINA[sneto])</f>
        <v>9384</v>
      </c>
      <c r="P386" t="str">
        <f>_xlfn.XLOOKUP(Tabla15[[#This Row],[CEDULA]],EMPXSEXO[NODOC],EMPXSEXO[GENERO])</f>
        <v>M</v>
      </c>
      <c r="Q38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7" spans="1:17" hidden="1">
      <c r="A387" t="s">
        <v>7709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00104823786</v>
      </c>
      <c r="D387" t="str">
        <f>_xlfn.XLOOKUP(Tabla15[[#This Row],[CEDULA]],TMODELO[Numero Documento],TMODELO[Empleado],_xlfn.XLOOKUP(Tabla15[[#This Row],[CEDULA]],TNOMINA[cedula],TNOMINA[nombre]))</f>
        <v>YOLANDA IVELISSE A UREÑA ZORRILLA</v>
      </c>
      <c r="E387" t="str">
        <f>_xlfn.XLOOKUP(Tabla15[[#This Row],[CEDULA]],TMODELO[Numero Documento],TMODELO[Cargo],_xlfn.XLOOKUP(Tabla15[[#This Row],[COD]],TNOMINA[CODIGO],TNOMINA[cargo]))</f>
        <v>MAESTRO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2">
        <f>_xlfn.XLOOKUP(Tabla15[[#This Row],[COD]],TNOMINA[CODIGO],TNOMINA[sbruto])</f>
        <v>10000</v>
      </c>
      <c r="K387" s="42">
        <f>_xlfn.XLOOKUP(Tabla15[[#This Row],[COD]],TNOMINA[CODIGO],TNOMINA[ISR])</f>
        <v>0</v>
      </c>
      <c r="L387" s="42">
        <f>_xlfn.XLOOKUP(Tabla15[[#This Row],[COD]],TNOMINA[CODIGO],TNOMINA[SFS])</f>
        <v>304</v>
      </c>
      <c r="M387" s="42">
        <f>_xlfn.XLOOKUP(Tabla15[[#This Row],[COD]],TNOMINA[CODIGO],TNOMINA[AFP])</f>
        <v>287</v>
      </c>
      <c r="N387" s="42">
        <f>_xlfn.XLOOKUP(Tabla15[[#This Row],[COD]],TNOMINA[CODIGO],TNOMINA[Otro Desc.])</f>
        <v>25</v>
      </c>
      <c r="O387" s="42">
        <f>_xlfn.XLOOKUP(Tabla15[[#This Row],[COD]],TNOMINA[CODIGO],TNOMINA[sneto])</f>
        <v>9384</v>
      </c>
      <c r="P387" t="str">
        <f>_xlfn.XLOOKUP(Tabla15[[#This Row],[CEDULA]],EMPXSEXO[NODOC],EMPXSEXO[GENERO])</f>
        <v>F</v>
      </c>
      <c r="Q38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8" spans="1:17" hidden="1">
      <c r="A388" t="s">
        <v>7507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00116773318</v>
      </c>
      <c r="D388" t="str">
        <f>_xlfn.XLOOKUP(Tabla15[[#This Row],[CEDULA]],TMODELO[Numero Documento],TMODELO[Empleado],_xlfn.XLOOKUP(Tabla15[[#This Row],[CEDULA]],TNOMINA[cedula],TNOMINA[nombre]))</f>
        <v>KATHERINE JOHANNA GUTIERREZ FIGUEREO</v>
      </c>
      <c r="E388" t="str">
        <f>_xlfn.XLOOKUP(Tabla15[[#This Row],[CEDULA]],TMODELO[Numero Documento],TMODELO[Cargo],_xlfn.XLOOKUP(Tabla15[[#This Row],[COD]],TNOMINA[CODIGO],TNOMINA[cargo]))</f>
        <v>MAESTRO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2">
        <f>_xlfn.XLOOKUP(Tabla15[[#This Row],[COD]],TNOMINA[CODIGO],TNOMINA[sbruto])</f>
        <v>10000</v>
      </c>
      <c r="K388" s="42">
        <f>_xlfn.XLOOKUP(Tabla15[[#This Row],[COD]],TNOMINA[CODIGO],TNOMINA[ISR])</f>
        <v>0</v>
      </c>
      <c r="L388" s="42">
        <f>_xlfn.XLOOKUP(Tabla15[[#This Row],[COD]],TNOMINA[CODIGO],TNOMINA[SFS])</f>
        <v>304</v>
      </c>
      <c r="M388" s="42">
        <f>_xlfn.XLOOKUP(Tabla15[[#This Row],[COD]],TNOMINA[CODIGO],TNOMINA[AFP])</f>
        <v>287</v>
      </c>
      <c r="N388" s="42">
        <f>_xlfn.XLOOKUP(Tabla15[[#This Row],[COD]],TNOMINA[CODIGO],TNOMINA[Otro Desc.])</f>
        <v>25</v>
      </c>
      <c r="O388" s="42">
        <f>_xlfn.XLOOKUP(Tabla15[[#This Row],[COD]],TNOMINA[CODIGO],TNOMINA[sneto])</f>
        <v>9384</v>
      </c>
      <c r="P388" t="str">
        <f>_xlfn.XLOOKUP(Tabla15[[#This Row],[CEDULA]],EMPXSEXO[NODOC],EMPXSEXO[GENERO])</f>
        <v>F</v>
      </c>
      <c r="Q38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9" spans="1:17" hidden="1">
      <c r="A389" t="s">
        <v>7519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22500100676</v>
      </c>
      <c r="D389" t="str">
        <f>_xlfn.XLOOKUP(Tabla15[[#This Row],[CEDULA]],TMODELO[Numero Documento],TMODELO[Empleado],_xlfn.XLOOKUP(Tabla15[[#This Row],[CEDULA]],TNOMINA[cedula],TNOMINA[nombre]))</f>
        <v>LENIN ALEXANDER PERALTA PEREZ</v>
      </c>
      <c r="E389" t="str">
        <f>_xlfn.XLOOKUP(Tabla15[[#This Row],[CEDULA]],TMODELO[Numero Documento],TMODELO[Cargo],_xlfn.XLOOKUP(Tabla15[[#This Row],[COD]],TNOMINA[CODIGO],TNOMINA[cargo]))</f>
        <v>PROFESOR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2">
        <f>_xlfn.XLOOKUP(Tabla15[[#This Row],[COD]],TNOMINA[CODIGO],TNOMINA[sbruto])</f>
        <v>10000</v>
      </c>
      <c r="K389" s="42">
        <f>_xlfn.XLOOKUP(Tabla15[[#This Row],[COD]],TNOMINA[CODIGO],TNOMINA[ISR])</f>
        <v>0</v>
      </c>
      <c r="L389" s="42">
        <f>_xlfn.XLOOKUP(Tabla15[[#This Row],[COD]],TNOMINA[CODIGO],TNOMINA[SFS])</f>
        <v>304</v>
      </c>
      <c r="M389" s="42">
        <f>_xlfn.XLOOKUP(Tabla15[[#This Row],[COD]],TNOMINA[CODIGO],TNOMINA[AFP])</f>
        <v>287</v>
      </c>
      <c r="N389" s="42">
        <f>_xlfn.XLOOKUP(Tabla15[[#This Row],[COD]],TNOMINA[CODIGO],TNOMINA[Otro Desc.])</f>
        <v>25</v>
      </c>
      <c r="O389" s="42">
        <f>_xlfn.XLOOKUP(Tabla15[[#This Row],[COD]],TNOMINA[CODIGO],TNOMINA[sneto])</f>
        <v>9384</v>
      </c>
      <c r="P389" t="str">
        <f>_xlfn.XLOOKUP(Tabla15[[#This Row],[CEDULA]],EMPXSEXO[NODOC],EMPXSEXO[GENERO])</f>
        <v>M</v>
      </c>
      <c r="Q389" s="123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90" spans="1:17" hidden="1">
      <c r="A390" t="s">
        <v>7852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00110153889</v>
      </c>
      <c r="D390" t="str">
        <f>_xlfn.XLOOKUP(Tabla15[[#This Row],[CEDULA]],TMODELO[Numero Documento],TMODELO[Empleado],_xlfn.XLOOKUP(Tabla15[[#This Row],[CEDULA]],TNOMINA[cedula],TNOMINA[nombre]))</f>
        <v>CARLOS MIGUEL VEITIA RAMIREZ</v>
      </c>
      <c r="E390" t="str">
        <f>_xlfn.XLOOKUP(Tabla15[[#This Row],[CEDULA]],TMODELO[Numero Documento],TMODELO[Cargo],_xlfn.XLOOKUP(Tabla15[[#This Row],[COD]],TNOMINA[CODIGO],TNOMINA[cargo]))</f>
        <v>DIRECTOR GENERAL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0" t="str">
        <f>_xlfn.XLOOKUP(Tabla15[[#This Row],[CARGO]],Tabla612[CARGO],Tabla612[CATEGORIA DEL SERVIDOR],Tabla15[[#This Row],[TIPO]])</f>
        <v>FIJO</v>
      </c>
      <c r="I390" t="str">
        <f>IF(Tabla15[[#This Row],[CAT1]]&lt;&gt;"",Tabla15[[#This Row],[CAT1]],Tabla15[[#This Row],[CAT2]])</f>
        <v>DE LIBRE NOMBRAMIENTO Y REMOCION</v>
      </c>
      <c r="J390" s="42">
        <f>_xlfn.XLOOKUP(Tabla15[[#This Row],[COD]],TNOMINA[CODIGO],TNOMINA[sbruto])</f>
        <v>200000</v>
      </c>
      <c r="K390" s="42">
        <f>_xlfn.XLOOKUP(Tabla15[[#This Row],[COD]],TNOMINA[CODIGO],TNOMINA[ISR])</f>
        <v>35726.519999999997</v>
      </c>
      <c r="L390" s="42">
        <f>_xlfn.XLOOKUP(Tabla15[[#This Row],[COD]],TNOMINA[CODIGO],TNOMINA[SFS])</f>
        <v>5685.41</v>
      </c>
      <c r="M390" s="42">
        <f>_xlfn.XLOOKUP(Tabla15[[#This Row],[COD]],TNOMINA[CODIGO],TNOMINA[AFP])</f>
        <v>5740</v>
      </c>
      <c r="N390" s="42">
        <f>_xlfn.XLOOKUP(Tabla15[[#This Row],[COD]],TNOMINA[CODIGO],TNOMINA[Otro Desc.])</f>
        <v>25</v>
      </c>
      <c r="O390" s="42">
        <f>_xlfn.XLOOKUP(Tabla15[[#This Row],[COD]],TNOMINA[CODIGO],TNOMINA[sneto])</f>
        <v>152823.07</v>
      </c>
      <c r="P390" t="str">
        <f>_xlfn.XLOOKUP(Tabla15[[#This Row],[CEDULA]],EMPXSEXO[NODOC],EMPXSEXO[GENERO])</f>
        <v>M</v>
      </c>
      <c r="Q39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1" spans="1:17" hidden="1">
      <c r="A391" t="s">
        <v>7821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00101756237</v>
      </c>
      <c r="D391" t="str">
        <f>_xlfn.XLOOKUP(Tabla15[[#This Row],[CEDULA]],TMODELO[Numero Documento],TMODELO[Empleado],_xlfn.XLOOKUP(Tabla15[[#This Row],[CEDULA]],TNOMINA[cedula],TNOMINA[nombre]))</f>
        <v>ALTAGRACIA FATIMA GUZMAN LANTIGUA</v>
      </c>
      <c r="E391" t="str">
        <f>_xlfn.XLOOKUP(Tabla15[[#This Row],[CEDULA]],TMODELO[Numero Documento],TMODELO[Cargo],_xlfn.XLOOKUP(Tabla15[[#This Row],[COD]],TNOMINA[CODIGO],TNOMINA[cargo]))</f>
        <v>SUB DIRECTOR ADM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DE LIBRE NOMBRAMIENTO Y REMOCION</v>
      </c>
      <c r="J391" s="42">
        <f>_xlfn.XLOOKUP(Tabla15[[#This Row],[COD]],TNOMINA[CODIGO],TNOMINA[sbruto])</f>
        <v>175000</v>
      </c>
      <c r="K391" s="42">
        <f>_xlfn.XLOOKUP(Tabla15[[#This Row],[COD]],TNOMINA[CODIGO],TNOMINA[ISR])</f>
        <v>29747.24</v>
      </c>
      <c r="L391" s="42">
        <f>_xlfn.XLOOKUP(Tabla15[[#This Row],[COD]],TNOMINA[CODIGO],TNOMINA[SFS])</f>
        <v>5320</v>
      </c>
      <c r="M391" s="42">
        <f>_xlfn.XLOOKUP(Tabla15[[#This Row],[COD]],TNOMINA[CODIGO],TNOMINA[AFP])</f>
        <v>5022.5</v>
      </c>
      <c r="N391" s="42">
        <f>_xlfn.XLOOKUP(Tabla15[[#This Row],[COD]],TNOMINA[CODIGO],TNOMINA[Otro Desc.])</f>
        <v>1025</v>
      </c>
      <c r="O391" s="42">
        <f>_xlfn.XLOOKUP(Tabla15[[#This Row],[COD]],TNOMINA[CODIGO],TNOMINA[sneto])</f>
        <v>133885.26</v>
      </c>
      <c r="P391" t="str">
        <f>_xlfn.XLOOKUP(Tabla15[[#This Row],[CEDULA]],EMPXSEXO[NODOC],EMPXSEXO[GENERO])</f>
        <v>F</v>
      </c>
      <c r="Q391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2" spans="1:17" hidden="1">
      <c r="A392" t="s">
        <v>7827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00100996420</v>
      </c>
      <c r="D392" t="str">
        <f>_xlfn.XLOOKUP(Tabla15[[#This Row],[CEDULA]],TMODELO[Numero Documento],TMODELO[Empleado],_xlfn.XLOOKUP(Tabla15[[#This Row],[CEDULA]],TNOMINA[cedula],TNOMINA[nombre]))</f>
        <v>ANA LISSETTE DE LA ALT TRONCOSO ROJAS</v>
      </c>
      <c r="E392" t="str">
        <f>_xlfn.XLOOKUP(Tabla15[[#This Row],[CEDULA]],TMODELO[Numero Documento],TMODELO[Cargo],_xlfn.XLOOKUP(Tabla15[[#This Row],[COD]],TNOMINA[CODIGO],TNOMINA[cargo]))</f>
        <v>ENC. RELACIONES INTERNACIONALES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>CARRERA ADMINISTRATIVA</v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CARRERA ADMINISTRATIVA</v>
      </c>
      <c r="J392" s="42">
        <f>_xlfn.XLOOKUP(Tabla15[[#This Row],[COD]],TNOMINA[CODIGO],TNOMINA[sbruto])</f>
        <v>110000</v>
      </c>
      <c r="K392" s="42">
        <f>_xlfn.XLOOKUP(Tabla15[[#This Row],[COD]],TNOMINA[CODIGO],TNOMINA[ISR])</f>
        <v>14457.62</v>
      </c>
      <c r="L392" s="42">
        <f>_xlfn.XLOOKUP(Tabla15[[#This Row],[COD]],TNOMINA[CODIGO],TNOMINA[SFS])</f>
        <v>3344</v>
      </c>
      <c r="M392" s="42">
        <f>_xlfn.XLOOKUP(Tabla15[[#This Row],[COD]],TNOMINA[CODIGO],TNOMINA[AFP])</f>
        <v>3157</v>
      </c>
      <c r="N392" s="42">
        <f>_xlfn.XLOOKUP(Tabla15[[#This Row],[COD]],TNOMINA[CODIGO],TNOMINA[Otro Desc.])</f>
        <v>675</v>
      </c>
      <c r="O392" s="42">
        <f>_xlfn.XLOOKUP(Tabla15[[#This Row],[COD]],TNOMINA[CODIGO],TNOMINA[sneto])</f>
        <v>88366.38</v>
      </c>
      <c r="P392" t="str">
        <f>_xlfn.XLOOKUP(Tabla15[[#This Row],[CEDULA]],EMPXSEXO[NODOC],EMPXSEXO[GENERO])</f>
        <v>F</v>
      </c>
      <c r="Q392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3" spans="1:17" hidden="1">
      <c r="A393" t="s">
        <v>8079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00109215871</v>
      </c>
      <c r="D393" t="str">
        <f>_xlfn.XLOOKUP(Tabla15[[#This Row],[CEDULA]],TMODELO[Numero Documento],TMODELO[Empleado],_xlfn.XLOOKUP(Tabla15[[#This Row],[CEDULA]],TNOMINA[cedula],TNOMINA[nombre]))</f>
        <v>TEODORA MARIA VASQUEZ</v>
      </c>
      <c r="E393" t="str">
        <f>_xlfn.XLOOKUP(Tabla15[[#This Row],[CEDULA]],TMODELO[Numero Documento],TMODELO[Cargo],_xlfn.XLOOKUP(Tabla15[[#This Row],[COD]],TNOMINA[CODIGO],TNOMINA[cargo]))</f>
        <v>ENCARGADO (A) PERSONAL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>CARRERA ADMINISTRATIVA</v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CARRERA ADMINISTRATIVA</v>
      </c>
      <c r="J393" s="42">
        <f>_xlfn.XLOOKUP(Tabla15[[#This Row],[COD]],TNOMINA[CODIGO],TNOMINA[sbruto])</f>
        <v>90000</v>
      </c>
      <c r="K393" s="42">
        <f>_xlfn.XLOOKUP(Tabla15[[#This Row],[COD]],TNOMINA[CODIGO],TNOMINA[ISR])</f>
        <v>9753.1200000000008</v>
      </c>
      <c r="L393" s="42">
        <f>_xlfn.XLOOKUP(Tabla15[[#This Row],[COD]],TNOMINA[CODIGO],TNOMINA[SFS])</f>
        <v>2736</v>
      </c>
      <c r="M393" s="42">
        <f>_xlfn.XLOOKUP(Tabla15[[#This Row],[COD]],TNOMINA[CODIGO],TNOMINA[AFP])</f>
        <v>2583</v>
      </c>
      <c r="N393" s="42">
        <f>_xlfn.XLOOKUP(Tabla15[[#This Row],[COD]],TNOMINA[CODIGO],TNOMINA[Otro Desc.])</f>
        <v>2817</v>
      </c>
      <c r="O393" s="42">
        <f>_xlfn.XLOOKUP(Tabla15[[#This Row],[COD]],TNOMINA[CODIGO],TNOMINA[sneto])</f>
        <v>72110.880000000005</v>
      </c>
      <c r="P393" t="str">
        <f>_xlfn.XLOOKUP(Tabla15[[#This Row],[CEDULA]],EMPXSEXO[NODOC],EMPXSEXO[GENERO])</f>
        <v>F</v>
      </c>
      <c r="Q393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4" spans="1:17" hidden="1">
      <c r="A394" t="s">
        <v>7890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00103019600</v>
      </c>
      <c r="D394" t="str">
        <f>_xlfn.XLOOKUP(Tabla15[[#This Row],[CEDULA]],TMODELO[Numero Documento],TMODELO[Empleado],_xlfn.XLOOKUP(Tabla15[[#This Row],[CEDULA]],TNOMINA[cedula],TNOMINA[nombre]))</f>
        <v>ERNESTO FIDEL LOPEZ GIL</v>
      </c>
      <c r="E394" t="str">
        <f>_xlfn.XLOOKUP(Tabla15[[#This Row],[CEDULA]],TMODELO[Numero Documento],TMODELO[Cargo],_xlfn.XLOOKUP(Tabla15[[#This Row],[COD]],TNOMINA[CODIGO],TNOMINA[cargo]))</f>
        <v>DIRECTOR DE LUMINOTECNICA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>CARRERA ADMINISTRATIVA</v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CARRERA ADMINISTRATIVA</v>
      </c>
      <c r="J394" s="42">
        <f>_xlfn.XLOOKUP(Tabla15[[#This Row],[COD]],TNOMINA[CODIGO],TNOMINA[sbruto])</f>
        <v>75000</v>
      </c>
      <c r="K394" s="42">
        <f>_xlfn.XLOOKUP(Tabla15[[#This Row],[COD]],TNOMINA[CODIGO],TNOMINA[ISR])</f>
        <v>14955.94</v>
      </c>
      <c r="L394" s="42">
        <f>_xlfn.XLOOKUP(Tabla15[[#This Row],[COD]],TNOMINA[CODIGO],TNOMINA[SFS])</f>
        <v>2280</v>
      </c>
      <c r="M394" s="42">
        <f>_xlfn.XLOOKUP(Tabla15[[#This Row],[COD]],TNOMINA[CODIGO],TNOMINA[AFP])</f>
        <v>2152.5</v>
      </c>
      <c r="N394" s="42">
        <f>_xlfn.XLOOKUP(Tabla15[[#This Row],[COD]],TNOMINA[CODIGO],TNOMINA[Otro Desc.])</f>
        <v>22963.819999999996</v>
      </c>
      <c r="O394" s="42">
        <f>_xlfn.XLOOKUP(Tabla15[[#This Row],[COD]],TNOMINA[CODIGO],TNOMINA[sneto])</f>
        <v>32647.74</v>
      </c>
      <c r="P394" t="str">
        <f>_xlfn.XLOOKUP(Tabla15[[#This Row],[CEDULA]],EMPXSEXO[NODOC],EMPXSEXO[GENERO])</f>
        <v>M</v>
      </c>
      <c r="Q394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5" spans="1:17" hidden="1">
      <c r="A395" t="s">
        <v>8022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00108810128</v>
      </c>
      <c r="D395" t="str">
        <f>_xlfn.XLOOKUP(Tabla15[[#This Row],[CEDULA]],TMODELO[Numero Documento],TMODELO[Empleado],_xlfn.XLOOKUP(Tabla15[[#This Row],[CEDULA]],TNOMINA[cedula],TNOMINA[nombre]))</f>
        <v>MILDRED LUISA DE LA MOTA PREGO</v>
      </c>
      <c r="E395" t="str">
        <f>_xlfn.XLOOKUP(Tabla15[[#This Row],[CEDULA]],TMODELO[Numero Documento],TMODELO[Cargo],_xlfn.XLOOKUP(Tabla15[[#This Row],[COD]],TNOMINA[CODIGO],TNOMINA[cargo]))</f>
        <v>ANIMADOR CULTURAL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FIJO</v>
      </c>
      <c r="I395" t="str">
        <f>IF(Tabla15[[#This Row],[CAT1]]&lt;&gt;"",Tabla15[[#This Row],[CAT1]],Tabla15[[#This Row],[CAT2]])</f>
        <v>FIJO</v>
      </c>
      <c r="J395" s="42">
        <f>_xlfn.XLOOKUP(Tabla15[[#This Row],[COD]],TNOMINA[CODIGO],TNOMINA[sbruto])</f>
        <v>75000</v>
      </c>
      <c r="K395" s="42">
        <f>_xlfn.XLOOKUP(Tabla15[[#This Row],[COD]],TNOMINA[CODIGO],TNOMINA[ISR])</f>
        <v>6309.38</v>
      </c>
      <c r="L395" s="42">
        <f>_xlfn.XLOOKUP(Tabla15[[#This Row],[COD]],TNOMINA[CODIGO],TNOMINA[SFS])</f>
        <v>2280</v>
      </c>
      <c r="M395" s="42">
        <f>_xlfn.XLOOKUP(Tabla15[[#This Row],[COD]],TNOMINA[CODIGO],TNOMINA[AFP])</f>
        <v>2152.5</v>
      </c>
      <c r="N395" s="42">
        <f>_xlfn.XLOOKUP(Tabla15[[#This Row],[COD]],TNOMINA[CODIGO],TNOMINA[Otro Desc.])</f>
        <v>24.999999999992724</v>
      </c>
      <c r="O395" s="42">
        <f>_xlfn.XLOOKUP(Tabla15[[#This Row],[COD]],TNOMINA[CODIGO],TNOMINA[sneto])</f>
        <v>64233.120000000003</v>
      </c>
      <c r="P395" t="str">
        <f>_xlfn.XLOOKUP(Tabla15[[#This Row],[CEDULA]],EMPXSEXO[NODOC],EMPXSEXO[GENERO])</f>
        <v>F</v>
      </c>
      <c r="Q39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6" spans="1:17" hidden="1">
      <c r="A396" t="s">
        <v>8050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00101550051</v>
      </c>
      <c r="D396" t="str">
        <f>_xlfn.XLOOKUP(Tabla15[[#This Row],[CEDULA]],TMODELO[Numero Documento],TMODELO[Empleado],_xlfn.XLOOKUP(Tabla15[[#This Row],[CEDULA]],TNOMINA[cedula],TNOMINA[nombre]))</f>
        <v>RAY LUIS TAVAREZ DIAZ</v>
      </c>
      <c r="E396" t="str">
        <f>_xlfn.XLOOKUP(Tabla15[[#This Row],[CEDULA]],TMODELO[Numero Documento],TMODELO[Cargo],_xlfn.XLOOKUP(Tabla15[[#This Row],[COD]],TNOMINA[CODIGO],TNOMINA[cargo]))</f>
        <v>ENC. COMPRAS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>CARRERA ADMINISTRATIVA</v>
      </c>
      <c r="H396" t="str">
        <f>_xlfn.XLOOKUP(Tabla15[[#This Row],[CARGO]],Tabla612[CARGO],Tabla612[CATEGORIA DEL SERVIDOR],Tabla15[[#This Row],[TIPO]])</f>
        <v>FIJO</v>
      </c>
      <c r="I396" t="str">
        <f>IF(Tabla15[[#This Row],[CAT1]]&lt;&gt;"",Tabla15[[#This Row],[CAT1]],Tabla15[[#This Row],[CAT2]])</f>
        <v>CARRERA ADMINISTRATIVA</v>
      </c>
      <c r="J396" s="42">
        <f>_xlfn.XLOOKUP(Tabla15[[#This Row],[COD]],TNOMINA[CODIGO],TNOMINA[sbruto])</f>
        <v>75000</v>
      </c>
      <c r="K396" s="42">
        <f>_xlfn.XLOOKUP(Tabla15[[#This Row],[COD]],TNOMINA[CODIGO],TNOMINA[ISR])</f>
        <v>5674.42</v>
      </c>
      <c r="L396" s="42">
        <f>_xlfn.XLOOKUP(Tabla15[[#This Row],[COD]],TNOMINA[CODIGO],TNOMINA[SFS])</f>
        <v>2280</v>
      </c>
      <c r="M396" s="42">
        <f>_xlfn.XLOOKUP(Tabla15[[#This Row],[COD]],TNOMINA[CODIGO],TNOMINA[AFP])</f>
        <v>2152.5</v>
      </c>
      <c r="N396" s="42">
        <f>_xlfn.XLOOKUP(Tabla15[[#This Row],[COD]],TNOMINA[CODIGO],TNOMINA[Otro Desc.])</f>
        <v>5835.760000000002</v>
      </c>
      <c r="O396" s="42">
        <f>_xlfn.XLOOKUP(Tabla15[[#This Row],[COD]],TNOMINA[CODIGO],TNOMINA[sneto])</f>
        <v>59057.32</v>
      </c>
      <c r="P396" t="str">
        <f>_xlfn.XLOOKUP(Tabla15[[#This Row],[CEDULA]],EMPXSEXO[NODOC],EMPXSEXO[GENERO])</f>
        <v>M</v>
      </c>
      <c r="Q39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7" spans="1:17" hidden="1">
      <c r="A397" t="s">
        <v>7824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00111579025</v>
      </c>
      <c r="D397" t="str">
        <f>_xlfn.XLOOKUP(Tabla15[[#This Row],[CEDULA]],TMODELO[Numero Documento],TMODELO[Empleado],_xlfn.XLOOKUP(Tabla15[[#This Row],[CEDULA]],TNOMINA[cedula],TNOMINA[nombre]))</f>
        <v>AMAURY DE JESUS ESQUEA CONTIN</v>
      </c>
      <c r="E397" t="str">
        <f>_xlfn.XLOOKUP(Tabla15[[#This Row],[CEDULA]],TMODELO[Numero Documento],TMODELO[Cargo],_xlfn.XLOOKUP(Tabla15[[#This Row],[COD]],TNOMINA[CODIGO],TNOMINA[cargo]))</f>
        <v>COORD. TECNICO DE SALA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>CARRERA ADMINISTRATIVA</v>
      </c>
      <c r="H397" t="str">
        <f>_xlfn.XLOOKUP(Tabla15[[#This Row],[CARGO]],Tabla612[CARGO],Tabla612[CATEGORIA DEL SERVIDOR],Tabla15[[#This Row],[TIPO]])</f>
        <v>FIJO</v>
      </c>
      <c r="I397" t="str">
        <f>IF(Tabla15[[#This Row],[CAT1]]&lt;&gt;"",Tabla15[[#This Row],[CAT1]],Tabla15[[#This Row],[CAT2]])</f>
        <v>CARRERA ADMINISTRATIVA</v>
      </c>
      <c r="J397" s="42">
        <f>_xlfn.XLOOKUP(Tabla15[[#This Row],[COD]],TNOMINA[CODIGO],TNOMINA[sbruto])</f>
        <v>75000</v>
      </c>
      <c r="K397" s="42">
        <f>_xlfn.XLOOKUP(Tabla15[[#This Row],[COD]],TNOMINA[CODIGO],TNOMINA[ISR])</f>
        <v>5991.9</v>
      </c>
      <c r="L397" s="42">
        <f>_xlfn.XLOOKUP(Tabla15[[#This Row],[COD]],TNOMINA[CODIGO],TNOMINA[SFS])</f>
        <v>2280</v>
      </c>
      <c r="M397" s="42">
        <f>_xlfn.XLOOKUP(Tabla15[[#This Row],[COD]],TNOMINA[CODIGO],TNOMINA[AFP])</f>
        <v>2152.5</v>
      </c>
      <c r="N397" s="42">
        <f>_xlfn.XLOOKUP(Tabla15[[#This Row],[COD]],TNOMINA[CODIGO],TNOMINA[Otro Desc.])</f>
        <v>17623.589999999997</v>
      </c>
      <c r="O397" s="42">
        <f>_xlfn.XLOOKUP(Tabla15[[#This Row],[COD]],TNOMINA[CODIGO],TNOMINA[sneto])</f>
        <v>46952.01</v>
      </c>
      <c r="P397" t="str">
        <f>_xlfn.XLOOKUP(Tabla15[[#This Row],[CEDULA]],EMPXSEXO[NODOC],EMPXSEXO[GENERO])</f>
        <v>M</v>
      </c>
      <c r="Q39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8" spans="1:17" hidden="1">
      <c r="A398" t="s">
        <v>8066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00101637627</v>
      </c>
      <c r="D398" t="str">
        <f>_xlfn.XLOOKUP(Tabla15[[#This Row],[CEDULA]],TMODELO[Numero Documento],TMODELO[Empleado],_xlfn.XLOOKUP(Tabla15[[#This Row],[CEDULA]],TNOMINA[cedula],TNOMINA[nombre]))</f>
        <v>ROSMERY ALTAGRACIA SANCHEZ MENDEZ</v>
      </c>
      <c r="E398" t="str">
        <f>_xlfn.XLOOKUP(Tabla15[[#This Row],[CEDULA]],TMODELO[Numero Documento],TMODELO[Cargo],_xlfn.XLOOKUP(Tabla15[[#This Row],[COD]],TNOMINA[CODIGO],TNOMINA[cargo]))</f>
        <v>AUX. DE CONTAB. II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FIJO</v>
      </c>
      <c r="I398" t="str">
        <f>IF(Tabla15[[#This Row],[CAT1]]&lt;&gt;"",Tabla15[[#This Row],[CAT1]],Tabla15[[#This Row],[CAT2]])</f>
        <v>CARRERA ADMINISTRATIVA</v>
      </c>
      <c r="J398" s="42">
        <f>_xlfn.XLOOKUP(Tabla15[[#This Row],[COD]],TNOMINA[CODIGO],TNOMINA[sbruto])</f>
        <v>70000</v>
      </c>
      <c r="K398" s="42">
        <f>_xlfn.XLOOKUP(Tabla15[[#This Row],[COD]],TNOMINA[CODIGO],TNOMINA[ISR])</f>
        <v>5368.48</v>
      </c>
      <c r="L398" s="42">
        <f>_xlfn.XLOOKUP(Tabla15[[#This Row],[COD]],TNOMINA[CODIGO],TNOMINA[SFS])</f>
        <v>2128</v>
      </c>
      <c r="M398" s="42">
        <f>_xlfn.XLOOKUP(Tabla15[[#This Row],[COD]],TNOMINA[CODIGO],TNOMINA[AFP])</f>
        <v>2009</v>
      </c>
      <c r="N398" s="42">
        <f>_xlfn.XLOOKUP(Tabla15[[#This Row],[COD]],TNOMINA[CODIGO],TNOMINA[Otro Desc.])</f>
        <v>31513.690000000002</v>
      </c>
      <c r="O398" s="42">
        <f>_xlfn.XLOOKUP(Tabla15[[#This Row],[COD]],TNOMINA[CODIGO],TNOMINA[sneto])</f>
        <v>28980.83</v>
      </c>
      <c r="P398" t="str">
        <f>_xlfn.XLOOKUP(Tabla15[[#This Row],[CEDULA]],EMPXSEXO[NODOC],EMPXSEXO[GENERO])</f>
        <v>F</v>
      </c>
      <c r="Q39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9" spans="1:17" hidden="1">
      <c r="A399" t="s">
        <v>8058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00111044152</v>
      </c>
      <c r="D399" t="str">
        <f>_xlfn.XLOOKUP(Tabla15[[#This Row],[CEDULA]],TMODELO[Numero Documento],TMODELO[Empleado],_xlfn.XLOOKUP(Tabla15[[#This Row],[CEDULA]],TNOMINA[cedula],TNOMINA[nombre]))</f>
        <v>ROBERTO ILISCH DAVID CAMEJO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FIJO</v>
      </c>
      <c r="I399" t="str">
        <f>IF(Tabla15[[#This Row],[CAT1]]&lt;&gt;"",Tabla15[[#This Row],[CAT1]],Tabla15[[#This Row],[CAT2]])</f>
        <v>FIJO</v>
      </c>
      <c r="J399" s="42">
        <f>_xlfn.XLOOKUP(Tabla15[[#This Row],[COD]],TNOMINA[CODIGO],TNOMINA[sbruto])</f>
        <v>65000</v>
      </c>
      <c r="K399" s="42">
        <f>_xlfn.XLOOKUP(Tabla15[[#This Row],[COD]],TNOMINA[CODIGO],TNOMINA[ISR])</f>
        <v>4427.58</v>
      </c>
      <c r="L399" s="42">
        <f>_xlfn.XLOOKUP(Tabla15[[#This Row],[COD]],TNOMINA[CODIGO],TNOMINA[SFS])</f>
        <v>1976</v>
      </c>
      <c r="M399" s="42">
        <f>_xlfn.XLOOKUP(Tabla15[[#This Row],[COD]],TNOMINA[CODIGO],TNOMINA[AFP])</f>
        <v>1865.5</v>
      </c>
      <c r="N399" s="42">
        <f>_xlfn.XLOOKUP(Tabla15[[#This Row],[COD]],TNOMINA[CODIGO],TNOMINA[Otro Desc.])</f>
        <v>2521</v>
      </c>
      <c r="O399" s="42">
        <f>_xlfn.XLOOKUP(Tabla15[[#This Row],[COD]],TNOMINA[CODIGO],TNOMINA[sneto])</f>
        <v>54209.919999999998</v>
      </c>
      <c r="P399" t="str">
        <f>_xlfn.XLOOKUP(Tabla15[[#This Row],[CEDULA]],EMPXSEXO[NODOC],EMPXSEXO[GENERO])</f>
        <v>M</v>
      </c>
      <c r="Q399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0" spans="1:17" hidden="1">
      <c r="A400" t="s">
        <v>7905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00103827887</v>
      </c>
      <c r="D400" t="str">
        <f>_xlfn.XLOOKUP(Tabla15[[#This Row],[CEDULA]],TMODELO[Numero Documento],TMODELO[Empleado],_xlfn.XLOOKUP(Tabla15[[#This Row],[CEDULA]],TNOMINA[cedula],TNOMINA[nombre]))</f>
        <v>FIOR D ALIZA RODRIGUEZ RECIO</v>
      </c>
      <c r="E400" t="str">
        <f>_xlfn.XLOOKUP(Tabla15[[#This Row],[CEDULA]],TMODELO[Numero Documento],TMODELO[Cargo],_xlfn.XLOOKUP(Tabla15[[#This Row],[COD]],TNOMINA[CODIGO],TNOMINA[cargo]))</f>
        <v>SECRETARIA DEPTO. TECNICO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FIJO</v>
      </c>
      <c r="I400" t="str">
        <f>IF(Tabla15[[#This Row],[CAT1]]&lt;&gt;"",Tabla15[[#This Row],[CAT1]],Tabla15[[#This Row],[CAT2]])</f>
        <v>CARRERA ADMINISTRATIVA</v>
      </c>
      <c r="J400" s="42">
        <f>_xlfn.XLOOKUP(Tabla15[[#This Row],[COD]],TNOMINA[CODIGO],TNOMINA[sbruto])</f>
        <v>60000</v>
      </c>
      <c r="K400" s="42">
        <f>_xlfn.XLOOKUP(Tabla15[[#This Row],[COD]],TNOMINA[CODIGO],TNOMINA[ISR])</f>
        <v>3169.2</v>
      </c>
      <c r="L400" s="42">
        <f>_xlfn.XLOOKUP(Tabla15[[#This Row],[COD]],TNOMINA[CODIGO],TNOMINA[SFS])</f>
        <v>1824</v>
      </c>
      <c r="M400" s="42">
        <f>_xlfn.XLOOKUP(Tabla15[[#This Row],[COD]],TNOMINA[CODIGO],TNOMINA[AFP])</f>
        <v>1722</v>
      </c>
      <c r="N400" s="42">
        <f>_xlfn.XLOOKUP(Tabla15[[#This Row],[COD]],TNOMINA[CODIGO],TNOMINA[Otro Desc.])</f>
        <v>33560.44</v>
      </c>
      <c r="O400" s="42">
        <f>_xlfn.XLOOKUP(Tabla15[[#This Row],[COD]],TNOMINA[CODIGO],TNOMINA[sneto])</f>
        <v>19724.36</v>
      </c>
      <c r="P400" t="str">
        <f>_xlfn.XLOOKUP(Tabla15[[#This Row],[CEDULA]],EMPXSEXO[NODOC],EMPXSEXO[GENERO])</f>
        <v>F</v>
      </c>
      <c r="Q40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1" spans="1:17" hidden="1">
      <c r="A401" t="s">
        <v>7969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00101066306</v>
      </c>
      <c r="D401" t="str">
        <f>_xlfn.XLOOKUP(Tabla15[[#This Row],[CEDULA]],TMODELO[Numero Documento],TMODELO[Empleado],_xlfn.XLOOKUP(Tabla15[[#This Row],[CEDULA]],TNOMINA[cedula],TNOMINA[nombre]))</f>
        <v>JUANA DINORAH CESPEDES MORILLO</v>
      </c>
      <c r="E401" t="str">
        <f>_xlfn.XLOOKUP(Tabla15[[#This Row],[CEDULA]],TMODELO[Numero Documento],TMODELO[Cargo],_xlfn.XLOOKUP(Tabla15[[#This Row],[COD]],TNOMINA[CODIGO],TNOMINA[cargo]))</f>
        <v>ENC. SALA CULTURA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>CARRERA ADMINISTRATIVA</v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CARRERA ADMINISTRATIVA</v>
      </c>
      <c r="J401" s="42">
        <f>_xlfn.XLOOKUP(Tabla15[[#This Row],[COD]],TNOMINA[CODIGO],TNOMINA[sbruto])</f>
        <v>60000</v>
      </c>
      <c r="K401" s="42">
        <f>_xlfn.XLOOKUP(Tabla15[[#This Row],[COD]],TNOMINA[CODIGO],TNOMINA[ISR])</f>
        <v>3486.68</v>
      </c>
      <c r="L401" s="42">
        <f>_xlfn.XLOOKUP(Tabla15[[#This Row],[COD]],TNOMINA[CODIGO],TNOMINA[SFS])</f>
        <v>1824</v>
      </c>
      <c r="M401" s="42">
        <f>_xlfn.XLOOKUP(Tabla15[[#This Row],[COD]],TNOMINA[CODIGO],TNOMINA[AFP])</f>
        <v>1722</v>
      </c>
      <c r="N401" s="42">
        <f>_xlfn.XLOOKUP(Tabla15[[#This Row],[COD]],TNOMINA[CODIGO],TNOMINA[Otro Desc.])</f>
        <v>375</v>
      </c>
      <c r="O401" s="42">
        <f>_xlfn.XLOOKUP(Tabla15[[#This Row],[COD]],TNOMINA[CODIGO],TNOMINA[sneto])</f>
        <v>52592.32</v>
      </c>
      <c r="P401" t="str">
        <f>_xlfn.XLOOKUP(Tabla15[[#This Row],[CEDULA]],EMPXSEXO[NODOC],EMPXSEXO[GENERO])</f>
        <v>F</v>
      </c>
      <c r="Q401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2" spans="1:17" hidden="1">
      <c r="A402" t="s">
        <v>8080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00109098954</v>
      </c>
      <c r="D402" t="str">
        <f>_xlfn.XLOOKUP(Tabla15[[#This Row],[CEDULA]],TMODELO[Numero Documento],TMODELO[Empleado],_xlfn.XLOOKUP(Tabla15[[#This Row],[CEDULA]],TNOMINA[cedula],TNOMINA[nombre]))</f>
        <v>TEOSBILDE EMILIA CUSTODIO CASADO</v>
      </c>
      <c r="E402" t="str">
        <f>_xlfn.XLOOKUP(Tabla15[[#This Row],[CEDULA]],TMODELO[Numero Documento],TMODELO[Cargo],_xlfn.XLOOKUP(Tabla15[[#This Row],[COD]],TNOMINA[CODIGO],TNOMINA[cargo]))</f>
        <v>ASISTENTE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FIJO</v>
      </c>
      <c r="I402" t="str">
        <f>IF(Tabla15[[#This Row],[CAT1]]&lt;&gt;"",Tabla15[[#This Row],[CAT1]],Tabla15[[#This Row],[CAT2]])</f>
        <v>FIJO</v>
      </c>
      <c r="J402" s="42">
        <f>_xlfn.XLOOKUP(Tabla15[[#This Row],[COD]],TNOMINA[CODIGO],TNOMINA[sbruto])</f>
        <v>55000</v>
      </c>
      <c r="K402" s="42">
        <f>_xlfn.XLOOKUP(Tabla15[[#This Row],[COD]],TNOMINA[CODIGO],TNOMINA[ISR])</f>
        <v>2559.6799999999998</v>
      </c>
      <c r="L402" s="42">
        <f>_xlfn.XLOOKUP(Tabla15[[#This Row],[COD]],TNOMINA[CODIGO],TNOMINA[SFS])</f>
        <v>1672</v>
      </c>
      <c r="M402" s="42">
        <f>_xlfn.XLOOKUP(Tabla15[[#This Row],[COD]],TNOMINA[CODIGO],TNOMINA[AFP])</f>
        <v>1578.5</v>
      </c>
      <c r="N402" s="42">
        <f>_xlfn.XLOOKUP(Tabla15[[#This Row],[COD]],TNOMINA[CODIGO],TNOMINA[Otro Desc.])</f>
        <v>25</v>
      </c>
      <c r="O402" s="42">
        <f>_xlfn.XLOOKUP(Tabla15[[#This Row],[COD]],TNOMINA[CODIGO],TNOMINA[sneto])</f>
        <v>49164.82</v>
      </c>
      <c r="P402" t="str">
        <f>_xlfn.XLOOKUP(Tabla15[[#This Row],[CEDULA]],EMPXSEXO[NODOC],EMPXSEXO[GENERO])</f>
        <v>F</v>
      </c>
      <c r="Q402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3" spans="1:17" hidden="1">
      <c r="A403" t="s">
        <v>8006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00105279012</v>
      </c>
      <c r="D403" t="str">
        <f>_xlfn.XLOOKUP(Tabla15[[#This Row],[CEDULA]],TMODELO[Numero Documento],TMODELO[Empleado],_xlfn.XLOOKUP(Tabla15[[#This Row],[CEDULA]],TNOMINA[cedula],TNOMINA[nombre]))</f>
        <v>MARIA DEL ROSARIO RAMIREZ ACOSTA</v>
      </c>
      <c r="E403" t="str">
        <f>_xlfn.XLOOKUP(Tabla15[[#This Row],[CEDULA]],TMODELO[Numero Documento],TMODELO[Cargo],_xlfn.XLOOKUP(Tabla15[[#This Row],[COD]],TNOMINA[CODIGO],TNOMINA[cargo]))</f>
        <v>ASIST. REL. INTERNAC.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>CARRERA ADMINISTRATIVA</v>
      </c>
      <c r="H403" t="str">
        <f>_xlfn.XLOOKUP(Tabla15[[#This Row],[CARGO]],Tabla612[CARGO],Tabla612[CATEGORIA DEL SERVIDOR],Tabla15[[#This Row],[TIPO]])</f>
        <v>FIJO</v>
      </c>
      <c r="I403" t="str">
        <f>IF(Tabla15[[#This Row],[CAT1]]&lt;&gt;"",Tabla15[[#This Row],[CAT1]],Tabla15[[#This Row],[CAT2]])</f>
        <v>CARRERA ADMINISTRATIVA</v>
      </c>
      <c r="J403" s="42">
        <f>_xlfn.XLOOKUP(Tabla15[[#This Row],[COD]],TNOMINA[CODIGO],TNOMINA[sbruto])</f>
        <v>55000</v>
      </c>
      <c r="K403" s="42">
        <f>_xlfn.XLOOKUP(Tabla15[[#This Row],[COD]],TNOMINA[CODIGO],TNOMINA[ISR])</f>
        <v>2559.6799999999998</v>
      </c>
      <c r="L403" s="42">
        <f>_xlfn.XLOOKUP(Tabla15[[#This Row],[COD]],TNOMINA[CODIGO],TNOMINA[SFS])</f>
        <v>1672</v>
      </c>
      <c r="M403" s="42">
        <f>_xlfn.XLOOKUP(Tabla15[[#This Row],[COD]],TNOMINA[CODIGO],TNOMINA[AFP])</f>
        <v>1578.5</v>
      </c>
      <c r="N403" s="42">
        <f>_xlfn.XLOOKUP(Tabla15[[#This Row],[COD]],TNOMINA[CODIGO],TNOMINA[Otro Desc.])</f>
        <v>11446.269999999997</v>
      </c>
      <c r="O403" s="42">
        <f>_xlfn.XLOOKUP(Tabla15[[#This Row],[COD]],TNOMINA[CODIGO],TNOMINA[sneto])</f>
        <v>37743.550000000003</v>
      </c>
      <c r="P403" t="str">
        <f>_xlfn.XLOOKUP(Tabla15[[#This Row],[CEDULA]],EMPXSEXO[NODOC],EMPXSEXO[GENERO])</f>
        <v>F</v>
      </c>
      <c r="Q403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4" spans="1:17" hidden="1">
      <c r="A404" t="s">
        <v>7933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00106538077</v>
      </c>
      <c r="D404" t="str">
        <f>_xlfn.XLOOKUP(Tabla15[[#This Row],[CEDULA]],TMODELO[Numero Documento],TMODELO[Empleado],_xlfn.XLOOKUP(Tabla15[[#This Row],[CEDULA]],TNOMINA[cedula],TNOMINA[nombre]))</f>
        <v>JACQUELINE MARTE</v>
      </c>
      <c r="E404" t="str">
        <f>_xlfn.XLOOKUP(Tabla15[[#This Row],[CEDULA]],TMODELO[Numero Documento],TMODELO[Cargo],_xlfn.XLOOKUP(Tabla15[[#This Row],[COD]],TNOMINA[CODIGO],TNOMINA[cargo]))</f>
        <v>ENC. DE LA SALA RAVELO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FIJO</v>
      </c>
      <c r="I404" t="str">
        <f>IF(Tabla15[[#This Row],[CAT1]]&lt;&gt;"",Tabla15[[#This Row],[CAT1]],Tabla15[[#This Row],[CAT2]])</f>
        <v>FIJO</v>
      </c>
      <c r="J404" s="42">
        <f>_xlfn.XLOOKUP(Tabla15[[#This Row],[COD]],TNOMINA[CODIGO],TNOMINA[sbruto])</f>
        <v>55000</v>
      </c>
      <c r="K404" s="42">
        <f>_xlfn.XLOOKUP(Tabla15[[#This Row],[COD]],TNOMINA[CODIGO],TNOMINA[ISR])</f>
        <v>2559.6799999999998</v>
      </c>
      <c r="L404" s="42">
        <f>_xlfn.XLOOKUP(Tabla15[[#This Row],[COD]],TNOMINA[CODIGO],TNOMINA[SFS])</f>
        <v>1672</v>
      </c>
      <c r="M404" s="42">
        <f>_xlfn.XLOOKUP(Tabla15[[#This Row],[COD]],TNOMINA[CODIGO],TNOMINA[AFP])</f>
        <v>1578.5</v>
      </c>
      <c r="N404" s="42">
        <f>_xlfn.XLOOKUP(Tabla15[[#This Row],[COD]],TNOMINA[CODIGO],TNOMINA[Otro Desc.])</f>
        <v>75</v>
      </c>
      <c r="O404" s="42">
        <f>_xlfn.XLOOKUP(Tabla15[[#This Row],[COD]],TNOMINA[CODIGO],TNOMINA[sneto])</f>
        <v>49114.82</v>
      </c>
      <c r="P404" t="str">
        <f>_xlfn.XLOOKUP(Tabla15[[#This Row],[CEDULA]],EMPXSEXO[NODOC],EMPXSEXO[GENERO])</f>
        <v>F</v>
      </c>
      <c r="Q404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5" spans="1:17" hidden="1">
      <c r="A405" t="s">
        <v>8057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00102490356</v>
      </c>
      <c r="D405" t="str">
        <f>_xlfn.XLOOKUP(Tabla15[[#This Row],[CEDULA]],TMODELO[Numero Documento],TMODELO[Empleado],_xlfn.XLOOKUP(Tabla15[[#This Row],[CEDULA]],TNOMINA[cedula],TNOMINA[nombre]))</f>
        <v>ROBERTO DE LEON DUME</v>
      </c>
      <c r="E405" t="str">
        <f>_xlfn.XLOOKUP(Tabla15[[#This Row],[CEDULA]],TMODELO[Numero Documento],TMODELO[Cargo],_xlfn.XLOOKUP(Tabla15[[#This Row],[COD]],TNOMINA[CODIGO],TNOMINA[cargo]))</f>
        <v>LUMINOTECNICO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>CARRERA ADMINISTRATIVA</v>
      </c>
      <c r="H405" t="str">
        <f>_xlfn.XLOOKUP(Tabla15[[#This Row],[CARGO]],Tabla612[CARGO],Tabla612[CATEGORIA DEL SERVIDOR],Tabla15[[#This Row],[TIPO]])</f>
        <v>FIJO</v>
      </c>
      <c r="I405" t="str">
        <f>IF(Tabla15[[#This Row],[CAT1]]&lt;&gt;"",Tabla15[[#This Row],[CAT1]],Tabla15[[#This Row],[CAT2]])</f>
        <v>CARRERA ADMINISTRATIVA</v>
      </c>
      <c r="J405" s="42">
        <f>_xlfn.XLOOKUP(Tabla15[[#This Row],[COD]],TNOMINA[CODIGO],TNOMINA[sbruto])</f>
        <v>55000</v>
      </c>
      <c r="K405" s="42">
        <f>_xlfn.XLOOKUP(Tabla15[[#This Row],[COD]],TNOMINA[CODIGO],TNOMINA[ISR])</f>
        <v>2559.6799999999998</v>
      </c>
      <c r="L405" s="42">
        <f>_xlfn.XLOOKUP(Tabla15[[#This Row],[COD]],TNOMINA[CODIGO],TNOMINA[SFS])</f>
        <v>1672</v>
      </c>
      <c r="M405" s="42">
        <f>_xlfn.XLOOKUP(Tabla15[[#This Row],[COD]],TNOMINA[CODIGO],TNOMINA[AFP])</f>
        <v>1578.5</v>
      </c>
      <c r="N405" s="42">
        <f>_xlfn.XLOOKUP(Tabla15[[#This Row],[COD]],TNOMINA[CODIGO],TNOMINA[Otro Desc.])</f>
        <v>38018.300000000003</v>
      </c>
      <c r="O405" s="42">
        <f>_xlfn.XLOOKUP(Tabla15[[#This Row],[COD]],TNOMINA[CODIGO],TNOMINA[sneto])</f>
        <v>11171.52</v>
      </c>
      <c r="P405" t="str">
        <f>_xlfn.XLOOKUP(Tabla15[[#This Row],[CEDULA]],EMPXSEXO[NODOC],EMPXSEXO[GENERO])</f>
        <v>M</v>
      </c>
      <c r="Q40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6" spans="1:17" hidden="1">
      <c r="A406" t="s">
        <v>7851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00116949694</v>
      </c>
      <c r="D406" t="str">
        <f>_xlfn.XLOOKUP(Tabla15[[#This Row],[CEDULA]],TMODELO[Numero Documento],TMODELO[Empleado],_xlfn.XLOOKUP(Tabla15[[#This Row],[CEDULA]],TNOMINA[cedula],TNOMINA[nombre]))</f>
        <v>CARLOS MANUEL JIMENEZ</v>
      </c>
      <c r="E406" t="str">
        <f>_xlfn.XLOOKUP(Tabla15[[#This Row],[CEDULA]],TMODELO[Numero Documento],TMODELO[Cargo],_xlfn.XLOOKUP(Tabla15[[#This Row],[COD]],TNOMINA[CODIGO],TNOMINA[cargo]))</f>
        <v>AUDIOVISUAL OPERADOR DE EQUIPO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2">
        <f>_xlfn.XLOOKUP(Tabla15[[#This Row],[COD]],TNOMINA[CODIGO],TNOMINA[sbruto])</f>
        <v>48000</v>
      </c>
      <c r="K406" s="42">
        <f>_xlfn.XLOOKUP(Tabla15[[#This Row],[COD]],TNOMINA[CODIGO],TNOMINA[ISR])</f>
        <v>1571.73</v>
      </c>
      <c r="L406" s="42">
        <f>_xlfn.XLOOKUP(Tabla15[[#This Row],[COD]],TNOMINA[CODIGO],TNOMINA[SFS])</f>
        <v>1459.2</v>
      </c>
      <c r="M406" s="42">
        <f>_xlfn.XLOOKUP(Tabla15[[#This Row],[COD]],TNOMINA[CODIGO],TNOMINA[AFP])</f>
        <v>1377.6</v>
      </c>
      <c r="N406" s="42">
        <f>_xlfn.XLOOKUP(Tabla15[[#This Row],[COD]],TNOMINA[CODIGO],TNOMINA[Otro Desc.])</f>
        <v>25</v>
      </c>
      <c r="O406" s="42">
        <f>_xlfn.XLOOKUP(Tabla15[[#This Row],[COD]],TNOMINA[CODIGO],TNOMINA[sneto])</f>
        <v>43566.47</v>
      </c>
      <c r="P406" t="str">
        <f>_xlfn.XLOOKUP(Tabla15[[#This Row],[CEDULA]],EMPXSEXO[NODOC],EMPXSEXO[GENERO])</f>
        <v>M</v>
      </c>
      <c r="Q40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7" spans="1:17" hidden="1">
      <c r="A407" t="s">
        <v>8072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03100040389</v>
      </c>
      <c r="D407" t="str">
        <f>_xlfn.XLOOKUP(Tabla15[[#This Row],[CEDULA]],TMODELO[Numero Documento],TMODELO[Empleado],_xlfn.XLOOKUP(Tabla15[[#This Row],[CEDULA]],TNOMINA[cedula],TNOMINA[nombre]))</f>
        <v>SEVERO DE LA CRUZ VENTURA</v>
      </c>
      <c r="E407" t="str">
        <f>_xlfn.XLOOKUP(Tabla15[[#This Row],[CEDULA]],TMODELO[Numero Documento],TMODELO[Cargo],_xlfn.XLOOKUP(Tabla15[[#This Row],[COD]],TNOMINA[CODIGO],TNOMINA[cargo]))</f>
        <v>AUDIOVISUAL OPERADOR DE EQUIPO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/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FIJO</v>
      </c>
      <c r="J407" s="42">
        <f>_xlfn.XLOOKUP(Tabla15[[#This Row],[COD]],TNOMINA[CODIGO],TNOMINA[sbruto])</f>
        <v>48000</v>
      </c>
      <c r="K407" s="42">
        <f>_xlfn.XLOOKUP(Tabla15[[#This Row],[COD]],TNOMINA[CODIGO],TNOMINA[ISR])</f>
        <v>1571.73</v>
      </c>
      <c r="L407" s="42">
        <f>_xlfn.XLOOKUP(Tabla15[[#This Row],[COD]],TNOMINA[CODIGO],TNOMINA[SFS])</f>
        <v>1459.2</v>
      </c>
      <c r="M407" s="42">
        <f>_xlfn.XLOOKUP(Tabla15[[#This Row],[COD]],TNOMINA[CODIGO],TNOMINA[AFP])</f>
        <v>1377.6</v>
      </c>
      <c r="N407" s="42">
        <f>_xlfn.XLOOKUP(Tabla15[[#This Row],[COD]],TNOMINA[CODIGO],TNOMINA[Otro Desc.])</f>
        <v>75</v>
      </c>
      <c r="O407" s="42">
        <f>_xlfn.XLOOKUP(Tabla15[[#This Row],[COD]],TNOMINA[CODIGO],TNOMINA[sneto])</f>
        <v>43516.47</v>
      </c>
      <c r="P407" t="str">
        <f>_xlfn.XLOOKUP(Tabla15[[#This Row],[CEDULA]],EMPXSEXO[NODOC],EMPXSEXO[GENERO])</f>
        <v>M</v>
      </c>
      <c r="Q40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8" spans="1:17" hidden="1">
      <c r="A408" t="s">
        <v>7894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00109593558</v>
      </c>
      <c r="D408" t="str">
        <f>_xlfn.XLOOKUP(Tabla15[[#This Row],[CEDULA]],TMODELO[Numero Documento],TMODELO[Empleado],_xlfn.XLOOKUP(Tabla15[[#This Row],[CEDULA]],TNOMINA[cedula],TNOMINA[nombre]))</f>
        <v>EURISPIDES CALCAÑO RUFINO</v>
      </c>
      <c r="E408" t="str">
        <f>_xlfn.XLOOKUP(Tabla15[[#This Row],[CEDULA]],TMODELO[Numero Documento],TMODELO[Cargo],_xlfn.XLOOKUP(Tabla15[[#This Row],[COD]],TNOMINA[CODIGO],TNOMINA[cargo]))</f>
        <v>TRAMOYISTA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/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ESTATUTO SIMPLIFICADO</v>
      </c>
      <c r="J408" s="42">
        <f>_xlfn.XLOOKUP(Tabla15[[#This Row],[COD]],TNOMINA[CODIGO],TNOMINA[sbruto])</f>
        <v>45000</v>
      </c>
      <c r="K408" s="42">
        <f>_xlfn.XLOOKUP(Tabla15[[#This Row],[COD]],TNOMINA[CODIGO],TNOMINA[ISR])</f>
        <v>1148.33</v>
      </c>
      <c r="L408" s="42">
        <f>_xlfn.XLOOKUP(Tabla15[[#This Row],[COD]],TNOMINA[CODIGO],TNOMINA[SFS])</f>
        <v>1368</v>
      </c>
      <c r="M408" s="42">
        <f>_xlfn.XLOOKUP(Tabla15[[#This Row],[COD]],TNOMINA[CODIGO],TNOMINA[AFP])</f>
        <v>1291.5</v>
      </c>
      <c r="N408" s="42">
        <f>_xlfn.XLOOKUP(Tabla15[[#This Row],[COD]],TNOMINA[CODIGO],TNOMINA[Otro Desc.])</f>
        <v>28891.19</v>
      </c>
      <c r="O408" s="42">
        <f>_xlfn.XLOOKUP(Tabla15[[#This Row],[COD]],TNOMINA[CODIGO],TNOMINA[sneto])</f>
        <v>12300.98</v>
      </c>
      <c r="P408" t="str">
        <f>_xlfn.XLOOKUP(Tabla15[[#This Row],[CEDULA]],EMPXSEXO[NODOC],EMPXSEXO[GENERO])</f>
        <v>M</v>
      </c>
      <c r="Q40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9" spans="1:17" hidden="1">
      <c r="A409" t="s">
        <v>7849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22400706671</v>
      </c>
      <c r="D409" t="str">
        <f>_xlfn.XLOOKUP(Tabla15[[#This Row],[CEDULA]],TMODELO[Numero Documento],TMODELO[Empleado],_xlfn.XLOOKUP(Tabla15[[#This Row],[CEDULA]],TNOMINA[cedula],TNOMINA[nombre]))</f>
        <v>BRYAN FELIPE MORENO</v>
      </c>
      <c r="E409" t="str">
        <f>_xlfn.XLOOKUP(Tabla15[[#This Row],[CEDULA]],TMODELO[Numero Documento],TMODELO[Cargo],_xlfn.XLOOKUP(Tabla15[[#This Row],[COD]],TNOMINA[CODIGO],TNOMINA[cargo]))</f>
        <v>AUDIOVISUAL OPERADOR DE EQUIPO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/>
      </c>
      <c r="H409" t="str">
        <f>_xlfn.XLOOKUP(Tabla15[[#This Row],[CARGO]],Tabla612[CARGO],Tabla612[CATEGORIA DEL SERVIDOR],Tabla15[[#This Row],[TIPO]])</f>
        <v>FIJO</v>
      </c>
      <c r="I409" t="str">
        <f>IF(Tabla15[[#This Row],[CAT1]]&lt;&gt;"",Tabla15[[#This Row],[CAT1]],Tabla15[[#This Row],[CAT2]])</f>
        <v>FIJO</v>
      </c>
      <c r="J409" s="42">
        <f>_xlfn.XLOOKUP(Tabla15[[#This Row],[COD]],TNOMINA[CODIGO],TNOMINA[sbruto])</f>
        <v>40000</v>
      </c>
      <c r="K409" s="42">
        <f>_xlfn.XLOOKUP(Tabla15[[#This Row],[COD]],TNOMINA[CODIGO],TNOMINA[ISR])</f>
        <v>442.65</v>
      </c>
      <c r="L409" s="42">
        <f>_xlfn.XLOOKUP(Tabla15[[#This Row],[COD]],TNOMINA[CODIGO],TNOMINA[SFS])</f>
        <v>1216</v>
      </c>
      <c r="M409" s="42">
        <f>_xlfn.XLOOKUP(Tabla15[[#This Row],[COD]],TNOMINA[CODIGO],TNOMINA[AFP])</f>
        <v>1148</v>
      </c>
      <c r="N409" s="42">
        <f>_xlfn.XLOOKUP(Tabla15[[#This Row],[COD]],TNOMINA[CODIGO],TNOMINA[Otro Desc.])</f>
        <v>25</v>
      </c>
      <c r="O409" s="42">
        <f>_xlfn.XLOOKUP(Tabla15[[#This Row],[COD]],TNOMINA[CODIGO],TNOMINA[sneto])</f>
        <v>37168.35</v>
      </c>
      <c r="P409" t="str">
        <f>_xlfn.XLOOKUP(Tabla15[[#This Row],[CEDULA]],EMPXSEXO[NODOC],EMPXSEXO[GENERO])</f>
        <v>M</v>
      </c>
      <c r="Q409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0" spans="1:17" hidden="1">
      <c r="A410" t="s">
        <v>8019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22300948084</v>
      </c>
      <c r="D410" t="str">
        <f>_xlfn.XLOOKUP(Tabla15[[#This Row],[CEDULA]],TMODELO[Numero Documento],TMODELO[Empleado],_xlfn.XLOOKUP(Tabla15[[#This Row],[CEDULA]],TNOMINA[cedula],TNOMINA[nombre]))</f>
        <v>MICHAEL GERAINT JIMENEZ GALAN</v>
      </c>
      <c r="E410" t="str">
        <f>_xlfn.XLOOKUP(Tabla15[[#This Row],[CEDULA]],TMODELO[Numero Documento],TMODELO[Cargo],_xlfn.XLOOKUP(Tabla15[[#This Row],[COD]],TNOMINA[CODIGO],TNOMINA[cargo]))</f>
        <v>SONIDISTA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FIJO</v>
      </c>
      <c r="I410" t="str">
        <f>IF(Tabla15[[#This Row],[CAT1]]&lt;&gt;"",Tabla15[[#This Row],[CAT1]],Tabla15[[#This Row],[CAT2]])</f>
        <v>FIJO</v>
      </c>
      <c r="J410" s="42">
        <f>_xlfn.XLOOKUP(Tabla15[[#This Row],[COD]],TNOMINA[CODIGO],TNOMINA[sbruto])</f>
        <v>40000</v>
      </c>
      <c r="K410" s="42">
        <f>_xlfn.XLOOKUP(Tabla15[[#This Row],[COD]],TNOMINA[CODIGO],TNOMINA[ISR])</f>
        <v>442.65</v>
      </c>
      <c r="L410" s="42">
        <f>_xlfn.XLOOKUP(Tabla15[[#This Row],[COD]],TNOMINA[CODIGO],TNOMINA[SFS])</f>
        <v>1216</v>
      </c>
      <c r="M410" s="42">
        <f>_xlfn.XLOOKUP(Tabla15[[#This Row],[COD]],TNOMINA[CODIGO],TNOMINA[AFP])</f>
        <v>1148</v>
      </c>
      <c r="N410" s="42">
        <f>_xlfn.XLOOKUP(Tabla15[[#This Row],[COD]],TNOMINA[CODIGO],TNOMINA[Otro Desc.])</f>
        <v>325</v>
      </c>
      <c r="O410" s="42">
        <f>_xlfn.XLOOKUP(Tabla15[[#This Row],[COD]],TNOMINA[CODIGO],TNOMINA[sneto])</f>
        <v>36868.35</v>
      </c>
      <c r="P410" t="str">
        <f>_xlfn.XLOOKUP(Tabla15[[#This Row],[CEDULA]],EMPXSEXO[NODOC],EMPXSEXO[GENERO])</f>
        <v>M</v>
      </c>
      <c r="Q41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1" spans="1:17" hidden="1">
      <c r="A411" t="s">
        <v>8054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00114100100</v>
      </c>
      <c r="D411" t="str">
        <f>_xlfn.XLOOKUP(Tabla15[[#This Row],[CEDULA]],TMODELO[Numero Documento],TMODELO[Empleado],_xlfn.XLOOKUP(Tabla15[[#This Row],[CEDULA]],TNOMINA[cedula],TNOMINA[nombre]))</f>
        <v>RICHARD RODRIGUEZ PARRA</v>
      </c>
      <c r="E411" t="str">
        <f>_xlfn.XLOOKUP(Tabla15[[#This Row],[CEDULA]],TMODELO[Numero Documento],TMODELO[Cargo],_xlfn.XLOOKUP(Tabla15[[#This Row],[COD]],TNOMINA[CODIGO],TNOMINA[cargo]))</f>
        <v>TECNICO AYUDANTE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FIJO</v>
      </c>
      <c r="I411" t="str">
        <f>IF(Tabla15[[#This Row],[CAT1]]&lt;&gt;"",Tabla15[[#This Row],[CAT1]],Tabla15[[#This Row],[CAT2]])</f>
        <v>FIJO</v>
      </c>
      <c r="J411" s="42">
        <f>_xlfn.XLOOKUP(Tabla15[[#This Row],[COD]],TNOMINA[CODIGO],TNOMINA[sbruto])</f>
        <v>40000</v>
      </c>
      <c r="K411" s="42">
        <f>_xlfn.XLOOKUP(Tabla15[[#This Row],[COD]],TNOMINA[CODIGO],TNOMINA[ISR])</f>
        <v>204.54</v>
      </c>
      <c r="L411" s="42">
        <f>_xlfn.XLOOKUP(Tabla15[[#This Row],[COD]],TNOMINA[CODIGO],TNOMINA[SFS])</f>
        <v>1216</v>
      </c>
      <c r="M411" s="42">
        <f>_xlfn.XLOOKUP(Tabla15[[#This Row],[COD]],TNOMINA[CODIGO],TNOMINA[AFP])</f>
        <v>1148</v>
      </c>
      <c r="N411" s="42">
        <f>_xlfn.XLOOKUP(Tabla15[[#This Row],[COD]],TNOMINA[CODIGO],TNOMINA[Otro Desc.])</f>
        <v>2908.3799999999974</v>
      </c>
      <c r="O411" s="42">
        <f>_xlfn.XLOOKUP(Tabla15[[#This Row],[COD]],TNOMINA[CODIGO],TNOMINA[sneto])</f>
        <v>34523.08</v>
      </c>
      <c r="P411" t="str">
        <f>_xlfn.XLOOKUP(Tabla15[[#This Row],[CEDULA]],EMPXSEXO[NODOC],EMPXSEXO[GENERO])</f>
        <v>M</v>
      </c>
      <c r="Q411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2" spans="1:17" hidden="1">
      <c r="A412" t="s">
        <v>8056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40232888640</v>
      </c>
      <c r="D412" t="str">
        <f>_xlfn.XLOOKUP(Tabla15[[#This Row],[CEDULA]],TMODELO[Numero Documento],TMODELO[Empleado],_xlfn.XLOOKUP(Tabla15[[#This Row],[CEDULA]],TNOMINA[cedula],TNOMINA[nombre]))</f>
        <v>ROBERTO DANIEL MARTE TEJADA</v>
      </c>
      <c r="E412" t="str">
        <f>_xlfn.XLOOKUP(Tabla15[[#This Row],[CEDULA]],TMODELO[Numero Documento],TMODELO[Cargo],_xlfn.XLOOKUP(Tabla15[[#This Row],[COD]],TNOMINA[CODIGO],TNOMINA[cargo]))</f>
        <v>GESTOR DE REDES SOCIALES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/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FIJO</v>
      </c>
      <c r="J412" s="42">
        <f>_xlfn.XLOOKUP(Tabla15[[#This Row],[COD]],TNOMINA[CODIGO],TNOMINA[sbruto])</f>
        <v>40000</v>
      </c>
      <c r="K412" s="42">
        <f>_xlfn.XLOOKUP(Tabla15[[#This Row],[COD]],TNOMINA[CODIGO],TNOMINA[ISR])</f>
        <v>442.65</v>
      </c>
      <c r="L412" s="42">
        <f>_xlfn.XLOOKUP(Tabla15[[#This Row],[COD]],TNOMINA[CODIGO],TNOMINA[SFS])</f>
        <v>1216</v>
      </c>
      <c r="M412" s="42">
        <f>_xlfn.XLOOKUP(Tabla15[[#This Row],[COD]],TNOMINA[CODIGO],TNOMINA[AFP])</f>
        <v>1148</v>
      </c>
      <c r="N412" s="42">
        <f>_xlfn.XLOOKUP(Tabla15[[#This Row],[COD]],TNOMINA[CODIGO],TNOMINA[Otro Desc.])</f>
        <v>25</v>
      </c>
      <c r="O412" s="42">
        <f>_xlfn.XLOOKUP(Tabla15[[#This Row],[COD]],TNOMINA[CODIGO],TNOMINA[sneto])</f>
        <v>37168.35</v>
      </c>
      <c r="P412" t="str">
        <f>_xlfn.XLOOKUP(Tabla15[[#This Row],[CEDULA]],EMPXSEXO[NODOC],EMPXSEXO[GENERO])</f>
        <v>M</v>
      </c>
      <c r="Q412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3" spans="1:17" hidden="1">
      <c r="A413" t="s">
        <v>7903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09000126566</v>
      </c>
      <c r="D413" t="str">
        <f>_xlfn.XLOOKUP(Tabla15[[#This Row],[CEDULA]],TMODELO[Numero Documento],TMODELO[Empleado],_xlfn.XLOOKUP(Tabla15[[#This Row],[CEDULA]],TNOMINA[cedula],TNOMINA[nombre]))</f>
        <v>FERNANDO AMPARO GENAO</v>
      </c>
      <c r="E413" t="str">
        <f>_xlfn.XLOOKUP(Tabla15[[#This Row],[CEDULA]],TMODELO[Numero Documento],TMODELO[Cargo],_xlfn.XLOOKUP(Tabla15[[#This Row],[COD]],TNOMINA[CODIGO],TNOMINA[cargo]))</f>
        <v>ELECTRICISTA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ESTATUTO SIMPLIFICADO</v>
      </c>
      <c r="I413" t="str">
        <f>IF(Tabla15[[#This Row],[CAT1]]&lt;&gt;"",Tabla15[[#This Row],[CAT1]],Tabla15[[#This Row],[CAT2]])</f>
        <v>CARRERA ADMINISTRATIVA</v>
      </c>
      <c r="J413" s="42">
        <f>_xlfn.XLOOKUP(Tabla15[[#This Row],[COD]],TNOMINA[CODIGO],TNOMINA[sbruto])</f>
        <v>36000</v>
      </c>
      <c r="K413" s="42">
        <f>_xlfn.XLOOKUP(Tabla15[[#This Row],[COD]],TNOMINA[CODIGO],TNOMINA[ISR])</f>
        <v>0</v>
      </c>
      <c r="L413" s="42">
        <f>_xlfn.XLOOKUP(Tabla15[[#This Row],[COD]],TNOMINA[CODIGO],TNOMINA[SFS])</f>
        <v>1094.4000000000001</v>
      </c>
      <c r="M413" s="42">
        <f>_xlfn.XLOOKUP(Tabla15[[#This Row],[COD]],TNOMINA[CODIGO],TNOMINA[AFP])</f>
        <v>1033.2</v>
      </c>
      <c r="N413" s="42">
        <f>_xlfn.XLOOKUP(Tabla15[[#This Row],[COD]],TNOMINA[CODIGO],TNOMINA[Otro Desc.])</f>
        <v>18591.89</v>
      </c>
      <c r="O413" s="42">
        <f>_xlfn.XLOOKUP(Tabla15[[#This Row],[COD]],TNOMINA[CODIGO],TNOMINA[sneto])</f>
        <v>15280.51</v>
      </c>
      <c r="P413" t="str">
        <f>_xlfn.XLOOKUP(Tabla15[[#This Row],[CEDULA]],EMPXSEXO[NODOC],EMPXSEXO[GENERO])</f>
        <v>M</v>
      </c>
      <c r="Q413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4" spans="1:17" hidden="1">
      <c r="A414" t="s">
        <v>7829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40226466148</v>
      </c>
      <c r="D414" t="str">
        <f>_xlfn.XLOOKUP(Tabla15[[#This Row],[CEDULA]],TMODELO[Numero Documento],TMODELO[Empleado],_xlfn.XLOOKUP(Tabla15[[#This Row],[CEDULA]],TNOMINA[cedula],TNOMINA[nombre]))</f>
        <v>ANDERSON FELIX MENA LIRIANO</v>
      </c>
      <c r="E414" t="str">
        <f>_xlfn.XLOOKUP(Tabla15[[#This Row],[CEDULA]],TMODELO[Numero Documento],TMODELO[Cargo],_xlfn.XLOOKUP(Tabla15[[#This Row],[COD]],TNOMINA[CODIGO],TNOMINA[cargo]))</f>
        <v>TRAMOYISTA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ESTATUTO SIMPLIFICADO</v>
      </c>
      <c r="I414" t="str">
        <f>IF(Tabla15[[#This Row],[CAT1]]&lt;&gt;"",Tabla15[[#This Row],[CAT1]],Tabla15[[#This Row],[CAT2]])</f>
        <v>ESTATUTO SIMPLIFICADO</v>
      </c>
      <c r="J414" s="42">
        <f>_xlfn.XLOOKUP(Tabla15[[#This Row],[COD]],TNOMINA[CODIGO],TNOMINA[sbruto])</f>
        <v>36000</v>
      </c>
      <c r="K414" s="42">
        <f>_xlfn.XLOOKUP(Tabla15[[#This Row],[COD]],TNOMINA[CODIGO],TNOMINA[ISR])</f>
        <v>0</v>
      </c>
      <c r="L414" s="42">
        <f>_xlfn.XLOOKUP(Tabla15[[#This Row],[COD]],TNOMINA[CODIGO],TNOMINA[SFS])</f>
        <v>1094.4000000000001</v>
      </c>
      <c r="M414" s="42">
        <f>_xlfn.XLOOKUP(Tabla15[[#This Row],[COD]],TNOMINA[CODIGO],TNOMINA[AFP])</f>
        <v>1033.2</v>
      </c>
      <c r="N414" s="42">
        <f>_xlfn.XLOOKUP(Tabla15[[#This Row],[COD]],TNOMINA[CODIGO],TNOMINA[Otro Desc.])</f>
        <v>7386</v>
      </c>
      <c r="O414" s="42">
        <f>_xlfn.XLOOKUP(Tabla15[[#This Row],[COD]],TNOMINA[CODIGO],TNOMINA[sneto])</f>
        <v>26486.400000000001</v>
      </c>
      <c r="P414" t="str">
        <f>_xlfn.XLOOKUP(Tabla15[[#This Row],[CEDULA]],EMPXSEXO[NODOC],EMPXSEXO[GENERO])</f>
        <v>M</v>
      </c>
      <c r="Q414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5" spans="1:17" hidden="1">
      <c r="A415" t="s">
        <v>7864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00102490778</v>
      </c>
      <c r="D415" t="str">
        <f>_xlfn.XLOOKUP(Tabla15[[#This Row],[CEDULA]],TMODELO[Numero Documento],TMODELO[Empleado],_xlfn.XLOOKUP(Tabla15[[#This Row],[CEDULA]],TNOMINA[cedula],TNOMINA[nombre]))</f>
        <v>CLAUDIO MANUEL FELIX MORENO</v>
      </c>
      <c r="E415" t="str">
        <f>_xlfn.XLOOKUP(Tabla15[[#This Row],[CEDULA]],TMODELO[Numero Documento],TMODELO[Cargo],_xlfn.XLOOKUP(Tabla15[[#This Row],[COD]],TNOMINA[CODIGO],TNOMINA[cargo]))</f>
        <v>AYUDANTE DE MANTENIMIENTO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ESTATUTO SIMPLIFICADO</v>
      </c>
      <c r="I415" t="str">
        <f>IF(Tabla15[[#This Row],[CAT1]]&lt;&gt;"",Tabla15[[#This Row],[CAT1]],Tabla15[[#This Row],[CAT2]])</f>
        <v>ESTATUTO SIMPLIFICADO</v>
      </c>
      <c r="J415" s="42">
        <f>_xlfn.XLOOKUP(Tabla15[[#This Row],[COD]],TNOMINA[CODIGO],TNOMINA[sbruto])</f>
        <v>36000</v>
      </c>
      <c r="K415" s="42">
        <f>_xlfn.XLOOKUP(Tabla15[[#This Row],[COD]],TNOMINA[CODIGO],TNOMINA[ISR])</f>
        <v>0</v>
      </c>
      <c r="L415" s="42">
        <f>_xlfn.XLOOKUP(Tabla15[[#This Row],[COD]],TNOMINA[CODIGO],TNOMINA[SFS])</f>
        <v>1094.4000000000001</v>
      </c>
      <c r="M415" s="42">
        <f>_xlfn.XLOOKUP(Tabla15[[#This Row],[COD]],TNOMINA[CODIGO],TNOMINA[AFP])</f>
        <v>1033.2</v>
      </c>
      <c r="N415" s="42">
        <f>_xlfn.XLOOKUP(Tabla15[[#This Row],[COD]],TNOMINA[CODIGO],TNOMINA[Otro Desc.])</f>
        <v>15405.690000000002</v>
      </c>
      <c r="O415" s="42">
        <f>_xlfn.XLOOKUP(Tabla15[[#This Row],[COD]],TNOMINA[CODIGO],TNOMINA[sneto])</f>
        <v>18466.71</v>
      </c>
      <c r="P415" t="str">
        <f>_xlfn.XLOOKUP(Tabla15[[#This Row],[CEDULA]],EMPXSEXO[NODOC],EMPXSEXO[GENERO])</f>
        <v>M</v>
      </c>
      <c r="Q41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6" spans="1:17" hidden="1">
      <c r="A416" t="s">
        <v>7946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01200907143</v>
      </c>
      <c r="D416" t="str">
        <f>_xlfn.XLOOKUP(Tabla15[[#This Row],[CEDULA]],TMODELO[Numero Documento],TMODELO[Empleado],_xlfn.XLOOKUP(Tabla15[[#This Row],[CEDULA]],TNOMINA[cedula],TNOMINA[nombre]))</f>
        <v>JOSE ALBERTO CUEVAS DE OLEO</v>
      </c>
      <c r="E416" t="str">
        <f>_xlfn.XLOOKUP(Tabla15[[#This Row],[CEDULA]],TMODELO[Numero Documento],TMODELO[Cargo],_xlfn.XLOOKUP(Tabla15[[#This Row],[COD]],TNOMINA[CODIGO],TNOMINA[cargo]))</f>
        <v>ASIST. ELECTRICIDAD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ESTATUTO SIMPLIFICADO</v>
      </c>
      <c r="I416" t="str">
        <f>IF(Tabla15[[#This Row],[CAT1]]&lt;&gt;"",Tabla15[[#This Row],[CAT1]],Tabla15[[#This Row],[CAT2]])</f>
        <v>ESTATUTO SIMPLIFICADO</v>
      </c>
      <c r="J416" s="42">
        <f>_xlfn.XLOOKUP(Tabla15[[#This Row],[COD]],TNOMINA[CODIGO],TNOMINA[sbruto])</f>
        <v>36000</v>
      </c>
      <c r="K416" s="42">
        <f>_xlfn.XLOOKUP(Tabla15[[#This Row],[COD]],TNOMINA[CODIGO],TNOMINA[ISR])</f>
        <v>0</v>
      </c>
      <c r="L416" s="42">
        <f>_xlfn.XLOOKUP(Tabla15[[#This Row],[COD]],TNOMINA[CODIGO],TNOMINA[SFS])</f>
        <v>1094.4000000000001</v>
      </c>
      <c r="M416" s="42">
        <f>_xlfn.XLOOKUP(Tabla15[[#This Row],[COD]],TNOMINA[CODIGO],TNOMINA[AFP])</f>
        <v>1033.2</v>
      </c>
      <c r="N416" s="42">
        <f>_xlfn.XLOOKUP(Tabla15[[#This Row],[COD]],TNOMINA[CODIGO],TNOMINA[Otro Desc.])</f>
        <v>18734.050000000003</v>
      </c>
      <c r="O416" s="42">
        <f>_xlfn.XLOOKUP(Tabla15[[#This Row],[COD]],TNOMINA[CODIGO],TNOMINA[sneto])</f>
        <v>15138.35</v>
      </c>
      <c r="P416" t="str">
        <f>_xlfn.XLOOKUP(Tabla15[[#This Row],[CEDULA]],EMPXSEXO[NODOC],EMPXSEXO[GENERO])</f>
        <v>M</v>
      </c>
      <c r="Q41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7" spans="1:17" hidden="1">
      <c r="A417" t="s">
        <v>7881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00115496168</v>
      </c>
      <c r="D417" t="str">
        <f>_xlfn.XLOOKUP(Tabla15[[#This Row],[CEDULA]],TMODELO[Numero Documento],TMODELO[Empleado],_xlfn.XLOOKUP(Tabla15[[#This Row],[CEDULA]],TNOMINA[cedula],TNOMINA[nombre]))</f>
        <v>EDWARD RAFAEL ROSADO VALDEZ</v>
      </c>
      <c r="E417" t="str">
        <f>_xlfn.XLOOKUP(Tabla15[[#This Row],[CEDULA]],TMODELO[Numero Documento],TMODELO[Cargo],_xlfn.XLOOKUP(Tabla15[[#This Row],[COD]],TNOMINA[CODIGO],TNOMINA[cargo]))</f>
        <v>TRAMOYISTA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/>
      </c>
      <c r="H417" t="str">
        <f>_xlfn.XLOOKUP(Tabla15[[#This Row],[CARGO]],Tabla612[CARGO],Tabla612[CATEGORIA DEL SERVIDOR],Tabla15[[#This Row],[TIPO]])</f>
        <v>ESTATUTO SIMPLIFICADO</v>
      </c>
      <c r="I417" t="str">
        <f>IF(Tabla15[[#This Row],[CAT1]]&lt;&gt;"",Tabla15[[#This Row],[CAT1]],Tabla15[[#This Row],[CAT2]])</f>
        <v>ESTATUTO SIMPLIFICADO</v>
      </c>
      <c r="J417" s="42">
        <f>_xlfn.XLOOKUP(Tabla15[[#This Row],[COD]],TNOMINA[CODIGO],TNOMINA[sbruto])</f>
        <v>36000</v>
      </c>
      <c r="K417" s="42">
        <f>_xlfn.XLOOKUP(Tabla15[[#This Row],[COD]],TNOMINA[CODIGO],TNOMINA[ISR])</f>
        <v>0</v>
      </c>
      <c r="L417" s="42">
        <f>_xlfn.XLOOKUP(Tabla15[[#This Row],[COD]],TNOMINA[CODIGO],TNOMINA[SFS])</f>
        <v>1094.4000000000001</v>
      </c>
      <c r="M417" s="42">
        <f>_xlfn.XLOOKUP(Tabla15[[#This Row],[COD]],TNOMINA[CODIGO],TNOMINA[AFP])</f>
        <v>1033.2</v>
      </c>
      <c r="N417" s="42">
        <f>_xlfn.XLOOKUP(Tabla15[[#This Row],[COD]],TNOMINA[CODIGO],TNOMINA[Otro Desc.])</f>
        <v>17708.5</v>
      </c>
      <c r="O417" s="42">
        <f>_xlfn.XLOOKUP(Tabla15[[#This Row],[COD]],TNOMINA[CODIGO],TNOMINA[sneto])</f>
        <v>16163.9</v>
      </c>
      <c r="P417" t="str">
        <f>_xlfn.XLOOKUP(Tabla15[[#This Row],[CEDULA]],EMPXSEXO[NODOC],EMPXSEXO[GENERO])</f>
        <v>M</v>
      </c>
      <c r="Q41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8" spans="1:17" hidden="1">
      <c r="A418" t="s">
        <v>7993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00102486479</v>
      </c>
      <c r="D418" t="str">
        <f>_xlfn.XLOOKUP(Tabla15[[#This Row],[CEDULA]],TMODELO[Numero Documento],TMODELO[Empleado],_xlfn.XLOOKUP(Tabla15[[#This Row],[CEDULA]],TNOMINA[cedula],TNOMINA[nombre]))</f>
        <v>LUCIA MARIA GOMEZ CUELLO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2">
        <f>_xlfn.XLOOKUP(Tabla15[[#This Row],[COD]],TNOMINA[CODIGO],TNOMINA[sbruto])</f>
        <v>35000</v>
      </c>
      <c r="K418" s="42">
        <f>_xlfn.XLOOKUP(Tabla15[[#This Row],[COD]],TNOMINA[CODIGO],TNOMINA[ISR])</f>
        <v>0</v>
      </c>
      <c r="L418" s="42">
        <f>_xlfn.XLOOKUP(Tabla15[[#This Row],[COD]],TNOMINA[CODIGO],TNOMINA[SFS])</f>
        <v>1064</v>
      </c>
      <c r="M418" s="42">
        <f>_xlfn.XLOOKUP(Tabla15[[#This Row],[COD]],TNOMINA[CODIGO],TNOMINA[AFP])</f>
        <v>1004.5</v>
      </c>
      <c r="N418" s="42">
        <f>_xlfn.XLOOKUP(Tabla15[[#This Row],[COD]],TNOMINA[CODIGO],TNOMINA[Otro Desc.])</f>
        <v>375</v>
      </c>
      <c r="O418" s="42">
        <f>_xlfn.XLOOKUP(Tabla15[[#This Row],[COD]],TNOMINA[CODIGO],TNOMINA[sneto])</f>
        <v>32556.5</v>
      </c>
      <c r="P418" t="str">
        <f>_xlfn.XLOOKUP(Tabla15[[#This Row],[CEDULA]],EMPXSEXO[NODOC],EMPXSEXO[GENERO])</f>
        <v>F</v>
      </c>
      <c r="Q41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9" spans="1:17" hidden="1">
      <c r="A419" t="s">
        <v>7893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01000777662</v>
      </c>
      <c r="D419" t="str">
        <f>_xlfn.XLOOKUP(Tabla15[[#This Row],[CEDULA]],TMODELO[Numero Documento],TMODELO[Empleado],_xlfn.XLOOKUP(Tabla15[[#This Row],[CEDULA]],TNOMINA[cedula],TNOMINA[nombre]))</f>
        <v>EURI RAMON MATOS</v>
      </c>
      <c r="E419" t="str">
        <f>_xlfn.XLOOKUP(Tabla15[[#This Row],[CEDULA]],TMODELO[Numero Documento],TMODELO[Cargo],_xlfn.XLOOKUP(Tabla15[[#This Row],[COD]],TNOMINA[CODIGO],TNOMINA[cargo]))</f>
        <v>PLOMERO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2">
        <f>_xlfn.XLOOKUP(Tabla15[[#This Row],[COD]],TNOMINA[CODIGO],TNOMINA[sbruto])</f>
        <v>35000</v>
      </c>
      <c r="K419" s="42">
        <f>_xlfn.XLOOKUP(Tabla15[[#This Row],[COD]],TNOMINA[CODIGO],TNOMINA[ISR])</f>
        <v>0</v>
      </c>
      <c r="L419" s="42">
        <f>_xlfn.XLOOKUP(Tabla15[[#This Row],[COD]],TNOMINA[CODIGO],TNOMINA[SFS])</f>
        <v>1064</v>
      </c>
      <c r="M419" s="42">
        <f>_xlfn.XLOOKUP(Tabla15[[#This Row],[COD]],TNOMINA[CODIGO],TNOMINA[AFP])</f>
        <v>1004.5</v>
      </c>
      <c r="N419" s="42">
        <f>_xlfn.XLOOKUP(Tabla15[[#This Row],[COD]],TNOMINA[CODIGO],TNOMINA[Otro Desc.])</f>
        <v>1171</v>
      </c>
      <c r="O419" s="42">
        <f>_xlfn.XLOOKUP(Tabla15[[#This Row],[COD]],TNOMINA[CODIGO],TNOMINA[sneto])</f>
        <v>31760.5</v>
      </c>
      <c r="P419" t="str">
        <f>_xlfn.XLOOKUP(Tabla15[[#This Row],[CEDULA]],EMPXSEXO[NODOC],EMPXSEXO[GENERO])</f>
        <v>M</v>
      </c>
      <c r="Q419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0" spans="1:17" hidden="1">
      <c r="A420" t="s">
        <v>7895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00114006976</v>
      </c>
      <c r="D420" t="str">
        <f>_xlfn.XLOOKUP(Tabla15[[#This Row],[CEDULA]],TMODELO[Numero Documento],TMODELO[Empleado],_xlfn.XLOOKUP(Tabla15[[#This Row],[CEDULA]],TNOMINA[cedula],TNOMINA[nombre]))</f>
        <v>EUSEBIO SANTOS REYES</v>
      </c>
      <c r="E420" t="str">
        <f>_xlfn.XLOOKUP(Tabla15[[#This Row],[CEDULA]],TMODELO[Numero Documento],TMODELO[Cargo],_xlfn.XLOOKUP(Tabla15[[#This Row],[COD]],TNOMINA[CODIGO],TNOMINA[cargo]))</f>
        <v>TRAMOYISTA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2">
        <f>_xlfn.XLOOKUP(Tabla15[[#This Row],[COD]],TNOMINA[CODIGO],TNOMINA[sbruto])</f>
        <v>35000</v>
      </c>
      <c r="K420" s="42">
        <f>_xlfn.XLOOKUP(Tabla15[[#This Row],[COD]],TNOMINA[CODIGO],TNOMINA[ISR])</f>
        <v>0</v>
      </c>
      <c r="L420" s="42">
        <f>_xlfn.XLOOKUP(Tabla15[[#This Row],[COD]],TNOMINA[CODIGO],TNOMINA[SFS])</f>
        <v>1064</v>
      </c>
      <c r="M420" s="42">
        <f>_xlfn.XLOOKUP(Tabla15[[#This Row],[COD]],TNOMINA[CODIGO],TNOMINA[AFP])</f>
        <v>1004.5</v>
      </c>
      <c r="N420" s="42">
        <f>_xlfn.XLOOKUP(Tabla15[[#This Row],[COD]],TNOMINA[CODIGO],TNOMINA[Otro Desc.])</f>
        <v>26095.41</v>
      </c>
      <c r="O420" s="42">
        <f>_xlfn.XLOOKUP(Tabla15[[#This Row],[COD]],TNOMINA[CODIGO],TNOMINA[sneto])</f>
        <v>6836.09</v>
      </c>
      <c r="P420" t="str">
        <f>_xlfn.XLOOKUP(Tabla15[[#This Row],[CEDULA]],EMPXSEXO[NODOC],EMPXSEXO[GENERO])</f>
        <v>M</v>
      </c>
      <c r="Q42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1" spans="1:17" hidden="1">
      <c r="A421" t="s">
        <v>8011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00102428109</v>
      </c>
      <c r="D421" t="str">
        <f>_xlfn.XLOOKUP(Tabla15[[#This Row],[CEDULA]],TMODELO[Numero Documento],TMODELO[Empleado],_xlfn.XLOOKUP(Tabla15[[#This Row],[CEDULA]],TNOMINA[cedula],TNOMINA[nombre]))</f>
        <v>MARITZA ENCARNACION VIOLA</v>
      </c>
      <c r="E421" t="str">
        <f>_xlfn.XLOOKUP(Tabla15[[#This Row],[CEDULA]],TMODELO[Numero Documento],TMODELO[Cargo],_xlfn.XLOOKUP(Tabla15[[#This Row],[COD]],TNOMINA[CODIGO],TNOMINA[cargo]))</f>
        <v>SECRETARIA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>CARRERA ADMINISTRATIVA</v>
      </c>
      <c r="H421" t="str">
        <f>_xlfn.XLOOKUP(Tabla15[[#This Row],[CARGO]],Tabla612[CARGO],Tabla612[CATEGORIA DEL SERVIDOR],Tabla15[[#This Row],[TIPO]])</f>
        <v>ESTATUTO SIMPLIFICADO</v>
      </c>
      <c r="I421" t="str">
        <f>IF(Tabla15[[#This Row],[CAT1]]&lt;&gt;"",Tabla15[[#This Row],[CAT1]],Tabla15[[#This Row],[CAT2]])</f>
        <v>CARRERA ADMINISTRATIVA</v>
      </c>
      <c r="J421" s="42">
        <f>_xlfn.XLOOKUP(Tabla15[[#This Row],[COD]],TNOMINA[CODIGO],TNOMINA[sbruto])</f>
        <v>35000</v>
      </c>
      <c r="K421" s="42">
        <f>_xlfn.XLOOKUP(Tabla15[[#This Row],[COD]],TNOMINA[CODIGO],TNOMINA[ISR])</f>
        <v>0</v>
      </c>
      <c r="L421" s="42">
        <f>_xlfn.XLOOKUP(Tabla15[[#This Row],[COD]],TNOMINA[CODIGO],TNOMINA[SFS])</f>
        <v>1064</v>
      </c>
      <c r="M421" s="42">
        <f>_xlfn.XLOOKUP(Tabla15[[#This Row],[COD]],TNOMINA[CODIGO],TNOMINA[AFP])</f>
        <v>1004.5</v>
      </c>
      <c r="N421" s="42">
        <f>_xlfn.XLOOKUP(Tabla15[[#This Row],[COD]],TNOMINA[CODIGO],TNOMINA[Otro Desc.])</f>
        <v>8167</v>
      </c>
      <c r="O421" s="42">
        <f>_xlfn.XLOOKUP(Tabla15[[#This Row],[COD]],TNOMINA[CODIGO],TNOMINA[sneto])</f>
        <v>24764.5</v>
      </c>
      <c r="P421" t="str">
        <f>_xlfn.XLOOKUP(Tabla15[[#This Row],[CEDULA]],EMPXSEXO[NODOC],EMPXSEXO[GENERO])</f>
        <v>F</v>
      </c>
      <c r="Q421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2" spans="1:17" hidden="1">
      <c r="A422" t="s">
        <v>8093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00100744473</v>
      </c>
      <c r="D422" t="str">
        <f>_xlfn.XLOOKUP(Tabla15[[#This Row],[CEDULA]],TMODELO[Numero Documento],TMODELO[Empleado],_xlfn.XLOOKUP(Tabla15[[#This Row],[CEDULA]],TNOMINA[cedula],TNOMINA[nombre]))</f>
        <v>WILFRIDO ALCALA GAVINO</v>
      </c>
      <c r="E422" t="str">
        <f>_xlfn.XLOOKUP(Tabla15[[#This Row],[CEDULA]],TMODELO[Numero Documento],TMODELO[Cargo],_xlfn.XLOOKUP(Tabla15[[#This Row],[COD]],TNOMINA[CODIGO],TNOMINA[cargo]))</f>
        <v>TRAMOYISTA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ESTATUTO SIMPLIFICADO</v>
      </c>
      <c r="I422" t="str">
        <f>IF(Tabla15[[#This Row],[CAT1]]&lt;&gt;"",Tabla15[[#This Row],[CAT1]],Tabla15[[#This Row],[CAT2]])</f>
        <v>ESTATUTO SIMPLIFICADO</v>
      </c>
      <c r="J422" s="42">
        <f>_xlfn.XLOOKUP(Tabla15[[#This Row],[COD]],TNOMINA[CODIGO],TNOMINA[sbruto])</f>
        <v>35000</v>
      </c>
      <c r="K422" s="42">
        <f>_xlfn.XLOOKUP(Tabla15[[#This Row],[COD]],TNOMINA[CODIGO],TNOMINA[ISR])</f>
        <v>0</v>
      </c>
      <c r="L422" s="42">
        <f>_xlfn.XLOOKUP(Tabla15[[#This Row],[COD]],TNOMINA[CODIGO],TNOMINA[SFS])</f>
        <v>1064</v>
      </c>
      <c r="M422" s="42">
        <f>_xlfn.XLOOKUP(Tabla15[[#This Row],[COD]],TNOMINA[CODIGO],TNOMINA[AFP])</f>
        <v>1004.5</v>
      </c>
      <c r="N422" s="42">
        <f>_xlfn.XLOOKUP(Tabla15[[#This Row],[COD]],TNOMINA[CODIGO],TNOMINA[Otro Desc.])</f>
        <v>22317.629999999997</v>
      </c>
      <c r="O422" s="42">
        <f>_xlfn.XLOOKUP(Tabla15[[#This Row],[COD]],TNOMINA[CODIGO],TNOMINA[sneto])</f>
        <v>10613.87</v>
      </c>
      <c r="P422" t="str">
        <f>_xlfn.XLOOKUP(Tabla15[[#This Row],[CEDULA]],EMPXSEXO[NODOC],EMPXSEXO[GENERO])</f>
        <v>M</v>
      </c>
      <c r="Q422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3" spans="1:17" hidden="1">
      <c r="A423" t="s">
        <v>8020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00109511535</v>
      </c>
      <c r="D423" t="str">
        <f>_xlfn.XLOOKUP(Tabla15[[#This Row],[CEDULA]],TMODELO[Numero Documento],TMODELO[Empleado],_xlfn.XLOOKUP(Tabla15[[#This Row],[CEDULA]],TNOMINA[cedula],TNOMINA[nombre]))</f>
        <v>MIGUELITO PEREZ</v>
      </c>
      <c r="E423" t="str">
        <f>_xlfn.XLOOKUP(Tabla15[[#This Row],[CEDULA]],TMODELO[Numero Documento],TMODELO[Cargo],_xlfn.XLOOKUP(Tabla15[[#This Row],[COD]],TNOMINA[CODIGO],TNOMINA[cargo]))</f>
        <v>TRAMOYISTA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>CARRERA ADMINISTRATIVA</v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CARRERA ADMINISTRATIVA</v>
      </c>
      <c r="J423" s="42">
        <f>_xlfn.XLOOKUP(Tabla15[[#This Row],[COD]],TNOMINA[CODIGO],TNOMINA[sbruto])</f>
        <v>35000</v>
      </c>
      <c r="K423" s="42">
        <f>_xlfn.XLOOKUP(Tabla15[[#This Row],[COD]],TNOMINA[CODIGO],TNOMINA[ISR])</f>
        <v>0</v>
      </c>
      <c r="L423" s="42">
        <f>_xlfn.XLOOKUP(Tabla15[[#This Row],[COD]],TNOMINA[CODIGO],TNOMINA[SFS])</f>
        <v>1064</v>
      </c>
      <c r="M423" s="42">
        <f>_xlfn.XLOOKUP(Tabla15[[#This Row],[COD]],TNOMINA[CODIGO],TNOMINA[AFP])</f>
        <v>1004.5</v>
      </c>
      <c r="N423" s="42">
        <f>_xlfn.XLOOKUP(Tabla15[[#This Row],[COD]],TNOMINA[CODIGO],TNOMINA[Otro Desc.])</f>
        <v>13725.45</v>
      </c>
      <c r="O423" s="42">
        <f>_xlfn.XLOOKUP(Tabla15[[#This Row],[COD]],TNOMINA[CODIGO],TNOMINA[sneto])</f>
        <v>19206.05</v>
      </c>
      <c r="P423" t="str">
        <f>_xlfn.XLOOKUP(Tabla15[[#This Row],[CEDULA]],EMPXSEXO[NODOC],EMPXSEXO[GENERO])</f>
        <v>M</v>
      </c>
      <c r="Q423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4" spans="1:17" hidden="1">
      <c r="A424" t="s">
        <v>7936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00109061663</v>
      </c>
      <c r="D424" t="str">
        <f>_xlfn.XLOOKUP(Tabla15[[#This Row],[CEDULA]],TMODELO[Numero Documento],TMODELO[Empleado],_xlfn.XLOOKUP(Tabla15[[#This Row],[CEDULA]],TNOMINA[cedula],TNOMINA[nombre]))</f>
        <v>JENIFFER BARBRA NUÃEZ GUIO</v>
      </c>
      <c r="E424" t="str">
        <f>_xlfn.XLOOKUP(Tabla15[[#This Row],[CEDULA]],TMODELO[Numero Documento],TMODELO[Cargo],_xlfn.XLOOKUP(Tabla15[[#This Row],[COD]],TNOMINA[CODIGO],TNOMINA[cargo]))</f>
        <v>SECRETARIA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/>
      </c>
      <c r="H424" t="str">
        <f>_xlfn.XLOOKUP(Tabla15[[#This Row],[CARGO]],Tabla612[CARGO],Tabla612[CATEGORIA DEL SERVIDOR],Tabla15[[#This Row],[TIPO]])</f>
        <v>ESTATUTO SIMPLIFICADO</v>
      </c>
      <c r="I424" t="str">
        <f>IF(Tabla15[[#This Row],[CAT1]]&lt;&gt;"",Tabla15[[#This Row],[CAT1]],Tabla15[[#This Row],[CAT2]])</f>
        <v>ESTATUTO SIMPLIFICADO</v>
      </c>
      <c r="J424" s="42">
        <f>_xlfn.XLOOKUP(Tabla15[[#This Row],[COD]],TNOMINA[CODIGO],TNOMINA[sbruto])</f>
        <v>35000</v>
      </c>
      <c r="K424" s="42">
        <f>_xlfn.XLOOKUP(Tabla15[[#This Row],[COD]],TNOMINA[CODIGO],TNOMINA[ISR])</f>
        <v>0</v>
      </c>
      <c r="L424" s="42">
        <f>_xlfn.XLOOKUP(Tabla15[[#This Row],[COD]],TNOMINA[CODIGO],TNOMINA[SFS])</f>
        <v>1064</v>
      </c>
      <c r="M424" s="42">
        <f>_xlfn.XLOOKUP(Tabla15[[#This Row],[COD]],TNOMINA[CODIGO],TNOMINA[AFP])</f>
        <v>1004.5</v>
      </c>
      <c r="N424" s="42">
        <f>_xlfn.XLOOKUP(Tabla15[[#This Row],[COD]],TNOMINA[CODIGO],TNOMINA[Otro Desc.])</f>
        <v>25</v>
      </c>
      <c r="O424" s="42">
        <f>_xlfn.XLOOKUP(Tabla15[[#This Row],[COD]],TNOMINA[CODIGO],TNOMINA[sneto])</f>
        <v>32906.5</v>
      </c>
      <c r="P424" t="str">
        <f>_xlfn.XLOOKUP(Tabla15[[#This Row],[CEDULA]],EMPXSEXO[NODOC],EMPXSEXO[GENERO])</f>
        <v>F</v>
      </c>
      <c r="Q424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5" spans="1:17" hidden="1">
      <c r="A425" t="s">
        <v>7942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40222908994</v>
      </c>
      <c r="D425" t="str">
        <f>_xlfn.XLOOKUP(Tabla15[[#This Row],[CEDULA]],TMODELO[Numero Documento],TMODELO[Empleado],_xlfn.XLOOKUP(Tabla15[[#This Row],[CEDULA]],TNOMINA[cedula],TNOMINA[nombre]))</f>
        <v>JONA ABREU LOPEZ</v>
      </c>
      <c r="E425" t="str">
        <f>_xlfn.XLOOKUP(Tabla15[[#This Row],[CEDULA]],TMODELO[Numero Documento],TMODELO[Cargo],_xlfn.XLOOKUP(Tabla15[[#This Row],[COD]],TNOMINA[CODIGO],TNOMINA[cargo]))</f>
        <v>TRAMOYISTA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2">
        <f>_xlfn.XLOOKUP(Tabla15[[#This Row],[COD]],TNOMINA[CODIGO],TNOMINA[sbruto])</f>
        <v>35000</v>
      </c>
      <c r="K425" s="42">
        <f>_xlfn.XLOOKUP(Tabla15[[#This Row],[COD]],TNOMINA[CODIGO],TNOMINA[ISR])</f>
        <v>0</v>
      </c>
      <c r="L425" s="42">
        <f>_xlfn.XLOOKUP(Tabla15[[#This Row],[COD]],TNOMINA[CODIGO],TNOMINA[SFS])</f>
        <v>1064</v>
      </c>
      <c r="M425" s="42">
        <f>_xlfn.XLOOKUP(Tabla15[[#This Row],[COD]],TNOMINA[CODIGO],TNOMINA[AFP])</f>
        <v>1004.5</v>
      </c>
      <c r="N425" s="42">
        <f>_xlfn.XLOOKUP(Tabla15[[#This Row],[COD]],TNOMINA[CODIGO],TNOMINA[Otro Desc.])</f>
        <v>25</v>
      </c>
      <c r="O425" s="42">
        <f>_xlfn.XLOOKUP(Tabla15[[#This Row],[COD]],TNOMINA[CODIGO],TNOMINA[sneto])</f>
        <v>32906.5</v>
      </c>
      <c r="P425" t="str">
        <f>_xlfn.XLOOKUP(Tabla15[[#This Row],[CEDULA]],EMPXSEXO[NODOC],EMPXSEXO[GENERO])</f>
        <v>M</v>
      </c>
      <c r="Q42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6" spans="1:17" hidden="1">
      <c r="A426" t="s">
        <v>7854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05600994197</v>
      </c>
      <c r="D426" t="str">
        <f>_xlfn.XLOOKUP(Tabla15[[#This Row],[CEDULA]],TMODELO[Numero Documento],TMODELO[Empleado],_xlfn.XLOOKUP(Tabla15[[#This Row],[CEDULA]],TNOMINA[cedula],TNOMINA[nombre]))</f>
        <v>CARLOS RAMON ORTEGA CAMPUSANO</v>
      </c>
      <c r="E426" t="str">
        <f>_xlfn.XLOOKUP(Tabla15[[#This Row],[CEDULA]],TMODELO[Numero Documento],TMODELO[Cargo],_xlfn.XLOOKUP(Tabla15[[#This Row],[COD]],TNOMINA[CODIGO],TNOMINA[cargo]))</f>
        <v>TRAMOYISTA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2">
        <f>_xlfn.XLOOKUP(Tabla15[[#This Row],[COD]],TNOMINA[CODIGO],TNOMINA[sbruto])</f>
        <v>35000</v>
      </c>
      <c r="K426" s="42">
        <f>_xlfn.XLOOKUP(Tabla15[[#This Row],[COD]],TNOMINA[CODIGO],TNOMINA[ISR])</f>
        <v>0</v>
      </c>
      <c r="L426" s="42">
        <f>_xlfn.XLOOKUP(Tabla15[[#This Row],[COD]],TNOMINA[CODIGO],TNOMINA[SFS])</f>
        <v>1064</v>
      </c>
      <c r="M426" s="42">
        <f>_xlfn.XLOOKUP(Tabla15[[#This Row],[COD]],TNOMINA[CODIGO],TNOMINA[AFP])</f>
        <v>1004.5</v>
      </c>
      <c r="N426" s="42">
        <f>_xlfn.XLOOKUP(Tabla15[[#This Row],[COD]],TNOMINA[CODIGO],TNOMINA[Otro Desc.])</f>
        <v>25793.06</v>
      </c>
      <c r="O426" s="42">
        <f>_xlfn.XLOOKUP(Tabla15[[#This Row],[COD]],TNOMINA[CODIGO],TNOMINA[sneto])</f>
        <v>7138.44</v>
      </c>
      <c r="P426" t="str">
        <f>_xlfn.XLOOKUP(Tabla15[[#This Row],[CEDULA]],EMPXSEXO[NODOC],EMPXSEXO[GENERO])</f>
        <v>M</v>
      </c>
      <c r="Q42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7" spans="1:17" hidden="1">
      <c r="A427" t="s">
        <v>7855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00102255130</v>
      </c>
      <c r="D427" t="str">
        <f>_xlfn.XLOOKUP(Tabla15[[#This Row],[CEDULA]],TMODELO[Numero Documento],TMODELO[Empleado],_xlfn.XLOOKUP(Tabla15[[#This Row],[CEDULA]],TNOMINA[cedula],TNOMINA[nombre]))</f>
        <v>CARMEN DOLYS FERRERAS FELIZ</v>
      </c>
      <c r="E427" t="str">
        <f>_xlfn.XLOOKUP(Tabla15[[#This Row],[CEDULA]],TMODELO[Numero Documento],TMODELO[Cargo],_xlfn.XLOOKUP(Tabla15[[#This Row],[COD]],TNOMINA[CODIGO],TNOMINA[cargo]))</f>
        <v>AUX. BIBLIOTECARIA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2">
        <f>_xlfn.XLOOKUP(Tabla15[[#This Row],[COD]],TNOMINA[CODIGO],TNOMINA[sbruto])</f>
        <v>35000</v>
      </c>
      <c r="K427" s="42">
        <f>_xlfn.XLOOKUP(Tabla15[[#This Row],[COD]],TNOMINA[CODIGO],TNOMINA[ISR])</f>
        <v>0</v>
      </c>
      <c r="L427" s="42">
        <f>_xlfn.XLOOKUP(Tabla15[[#This Row],[COD]],TNOMINA[CODIGO],TNOMINA[SFS])</f>
        <v>1064</v>
      </c>
      <c r="M427" s="42">
        <f>_xlfn.XLOOKUP(Tabla15[[#This Row],[COD]],TNOMINA[CODIGO],TNOMINA[AFP])</f>
        <v>1004.5</v>
      </c>
      <c r="N427" s="42">
        <f>_xlfn.XLOOKUP(Tabla15[[#This Row],[COD]],TNOMINA[CODIGO],TNOMINA[Otro Desc.])</f>
        <v>11488.96</v>
      </c>
      <c r="O427" s="42">
        <f>_xlfn.XLOOKUP(Tabla15[[#This Row],[COD]],TNOMINA[CODIGO],TNOMINA[sneto])</f>
        <v>21442.54</v>
      </c>
      <c r="P427" t="str">
        <f>_xlfn.XLOOKUP(Tabla15[[#This Row],[CEDULA]],EMPXSEXO[NODOC],EMPXSEXO[GENERO])</f>
        <v>F</v>
      </c>
      <c r="Q42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8" spans="1:17" hidden="1">
      <c r="A428" t="s">
        <v>8060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00117270058</v>
      </c>
      <c r="D428" t="str">
        <f>_xlfn.XLOOKUP(Tabla15[[#This Row],[CEDULA]],TMODELO[Numero Documento],TMODELO[Empleado],_xlfn.XLOOKUP(Tabla15[[#This Row],[CEDULA]],TNOMINA[cedula],TNOMINA[nombre]))</f>
        <v>ROCIO DEL ALBA SALAS BURGOS</v>
      </c>
      <c r="E428" t="str">
        <f>_xlfn.XLOOKUP(Tabla15[[#This Row],[CEDULA]],TMODELO[Numero Documento],TMODELO[Cargo],_xlfn.XLOOKUP(Tabla15[[#This Row],[COD]],TNOMINA[CODIGO],TNOMINA[cargo]))</f>
        <v>CAJERO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/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ESTATUTO SIMPLIFICADO</v>
      </c>
      <c r="J428" s="42">
        <f>_xlfn.XLOOKUP(Tabla15[[#This Row],[COD]],TNOMINA[CODIGO],TNOMINA[sbruto])</f>
        <v>35000</v>
      </c>
      <c r="K428" s="42">
        <f>_xlfn.XLOOKUP(Tabla15[[#This Row],[COD]],TNOMINA[CODIGO],TNOMINA[ISR])</f>
        <v>0</v>
      </c>
      <c r="L428" s="42">
        <f>_xlfn.XLOOKUP(Tabla15[[#This Row],[COD]],TNOMINA[CODIGO],TNOMINA[SFS])</f>
        <v>1064</v>
      </c>
      <c r="M428" s="42">
        <f>_xlfn.XLOOKUP(Tabla15[[#This Row],[COD]],TNOMINA[CODIGO],TNOMINA[AFP])</f>
        <v>1004.5</v>
      </c>
      <c r="N428" s="42">
        <f>_xlfn.XLOOKUP(Tabla15[[#This Row],[COD]],TNOMINA[CODIGO],TNOMINA[Otro Desc.])</f>
        <v>25</v>
      </c>
      <c r="O428" s="42">
        <f>_xlfn.XLOOKUP(Tabla15[[#This Row],[COD]],TNOMINA[CODIGO],TNOMINA[sneto])</f>
        <v>32906.5</v>
      </c>
      <c r="P428" t="str">
        <f>_xlfn.XLOOKUP(Tabla15[[#This Row],[CEDULA]],EMPXSEXO[NODOC],EMPXSEXO[GENERO])</f>
        <v>F</v>
      </c>
      <c r="Q42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9" spans="1:17" hidden="1">
      <c r="A429" t="s">
        <v>7979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40233668447</v>
      </c>
      <c r="D429" t="str">
        <f>_xlfn.XLOOKUP(Tabla15[[#This Row],[CEDULA]],TMODELO[Numero Documento],TMODELO[Empleado],_xlfn.XLOOKUP(Tabla15[[#This Row],[CEDULA]],TNOMINA[cedula],TNOMINA[nombre]))</f>
        <v>KENDY RAMIREZ MONTERO</v>
      </c>
      <c r="E429" t="str">
        <f>_xlfn.XLOOKUP(Tabla15[[#This Row],[CEDULA]],TMODELO[Numero Documento],TMODELO[Cargo],_xlfn.XLOOKUP(Tabla15[[#This Row],[COD]],TNOMINA[CODIGO],TNOMINA[cargo]))</f>
        <v>AUXILIAR ADMINISTRATIVO (A)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FIJO</v>
      </c>
      <c r="I429" t="str">
        <f>IF(Tabla15[[#This Row],[CAT1]]&lt;&gt;"",Tabla15[[#This Row],[CAT1]],Tabla15[[#This Row],[CAT2]])</f>
        <v>FIJO</v>
      </c>
      <c r="J429" s="42">
        <f>_xlfn.XLOOKUP(Tabla15[[#This Row],[COD]],TNOMINA[CODIGO],TNOMINA[sbruto])</f>
        <v>35000</v>
      </c>
      <c r="K429" s="42">
        <f>_xlfn.XLOOKUP(Tabla15[[#This Row],[COD]],TNOMINA[CODIGO],TNOMINA[ISR])</f>
        <v>0</v>
      </c>
      <c r="L429" s="42">
        <f>_xlfn.XLOOKUP(Tabla15[[#This Row],[COD]],TNOMINA[CODIGO],TNOMINA[SFS])</f>
        <v>1064</v>
      </c>
      <c r="M429" s="42">
        <f>_xlfn.XLOOKUP(Tabla15[[#This Row],[COD]],TNOMINA[CODIGO],TNOMINA[AFP])</f>
        <v>1004.5</v>
      </c>
      <c r="N429" s="42">
        <f>_xlfn.XLOOKUP(Tabla15[[#This Row],[COD]],TNOMINA[CODIGO],TNOMINA[Otro Desc.])</f>
        <v>25</v>
      </c>
      <c r="O429" s="42">
        <f>_xlfn.XLOOKUP(Tabla15[[#This Row],[COD]],TNOMINA[CODIGO],TNOMINA[sneto])</f>
        <v>32906.5</v>
      </c>
      <c r="P429" t="str">
        <f>_xlfn.XLOOKUP(Tabla15[[#This Row],[CEDULA]],EMPXSEXO[NODOC],EMPXSEXO[GENERO])</f>
        <v>F</v>
      </c>
      <c r="Q429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0" spans="1:17" hidden="1">
      <c r="A430" t="s">
        <v>7999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00111574216</v>
      </c>
      <c r="D430" t="str">
        <f>_xlfn.XLOOKUP(Tabla15[[#This Row],[CEDULA]],TMODELO[Numero Documento],TMODELO[Empleado],_xlfn.XLOOKUP(Tabla15[[#This Row],[CEDULA]],TNOMINA[cedula],TNOMINA[nombre]))</f>
        <v>MARGARET SOLANGE FRIAS COCA</v>
      </c>
      <c r="E430" t="str">
        <f>_xlfn.XLOOKUP(Tabla15[[#This Row],[CEDULA]],TMODELO[Numero Documento],TMODELO[Cargo],_xlfn.XLOOKUP(Tabla15[[#This Row],[COD]],TNOMINA[CODIGO],TNOMINA[cargo]))</f>
        <v>ENC. DE VENTAS Y PROMOCION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>CARRERA ADMINISTRATIVA</v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CARRERA ADMINISTRATIVA</v>
      </c>
      <c r="J430" s="42">
        <f>_xlfn.XLOOKUP(Tabla15[[#This Row],[COD]],TNOMINA[CODIGO],TNOMINA[sbruto])</f>
        <v>31500</v>
      </c>
      <c r="K430" s="42">
        <f>_xlfn.XLOOKUP(Tabla15[[#This Row],[COD]],TNOMINA[CODIGO],TNOMINA[ISR])</f>
        <v>0</v>
      </c>
      <c r="L430" s="42">
        <f>_xlfn.XLOOKUP(Tabla15[[#This Row],[COD]],TNOMINA[CODIGO],TNOMINA[SFS])</f>
        <v>957.6</v>
      </c>
      <c r="M430" s="42">
        <f>_xlfn.XLOOKUP(Tabla15[[#This Row],[COD]],TNOMINA[CODIGO],TNOMINA[AFP])</f>
        <v>904.05</v>
      </c>
      <c r="N430" s="42">
        <f>_xlfn.XLOOKUP(Tabla15[[#This Row],[COD]],TNOMINA[CODIGO],TNOMINA[Otro Desc.])</f>
        <v>11649</v>
      </c>
      <c r="O430" s="42">
        <f>_xlfn.XLOOKUP(Tabla15[[#This Row],[COD]],TNOMINA[CODIGO],TNOMINA[sneto])</f>
        <v>17989.349999999999</v>
      </c>
      <c r="P430" t="str">
        <f>_xlfn.XLOOKUP(Tabla15[[#This Row],[CEDULA]],EMPXSEXO[NODOC],EMPXSEXO[GENERO])</f>
        <v>F</v>
      </c>
      <c r="Q43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1" spans="1:17" hidden="1">
      <c r="A431" t="s">
        <v>7874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00100582980</v>
      </c>
      <c r="D431" t="str">
        <f>_xlfn.XLOOKUP(Tabla15[[#This Row],[CEDULA]],TMODELO[Numero Documento],TMODELO[Empleado],_xlfn.XLOOKUP(Tabla15[[#This Row],[CEDULA]],TNOMINA[cedula],TNOMINA[nombre]))</f>
        <v>DESIRE JANICE SUAZO CAMPILLO</v>
      </c>
      <c r="E431" t="str">
        <f>_xlfn.XLOOKUP(Tabla15[[#This Row],[CEDULA]],TMODELO[Numero Documento],TMODELO[Cargo],_xlfn.XLOOKUP(Tabla15[[#This Row],[COD]],TNOMINA[CODIGO],TNOMINA[cargo]))</f>
        <v>SUPERVISOR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>CARRERA ADMINISTRATIVA</v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CARRERA ADMINISTRATIVA</v>
      </c>
      <c r="J431" s="42">
        <f>_xlfn.XLOOKUP(Tabla15[[#This Row],[COD]],TNOMINA[CODIGO],TNOMINA[sbruto])</f>
        <v>31500</v>
      </c>
      <c r="K431" s="42">
        <f>_xlfn.XLOOKUP(Tabla15[[#This Row],[COD]],TNOMINA[CODIGO],TNOMINA[ISR])</f>
        <v>0</v>
      </c>
      <c r="L431" s="42">
        <f>_xlfn.XLOOKUP(Tabla15[[#This Row],[COD]],TNOMINA[CODIGO],TNOMINA[SFS])</f>
        <v>957.6</v>
      </c>
      <c r="M431" s="42">
        <f>_xlfn.XLOOKUP(Tabla15[[#This Row],[COD]],TNOMINA[CODIGO],TNOMINA[AFP])</f>
        <v>904.05</v>
      </c>
      <c r="N431" s="42">
        <f>_xlfn.XLOOKUP(Tabla15[[#This Row],[COD]],TNOMINA[CODIGO],TNOMINA[Otro Desc.])</f>
        <v>11536.939999999999</v>
      </c>
      <c r="O431" s="42">
        <f>_xlfn.XLOOKUP(Tabla15[[#This Row],[COD]],TNOMINA[CODIGO],TNOMINA[sneto])</f>
        <v>18101.41</v>
      </c>
      <c r="P431" t="str">
        <f>_xlfn.XLOOKUP(Tabla15[[#This Row],[CEDULA]],EMPXSEXO[NODOC],EMPXSEXO[GENERO])</f>
        <v>F</v>
      </c>
      <c r="Q431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2" spans="1:17" hidden="1">
      <c r="A432" t="s">
        <v>7916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00100539618</v>
      </c>
      <c r="D432" t="str">
        <f>_xlfn.XLOOKUP(Tabla15[[#This Row],[CEDULA]],TMODELO[Numero Documento],TMODELO[Empleado],_xlfn.XLOOKUP(Tabla15[[#This Row],[CEDULA]],TNOMINA[cedula],TNOMINA[nombre]))</f>
        <v>GISELA ALTAGRACIA RAMOS PERDOMO</v>
      </c>
      <c r="E432" t="str">
        <f>_xlfn.XLOOKUP(Tabla15[[#This Row],[CEDULA]],TMODELO[Numero Documento],TMODELO[Cargo],_xlfn.XLOOKUP(Tabla15[[#This Row],[COD]],TNOMINA[CODIGO],TNOMINA[cargo]))</f>
        <v>BOLETERO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FIJO</v>
      </c>
      <c r="I432" t="str">
        <f>IF(Tabla15[[#This Row],[CAT1]]&lt;&gt;"",Tabla15[[#This Row],[CAT1]],Tabla15[[#This Row],[CAT2]])</f>
        <v>FIJO</v>
      </c>
      <c r="J432" s="42">
        <f>_xlfn.XLOOKUP(Tabla15[[#This Row],[COD]],TNOMINA[CODIGO],TNOMINA[sbruto])</f>
        <v>30000</v>
      </c>
      <c r="K432" s="42">
        <f>_xlfn.XLOOKUP(Tabla15[[#This Row],[COD]],TNOMINA[CODIGO],TNOMINA[ISR])</f>
        <v>0</v>
      </c>
      <c r="L432" s="42">
        <f>_xlfn.XLOOKUP(Tabla15[[#This Row],[COD]],TNOMINA[CODIGO],TNOMINA[SFS])</f>
        <v>912</v>
      </c>
      <c r="M432" s="42">
        <f>_xlfn.XLOOKUP(Tabla15[[#This Row],[COD]],TNOMINA[CODIGO],TNOMINA[AFP])</f>
        <v>861</v>
      </c>
      <c r="N432" s="42">
        <f>_xlfn.XLOOKUP(Tabla15[[#This Row],[COD]],TNOMINA[CODIGO],TNOMINA[Otro Desc.])</f>
        <v>25</v>
      </c>
      <c r="O432" s="42">
        <f>_xlfn.XLOOKUP(Tabla15[[#This Row],[COD]],TNOMINA[CODIGO],TNOMINA[sneto])</f>
        <v>28202</v>
      </c>
      <c r="P432" t="str">
        <f>_xlfn.XLOOKUP(Tabla15[[#This Row],[CEDULA]],EMPXSEXO[NODOC],EMPXSEXO[GENERO])</f>
        <v>F</v>
      </c>
      <c r="Q432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3" spans="1:17" hidden="1">
      <c r="A433" t="s">
        <v>7856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00114070055</v>
      </c>
      <c r="D433" t="str">
        <f>_xlfn.XLOOKUP(Tabla15[[#This Row],[CEDULA]],TMODELO[Numero Documento],TMODELO[Empleado],_xlfn.XLOOKUP(Tabla15[[#This Row],[CEDULA]],TNOMINA[cedula],TNOMINA[nombre]))</f>
        <v>CARMEN ROSA GARCIA DICEN</v>
      </c>
      <c r="E433" t="str">
        <f>_xlfn.XLOOKUP(Tabla15[[#This Row],[CEDULA]],TMODELO[Numero Documento],TMODELO[Cargo],_xlfn.XLOOKUP(Tabla15[[#This Row],[COD]],TNOMINA[CODIGO],TNOMINA[cargo]))</f>
        <v>SUPERVISOR (A) MAYORDOMIA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FIJO</v>
      </c>
      <c r="I433" t="str">
        <f>IF(Tabla15[[#This Row],[CAT1]]&lt;&gt;"",Tabla15[[#This Row],[CAT1]],Tabla15[[#This Row],[CAT2]])</f>
        <v>FIJO</v>
      </c>
      <c r="J433" s="42">
        <f>_xlfn.XLOOKUP(Tabla15[[#This Row],[COD]],TNOMINA[CODIGO],TNOMINA[sbruto])</f>
        <v>30000</v>
      </c>
      <c r="K433" s="42">
        <f>_xlfn.XLOOKUP(Tabla15[[#This Row],[COD]],TNOMINA[CODIGO],TNOMINA[ISR])</f>
        <v>0</v>
      </c>
      <c r="L433" s="42">
        <f>_xlfn.XLOOKUP(Tabla15[[#This Row],[COD]],TNOMINA[CODIGO],TNOMINA[SFS])</f>
        <v>912</v>
      </c>
      <c r="M433" s="42">
        <f>_xlfn.XLOOKUP(Tabla15[[#This Row],[COD]],TNOMINA[CODIGO],TNOMINA[AFP])</f>
        <v>861</v>
      </c>
      <c r="N433" s="42">
        <f>_xlfn.XLOOKUP(Tabla15[[#This Row],[COD]],TNOMINA[CODIGO],TNOMINA[Otro Desc.])</f>
        <v>25</v>
      </c>
      <c r="O433" s="42">
        <f>_xlfn.XLOOKUP(Tabla15[[#This Row],[COD]],TNOMINA[CODIGO],TNOMINA[sneto])</f>
        <v>28202</v>
      </c>
      <c r="P433" t="str">
        <f>_xlfn.XLOOKUP(Tabla15[[#This Row],[CEDULA]],EMPXSEXO[NODOC],EMPXSEXO[GENERO])</f>
        <v>F</v>
      </c>
      <c r="Q433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4" spans="1:17" hidden="1">
      <c r="A434" t="s">
        <v>7919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00100078831</v>
      </c>
      <c r="D434" t="str">
        <f>_xlfn.XLOOKUP(Tabla15[[#This Row],[CEDULA]],TMODELO[Numero Documento],TMODELO[Empleado],_xlfn.XLOOKUP(Tabla15[[#This Row],[CEDULA]],TNOMINA[cedula],TNOMINA[nombre]))</f>
        <v>GLORIA MARITZA CASTILLO</v>
      </c>
      <c r="E434" t="str">
        <f>_xlfn.XLOOKUP(Tabla15[[#This Row],[CEDULA]],TMODELO[Numero Documento],TMODELO[Cargo],_xlfn.XLOOKUP(Tabla15[[#This Row],[COD]],TNOMINA[CODIGO],TNOMINA[cargo]))</f>
        <v>RECEPCIONISTA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>CARRERA ADMINISTRATIVA</v>
      </c>
      <c r="H434" t="str">
        <f>_xlfn.XLOOKUP(Tabla15[[#This Row],[CARGO]],Tabla612[CARGO],Tabla612[CATEGORIA DEL SERVIDOR],Tabla15[[#This Row],[TIPO]])</f>
        <v>FIJO</v>
      </c>
      <c r="I434" t="str">
        <f>IF(Tabla15[[#This Row],[CAT1]]&lt;&gt;"",Tabla15[[#This Row],[CAT1]],Tabla15[[#This Row],[CAT2]])</f>
        <v>CARRERA ADMINISTRATIVA</v>
      </c>
      <c r="J434" s="42">
        <f>_xlfn.XLOOKUP(Tabla15[[#This Row],[COD]],TNOMINA[CODIGO],TNOMINA[sbruto])</f>
        <v>27300</v>
      </c>
      <c r="K434" s="42">
        <f>_xlfn.XLOOKUP(Tabla15[[#This Row],[COD]],TNOMINA[CODIGO],TNOMINA[ISR])</f>
        <v>0</v>
      </c>
      <c r="L434" s="42">
        <f>_xlfn.XLOOKUP(Tabla15[[#This Row],[COD]],TNOMINA[CODIGO],TNOMINA[SFS])</f>
        <v>829.92</v>
      </c>
      <c r="M434" s="42">
        <f>_xlfn.XLOOKUP(Tabla15[[#This Row],[COD]],TNOMINA[CODIGO],TNOMINA[AFP])</f>
        <v>783.51</v>
      </c>
      <c r="N434" s="42">
        <f>_xlfn.XLOOKUP(Tabla15[[#This Row],[COD]],TNOMINA[CODIGO],TNOMINA[Otro Desc.])</f>
        <v>4967.880000000001</v>
      </c>
      <c r="O434" s="42">
        <f>_xlfn.XLOOKUP(Tabla15[[#This Row],[COD]],TNOMINA[CODIGO],TNOMINA[sneto])</f>
        <v>20718.689999999999</v>
      </c>
      <c r="P434" t="str">
        <f>_xlfn.XLOOKUP(Tabla15[[#This Row],[CEDULA]],EMPXSEXO[NODOC],EMPXSEXO[GENERO])</f>
        <v>F</v>
      </c>
      <c r="Q434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5" spans="1:17" hidden="1">
      <c r="A435" t="s">
        <v>8017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00102527835</v>
      </c>
      <c r="D435" t="str">
        <f>_xlfn.XLOOKUP(Tabla15[[#This Row],[CEDULA]],TMODELO[Numero Documento],TMODELO[Empleado],_xlfn.XLOOKUP(Tabla15[[#This Row],[CEDULA]],TNOMINA[cedula],TNOMINA[nombre]))</f>
        <v>MERCEDES IVONNE PERALTA DE CALZADO</v>
      </c>
      <c r="E435" t="str">
        <f>_xlfn.XLOOKUP(Tabla15[[#This Row],[CEDULA]],TMODELO[Numero Documento],TMODELO[Cargo],_xlfn.XLOOKUP(Tabla15[[#This Row],[COD]],TNOMINA[CODIGO],TNOMINA[cargo]))</f>
        <v>AUXILIAR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>CARRERA ADMINISTRATIVA</v>
      </c>
      <c r="H435" t="str">
        <f>_xlfn.XLOOKUP(Tabla15[[#This Row],[CARGO]],Tabla612[CARGO],Tabla612[CATEGORIA DEL SERVIDOR],Tabla15[[#This Row],[TIPO]])</f>
        <v>FIJO</v>
      </c>
      <c r="I435" t="str">
        <f>IF(Tabla15[[#This Row],[CAT1]]&lt;&gt;"",Tabla15[[#This Row],[CAT1]],Tabla15[[#This Row],[CAT2]])</f>
        <v>CARRERA ADMINISTRATIVA</v>
      </c>
      <c r="J435" s="42">
        <f>_xlfn.XLOOKUP(Tabla15[[#This Row],[COD]],TNOMINA[CODIGO],TNOMINA[sbruto])</f>
        <v>27300</v>
      </c>
      <c r="K435" s="42">
        <f>_xlfn.XLOOKUP(Tabla15[[#This Row],[COD]],TNOMINA[CODIGO],TNOMINA[ISR])</f>
        <v>0</v>
      </c>
      <c r="L435" s="42">
        <f>_xlfn.XLOOKUP(Tabla15[[#This Row],[COD]],TNOMINA[CODIGO],TNOMINA[SFS])</f>
        <v>829.92</v>
      </c>
      <c r="M435" s="42">
        <f>_xlfn.XLOOKUP(Tabla15[[#This Row],[COD]],TNOMINA[CODIGO],TNOMINA[AFP])</f>
        <v>783.51</v>
      </c>
      <c r="N435" s="42">
        <f>_xlfn.XLOOKUP(Tabla15[[#This Row],[COD]],TNOMINA[CODIGO],TNOMINA[Otro Desc.])</f>
        <v>4508.380000000001</v>
      </c>
      <c r="O435" s="42">
        <f>_xlfn.XLOOKUP(Tabla15[[#This Row],[COD]],TNOMINA[CODIGO],TNOMINA[sneto])</f>
        <v>21178.19</v>
      </c>
      <c r="P435" t="str">
        <f>_xlfn.XLOOKUP(Tabla15[[#This Row],[CEDULA]],EMPXSEXO[NODOC],EMPXSEXO[GENERO])</f>
        <v>F</v>
      </c>
      <c r="Q43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6" spans="1:17" hidden="1">
      <c r="A436" t="s">
        <v>7819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00104963855</v>
      </c>
      <c r="D436" t="str">
        <f>_xlfn.XLOOKUP(Tabla15[[#This Row],[CEDULA]],TMODELO[Numero Documento],TMODELO[Empleado],_xlfn.XLOOKUP(Tabla15[[#This Row],[CEDULA]],TNOMINA[cedula],TNOMINA[nombre]))</f>
        <v>ALEJANDRINA GUZMAN CRUCETA</v>
      </c>
      <c r="E436" t="str">
        <f>_xlfn.XLOOKUP(Tabla15[[#This Row],[CEDULA]],TMODELO[Numero Documento],TMODELO[Cargo],_xlfn.XLOOKUP(Tabla15[[#This Row],[COD]],TNOMINA[CODIGO],TNOMINA[cargo]))</f>
        <v>RECEPCIONISTA VESPERTINA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FIJO</v>
      </c>
      <c r="I436" t="str">
        <f>IF(Tabla15[[#This Row],[CAT1]]&lt;&gt;"",Tabla15[[#This Row],[CAT1]],Tabla15[[#This Row],[CAT2]])</f>
        <v>FIJO</v>
      </c>
      <c r="J436" s="42">
        <f>_xlfn.XLOOKUP(Tabla15[[#This Row],[COD]],TNOMINA[CODIGO],TNOMINA[sbruto])</f>
        <v>27300</v>
      </c>
      <c r="K436" s="42">
        <f>_xlfn.XLOOKUP(Tabla15[[#This Row],[COD]],TNOMINA[CODIGO],TNOMINA[ISR])</f>
        <v>0</v>
      </c>
      <c r="L436" s="42">
        <f>_xlfn.XLOOKUP(Tabla15[[#This Row],[COD]],TNOMINA[CODIGO],TNOMINA[SFS])</f>
        <v>829.92</v>
      </c>
      <c r="M436" s="42">
        <f>_xlfn.XLOOKUP(Tabla15[[#This Row],[COD]],TNOMINA[CODIGO],TNOMINA[AFP])</f>
        <v>783.51</v>
      </c>
      <c r="N436" s="42">
        <f>_xlfn.XLOOKUP(Tabla15[[#This Row],[COD]],TNOMINA[CODIGO],TNOMINA[Otro Desc.])</f>
        <v>12671.789999999999</v>
      </c>
      <c r="O436" s="42">
        <f>_xlfn.XLOOKUP(Tabla15[[#This Row],[COD]],TNOMINA[CODIGO],TNOMINA[sneto])</f>
        <v>13014.78</v>
      </c>
      <c r="P436" t="str">
        <f>_xlfn.XLOOKUP(Tabla15[[#This Row],[CEDULA]],EMPXSEXO[NODOC],EMPXSEXO[GENERO])</f>
        <v>F</v>
      </c>
      <c r="Q43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7" spans="1:17" hidden="1">
      <c r="A437" t="s">
        <v>7842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00112400478</v>
      </c>
      <c r="D437" t="str">
        <f>_xlfn.XLOOKUP(Tabla15[[#This Row],[CEDULA]],TMODELO[Numero Documento],TMODELO[Empleado],_xlfn.XLOOKUP(Tabla15[[#This Row],[CEDULA]],TNOMINA[cedula],TNOMINA[nombre]))</f>
        <v>BACILIO ANTONIO NUÑEZ ALCANTARA</v>
      </c>
      <c r="E437" t="str">
        <f>_xlfn.XLOOKUP(Tabla15[[#This Row],[CEDULA]],TMODELO[Numero Documento],TMODELO[Cargo],_xlfn.XLOOKUP(Tabla15[[#This Row],[COD]],TNOMINA[CODIGO],TNOMINA[cargo]))</f>
        <v>CHOFER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ESTATUTO SIMPLIFICADO</v>
      </c>
      <c r="I437" t="str">
        <f>IF(Tabla15[[#This Row],[CAT1]]&lt;&gt;"",Tabla15[[#This Row],[CAT1]],Tabla15[[#This Row],[CAT2]])</f>
        <v>ESTATUTO SIMPLIFICADO</v>
      </c>
      <c r="J437" s="42">
        <f>_xlfn.XLOOKUP(Tabla15[[#This Row],[COD]],TNOMINA[CODIGO],TNOMINA[sbruto])</f>
        <v>26250</v>
      </c>
      <c r="K437" s="42">
        <f>_xlfn.XLOOKUP(Tabla15[[#This Row],[COD]],TNOMINA[CODIGO],TNOMINA[ISR])</f>
        <v>0</v>
      </c>
      <c r="L437" s="42">
        <f>_xlfn.XLOOKUP(Tabla15[[#This Row],[COD]],TNOMINA[CODIGO],TNOMINA[SFS])</f>
        <v>798</v>
      </c>
      <c r="M437" s="42">
        <f>_xlfn.XLOOKUP(Tabla15[[#This Row],[COD]],TNOMINA[CODIGO],TNOMINA[AFP])</f>
        <v>753.38</v>
      </c>
      <c r="N437" s="42">
        <f>_xlfn.XLOOKUP(Tabla15[[#This Row],[COD]],TNOMINA[CODIGO],TNOMINA[Otro Desc.])</f>
        <v>5294.739999999998</v>
      </c>
      <c r="O437" s="42">
        <f>_xlfn.XLOOKUP(Tabla15[[#This Row],[COD]],TNOMINA[CODIGO],TNOMINA[sneto])</f>
        <v>19403.88</v>
      </c>
      <c r="P437" t="str">
        <f>_xlfn.XLOOKUP(Tabla15[[#This Row],[CEDULA]],EMPXSEXO[NODOC],EMPXSEXO[GENERO])</f>
        <v>M</v>
      </c>
      <c r="Q43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8" spans="1:17" hidden="1">
      <c r="A438" t="s">
        <v>7869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00102646502</v>
      </c>
      <c r="D438" t="str">
        <f>_xlfn.XLOOKUP(Tabla15[[#This Row],[CEDULA]],TMODELO[Numero Documento],TMODELO[Empleado],_xlfn.XLOOKUP(Tabla15[[#This Row],[CEDULA]],TNOMINA[cedula],TNOMINA[nombre]))</f>
        <v>DARIO ROMAN GOMEZ</v>
      </c>
      <c r="E438" t="str">
        <f>_xlfn.XLOOKUP(Tabla15[[#This Row],[CEDULA]],TMODELO[Numero Documento],TMODELO[Cargo],_xlfn.XLOOKUP(Tabla15[[#This Row],[COD]],TNOMINA[CODIGO],TNOMINA[cargo]))</f>
        <v>MENSAJERO EXTERNO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/>
      </c>
      <c r="H438" t="str">
        <f>_xlfn.XLOOKUP(Tabla15[[#This Row],[CARGO]],Tabla612[CARGO],Tabla612[CATEGORIA DEL SERVIDOR],Tabla15[[#This Row],[TIPO]])</f>
        <v>ESTATUTO SIMPLIFICADO</v>
      </c>
      <c r="I438" t="str">
        <f>IF(Tabla15[[#This Row],[CAT1]]&lt;&gt;"",Tabla15[[#This Row],[CAT1]],Tabla15[[#This Row],[CAT2]])</f>
        <v>ESTATUTO SIMPLIFICADO</v>
      </c>
      <c r="J438" s="42">
        <f>_xlfn.XLOOKUP(Tabla15[[#This Row],[COD]],TNOMINA[CODIGO],TNOMINA[sbruto])</f>
        <v>26250</v>
      </c>
      <c r="K438" s="42">
        <f>_xlfn.XLOOKUP(Tabla15[[#This Row],[COD]],TNOMINA[CODIGO],TNOMINA[ISR])</f>
        <v>0</v>
      </c>
      <c r="L438" s="42">
        <f>_xlfn.XLOOKUP(Tabla15[[#This Row],[COD]],TNOMINA[CODIGO],TNOMINA[SFS])</f>
        <v>798</v>
      </c>
      <c r="M438" s="42">
        <f>_xlfn.XLOOKUP(Tabla15[[#This Row],[COD]],TNOMINA[CODIGO],TNOMINA[AFP])</f>
        <v>753.38</v>
      </c>
      <c r="N438" s="42">
        <f>_xlfn.XLOOKUP(Tabla15[[#This Row],[COD]],TNOMINA[CODIGO],TNOMINA[Otro Desc.])</f>
        <v>5924.869999999999</v>
      </c>
      <c r="O438" s="42">
        <f>_xlfn.XLOOKUP(Tabla15[[#This Row],[COD]],TNOMINA[CODIGO],TNOMINA[sneto])</f>
        <v>18773.75</v>
      </c>
      <c r="P438" t="str">
        <f>_xlfn.XLOOKUP(Tabla15[[#This Row],[CEDULA]],EMPXSEXO[NODOC],EMPXSEXO[GENERO])</f>
        <v>M</v>
      </c>
      <c r="Q43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9" spans="1:17" hidden="1">
      <c r="A439" t="s">
        <v>7867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40226651574</v>
      </c>
      <c r="D439" t="str">
        <f>_xlfn.XLOOKUP(Tabla15[[#This Row],[CEDULA]],TMODELO[Numero Documento],TMODELO[Empleado],_xlfn.XLOOKUP(Tabla15[[#This Row],[CEDULA]],TNOMINA[cedula],TNOMINA[nombre]))</f>
        <v>DANIA ANNETTY ABREU MEDINA</v>
      </c>
      <c r="E439" t="str">
        <f>_xlfn.XLOOKUP(Tabla15[[#This Row],[CEDULA]],TMODELO[Numero Documento],TMODELO[Cargo],_xlfn.XLOOKUP(Tabla15[[#This Row],[COD]],TNOMINA[CODIGO],TNOMINA[cargo]))</f>
        <v>BOLETERO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/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FIJO</v>
      </c>
      <c r="J439" s="42">
        <f>_xlfn.XLOOKUP(Tabla15[[#This Row],[COD]],TNOMINA[CODIGO],TNOMINA[sbruto])</f>
        <v>25000</v>
      </c>
      <c r="K439" s="42">
        <f>_xlfn.XLOOKUP(Tabla15[[#This Row],[COD]],TNOMINA[CODIGO],TNOMINA[ISR])</f>
        <v>0</v>
      </c>
      <c r="L439" s="42">
        <f>_xlfn.XLOOKUP(Tabla15[[#This Row],[COD]],TNOMINA[CODIGO],TNOMINA[SFS])</f>
        <v>760</v>
      </c>
      <c r="M439" s="42">
        <f>_xlfn.XLOOKUP(Tabla15[[#This Row],[COD]],TNOMINA[CODIGO],TNOMINA[AFP])</f>
        <v>717.5</v>
      </c>
      <c r="N439" s="42">
        <f>_xlfn.XLOOKUP(Tabla15[[#This Row],[COD]],TNOMINA[CODIGO],TNOMINA[Otro Desc.])</f>
        <v>3571</v>
      </c>
      <c r="O439" s="42">
        <f>_xlfn.XLOOKUP(Tabla15[[#This Row],[COD]],TNOMINA[CODIGO],TNOMINA[sneto])</f>
        <v>19951.5</v>
      </c>
      <c r="P439" t="str">
        <f>_xlfn.XLOOKUP(Tabla15[[#This Row],[CEDULA]],EMPXSEXO[NODOC],EMPXSEXO[GENERO])</f>
        <v>F</v>
      </c>
      <c r="Q439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0" spans="1:17" hidden="1">
      <c r="A440" t="s">
        <v>7860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40237851528</v>
      </c>
      <c r="D440" t="str">
        <f>_xlfn.XLOOKUP(Tabla15[[#This Row],[CEDULA]],TMODELO[Numero Documento],TMODELO[Empleado],_xlfn.XLOOKUP(Tabla15[[#This Row],[CEDULA]],TNOMINA[cedula],TNOMINA[nombre]))</f>
        <v>CELINA CABRERA LARA</v>
      </c>
      <c r="E440" t="str">
        <f>_xlfn.XLOOKUP(Tabla15[[#This Row],[CEDULA]],TMODELO[Numero Documento],TMODELO[Cargo],_xlfn.XLOOKUP(Tabla15[[#This Row],[COD]],TNOMINA[CODIGO],TNOMINA[cargo]))</f>
        <v>ACOMODADOR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/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FIJO</v>
      </c>
      <c r="J440" s="42">
        <f>_xlfn.XLOOKUP(Tabla15[[#This Row],[COD]],TNOMINA[CODIGO],TNOMINA[sbruto])</f>
        <v>25000</v>
      </c>
      <c r="K440" s="42">
        <f>_xlfn.XLOOKUP(Tabla15[[#This Row],[COD]],TNOMINA[CODIGO],TNOMINA[ISR])</f>
        <v>0</v>
      </c>
      <c r="L440" s="42">
        <f>_xlfn.XLOOKUP(Tabla15[[#This Row],[COD]],TNOMINA[CODIGO],TNOMINA[SFS])</f>
        <v>760</v>
      </c>
      <c r="M440" s="42">
        <f>_xlfn.XLOOKUP(Tabla15[[#This Row],[COD]],TNOMINA[CODIGO],TNOMINA[AFP])</f>
        <v>717.5</v>
      </c>
      <c r="N440" s="42">
        <f>_xlfn.XLOOKUP(Tabla15[[#This Row],[COD]],TNOMINA[CODIGO],TNOMINA[Otro Desc.])</f>
        <v>25</v>
      </c>
      <c r="O440" s="42">
        <f>_xlfn.XLOOKUP(Tabla15[[#This Row],[COD]],TNOMINA[CODIGO],TNOMINA[sneto])</f>
        <v>23497.5</v>
      </c>
      <c r="P440" t="str">
        <f>_xlfn.XLOOKUP(Tabla15[[#This Row],[CEDULA]],EMPXSEXO[NODOC],EMPXSEXO[GENERO])</f>
        <v>F</v>
      </c>
      <c r="Q44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1" spans="1:17" hidden="1">
      <c r="A441" t="s">
        <v>7886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22500343623</v>
      </c>
      <c r="D441" t="str">
        <f>_xlfn.XLOOKUP(Tabla15[[#This Row],[CEDULA]],TMODELO[Numero Documento],TMODELO[Empleado],_xlfn.XLOOKUP(Tabla15[[#This Row],[CEDULA]],TNOMINA[cedula],TNOMINA[nombre]))</f>
        <v>EMMANUEL DE JESUS BEATO BERROA</v>
      </c>
      <c r="E441" t="str">
        <f>_xlfn.XLOOKUP(Tabla15[[#This Row],[CEDULA]],TMODELO[Numero Documento],TMODELO[Cargo],_xlfn.XLOOKUP(Tabla15[[#This Row],[COD]],TNOMINA[CODIGO],TNOMINA[cargo]))</f>
        <v>GUARDIAN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/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FIJO</v>
      </c>
      <c r="J441" s="42">
        <f>_xlfn.XLOOKUP(Tabla15[[#This Row],[COD]],TNOMINA[CODIGO],TNOMINA[sbruto])</f>
        <v>22000</v>
      </c>
      <c r="K441" s="42">
        <f>_xlfn.XLOOKUP(Tabla15[[#This Row],[COD]],TNOMINA[CODIGO],TNOMINA[ISR])</f>
        <v>0</v>
      </c>
      <c r="L441" s="42">
        <f>_xlfn.XLOOKUP(Tabla15[[#This Row],[COD]],TNOMINA[CODIGO],TNOMINA[SFS])</f>
        <v>668.8</v>
      </c>
      <c r="M441" s="42">
        <f>_xlfn.XLOOKUP(Tabla15[[#This Row],[COD]],TNOMINA[CODIGO],TNOMINA[AFP])</f>
        <v>631.4</v>
      </c>
      <c r="N441" s="42">
        <f>_xlfn.XLOOKUP(Tabla15[[#This Row],[COD]],TNOMINA[CODIGO],TNOMINA[Otro Desc.])</f>
        <v>25</v>
      </c>
      <c r="O441" s="42">
        <f>_xlfn.XLOOKUP(Tabla15[[#This Row],[COD]],TNOMINA[CODIGO],TNOMINA[sneto])</f>
        <v>20674.8</v>
      </c>
      <c r="P441" t="str">
        <f>_xlfn.XLOOKUP(Tabla15[[#This Row],[CEDULA]],EMPXSEXO[NODOC],EMPXSEXO[GENERO])</f>
        <v>M</v>
      </c>
      <c r="Q441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2" spans="1:17" hidden="1">
      <c r="A442" t="s">
        <v>7887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06800138346</v>
      </c>
      <c r="D442" t="str">
        <f>_xlfn.XLOOKUP(Tabla15[[#This Row],[CEDULA]],TMODELO[Numero Documento],TMODELO[Empleado],_xlfn.XLOOKUP(Tabla15[[#This Row],[CEDULA]],TNOMINA[cedula],TNOMINA[nombre]))</f>
        <v>ENEDINA VALENZUELA POLANCO</v>
      </c>
      <c r="E442" t="str">
        <f>_xlfn.XLOOKUP(Tabla15[[#This Row],[CEDULA]],TMODELO[Numero Documento],TMODELO[Cargo],_xlfn.XLOOKUP(Tabla15[[#This Row],[COD]],TNOMINA[CODIGO],TNOMINA[cargo]))</f>
        <v>CONSERJE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>CARRERA ADMINISTRATIVA</v>
      </c>
      <c r="H442" t="str">
        <f>_xlfn.XLOOKUP(Tabla15[[#This Row],[CARGO]],Tabla612[CARGO],Tabla612[CATEGORIA DEL SERVIDOR],Tabla15[[#This Row],[TIPO]])</f>
        <v>ESTATUTO SIMPLIFICADO</v>
      </c>
      <c r="I442" t="str">
        <f>IF(Tabla15[[#This Row],[CAT1]]&lt;&gt;"",Tabla15[[#This Row],[CAT1]],Tabla15[[#This Row],[CAT2]])</f>
        <v>CARRERA ADMINISTRATIVA</v>
      </c>
      <c r="J442" s="42">
        <f>_xlfn.XLOOKUP(Tabla15[[#This Row],[COD]],TNOMINA[CODIGO],TNOMINA[sbruto])</f>
        <v>22000</v>
      </c>
      <c r="K442" s="42">
        <f>_xlfn.XLOOKUP(Tabla15[[#This Row],[COD]],TNOMINA[CODIGO],TNOMINA[ISR])</f>
        <v>0</v>
      </c>
      <c r="L442" s="42">
        <f>_xlfn.XLOOKUP(Tabla15[[#This Row],[COD]],TNOMINA[CODIGO],TNOMINA[SFS])</f>
        <v>668.8</v>
      </c>
      <c r="M442" s="42">
        <f>_xlfn.XLOOKUP(Tabla15[[#This Row],[COD]],TNOMINA[CODIGO],TNOMINA[AFP])</f>
        <v>631.4</v>
      </c>
      <c r="N442" s="42">
        <f>_xlfn.XLOOKUP(Tabla15[[#This Row],[COD]],TNOMINA[CODIGO],TNOMINA[Otro Desc.])</f>
        <v>12545.02</v>
      </c>
      <c r="O442" s="42">
        <f>_xlfn.XLOOKUP(Tabla15[[#This Row],[COD]],TNOMINA[CODIGO],TNOMINA[sneto])</f>
        <v>8154.78</v>
      </c>
      <c r="P442" t="str">
        <f>_xlfn.XLOOKUP(Tabla15[[#This Row],[CEDULA]],EMPXSEXO[NODOC],EMPXSEXO[GENERO])</f>
        <v>F</v>
      </c>
      <c r="Q442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3" spans="1:17" hidden="1">
      <c r="A443" t="s">
        <v>8077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22300832627</v>
      </c>
      <c r="D443" t="str">
        <f>_xlfn.XLOOKUP(Tabla15[[#This Row],[CEDULA]],TMODELO[Numero Documento],TMODELO[Empleado],_xlfn.XLOOKUP(Tabla15[[#This Row],[CEDULA]],TNOMINA[cedula],TNOMINA[nombre]))</f>
        <v>STARLING PASCUAL DE LA CRUZ ROSARIO</v>
      </c>
      <c r="E443" t="str">
        <f>_xlfn.XLOOKUP(Tabla15[[#This Row],[CEDULA]],TMODELO[Numero Documento],TMODELO[Cargo],_xlfn.XLOOKUP(Tabla15[[#This Row],[COD]],TNOMINA[CODIGO],TNOMINA[cargo]))</f>
        <v>VIGILANTE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2">
        <f>_xlfn.XLOOKUP(Tabla15[[#This Row],[COD]],TNOMINA[CODIGO],TNOMINA[sbruto])</f>
        <v>22000</v>
      </c>
      <c r="K443" s="42">
        <f>_xlfn.XLOOKUP(Tabla15[[#This Row],[COD]],TNOMINA[CODIGO],TNOMINA[ISR])</f>
        <v>0</v>
      </c>
      <c r="L443" s="42">
        <f>_xlfn.XLOOKUP(Tabla15[[#This Row],[COD]],TNOMINA[CODIGO],TNOMINA[SFS])</f>
        <v>668.8</v>
      </c>
      <c r="M443" s="42">
        <f>_xlfn.XLOOKUP(Tabla15[[#This Row],[COD]],TNOMINA[CODIGO],TNOMINA[AFP])</f>
        <v>631.4</v>
      </c>
      <c r="N443" s="42">
        <f>_xlfn.XLOOKUP(Tabla15[[#This Row],[COD]],TNOMINA[CODIGO],TNOMINA[Otro Desc.])</f>
        <v>25</v>
      </c>
      <c r="O443" s="42">
        <f>_xlfn.XLOOKUP(Tabla15[[#This Row],[COD]],TNOMINA[CODIGO],TNOMINA[sneto])</f>
        <v>20674.8</v>
      </c>
      <c r="P443" t="str">
        <f>_xlfn.XLOOKUP(Tabla15[[#This Row],[CEDULA]],EMPXSEXO[NODOC],EMPXSEXO[GENERO])</f>
        <v>M</v>
      </c>
      <c r="Q443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4" spans="1:17" hidden="1">
      <c r="A444" t="s">
        <v>7896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10800091836</v>
      </c>
      <c r="D444" t="str">
        <f>_xlfn.XLOOKUP(Tabla15[[#This Row],[CEDULA]],TMODELO[Numero Documento],TMODELO[Empleado],_xlfn.XLOOKUP(Tabla15[[#This Row],[CEDULA]],TNOMINA[cedula],TNOMINA[nombre]))</f>
        <v>EVANLLELINA MONTERO CIPION</v>
      </c>
      <c r="E444" t="str">
        <f>_xlfn.XLOOKUP(Tabla15[[#This Row],[CEDULA]],TMODELO[Numero Documento],TMODELO[Cargo],_xlfn.XLOOKUP(Tabla15[[#This Row],[COD]],TNOMINA[CODIGO],TNOMINA[cargo]))</f>
        <v>CONSERJE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ESTATUTO SIMPLIFICADO</v>
      </c>
      <c r="I444" t="str">
        <f>IF(Tabla15[[#This Row],[CAT1]]&lt;&gt;"",Tabla15[[#This Row],[CAT1]],Tabla15[[#This Row],[CAT2]])</f>
        <v>ESTATUTO SIMPLIFICADO</v>
      </c>
      <c r="J444" s="42">
        <f>_xlfn.XLOOKUP(Tabla15[[#This Row],[COD]],TNOMINA[CODIGO],TNOMINA[sbruto])</f>
        <v>22000</v>
      </c>
      <c r="K444" s="42">
        <f>_xlfn.XLOOKUP(Tabla15[[#This Row],[COD]],TNOMINA[CODIGO],TNOMINA[ISR])</f>
        <v>0</v>
      </c>
      <c r="L444" s="42">
        <f>_xlfn.XLOOKUP(Tabla15[[#This Row],[COD]],TNOMINA[CODIGO],TNOMINA[SFS])</f>
        <v>668.8</v>
      </c>
      <c r="M444" s="42">
        <f>_xlfn.XLOOKUP(Tabla15[[#This Row],[COD]],TNOMINA[CODIGO],TNOMINA[AFP])</f>
        <v>631.4</v>
      </c>
      <c r="N444" s="42">
        <f>_xlfn.XLOOKUP(Tabla15[[#This Row],[COD]],TNOMINA[CODIGO],TNOMINA[Otro Desc.])</f>
        <v>325</v>
      </c>
      <c r="O444" s="42">
        <f>_xlfn.XLOOKUP(Tabla15[[#This Row],[COD]],TNOMINA[CODIGO],TNOMINA[sneto])</f>
        <v>20374.8</v>
      </c>
      <c r="P444" t="str">
        <f>_xlfn.XLOOKUP(Tabla15[[#This Row],[CEDULA]],EMPXSEXO[NODOC],EMPXSEXO[GENERO])</f>
        <v>F</v>
      </c>
      <c r="Q444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5" spans="1:17" hidden="1">
      <c r="A445" t="s">
        <v>7845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05200068137</v>
      </c>
      <c r="D445" t="str">
        <f>_xlfn.XLOOKUP(Tabla15[[#This Row],[CEDULA]],TMODELO[Numero Documento],TMODELO[Empleado],_xlfn.XLOOKUP(Tabla15[[#This Row],[CEDULA]],TNOMINA[cedula],TNOMINA[nombre]))</f>
        <v>BIENVENIDO ROBLES ROBLES</v>
      </c>
      <c r="E445" t="str">
        <f>_xlfn.XLOOKUP(Tabla15[[#This Row],[CEDULA]],TMODELO[Numero Documento],TMODELO[Cargo],_xlfn.XLOOKUP(Tabla15[[#This Row],[COD]],TNOMINA[CODIGO],TNOMINA[cargo]))</f>
        <v>ENC. LIMPIEZA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>CARRERA ADMINISTRATIVA</v>
      </c>
      <c r="H445" t="str">
        <f>_xlfn.XLOOKUP(Tabla15[[#This Row],[CARGO]],Tabla612[CARGO],Tabla612[CATEGORIA DEL SERVIDOR],Tabla15[[#This Row],[TIPO]])</f>
        <v>FIJO</v>
      </c>
      <c r="I445" t="str">
        <f>IF(Tabla15[[#This Row],[CAT1]]&lt;&gt;"",Tabla15[[#This Row],[CAT1]],Tabla15[[#This Row],[CAT2]])</f>
        <v>CARRERA ADMINISTRATIVA</v>
      </c>
      <c r="J445" s="42">
        <f>_xlfn.XLOOKUP(Tabla15[[#This Row],[COD]],TNOMINA[CODIGO],TNOMINA[sbruto])</f>
        <v>22000</v>
      </c>
      <c r="K445" s="42">
        <f>_xlfn.XLOOKUP(Tabla15[[#This Row],[COD]],TNOMINA[CODIGO],TNOMINA[ISR])</f>
        <v>0</v>
      </c>
      <c r="L445" s="42">
        <f>_xlfn.XLOOKUP(Tabla15[[#This Row],[COD]],TNOMINA[CODIGO],TNOMINA[SFS])</f>
        <v>668.8</v>
      </c>
      <c r="M445" s="42">
        <f>_xlfn.XLOOKUP(Tabla15[[#This Row],[COD]],TNOMINA[CODIGO],TNOMINA[AFP])</f>
        <v>631.4</v>
      </c>
      <c r="N445" s="42">
        <f>_xlfn.XLOOKUP(Tabla15[[#This Row],[COD]],TNOMINA[CODIGO],TNOMINA[Otro Desc.])</f>
        <v>12894.91</v>
      </c>
      <c r="O445" s="42">
        <f>_xlfn.XLOOKUP(Tabla15[[#This Row],[COD]],TNOMINA[CODIGO],TNOMINA[sneto])</f>
        <v>7804.89</v>
      </c>
      <c r="P445" t="str">
        <f>_xlfn.XLOOKUP(Tabla15[[#This Row],[CEDULA]],EMPXSEXO[NODOC],EMPXSEXO[GENERO])</f>
        <v>M</v>
      </c>
      <c r="Q44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6" spans="1:17" hidden="1">
      <c r="A446" t="s">
        <v>7906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00109377333</v>
      </c>
      <c r="D446" t="str">
        <f>_xlfn.XLOOKUP(Tabla15[[#This Row],[CEDULA]],TMODELO[Numero Documento],TMODELO[Empleado],_xlfn.XLOOKUP(Tabla15[[#This Row],[CEDULA]],TNOMINA[cedula],TNOMINA[nombre]))</f>
        <v>FIOR DALIZA TAVAREZ DOMINGUEZ</v>
      </c>
      <c r="E446" t="str">
        <f>_xlfn.XLOOKUP(Tabla15[[#This Row],[CEDULA]],TMODELO[Numero Documento],TMODELO[Cargo],_xlfn.XLOOKUP(Tabla15[[#This Row],[COD]],TNOMINA[CODIGO],TNOMINA[cargo]))</f>
        <v>ACOMODADOR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FIJO</v>
      </c>
      <c r="I446" t="str">
        <f>IF(Tabla15[[#This Row],[CAT1]]&lt;&gt;"",Tabla15[[#This Row],[CAT1]],Tabla15[[#This Row],[CAT2]])</f>
        <v>FIJO</v>
      </c>
      <c r="J446" s="42">
        <f>_xlfn.XLOOKUP(Tabla15[[#This Row],[COD]],TNOMINA[CODIGO],TNOMINA[sbruto])</f>
        <v>22000</v>
      </c>
      <c r="K446" s="42">
        <f>_xlfn.XLOOKUP(Tabla15[[#This Row],[COD]],TNOMINA[CODIGO],TNOMINA[ISR])</f>
        <v>0</v>
      </c>
      <c r="L446" s="42">
        <f>_xlfn.XLOOKUP(Tabla15[[#This Row],[COD]],TNOMINA[CODIGO],TNOMINA[SFS])</f>
        <v>668.8</v>
      </c>
      <c r="M446" s="42">
        <f>_xlfn.XLOOKUP(Tabla15[[#This Row],[COD]],TNOMINA[CODIGO],TNOMINA[AFP])</f>
        <v>631.4</v>
      </c>
      <c r="N446" s="42">
        <f>_xlfn.XLOOKUP(Tabla15[[#This Row],[COD]],TNOMINA[CODIGO],TNOMINA[Otro Desc.])</f>
        <v>6219.92</v>
      </c>
      <c r="O446" s="42">
        <f>_xlfn.XLOOKUP(Tabla15[[#This Row],[COD]],TNOMINA[CODIGO],TNOMINA[sneto])</f>
        <v>14479.88</v>
      </c>
      <c r="P446" t="str">
        <f>_xlfn.XLOOKUP(Tabla15[[#This Row],[CEDULA]],EMPXSEXO[NODOC],EMPXSEXO[GENERO])</f>
        <v>F</v>
      </c>
      <c r="Q44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7" spans="1:17" hidden="1">
      <c r="A447" t="s">
        <v>7908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00111177564</v>
      </c>
      <c r="D447" t="str">
        <f>_xlfn.XLOOKUP(Tabla15[[#This Row],[CEDULA]],TMODELO[Numero Documento],TMODELO[Empleado],_xlfn.XLOOKUP(Tabla15[[#This Row],[CEDULA]],TNOMINA[cedula],TNOMINA[nombre]))</f>
        <v>FRANCISCA ALTAGRACIA MEJIA GONZALEZ</v>
      </c>
      <c r="E447" t="str">
        <f>_xlfn.XLOOKUP(Tabla15[[#This Row],[CEDULA]],TMODELO[Numero Documento],TMODELO[Cargo],_xlfn.XLOOKUP(Tabla15[[#This Row],[COD]],TNOMINA[CODIGO],TNOMINA[cargo]))</f>
        <v>ACOMODADOR (A)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FIJO</v>
      </c>
      <c r="I447" t="str">
        <f>IF(Tabla15[[#This Row],[CAT1]]&lt;&gt;"",Tabla15[[#This Row],[CAT1]],Tabla15[[#This Row],[CAT2]])</f>
        <v>FIJO</v>
      </c>
      <c r="J447" s="42">
        <f>_xlfn.XLOOKUP(Tabla15[[#This Row],[COD]],TNOMINA[CODIGO],TNOMINA[sbruto])</f>
        <v>22000</v>
      </c>
      <c r="K447" s="42">
        <f>_xlfn.XLOOKUP(Tabla15[[#This Row],[COD]],TNOMINA[CODIGO],TNOMINA[ISR])</f>
        <v>0</v>
      </c>
      <c r="L447" s="42">
        <f>_xlfn.XLOOKUP(Tabla15[[#This Row],[COD]],TNOMINA[CODIGO],TNOMINA[SFS])</f>
        <v>668.8</v>
      </c>
      <c r="M447" s="42">
        <f>_xlfn.XLOOKUP(Tabla15[[#This Row],[COD]],TNOMINA[CODIGO],TNOMINA[AFP])</f>
        <v>631.4</v>
      </c>
      <c r="N447" s="42">
        <f>_xlfn.XLOOKUP(Tabla15[[#This Row],[COD]],TNOMINA[CODIGO],TNOMINA[Otro Desc.])</f>
        <v>17903.54</v>
      </c>
      <c r="O447" s="42">
        <f>_xlfn.XLOOKUP(Tabla15[[#This Row],[COD]],TNOMINA[CODIGO],TNOMINA[sneto])</f>
        <v>2796.26</v>
      </c>
      <c r="P447" t="str">
        <f>_xlfn.XLOOKUP(Tabla15[[#This Row],[CEDULA]],EMPXSEXO[NODOC],EMPXSEXO[GENERO])</f>
        <v>F</v>
      </c>
      <c r="Q44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8" spans="1:17" hidden="1">
      <c r="A448" t="s">
        <v>8002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22300142522</v>
      </c>
      <c r="D448" t="str">
        <f>_xlfn.XLOOKUP(Tabla15[[#This Row],[CEDULA]],TMODELO[Numero Documento],TMODELO[Empleado],_xlfn.XLOOKUP(Tabla15[[#This Row],[CEDULA]],TNOMINA[cedula],TNOMINA[nombre]))</f>
        <v>MARIA ALTAGRACIA CASTILLO DE LA CRUZ</v>
      </c>
      <c r="E448" t="str">
        <f>_xlfn.XLOOKUP(Tabla15[[#This Row],[CEDULA]],TMODELO[Numero Documento],TMODELO[Cargo],_xlfn.XLOOKUP(Tabla15[[#This Row],[COD]],TNOMINA[CODIGO],TNOMINA[cargo]))</f>
        <v>ACOMODADOR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>CARRERA ADMINISTRATIVA</v>
      </c>
      <c r="H448" t="str">
        <f>_xlfn.XLOOKUP(Tabla15[[#This Row],[CARGO]],Tabla612[CARGO],Tabla612[CATEGORIA DEL SERVIDOR],Tabla15[[#This Row],[TIPO]])</f>
        <v>FIJO</v>
      </c>
      <c r="I448" t="str">
        <f>IF(Tabla15[[#This Row],[CAT1]]&lt;&gt;"",Tabla15[[#This Row],[CAT1]],Tabla15[[#This Row],[CAT2]])</f>
        <v>CARRERA ADMINISTRATIVA</v>
      </c>
      <c r="J448" s="42">
        <f>_xlfn.XLOOKUP(Tabla15[[#This Row],[COD]],TNOMINA[CODIGO],TNOMINA[sbruto])</f>
        <v>22000</v>
      </c>
      <c r="K448" s="42">
        <f>_xlfn.XLOOKUP(Tabla15[[#This Row],[COD]],TNOMINA[CODIGO],TNOMINA[ISR])</f>
        <v>0</v>
      </c>
      <c r="L448" s="42">
        <f>_xlfn.XLOOKUP(Tabla15[[#This Row],[COD]],TNOMINA[CODIGO],TNOMINA[SFS])</f>
        <v>668.8</v>
      </c>
      <c r="M448" s="42">
        <f>_xlfn.XLOOKUP(Tabla15[[#This Row],[COD]],TNOMINA[CODIGO],TNOMINA[AFP])</f>
        <v>631.4</v>
      </c>
      <c r="N448" s="42">
        <f>_xlfn.XLOOKUP(Tabla15[[#This Row],[COD]],TNOMINA[CODIGO],TNOMINA[Otro Desc.])</f>
        <v>3250.1699999999983</v>
      </c>
      <c r="O448" s="42">
        <f>_xlfn.XLOOKUP(Tabla15[[#This Row],[COD]],TNOMINA[CODIGO],TNOMINA[sneto])</f>
        <v>17449.63</v>
      </c>
      <c r="P448" t="str">
        <f>_xlfn.XLOOKUP(Tabla15[[#This Row],[CEDULA]],EMPXSEXO[NODOC],EMPXSEXO[GENERO])</f>
        <v>F</v>
      </c>
      <c r="Q44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9" spans="1:17" hidden="1">
      <c r="A449" t="s">
        <v>8004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00115230872</v>
      </c>
      <c r="D449" t="str">
        <f>_xlfn.XLOOKUP(Tabla15[[#This Row],[CEDULA]],TMODELO[Numero Documento],TMODELO[Empleado],_xlfn.XLOOKUP(Tabla15[[#This Row],[CEDULA]],TNOMINA[cedula],TNOMINA[nombre]))</f>
        <v>MARIA DEL CARMEN CASTILLO</v>
      </c>
      <c r="E449" t="str">
        <f>_xlfn.XLOOKUP(Tabla15[[#This Row],[CEDULA]],TMODELO[Numero Documento],TMODELO[Cargo],_xlfn.XLOOKUP(Tabla15[[#This Row],[COD]],TNOMINA[CODIGO],TNOMINA[cargo]))</f>
        <v>ACOMODADOR (A)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/>
      </c>
      <c r="H449" t="str">
        <f>_xlfn.XLOOKUP(Tabla15[[#This Row],[CARGO]],Tabla612[CARGO],Tabla612[CATEGORIA DEL SERVIDOR],Tabla15[[#This Row],[TIPO]])</f>
        <v>FIJO</v>
      </c>
      <c r="I449" t="str">
        <f>IF(Tabla15[[#This Row],[CAT1]]&lt;&gt;"",Tabla15[[#This Row],[CAT1]],Tabla15[[#This Row],[CAT2]])</f>
        <v>FIJO</v>
      </c>
      <c r="J449" s="42">
        <f>_xlfn.XLOOKUP(Tabla15[[#This Row],[COD]],TNOMINA[CODIGO],TNOMINA[sbruto])</f>
        <v>22000</v>
      </c>
      <c r="K449" s="42">
        <f>_xlfn.XLOOKUP(Tabla15[[#This Row],[COD]],TNOMINA[CODIGO],TNOMINA[ISR])</f>
        <v>0</v>
      </c>
      <c r="L449" s="42">
        <f>_xlfn.XLOOKUP(Tabla15[[#This Row],[COD]],TNOMINA[CODIGO],TNOMINA[SFS])</f>
        <v>668.8</v>
      </c>
      <c r="M449" s="42">
        <f>_xlfn.XLOOKUP(Tabla15[[#This Row],[COD]],TNOMINA[CODIGO],TNOMINA[AFP])</f>
        <v>631.4</v>
      </c>
      <c r="N449" s="42">
        <f>_xlfn.XLOOKUP(Tabla15[[#This Row],[COD]],TNOMINA[CODIGO],TNOMINA[Otro Desc.])</f>
        <v>925</v>
      </c>
      <c r="O449" s="42">
        <f>_xlfn.XLOOKUP(Tabla15[[#This Row],[COD]],TNOMINA[CODIGO],TNOMINA[sneto])</f>
        <v>19774.8</v>
      </c>
      <c r="P449" t="str">
        <f>_xlfn.XLOOKUP(Tabla15[[#This Row],[CEDULA]],EMPXSEXO[NODOC],EMPXSEXO[GENERO])</f>
        <v>F</v>
      </c>
      <c r="Q449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0" spans="1:17" hidden="1">
      <c r="A450" t="s">
        <v>7921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00112940028</v>
      </c>
      <c r="D450" t="str">
        <f>_xlfn.XLOOKUP(Tabla15[[#This Row],[CEDULA]],TMODELO[Numero Documento],TMODELO[Empleado],_xlfn.XLOOKUP(Tabla15[[#This Row],[CEDULA]],TNOMINA[cedula],TNOMINA[nombre]))</f>
        <v>GUADALUPE DE LA ROSA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2">
        <f>_xlfn.XLOOKUP(Tabla15[[#This Row],[COD]],TNOMINA[CODIGO],TNOMINA[sbruto])</f>
        <v>22000</v>
      </c>
      <c r="K450" s="42">
        <f>_xlfn.XLOOKUP(Tabla15[[#This Row],[COD]],TNOMINA[CODIGO],TNOMINA[ISR])</f>
        <v>0</v>
      </c>
      <c r="L450" s="42">
        <f>_xlfn.XLOOKUP(Tabla15[[#This Row],[COD]],TNOMINA[CODIGO],TNOMINA[SFS])</f>
        <v>668.8</v>
      </c>
      <c r="M450" s="42">
        <f>_xlfn.XLOOKUP(Tabla15[[#This Row],[COD]],TNOMINA[CODIGO],TNOMINA[AFP])</f>
        <v>631.4</v>
      </c>
      <c r="N450" s="42">
        <f>_xlfn.XLOOKUP(Tabla15[[#This Row],[COD]],TNOMINA[CODIGO],TNOMINA[Otro Desc.])</f>
        <v>3913.9799999999996</v>
      </c>
      <c r="O450" s="42">
        <f>_xlfn.XLOOKUP(Tabla15[[#This Row],[COD]],TNOMINA[CODIGO],TNOMINA[sneto])</f>
        <v>16785.82</v>
      </c>
      <c r="P450" t="str">
        <f>_xlfn.XLOOKUP(Tabla15[[#This Row],[CEDULA]],EMPXSEXO[NODOC],EMPXSEXO[GENERO])</f>
        <v>F</v>
      </c>
      <c r="Q45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1" spans="1:17" hidden="1">
      <c r="A451" t="s">
        <v>7928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00116821000</v>
      </c>
      <c r="D451" t="str">
        <f>_xlfn.XLOOKUP(Tabla15[[#This Row],[CEDULA]],TMODELO[Numero Documento],TMODELO[Empleado],_xlfn.XLOOKUP(Tabla15[[#This Row],[CEDULA]],TNOMINA[cedula],TNOMINA[nombre]))</f>
        <v>INGRID PEREZ PIMENTEL</v>
      </c>
      <c r="E451" t="str">
        <f>_xlfn.XLOOKUP(Tabla15[[#This Row],[CEDULA]],TMODELO[Numero Documento],TMODELO[Cargo],_xlfn.XLOOKUP(Tabla15[[#This Row],[COD]],TNOMINA[CODIGO],TNOMINA[cargo]))</f>
        <v>CONSERJE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2">
        <f>_xlfn.XLOOKUP(Tabla15[[#This Row],[COD]],TNOMINA[CODIGO],TNOMINA[sbruto])</f>
        <v>22000</v>
      </c>
      <c r="K451" s="42">
        <f>_xlfn.XLOOKUP(Tabla15[[#This Row],[COD]],TNOMINA[CODIGO],TNOMINA[ISR])</f>
        <v>0</v>
      </c>
      <c r="L451" s="42">
        <f>_xlfn.XLOOKUP(Tabla15[[#This Row],[COD]],TNOMINA[CODIGO],TNOMINA[SFS])</f>
        <v>668.8</v>
      </c>
      <c r="M451" s="42">
        <f>_xlfn.XLOOKUP(Tabla15[[#This Row],[COD]],TNOMINA[CODIGO],TNOMINA[AFP])</f>
        <v>631.4</v>
      </c>
      <c r="N451" s="42">
        <f>_xlfn.XLOOKUP(Tabla15[[#This Row],[COD]],TNOMINA[CODIGO],TNOMINA[Otro Desc.])</f>
        <v>965</v>
      </c>
      <c r="O451" s="42">
        <f>_xlfn.XLOOKUP(Tabla15[[#This Row],[COD]],TNOMINA[CODIGO],TNOMINA[sneto])</f>
        <v>19734.8</v>
      </c>
      <c r="P451" t="str">
        <f>_xlfn.XLOOKUP(Tabla15[[#This Row],[CEDULA]],EMPXSEXO[NODOC],EMPXSEXO[GENERO])</f>
        <v>F</v>
      </c>
      <c r="Q451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2" spans="1:17" hidden="1">
      <c r="A452" t="s">
        <v>8090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00108165150</v>
      </c>
      <c r="D452" t="str">
        <f>_xlfn.XLOOKUP(Tabla15[[#This Row],[CEDULA]],TMODELO[Numero Documento],TMODELO[Empleado],_xlfn.XLOOKUP(Tabla15[[#This Row],[CEDULA]],TNOMINA[cedula],TNOMINA[nombre]))</f>
        <v>VIRGILIA SANCHEZ RODRIGUEZ</v>
      </c>
      <c r="E452" t="str">
        <f>_xlfn.XLOOKUP(Tabla15[[#This Row],[CEDULA]],TMODELO[Numero Documento],TMODELO[Cargo],_xlfn.XLOOKUP(Tabla15[[#This Row],[COD]],TNOMINA[CODIGO],TNOMINA[cargo]))</f>
        <v>CONSERJE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>CARRERA ADMINISTRATIVA</v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CARRERA ADMINISTRATIVA</v>
      </c>
      <c r="J452" s="42">
        <f>_xlfn.XLOOKUP(Tabla15[[#This Row],[COD]],TNOMINA[CODIGO],TNOMINA[sbruto])</f>
        <v>22000</v>
      </c>
      <c r="K452" s="42">
        <f>_xlfn.XLOOKUP(Tabla15[[#This Row],[COD]],TNOMINA[CODIGO],TNOMINA[ISR])</f>
        <v>0</v>
      </c>
      <c r="L452" s="42">
        <f>_xlfn.XLOOKUP(Tabla15[[#This Row],[COD]],TNOMINA[CODIGO],TNOMINA[SFS])</f>
        <v>668.8</v>
      </c>
      <c r="M452" s="42">
        <f>_xlfn.XLOOKUP(Tabla15[[#This Row],[COD]],TNOMINA[CODIGO],TNOMINA[AFP])</f>
        <v>631.4</v>
      </c>
      <c r="N452" s="42">
        <f>_xlfn.XLOOKUP(Tabla15[[#This Row],[COD]],TNOMINA[CODIGO],TNOMINA[Otro Desc.])</f>
        <v>8439.0499999999993</v>
      </c>
      <c r="O452" s="42">
        <f>_xlfn.XLOOKUP(Tabla15[[#This Row],[COD]],TNOMINA[CODIGO],TNOMINA[sneto])</f>
        <v>12260.75</v>
      </c>
      <c r="P452" t="str">
        <f>_xlfn.XLOOKUP(Tabla15[[#This Row],[CEDULA]],EMPXSEXO[NODOC],EMPXSEXO[GENERO])</f>
        <v>F</v>
      </c>
      <c r="Q452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3" spans="1:17" hidden="1">
      <c r="A453" t="s">
        <v>8026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00105508691</v>
      </c>
      <c r="D453" t="str">
        <f>_xlfn.XLOOKUP(Tabla15[[#This Row],[CEDULA]],TMODELO[Numero Documento],TMODELO[Empleado],_xlfn.XLOOKUP(Tabla15[[#This Row],[CEDULA]],TNOMINA[cedula],TNOMINA[nombre]))</f>
        <v>NALDA MATILDE ABREU MENDEZ</v>
      </c>
      <c r="E453" t="str">
        <f>_xlfn.XLOOKUP(Tabla15[[#This Row],[CEDULA]],TMODELO[Numero Documento],TMODELO[Cargo],_xlfn.XLOOKUP(Tabla15[[#This Row],[COD]],TNOMINA[CODIGO],TNOMINA[cargo]))</f>
        <v>CONSERJE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3" t="str">
        <f>_xlfn.XLOOKUP(Tabla15[[#This Row],[CEDULA]],TNOMBRADOS[CEDULA],TNOMBRADOS[STATUS],
_xlfn.XLOOKUP(Tabla15[[#This Row],[CEDULA]],TCARRERA[CEDULA],TCARRERA[CATEGORIA DEL SERVIDOR],""))</f>
        <v/>
      </c>
      <c r="H453" t="str">
        <f>_xlfn.XLOOKUP(Tabla15[[#This Row],[CARGO]],Tabla612[CARGO],Tabla612[CATEGORIA DEL SERVIDOR],Tabla15[[#This Row],[TIPO]])</f>
        <v>ESTATUTO SIMPLIFICADO</v>
      </c>
      <c r="I453" t="str">
        <f>IF(Tabla15[[#This Row],[CAT1]]&lt;&gt;"",Tabla15[[#This Row],[CAT1]],Tabla15[[#This Row],[CAT2]])</f>
        <v>ESTATUTO SIMPLIFICADO</v>
      </c>
      <c r="J453" s="42">
        <f>_xlfn.XLOOKUP(Tabla15[[#This Row],[COD]],TNOMINA[CODIGO],TNOMINA[sbruto])</f>
        <v>22000</v>
      </c>
      <c r="K453" s="42">
        <f>_xlfn.XLOOKUP(Tabla15[[#This Row],[COD]],TNOMINA[CODIGO],TNOMINA[ISR])</f>
        <v>0</v>
      </c>
      <c r="L453" s="42">
        <f>_xlfn.XLOOKUP(Tabla15[[#This Row],[COD]],TNOMINA[CODIGO],TNOMINA[SFS])</f>
        <v>668.8</v>
      </c>
      <c r="M453" s="42">
        <f>_xlfn.XLOOKUP(Tabla15[[#This Row],[COD]],TNOMINA[CODIGO],TNOMINA[AFP])</f>
        <v>631.4</v>
      </c>
      <c r="N453" s="42">
        <f>_xlfn.XLOOKUP(Tabla15[[#This Row],[COD]],TNOMINA[CODIGO],TNOMINA[Otro Desc.])</f>
        <v>3046.1800000000003</v>
      </c>
      <c r="O453" s="42">
        <f>_xlfn.XLOOKUP(Tabla15[[#This Row],[COD]],TNOMINA[CODIGO],TNOMINA[sneto])</f>
        <v>17653.62</v>
      </c>
      <c r="P453" t="str">
        <f>_xlfn.XLOOKUP(Tabla15[[#This Row],[CEDULA]],EMPXSEXO[NODOC],EMPXSEXO[GENERO])</f>
        <v>F</v>
      </c>
      <c r="Q453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4" spans="1:17" hidden="1">
      <c r="A454" t="s">
        <v>8027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01200290128</v>
      </c>
      <c r="D454" t="str">
        <f>_xlfn.XLOOKUP(Tabla15[[#This Row],[CEDULA]],TMODELO[Numero Documento],TMODELO[Empleado],_xlfn.XLOOKUP(Tabla15[[#This Row],[CEDULA]],TNOMINA[cedula],TNOMINA[nombre]))</f>
        <v>NATALIA CEPEDA TERRERO</v>
      </c>
      <c r="E454" t="str">
        <f>_xlfn.XLOOKUP(Tabla15[[#This Row],[CEDULA]],TMODELO[Numero Documento],TMODELO[Cargo],_xlfn.XLOOKUP(Tabla15[[#This Row],[COD]],TNOMINA[CODIGO],TNOMINA[cargo]))</f>
        <v>ACOMODADOR (A)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4" t="str">
        <f>_xlfn.XLOOKUP(Tabla15[[#This Row],[CEDULA]],TNOMBRADOS[CEDULA],TNOMBRADOS[STATUS],
_xlfn.XLOOKUP(Tabla15[[#This Row],[CEDULA]],TCARRERA[CEDULA],TCARRERA[CATEGORIA DEL SERVIDOR],""))</f>
        <v/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FIJO</v>
      </c>
      <c r="J454" s="42">
        <f>_xlfn.XLOOKUP(Tabla15[[#This Row],[COD]],TNOMINA[CODIGO],TNOMINA[sbruto])</f>
        <v>22000</v>
      </c>
      <c r="K454" s="42">
        <f>_xlfn.XLOOKUP(Tabla15[[#This Row],[COD]],TNOMINA[CODIGO],TNOMINA[ISR])</f>
        <v>0</v>
      </c>
      <c r="L454" s="42">
        <f>_xlfn.XLOOKUP(Tabla15[[#This Row],[COD]],TNOMINA[CODIGO],TNOMINA[SFS])</f>
        <v>668.8</v>
      </c>
      <c r="M454" s="42">
        <f>_xlfn.XLOOKUP(Tabla15[[#This Row],[COD]],TNOMINA[CODIGO],TNOMINA[AFP])</f>
        <v>631.4</v>
      </c>
      <c r="N454" s="42">
        <f>_xlfn.XLOOKUP(Tabla15[[#This Row],[COD]],TNOMINA[CODIGO],TNOMINA[Otro Desc.])</f>
        <v>1127</v>
      </c>
      <c r="O454" s="42">
        <f>_xlfn.XLOOKUP(Tabla15[[#This Row],[COD]],TNOMINA[CODIGO],TNOMINA[sneto])</f>
        <v>19572.8</v>
      </c>
      <c r="P454" t="str">
        <f>_xlfn.XLOOKUP(Tabla15[[#This Row],[CEDULA]],EMPXSEXO[NODOC],EMPXSEXO[GENERO])</f>
        <v>F</v>
      </c>
      <c r="Q454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5" spans="1:17" hidden="1">
      <c r="A455" t="s">
        <v>8028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40228419376</v>
      </c>
      <c r="D455" t="str">
        <f>_xlfn.XLOOKUP(Tabla15[[#This Row],[CEDULA]],TMODELO[Numero Documento],TMODELO[Empleado],_xlfn.XLOOKUP(Tabla15[[#This Row],[CEDULA]],TNOMINA[cedula],TNOMINA[nombre]))</f>
        <v>NATHALI CORREA</v>
      </c>
      <c r="E455" t="str">
        <f>_xlfn.XLOOKUP(Tabla15[[#This Row],[CEDULA]],TMODELO[Numero Documento],TMODELO[Cargo],_xlfn.XLOOKUP(Tabla15[[#This Row],[COD]],TNOMINA[CODIGO],TNOMINA[cargo]))</f>
        <v>CONSERJE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ESTATUTO SIMPLIFICADO</v>
      </c>
      <c r="I455" t="str">
        <f>IF(Tabla15[[#This Row],[CAT1]]&lt;&gt;"",Tabla15[[#This Row],[CAT1]],Tabla15[[#This Row],[CAT2]])</f>
        <v>ESTATUTO SIMPLIFICADO</v>
      </c>
      <c r="J455" s="42">
        <f>_xlfn.XLOOKUP(Tabla15[[#This Row],[COD]],TNOMINA[CODIGO],TNOMINA[sbruto])</f>
        <v>22000</v>
      </c>
      <c r="K455" s="42">
        <f>_xlfn.XLOOKUP(Tabla15[[#This Row],[COD]],TNOMINA[CODIGO],TNOMINA[ISR])</f>
        <v>0</v>
      </c>
      <c r="L455" s="42">
        <f>_xlfn.XLOOKUP(Tabla15[[#This Row],[COD]],TNOMINA[CODIGO],TNOMINA[SFS])</f>
        <v>668.8</v>
      </c>
      <c r="M455" s="42">
        <f>_xlfn.XLOOKUP(Tabla15[[#This Row],[COD]],TNOMINA[CODIGO],TNOMINA[AFP])</f>
        <v>631.4</v>
      </c>
      <c r="N455" s="42">
        <f>_xlfn.XLOOKUP(Tabla15[[#This Row],[COD]],TNOMINA[CODIGO],TNOMINA[Otro Desc.])</f>
        <v>25</v>
      </c>
      <c r="O455" s="42">
        <f>_xlfn.XLOOKUP(Tabla15[[#This Row],[COD]],TNOMINA[CODIGO],TNOMINA[sneto])</f>
        <v>20674.8</v>
      </c>
      <c r="P455" t="str">
        <f>_xlfn.XLOOKUP(Tabla15[[#This Row],[CEDULA]],EMPXSEXO[NODOC],EMPXSEXO[GENERO])</f>
        <v>F</v>
      </c>
      <c r="Q45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6" spans="1:17" hidden="1">
      <c r="A456" t="s">
        <v>8029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40210091845</v>
      </c>
      <c r="D456" t="str">
        <f>_xlfn.XLOOKUP(Tabla15[[#This Row],[CEDULA]],TMODELO[Numero Documento],TMODELO[Empleado],_xlfn.XLOOKUP(Tabla15[[#This Row],[CEDULA]],TNOMINA[cedula],TNOMINA[nombre]))</f>
        <v>NAYELY CLETO</v>
      </c>
      <c r="E456" t="str">
        <f>_xlfn.XLOOKUP(Tabla15[[#This Row],[CEDULA]],TMODELO[Numero Documento],TMODELO[Cargo],_xlfn.XLOOKUP(Tabla15[[#This Row],[COD]],TNOMINA[CODIGO],TNOMINA[cargo]))</f>
        <v>CONSERJE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2">
        <f>_xlfn.XLOOKUP(Tabla15[[#This Row],[COD]],TNOMINA[CODIGO],TNOMINA[sbruto])</f>
        <v>22000</v>
      </c>
      <c r="K456" s="42">
        <f>_xlfn.XLOOKUP(Tabla15[[#This Row],[COD]],TNOMINA[CODIGO],TNOMINA[ISR])</f>
        <v>0</v>
      </c>
      <c r="L456" s="42">
        <f>_xlfn.XLOOKUP(Tabla15[[#This Row],[COD]],TNOMINA[CODIGO],TNOMINA[SFS])</f>
        <v>668.8</v>
      </c>
      <c r="M456" s="42">
        <f>_xlfn.XLOOKUP(Tabla15[[#This Row],[COD]],TNOMINA[CODIGO],TNOMINA[AFP])</f>
        <v>631.4</v>
      </c>
      <c r="N456" s="42">
        <f>_xlfn.XLOOKUP(Tabla15[[#This Row],[COD]],TNOMINA[CODIGO],TNOMINA[Otro Desc.])</f>
        <v>25</v>
      </c>
      <c r="O456" s="42">
        <f>_xlfn.XLOOKUP(Tabla15[[#This Row],[COD]],TNOMINA[CODIGO],TNOMINA[sneto])</f>
        <v>20674.8</v>
      </c>
      <c r="P456" t="str">
        <f>_xlfn.XLOOKUP(Tabla15[[#This Row],[CEDULA]],EMPXSEXO[NODOC],EMPXSEXO[GENERO])</f>
        <v>F</v>
      </c>
      <c r="Q45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7" spans="1:17" hidden="1">
      <c r="A457" t="s">
        <v>8102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00105234538</v>
      </c>
      <c r="D457" t="str">
        <f>_xlfn.XLOOKUP(Tabla15[[#This Row],[CEDULA]],TMODELO[Numero Documento],TMODELO[Empleado],_xlfn.XLOOKUP(Tabla15[[#This Row],[CEDULA]],TNOMINA[cedula],TNOMINA[nombre]))</f>
        <v>YERRI MIGUELINA SOSA FLORES</v>
      </c>
      <c r="E457" t="str">
        <f>_xlfn.XLOOKUP(Tabla15[[#This Row],[CEDULA]],TMODELO[Numero Documento],TMODELO[Cargo],_xlfn.XLOOKUP(Tabla15[[#This Row],[COD]],TNOMINA[CODIGO],TNOMINA[cargo]))</f>
        <v>CONSERJE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ESTATUTO SIMPLIFICADO</v>
      </c>
      <c r="I457" t="str">
        <f>IF(Tabla15[[#This Row],[CAT1]]&lt;&gt;"",Tabla15[[#This Row],[CAT1]],Tabla15[[#This Row],[CAT2]])</f>
        <v>ESTATUTO SIMPLIFICADO</v>
      </c>
      <c r="J457" s="42">
        <f>_xlfn.XLOOKUP(Tabla15[[#This Row],[COD]],TNOMINA[CODIGO],TNOMINA[sbruto])</f>
        <v>22000</v>
      </c>
      <c r="K457" s="42">
        <f>_xlfn.XLOOKUP(Tabla15[[#This Row],[COD]],TNOMINA[CODIGO],TNOMINA[ISR])</f>
        <v>0</v>
      </c>
      <c r="L457" s="42">
        <f>_xlfn.XLOOKUP(Tabla15[[#This Row],[COD]],TNOMINA[CODIGO],TNOMINA[SFS])</f>
        <v>668.8</v>
      </c>
      <c r="M457" s="42">
        <f>_xlfn.XLOOKUP(Tabla15[[#This Row],[COD]],TNOMINA[CODIGO],TNOMINA[AFP])</f>
        <v>631.4</v>
      </c>
      <c r="N457" s="42">
        <f>_xlfn.XLOOKUP(Tabla15[[#This Row],[COD]],TNOMINA[CODIGO],TNOMINA[Otro Desc.])</f>
        <v>9911.4399999999987</v>
      </c>
      <c r="O457" s="42">
        <f>_xlfn.XLOOKUP(Tabla15[[#This Row],[COD]],TNOMINA[CODIGO],TNOMINA[sneto])</f>
        <v>10788.36</v>
      </c>
      <c r="P457" t="str">
        <f>_xlfn.XLOOKUP(Tabla15[[#This Row],[CEDULA]],EMPXSEXO[NODOC],EMPXSEXO[GENERO])</f>
        <v>F</v>
      </c>
      <c r="Q45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8" spans="1:17" hidden="1">
      <c r="A458" t="s">
        <v>7953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00200666089</v>
      </c>
      <c r="D458" t="str">
        <f>_xlfn.XLOOKUP(Tabla15[[#This Row],[CEDULA]],TMODELO[Numero Documento],TMODELO[Empleado],_xlfn.XLOOKUP(Tabla15[[#This Row],[CEDULA]],TNOMINA[cedula],TNOMINA[nombre]))</f>
        <v>JOSE FRANCISCO QUEZADA PEREZ</v>
      </c>
      <c r="E458" t="str">
        <f>_xlfn.XLOOKUP(Tabla15[[#This Row],[CEDULA]],TMODELO[Numero Documento],TMODELO[Cargo],_xlfn.XLOOKUP(Tabla15[[#This Row],[COD]],TNOMINA[CODIGO],TNOMINA[cargo]))</f>
        <v>CONSERJE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ESTATUTO SIMPLIFICADO</v>
      </c>
      <c r="I458" t="str">
        <f>IF(Tabla15[[#This Row],[CAT1]]&lt;&gt;"",Tabla15[[#This Row],[CAT1]],Tabla15[[#This Row],[CAT2]])</f>
        <v>ESTATUTO SIMPLIFICADO</v>
      </c>
      <c r="J458" s="42">
        <f>_xlfn.XLOOKUP(Tabla15[[#This Row],[COD]],TNOMINA[CODIGO],TNOMINA[sbruto])</f>
        <v>22000</v>
      </c>
      <c r="K458" s="42">
        <f>_xlfn.XLOOKUP(Tabla15[[#This Row],[COD]],TNOMINA[CODIGO],TNOMINA[ISR])</f>
        <v>0</v>
      </c>
      <c r="L458" s="42">
        <f>_xlfn.XLOOKUP(Tabla15[[#This Row],[COD]],TNOMINA[CODIGO],TNOMINA[SFS])</f>
        <v>668.8</v>
      </c>
      <c r="M458" s="42">
        <f>_xlfn.XLOOKUP(Tabla15[[#This Row],[COD]],TNOMINA[CODIGO],TNOMINA[AFP])</f>
        <v>631.4</v>
      </c>
      <c r="N458" s="42">
        <f>_xlfn.XLOOKUP(Tabla15[[#This Row],[COD]],TNOMINA[CODIGO],TNOMINA[Otro Desc.])</f>
        <v>2237.6699999999983</v>
      </c>
      <c r="O458" s="42">
        <f>_xlfn.XLOOKUP(Tabla15[[#This Row],[COD]],TNOMINA[CODIGO],TNOMINA[sneto])</f>
        <v>18462.13</v>
      </c>
      <c r="P458" t="str">
        <f>_xlfn.XLOOKUP(Tabla15[[#This Row],[CEDULA]],EMPXSEXO[NODOC],EMPXSEXO[GENERO])</f>
        <v>M</v>
      </c>
      <c r="Q45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9" spans="1:17" hidden="1">
      <c r="A459" t="s">
        <v>7954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00113884134</v>
      </c>
      <c r="D459" t="str">
        <f>_xlfn.XLOOKUP(Tabla15[[#This Row],[CEDULA]],TMODELO[Numero Documento],TMODELO[Empleado],_xlfn.XLOOKUP(Tabla15[[#This Row],[CEDULA]],TNOMINA[cedula],TNOMINA[nombre]))</f>
        <v>JOSE MIGUEL ANGULO CUESTA</v>
      </c>
      <c r="E459" t="str">
        <f>_xlfn.XLOOKUP(Tabla15[[#This Row],[CEDULA]],TMODELO[Numero Documento],TMODELO[Cargo],_xlfn.XLOOKUP(Tabla15[[#This Row],[COD]],TNOMINA[CODIGO],TNOMINA[cargo]))</f>
        <v>VIGILANTE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2">
        <f>_xlfn.XLOOKUP(Tabla15[[#This Row],[COD]],TNOMINA[CODIGO],TNOMINA[sbruto])</f>
        <v>22000</v>
      </c>
      <c r="K459" s="42">
        <f>_xlfn.XLOOKUP(Tabla15[[#This Row],[COD]],TNOMINA[CODIGO],TNOMINA[ISR])</f>
        <v>0</v>
      </c>
      <c r="L459" s="42">
        <f>_xlfn.XLOOKUP(Tabla15[[#This Row],[COD]],TNOMINA[CODIGO],TNOMINA[SFS])</f>
        <v>668.8</v>
      </c>
      <c r="M459" s="42">
        <f>_xlfn.XLOOKUP(Tabla15[[#This Row],[COD]],TNOMINA[CODIGO],TNOMINA[AFP])</f>
        <v>631.4</v>
      </c>
      <c r="N459" s="42">
        <f>_xlfn.XLOOKUP(Tabla15[[#This Row],[COD]],TNOMINA[CODIGO],TNOMINA[Otro Desc.])</f>
        <v>25</v>
      </c>
      <c r="O459" s="42">
        <f>_xlfn.XLOOKUP(Tabla15[[#This Row],[COD]],TNOMINA[CODIGO],TNOMINA[sneto])</f>
        <v>20674.8</v>
      </c>
      <c r="P459" t="str">
        <f>_xlfn.XLOOKUP(Tabla15[[#This Row],[CEDULA]],EMPXSEXO[NODOC],EMPXSEXO[GENERO])</f>
        <v>M</v>
      </c>
      <c r="Q459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0" spans="1:17" hidden="1">
      <c r="A460" t="s">
        <v>7871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00116001801</v>
      </c>
      <c r="D460" t="str">
        <f>_xlfn.XLOOKUP(Tabla15[[#This Row],[CEDULA]],TMODELO[Numero Documento],TMODELO[Empleado],_xlfn.XLOOKUP(Tabla15[[#This Row],[CEDULA]],TNOMINA[cedula],TNOMINA[nombre]))</f>
        <v>DAVID ROSARIO VICENTE</v>
      </c>
      <c r="E460" t="str">
        <f>_xlfn.XLOOKUP(Tabla15[[#This Row],[CEDULA]],TMODELO[Numero Documento],TMODELO[Cargo],_xlfn.XLOOKUP(Tabla15[[#This Row],[COD]],TNOMINA[CODIGO],TNOMINA[cargo]))</f>
        <v>AYUDANTE DE MANTENIMIENTO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0" t="str">
        <f>_xlfn.XLOOKUP(Tabla15[[#This Row],[CEDULA]],TNOMBRADOS[CEDULA],TNOMBRADOS[STATUS],
_xlfn.XLOOKUP(Tabla15[[#This Row],[CEDULA]],TCARRERA[CEDULA],TCARRERA[CATEGORIA DEL SERVIDOR],""))</f>
        <v/>
      </c>
      <c r="H460" t="str">
        <f>_xlfn.XLOOKUP(Tabla15[[#This Row],[CARGO]],Tabla612[CARGO],Tabla612[CATEGORIA DEL SERVIDOR],Tabla15[[#This Row],[TIPO]])</f>
        <v>ESTATUTO SIMPLIFICADO</v>
      </c>
      <c r="I460" t="str">
        <f>IF(Tabla15[[#This Row],[CAT1]]&lt;&gt;"",Tabla15[[#This Row],[CAT1]],Tabla15[[#This Row],[CAT2]])</f>
        <v>ESTATUTO SIMPLIFICADO</v>
      </c>
      <c r="J460" s="42">
        <f>_xlfn.XLOOKUP(Tabla15[[#This Row],[COD]],TNOMINA[CODIGO],TNOMINA[sbruto])</f>
        <v>22000</v>
      </c>
      <c r="K460" s="42">
        <f>_xlfn.XLOOKUP(Tabla15[[#This Row],[COD]],TNOMINA[CODIGO],TNOMINA[ISR])</f>
        <v>0</v>
      </c>
      <c r="L460" s="42">
        <f>_xlfn.XLOOKUP(Tabla15[[#This Row],[COD]],TNOMINA[CODIGO],TNOMINA[SFS])</f>
        <v>668.8</v>
      </c>
      <c r="M460" s="42">
        <f>_xlfn.XLOOKUP(Tabla15[[#This Row],[COD]],TNOMINA[CODIGO],TNOMINA[AFP])</f>
        <v>631.4</v>
      </c>
      <c r="N460" s="42">
        <f>_xlfn.XLOOKUP(Tabla15[[#This Row],[COD]],TNOMINA[CODIGO],TNOMINA[Otro Desc.])</f>
        <v>25</v>
      </c>
      <c r="O460" s="42">
        <f>_xlfn.XLOOKUP(Tabla15[[#This Row],[COD]],TNOMINA[CODIGO],TNOMINA[sneto])</f>
        <v>20674.8</v>
      </c>
      <c r="P460" t="str">
        <f>_xlfn.XLOOKUP(Tabla15[[#This Row],[CEDULA]],EMPXSEXO[NODOC],EMPXSEXO[GENERO])</f>
        <v>M</v>
      </c>
      <c r="Q46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1" spans="1:17" hidden="1">
      <c r="A461" t="s">
        <v>7964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00108186925</v>
      </c>
      <c r="D461" t="str">
        <f>_xlfn.XLOOKUP(Tabla15[[#This Row],[CEDULA]],TMODELO[Numero Documento],TMODELO[Empleado],_xlfn.XLOOKUP(Tabla15[[#This Row],[CEDULA]],TNOMINA[cedula],TNOMINA[nombre]))</f>
        <v>JUAN CARVAJAL CASILLA</v>
      </c>
      <c r="E461" t="str">
        <f>_xlfn.XLOOKUP(Tabla15[[#This Row],[CEDULA]],TMODELO[Numero Documento],TMODELO[Cargo],_xlfn.XLOOKUP(Tabla15[[#This Row],[COD]],TNOMINA[CODIGO],TNOMINA[cargo]))</f>
        <v>PARQUEADOR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2">
        <f>_xlfn.XLOOKUP(Tabla15[[#This Row],[COD]],TNOMINA[CODIGO],TNOMINA[sbruto])</f>
        <v>22000</v>
      </c>
      <c r="K461" s="42">
        <f>_xlfn.XLOOKUP(Tabla15[[#This Row],[COD]],TNOMINA[CODIGO],TNOMINA[ISR])</f>
        <v>0</v>
      </c>
      <c r="L461" s="42">
        <f>_xlfn.XLOOKUP(Tabla15[[#This Row],[COD]],TNOMINA[CODIGO],TNOMINA[SFS])</f>
        <v>668.8</v>
      </c>
      <c r="M461" s="42">
        <f>_xlfn.XLOOKUP(Tabla15[[#This Row],[COD]],TNOMINA[CODIGO],TNOMINA[AFP])</f>
        <v>631.4</v>
      </c>
      <c r="N461" s="42">
        <f>_xlfn.XLOOKUP(Tabla15[[#This Row],[COD]],TNOMINA[CODIGO],TNOMINA[Otro Desc.])</f>
        <v>3206.59</v>
      </c>
      <c r="O461" s="42">
        <f>_xlfn.XLOOKUP(Tabla15[[#This Row],[COD]],TNOMINA[CODIGO],TNOMINA[sneto])</f>
        <v>17493.21</v>
      </c>
      <c r="P461" t="str">
        <f>_xlfn.XLOOKUP(Tabla15[[#This Row],[CEDULA]],EMPXSEXO[NODOC],EMPXSEXO[GENERO])</f>
        <v>M</v>
      </c>
      <c r="Q461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2" spans="1:17" hidden="1">
      <c r="A462" t="s">
        <v>7966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00109626853</v>
      </c>
      <c r="D462" t="str">
        <f>_xlfn.XLOOKUP(Tabla15[[#This Row],[CEDULA]],TMODELO[Numero Documento],TMODELO[Empleado],_xlfn.XLOOKUP(Tabla15[[#This Row],[CEDULA]],TNOMINA[cedula],TNOMINA[nombre]))</f>
        <v>JUAN ISIDRO HOLGUIN CACERES</v>
      </c>
      <c r="E462" t="str">
        <f>_xlfn.XLOOKUP(Tabla15[[#This Row],[CEDULA]],TMODELO[Numero Documento],TMODELO[Cargo],_xlfn.XLOOKUP(Tabla15[[#This Row],[COD]],TNOMINA[CODIGO],TNOMINA[cargo]))</f>
        <v>ACOMODADOR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2" t="str">
        <f>_xlfn.XLOOKUP(Tabla15[[#This Row],[CEDULA]],TNOMBRADOS[CEDULA],TNOMBRADOS[STATUS],
_xlfn.XLOOKUP(Tabla15[[#This Row],[CEDULA]],TCARRERA[CEDULA],TCARRERA[CATEGORIA DEL SERVIDOR],""))</f>
        <v/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FIJO</v>
      </c>
      <c r="J462" s="42">
        <f>_xlfn.XLOOKUP(Tabla15[[#This Row],[COD]],TNOMINA[CODIGO],TNOMINA[sbruto])</f>
        <v>22000</v>
      </c>
      <c r="K462" s="42">
        <f>_xlfn.XLOOKUP(Tabla15[[#This Row],[COD]],TNOMINA[CODIGO],TNOMINA[ISR])</f>
        <v>0</v>
      </c>
      <c r="L462" s="42">
        <f>_xlfn.XLOOKUP(Tabla15[[#This Row],[COD]],TNOMINA[CODIGO],TNOMINA[SFS])</f>
        <v>668.8</v>
      </c>
      <c r="M462" s="42">
        <f>_xlfn.XLOOKUP(Tabla15[[#This Row],[COD]],TNOMINA[CODIGO],TNOMINA[AFP])</f>
        <v>631.4</v>
      </c>
      <c r="N462" s="42">
        <f>_xlfn.XLOOKUP(Tabla15[[#This Row],[COD]],TNOMINA[CODIGO],TNOMINA[Otro Desc.])</f>
        <v>75</v>
      </c>
      <c r="O462" s="42">
        <f>_xlfn.XLOOKUP(Tabla15[[#This Row],[COD]],TNOMINA[CODIGO],TNOMINA[sneto])</f>
        <v>20624.8</v>
      </c>
      <c r="P462" t="str">
        <f>_xlfn.XLOOKUP(Tabla15[[#This Row],[CEDULA]],EMPXSEXO[NODOC],EMPXSEXO[GENERO])</f>
        <v>M</v>
      </c>
      <c r="Q462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3" spans="1:17" hidden="1">
      <c r="A463" t="s">
        <v>7831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01000058766</v>
      </c>
      <c r="D463" t="str">
        <f>_xlfn.XLOOKUP(Tabla15[[#This Row],[CEDULA]],TMODELO[Numero Documento],TMODELO[Empleado],_xlfn.XLOOKUP(Tabla15[[#This Row],[CEDULA]],TNOMINA[cedula],TNOMINA[nombre]))</f>
        <v>ANGEL EMILIO DIAZ SORIANO</v>
      </c>
      <c r="E463" t="str">
        <f>_xlfn.XLOOKUP(Tabla15[[#This Row],[CEDULA]],TMODELO[Numero Documento],TMODELO[Cargo],_xlfn.XLOOKUP(Tabla15[[#This Row],[COD]],TNOMINA[CODIGO],TNOMINA[cargo]))</f>
        <v>MENSAJERO EXTERNO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ESTATUTO SIMPLIFICADO</v>
      </c>
      <c r="I463" t="str">
        <f>IF(Tabla15[[#This Row],[CAT1]]&lt;&gt;"",Tabla15[[#This Row],[CAT1]],Tabla15[[#This Row],[CAT2]])</f>
        <v>ESTATUTO SIMPLIFICADO</v>
      </c>
      <c r="J463" s="42">
        <f>_xlfn.XLOOKUP(Tabla15[[#This Row],[COD]],TNOMINA[CODIGO],TNOMINA[sbruto])</f>
        <v>22000</v>
      </c>
      <c r="K463" s="42">
        <f>_xlfn.XLOOKUP(Tabla15[[#This Row],[COD]],TNOMINA[CODIGO],TNOMINA[ISR])</f>
        <v>0</v>
      </c>
      <c r="L463" s="42">
        <f>_xlfn.XLOOKUP(Tabla15[[#This Row],[COD]],TNOMINA[CODIGO],TNOMINA[SFS])</f>
        <v>668.8</v>
      </c>
      <c r="M463" s="42">
        <f>_xlfn.XLOOKUP(Tabla15[[#This Row],[COD]],TNOMINA[CODIGO],TNOMINA[AFP])</f>
        <v>631.4</v>
      </c>
      <c r="N463" s="42">
        <f>_xlfn.XLOOKUP(Tabla15[[#This Row],[COD]],TNOMINA[CODIGO],TNOMINA[Otro Desc.])</f>
        <v>25</v>
      </c>
      <c r="O463" s="42">
        <f>_xlfn.XLOOKUP(Tabla15[[#This Row],[COD]],TNOMINA[CODIGO],TNOMINA[sneto])</f>
        <v>20674.8</v>
      </c>
      <c r="P463" t="str">
        <f>_xlfn.XLOOKUP(Tabla15[[#This Row],[CEDULA]],EMPXSEXO[NODOC],EMPXSEXO[GENERO])</f>
        <v>M</v>
      </c>
      <c r="Q463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4" spans="1:17" hidden="1">
      <c r="A464" t="s">
        <v>7970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00110434958</v>
      </c>
      <c r="D464" t="str">
        <f>_xlfn.XLOOKUP(Tabla15[[#This Row],[CEDULA]],TMODELO[Numero Documento],TMODELO[Empleado],_xlfn.XLOOKUP(Tabla15[[#This Row],[CEDULA]],TNOMINA[cedula],TNOMINA[nombre]))</f>
        <v>JUANA ISABEL GONZALEZ LINARES</v>
      </c>
      <c r="E464" t="str">
        <f>_xlfn.XLOOKUP(Tabla15[[#This Row],[CEDULA]],TMODELO[Numero Documento],TMODELO[Cargo],_xlfn.XLOOKUP(Tabla15[[#This Row],[COD]],TNOMINA[CODIGO],TNOMINA[cargo]))</f>
        <v>ENC. LIMPIEZA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4" t="str">
        <f>_xlfn.XLOOKUP(Tabla15[[#This Row],[CEDULA]],TNOMBRADOS[CEDULA],TNOMBRADOS[STATUS],
_xlfn.XLOOKUP(Tabla15[[#This Row],[CEDULA]],TCARRERA[CEDULA],TCARRERA[CATEGORIA DEL SERVIDOR],""))</f>
        <v>CARRERA ADMINISTRATIVA</v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CARRERA ADMINISTRATIVA</v>
      </c>
      <c r="J464" s="42">
        <f>_xlfn.XLOOKUP(Tabla15[[#This Row],[COD]],TNOMINA[CODIGO],TNOMINA[sbruto])</f>
        <v>22000</v>
      </c>
      <c r="K464" s="42">
        <f>_xlfn.XLOOKUP(Tabla15[[#This Row],[COD]],TNOMINA[CODIGO],TNOMINA[ISR])</f>
        <v>0</v>
      </c>
      <c r="L464" s="42">
        <f>_xlfn.XLOOKUP(Tabla15[[#This Row],[COD]],TNOMINA[CODIGO],TNOMINA[SFS])</f>
        <v>668.8</v>
      </c>
      <c r="M464" s="42">
        <f>_xlfn.XLOOKUP(Tabla15[[#This Row],[COD]],TNOMINA[CODIGO],TNOMINA[AFP])</f>
        <v>631.4</v>
      </c>
      <c r="N464" s="42">
        <f>_xlfn.XLOOKUP(Tabla15[[#This Row],[COD]],TNOMINA[CODIGO],TNOMINA[Otro Desc.])</f>
        <v>12055.21</v>
      </c>
      <c r="O464" s="42">
        <f>_xlfn.XLOOKUP(Tabla15[[#This Row],[COD]],TNOMINA[CODIGO],TNOMINA[sneto])</f>
        <v>8644.59</v>
      </c>
      <c r="P464" t="str">
        <f>_xlfn.XLOOKUP(Tabla15[[#This Row],[CEDULA]],EMPXSEXO[NODOC],EMPXSEXO[GENERO])</f>
        <v>F</v>
      </c>
      <c r="Q464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5" spans="1:17" hidden="1">
      <c r="A465" t="s">
        <v>7875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00109606525</v>
      </c>
      <c r="D465" t="str">
        <f>_xlfn.XLOOKUP(Tabla15[[#This Row],[CEDULA]],TMODELO[Numero Documento],TMODELO[Empleado],_xlfn.XLOOKUP(Tabla15[[#This Row],[CEDULA]],TNOMINA[cedula],TNOMINA[nombre]))</f>
        <v>DIONICIA DOLORES FERREIRA CRUZ</v>
      </c>
      <c r="E465" t="str">
        <f>_xlfn.XLOOKUP(Tabla15[[#This Row],[CEDULA]],TMODELO[Numero Documento],TMODELO[Cargo],_xlfn.XLOOKUP(Tabla15[[#This Row],[COD]],TNOMINA[CODIGO],TNOMINA[cargo]))</f>
        <v>CONSERJE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5" t="str">
        <f>_xlfn.XLOOKUP(Tabla15[[#This Row],[CEDULA]],TNOMBRADOS[CEDULA],TNOMBRADOS[STATUS],
_xlfn.XLOOKUP(Tabla15[[#This Row],[CEDULA]],TCARRERA[CEDULA],TCARRERA[CATEGORIA DEL SERVIDOR],""))</f>
        <v>CARRERA ADMINISTRATIVA</v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CARRERA ADMINISTRATIVA</v>
      </c>
      <c r="J465" s="42">
        <f>_xlfn.XLOOKUP(Tabla15[[#This Row],[COD]],TNOMINA[CODIGO],TNOMINA[sbruto])</f>
        <v>22000</v>
      </c>
      <c r="K465" s="42">
        <f>_xlfn.XLOOKUP(Tabla15[[#This Row],[COD]],TNOMINA[CODIGO],TNOMINA[ISR])</f>
        <v>0</v>
      </c>
      <c r="L465" s="42">
        <f>_xlfn.XLOOKUP(Tabla15[[#This Row],[COD]],TNOMINA[CODIGO],TNOMINA[SFS])</f>
        <v>668.8</v>
      </c>
      <c r="M465" s="42">
        <f>_xlfn.XLOOKUP(Tabla15[[#This Row],[COD]],TNOMINA[CODIGO],TNOMINA[AFP])</f>
        <v>631.4</v>
      </c>
      <c r="N465" s="42">
        <f>_xlfn.XLOOKUP(Tabla15[[#This Row],[COD]],TNOMINA[CODIGO],TNOMINA[Otro Desc.])</f>
        <v>8389.73</v>
      </c>
      <c r="O465" s="42">
        <f>_xlfn.XLOOKUP(Tabla15[[#This Row],[COD]],TNOMINA[CODIGO],TNOMINA[sneto])</f>
        <v>12310.07</v>
      </c>
      <c r="P465" t="str">
        <f>_xlfn.XLOOKUP(Tabla15[[#This Row],[CEDULA]],EMPXSEXO[NODOC],EMPXSEXO[GENERO])</f>
        <v>F</v>
      </c>
      <c r="Q46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6" spans="1:17" hidden="1">
      <c r="A466" t="s">
        <v>7981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00111885521</v>
      </c>
      <c r="D466" t="str">
        <f>_xlfn.XLOOKUP(Tabla15[[#This Row],[CEDULA]],TMODELO[Numero Documento],TMODELO[Empleado],_xlfn.XLOOKUP(Tabla15[[#This Row],[CEDULA]],TNOMINA[cedula],TNOMINA[nombre]))</f>
        <v>LAURA AMANTINA BLANCO GONZALEZ</v>
      </c>
      <c r="E466" t="str">
        <f>_xlfn.XLOOKUP(Tabla15[[#This Row],[CEDULA]],TMODELO[Numero Documento],TMODELO[Cargo],_xlfn.XLOOKUP(Tabla15[[#This Row],[COD]],TNOMINA[CODIGO],TNOMINA[cargo]))</f>
        <v>ACOMODADOR (A)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6" t="str">
        <f>_xlfn.XLOOKUP(Tabla15[[#This Row],[CEDULA]],TNOMBRADOS[CEDULA],TNOMBRADOS[STATUS],
_xlfn.XLOOKUP(Tabla15[[#This Row],[CEDULA]],TCARRERA[CEDULA],TCARRERA[CATEGORIA DEL SERVIDOR],""))</f>
        <v>CARRERA ADMINISTRATIVA</v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CARRERA ADMINISTRATIVA</v>
      </c>
      <c r="J466" s="42">
        <f>_xlfn.XLOOKUP(Tabla15[[#This Row],[COD]],TNOMINA[CODIGO],TNOMINA[sbruto])</f>
        <v>22000</v>
      </c>
      <c r="K466" s="42">
        <f>_xlfn.XLOOKUP(Tabla15[[#This Row],[COD]],TNOMINA[CODIGO],TNOMINA[ISR])</f>
        <v>0</v>
      </c>
      <c r="L466" s="42">
        <f>_xlfn.XLOOKUP(Tabla15[[#This Row],[COD]],TNOMINA[CODIGO],TNOMINA[SFS])</f>
        <v>668.8</v>
      </c>
      <c r="M466" s="42">
        <f>_xlfn.XLOOKUP(Tabla15[[#This Row],[COD]],TNOMINA[CODIGO],TNOMINA[AFP])</f>
        <v>631.4</v>
      </c>
      <c r="N466" s="42">
        <f>_xlfn.XLOOKUP(Tabla15[[#This Row],[COD]],TNOMINA[CODIGO],TNOMINA[Otro Desc.])</f>
        <v>2421</v>
      </c>
      <c r="O466" s="42">
        <f>_xlfn.XLOOKUP(Tabla15[[#This Row],[COD]],TNOMINA[CODIGO],TNOMINA[sneto])</f>
        <v>18278.8</v>
      </c>
      <c r="P466" t="str">
        <f>_xlfn.XLOOKUP(Tabla15[[#This Row],[CEDULA]],EMPXSEXO[NODOC],EMPXSEXO[GENERO])</f>
        <v>F</v>
      </c>
      <c r="Q46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7" spans="1:17" hidden="1">
      <c r="A467" t="s">
        <v>7989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07500083543</v>
      </c>
      <c r="D467" t="str">
        <f>_xlfn.XLOOKUP(Tabla15[[#This Row],[CEDULA]],TMODELO[Numero Documento],TMODELO[Empleado],_xlfn.XLOOKUP(Tabla15[[#This Row],[CEDULA]],TNOMINA[cedula],TNOMINA[nombre]))</f>
        <v>LLENNY MONTERO MORILLO</v>
      </c>
      <c r="E467" t="str">
        <f>_xlfn.XLOOKUP(Tabla15[[#This Row],[CEDULA]],TMODELO[Numero Documento],TMODELO[Cargo],_xlfn.XLOOKUP(Tabla15[[#This Row],[COD]],TNOMINA[CODIGO],TNOMINA[cargo]))</f>
        <v>ACOMODADOR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7" t="str">
        <f>_xlfn.XLOOKUP(Tabla15[[#This Row],[CEDULA]],TNOMBRADOS[CEDULA],TNOMBRADOS[STATUS],
_xlfn.XLOOKUP(Tabla15[[#This Row],[CEDULA]],TCARRERA[CEDULA],TCARRERA[CATEGORIA DEL SERVIDOR],""))</f>
        <v>CARRERA ADMINISTRATIVA</v>
      </c>
      <c r="H467" t="str">
        <f>_xlfn.XLOOKUP(Tabla15[[#This Row],[CARGO]],Tabla612[CARGO],Tabla612[CATEGORIA DEL SERVIDOR],Tabla15[[#This Row],[TIPO]])</f>
        <v>FIJO</v>
      </c>
      <c r="I467" t="str">
        <f>IF(Tabla15[[#This Row],[CAT1]]&lt;&gt;"",Tabla15[[#This Row],[CAT1]],Tabla15[[#This Row],[CAT2]])</f>
        <v>CARRERA ADMINISTRATIVA</v>
      </c>
      <c r="J467" s="42">
        <f>_xlfn.XLOOKUP(Tabla15[[#This Row],[COD]],TNOMINA[CODIGO],TNOMINA[sbruto])</f>
        <v>22000</v>
      </c>
      <c r="K467" s="42">
        <f>_xlfn.XLOOKUP(Tabla15[[#This Row],[COD]],TNOMINA[CODIGO],TNOMINA[ISR])</f>
        <v>0</v>
      </c>
      <c r="L467" s="42">
        <f>_xlfn.XLOOKUP(Tabla15[[#This Row],[COD]],TNOMINA[CODIGO],TNOMINA[SFS])</f>
        <v>668.8</v>
      </c>
      <c r="M467" s="42">
        <f>_xlfn.XLOOKUP(Tabla15[[#This Row],[COD]],TNOMINA[CODIGO],TNOMINA[AFP])</f>
        <v>631.4</v>
      </c>
      <c r="N467" s="42">
        <f>_xlfn.XLOOKUP(Tabla15[[#This Row],[COD]],TNOMINA[CODIGO],TNOMINA[Otro Desc.])</f>
        <v>3038.380000000001</v>
      </c>
      <c r="O467" s="42">
        <f>_xlfn.XLOOKUP(Tabla15[[#This Row],[COD]],TNOMINA[CODIGO],TNOMINA[sneto])</f>
        <v>17661.419999999998</v>
      </c>
      <c r="P467" t="str">
        <f>_xlfn.XLOOKUP(Tabla15[[#This Row],[CEDULA]],EMPXSEXO[NODOC],EMPXSEXO[GENERO])</f>
        <v>F</v>
      </c>
      <c r="Q46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8" spans="1:17" hidden="1">
      <c r="A468" t="s">
        <v>8073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00300624327</v>
      </c>
      <c r="D468" t="str">
        <f>_xlfn.XLOOKUP(Tabla15[[#This Row],[CEDULA]],TMODELO[Numero Documento],TMODELO[Empleado],_xlfn.XLOOKUP(Tabla15[[#This Row],[CEDULA]],TNOMINA[cedula],TNOMINA[nombre]))</f>
        <v>SIRIA ALTAGRACIA LARA LARA</v>
      </c>
      <c r="E468" t="str">
        <f>_xlfn.XLOOKUP(Tabla15[[#This Row],[CEDULA]],TMODELO[Numero Documento],TMODELO[Cargo],_xlfn.XLOOKUP(Tabla15[[#This Row],[COD]],TNOMINA[CODIGO],TNOMINA[cargo]))</f>
        <v>CONSERJE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ESTATUTO SIMPLIFICADO</v>
      </c>
      <c r="I468" t="str">
        <f>IF(Tabla15[[#This Row],[CAT1]]&lt;&gt;"",Tabla15[[#This Row],[CAT1]],Tabla15[[#This Row],[CAT2]])</f>
        <v>ESTATUTO SIMPLIFICADO</v>
      </c>
      <c r="J468" s="42">
        <f>_xlfn.XLOOKUP(Tabla15[[#This Row],[COD]],TNOMINA[CODIGO],TNOMINA[sbruto])</f>
        <v>22000</v>
      </c>
      <c r="K468" s="42">
        <f>_xlfn.XLOOKUP(Tabla15[[#This Row],[COD]],TNOMINA[CODIGO],TNOMINA[ISR])</f>
        <v>0</v>
      </c>
      <c r="L468" s="42">
        <f>_xlfn.XLOOKUP(Tabla15[[#This Row],[COD]],TNOMINA[CODIGO],TNOMINA[SFS])</f>
        <v>668.8</v>
      </c>
      <c r="M468" s="42">
        <f>_xlfn.XLOOKUP(Tabla15[[#This Row],[COD]],TNOMINA[CODIGO],TNOMINA[AFP])</f>
        <v>631.4</v>
      </c>
      <c r="N468" s="42">
        <f>_xlfn.XLOOKUP(Tabla15[[#This Row],[COD]],TNOMINA[CODIGO],TNOMINA[Otro Desc.])</f>
        <v>11880.38</v>
      </c>
      <c r="O468" s="42">
        <f>_xlfn.XLOOKUP(Tabla15[[#This Row],[COD]],TNOMINA[CODIGO],TNOMINA[sneto])</f>
        <v>8819.42</v>
      </c>
      <c r="P468" t="str">
        <f>_xlfn.XLOOKUP(Tabla15[[#This Row],[CEDULA]],EMPXSEXO[NODOC],EMPXSEXO[GENERO])</f>
        <v>F</v>
      </c>
      <c r="Q46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9" spans="1:17" hidden="1">
      <c r="A469" t="s">
        <v>7885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05900153833</v>
      </c>
      <c r="D469" t="str">
        <f>_xlfn.XLOOKUP(Tabla15[[#This Row],[CEDULA]],TMODELO[Numero Documento],TMODELO[Empleado],_xlfn.XLOOKUP(Tabla15[[#This Row],[CEDULA]],TNOMINA[cedula],TNOMINA[nombre]))</f>
        <v>EMILIO ANTONIO PORTORREAL GIL</v>
      </c>
      <c r="E469" t="str">
        <f>_xlfn.XLOOKUP(Tabla15[[#This Row],[CEDULA]],TMODELO[Numero Documento],TMODELO[Cargo],_xlfn.XLOOKUP(Tabla15[[#This Row],[COD]],TNOMINA[CODIGO],TNOMINA[cargo]))</f>
        <v>VIGILANTE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2">
        <f>_xlfn.XLOOKUP(Tabla15[[#This Row],[COD]],TNOMINA[CODIGO],TNOMINA[sbruto])</f>
        <v>20000</v>
      </c>
      <c r="K469" s="42">
        <f>_xlfn.XLOOKUP(Tabla15[[#This Row],[COD]],TNOMINA[CODIGO],TNOMINA[ISR])</f>
        <v>0</v>
      </c>
      <c r="L469" s="42">
        <f>_xlfn.XLOOKUP(Tabla15[[#This Row],[COD]],TNOMINA[CODIGO],TNOMINA[SFS])</f>
        <v>608</v>
      </c>
      <c r="M469" s="42">
        <f>_xlfn.XLOOKUP(Tabla15[[#This Row],[COD]],TNOMINA[CODIGO],TNOMINA[AFP])</f>
        <v>574</v>
      </c>
      <c r="N469" s="42">
        <f>_xlfn.XLOOKUP(Tabla15[[#This Row],[COD]],TNOMINA[CODIGO],TNOMINA[Otro Desc.])</f>
        <v>25</v>
      </c>
      <c r="O469" s="42">
        <f>_xlfn.XLOOKUP(Tabla15[[#This Row],[COD]],TNOMINA[CODIGO],TNOMINA[sneto])</f>
        <v>18793</v>
      </c>
      <c r="P469" t="str">
        <f>_xlfn.XLOOKUP(Tabla15[[#This Row],[CEDULA]],EMPXSEXO[NODOC],EMPXSEXO[GENERO])</f>
        <v>M</v>
      </c>
      <c r="Q469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0" spans="1:17" hidden="1">
      <c r="A470" t="s">
        <v>7951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22301134411</v>
      </c>
      <c r="D470" t="str">
        <f>_xlfn.XLOOKUP(Tabla15[[#This Row],[CEDULA]],TMODELO[Numero Documento],TMODELO[Empleado],_xlfn.XLOOKUP(Tabla15[[#This Row],[CEDULA]],TNOMINA[cedula],TNOMINA[nombre]))</f>
        <v>JOSE ELADIO OLIVO BELLO</v>
      </c>
      <c r="E470" t="str">
        <f>_xlfn.XLOOKUP(Tabla15[[#This Row],[CEDULA]],TMODELO[Numero Documento],TMODELO[Cargo],_xlfn.XLOOKUP(Tabla15[[#This Row],[COD]],TNOMINA[CODIGO],TNOMINA[cargo]))</f>
        <v>CAMARERO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2">
        <f>_xlfn.XLOOKUP(Tabla15[[#This Row],[COD]],TNOMINA[CODIGO],TNOMINA[sbruto])</f>
        <v>20000</v>
      </c>
      <c r="K470" s="42">
        <f>_xlfn.XLOOKUP(Tabla15[[#This Row],[COD]],TNOMINA[CODIGO],TNOMINA[ISR])</f>
        <v>0</v>
      </c>
      <c r="L470" s="42">
        <f>_xlfn.XLOOKUP(Tabla15[[#This Row],[COD]],TNOMINA[CODIGO],TNOMINA[SFS])</f>
        <v>608</v>
      </c>
      <c r="M470" s="42">
        <f>_xlfn.XLOOKUP(Tabla15[[#This Row],[COD]],TNOMINA[CODIGO],TNOMINA[AFP])</f>
        <v>574</v>
      </c>
      <c r="N470" s="42">
        <f>_xlfn.XLOOKUP(Tabla15[[#This Row],[COD]],TNOMINA[CODIGO],TNOMINA[Otro Desc.])</f>
        <v>25</v>
      </c>
      <c r="O470" s="42">
        <f>_xlfn.XLOOKUP(Tabla15[[#This Row],[COD]],TNOMINA[CODIGO],TNOMINA[sneto])</f>
        <v>18793</v>
      </c>
      <c r="P470" t="str">
        <f>_xlfn.XLOOKUP(Tabla15[[#This Row],[CEDULA]],EMPXSEXO[NODOC],EMPXSEXO[GENERO])</f>
        <v>M</v>
      </c>
      <c r="Q470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1" spans="1:17" hidden="1">
      <c r="A471" t="s">
        <v>7998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00119077030</v>
      </c>
      <c r="D471" t="str">
        <f>_xlfn.XLOOKUP(Tabla15[[#This Row],[CEDULA]],TMODELO[Numero Documento],TMODELO[Empleado],_xlfn.XLOOKUP(Tabla15[[#This Row],[CEDULA]],TNOMINA[cedula],TNOMINA[nombre]))</f>
        <v>MANUEL ALEJANDRO BASURTO LOMBA</v>
      </c>
      <c r="E471" t="str">
        <f>_xlfn.XLOOKUP(Tabla15[[#This Row],[CEDULA]],TMODELO[Numero Documento],TMODELO[Cargo],_xlfn.XLOOKUP(Tabla15[[#This Row],[COD]],TNOMINA[CODIGO],TNOMINA[cargo]))</f>
        <v>ASESOR CULTURAL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>EMPLEADO DE CONFIANZA</v>
      </c>
      <c r="H471" t="str">
        <f>_xlfn.XLOOKUP(Tabla15[[#This Row],[CARGO]],Tabla612[CARGO],Tabla612[CATEGORIA DEL SERVIDOR],Tabla15[[#This Row],[TIPO]])</f>
        <v>FIJO</v>
      </c>
      <c r="I471" t="str">
        <f>IF(Tabla15[[#This Row],[CAT1]]&lt;&gt;"",Tabla15[[#This Row],[CAT1]],Tabla15[[#This Row],[CAT2]])</f>
        <v>EMPLEADO DE CONFIANZA</v>
      </c>
      <c r="J471" s="42">
        <f>_xlfn.XLOOKUP(Tabla15[[#This Row],[COD]],TNOMINA[CODIGO],TNOMINA[sbruto])</f>
        <v>100000</v>
      </c>
      <c r="K471" s="42">
        <f>_xlfn.XLOOKUP(Tabla15[[#This Row],[COD]],TNOMINA[CODIGO],TNOMINA[ISR])</f>
        <v>12105.37</v>
      </c>
      <c r="L471" s="42">
        <f>_xlfn.XLOOKUP(Tabla15[[#This Row],[COD]],TNOMINA[CODIGO],TNOMINA[SFS])</f>
        <v>3040</v>
      </c>
      <c r="M471" s="42">
        <f>_xlfn.XLOOKUP(Tabla15[[#This Row],[COD]],TNOMINA[CODIGO],TNOMINA[AFP])</f>
        <v>2870</v>
      </c>
      <c r="N471" s="42">
        <f>_xlfn.XLOOKUP(Tabla15[[#This Row],[COD]],TNOMINA[CODIGO],TNOMINA[Otro Desc.])</f>
        <v>25</v>
      </c>
      <c r="O471" s="42">
        <f>_xlfn.XLOOKUP(Tabla15[[#This Row],[COD]],TNOMINA[CODIGO],TNOMINA[sneto])</f>
        <v>81959.63</v>
      </c>
      <c r="P471" t="str">
        <f>_xlfn.XLOOKUP(Tabla15[[#This Row],[CEDULA]],EMPXSEXO[NODOC],EMPXSEXO[GENERO])</f>
        <v>M</v>
      </c>
      <c r="Q471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2" spans="1:17" hidden="1">
      <c r="A472" t="s">
        <v>7825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00112838248</v>
      </c>
      <c r="D472" t="str">
        <f>_xlfn.XLOOKUP(Tabla15[[#This Row],[CEDULA]],TMODELO[Numero Documento],TMODELO[Empleado],_xlfn.XLOOKUP(Tabla15[[#This Row],[CEDULA]],TNOMINA[cedula],TNOMINA[nombre]))</f>
        <v>AMERIS ALEJANDRA CEPEDA SANCHEZ</v>
      </c>
      <c r="E472" t="str">
        <f>_xlfn.XLOOKUP(Tabla15[[#This Row],[CEDULA]],TMODELO[Numero Documento],TMODELO[Cargo],_xlfn.XLOOKUP(Tabla15[[#This Row],[COD]],TNOMINA[CODIGO],TNOMINA[cargo]))</f>
        <v>ASESOR CULTURAL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>EMPLEADO DE CONFIANZA</v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EMPLEADO DE CONFIANZA</v>
      </c>
      <c r="J472" s="42">
        <f>_xlfn.XLOOKUP(Tabla15[[#This Row],[COD]],TNOMINA[CODIGO],TNOMINA[sbruto])</f>
        <v>50000</v>
      </c>
      <c r="K472" s="42">
        <f>_xlfn.XLOOKUP(Tabla15[[#This Row],[COD]],TNOMINA[CODIGO],TNOMINA[ISR])</f>
        <v>1854</v>
      </c>
      <c r="L472" s="42">
        <f>_xlfn.XLOOKUP(Tabla15[[#This Row],[COD]],TNOMINA[CODIGO],TNOMINA[SFS])</f>
        <v>1520</v>
      </c>
      <c r="M472" s="42">
        <f>_xlfn.XLOOKUP(Tabla15[[#This Row],[COD]],TNOMINA[CODIGO],TNOMINA[AFP])</f>
        <v>1435</v>
      </c>
      <c r="N472" s="42">
        <f>_xlfn.XLOOKUP(Tabla15[[#This Row],[COD]],TNOMINA[CODIGO],TNOMINA[Otro Desc.])</f>
        <v>25</v>
      </c>
      <c r="O472" s="42">
        <f>_xlfn.XLOOKUP(Tabla15[[#This Row],[COD]],TNOMINA[CODIGO],TNOMINA[sneto])</f>
        <v>45166</v>
      </c>
      <c r="P472" t="str">
        <f>_xlfn.XLOOKUP(Tabla15[[#This Row],[CEDULA]],EMPXSEXO[NODOC],EMPXSEXO[GENERO])</f>
        <v>F</v>
      </c>
      <c r="Q472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3" spans="1:17" hidden="1">
      <c r="A473" t="s">
        <v>7977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03700733789</v>
      </c>
      <c r="D473" t="str">
        <f>_xlfn.XLOOKUP(Tabla15[[#This Row],[CEDULA]],TMODELO[Numero Documento],TMODELO[Empleado],_xlfn.XLOOKUP(Tabla15[[#This Row],[CEDULA]],TNOMINA[cedula],TNOMINA[nombre]))</f>
        <v>KAREN ALZALSIA ACOSTA RODRIGUEZ</v>
      </c>
      <c r="E473" t="str">
        <f>_xlfn.XLOOKUP(Tabla15[[#This Row],[CEDULA]],TMODELO[Numero Documento],TMODELO[Cargo],_xlfn.XLOOKUP(Tabla15[[#This Row],[COD]],TNOMINA[CODIGO],TNOMINA[cargo]))</f>
        <v>ANALISTA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2">
        <f>_xlfn.XLOOKUP(Tabla15[[#This Row],[COD]],TNOMINA[CODIGO],TNOMINA[sbruto])</f>
        <v>50000</v>
      </c>
      <c r="K473" s="42">
        <f>_xlfn.XLOOKUP(Tabla15[[#This Row],[COD]],TNOMINA[CODIGO],TNOMINA[ISR])</f>
        <v>1615.89</v>
      </c>
      <c r="L473" s="42">
        <f>_xlfn.XLOOKUP(Tabla15[[#This Row],[COD]],TNOMINA[CODIGO],TNOMINA[SFS])</f>
        <v>1520</v>
      </c>
      <c r="M473" s="42">
        <f>_xlfn.XLOOKUP(Tabla15[[#This Row],[COD]],TNOMINA[CODIGO],TNOMINA[AFP])</f>
        <v>1435</v>
      </c>
      <c r="N473" s="42">
        <f>_xlfn.XLOOKUP(Tabla15[[#This Row],[COD]],TNOMINA[CODIGO],TNOMINA[Otro Desc.])</f>
        <v>2512.3799999999974</v>
      </c>
      <c r="O473" s="42">
        <f>_xlfn.XLOOKUP(Tabla15[[#This Row],[COD]],TNOMINA[CODIGO],TNOMINA[sneto])</f>
        <v>42916.73</v>
      </c>
      <c r="P473" t="str">
        <f>_xlfn.XLOOKUP(Tabla15[[#This Row],[CEDULA]],EMPXSEXO[NODOC],EMPXSEXO[GENERO])</f>
        <v>F</v>
      </c>
      <c r="Q473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4" spans="1:17" hidden="1">
      <c r="A474" t="s">
        <v>7988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00100939941</v>
      </c>
      <c r="D474" t="str">
        <f>_xlfn.XLOOKUP(Tabla15[[#This Row],[CEDULA]],TMODELO[Numero Documento],TMODELO[Empleado],_xlfn.XLOOKUP(Tabla15[[#This Row],[CEDULA]],TNOMINA[cedula],TNOMINA[nombre]))</f>
        <v>LISSETTE DE LAS MERCEDES ECHAVARRIA CRUZ</v>
      </c>
      <c r="E474" t="str">
        <f>_xlfn.XLOOKUP(Tabla15[[#This Row],[CEDULA]],TMODELO[Numero Documento],TMODELO[Cargo],_xlfn.XLOOKUP(Tabla15[[#This Row],[COD]],TNOMINA[CODIGO],TNOMINA[cargo]))</f>
        <v>GESTOR DE PROTOCOLO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2">
        <f>_xlfn.XLOOKUP(Tabla15[[#This Row],[COD]],TNOMINA[CODIGO],TNOMINA[sbruto])</f>
        <v>48000</v>
      </c>
      <c r="K474" s="42">
        <f>_xlfn.XLOOKUP(Tabla15[[#This Row],[COD]],TNOMINA[CODIGO],TNOMINA[ISR])</f>
        <v>1571.73</v>
      </c>
      <c r="L474" s="42">
        <f>_xlfn.XLOOKUP(Tabla15[[#This Row],[COD]],TNOMINA[CODIGO],TNOMINA[SFS])</f>
        <v>1459.2</v>
      </c>
      <c r="M474" s="42">
        <f>_xlfn.XLOOKUP(Tabla15[[#This Row],[COD]],TNOMINA[CODIGO],TNOMINA[AFP])</f>
        <v>1377.6</v>
      </c>
      <c r="N474" s="42">
        <f>_xlfn.XLOOKUP(Tabla15[[#This Row],[COD]],TNOMINA[CODIGO],TNOMINA[Otro Desc.])</f>
        <v>586.88000000000466</v>
      </c>
      <c r="O474" s="42">
        <f>_xlfn.XLOOKUP(Tabla15[[#This Row],[COD]],TNOMINA[CODIGO],TNOMINA[sneto])</f>
        <v>43004.59</v>
      </c>
      <c r="P474" t="str">
        <f>_xlfn.XLOOKUP(Tabla15[[#This Row],[CEDULA]],EMPXSEXO[NODOC],EMPXSEXO[GENERO])</f>
        <v>F</v>
      </c>
      <c r="Q474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5" spans="1:17" hidden="1">
      <c r="A475" t="s">
        <v>8089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03100378706</v>
      </c>
      <c r="D475" t="str">
        <f>_xlfn.XLOOKUP(Tabla15[[#This Row],[CEDULA]],TMODELO[Numero Documento],TMODELO[Empleado],_xlfn.XLOOKUP(Tabla15[[#This Row],[CEDULA]],TNOMINA[cedula],TNOMINA[nombre]))</f>
        <v>VINICIO ANTONIO PONS PEÑA</v>
      </c>
      <c r="E475" t="str">
        <f>_xlfn.XLOOKUP(Tabla15[[#This Row],[CEDULA]],TMODELO[Numero Documento],TMODELO[Cargo],_xlfn.XLOOKUP(Tabla15[[#This Row],[COD]],TNOMINA[CODIGO],TNOMINA[cargo]))</f>
        <v>ENCARGADO TECNICO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2">
        <f>_xlfn.XLOOKUP(Tabla15[[#This Row],[COD]],TNOMINA[CODIGO],TNOMINA[sbruto])</f>
        <v>45000</v>
      </c>
      <c r="K475" s="42">
        <f>_xlfn.XLOOKUP(Tabla15[[#This Row],[COD]],TNOMINA[CODIGO],TNOMINA[ISR])</f>
        <v>1148.33</v>
      </c>
      <c r="L475" s="42">
        <f>_xlfn.XLOOKUP(Tabla15[[#This Row],[COD]],TNOMINA[CODIGO],TNOMINA[SFS])</f>
        <v>1368</v>
      </c>
      <c r="M475" s="42">
        <f>_xlfn.XLOOKUP(Tabla15[[#This Row],[COD]],TNOMINA[CODIGO],TNOMINA[AFP])</f>
        <v>1291.5</v>
      </c>
      <c r="N475" s="42">
        <f>_xlfn.XLOOKUP(Tabla15[[#This Row],[COD]],TNOMINA[CODIGO],TNOMINA[Otro Desc.])</f>
        <v>75</v>
      </c>
      <c r="O475" s="42">
        <f>_xlfn.XLOOKUP(Tabla15[[#This Row],[COD]],TNOMINA[CODIGO],TNOMINA[sneto])</f>
        <v>41117.17</v>
      </c>
      <c r="P475" t="str">
        <f>_xlfn.XLOOKUP(Tabla15[[#This Row],[CEDULA]],EMPXSEXO[NODOC],EMPXSEXO[GENERO])</f>
        <v>M</v>
      </c>
      <c r="Q475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6" spans="1:17" hidden="1">
      <c r="A476" t="s">
        <v>7986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03101094104</v>
      </c>
      <c r="D476" t="str">
        <f>_xlfn.XLOOKUP(Tabla15[[#This Row],[CEDULA]],TMODELO[Numero Documento],TMODELO[Empleado],_xlfn.XLOOKUP(Tabla15[[#This Row],[CEDULA]],TNOMINA[cedula],TNOMINA[nombre]))</f>
        <v>LISANDRA ALTAGRACIA CRUZ RODRIGUEZ</v>
      </c>
      <c r="E476" t="str">
        <f>_xlfn.XLOOKUP(Tabla15[[#This Row],[CEDULA]],TMODELO[Numero Documento],TMODELO[Cargo],_xlfn.XLOOKUP(Tabla15[[#This Row],[COD]],TNOMINA[CODIGO],TNOMINA[cargo]))</f>
        <v>COORDINADOR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2">
        <f>_xlfn.XLOOKUP(Tabla15[[#This Row],[COD]],TNOMINA[CODIGO],TNOMINA[sbruto])</f>
        <v>45000</v>
      </c>
      <c r="K476" s="42">
        <f>_xlfn.XLOOKUP(Tabla15[[#This Row],[COD]],TNOMINA[CODIGO],TNOMINA[ISR])</f>
        <v>910.22</v>
      </c>
      <c r="L476" s="42">
        <f>_xlfn.XLOOKUP(Tabla15[[#This Row],[COD]],TNOMINA[CODIGO],TNOMINA[SFS])</f>
        <v>1368</v>
      </c>
      <c r="M476" s="42">
        <f>_xlfn.XLOOKUP(Tabla15[[#This Row],[COD]],TNOMINA[CODIGO],TNOMINA[AFP])</f>
        <v>1291.5</v>
      </c>
      <c r="N476" s="42">
        <f>_xlfn.XLOOKUP(Tabla15[[#This Row],[COD]],TNOMINA[CODIGO],TNOMINA[Otro Desc.])</f>
        <v>1912.3799999999974</v>
      </c>
      <c r="O476" s="42">
        <f>_xlfn.XLOOKUP(Tabla15[[#This Row],[COD]],TNOMINA[CODIGO],TNOMINA[sneto])</f>
        <v>39517.9</v>
      </c>
      <c r="P476" t="str">
        <f>_xlfn.XLOOKUP(Tabla15[[#This Row],[CEDULA]],EMPXSEXO[NODOC],EMPXSEXO[GENERO])</f>
        <v>F</v>
      </c>
      <c r="Q476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7" spans="1:17" hidden="1">
      <c r="A477" t="s">
        <v>8018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03101087983</v>
      </c>
      <c r="D477" t="str">
        <f>_xlfn.XLOOKUP(Tabla15[[#This Row],[CEDULA]],TMODELO[Numero Documento],TMODELO[Empleado],_xlfn.XLOOKUP(Tabla15[[#This Row],[CEDULA]],TNOMINA[cedula],TNOMINA[nombre]))</f>
        <v>MERCEDES JOSEFINA S TAVERAS CEBALLOS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ESTATUTO SIMPLIFICADO</v>
      </c>
      <c r="I477" t="str">
        <f>IF(Tabla15[[#This Row],[CAT1]]&lt;&gt;"",Tabla15[[#This Row],[CAT1]],Tabla15[[#This Row],[CAT2]])</f>
        <v>ESTATUTO SIMPLIFICADO</v>
      </c>
      <c r="J477" s="42">
        <f>_xlfn.XLOOKUP(Tabla15[[#This Row],[COD]],TNOMINA[CODIGO],TNOMINA[sbruto])</f>
        <v>42000</v>
      </c>
      <c r="K477" s="42">
        <f>_xlfn.XLOOKUP(Tabla15[[#This Row],[COD]],TNOMINA[CODIGO],TNOMINA[ISR])</f>
        <v>724.92</v>
      </c>
      <c r="L477" s="42">
        <f>_xlfn.XLOOKUP(Tabla15[[#This Row],[COD]],TNOMINA[CODIGO],TNOMINA[SFS])</f>
        <v>1276.8</v>
      </c>
      <c r="M477" s="42">
        <f>_xlfn.XLOOKUP(Tabla15[[#This Row],[COD]],TNOMINA[CODIGO],TNOMINA[AFP])</f>
        <v>1205.4000000000001</v>
      </c>
      <c r="N477" s="42">
        <f>_xlfn.XLOOKUP(Tabla15[[#This Row],[COD]],TNOMINA[CODIGO],TNOMINA[Otro Desc.])</f>
        <v>25</v>
      </c>
      <c r="O477" s="42">
        <f>_xlfn.XLOOKUP(Tabla15[[#This Row],[COD]],TNOMINA[CODIGO],TNOMINA[sneto])</f>
        <v>38767.879999999997</v>
      </c>
      <c r="P477" t="str">
        <f>_xlfn.XLOOKUP(Tabla15[[#This Row],[CEDULA]],EMPXSEXO[NODOC],EMPXSEXO[GENERO])</f>
        <v>F</v>
      </c>
      <c r="Q477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8" spans="1:17" hidden="1">
      <c r="A478" t="s">
        <v>7991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03103189886</v>
      </c>
      <c r="D478" t="str">
        <f>_xlfn.XLOOKUP(Tabla15[[#This Row],[CEDULA]],TMODELO[Numero Documento],TMODELO[Empleado],_xlfn.XLOOKUP(Tabla15[[#This Row],[CEDULA]],TNOMINA[cedula],TNOMINA[nombre]))</f>
        <v>LUCIA DEL CARMEN GARCIA PLACENCIA</v>
      </c>
      <c r="E478" t="str">
        <f>_xlfn.XLOOKUP(Tabla15[[#This Row],[CEDULA]],TMODELO[Numero Documento],TMODELO[Cargo],_xlfn.XLOOKUP(Tabla15[[#This Row],[COD]],TNOMINA[CODIGO],TNOMINA[cargo]))</f>
        <v>AUXILIAR ADMINISTRATIVO (A)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FIJO</v>
      </c>
      <c r="I478" t="str">
        <f>IF(Tabla15[[#This Row],[CAT1]]&lt;&gt;"",Tabla15[[#This Row],[CAT1]],Tabla15[[#This Row],[CAT2]])</f>
        <v>FIJO</v>
      </c>
      <c r="J478" s="42">
        <f>_xlfn.XLOOKUP(Tabla15[[#This Row],[COD]],TNOMINA[CODIGO],TNOMINA[sbruto])</f>
        <v>35000</v>
      </c>
      <c r="K478" s="42">
        <f>_xlfn.XLOOKUP(Tabla15[[#This Row],[COD]],TNOMINA[CODIGO],TNOMINA[ISR])</f>
        <v>0</v>
      </c>
      <c r="L478" s="42">
        <f>_xlfn.XLOOKUP(Tabla15[[#This Row],[COD]],TNOMINA[CODIGO],TNOMINA[SFS])</f>
        <v>1064</v>
      </c>
      <c r="M478" s="42">
        <f>_xlfn.XLOOKUP(Tabla15[[#This Row],[COD]],TNOMINA[CODIGO],TNOMINA[AFP])</f>
        <v>1004.5</v>
      </c>
      <c r="N478" s="42">
        <f>_xlfn.XLOOKUP(Tabla15[[#This Row],[COD]],TNOMINA[CODIGO],TNOMINA[Otro Desc.])</f>
        <v>1612.380000000001</v>
      </c>
      <c r="O478" s="42">
        <f>_xlfn.XLOOKUP(Tabla15[[#This Row],[COD]],TNOMINA[CODIGO],TNOMINA[sneto])</f>
        <v>31319.119999999999</v>
      </c>
      <c r="P478" t="str">
        <f>_xlfn.XLOOKUP(Tabla15[[#This Row],[CEDULA]],EMPXSEXO[NODOC],EMPXSEXO[GENERO])</f>
        <v>F</v>
      </c>
      <c r="Q478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9" spans="1:17" hidden="1">
      <c r="A479" t="s">
        <v>7838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03100965593</v>
      </c>
      <c r="D479" t="str">
        <f>_xlfn.XLOOKUP(Tabla15[[#This Row],[CEDULA]],TMODELO[Numero Documento],TMODELO[Empleado],_xlfn.XLOOKUP(Tabla15[[#This Row],[CEDULA]],TNOMINA[cedula],TNOMINA[nombre]))</f>
        <v>APOLONIA DEL CARMEN TAVERAS TAVERAS</v>
      </c>
      <c r="E479" t="str">
        <f>_xlfn.XLOOKUP(Tabla15[[#This Row],[CEDULA]],TMODELO[Numero Documento],TMODELO[Cargo],_xlfn.XLOOKUP(Tabla15[[#This Row],[COD]],TNOMINA[CODIGO],TNOMINA[cargo]))</f>
        <v>ENC. COBROS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>CARRERA ADMINISTRATIVA</v>
      </c>
      <c r="H479" t="str">
        <f>_xlfn.XLOOKUP(Tabla15[[#This Row],[CARGO]],Tabla612[CARGO],Tabla612[CATEGORIA DEL SERVIDOR],Tabla15[[#This Row],[TIPO]])</f>
        <v>FIJO</v>
      </c>
      <c r="I479" t="str">
        <f>IF(Tabla15[[#This Row],[CAT1]]&lt;&gt;"",Tabla15[[#This Row],[CAT1]],Tabla15[[#This Row],[CAT2]])</f>
        <v>CARRERA ADMINISTRATIVA</v>
      </c>
      <c r="J479" s="42">
        <f>_xlfn.XLOOKUP(Tabla15[[#This Row],[COD]],TNOMINA[CODIGO],TNOMINA[sbruto])</f>
        <v>35000</v>
      </c>
      <c r="K479" s="42">
        <f>_xlfn.XLOOKUP(Tabla15[[#This Row],[COD]],TNOMINA[CODIGO],TNOMINA[ISR])</f>
        <v>0</v>
      </c>
      <c r="L479" s="42">
        <f>_xlfn.XLOOKUP(Tabla15[[#This Row],[COD]],TNOMINA[CODIGO],TNOMINA[SFS])</f>
        <v>1064</v>
      </c>
      <c r="M479" s="42">
        <f>_xlfn.XLOOKUP(Tabla15[[#This Row],[COD]],TNOMINA[CODIGO],TNOMINA[AFP])</f>
        <v>1004.5</v>
      </c>
      <c r="N479" s="42">
        <f>_xlfn.XLOOKUP(Tabla15[[#This Row],[COD]],TNOMINA[CODIGO],TNOMINA[Otro Desc.])</f>
        <v>325</v>
      </c>
      <c r="O479" s="42">
        <f>_xlfn.XLOOKUP(Tabla15[[#This Row],[COD]],TNOMINA[CODIGO],TNOMINA[sneto])</f>
        <v>32606.5</v>
      </c>
      <c r="P479" t="str">
        <f>_xlfn.XLOOKUP(Tabla15[[#This Row],[CEDULA]],EMPXSEXO[NODOC],EMPXSEXO[GENERO])</f>
        <v>F</v>
      </c>
      <c r="Q479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0" spans="1:17" hidden="1">
      <c r="A480" t="s">
        <v>7850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00117991174</v>
      </c>
      <c r="D480" t="str">
        <f>_xlfn.XLOOKUP(Tabla15[[#This Row],[CEDULA]],TMODELO[Numero Documento],TMODELO[Empleado],_xlfn.XLOOKUP(Tabla15[[#This Row],[CEDULA]],TNOMINA[cedula],TNOMINA[nombre]))</f>
        <v>CARLA MARGARITA RODRIGUEZ CRUZ</v>
      </c>
      <c r="E480" t="str">
        <f>_xlfn.XLOOKUP(Tabla15[[#This Row],[CEDULA]],TMODELO[Numero Documento],TMODELO[Cargo],_xlfn.XLOOKUP(Tabla15[[#This Row],[COD]],TNOMINA[CODIGO],TNOMINA[cargo]))</f>
        <v>SECRETARIA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ESTATUTO SIMPLIFICADO</v>
      </c>
      <c r="I480" t="str">
        <f>IF(Tabla15[[#This Row],[CAT1]]&lt;&gt;"",Tabla15[[#This Row],[CAT1]],Tabla15[[#This Row],[CAT2]])</f>
        <v>ESTATUTO SIMPLIFICADO</v>
      </c>
      <c r="J480" s="42">
        <f>_xlfn.XLOOKUP(Tabla15[[#This Row],[COD]],TNOMINA[CODIGO],TNOMINA[sbruto])</f>
        <v>35000</v>
      </c>
      <c r="K480" s="42">
        <f>_xlfn.XLOOKUP(Tabla15[[#This Row],[COD]],TNOMINA[CODIGO],TNOMINA[ISR])</f>
        <v>0</v>
      </c>
      <c r="L480" s="42">
        <f>_xlfn.XLOOKUP(Tabla15[[#This Row],[COD]],TNOMINA[CODIGO],TNOMINA[SFS])</f>
        <v>1064</v>
      </c>
      <c r="M480" s="42">
        <f>_xlfn.XLOOKUP(Tabla15[[#This Row],[COD]],TNOMINA[CODIGO],TNOMINA[AFP])</f>
        <v>1004.5</v>
      </c>
      <c r="N480" s="42">
        <f>_xlfn.XLOOKUP(Tabla15[[#This Row],[COD]],TNOMINA[CODIGO],TNOMINA[Otro Desc.])</f>
        <v>25</v>
      </c>
      <c r="O480" s="42">
        <f>_xlfn.XLOOKUP(Tabla15[[#This Row],[COD]],TNOMINA[CODIGO],TNOMINA[sneto])</f>
        <v>32906.5</v>
      </c>
      <c r="P480" t="str">
        <f>_xlfn.XLOOKUP(Tabla15[[#This Row],[CEDULA]],EMPXSEXO[NODOC],EMPXSEXO[GENERO])</f>
        <v>F</v>
      </c>
      <c r="Q480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1" spans="1:17" hidden="1">
      <c r="A481" t="s">
        <v>7918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03104056563</v>
      </c>
      <c r="D481" t="str">
        <f>_xlfn.XLOOKUP(Tabla15[[#This Row],[CEDULA]],TMODELO[Numero Documento],TMODELO[Empleado],_xlfn.XLOOKUP(Tabla15[[#This Row],[CEDULA]],TNOMINA[cedula],TNOMINA[nombre]))</f>
        <v>GLENYS DOMINGA CONTRERAS ROSARIO</v>
      </c>
      <c r="E481" t="str">
        <f>_xlfn.XLOOKUP(Tabla15[[#This Row],[CEDULA]],TMODELO[Numero Documento],TMODELO[Cargo],_xlfn.XLOOKUP(Tabla15[[#This Row],[COD]],TNOMINA[CODIGO],TNOMINA[cargo]))</f>
        <v>SECRETARIA I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>CARRERA ADMINISTRATIVA</v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CARRERA ADMINISTRATIVA</v>
      </c>
      <c r="J481" s="42">
        <f>_xlfn.XLOOKUP(Tabla15[[#This Row],[COD]],TNOMINA[CODIGO],TNOMINA[sbruto])</f>
        <v>35000</v>
      </c>
      <c r="K481" s="42">
        <f>_xlfn.XLOOKUP(Tabla15[[#This Row],[COD]],TNOMINA[CODIGO],TNOMINA[ISR])</f>
        <v>0</v>
      </c>
      <c r="L481" s="42">
        <f>_xlfn.XLOOKUP(Tabla15[[#This Row],[COD]],TNOMINA[CODIGO],TNOMINA[SFS])</f>
        <v>1064</v>
      </c>
      <c r="M481" s="42">
        <f>_xlfn.XLOOKUP(Tabla15[[#This Row],[COD]],TNOMINA[CODIGO],TNOMINA[AFP])</f>
        <v>1004.5</v>
      </c>
      <c r="N481" s="42">
        <f>_xlfn.XLOOKUP(Tabla15[[#This Row],[COD]],TNOMINA[CODIGO],TNOMINA[Otro Desc.])</f>
        <v>1912.380000000001</v>
      </c>
      <c r="O481" s="42">
        <f>_xlfn.XLOOKUP(Tabla15[[#This Row],[COD]],TNOMINA[CODIGO],TNOMINA[sneto])</f>
        <v>31019.119999999999</v>
      </c>
      <c r="P481" t="str">
        <f>_xlfn.XLOOKUP(Tabla15[[#This Row],[CEDULA]],EMPXSEXO[NODOC],EMPXSEXO[GENERO])</f>
        <v>F</v>
      </c>
      <c r="Q481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2" spans="1:17" hidden="1">
      <c r="A482" t="s">
        <v>8013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03105024768</v>
      </c>
      <c r="D482" t="str">
        <f>_xlfn.XLOOKUP(Tabla15[[#This Row],[CEDULA]],TMODELO[Numero Documento],TMODELO[Empleado],_xlfn.XLOOKUP(Tabla15[[#This Row],[CEDULA]],TNOMINA[cedula],TNOMINA[nombre]))</f>
        <v>MARLENE ALTAGRACIA SALAZAR MARCANO</v>
      </c>
      <c r="E482" t="str">
        <f>_xlfn.XLOOKUP(Tabla15[[#This Row],[CEDULA]],TMODELO[Numero Documento],TMODELO[Cargo],_xlfn.XLOOKUP(Tabla15[[#This Row],[COD]],TNOMINA[CODIGO],TNOMINA[cargo]))</f>
        <v>AUXILIAR ADMINISTRATIVO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2">
        <f>_xlfn.XLOOKUP(Tabla15[[#This Row],[COD]],TNOMINA[CODIGO],TNOMINA[sbruto])</f>
        <v>35000</v>
      </c>
      <c r="K482" s="42">
        <f>_xlfn.XLOOKUP(Tabla15[[#This Row],[COD]],TNOMINA[CODIGO],TNOMINA[ISR])</f>
        <v>0</v>
      </c>
      <c r="L482" s="42">
        <f>_xlfn.XLOOKUP(Tabla15[[#This Row],[COD]],TNOMINA[CODIGO],TNOMINA[SFS])</f>
        <v>1064</v>
      </c>
      <c r="M482" s="42">
        <f>_xlfn.XLOOKUP(Tabla15[[#This Row],[COD]],TNOMINA[CODIGO],TNOMINA[AFP])</f>
        <v>1004.5</v>
      </c>
      <c r="N482" s="42">
        <f>_xlfn.XLOOKUP(Tabla15[[#This Row],[COD]],TNOMINA[CODIGO],TNOMINA[Otro Desc.])</f>
        <v>25</v>
      </c>
      <c r="O482" s="42">
        <f>_xlfn.XLOOKUP(Tabla15[[#This Row],[COD]],TNOMINA[CODIGO],TNOMINA[sneto])</f>
        <v>32906.5</v>
      </c>
      <c r="P482" t="str">
        <f>_xlfn.XLOOKUP(Tabla15[[#This Row],[CEDULA]],EMPXSEXO[NODOC],EMPXSEXO[GENERO])</f>
        <v>F</v>
      </c>
      <c r="Q482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3" spans="1:17" hidden="1">
      <c r="A483" t="s">
        <v>8094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03100141443</v>
      </c>
      <c r="D483" t="str">
        <f>_xlfn.XLOOKUP(Tabla15[[#This Row],[CEDULA]],TMODELO[Numero Documento],TMODELO[Empleado],_xlfn.XLOOKUP(Tabla15[[#This Row],[CEDULA]],TNOMINA[cedula],TNOMINA[nombre]))</f>
        <v>WILLIAM TORIBIO</v>
      </c>
      <c r="E483" t="str">
        <f>_xlfn.XLOOKUP(Tabla15[[#This Row],[CEDULA]],TMODELO[Numero Documento],TMODELO[Cargo],_xlfn.XLOOKUP(Tabla15[[#This Row],[COD]],TNOMINA[CODIGO],TNOMINA[cargo]))</f>
        <v>TRAMOYISTA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ESTATUTO SIMPLIFICADO</v>
      </c>
      <c r="I483" t="str">
        <f>IF(Tabla15[[#This Row],[CAT1]]&lt;&gt;"",Tabla15[[#This Row],[CAT1]],Tabla15[[#This Row],[CAT2]])</f>
        <v>ESTATUTO SIMPLIFICADO</v>
      </c>
      <c r="J483" s="42">
        <f>_xlfn.XLOOKUP(Tabla15[[#This Row],[COD]],TNOMINA[CODIGO],TNOMINA[sbruto])</f>
        <v>35000</v>
      </c>
      <c r="K483" s="42">
        <f>_xlfn.XLOOKUP(Tabla15[[#This Row],[COD]],TNOMINA[CODIGO],TNOMINA[ISR])</f>
        <v>0</v>
      </c>
      <c r="L483" s="42">
        <f>_xlfn.XLOOKUP(Tabla15[[#This Row],[COD]],TNOMINA[CODIGO],TNOMINA[SFS])</f>
        <v>1064</v>
      </c>
      <c r="M483" s="42">
        <f>_xlfn.XLOOKUP(Tabla15[[#This Row],[COD]],TNOMINA[CODIGO],TNOMINA[AFP])</f>
        <v>1004.5</v>
      </c>
      <c r="N483" s="42">
        <f>_xlfn.XLOOKUP(Tabla15[[#This Row],[COD]],TNOMINA[CODIGO],TNOMINA[Otro Desc.])</f>
        <v>325</v>
      </c>
      <c r="O483" s="42">
        <f>_xlfn.XLOOKUP(Tabla15[[#This Row],[COD]],TNOMINA[CODIGO],TNOMINA[sneto])</f>
        <v>32606.5</v>
      </c>
      <c r="P483" t="str">
        <f>_xlfn.XLOOKUP(Tabla15[[#This Row],[CEDULA]],EMPXSEXO[NODOC],EMPXSEXO[GENERO])</f>
        <v>M</v>
      </c>
      <c r="Q483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4" spans="1:17" hidden="1">
      <c r="A484" t="s">
        <v>8025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00102201928</v>
      </c>
      <c r="D484" t="str">
        <f>_xlfn.XLOOKUP(Tabla15[[#This Row],[CEDULA]],TMODELO[Numero Documento],TMODELO[Empleado],_xlfn.XLOOKUP(Tabla15[[#This Row],[CEDULA]],TNOMINA[cedula],TNOMINA[nombre]))</f>
        <v>MODESTO ANTONIO FELIX</v>
      </c>
      <c r="E484" t="str">
        <f>_xlfn.XLOOKUP(Tabla15[[#This Row],[CEDULA]],TMODELO[Numero Documento],TMODELO[Cargo],_xlfn.XLOOKUP(Tabla15[[#This Row],[COD]],TNOMINA[CODIGO],TNOMINA[cargo]))</f>
        <v>TRAMOYISTA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ESTATUTO SIMPLIFICADO</v>
      </c>
      <c r="I484" t="str">
        <f>IF(Tabla15[[#This Row],[CAT1]]&lt;&gt;"",Tabla15[[#This Row],[CAT1]],Tabla15[[#This Row],[CAT2]])</f>
        <v>ESTATUTO SIMPLIFICADO</v>
      </c>
      <c r="J484" s="42">
        <f>_xlfn.XLOOKUP(Tabla15[[#This Row],[COD]],TNOMINA[CODIGO],TNOMINA[sbruto])</f>
        <v>35000</v>
      </c>
      <c r="K484" s="42">
        <f>_xlfn.XLOOKUP(Tabla15[[#This Row],[COD]],TNOMINA[CODIGO],TNOMINA[ISR])</f>
        <v>0</v>
      </c>
      <c r="L484" s="42">
        <f>_xlfn.XLOOKUP(Tabla15[[#This Row],[COD]],TNOMINA[CODIGO],TNOMINA[SFS])</f>
        <v>1064</v>
      </c>
      <c r="M484" s="42">
        <f>_xlfn.XLOOKUP(Tabla15[[#This Row],[COD]],TNOMINA[CODIGO],TNOMINA[AFP])</f>
        <v>1004.5</v>
      </c>
      <c r="N484" s="42">
        <f>_xlfn.XLOOKUP(Tabla15[[#This Row],[COD]],TNOMINA[CODIGO],TNOMINA[Otro Desc.])</f>
        <v>1912.380000000001</v>
      </c>
      <c r="O484" s="42">
        <f>_xlfn.XLOOKUP(Tabla15[[#This Row],[COD]],TNOMINA[CODIGO],TNOMINA[sneto])</f>
        <v>31019.119999999999</v>
      </c>
      <c r="P484" t="str">
        <f>_xlfn.XLOOKUP(Tabla15[[#This Row],[CEDULA]],EMPXSEXO[NODOC],EMPXSEXO[GENERO])</f>
        <v>M</v>
      </c>
      <c r="Q484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5" spans="1:17" hidden="1">
      <c r="A485" t="s">
        <v>8074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03100421258</v>
      </c>
      <c r="D485" t="str">
        <f>_xlfn.XLOOKUP(Tabla15[[#This Row],[CEDULA]],TMODELO[Numero Documento],TMODELO[Empleado],_xlfn.XLOOKUP(Tabla15[[#This Row],[CEDULA]],TNOMINA[cedula],TNOMINA[nombre]))</f>
        <v>SIXTO RAFAEL GUTIERREZ GARCIA</v>
      </c>
      <c r="E485" t="str">
        <f>_xlfn.XLOOKUP(Tabla15[[#This Row],[CEDULA]],TMODELO[Numero Documento],TMODELO[Cargo],_xlfn.XLOOKUP(Tabla15[[#This Row],[COD]],TNOMINA[CODIGO],TNOMINA[cargo]))</f>
        <v>TRAMOYA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/>
      </c>
      <c r="H485" t="str">
        <f>_xlfn.XLOOKUP(Tabla15[[#This Row],[CARGO]],Tabla612[CARGO],Tabla612[CATEGORIA DEL SERVIDOR],Tabla15[[#This Row],[TIPO]])</f>
        <v>FIJO</v>
      </c>
      <c r="I485" t="str">
        <f>IF(Tabla15[[#This Row],[CAT1]]&lt;&gt;"",Tabla15[[#This Row],[CAT1]],Tabla15[[#This Row],[CAT2]])</f>
        <v>FIJO</v>
      </c>
      <c r="J485" s="42">
        <f>_xlfn.XLOOKUP(Tabla15[[#This Row],[COD]],TNOMINA[CODIGO],TNOMINA[sbruto])</f>
        <v>35000</v>
      </c>
      <c r="K485" s="42">
        <f>_xlfn.XLOOKUP(Tabla15[[#This Row],[COD]],TNOMINA[CODIGO],TNOMINA[ISR])</f>
        <v>0</v>
      </c>
      <c r="L485" s="42">
        <f>_xlfn.XLOOKUP(Tabla15[[#This Row],[COD]],TNOMINA[CODIGO],TNOMINA[SFS])</f>
        <v>1064</v>
      </c>
      <c r="M485" s="42">
        <f>_xlfn.XLOOKUP(Tabla15[[#This Row],[COD]],TNOMINA[CODIGO],TNOMINA[AFP])</f>
        <v>1004.5</v>
      </c>
      <c r="N485" s="42">
        <f>_xlfn.XLOOKUP(Tabla15[[#This Row],[COD]],TNOMINA[CODIGO],TNOMINA[Otro Desc.])</f>
        <v>25</v>
      </c>
      <c r="O485" s="42">
        <f>_xlfn.XLOOKUP(Tabla15[[#This Row],[COD]],TNOMINA[CODIGO],TNOMINA[sneto])</f>
        <v>32906.5</v>
      </c>
      <c r="P485" t="str">
        <f>_xlfn.XLOOKUP(Tabla15[[#This Row],[CEDULA]],EMPXSEXO[NODOC],EMPXSEXO[GENERO])</f>
        <v>M</v>
      </c>
      <c r="Q485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6" spans="1:17" hidden="1">
      <c r="A486" t="s">
        <v>7865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03100035744</v>
      </c>
      <c r="D486" t="str">
        <f>_xlfn.XLOOKUP(Tabla15[[#This Row],[CEDULA]],TMODELO[Numero Documento],TMODELO[Empleado],_xlfn.XLOOKUP(Tabla15[[#This Row],[CEDULA]],TNOMINA[cedula],TNOMINA[nombre]))</f>
        <v>DAGOBERTO LUNA RODRIGUEZ</v>
      </c>
      <c r="E486" t="str">
        <f>_xlfn.XLOOKUP(Tabla15[[#This Row],[CEDULA]],TMODELO[Numero Documento],TMODELO[Cargo],_xlfn.XLOOKUP(Tabla15[[#This Row],[COD]],TNOMINA[CODIGO],TNOMINA[cargo]))</f>
        <v>ELECTRICISTA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2">
        <f>_xlfn.XLOOKUP(Tabla15[[#This Row],[COD]],TNOMINA[CODIGO],TNOMINA[sbruto])</f>
        <v>30000</v>
      </c>
      <c r="K486" s="42">
        <f>_xlfn.XLOOKUP(Tabla15[[#This Row],[COD]],TNOMINA[CODIGO],TNOMINA[ISR])</f>
        <v>0</v>
      </c>
      <c r="L486" s="42">
        <f>_xlfn.XLOOKUP(Tabla15[[#This Row],[COD]],TNOMINA[CODIGO],TNOMINA[SFS])</f>
        <v>912</v>
      </c>
      <c r="M486" s="42">
        <f>_xlfn.XLOOKUP(Tabla15[[#This Row],[COD]],TNOMINA[CODIGO],TNOMINA[AFP])</f>
        <v>861</v>
      </c>
      <c r="N486" s="42">
        <f>_xlfn.XLOOKUP(Tabla15[[#This Row],[COD]],TNOMINA[CODIGO],TNOMINA[Otro Desc.])</f>
        <v>325</v>
      </c>
      <c r="O486" s="42">
        <f>_xlfn.XLOOKUP(Tabla15[[#This Row],[COD]],TNOMINA[CODIGO],TNOMINA[sneto])</f>
        <v>27902</v>
      </c>
      <c r="P486" t="str">
        <f>_xlfn.XLOOKUP(Tabla15[[#This Row],[CEDULA]],EMPXSEXO[NODOC],EMPXSEXO[GENERO])</f>
        <v>M</v>
      </c>
      <c r="Q486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7" spans="1:17" hidden="1">
      <c r="A487" t="s">
        <v>7952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03102751074</v>
      </c>
      <c r="D487" t="str">
        <f>_xlfn.XLOOKUP(Tabla15[[#This Row],[CEDULA]],TMODELO[Numero Documento],TMODELO[Empleado],_xlfn.XLOOKUP(Tabla15[[#This Row],[CEDULA]],TNOMINA[cedula],TNOMINA[nombre]))</f>
        <v>JOSE FEDERICO INFANTE PARRA</v>
      </c>
      <c r="E487" t="str">
        <f>_xlfn.XLOOKUP(Tabla15[[#This Row],[CEDULA]],TMODELO[Numero Documento],TMODELO[Cargo],_xlfn.XLOOKUP(Tabla15[[#This Row],[COD]],TNOMINA[CODIGO],TNOMINA[cargo]))</f>
        <v>ELECTRICISTA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ESTATUTO SIMPLIFICADO</v>
      </c>
      <c r="I487" t="str">
        <f>IF(Tabla15[[#This Row],[CAT1]]&lt;&gt;"",Tabla15[[#This Row],[CAT1]],Tabla15[[#This Row],[CAT2]])</f>
        <v>ESTATUTO SIMPLIFICADO</v>
      </c>
      <c r="J487" s="42">
        <f>_xlfn.XLOOKUP(Tabla15[[#This Row],[COD]],TNOMINA[CODIGO],TNOMINA[sbruto])</f>
        <v>30000</v>
      </c>
      <c r="K487" s="42">
        <f>_xlfn.XLOOKUP(Tabla15[[#This Row],[COD]],TNOMINA[CODIGO],TNOMINA[ISR])</f>
        <v>0</v>
      </c>
      <c r="L487" s="42">
        <f>_xlfn.XLOOKUP(Tabla15[[#This Row],[COD]],TNOMINA[CODIGO],TNOMINA[SFS])</f>
        <v>912</v>
      </c>
      <c r="M487" s="42">
        <f>_xlfn.XLOOKUP(Tabla15[[#This Row],[COD]],TNOMINA[CODIGO],TNOMINA[AFP])</f>
        <v>861</v>
      </c>
      <c r="N487" s="42">
        <f>_xlfn.XLOOKUP(Tabla15[[#This Row],[COD]],TNOMINA[CODIGO],TNOMINA[Otro Desc.])</f>
        <v>1025</v>
      </c>
      <c r="O487" s="42">
        <f>_xlfn.XLOOKUP(Tabla15[[#This Row],[COD]],TNOMINA[CODIGO],TNOMINA[sneto])</f>
        <v>27202</v>
      </c>
      <c r="P487" t="str">
        <f>_xlfn.XLOOKUP(Tabla15[[#This Row],[CEDULA]],EMPXSEXO[NODOC],EMPXSEXO[GENERO])</f>
        <v>M</v>
      </c>
      <c r="Q487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8" spans="1:17" hidden="1">
      <c r="A488" t="s">
        <v>8081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03104359397</v>
      </c>
      <c r="D488" t="str">
        <f>_xlfn.XLOOKUP(Tabla15[[#This Row],[CEDULA]],TMODELO[Numero Documento],TMODELO[Empleado],_xlfn.XLOOKUP(Tabla15[[#This Row],[CEDULA]],TNOMINA[cedula],TNOMINA[nombre]))</f>
        <v>VERONICA ALTAGRACIA REYES MARTINEZ</v>
      </c>
      <c r="E488" t="str">
        <f>_xlfn.XLOOKUP(Tabla15[[#This Row],[CEDULA]],TMODELO[Numero Documento],TMODELO[Cargo],_xlfn.XLOOKUP(Tabla15[[#This Row],[COD]],TNOMINA[CODIGO],TNOMINA[cargo]))</f>
        <v>ACOMODADOR (A)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FIJO</v>
      </c>
      <c r="I488" t="str">
        <f>IF(Tabla15[[#This Row],[CAT1]]&lt;&gt;"",Tabla15[[#This Row],[CAT1]],Tabla15[[#This Row],[CAT2]])</f>
        <v>FIJO</v>
      </c>
      <c r="J488" s="42">
        <f>_xlfn.XLOOKUP(Tabla15[[#This Row],[COD]],TNOMINA[CODIGO],TNOMINA[sbruto])</f>
        <v>25000</v>
      </c>
      <c r="K488" s="42">
        <f>_xlfn.XLOOKUP(Tabla15[[#This Row],[COD]],TNOMINA[CODIGO],TNOMINA[ISR])</f>
        <v>0</v>
      </c>
      <c r="L488" s="42">
        <f>_xlfn.XLOOKUP(Tabla15[[#This Row],[COD]],TNOMINA[CODIGO],TNOMINA[SFS])</f>
        <v>760</v>
      </c>
      <c r="M488" s="42">
        <f>_xlfn.XLOOKUP(Tabla15[[#This Row],[COD]],TNOMINA[CODIGO],TNOMINA[AFP])</f>
        <v>717.5</v>
      </c>
      <c r="N488" s="42">
        <f>_xlfn.XLOOKUP(Tabla15[[#This Row],[COD]],TNOMINA[CODIGO],TNOMINA[Otro Desc.])</f>
        <v>25</v>
      </c>
      <c r="O488" s="42">
        <f>_xlfn.XLOOKUP(Tabla15[[#This Row],[COD]],TNOMINA[CODIGO],TNOMINA[sneto])</f>
        <v>23497.5</v>
      </c>
      <c r="P488" t="str">
        <f>_xlfn.XLOOKUP(Tabla15[[#This Row],[CEDULA]],EMPXSEXO[NODOC],EMPXSEXO[GENERO])</f>
        <v>F</v>
      </c>
      <c r="Q488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9" spans="1:17" hidden="1">
      <c r="A489" t="s">
        <v>7923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03104521186</v>
      </c>
      <c r="D489" t="str">
        <f>_xlfn.XLOOKUP(Tabla15[[#This Row],[CEDULA]],TMODELO[Numero Documento],TMODELO[Empleado],_xlfn.XLOOKUP(Tabla15[[#This Row],[CEDULA]],TNOMINA[cedula],TNOMINA[nombre]))</f>
        <v>HANSEL ARIAS POLONIA</v>
      </c>
      <c r="E489" t="str">
        <f>_xlfn.XLOOKUP(Tabla15[[#This Row],[CEDULA]],TMODELO[Numero Documento],TMODELO[Cargo],_xlfn.XLOOKUP(Tabla15[[#This Row],[COD]],TNOMINA[CODIGO],TNOMINA[cargo]))</f>
        <v>ELECTRICISTA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ESTATUTO SIMPLIFICADO</v>
      </c>
      <c r="I489" t="str">
        <f>IF(Tabla15[[#This Row],[CAT1]]&lt;&gt;"",Tabla15[[#This Row],[CAT1]],Tabla15[[#This Row],[CAT2]])</f>
        <v>ESTATUTO SIMPLIFICADO</v>
      </c>
      <c r="J489" s="42">
        <f>_xlfn.XLOOKUP(Tabla15[[#This Row],[COD]],TNOMINA[CODIGO],TNOMINA[sbruto])</f>
        <v>25000</v>
      </c>
      <c r="K489" s="42">
        <f>_xlfn.XLOOKUP(Tabla15[[#This Row],[COD]],TNOMINA[CODIGO],TNOMINA[ISR])</f>
        <v>0</v>
      </c>
      <c r="L489" s="42">
        <f>_xlfn.XLOOKUP(Tabla15[[#This Row],[COD]],TNOMINA[CODIGO],TNOMINA[SFS])</f>
        <v>760</v>
      </c>
      <c r="M489" s="42">
        <f>_xlfn.XLOOKUP(Tabla15[[#This Row],[COD]],TNOMINA[CODIGO],TNOMINA[AFP])</f>
        <v>717.5</v>
      </c>
      <c r="N489" s="42">
        <f>_xlfn.XLOOKUP(Tabla15[[#This Row],[COD]],TNOMINA[CODIGO],TNOMINA[Otro Desc.])</f>
        <v>25</v>
      </c>
      <c r="O489" s="42">
        <f>_xlfn.XLOOKUP(Tabla15[[#This Row],[COD]],TNOMINA[CODIGO],TNOMINA[sneto])</f>
        <v>23497.5</v>
      </c>
      <c r="P489" t="str">
        <f>_xlfn.XLOOKUP(Tabla15[[#This Row],[CEDULA]],EMPXSEXO[NODOC],EMPXSEXO[GENERO])</f>
        <v>M</v>
      </c>
      <c r="Q489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0" spans="1:17" hidden="1">
      <c r="A490" t="s">
        <v>7930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40214000784</v>
      </c>
      <c r="D490" t="str">
        <f>_xlfn.XLOOKUP(Tabla15[[#This Row],[CEDULA]],TMODELO[Numero Documento],TMODELO[Empleado],_xlfn.XLOOKUP(Tabla15[[#This Row],[CEDULA]],TNOMINA[cedula],TNOMINA[nombre]))</f>
        <v>IVAN ANTONIO FRANCO FERNANDEZ</v>
      </c>
      <c r="E490" t="str">
        <f>_xlfn.XLOOKUP(Tabla15[[#This Row],[CEDULA]],TMODELO[Numero Documento],TMODELO[Cargo],_xlfn.XLOOKUP(Tabla15[[#This Row],[COD]],TNOMINA[CODIGO],TNOMINA[cargo]))</f>
        <v>ACOMODADOR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FIJO</v>
      </c>
      <c r="I490" t="str">
        <f>IF(Tabla15[[#This Row],[CAT1]]&lt;&gt;"",Tabla15[[#This Row],[CAT1]],Tabla15[[#This Row],[CAT2]])</f>
        <v>FIJO</v>
      </c>
      <c r="J490" s="42">
        <f>_xlfn.XLOOKUP(Tabla15[[#This Row],[COD]],TNOMINA[CODIGO],TNOMINA[sbruto])</f>
        <v>25000</v>
      </c>
      <c r="K490" s="42">
        <f>_xlfn.XLOOKUP(Tabla15[[#This Row],[COD]],TNOMINA[CODIGO],TNOMINA[ISR])</f>
        <v>0</v>
      </c>
      <c r="L490" s="42">
        <f>_xlfn.XLOOKUP(Tabla15[[#This Row],[COD]],TNOMINA[CODIGO],TNOMINA[SFS])</f>
        <v>760</v>
      </c>
      <c r="M490" s="42">
        <f>_xlfn.XLOOKUP(Tabla15[[#This Row],[COD]],TNOMINA[CODIGO],TNOMINA[AFP])</f>
        <v>717.5</v>
      </c>
      <c r="N490" s="42">
        <f>_xlfn.XLOOKUP(Tabla15[[#This Row],[COD]],TNOMINA[CODIGO],TNOMINA[Otro Desc.])</f>
        <v>25</v>
      </c>
      <c r="O490" s="42">
        <f>_xlfn.XLOOKUP(Tabla15[[#This Row],[COD]],TNOMINA[CODIGO],TNOMINA[sneto])</f>
        <v>23497.5</v>
      </c>
      <c r="P490" t="str">
        <f>_xlfn.XLOOKUP(Tabla15[[#This Row],[CEDULA]],EMPXSEXO[NODOC],EMPXSEXO[GENERO])</f>
        <v>M</v>
      </c>
      <c r="Q490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1" spans="1:17" hidden="1">
      <c r="A491" t="s">
        <v>8016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03104761980</v>
      </c>
      <c r="D491" t="str">
        <f>_xlfn.XLOOKUP(Tabla15[[#This Row],[CEDULA]],TMODELO[Numero Documento],TMODELO[Empleado],_xlfn.XLOOKUP(Tabla15[[#This Row],[CEDULA]],TNOMINA[cedula],TNOMINA[nombre]))</f>
        <v>MELODY SANCHEZ CABRERA</v>
      </c>
      <c r="E491" t="str">
        <f>_xlfn.XLOOKUP(Tabla15[[#This Row],[CEDULA]],TMODELO[Numero Documento],TMODELO[Cargo],_xlfn.XLOOKUP(Tabla15[[#This Row],[COD]],TNOMINA[CODIGO],TNOMINA[cargo]))</f>
        <v>FOTOGRAFO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2">
        <f>_xlfn.XLOOKUP(Tabla15[[#This Row],[COD]],TNOMINA[CODIGO],TNOMINA[sbruto])</f>
        <v>25000</v>
      </c>
      <c r="K491" s="42">
        <f>_xlfn.XLOOKUP(Tabla15[[#This Row],[COD]],TNOMINA[CODIGO],TNOMINA[ISR])</f>
        <v>0</v>
      </c>
      <c r="L491" s="42">
        <f>_xlfn.XLOOKUP(Tabla15[[#This Row],[COD]],TNOMINA[CODIGO],TNOMINA[SFS])</f>
        <v>760</v>
      </c>
      <c r="M491" s="42">
        <f>_xlfn.XLOOKUP(Tabla15[[#This Row],[COD]],TNOMINA[CODIGO],TNOMINA[AFP])</f>
        <v>717.5</v>
      </c>
      <c r="N491" s="42">
        <f>_xlfn.XLOOKUP(Tabla15[[#This Row],[COD]],TNOMINA[CODIGO],TNOMINA[Otro Desc.])</f>
        <v>25</v>
      </c>
      <c r="O491" s="42">
        <f>_xlfn.XLOOKUP(Tabla15[[#This Row],[COD]],TNOMINA[CODIGO],TNOMINA[sneto])</f>
        <v>23497.5</v>
      </c>
      <c r="P491" t="str">
        <f>_xlfn.XLOOKUP(Tabla15[[#This Row],[CEDULA]],EMPXSEXO[NODOC],EMPXSEXO[GENERO])</f>
        <v>F</v>
      </c>
      <c r="Q491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2" spans="1:17" hidden="1">
      <c r="A492" t="s">
        <v>8088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03103852715</v>
      </c>
      <c r="D492" t="str">
        <f>_xlfn.XLOOKUP(Tabla15[[#This Row],[CEDULA]],TMODELO[Numero Documento],TMODELO[Empleado],_xlfn.XLOOKUP(Tabla15[[#This Row],[CEDULA]],TNOMINA[cedula],TNOMINA[nombre]))</f>
        <v>VICTORIA DE CAMPS RODRIGUEZ</v>
      </c>
      <c r="E492" t="str">
        <f>_xlfn.XLOOKUP(Tabla15[[#This Row],[CEDULA]],TMODELO[Numero Documento],TMODELO[Cargo],_xlfn.XLOOKUP(Tabla15[[#This Row],[COD]],TNOMINA[CODIGO],TNOMINA[cargo]))</f>
        <v>ACOMODADOR (A)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FIJO</v>
      </c>
      <c r="I492" t="str">
        <f>IF(Tabla15[[#This Row],[CAT1]]&lt;&gt;"",Tabla15[[#This Row],[CAT1]],Tabla15[[#This Row],[CAT2]])</f>
        <v>FIJO</v>
      </c>
      <c r="J492" s="42">
        <f>_xlfn.XLOOKUP(Tabla15[[#This Row],[COD]],TNOMINA[CODIGO],TNOMINA[sbruto])</f>
        <v>25000</v>
      </c>
      <c r="K492" s="42">
        <f>_xlfn.XLOOKUP(Tabla15[[#This Row],[COD]],TNOMINA[CODIGO],TNOMINA[ISR])</f>
        <v>0</v>
      </c>
      <c r="L492" s="42">
        <f>_xlfn.XLOOKUP(Tabla15[[#This Row],[COD]],TNOMINA[CODIGO],TNOMINA[SFS])</f>
        <v>760</v>
      </c>
      <c r="M492" s="42">
        <f>_xlfn.XLOOKUP(Tabla15[[#This Row],[COD]],TNOMINA[CODIGO],TNOMINA[AFP])</f>
        <v>717.5</v>
      </c>
      <c r="N492" s="42">
        <f>_xlfn.XLOOKUP(Tabla15[[#This Row],[COD]],TNOMINA[CODIGO],TNOMINA[Otro Desc.])</f>
        <v>1612.380000000001</v>
      </c>
      <c r="O492" s="42">
        <f>_xlfn.XLOOKUP(Tabla15[[#This Row],[COD]],TNOMINA[CODIGO],TNOMINA[sneto])</f>
        <v>21910.12</v>
      </c>
      <c r="P492" t="str">
        <f>_xlfn.XLOOKUP(Tabla15[[#This Row],[CEDULA]],EMPXSEXO[NODOC],EMPXSEXO[GENERO])</f>
        <v>F</v>
      </c>
      <c r="Q492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3" spans="1:17" hidden="1">
      <c r="A493" t="s">
        <v>8031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03104500800</v>
      </c>
      <c r="D493" t="str">
        <f>_xlfn.XLOOKUP(Tabla15[[#This Row],[CEDULA]],TMODELO[Numero Documento],TMODELO[Empleado],_xlfn.XLOOKUP(Tabla15[[#This Row],[CEDULA]],TNOMINA[cedula],TNOMINA[nombre]))</f>
        <v>NOEL ARISTIDES GOMEZ ALBURQUERQUE</v>
      </c>
      <c r="E493" t="str">
        <f>_xlfn.XLOOKUP(Tabla15[[#This Row],[CEDULA]],TMODELO[Numero Documento],TMODELO[Cargo],_xlfn.XLOOKUP(Tabla15[[#This Row],[COD]],TNOMINA[CODIGO],TNOMINA[cargo]))</f>
        <v>SONIDISTA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FIJO</v>
      </c>
      <c r="I493" t="str">
        <f>IF(Tabla15[[#This Row],[CAT1]]&lt;&gt;"",Tabla15[[#This Row],[CAT1]],Tabla15[[#This Row],[CAT2]])</f>
        <v>FIJO</v>
      </c>
      <c r="J493" s="42">
        <f>_xlfn.XLOOKUP(Tabla15[[#This Row],[COD]],TNOMINA[CODIGO],TNOMINA[sbruto])</f>
        <v>25000</v>
      </c>
      <c r="K493" s="42">
        <f>_xlfn.XLOOKUP(Tabla15[[#This Row],[COD]],TNOMINA[CODIGO],TNOMINA[ISR])</f>
        <v>0</v>
      </c>
      <c r="L493" s="42">
        <f>_xlfn.XLOOKUP(Tabla15[[#This Row],[COD]],TNOMINA[CODIGO],TNOMINA[SFS])</f>
        <v>760</v>
      </c>
      <c r="M493" s="42">
        <f>_xlfn.XLOOKUP(Tabla15[[#This Row],[COD]],TNOMINA[CODIGO],TNOMINA[AFP])</f>
        <v>717.5</v>
      </c>
      <c r="N493" s="42">
        <f>_xlfn.XLOOKUP(Tabla15[[#This Row],[COD]],TNOMINA[CODIGO],TNOMINA[Otro Desc.])</f>
        <v>325</v>
      </c>
      <c r="O493" s="42">
        <f>_xlfn.XLOOKUP(Tabla15[[#This Row],[COD]],TNOMINA[CODIGO],TNOMINA[sneto])</f>
        <v>23197.5</v>
      </c>
      <c r="P493" t="str">
        <f>_xlfn.XLOOKUP(Tabla15[[#This Row],[CEDULA]],EMPXSEXO[NODOC],EMPXSEXO[GENERO])</f>
        <v>M</v>
      </c>
      <c r="Q493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4" spans="1:17" hidden="1">
      <c r="A494" t="s">
        <v>7963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09500126819</v>
      </c>
      <c r="D494" t="str">
        <f>_xlfn.XLOOKUP(Tabla15[[#This Row],[CEDULA]],TMODELO[Numero Documento],TMODELO[Empleado],_xlfn.XLOOKUP(Tabla15[[#This Row],[CEDULA]],TNOMINA[cedula],TNOMINA[nombre]))</f>
        <v>JOSELIN ALTAGRACIA ALVAREZ TORREZ</v>
      </c>
      <c r="E494" t="str">
        <f>_xlfn.XLOOKUP(Tabla15[[#This Row],[CEDULA]],TMODELO[Numero Documento],TMODELO[Cargo],_xlfn.XLOOKUP(Tabla15[[#This Row],[COD]],TNOMINA[CODIGO],TNOMINA[cargo]))</f>
        <v>BOLETERO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FIJO</v>
      </c>
      <c r="I494" t="str">
        <f>IF(Tabla15[[#This Row],[CAT1]]&lt;&gt;"",Tabla15[[#This Row],[CAT1]],Tabla15[[#This Row],[CAT2]])</f>
        <v>FIJO</v>
      </c>
      <c r="J494" s="42">
        <f>_xlfn.XLOOKUP(Tabla15[[#This Row],[COD]],TNOMINA[CODIGO],TNOMINA[sbruto])</f>
        <v>25000</v>
      </c>
      <c r="K494" s="42">
        <f>_xlfn.XLOOKUP(Tabla15[[#This Row],[COD]],TNOMINA[CODIGO],TNOMINA[ISR])</f>
        <v>0</v>
      </c>
      <c r="L494" s="42">
        <f>_xlfn.XLOOKUP(Tabla15[[#This Row],[COD]],TNOMINA[CODIGO],TNOMINA[SFS])</f>
        <v>760</v>
      </c>
      <c r="M494" s="42">
        <f>_xlfn.XLOOKUP(Tabla15[[#This Row],[COD]],TNOMINA[CODIGO],TNOMINA[AFP])</f>
        <v>717.5</v>
      </c>
      <c r="N494" s="42">
        <f>_xlfn.XLOOKUP(Tabla15[[#This Row],[COD]],TNOMINA[CODIGO],TNOMINA[Otro Desc.])</f>
        <v>1612.380000000001</v>
      </c>
      <c r="O494" s="42">
        <f>_xlfn.XLOOKUP(Tabla15[[#This Row],[COD]],TNOMINA[CODIGO],TNOMINA[sneto])</f>
        <v>21910.12</v>
      </c>
      <c r="P494" t="str">
        <f>_xlfn.XLOOKUP(Tabla15[[#This Row],[CEDULA]],EMPXSEXO[NODOC],EMPXSEXO[GENERO])</f>
        <v>F</v>
      </c>
      <c r="Q494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5" spans="1:17" hidden="1">
      <c r="A495" t="s">
        <v>8010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03100138027</v>
      </c>
      <c r="D495" t="str">
        <f>_xlfn.XLOOKUP(Tabla15[[#This Row],[CEDULA]],TMODELO[Numero Documento],TMODELO[Empleado],_xlfn.XLOOKUP(Tabla15[[#This Row],[CEDULA]],TNOMINA[cedula],TNOMINA[nombre]))</f>
        <v>MARINO LOPEZ RAMIREZ</v>
      </c>
      <c r="E495" t="str">
        <f>_xlfn.XLOOKUP(Tabla15[[#This Row],[CEDULA]],TMODELO[Numero Documento],TMODELO[Cargo],_xlfn.XLOOKUP(Tabla15[[#This Row],[COD]],TNOMINA[CODIGO],TNOMINA[cargo]))</f>
        <v>CHOFER I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2">
        <f>_xlfn.XLOOKUP(Tabla15[[#This Row],[COD]],TNOMINA[CODIGO],TNOMINA[sbruto])</f>
        <v>24000</v>
      </c>
      <c r="K495" s="42">
        <f>_xlfn.XLOOKUP(Tabla15[[#This Row],[COD]],TNOMINA[CODIGO],TNOMINA[ISR])</f>
        <v>0</v>
      </c>
      <c r="L495" s="42">
        <f>_xlfn.XLOOKUP(Tabla15[[#This Row],[COD]],TNOMINA[CODIGO],TNOMINA[SFS])</f>
        <v>729.6</v>
      </c>
      <c r="M495" s="42">
        <f>_xlfn.XLOOKUP(Tabla15[[#This Row],[COD]],TNOMINA[CODIGO],TNOMINA[AFP])</f>
        <v>688.8</v>
      </c>
      <c r="N495" s="42">
        <f>_xlfn.XLOOKUP(Tabla15[[#This Row],[COD]],TNOMINA[CODIGO],TNOMINA[Otro Desc.])</f>
        <v>25</v>
      </c>
      <c r="O495" s="42">
        <f>_xlfn.XLOOKUP(Tabla15[[#This Row],[COD]],TNOMINA[CODIGO],TNOMINA[sneto])</f>
        <v>22556.6</v>
      </c>
      <c r="P495" t="str">
        <f>_xlfn.XLOOKUP(Tabla15[[#This Row],[CEDULA]],EMPXSEXO[NODOC],EMPXSEXO[GENERO])</f>
        <v>M</v>
      </c>
      <c r="Q495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6" spans="1:17" hidden="1">
      <c r="A496" t="s">
        <v>7837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03101076457</v>
      </c>
      <c r="D496" t="str">
        <f>_xlfn.XLOOKUP(Tabla15[[#This Row],[CEDULA]],TMODELO[Numero Documento],TMODELO[Empleado],_xlfn.XLOOKUP(Tabla15[[#This Row],[CEDULA]],TNOMINA[cedula],TNOMINA[nombre]))</f>
        <v>ANTONIO HERNANDEZ MORENO</v>
      </c>
      <c r="E496" t="str">
        <f>_xlfn.XLOOKUP(Tabla15[[#This Row],[CEDULA]],TMODELO[Numero Documento],TMODELO[Cargo],_xlfn.XLOOKUP(Tabla15[[#This Row],[COD]],TNOMINA[CODIGO],TNOMINA[cargo]))</f>
        <v>AYUDANTE DE MANTENIMIENTO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2">
        <f>_xlfn.XLOOKUP(Tabla15[[#This Row],[COD]],TNOMINA[CODIGO],TNOMINA[sbruto])</f>
        <v>24000</v>
      </c>
      <c r="K496" s="42">
        <f>_xlfn.XLOOKUP(Tabla15[[#This Row],[COD]],TNOMINA[CODIGO],TNOMINA[ISR])</f>
        <v>0</v>
      </c>
      <c r="L496" s="42">
        <f>_xlfn.XLOOKUP(Tabla15[[#This Row],[COD]],TNOMINA[CODIGO],TNOMINA[SFS])</f>
        <v>729.6</v>
      </c>
      <c r="M496" s="42">
        <f>_xlfn.XLOOKUP(Tabla15[[#This Row],[COD]],TNOMINA[CODIGO],TNOMINA[AFP])</f>
        <v>688.8</v>
      </c>
      <c r="N496" s="42">
        <f>_xlfn.XLOOKUP(Tabla15[[#This Row],[COD]],TNOMINA[CODIGO],TNOMINA[Otro Desc.])</f>
        <v>325</v>
      </c>
      <c r="O496" s="42">
        <f>_xlfn.XLOOKUP(Tabla15[[#This Row],[COD]],TNOMINA[CODIGO],TNOMINA[sneto])</f>
        <v>22256.6</v>
      </c>
      <c r="P496" t="str">
        <f>_xlfn.XLOOKUP(Tabla15[[#This Row],[CEDULA]],EMPXSEXO[NODOC],EMPXSEXO[GENERO])</f>
        <v>M</v>
      </c>
      <c r="Q496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7" spans="1:17" hidden="1">
      <c r="A497" t="s">
        <v>7814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03102784380</v>
      </c>
      <c r="D497" t="str">
        <f>_xlfn.XLOOKUP(Tabla15[[#This Row],[CEDULA]],TMODELO[Numero Documento],TMODELO[Empleado],_xlfn.XLOOKUP(Tabla15[[#This Row],[CEDULA]],TNOMINA[cedula],TNOMINA[nombre]))</f>
        <v>ADA YRIS NUÑEZ VASQUEZ</v>
      </c>
      <c r="E497" t="str">
        <f>_xlfn.XLOOKUP(Tabla15[[#This Row],[CEDULA]],TMODELO[Numero Documento],TMODELO[Cargo],_xlfn.XLOOKUP(Tabla15[[#This Row],[COD]],TNOMINA[CODIGO],TNOMINA[cargo]))</f>
        <v>ACOMODADOR (A)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FIJO</v>
      </c>
      <c r="I497" t="str">
        <f>IF(Tabla15[[#This Row],[CAT1]]&lt;&gt;"",Tabla15[[#This Row],[CAT1]],Tabla15[[#This Row],[CAT2]])</f>
        <v>FIJO</v>
      </c>
      <c r="J497" s="42">
        <f>_xlfn.XLOOKUP(Tabla15[[#This Row],[COD]],TNOMINA[CODIGO],TNOMINA[sbruto])</f>
        <v>22000</v>
      </c>
      <c r="K497" s="42">
        <f>_xlfn.XLOOKUP(Tabla15[[#This Row],[COD]],TNOMINA[CODIGO],TNOMINA[ISR])</f>
        <v>0</v>
      </c>
      <c r="L497" s="42">
        <f>_xlfn.XLOOKUP(Tabla15[[#This Row],[COD]],TNOMINA[CODIGO],TNOMINA[SFS])</f>
        <v>668.8</v>
      </c>
      <c r="M497" s="42">
        <f>_xlfn.XLOOKUP(Tabla15[[#This Row],[COD]],TNOMINA[CODIGO],TNOMINA[AFP])</f>
        <v>631.4</v>
      </c>
      <c r="N497" s="42">
        <f>_xlfn.XLOOKUP(Tabla15[[#This Row],[COD]],TNOMINA[CODIGO],TNOMINA[Otro Desc.])</f>
        <v>625</v>
      </c>
      <c r="O497" s="42">
        <f>_xlfn.XLOOKUP(Tabla15[[#This Row],[COD]],TNOMINA[CODIGO],TNOMINA[sneto])</f>
        <v>20074.8</v>
      </c>
      <c r="P497" t="str">
        <f>_xlfn.XLOOKUP(Tabla15[[#This Row],[CEDULA]],EMPXSEXO[NODOC],EMPXSEXO[GENERO])</f>
        <v>F</v>
      </c>
      <c r="Q497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8" spans="1:17" hidden="1">
      <c r="A498" t="s">
        <v>8091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03600318004</v>
      </c>
      <c r="D498" t="str">
        <f>_xlfn.XLOOKUP(Tabla15[[#This Row],[CEDULA]],TMODELO[Numero Documento],TMODELO[Empleado],_xlfn.XLOOKUP(Tabla15[[#This Row],[CEDULA]],TNOMINA[cedula],TNOMINA[nombre]))</f>
        <v>WANDELIN CLARINE PEÑA PEÑA</v>
      </c>
      <c r="E498" t="str">
        <f>_xlfn.XLOOKUP(Tabla15[[#This Row],[CEDULA]],TMODELO[Numero Documento],TMODELO[Cargo],_xlfn.XLOOKUP(Tabla15[[#This Row],[COD]],TNOMINA[CODIGO],TNOMINA[cargo]))</f>
        <v>ACOMODADOR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2">
        <f>_xlfn.XLOOKUP(Tabla15[[#This Row],[COD]],TNOMINA[CODIGO],TNOMINA[sbruto])</f>
        <v>22000</v>
      </c>
      <c r="K498" s="42">
        <f>_xlfn.XLOOKUP(Tabla15[[#This Row],[COD]],TNOMINA[CODIGO],TNOMINA[ISR])</f>
        <v>0</v>
      </c>
      <c r="L498" s="42">
        <f>_xlfn.XLOOKUP(Tabla15[[#This Row],[COD]],TNOMINA[CODIGO],TNOMINA[SFS])</f>
        <v>668.8</v>
      </c>
      <c r="M498" s="42">
        <f>_xlfn.XLOOKUP(Tabla15[[#This Row],[COD]],TNOMINA[CODIGO],TNOMINA[AFP])</f>
        <v>631.4</v>
      </c>
      <c r="N498" s="42">
        <f>_xlfn.XLOOKUP(Tabla15[[#This Row],[COD]],TNOMINA[CODIGO],TNOMINA[Otro Desc.])</f>
        <v>25</v>
      </c>
      <c r="O498" s="42">
        <f>_xlfn.XLOOKUP(Tabla15[[#This Row],[COD]],TNOMINA[CODIGO],TNOMINA[sneto])</f>
        <v>20674.8</v>
      </c>
      <c r="P498" t="str">
        <f>_xlfn.XLOOKUP(Tabla15[[#This Row],[CEDULA]],EMPXSEXO[NODOC],EMPXSEXO[GENERO])</f>
        <v>F</v>
      </c>
      <c r="Q498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9" spans="1:17" hidden="1">
      <c r="A499" t="s">
        <v>8096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03105480283</v>
      </c>
      <c r="D499" t="str">
        <f>_xlfn.XLOOKUP(Tabla15[[#This Row],[CEDULA]],TMODELO[Numero Documento],TMODELO[Empleado],_xlfn.XLOOKUP(Tabla15[[#This Row],[CEDULA]],TNOMINA[cedula],TNOMINA[nombre]))</f>
        <v>WILMER DOMINGO TAVAREZ ROSARIO</v>
      </c>
      <c r="E499" t="str">
        <f>_xlfn.XLOOKUP(Tabla15[[#This Row],[CEDULA]],TMODELO[Numero Documento],TMODELO[Cargo],_xlfn.XLOOKUP(Tabla15[[#This Row],[COD]],TNOMINA[CODIGO],TNOMINA[cargo]))</f>
        <v>MENSAJERO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FIJO</v>
      </c>
      <c r="I499" t="str">
        <f>IF(Tabla15[[#This Row],[CAT1]]&lt;&gt;"",Tabla15[[#This Row],[CAT1]],Tabla15[[#This Row],[CAT2]])</f>
        <v>FIJO</v>
      </c>
      <c r="J499" s="42">
        <f>_xlfn.XLOOKUP(Tabla15[[#This Row],[COD]],TNOMINA[CODIGO],TNOMINA[sbruto])</f>
        <v>22000</v>
      </c>
      <c r="K499" s="42">
        <f>_xlfn.XLOOKUP(Tabla15[[#This Row],[COD]],TNOMINA[CODIGO],TNOMINA[ISR])</f>
        <v>0</v>
      </c>
      <c r="L499" s="42">
        <f>_xlfn.XLOOKUP(Tabla15[[#This Row],[COD]],TNOMINA[CODIGO],TNOMINA[SFS])</f>
        <v>668.8</v>
      </c>
      <c r="M499" s="42">
        <f>_xlfn.XLOOKUP(Tabla15[[#This Row],[COD]],TNOMINA[CODIGO],TNOMINA[AFP])</f>
        <v>631.4</v>
      </c>
      <c r="N499" s="42">
        <f>_xlfn.XLOOKUP(Tabla15[[#This Row],[COD]],TNOMINA[CODIGO],TNOMINA[Otro Desc.])</f>
        <v>1612.380000000001</v>
      </c>
      <c r="O499" s="42">
        <f>_xlfn.XLOOKUP(Tabla15[[#This Row],[COD]],TNOMINA[CODIGO],TNOMINA[sneto])</f>
        <v>19087.419999999998</v>
      </c>
      <c r="P499" t="str">
        <f>_xlfn.XLOOKUP(Tabla15[[#This Row],[CEDULA]],EMPXSEXO[NODOC],EMPXSEXO[GENERO])</f>
        <v>M</v>
      </c>
      <c r="Q499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0" spans="1:17" hidden="1">
      <c r="A500" t="s">
        <v>8065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03101496077</v>
      </c>
      <c r="D500" t="str">
        <f>_xlfn.XLOOKUP(Tabla15[[#This Row],[CEDULA]],TMODELO[Numero Documento],TMODELO[Empleado],_xlfn.XLOOKUP(Tabla15[[#This Row],[CEDULA]],TNOMINA[cedula],TNOMINA[nombre]))</f>
        <v>ROSARIO YESENIA TAVARES ESPINAL</v>
      </c>
      <c r="E500" t="str">
        <f>_xlfn.XLOOKUP(Tabla15[[#This Row],[CEDULA]],TMODELO[Numero Documento],TMODELO[Cargo],_xlfn.XLOOKUP(Tabla15[[#This Row],[COD]],TNOMINA[CODIGO],TNOMINA[cargo]))</f>
        <v>BOLETERA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2">
        <f>_xlfn.XLOOKUP(Tabla15[[#This Row],[COD]],TNOMINA[CODIGO],TNOMINA[sbruto])</f>
        <v>22000</v>
      </c>
      <c r="K500" s="42">
        <f>_xlfn.XLOOKUP(Tabla15[[#This Row],[COD]],TNOMINA[CODIGO],TNOMINA[ISR])</f>
        <v>0</v>
      </c>
      <c r="L500" s="42">
        <f>_xlfn.XLOOKUP(Tabla15[[#This Row],[COD]],TNOMINA[CODIGO],TNOMINA[SFS])</f>
        <v>668.8</v>
      </c>
      <c r="M500" s="42">
        <f>_xlfn.XLOOKUP(Tabla15[[#This Row],[COD]],TNOMINA[CODIGO],TNOMINA[AFP])</f>
        <v>631.4</v>
      </c>
      <c r="N500" s="42">
        <f>_xlfn.XLOOKUP(Tabla15[[#This Row],[COD]],TNOMINA[CODIGO],TNOMINA[Otro Desc.])</f>
        <v>25</v>
      </c>
      <c r="O500" s="42">
        <f>_xlfn.XLOOKUP(Tabla15[[#This Row],[COD]],TNOMINA[CODIGO],TNOMINA[sneto])</f>
        <v>20674.8</v>
      </c>
      <c r="P500" t="str">
        <f>_xlfn.XLOOKUP(Tabla15[[#This Row],[CEDULA]],EMPXSEXO[NODOC],EMPXSEXO[GENERO])</f>
        <v>F</v>
      </c>
      <c r="Q500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1" spans="1:17" hidden="1">
      <c r="A501" t="s">
        <v>7972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03500086073</v>
      </c>
      <c r="D501" t="str">
        <f>_xlfn.XLOOKUP(Tabla15[[#This Row],[CEDULA]],TMODELO[Numero Documento],TMODELO[Empleado],_xlfn.XLOOKUP(Tabla15[[#This Row],[CEDULA]],TNOMINA[cedula],TNOMINA[nombre]))</f>
        <v>JULIA MARIA ROSARIO</v>
      </c>
      <c r="E501" t="str">
        <f>_xlfn.XLOOKUP(Tabla15[[#This Row],[CEDULA]],TMODELO[Numero Documento],TMODELO[Cargo],_xlfn.XLOOKUP(Tabla15[[#This Row],[COD]],TNOMINA[CODIGO],TNOMINA[cargo]))</f>
        <v>ACOMODADOR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FIJO</v>
      </c>
      <c r="I501" t="str">
        <f>IF(Tabla15[[#This Row],[CAT1]]&lt;&gt;"",Tabla15[[#This Row],[CAT1]],Tabla15[[#This Row],[CAT2]])</f>
        <v>FIJO</v>
      </c>
      <c r="J501" s="42">
        <f>_xlfn.XLOOKUP(Tabla15[[#This Row],[COD]],TNOMINA[CODIGO],TNOMINA[sbruto])</f>
        <v>22000</v>
      </c>
      <c r="K501" s="42">
        <f>_xlfn.XLOOKUP(Tabla15[[#This Row],[COD]],TNOMINA[CODIGO],TNOMINA[ISR])</f>
        <v>0</v>
      </c>
      <c r="L501" s="42">
        <f>_xlfn.XLOOKUP(Tabla15[[#This Row],[COD]],TNOMINA[CODIGO],TNOMINA[SFS])</f>
        <v>668.8</v>
      </c>
      <c r="M501" s="42">
        <f>_xlfn.XLOOKUP(Tabla15[[#This Row],[COD]],TNOMINA[CODIGO],TNOMINA[AFP])</f>
        <v>631.4</v>
      </c>
      <c r="N501" s="42">
        <f>_xlfn.XLOOKUP(Tabla15[[#This Row],[COD]],TNOMINA[CODIGO],TNOMINA[Otro Desc.])</f>
        <v>325</v>
      </c>
      <c r="O501" s="42">
        <f>_xlfn.XLOOKUP(Tabla15[[#This Row],[COD]],TNOMINA[CODIGO],TNOMINA[sneto])</f>
        <v>20374.8</v>
      </c>
      <c r="P501" t="str">
        <f>_xlfn.XLOOKUP(Tabla15[[#This Row],[CEDULA]],EMPXSEXO[NODOC],EMPXSEXO[GENERO])</f>
        <v>F</v>
      </c>
      <c r="Q501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2" spans="1:17" hidden="1">
      <c r="A502" t="s">
        <v>7840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03100481906</v>
      </c>
      <c r="D502" t="str">
        <f>_xlfn.XLOOKUP(Tabla15[[#This Row],[CEDULA]],TMODELO[Numero Documento],TMODELO[Empleado],_xlfn.XLOOKUP(Tabla15[[#This Row],[CEDULA]],TNOMINA[cedula],TNOMINA[nombre]))</f>
        <v>ARMANDO ANDRES TORIBIO ABREU</v>
      </c>
      <c r="E502" t="str">
        <f>_xlfn.XLOOKUP(Tabla15[[#This Row],[CEDULA]],TMODELO[Numero Documento],TMODELO[Cargo],_xlfn.XLOOKUP(Tabla15[[#This Row],[COD]],TNOMINA[CODIGO],TNOMINA[cargo]))</f>
        <v>CHOFER I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>CARRERA ADMINISTRATIVA</v>
      </c>
      <c r="H502" t="str">
        <f>_xlfn.XLOOKUP(Tabla15[[#This Row],[CARGO]],Tabla612[CARGO],Tabla612[CATEGORIA DEL SERVIDOR],Tabla15[[#This Row],[TIPO]])</f>
        <v>ESTATUTO SIMPLIFICADO</v>
      </c>
      <c r="I502" t="str">
        <f>IF(Tabla15[[#This Row],[CAT1]]&lt;&gt;"",Tabla15[[#This Row],[CAT1]],Tabla15[[#This Row],[CAT2]])</f>
        <v>CARRERA ADMINISTRATIVA</v>
      </c>
      <c r="J502" s="42">
        <f>_xlfn.XLOOKUP(Tabla15[[#This Row],[COD]],TNOMINA[CODIGO],TNOMINA[sbruto])</f>
        <v>20000</v>
      </c>
      <c r="K502" s="42">
        <f>_xlfn.XLOOKUP(Tabla15[[#This Row],[COD]],TNOMINA[CODIGO],TNOMINA[ISR])</f>
        <v>0</v>
      </c>
      <c r="L502" s="42">
        <f>_xlfn.XLOOKUP(Tabla15[[#This Row],[COD]],TNOMINA[CODIGO],TNOMINA[SFS])</f>
        <v>608</v>
      </c>
      <c r="M502" s="42">
        <f>_xlfn.XLOOKUP(Tabla15[[#This Row],[COD]],TNOMINA[CODIGO],TNOMINA[AFP])</f>
        <v>574</v>
      </c>
      <c r="N502" s="42">
        <f>_xlfn.XLOOKUP(Tabla15[[#This Row],[COD]],TNOMINA[CODIGO],TNOMINA[Otro Desc.])</f>
        <v>325</v>
      </c>
      <c r="O502" s="42">
        <f>_xlfn.XLOOKUP(Tabla15[[#This Row],[COD]],TNOMINA[CODIGO],TNOMINA[sneto])</f>
        <v>18493</v>
      </c>
      <c r="P502" t="str">
        <f>_xlfn.XLOOKUP(Tabla15[[#This Row],[CEDULA]],EMPXSEXO[NODOC],EMPXSEXO[GENERO])</f>
        <v>M</v>
      </c>
      <c r="Q502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3" spans="1:17" hidden="1">
      <c r="A503" t="s">
        <v>7847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03104922004</v>
      </c>
      <c r="D503" t="str">
        <f>_xlfn.XLOOKUP(Tabla15[[#This Row],[CEDULA]],TMODELO[Numero Documento],TMODELO[Empleado],_xlfn.XLOOKUP(Tabla15[[#This Row],[CEDULA]],TNOMINA[cedula],TNOMINA[nombre]))</f>
        <v>BRENDA ALTAGRACIA RAMOS</v>
      </c>
      <c r="E503" t="str">
        <f>_xlfn.XLOOKUP(Tabla15[[#This Row],[CEDULA]],TMODELO[Numero Documento],TMODELO[Cargo],_xlfn.XLOOKUP(Tabla15[[#This Row],[COD]],TNOMINA[CODIGO],TNOMINA[cargo]))</f>
        <v>CONSERJE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3" t="str">
        <f>_xlfn.XLOOKUP(Tabla15[[#This Row],[CEDULA]],TNOMBRADOS[CEDULA],TNOMBRADOS[STATUS],
_xlfn.XLOOKUP(Tabla15[[#This Row],[CEDULA]],TCARRERA[CEDULA],TCARRERA[CATEGORIA DEL SERVIDOR],""))</f>
        <v/>
      </c>
      <c r="H503" t="str">
        <f>_xlfn.XLOOKUP(Tabla15[[#This Row],[CARGO]],Tabla612[CARGO],Tabla612[CATEGORIA DEL SERVIDOR],Tabla15[[#This Row],[TIPO]])</f>
        <v>ESTATUTO SIMPLIFICADO</v>
      </c>
      <c r="I503" t="str">
        <f>IF(Tabla15[[#This Row],[CAT1]]&lt;&gt;"",Tabla15[[#This Row],[CAT1]],Tabla15[[#This Row],[CAT2]])</f>
        <v>ESTATUTO SIMPLIFICADO</v>
      </c>
      <c r="J503" s="42">
        <f>_xlfn.XLOOKUP(Tabla15[[#This Row],[COD]],TNOMINA[CODIGO],TNOMINA[sbruto])</f>
        <v>20000</v>
      </c>
      <c r="K503" s="42">
        <f>_xlfn.XLOOKUP(Tabla15[[#This Row],[COD]],TNOMINA[CODIGO],TNOMINA[ISR])</f>
        <v>0</v>
      </c>
      <c r="L503" s="42">
        <f>_xlfn.XLOOKUP(Tabla15[[#This Row],[COD]],TNOMINA[CODIGO],TNOMINA[SFS])</f>
        <v>608</v>
      </c>
      <c r="M503" s="42">
        <f>_xlfn.XLOOKUP(Tabla15[[#This Row],[COD]],TNOMINA[CODIGO],TNOMINA[AFP])</f>
        <v>574</v>
      </c>
      <c r="N503" s="42">
        <f>_xlfn.XLOOKUP(Tabla15[[#This Row],[COD]],TNOMINA[CODIGO],TNOMINA[Otro Desc.])</f>
        <v>25</v>
      </c>
      <c r="O503" s="42">
        <f>_xlfn.XLOOKUP(Tabla15[[#This Row],[COD]],TNOMINA[CODIGO],TNOMINA[sneto])</f>
        <v>18793</v>
      </c>
      <c r="P503" t="str">
        <f>_xlfn.XLOOKUP(Tabla15[[#This Row],[CEDULA]],EMPXSEXO[NODOC],EMPXSEXO[GENERO])</f>
        <v>F</v>
      </c>
      <c r="Q503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4" spans="1:17" hidden="1">
      <c r="A504" t="s">
        <v>7873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03103410308</v>
      </c>
      <c r="D504" t="str">
        <f>_xlfn.XLOOKUP(Tabla15[[#This Row],[CEDULA]],TMODELO[Numero Documento],TMODELO[Empleado],_xlfn.XLOOKUP(Tabla15[[#This Row],[CEDULA]],TNOMINA[cedula],TNOMINA[nombre]))</f>
        <v>DELVI RAFAEL PERALTA MOSQUEA</v>
      </c>
      <c r="E504" t="str">
        <f>_xlfn.XLOOKUP(Tabla15[[#This Row],[CEDULA]],TMODELO[Numero Documento],TMODELO[Cargo],_xlfn.XLOOKUP(Tabla15[[#This Row],[COD]],TNOMINA[CODIGO],TNOMINA[cargo]))</f>
        <v>AYUDANTE DE MANTENIMIENTO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2">
        <f>_xlfn.XLOOKUP(Tabla15[[#This Row],[COD]],TNOMINA[CODIGO],TNOMINA[sbruto])</f>
        <v>20000</v>
      </c>
      <c r="K504" s="42">
        <f>_xlfn.XLOOKUP(Tabla15[[#This Row],[COD]],TNOMINA[CODIGO],TNOMINA[ISR])</f>
        <v>0</v>
      </c>
      <c r="L504" s="42">
        <f>_xlfn.XLOOKUP(Tabla15[[#This Row],[COD]],TNOMINA[CODIGO],TNOMINA[SFS])</f>
        <v>608</v>
      </c>
      <c r="M504" s="42">
        <f>_xlfn.XLOOKUP(Tabla15[[#This Row],[COD]],TNOMINA[CODIGO],TNOMINA[AFP])</f>
        <v>574</v>
      </c>
      <c r="N504" s="42">
        <f>_xlfn.XLOOKUP(Tabla15[[#This Row],[COD]],TNOMINA[CODIGO],TNOMINA[Otro Desc.])</f>
        <v>25</v>
      </c>
      <c r="O504" s="42">
        <f>_xlfn.XLOOKUP(Tabla15[[#This Row],[COD]],TNOMINA[CODIGO],TNOMINA[sneto])</f>
        <v>18793</v>
      </c>
      <c r="P504" t="str">
        <f>_xlfn.XLOOKUP(Tabla15[[#This Row],[CEDULA]],EMPXSEXO[NODOC],EMPXSEXO[GENERO])</f>
        <v>M</v>
      </c>
      <c r="Q504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5" spans="1:17" hidden="1">
      <c r="A505" t="s">
        <v>7926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40225621057</v>
      </c>
      <c r="D505" t="str">
        <f>_xlfn.XLOOKUP(Tabla15[[#This Row],[CEDULA]],TMODELO[Numero Documento],TMODELO[Empleado],_xlfn.XLOOKUP(Tabla15[[#This Row],[CEDULA]],TNOMINA[cedula],TNOMINA[nombre]))</f>
        <v>HIRANGIE SHANIRY DIAZ BAEZ</v>
      </c>
      <c r="E505" t="str">
        <f>_xlfn.XLOOKUP(Tabla15[[#This Row],[CEDULA]],TMODELO[Numero Documento],TMODELO[Cargo],_xlfn.XLOOKUP(Tabla15[[#This Row],[COD]],TNOMINA[CODIGO],TNOMINA[cargo]))</f>
        <v>RECEPCIONISTA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FIJO</v>
      </c>
      <c r="I505" t="str">
        <f>IF(Tabla15[[#This Row],[CAT1]]&lt;&gt;"",Tabla15[[#This Row],[CAT1]],Tabla15[[#This Row],[CAT2]])</f>
        <v>FIJO</v>
      </c>
      <c r="J505" s="42">
        <f>_xlfn.XLOOKUP(Tabla15[[#This Row],[COD]],TNOMINA[CODIGO],TNOMINA[sbruto])</f>
        <v>20000</v>
      </c>
      <c r="K505" s="42">
        <f>_xlfn.XLOOKUP(Tabla15[[#This Row],[COD]],TNOMINA[CODIGO],TNOMINA[ISR])</f>
        <v>0</v>
      </c>
      <c r="L505" s="42">
        <f>_xlfn.XLOOKUP(Tabla15[[#This Row],[COD]],TNOMINA[CODIGO],TNOMINA[SFS])</f>
        <v>608</v>
      </c>
      <c r="M505" s="42">
        <f>_xlfn.XLOOKUP(Tabla15[[#This Row],[COD]],TNOMINA[CODIGO],TNOMINA[AFP])</f>
        <v>574</v>
      </c>
      <c r="N505" s="42">
        <f>_xlfn.XLOOKUP(Tabla15[[#This Row],[COD]],TNOMINA[CODIGO],TNOMINA[Otro Desc.])</f>
        <v>7825</v>
      </c>
      <c r="O505" s="42">
        <f>_xlfn.XLOOKUP(Tabla15[[#This Row],[COD]],TNOMINA[CODIGO],TNOMINA[sneto])</f>
        <v>10993</v>
      </c>
      <c r="P505" t="str">
        <f>_xlfn.XLOOKUP(Tabla15[[#This Row],[CEDULA]],EMPXSEXO[NODOC],EMPXSEXO[GENERO])</f>
        <v>F</v>
      </c>
      <c r="Q505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6" spans="1:17" hidden="1">
      <c r="A506" t="s">
        <v>8053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40226494413</v>
      </c>
      <c r="D506" t="str">
        <f>_xlfn.XLOOKUP(Tabla15[[#This Row],[CEDULA]],TMODELO[Numero Documento],TMODELO[Empleado],_xlfn.XLOOKUP(Tabla15[[#This Row],[CEDULA]],TNOMINA[cedula],TNOMINA[nombre]))</f>
        <v>RICARDO ANTONIO PEREZ MORALES</v>
      </c>
      <c r="E506" t="str">
        <f>_xlfn.XLOOKUP(Tabla15[[#This Row],[CEDULA]],TMODELO[Numero Documento],TMODELO[Cargo],_xlfn.XLOOKUP(Tabla15[[#This Row],[COD]],TNOMINA[CODIGO],TNOMINA[cargo]))</f>
        <v>VIGILANTE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ESTATUTO SIMPLIFICADO</v>
      </c>
      <c r="I506" t="str">
        <f>IF(Tabla15[[#This Row],[CAT1]]&lt;&gt;"",Tabla15[[#This Row],[CAT1]],Tabla15[[#This Row],[CAT2]])</f>
        <v>ESTATUTO SIMPLIFICADO</v>
      </c>
      <c r="J506" s="42">
        <f>_xlfn.XLOOKUP(Tabla15[[#This Row],[COD]],TNOMINA[CODIGO],TNOMINA[sbruto])</f>
        <v>18000</v>
      </c>
      <c r="K506" s="42">
        <f>_xlfn.XLOOKUP(Tabla15[[#This Row],[COD]],TNOMINA[CODIGO],TNOMINA[ISR])</f>
        <v>0</v>
      </c>
      <c r="L506" s="42">
        <f>_xlfn.XLOOKUP(Tabla15[[#This Row],[COD]],TNOMINA[CODIGO],TNOMINA[SFS])</f>
        <v>547.20000000000005</v>
      </c>
      <c r="M506" s="42">
        <f>_xlfn.XLOOKUP(Tabla15[[#This Row],[COD]],TNOMINA[CODIGO],TNOMINA[AFP])</f>
        <v>516.6</v>
      </c>
      <c r="N506" s="42">
        <f>_xlfn.XLOOKUP(Tabla15[[#This Row],[COD]],TNOMINA[CODIGO],TNOMINA[Otro Desc.])</f>
        <v>25</v>
      </c>
      <c r="O506" s="42">
        <f>_xlfn.XLOOKUP(Tabla15[[#This Row],[COD]],TNOMINA[CODIGO],TNOMINA[sneto])</f>
        <v>16911.2</v>
      </c>
      <c r="P506" t="str">
        <f>_xlfn.XLOOKUP(Tabla15[[#This Row],[CEDULA]],EMPXSEXO[NODOC],EMPXSEXO[GENERO])</f>
        <v>M</v>
      </c>
      <c r="Q506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7" spans="1:17" hidden="1">
      <c r="A507" t="s">
        <v>7884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03101225054</v>
      </c>
      <c r="D507" t="str">
        <f>_xlfn.XLOOKUP(Tabla15[[#This Row],[CEDULA]],TMODELO[Numero Documento],TMODELO[Empleado],_xlfn.XLOOKUP(Tabla15[[#This Row],[CEDULA]],TNOMINA[cedula],TNOMINA[nombre]))</f>
        <v>EMILIA CLARIBEL ALMONTE VARGAS</v>
      </c>
      <c r="E507" t="str">
        <f>_xlfn.XLOOKUP(Tabla15[[#This Row],[CEDULA]],TMODELO[Numero Documento],TMODELO[Cargo],_xlfn.XLOOKUP(Tabla15[[#This Row],[COD]],TNOMINA[CODIGO],TNOMINA[cargo]))</f>
        <v>CONSERJE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2">
        <f>_xlfn.XLOOKUP(Tabla15[[#This Row],[COD]],TNOMINA[CODIGO],TNOMINA[sbruto])</f>
        <v>17000</v>
      </c>
      <c r="K507" s="42">
        <f>_xlfn.XLOOKUP(Tabla15[[#This Row],[COD]],TNOMINA[CODIGO],TNOMINA[ISR])</f>
        <v>0</v>
      </c>
      <c r="L507" s="42">
        <f>_xlfn.XLOOKUP(Tabla15[[#This Row],[COD]],TNOMINA[CODIGO],TNOMINA[SFS])</f>
        <v>516.79999999999995</v>
      </c>
      <c r="M507" s="42">
        <f>_xlfn.XLOOKUP(Tabla15[[#This Row],[COD]],TNOMINA[CODIGO],TNOMINA[AFP])</f>
        <v>487.9</v>
      </c>
      <c r="N507" s="42">
        <f>_xlfn.XLOOKUP(Tabla15[[#This Row],[COD]],TNOMINA[CODIGO],TNOMINA[Otro Desc.])</f>
        <v>25</v>
      </c>
      <c r="O507" s="42">
        <f>_xlfn.XLOOKUP(Tabla15[[#This Row],[COD]],TNOMINA[CODIGO],TNOMINA[sneto])</f>
        <v>15970.3</v>
      </c>
      <c r="P507" t="str">
        <f>_xlfn.XLOOKUP(Tabla15[[#This Row],[CEDULA]],EMPXSEXO[NODOC],EMPXSEXO[GENERO])</f>
        <v>F</v>
      </c>
      <c r="Q507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8" spans="1:17" hidden="1">
      <c r="A508" t="s">
        <v>8061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03700781424</v>
      </c>
      <c r="D508" t="str">
        <f>_xlfn.XLOOKUP(Tabla15[[#This Row],[CEDULA]],TMODELO[Numero Documento],TMODELO[Empleado],_xlfn.XLOOKUP(Tabla15[[#This Row],[CEDULA]],TNOMINA[cedula],TNOMINA[nombre]))</f>
        <v>ROSA ESTHER MONTERO DEL CARMEN</v>
      </c>
      <c r="E508" t="str">
        <f>_xlfn.XLOOKUP(Tabla15[[#This Row],[CEDULA]],TMODELO[Numero Documento],TMODELO[Cargo],_xlfn.XLOOKUP(Tabla15[[#This Row],[COD]],TNOMINA[CODIGO],TNOMINA[cargo]))</f>
        <v>CONSERJE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ESTATUTO SIMPLIFICADO</v>
      </c>
      <c r="I508" t="str">
        <f>IF(Tabla15[[#This Row],[CAT1]]&lt;&gt;"",Tabla15[[#This Row],[CAT1]],Tabla15[[#This Row],[CAT2]])</f>
        <v>ESTATUTO SIMPLIFICADO</v>
      </c>
      <c r="J508" s="42">
        <f>_xlfn.XLOOKUP(Tabla15[[#This Row],[COD]],TNOMINA[CODIGO],TNOMINA[sbruto])</f>
        <v>17000</v>
      </c>
      <c r="K508" s="42">
        <f>_xlfn.XLOOKUP(Tabla15[[#This Row],[COD]],TNOMINA[CODIGO],TNOMINA[ISR])</f>
        <v>0</v>
      </c>
      <c r="L508" s="42">
        <f>_xlfn.XLOOKUP(Tabla15[[#This Row],[COD]],TNOMINA[CODIGO],TNOMINA[SFS])</f>
        <v>516.79999999999995</v>
      </c>
      <c r="M508" s="42">
        <f>_xlfn.XLOOKUP(Tabla15[[#This Row],[COD]],TNOMINA[CODIGO],TNOMINA[AFP])</f>
        <v>487.9</v>
      </c>
      <c r="N508" s="42">
        <f>_xlfn.XLOOKUP(Tabla15[[#This Row],[COD]],TNOMINA[CODIGO],TNOMINA[Otro Desc.])</f>
        <v>25</v>
      </c>
      <c r="O508" s="42">
        <f>_xlfn.XLOOKUP(Tabla15[[#This Row],[COD]],TNOMINA[CODIGO],TNOMINA[sneto])</f>
        <v>15970.3</v>
      </c>
      <c r="P508" t="str">
        <f>_xlfn.XLOOKUP(Tabla15[[#This Row],[CEDULA]],EMPXSEXO[NODOC],EMPXSEXO[GENERO])</f>
        <v>F</v>
      </c>
      <c r="Q508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9" spans="1:17" hidden="1">
      <c r="A509" t="s">
        <v>7992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00107766438</v>
      </c>
      <c r="D509" t="str">
        <f>_xlfn.XLOOKUP(Tabla15[[#This Row],[CEDULA]],TMODELO[Numero Documento],TMODELO[Empleado],_xlfn.XLOOKUP(Tabla15[[#This Row],[CEDULA]],TNOMINA[cedula],TNOMINA[nombre]))</f>
        <v>LUCIA HIRALDO</v>
      </c>
      <c r="E509" t="str">
        <f>_xlfn.XLOOKUP(Tabla15[[#This Row],[CEDULA]],TMODELO[Numero Documento],TMODELO[Cargo],_xlfn.XLOOKUP(Tabla15[[#This Row],[COD]],TNOMINA[CODIGO],TNOMINA[cargo]))</f>
        <v>CONSERJE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ESTATUTO SIMPLIFICADO</v>
      </c>
      <c r="I509" t="str">
        <f>IF(Tabla15[[#This Row],[CAT1]]&lt;&gt;"",Tabla15[[#This Row],[CAT1]],Tabla15[[#This Row],[CAT2]])</f>
        <v>ESTATUTO SIMPLIFICADO</v>
      </c>
      <c r="J509" s="42">
        <f>_xlfn.XLOOKUP(Tabla15[[#This Row],[COD]],TNOMINA[CODIGO],TNOMINA[sbruto])</f>
        <v>15000</v>
      </c>
      <c r="K509" s="42">
        <f>_xlfn.XLOOKUP(Tabla15[[#This Row],[COD]],TNOMINA[CODIGO],TNOMINA[ISR])</f>
        <v>0</v>
      </c>
      <c r="L509" s="42">
        <f>_xlfn.XLOOKUP(Tabla15[[#This Row],[COD]],TNOMINA[CODIGO],TNOMINA[SFS])</f>
        <v>456</v>
      </c>
      <c r="M509" s="42">
        <f>_xlfn.XLOOKUP(Tabla15[[#This Row],[COD]],TNOMINA[CODIGO],TNOMINA[AFP])</f>
        <v>430.5</v>
      </c>
      <c r="N509" s="42">
        <f>_xlfn.XLOOKUP(Tabla15[[#This Row],[COD]],TNOMINA[CODIGO],TNOMINA[Otro Desc.])</f>
        <v>325</v>
      </c>
      <c r="O509" s="42">
        <f>_xlfn.XLOOKUP(Tabla15[[#This Row],[COD]],TNOMINA[CODIGO],TNOMINA[sneto])</f>
        <v>13788.5</v>
      </c>
      <c r="P509" t="str">
        <f>_xlfn.XLOOKUP(Tabla15[[#This Row],[CEDULA]],EMPXSEXO[NODOC],EMPXSEXO[GENERO])</f>
        <v>F</v>
      </c>
      <c r="Q509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0" spans="1:17" hidden="1">
      <c r="A510" t="s">
        <v>7994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03102027665</v>
      </c>
      <c r="D510" t="str">
        <f>_xlfn.XLOOKUP(Tabla15[[#This Row],[CEDULA]],TMODELO[Numero Documento],TMODELO[Empleado],_xlfn.XLOOKUP(Tabla15[[#This Row],[CEDULA]],TNOMINA[cedula],TNOMINA[nombre]))</f>
        <v>LUCIANO GRULLON DIAZ</v>
      </c>
      <c r="E510" t="str">
        <f>_xlfn.XLOOKUP(Tabla15[[#This Row],[CEDULA]],TMODELO[Numero Documento],TMODELO[Cargo],_xlfn.XLOOKUP(Tabla15[[#This Row],[COD]],TNOMINA[CODIGO],TNOMINA[cargo]))</f>
        <v>SEGURIDAD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FIJO</v>
      </c>
      <c r="I510" t="str">
        <f>IF(Tabla15[[#This Row],[CAT1]]&lt;&gt;"",Tabla15[[#This Row],[CAT1]],Tabla15[[#This Row],[CAT2]])</f>
        <v>FIJO</v>
      </c>
      <c r="J510" s="42">
        <f>_xlfn.XLOOKUP(Tabla15[[#This Row],[COD]],TNOMINA[CODIGO],TNOMINA[sbruto])</f>
        <v>15000</v>
      </c>
      <c r="K510" s="42">
        <f>_xlfn.XLOOKUP(Tabla15[[#This Row],[COD]],TNOMINA[CODIGO],TNOMINA[ISR])</f>
        <v>0</v>
      </c>
      <c r="L510" s="42">
        <f>_xlfn.XLOOKUP(Tabla15[[#This Row],[COD]],TNOMINA[CODIGO],TNOMINA[SFS])</f>
        <v>456</v>
      </c>
      <c r="M510" s="42">
        <f>_xlfn.XLOOKUP(Tabla15[[#This Row],[COD]],TNOMINA[CODIGO],TNOMINA[AFP])</f>
        <v>430.5</v>
      </c>
      <c r="N510" s="42">
        <f>_xlfn.XLOOKUP(Tabla15[[#This Row],[COD]],TNOMINA[CODIGO],TNOMINA[Otro Desc.])</f>
        <v>25</v>
      </c>
      <c r="O510" s="42">
        <f>_xlfn.XLOOKUP(Tabla15[[#This Row],[COD]],TNOMINA[CODIGO],TNOMINA[sneto])</f>
        <v>14088.5</v>
      </c>
      <c r="P510" t="str">
        <f>_xlfn.XLOOKUP(Tabla15[[#This Row],[CEDULA]],EMPXSEXO[NODOC],EMPXSEXO[GENERO])</f>
        <v>M</v>
      </c>
      <c r="Q510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1" spans="1:17" hidden="1">
      <c r="A511" t="s">
        <v>8085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03101032930</v>
      </c>
      <c r="D511" t="str">
        <f>_xlfn.XLOOKUP(Tabla15[[#This Row],[CEDULA]],TMODELO[Numero Documento],TMODELO[Empleado],_xlfn.XLOOKUP(Tabla15[[#This Row],[CEDULA]],TNOMINA[cedula],TNOMINA[nombre]))</f>
        <v>VICTOR DIONICIO ACEVEDO</v>
      </c>
      <c r="E511" t="str">
        <f>_xlfn.XLOOKUP(Tabla15[[#This Row],[CEDULA]],TMODELO[Numero Documento],TMODELO[Cargo],_xlfn.XLOOKUP(Tabla15[[#This Row],[COD]],TNOMINA[CODIGO],TNOMINA[cargo]))</f>
        <v>SEGURIDAD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2">
        <f>_xlfn.XLOOKUP(Tabla15[[#This Row],[COD]],TNOMINA[CODIGO],TNOMINA[sbruto])</f>
        <v>15000</v>
      </c>
      <c r="K511" s="42">
        <f>_xlfn.XLOOKUP(Tabla15[[#This Row],[COD]],TNOMINA[CODIGO],TNOMINA[ISR])</f>
        <v>0</v>
      </c>
      <c r="L511" s="42">
        <f>_xlfn.XLOOKUP(Tabla15[[#This Row],[COD]],TNOMINA[CODIGO],TNOMINA[SFS])</f>
        <v>456</v>
      </c>
      <c r="M511" s="42">
        <f>_xlfn.XLOOKUP(Tabla15[[#This Row],[COD]],TNOMINA[CODIGO],TNOMINA[AFP])</f>
        <v>430.5</v>
      </c>
      <c r="N511" s="42">
        <f>_xlfn.XLOOKUP(Tabla15[[#This Row],[COD]],TNOMINA[CODIGO],TNOMINA[Otro Desc.])</f>
        <v>25</v>
      </c>
      <c r="O511" s="42">
        <f>_xlfn.XLOOKUP(Tabla15[[#This Row],[COD]],TNOMINA[CODIGO],TNOMINA[sneto])</f>
        <v>14088.5</v>
      </c>
      <c r="P511" t="str">
        <f>_xlfn.XLOOKUP(Tabla15[[#This Row],[CEDULA]],EMPXSEXO[NODOC],EMPXSEXO[GENERO])</f>
        <v>M</v>
      </c>
      <c r="Q511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2" spans="1:17" hidden="1">
      <c r="A512" t="s">
        <v>7913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03102792870</v>
      </c>
      <c r="D512" t="str">
        <f>_xlfn.XLOOKUP(Tabla15[[#This Row],[CEDULA]],TMODELO[Numero Documento],TMODELO[Empleado],_xlfn.XLOOKUP(Tabla15[[#This Row],[CEDULA]],TNOMINA[cedula],TNOMINA[nombre]))</f>
        <v>GERMANIA TORIBIO LOPEZ</v>
      </c>
      <c r="E512" t="str">
        <f>_xlfn.XLOOKUP(Tabla15[[#This Row],[CEDULA]],TMODELO[Numero Documento],TMODELO[Cargo],_xlfn.XLOOKUP(Tabla15[[#This Row],[COD]],TNOMINA[CODIGO],TNOMINA[cargo]))</f>
        <v>CONSERJE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2">
        <f>_xlfn.XLOOKUP(Tabla15[[#This Row],[COD]],TNOMINA[CODIGO],TNOMINA[sbruto])</f>
        <v>15000</v>
      </c>
      <c r="K512" s="42">
        <f>_xlfn.XLOOKUP(Tabla15[[#This Row],[COD]],TNOMINA[CODIGO],TNOMINA[ISR])</f>
        <v>0</v>
      </c>
      <c r="L512" s="42">
        <f>_xlfn.XLOOKUP(Tabla15[[#This Row],[COD]],TNOMINA[CODIGO],TNOMINA[SFS])</f>
        <v>456</v>
      </c>
      <c r="M512" s="42">
        <f>_xlfn.XLOOKUP(Tabla15[[#This Row],[COD]],TNOMINA[CODIGO],TNOMINA[AFP])</f>
        <v>430.5</v>
      </c>
      <c r="N512" s="42">
        <f>_xlfn.XLOOKUP(Tabla15[[#This Row],[COD]],TNOMINA[CODIGO],TNOMINA[Otro Desc.])</f>
        <v>25</v>
      </c>
      <c r="O512" s="42">
        <f>_xlfn.XLOOKUP(Tabla15[[#This Row],[COD]],TNOMINA[CODIGO],TNOMINA[sneto])</f>
        <v>14088.5</v>
      </c>
      <c r="P512" t="str">
        <f>_xlfn.XLOOKUP(Tabla15[[#This Row],[CEDULA]],EMPXSEXO[NODOC],EMPXSEXO[GENERO])</f>
        <v>F</v>
      </c>
      <c r="Q512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3" spans="1:17" hidden="1">
      <c r="A513" t="s">
        <v>8014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03900145610</v>
      </c>
      <c r="D513" t="str">
        <f>_xlfn.XLOOKUP(Tabla15[[#This Row],[CEDULA]],TMODELO[Numero Documento],TMODELO[Empleado],_xlfn.XLOOKUP(Tabla15[[#This Row],[CEDULA]],TNOMINA[cedula],TNOMINA[nombre]))</f>
        <v>MARTIN EVARISTO CABRERA GOMEZ</v>
      </c>
      <c r="E513" t="str">
        <f>_xlfn.XLOOKUP(Tabla15[[#This Row],[CEDULA]],TMODELO[Numero Documento],TMODELO[Cargo],_xlfn.XLOOKUP(Tabla15[[#This Row],[COD]],TNOMINA[CODIGO],TNOMINA[cargo]))</f>
        <v>CONSERJE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ESTATUTO SIMPLIFICADO</v>
      </c>
      <c r="I513" t="str">
        <f>IF(Tabla15[[#This Row],[CAT1]]&lt;&gt;"",Tabla15[[#This Row],[CAT1]],Tabla15[[#This Row],[CAT2]])</f>
        <v>ESTATUTO SIMPLIFICADO</v>
      </c>
      <c r="J513" s="42">
        <f>_xlfn.XLOOKUP(Tabla15[[#This Row],[COD]],TNOMINA[CODIGO],TNOMINA[sbruto])</f>
        <v>15000</v>
      </c>
      <c r="K513" s="42">
        <f>_xlfn.XLOOKUP(Tabla15[[#This Row],[COD]],TNOMINA[CODIGO],TNOMINA[ISR])</f>
        <v>0</v>
      </c>
      <c r="L513" s="42">
        <f>_xlfn.XLOOKUP(Tabla15[[#This Row],[COD]],TNOMINA[CODIGO],TNOMINA[SFS])</f>
        <v>456</v>
      </c>
      <c r="M513" s="42">
        <f>_xlfn.XLOOKUP(Tabla15[[#This Row],[COD]],TNOMINA[CODIGO],TNOMINA[AFP])</f>
        <v>430.5</v>
      </c>
      <c r="N513" s="42">
        <f>_xlfn.XLOOKUP(Tabla15[[#This Row],[COD]],TNOMINA[CODIGO],TNOMINA[Otro Desc.])</f>
        <v>325</v>
      </c>
      <c r="O513" s="42">
        <f>_xlfn.XLOOKUP(Tabla15[[#This Row],[COD]],TNOMINA[CODIGO],TNOMINA[sneto])</f>
        <v>13788.5</v>
      </c>
      <c r="P513" t="str">
        <f>_xlfn.XLOOKUP(Tabla15[[#This Row],[CEDULA]],EMPXSEXO[NODOC],EMPXSEXO[GENERO])</f>
        <v>M</v>
      </c>
      <c r="Q513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4" spans="1:17" hidden="1">
      <c r="A514" t="s">
        <v>7956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03103104281</v>
      </c>
      <c r="D514" t="str">
        <f>_xlfn.XLOOKUP(Tabla15[[#This Row],[CEDULA]],TMODELO[Numero Documento],TMODELO[Empleado],_xlfn.XLOOKUP(Tabla15[[#This Row],[CEDULA]],TNOMINA[cedula],TNOMINA[nombre]))</f>
        <v>JOSE MIGUEL PEREZ MORALES</v>
      </c>
      <c r="E514" t="str">
        <f>_xlfn.XLOOKUP(Tabla15[[#This Row],[CEDULA]],TMODELO[Numero Documento],TMODELO[Cargo],_xlfn.XLOOKUP(Tabla15[[#This Row],[COD]],TNOMINA[CODIGO],TNOMINA[cargo]))</f>
        <v>JARDINERO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ESTATUTO SIMPLIFICADO</v>
      </c>
      <c r="I514" t="str">
        <f>IF(Tabla15[[#This Row],[CAT1]]&lt;&gt;"",Tabla15[[#This Row],[CAT1]],Tabla15[[#This Row],[CAT2]])</f>
        <v>ESTATUTO SIMPLIFICADO</v>
      </c>
      <c r="J514" s="42">
        <f>_xlfn.XLOOKUP(Tabla15[[#This Row],[COD]],TNOMINA[CODIGO],TNOMINA[sbruto])</f>
        <v>15000</v>
      </c>
      <c r="K514" s="42">
        <f>_xlfn.XLOOKUP(Tabla15[[#This Row],[COD]],TNOMINA[CODIGO],TNOMINA[ISR])</f>
        <v>0</v>
      </c>
      <c r="L514" s="42">
        <f>_xlfn.XLOOKUP(Tabla15[[#This Row],[COD]],TNOMINA[CODIGO],TNOMINA[SFS])</f>
        <v>456</v>
      </c>
      <c r="M514" s="42">
        <f>_xlfn.XLOOKUP(Tabla15[[#This Row],[COD]],TNOMINA[CODIGO],TNOMINA[AFP])</f>
        <v>430.5</v>
      </c>
      <c r="N514" s="42">
        <f>_xlfn.XLOOKUP(Tabla15[[#This Row],[COD]],TNOMINA[CODIGO],TNOMINA[Otro Desc.])</f>
        <v>25</v>
      </c>
      <c r="O514" s="42">
        <f>_xlfn.XLOOKUP(Tabla15[[#This Row],[COD]],TNOMINA[CODIGO],TNOMINA[sneto])</f>
        <v>14088.5</v>
      </c>
      <c r="P514" t="str">
        <f>_xlfn.XLOOKUP(Tabla15[[#This Row],[CEDULA]],EMPXSEXO[NODOC],EMPXSEXO[GENERO])</f>
        <v>M</v>
      </c>
      <c r="Q514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5" spans="1:17" hidden="1">
      <c r="A515" t="s">
        <v>7876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03101942286</v>
      </c>
      <c r="D515" t="str">
        <f>_xlfn.XLOOKUP(Tabla15[[#This Row],[CEDULA]],TMODELO[Numero Documento],TMODELO[Empleado],_xlfn.XLOOKUP(Tabla15[[#This Row],[CEDULA]],TNOMINA[cedula],TNOMINA[nombre]))</f>
        <v>DOCTOR DE LOS SANTOS ROSARIO</v>
      </c>
      <c r="E515" t="str">
        <f>_xlfn.XLOOKUP(Tabla15[[#This Row],[CEDULA]],TMODELO[Numero Documento],TMODELO[Cargo],_xlfn.XLOOKUP(Tabla15[[#This Row],[COD]],TNOMINA[CODIGO],TNOMINA[cargo]))</f>
        <v>JARDINERO (A)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ESTATUTO SIMPLIFICADO</v>
      </c>
      <c r="I515" t="str">
        <f>IF(Tabla15[[#This Row],[CAT1]]&lt;&gt;"",Tabla15[[#This Row],[CAT1]],Tabla15[[#This Row],[CAT2]])</f>
        <v>ESTATUTO SIMPLIFICADO</v>
      </c>
      <c r="J515" s="42">
        <f>_xlfn.XLOOKUP(Tabla15[[#This Row],[COD]],TNOMINA[CODIGO],TNOMINA[sbruto])</f>
        <v>15000</v>
      </c>
      <c r="K515" s="42">
        <f>_xlfn.XLOOKUP(Tabla15[[#This Row],[COD]],TNOMINA[CODIGO],TNOMINA[ISR])</f>
        <v>0</v>
      </c>
      <c r="L515" s="42">
        <f>_xlfn.XLOOKUP(Tabla15[[#This Row],[COD]],TNOMINA[CODIGO],TNOMINA[SFS])</f>
        <v>456</v>
      </c>
      <c r="M515" s="42">
        <f>_xlfn.XLOOKUP(Tabla15[[#This Row],[COD]],TNOMINA[CODIGO],TNOMINA[AFP])</f>
        <v>430.5</v>
      </c>
      <c r="N515" s="42">
        <f>_xlfn.XLOOKUP(Tabla15[[#This Row],[COD]],TNOMINA[CODIGO],TNOMINA[Otro Desc.])</f>
        <v>325</v>
      </c>
      <c r="O515" s="42">
        <f>_xlfn.XLOOKUP(Tabla15[[#This Row],[COD]],TNOMINA[CODIGO],TNOMINA[sneto])</f>
        <v>13788.5</v>
      </c>
      <c r="P515" t="str">
        <f>_xlfn.XLOOKUP(Tabla15[[#This Row],[CEDULA]],EMPXSEXO[NODOC],EMPXSEXO[GENERO])</f>
        <v>M</v>
      </c>
      <c r="Q515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6" spans="1:17" hidden="1">
      <c r="A516" t="s">
        <v>7910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09500068185</v>
      </c>
      <c r="D516" t="str">
        <f>_xlfn.XLOOKUP(Tabla15[[#This Row],[CEDULA]],TMODELO[Numero Documento],TMODELO[Empleado],_xlfn.XLOOKUP(Tabla15[[#This Row],[CEDULA]],TNOMINA[cedula],TNOMINA[nombre]))</f>
        <v>FRESA ALTAGRACIA CASTILLO SANTOS</v>
      </c>
      <c r="E516" t="str">
        <f>_xlfn.XLOOKUP(Tabla15[[#This Row],[CEDULA]],TMODELO[Numero Documento],TMODELO[Cargo],_xlfn.XLOOKUP(Tabla15[[#This Row],[COD]],TNOMINA[CODIGO],TNOMINA[cargo]))</f>
        <v>CONSERJE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ESTATUTO SIMPLIFICADO</v>
      </c>
      <c r="I516" t="str">
        <f>IF(Tabla15[[#This Row],[CAT1]]&lt;&gt;"",Tabla15[[#This Row],[CAT1]],Tabla15[[#This Row],[CAT2]])</f>
        <v>ESTATUTO SIMPLIFICADO</v>
      </c>
      <c r="J516" s="42">
        <f>_xlfn.XLOOKUP(Tabla15[[#This Row],[COD]],TNOMINA[CODIGO],TNOMINA[sbruto])</f>
        <v>10000</v>
      </c>
      <c r="K516" s="42">
        <f>_xlfn.XLOOKUP(Tabla15[[#This Row],[COD]],TNOMINA[CODIGO],TNOMINA[ISR])</f>
        <v>0</v>
      </c>
      <c r="L516" s="42">
        <f>_xlfn.XLOOKUP(Tabla15[[#This Row],[COD]],TNOMINA[CODIGO],TNOMINA[SFS])</f>
        <v>304</v>
      </c>
      <c r="M516" s="42">
        <f>_xlfn.XLOOKUP(Tabla15[[#This Row],[COD]],TNOMINA[CODIGO],TNOMINA[AFP])</f>
        <v>287</v>
      </c>
      <c r="N516" s="42">
        <f>_xlfn.XLOOKUP(Tabla15[[#This Row],[COD]],TNOMINA[CODIGO],TNOMINA[Otro Desc.])</f>
        <v>375</v>
      </c>
      <c r="O516" s="42">
        <f>_xlfn.XLOOKUP(Tabla15[[#This Row],[COD]],TNOMINA[CODIGO],TNOMINA[sneto])</f>
        <v>9034</v>
      </c>
      <c r="P516" t="str">
        <f>_xlfn.XLOOKUP(Tabla15[[#This Row],[CEDULA]],EMPXSEXO[NODOC],EMPXSEXO[GENERO])</f>
        <v>F</v>
      </c>
      <c r="Q516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7" spans="1:17" hidden="1">
      <c r="A517" t="s">
        <v>8092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03102941071</v>
      </c>
      <c r="D517" t="str">
        <f>_xlfn.XLOOKUP(Tabla15[[#This Row],[CEDULA]],TMODELO[Numero Documento],TMODELO[Empleado],_xlfn.XLOOKUP(Tabla15[[#This Row],[CEDULA]],TNOMINA[cedula],TNOMINA[nombre]))</f>
        <v>WELLINGTON ALEXANDER GIL PARRA</v>
      </c>
      <c r="E517" t="str">
        <f>_xlfn.XLOOKUP(Tabla15[[#This Row],[CEDULA]],TMODELO[Numero Documento],TMODELO[Cargo],_xlfn.XLOOKUP(Tabla15[[#This Row],[COD]],TNOMINA[CODIGO],TNOMINA[cargo]))</f>
        <v>AYUDANTE TECNICO ILUMINACION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2">
        <f>_xlfn.XLOOKUP(Tabla15[[#This Row],[COD]],TNOMINA[CODIGO],TNOMINA[sbruto])</f>
        <v>10000</v>
      </c>
      <c r="K517" s="42">
        <f>_xlfn.XLOOKUP(Tabla15[[#This Row],[COD]],TNOMINA[CODIGO],TNOMINA[ISR])</f>
        <v>0</v>
      </c>
      <c r="L517" s="42">
        <f>_xlfn.XLOOKUP(Tabla15[[#This Row],[COD]],TNOMINA[CODIGO],TNOMINA[SFS])</f>
        <v>304</v>
      </c>
      <c r="M517" s="42">
        <f>_xlfn.XLOOKUP(Tabla15[[#This Row],[COD]],TNOMINA[CODIGO],TNOMINA[AFP])</f>
        <v>287</v>
      </c>
      <c r="N517" s="42">
        <f>_xlfn.XLOOKUP(Tabla15[[#This Row],[COD]],TNOMINA[CODIGO],TNOMINA[Otro Desc.])</f>
        <v>425</v>
      </c>
      <c r="O517" s="42">
        <f>_xlfn.XLOOKUP(Tabla15[[#This Row],[COD]],TNOMINA[CODIGO],TNOMINA[sneto])</f>
        <v>8984</v>
      </c>
      <c r="P517" t="str">
        <f>_xlfn.XLOOKUP(Tabla15[[#This Row],[CEDULA]],EMPXSEXO[NODOC],EMPXSEXO[GENERO])</f>
        <v>M</v>
      </c>
      <c r="Q517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8" spans="1:17" hidden="1">
      <c r="A518" t="s">
        <v>8003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03102432857</v>
      </c>
      <c r="D518" t="str">
        <f>_xlfn.XLOOKUP(Tabla15[[#This Row],[CEDULA]],TMODELO[Numero Documento],TMODELO[Empleado],_xlfn.XLOOKUP(Tabla15[[#This Row],[CEDULA]],TNOMINA[cedula],TNOMINA[nombre]))</f>
        <v>MARIA CEPEDA RODRIGUEZ</v>
      </c>
      <c r="E518" t="str">
        <f>_xlfn.XLOOKUP(Tabla15[[#This Row],[CEDULA]],TMODELO[Numero Documento],TMODELO[Cargo],_xlfn.XLOOKUP(Tabla15[[#This Row],[COD]],TNOMINA[CODIGO],TNOMINA[cargo]))</f>
        <v>BAILARINA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>CARRERA ADMINISTRATIVA</v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CARRERA ADMINISTRATIVA</v>
      </c>
      <c r="J518" s="42">
        <f>_xlfn.XLOOKUP(Tabla15[[#This Row],[COD]],TNOMINA[CODIGO],TNOMINA[sbruto])</f>
        <v>40000</v>
      </c>
      <c r="K518" s="42">
        <f>_xlfn.XLOOKUP(Tabla15[[#This Row],[COD]],TNOMINA[CODIGO],TNOMINA[ISR])</f>
        <v>204.54</v>
      </c>
      <c r="L518" s="42">
        <f>_xlfn.XLOOKUP(Tabla15[[#This Row],[COD]],TNOMINA[CODIGO],TNOMINA[SFS])</f>
        <v>1216</v>
      </c>
      <c r="M518" s="42">
        <f>_xlfn.XLOOKUP(Tabla15[[#This Row],[COD]],TNOMINA[CODIGO],TNOMINA[AFP])</f>
        <v>1148</v>
      </c>
      <c r="N518" s="42">
        <f>_xlfn.XLOOKUP(Tabla15[[#This Row],[COD]],TNOMINA[CODIGO],TNOMINA[Otro Desc.])</f>
        <v>1662.3799999999974</v>
      </c>
      <c r="O518" s="42">
        <f>_xlfn.XLOOKUP(Tabla15[[#This Row],[COD]],TNOMINA[CODIGO],TNOMINA[sneto])</f>
        <v>35769.08</v>
      </c>
      <c r="P518" t="str">
        <f>_xlfn.XLOOKUP(Tabla15[[#This Row],[CEDULA]],EMPXSEXO[NODOC],EMPXSEXO[GENERO])</f>
        <v>F</v>
      </c>
      <c r="Q518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19" spans="1:17" hidden="1">
      <c r="A519" t="s">
        <v>8015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40234685895</v>
      </c>
      <c r="D519" t="str">
        <f>_xlfn.XLOOKUP(Tabla15[[#This Row],[CEDULA]],TMODELO[Numero Documento],TMODELO[Empleado],_xlfn.XLOOKUP(Tabla15[[#This Row],[CEDULA]],TNOMINA[cedula],TNOMINA[nombre]))</f>
        <v>MAYFERSON BATISTA BELLO</v>
      </c>
      <c r="E519" t="str">
        <f>_xlfn.XLOOKUP(Tabla15[[#This Row],[CEDULA]],TMODELO[Numero Documento],TMODELO[Cargo],_xlfn.XLOOKUP(Tabla15[[#This Row],[COD]],TNOMINA[CODIGO],TNOMINA[cargo]))</f>
        <v>TRAMOYISTA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2">
        <f>_xlfn.XLOOKUP(Tabla15[[#This Row],[COD]],TNOMINA[CODIGO],TNOMINA[sbruto])</f>
        <v>36000</v>
      </c>
      <c r="K519" s="42">
        <f>_xlfn.XLOOKUP(Tabla15[[#This Row],[COD]],TNOMINA[CODIGO],TNOMINA[ISR])</f>
        <v>0</v>
      </c>
      <c r="L519" s="42">
        <f>_xlfn.XLOOKUP(Tabla15[[#This Row],[COD]],TNOMINA[CODIGO],TNOMINA[SFS])</f>
        <v>1094.4000000000001</v>
      </c>
      <c r="M519" s="42">
        <f>_xlfn.XLOOKUP(Tabla15[[#This Row],[COD]],TNOMINA[CODIGO],TNOMINA[AFP])</f>
        <v>1033.2</v>
      </c>
      <c r="N519" s="42">
        <f>_xlfn.XLOOKUP(Tabla15[[#This Row],[COD]],TNOMINA[CODIGO],TNOMINA[Otro Desc.])</f>
        <v>25</v>
      </c>
      <c r="O519" s="42">
        <f>_xlfn.XLOOKUP(Tabla15[[#This Row],[COD]],TNOMINA[CODIGO],TNOMINA[sneto])</f>
        <v>33847.4</v>
      </c>
      <c r="P519" t="str">
        <f>_xlfn.XLOOKUP(Tabla15[[#This Row],[CEDULA]],EMPXSEXO[NODOC],EMPXSEXO[GENERO])</f>
        <v>M</v>
      </c>
      <c r="Q519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0" spans="1:17" hidden="1">
      <c r="A520" t="s">
        <v>7846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40227942592</v>
      </c>
      <c r="D520" t="str">
        <f>_xlfn.XLOOKUP(Tabla15[[#This Row],[CEDULA]],TMODELO[Numero Documento],TMODELO[Empleado],_xlfn.XLOOKUP(Tabla15[[#This Row],[CEDULA]],TNOMINA[cedula],TNOMINA[nombre]))</f>
        <v>BRAHYLLANS JUNIOR JESUS RODRIGUEZ GOMEZ</v>
      </c>
      <c r="E520" t="str">
        <f>_xlfn.XLOOKUP(Tabla15[[#This Row],[CEDULA]],TMODELO[Numero Documento],TMODELO[Cargo],_xlfn.XLOOKUP(Tabla15[[#This Row],[COD]],TNOMINA[CODIGO],TNOMINA[cargo]))</f>
        <v>DISEÑADOR GRAFICO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2">
        <f>_xlfn.XLOOKUP(Tabla15[[#This Row],[COD]],TNOMINA[CODIGO],TNOMINA[sbruto])</f>
        <v>35000</v>
      </c>
      <c r="K520" s="42">
        <f>_xlfn.XLOOKUP(Tabla15[[#This Row],[COD]],TNOMINA[CODIGO],TNOMINA[ISR])</f>
        <v>0</v>
      </c>
      <c r="L520" s="42">
        <f>_xlfn.XLOOKUP(Tabla15[[#This Row],[COD]],TNOMINA[CODIGO],TNOMINA[SFS])</f>
        <v>1064</v>
      </c>
      <c r="M520" s="42">
        <f>_xlfn.XLOOKUP(Tabla15[[#This Row],[COD]],TNOMINA[CODIGO],TNOMINA[AFP])</f>
        <v>1004.5</v>
      </c>
      <c r="N520" s="42">
        <f>_xlfn.XLOOKUP(Tabla15[[#This Row],[COD]],TNOMINA[CODIGO],TNOMINA[Otro Desc.])</f>
        <v>25</v>
      </c>
      <c r="O520" s="42">
        <f>_xlfn.XLOOKUP(Tabla15[[#This Row],[COD]],TNOMINA[CODIGO],TNOMINA[sneto])</f>
        <v>32906.5</v>
      </c>
      <c r="P520" t="str">
        <f>_xlfn.XLOOKUP(Tabla15[[#This Row],[CEDULA]],EMPXSEXO[NODOC],EMPXSEXO[GENERO])</f>
        <v>M</v>
      </c>
      <c r="Q520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1" spans="1:17" hidden="1">
      <c r="A521" t="s">
        <v>7920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03102438540</v>
      </c>
      <c r="D521" t="str">
        <f>_xlfn.XLOOKUP(Tabla15[[#This Row],[CEDULA]],TMODELO[Numero Documento],TMODELO[Empleado],_xlfn.XLOOKUP(Tabla15[[#This Row],[CEDULA]],TNOMINA[cedula],TNOMINA[nombre]))</f>
        <v>GREGORIO CAPELLAN PEÑA</v>
      </c>
      <c r="E521" t="str">
        <f>_xlfn.XLOOKUP(Tabla15[[#This Row],[CEDULA]],TMODELO[Numero Documento],TMODELO[Cargo],_xlfn.XLOOKUP(Tabla15[[#This Row],[COD]],TNOMINA[CODIGO],TNOMINA[cargo]))</f>
        <v>ASISTENTE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2">
        <f>_xlfn.XLOOKUP(Tabla15[[#This Row],[COD]],TNOMINA[CODIGO],TNOMINA[sbruto])</f>
        <v>35000</v>
      </c>
      <c r="K521" s="42">
        <f>_xlfn.XLOOKUP(Tabla15[[#This Row],[COD]],TNOMINA[CODIGO],TNOMINA[ISR])</f>
        <v>0</v>
      </c>
      <c r="L521" s="42">
        <f>_xlfn.XLOOKUP(Tabla15[[#This Row],[COD]],TNOMINA[CODIGO],TNOMINA[SFS])</f>
        <v>1064</v>
      </c>
      <c r="M521" s="42">
        <f>_xlfn.XLOOKUP(Tabla15[[#This Row],[COD]],TNOMINA[CODIGO],TNOMINA[AFP])</f>
        <v>1004.5</v>
      </c>
      <c r="N521" s="42">
        <f>_xlfn.XLOOKUP(Tabla15[[#This Row],[COD]],TNOMINA[CODIGO],TNOMINA[Otro Desc.])</f>
        <v>725</v>
      </c>
      <c r="O521" s="42">
        <f>_xlfn.XLOOKUP(Tabla15[[#This Row],[COD]],TNOMINA[CODIGO],TNOMINA[sneto])</f>
        <v>32206.5</v>
      </c>
      <c r="P521" t="str">
        <f>_xlfn.XLOOKUP(Tabla15[[#This Row],[CEDULA]],EMPXSEXO[NODOC],EMPXSEXO[GENERO])</f>
        <v>M</v>
      </c>
      <c r="Q521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2" spans="1:17" hidden="1">
      <c r="A522" t="s">
        <v>7901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03100789951</v>
      </c>
      <c r="D522" t="str">
        <f>_xlfn.XLOOKUP(Tabla15[[#This Row],[CEDULA]],TMODELO[Numero Documento],TMODELO[Empleado],_xlfn.XLOOKUP(Tabla15[[#This Row],[CEDULA]],TNOMINA[cedula],TNOMINA[nombre]))</f>
        <v>FERMIN ANTONIO MENDEZ DE LEON</v>
      </c>
      <c r="E522" t="str">
        <f>_xlfn.XLOOKUP(Tabla15[[#This Row],[CEDULA]],TMODELO[Numero Documento],TMODELO[Cargo],_xlfn.XLOOKUP(Tabla15[[#This Row],[COD]],TNOMINA[CODIGO],TNOMINA[cargo]))</f>
        <v>ELECTRICISTA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ESTATUTO SIMPLIFICADO</v>
      </c>
      <c r="I522" t="str">
        <f>IF(Tabla15[[#This Row],[CAT1]]&lt;&gt;"",Tabla15[[#This Row],[CAT1]],Tabla15[[#This Row],[CAT2]])</f>
        <v>ESTATUTO SIMPLIFICADO</v>
      </c>
      <c r="J522" s="42">
        <f>_xlfn.XLOOKUP(Tabla15[[#This Row],[COD]],TNOMINA[CODIGO],TNOMINA[sbruto])</f>
        <v>30000</v>
      </c>
      <c r="K522" s="42">
        <f>_xlfn.XLOOKUP(Tabla15[[#This Row],[COD]],TNOMINA[CODIGO],TNOMINA[ISR])</f>
        <v>0</v>
      </c>
      <c r="L522" s="42">
        <f>_xlfn.XLOOKUP(Tabla15[[#This Row],[COD]],TNOMINA[CODIGO],TNOMINA[SFS])</f>
        <v>912</v>
      </c>
      <c r="M522" s="42">
        <f>_xlfn.XLOOKUP(Tabla15[[#This Row],[COD]],TNOMINA[CODIGO],TNOMINA[AFP])</f>
        <v>861</v>
      </c>
      <c r="N522" s="42">
        <f>_xlfn.XLOOKUP(Tabla15[[#This Row],[COD]],TNOMINA[CODIGO],TNOMINA[Otro Desc.])</f>
        <v>375</v>
      </c>
      <c r="O522" s="42">
        <f>_xlfn.XLOOKUP(Tabla15[[#This Row],[COD]],TNOMINA[CODIGO],TNOMINA[sneto])</f>
        <v>27852</v>
      </c>
      <c r="P522" t="str">
        <f>_xlfn.XLOOKUP(Tabla15[[#This Row],[CEDULA]],EMPXSEXO[NODOC],EMPXSEXO[GENERO])</f>
        <v>M</v>
      </c>
      <c r="Q522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3" spans="1:17" hidden="1">
      <c r="A523" t="s">
        <v>8082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00300617404</v>
      </c>
      <c r="D523" t="str">
        <f>_xlfn.XLOOKUP(Tabla15[[#This Row],[CEDULA]],TMODELO[Numero Documento],TMODELO[Empleado],_xlfn.XLOOKUP(Tabla15[[#This Row],[CEDULA]],TNOMINA[cedula],TNOMINA[nombre]))</f>
        <v>VICTOR ANTONIO CHEVALIER GUZMAN</v>
      </c>
      <c r="E523" t="str">
        <f>_xlfn.XLOOKUP(Tabla15[[#This Row],[CEDULA]],TMODELO[Numero Documento],TMODELO[Cargo],_xlfn.XLOOKUP(Tabla15[[#This Row],[COD]],TNOMINA[CODIGO],TNOMINA[cargo]))</f>
        <v>VIGILANTE DE SALA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2">
        <f>_xlfn.XLOOKUP(Tabla15[[#This Row],[COD]],TNOMINA[CODIGO],TNOMINA[sbruto])</f>
        <v>30000</v>
      </c>
      <c r="K523" s="42">
        <f>_xlfn.XLOOKUP(Tabla15[[#This Row],[COD]],TNOMINA[CODIGO],TNOMINA[ISR])</f>
        <v>0</v>
      </c>
      <c r="L523" s="42">
        <f>_xlfn.XLOOKUP(Tabla15[[#This Row],[COD]],TNOMINA[CODIGO],TNOMINA[SFS])</f>
        <v>912</v>
      </c>
      <c r="M523" s="42">
        <f>_xlfn.XLOOKUP(Tabla15[[#This Row],[COD]],TNOMINA[CODIGO],TNOMINA[AFP])</f>
        <v>861</v>
      </c>
      <c r="N523" s="42">
        <f>_xlfn.XLOOKUP(Tabla15[[#This Row],[COD]],TNOMINA[CODIGO],TNOMINA[Otro Desc.])</f>
        <v>25</v>
      </c>
      <c r="O523" s="42">
        <f>_xlfn.XLOOKUP(Tabla15[[#This Row],[COD]],TNOMINA[CODIGO],TNOMINA[sneto])</f>
        <v>28202</v>
      </c>
      <c r="P523" t="str">
        <f>_xlfn.XLOOKUP(Tabla15[[#This Row],[CEDULA]],EMPXSEXO[NODOC],EMPXSEXO[GENERO])</f>
        <v>M</v>
      </c>
      <c r="Q523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4" spans="1:17" hidden="1">
      <c r="A524" t="s">
        <v>7945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03104482199</v>
      </c>
      <c r="D524" t="str">
        <f>_xlfn.XLOOKUP(Tabla15[[#This Row],[CEDULA]],TMODELO[Numero Documento],TMODELO[Empleado],_xlfn.XLOOKUP(Tabla15[[#This Row],[CEDULA]],TNOMINA[cedula],TNOMINA[nombre]))</f>
        <v>JORGE LUIS FRANCO MARMOLEJOS</v>
      </c>
      <c r="E524" t="str">
        <f>_xlfn.XLOOKUP(Tabla15[[#This Row],[CEDULA]],TMODELO[Numero Documento],TMODELO[Cargo],_xlfn.XLOOKUP(Tabla15[[#This Row],[COD]],TNOMINA[CODIGO],TNOMINA[cargo]))</f>
        <v>BAILARIN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2">
        <f>_xlfn.XLOOKUP(Tabla15[[#This Row],[COD]],TNOMINA[CODIGO],TNOMINA[sbruto])</f>
        <v>30000</v>
      </c>
      <c r="K524" s="42">
        <f>_xlfn.XLOOKUP(Tabla15[[#This Row],[COD]],TNOMINA[CODIGO],TNOMINA[ISR])</f>
        <v>0</v>
      </c>
      <c r="L524" s="42">
        <f>_xlfn.XLOOKUP(Tabla15[[#This Row],[COD]],TNOMINA[CODIGO],TNOMINA[SFS])</f>
        <v>912</v>
      </c>
      <c r="M524" s="42">
        <f>_xlfn.XLOOKUP(Tabla15[[#This Row],[COD]],TNOMINA[CODIGO],TNOMINA[AFP])</f>
        <v>861</v>
      </c>
      <c r="N524" s="42">
        <f>_xlfn.XLOOKUP(Tabla15[[#This Row],[COD]],TNOMINA[CODIGO],TNOMINA[Otro Desc.])</f>
        <v>25</v>
      </c>
      <c r="O524" s="42">
        <f>_xlfn.XLOOKUP(Tabla15[[#This Row],[COD]],TNOMINA[CODIGO],TNOMINA[sneto])</f>
        <v>28202</v>
      </c>
      <c r="P524" t="str">
        <f>_xlfn.XLOOKUP(Tabla15[[#This Row],[CEDULA]],EMPXSEXO[NODOC],EMPXSEXO[GENERO])</f>
        <v>M</v>
      </c>
      <c r="Q524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5" spans="1:17" hidden="1">
      <c r="A525" t="s">
        <v>7962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03100673106</v>
      </c>
      <c r="D525" t="str">
        <f>_xlfn.XLOOKUP(Tabla15[[#This Row],[CEDULA]],TMODELO[Numero Documento],TMODELO[Empleado],_xlfn.XLOOKUP(Tabla15[[#This Row],[CEDULA]],TNOMINA[cedula],TNOMINA[nombre]))</f>
        <v>JOSEFINA DE LEON ESPINAL DE GONZALEZ</v>
      </c>
      <c r="E525" t="str">
        <f>_xlfn.XLOOKUP(Tabla15[[#This Row],[CEDULA]],TMODELO[Numero Documento],TMODELO[Cargo],_xlfn.XLOOKUP(Tabla15[[#This Row],[COD]],TNOMINA[CODIGO],TNOMINA[cargo]))</f>
        <v>AUXILIAR BIBLIOTECA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/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FIJO</v>
      </c>
      <c r="J525" s="42">
        <f>_xlfn.XLOOKUP(Tabla15[[#This Row],[COD]],TNOMINA[CODIGO],TNOMINA[sbruto])</f>
        <v>30000</v>
      </c>
      <c r="K525" s="42">
        <f>_xlfn.XLOOKUP(Tabla15[[#This Row],[COD]],TNOMINA[CODIGO],TNOMINA[ISR])</f>
        <v>0</v>
      </c>
      <c r="L525" s="42">
        <f>_xlfn.XLOOKUP(Tabla15[[#This Row],[COD]],TNOMINA[CODIGO],TNOMINA[SFS])</f>
        <v>912</v>
      </c>
      <c r="M525" s="42">
        <f>_xlfn.XLOOKUP(Tabla15[[#This Row],[COD]],TNOMINA[CODIGO],TNOMINA[AFP])</f>
        <v>861</v>
      </c>
      <c r="N525" s="42">
        <f>_xlfn.XLOOKUP(Tabla15[[#This Row],[COD]],TNOMINA[CODIGO],TNOMINA[Otro Desc.])</f>
        <v>75</v>
      </c>
      <c r="O525" s="42">
        <f>_xlfn.XLOOKUP(Tabla15[[#This Row],[COD]],TNOMINA[CODIGO],TNOMINA[sneto])</f>
        <v>28152</v>
      </c>
      <c r="P525" t="str">
        <f>_xlfn.XLOOKUP(Tabla15[[#This Row],[CEDULA]],EMPXSEXO[NODOC],EMPXSEXO[GENERO])</f>
        <v>F</v>
      </c>
      <c r="Q525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6" spans="1:17" hidden="1">
      <c r="A526" t="s">
        <v>8067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40241603501</v>
      </c>
      <c r="D526" t="str">
        <f>_xlfn.XLOOKUP(Tabla15[[#This Row],[CEDULA]],TMODELO[Numero Documento],TMODELO[Empleado],_xlfn.XLOOKUP(Tabla15[[#This Row],[CEDULA]],TNOMINA[cedula],TNOMINA[nombre]))</f>
        <v>ROSMERY MARISOL RODRIGUEZ LIRIANO</v>
      </c>
      <c r="E526" t="str">
        <f>_xlfn.XLOOKUP(Tabla15[[#This Row],[CEDULA]],TMODELO[Numero Documento],TMODELO[Cargo],_xlfn.XLOOKUP(Tabla15[[#This Row],[COD]],TNOMINA[CODIGO],TNOMINA[cargo]))</f>
        <v>SECRETARIA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/>
      </c>
      <c r="H526" t="str">
        <f>_xlfn.XLOOKUP(Tabla15[[#This Row],[CARGO]],Tabla612[CARGO],Tabla612[CATEGORIA DEL SERVIDOR],Tabla15[[#This Row],[TIPO]])</f>
        <v>ESTATUTO SIMPLIFICADO</v>
      </c>
      <c r="I526" t="str">
        <f>IF(Tabla15[[#This Row],[CAT1]]&lt;&gt;"",Tabla15[[#This Row],[CAT1]],Tabla15[[#This Row],[CAT2]])</f>
        <v>ESTATUTO SIMPLIFICADO</v>
      </c>
      <c r="J526" s="42">
        <f>_xlfn.XLOOKUP(Tabla15[[#This Row],[COD]],TNOMINA[CODIGO],TNOMINA[sbruto])</f>
        <v>30000</v>
      </c>
      <c r="K526" s="42">
        <f>_xlfn.XLOOKUP(Tabla15[[#This Row],[COD]],TNOMINA[CODIGO],TNOMINA[ISR])</f>
        <v>0</v>
      </c>
      <c r="L526" s="42">
        <f>_xlfn.XLOOKUP(Tabla15[[#This Row],[COD]],TNOMINA[CODIGO],TNOMINA[SFS])</f>
        <v>912</v>
      </c>
      <c r="M526" s="42">
        <f>_xlfn.XLOOKUP(Tabla15[[#This Row],[COD]],TNOMINA[CODIGO],TNOMINA[AFP])</f>
        <v>861</v>
      </c>
      <c r="N526" s="42">
        <f>_xlfn.XLOOKUP(Tabla15[[#This Row],[COD]],TNOMINA[CODIGO],TNOMINA[Otro Desc.])</f>
        <v>25</v>
      </c>
      <c r="O526" s="42">
        <f>_xlfn.XLOOKUP(Tabla15[[#This Row],[COD]],TNOMINA[CODIGO],TNOMINA[sneto])</f>
        <v>28202</v>
      </c>
      <c r="P526" t="str">
        <f>_xlfn.XLOOKUP(Tabla15[[#This Row],[CEDULA]],EMPXSEXO[NODOC],EMPXSEXO[GENERO])</f>
        <v>F</v>
      </c>
      <c r="Q526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7" spans="1:17" hidden="1">
      <c r="A527" t="s">
        <v>7997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40221606987</v>
      </c>
      <c r="D527" t="str">
        <f>_xlfn.XLOOKUP(Tabla15[[#This Row],[CEDULA]],TMODELO[Numero Documento],TMODELO[Empleado],_xlfn.XLOOKUP(Tabla15[[#This Row],[CEDULA]],TNOMINA[cedula],TNOMINA[nombre]))</f>
        <v>LYDANIA PEÑA GARCIA</v>
      </c>
      <c r="E527" t="str">
        <f>_xlfn.XLOOKUP(Tabla15[[#This Row],[CEDULA]],TMODELO[Numero Documento],TMODELO[Cargo],_xlfn.XLOOKUP(Tabla15[[#This Row],[COD]],TNOMINA[CODIGO],TNOMINA[cargo]))</f>
        <v>ACOMODADOR (A)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FIJO</v>
      </c>
      <c r="I527" t="str">
        <f>IF(Tabla15[[#This Row],[CAT1]]&lt;&gt;"",Tabla15[[#This Row],[CAT1]],Tabla15[[#This Row],[CAT2]])</f>
        <v>FIJO</v>
      </c>
      <c r="J527" s="42">
        <f>_xlfn.XLOOKUP(Tabla15[[#This Row],[COD]],TNOMINA[CODIGO],TNOMINA[sbruto])</f>
        <v>25000</v>
      </c>
      <c r="K527" s="42">
        <f>_xlfn.XLOOKUP(Tabla15[[#This Row],[COD]],TNOMINA[CODIGO],TNOMINA[ISR])</f>
        <v>0</v>
      </c>
      <c r="L527" s="42">
        <f>_xlfn.XLOOKUP(Tabla15[[#This Row],[COD]],TNOMINA[CODIGO],TNOMINA[SFS])</f>
        <v>760</v>
      </c>
      <c r="M527" s="42">
        <f>_xlfn.XLOOKUP(Tabla15[[#This Row],[COD]],TNOMINA[CODIGO],TNOMINA[AFP])</f>
        <v>717.5</v>
      </c>
      <c r="N527" s="42">
        <f>_xlfn.XLOOKUP(Tabla15[[#This Row],[COD]],TNOMINA[CODIGO],TNOMINA[Otro Desc.])</f>
        <v>25</v>
      </c>
      <c r="O527" s="42">
        <f>_xlfn.XLOOKUP(Tabla15[[#This Row],[COD]],TNOMINA[CODIGO],TNOMINA[sneto])</f>
        <v>23497.5</v>
      </c>
      <c r="P527" t="str">
        <f>_xlfn.XLOOKUP(Tabla15[[#This Row],[CEDULA]],EMPXSEXO[NODOC],EMPXSEXO[GENERO])</f>
        <v>F</v>
      </c>
      <c r="Q527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8" spans="1:17" hidden="1">
      <c r="A528" t="s">
        <v>7848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03105257996</v>
      </c>
      <c r="D528" t="str">
        <f>_xlfn.XLOOKUP(Tabla15[[#This Row],[CEDULA]],TMODELO[Numero Documento],TMODELO[Empleado],_xlfn.XLOOKUP(Tabla15[[#This Row],[CEDULA]],TNOMINA[cedula],TNOMINA[nombre]))</f>
        <v>BRENDA FRANCISCA MELO</v>
      </c>
      <c r="E528" t="str">
        <f>_xlfn.XLOOKUP(Tabla15[[#This Row],[CEDULA]],TMODELO[Numero Documento],TMODELO[Cargo],_xlfn.XLOOKUP(Tabla15[[#This Row],[COD]],TNOMINA[CODIGO],TNOMINA[cargo]))</f>
        <v>SECRETARIA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/>
      </c>
      <c r="H528" t="str">
        <f>_xlfn.XLOOKUP(Tabla15[[#This Row],[CARGO]],Tabla612[CARGO],Tabla612[CATEGORIA DEL SERVIDOR],Tabla15[[#This Row],[TIPO]])</f>
        <v>ESTATUTO SIMPLIFICADO</v>
      </c>
      <c r="I528" t="str">
        <f>IF(Tabla15[[#This Row],[CAT1]]&lt;&gt;"",Tabla15[[#This Row],[CAT1]],Tabla15[[#This Row],[CAT2]])</f>
        <v>ESTATUTO SIMPLIFICADO</v>
      </c>
      <c r="J528" s="42">
        <f>_xlfn.XLOOKUP(Tabla15[[#This Row],[COD]],TNOMINA[CODIGO],TNOMINA[sbruto])</f>
        <v>25000</v>
      </c>
      <c r="K528" s="42">
        <f>_xlfn.XLOOKUP(Tabla15[[#This Row],[COD]],TNOMINA[CODIGO],TNOMINA[ISR])</f>
        <v>0</v>
      </c>
      <c r="L528" s="42">
        <f>_xlfn.XLOOKUP(Tabla15[[#This Row],[COD]],TNOMINA[CODIGO],TNOMINA[SFS])</f>
        <v>760</v>
      </c>
      <c r="M528" s="42">
        <f>_xlfn.XLOOKUP(Tabla15[[#This Row],[COD]],TNOMINA[CODIGO],TNOMINA[AFP])</f>
        <v>717.5</v>
      </c>
      <c r="N528" s="42">
        <f>_xlfn.XLOOKUP(Tabla15[[#This Row],[COD]],TNOMINA[CODIGO],TNOMINA[Otro Desc.])</f>
        <v>25</v>
      </c>
      <c r="O528" s="42">
        <f>_xlfn.XLOOKUP(Tabla15[[#This Row],[COD]],TNOMINA[CODIGO],TNOMINA[sneto])</f>
        <v>23497.5</v>
      </c>
      <c r="P528" t="str">
        <f>_xlfn.XLOOKUP(Tabla15[[#This Row],[CEDULA]],EMPXSEXO[NODOC],EMPXSEXO[GENERO])</f>
        <v>F</v>
      </c>
      <c r="Q528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9" spans="1:17" hidden="1">
      <c r="A529" t="s">
        <v>8097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03100381403</v>
      </c>
      <c r="D529" t="str">
        <f>_xlfn.XLOOKUP(Tabla15[[#This Row],[CEDULA]],TMODELO[Numero Documento],TMODELO[Empleado],_xlfn.XLOOKUP(Tabla15[[#This Row],[CEDULA]],TNOMINA[cedula],TNOMINA[nombre]))</f>
        <v>WINDA VICTORIA GARCIA AMARO</v>
      </c>
      <c r="E529" t="str">
        <f>_xlfn.XLOOKUP(Tabla15[[#This Row],[CEDULA]],TMODELO[Numero Documento],TMODELO[Cargo],_xlfn.XLOOKUP(Tabla15[[#This Row],[COD]],TNOMINA[CODIGO],TNOMINA[cargo]))</f>
        <v>RECEPCIONISTA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FIJO</v>
      </c>
      <c r="I529" t="str">
        <f>IF(Tabla15[[#This Row],[CAT1]]&lt;&gt;"",Tabla15[[#This Row],[CAT1]],Tabla15[[#This Row],[CAT2]])</f>
        <v>FIJO</v>
      </c>
      <c r="J529" s="42">
        <f>_xlfn.XLOOKUP(Tabla15[[#This Row],[COD]],TNOMINA[CODIGO],TNOMINA[sbruto])</f>
        <v>25000</v>
      </c>
      <c r="K529" s="42">
        <f>_xlfn.XLOOKUP(Tabla15[[#This Row],[COD]],TNOMINA[CODIGO],TNOMINA[ISR])</f>
        <v>0</v>
      </c>
      <c r="L529" s="42">
        <f>_xlfn.XLOOKUP(Tabla15[[#This Row],[COD]],TNOMINA[CODIGO],TNOMINA[SFS])</f>
        <v>760</v>
      </c>
      <c r="M529" s="42">
        <f>_xlfn.XLOOKUP(Tabla15[[#This Row],[COD]],TNOMINA[CODIGO],TNOMINA[AFP])</f>
        <v>717.5</v>
      </c>
      <c r="N529" s="42">
        <f>_xlfn.XLOOKUP(Tabla15[[#This Row],[COD]],TNOMINA[CODIGO],TNOMINA[Otro Desc.])</f>
        <v>25</v>
      </c>
      <c r="O529" s="42">
        <f>_xlfn.XLOOKUP(Tabla15[[#This Row],[COD]],TNOMINA[CODIGO],TNOMINA[sneto])</f>
        <v>23497.5</v>
      </c>
      <c r="P529" t="str">
        <f>_xlfn.XLOOKUP(Tabla15[[#This Row],[CEDULA]],EMPXSEXO[NODOC],EMPXSEXO[GENERO])</f>
        <v>F</v>
      </c>
      <c r="Q529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0" spans="1:17" hidden="1">
      <c r="A530" t="s">
        <v>8041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40226349724</v>
      </c>
      <c r="D530" t="str">
        <f>_xlfn.XLOOKUP(Tabla15[[#This Row],[CEDULA]],TMODELO[Numero Documento],TMODELO[Empleado],_xlfn.XLOOKUP(Tabla15[[#This Row],[CEDULA]],TNOMINA[cedula],TNOMINA[nombre]))</f>
        <v>RAIDHIRYS YANIBEL DURAN CABRERA</v>
      </c>
      <c r="E530" t="str">
        <f>_xlfn.XLOOKUP(Tabla15[[#This Row],[CEDULA]],TMODELO[Numero Documento],TMODELO[Cargo],_xlfn.XLOOKUP(Tabla15[[#This Row],[COD]],TNOMINA[CODIGO],TNOMINA[cargo]))</f>
        <v>BOLETERA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FIJO</v>
      </c>
      <c r="I530" t="str">
        <f>IF(Tabla15[[#This Row],[CAT1]]&lt;&gt;"",Tabla15[[#This Row],[CAT1]],Tabla15[[#This Row],[CAT2]])</f>
        <v>FIJO</v>
      </c>
      <c r="J530" s="42">
        <f>_xlfn.XLOOKUP(Tabla15[[#This Row],[COD]],TNOMINA[CODIGO],TNOMINA[sbruto])</f>
        <v>25000</v>
      </c>
      <c r="K530" s="42">
        <f>_xlfn.XLOOKUP(Tabla15[[#This Row],[COD]],TNOMINA[CODIGO],TNOMINA[ISR])</f>
        <v>0</v>
      </c>
      <c r="L530" s="42">
        <f>_xlfn.XLOOKUP(Tabla15[[#This Row],[COD]],TNOMINA[CODIGO],TNOMINA[SFS])</f>
        <v>760</v>
      </c>
      <c r="M530" s="42">
        <f>_xlfn.XLOOKUP(Tabla15[[#This Row],[COD]],TNOMINA[CODIGO],TNOMINA[AFP])</f>
        <v>717.5</v>
      </c>
      <c r="N530" s="42">
        <f>_xlfn.XLOOKUP(Tabla15[[#This Row],[COD]],TNOMINA[CODIGO],TNOMINA[Otro Desc.])</f>
        <v>25</v>
      </c>
      <c r="O530" s="42">
        <f>_xlfn.XLOOKUP(Tabla15[[#This Row],[COD]],TNOMINA[CODIGO],TNOMINA[sneto])</f>
        <v>23497.5</v>
      </c>
      <c r="P530" t="str">
        <f>_xlfn.XLOOKUP(Tabla15[[#This Row],[CEDULA]],EMPXSEXO[NODOC],EMPXSEXO[GENERO])</f>
        <v>F</v>
      </c>
      <c r="Q530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1" spans="1:17" hidden="1">
      <c r="A531" t="s">
        <v>8059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40228042616</v>
      </c>
      <c r="D531" t="str">
        <f>_xlfn.XLOOKUP(Tabla15[[#This Row],[CEDULA]],TMODELO[Numero Documento],TMODELO[Empleado],_xlfn.XLOOKUP(Tabla15[[#This Row],[CEDULA]],TNOMINA[cedula],TNOMINA[nombre]))</f>
        <v>ROCIO AMARO YNOA</v>
      </c>
      <c r="E531" t="str">
        <f>_xlfn.XLOOKUP(Tabla15[[#This Row],[CEDULA]],TMODELO[Numero Documento],TMODELO[Cargo],_xlfn.XLOOKUP(Tabla15[[#This Row],[COD]],TNOMINA[CODIGO],TNOMINA[cargo]))</f>
        <v>ACOMODADOR (A)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FIJO</v>
      </c>
      <c r="I531" t="str">
        <f>IF(Tabla15[[#This Row],[CAT1]]&lt;&gt;"",Tabla15[[#This Row],[CAT1]],Tabla15[[#This Row],[CAT2]])</f>
        <v>FIJO</v>
      </c>
      <c r="J531" s="42">
        <f>_xlfn.XLOOKUP(Tabla15[[#This Row],[COD]],TNOMINA[CODIGO],TNOMINA[sbruto])</f>
        <v>25000</v>
      </c>
      <c r="K531" s="42">
        <f>_xlfn.XLOOKUP(Tabla15[[#This Row],[COD]],TNOMINA[CODIGO],TNOMINA[ISR])</f>
        <v>0</v>
      </c>
      <c r="L531" s="42">
        <f>_xlfn.XLOOKUP(Tabla15[[#This Row],[COD]],TNOMINA[CODIGO],TNOMINA[SFS])</f>
        <v>760</v>
      </c>
      <c r="M531" s="42">
        <f>_xlfn.XLOOKUP(Tabla15[[#This Row],[COD]],TNOMINA[CODIGO],TNOMINA[AFP])</f>
        <v>717.5</v>
      </c>
      <c r="N531" s="42">
        <f>_xlfn.XLOOKUP(Tabla15[[#This Row],[COD]],TNOMINA[CODIGO],TNOMINA[Otro Desc.])</f>
        <v>25</v>
      </c>
      <c r="O531" s="42">
        <f>_xlfn.XLOOKUP(Tabla15[[#This Row],[COD]],TNOMINA[CODIGO],TNOMINA[sneto])</f>
        <v>23497.5</v>
      </c>
      <c r="P531" t="str">
        <f>_xlfn.XLOOKUP(Tabla15[[#This Row],[CEDULA]],EMPXSEXO[NODOC],EMPXSEXO[GENERO])</f>
        <v>F</v>
      </c>
      <c r="Q531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2" spans="1:17" hidden="1">
      <c r="A532" t="s">
        <v>7987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40226039655</v>
      </c>
      <c r="D532" t="str">
        <f>_xlfn.XLOOKUP(Tabla15[[#This Row],[CEDULA]],TMODELO[Numero Documento],TMODELO[Empleado],_xlfn.XLOOKUP(Tabla15[[#This Row],[CEDULA]],TNOMINA[cedula],TNOMINA[nombre]))</f>
        <v>LISNEIRY MARIA PICHARDO BONIFACIO</v>
      </c>
      <c r="E532" t="str">
        <f>_xlfn.XLOOKUP(Tabla15[[#This Row],[CEDULA]],TMODELO[Numero Documento],TMODELO[Cargo],_xlfn.XLOOKUP(Tabla15[[#This Row],[COD]],TNOMINA[CODIGO],TNOMINA[cargo]))</f>
        <v>AUXILIAR ADMINISTRATIVO (A)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2">
        <f>_xlfn.XLOOKUP(Tabla15[[#This Row],[COD]],TNOMINA[CODIGO],TNOMINA[sbruto])</f>
        <v>25000</v>
      </c>
      <c r="K532" s="42">
        <f>_xlfn.XLOOKUP(Tabla15[[#This Row],[COD]],TNOMINA[CODIGO],TNOMINA[ISR])</f>
        <v>0</v>
      </c>
      <c r="L532" s="42">
        <f>_xlfn.XLOOKUP(Tabla15[[#This Row],[COD]],TNOMINA[CODIGO],TNOMINA[SFS])</f>
        <v>760</v>
      </c>
      <c r="M532" s="42">
        <f>_xlfn.XLOOKUP(Tabla15[[#This Row],[COD]],TNOMINA[CODIGO],TNOMINA[AFP])</f>
        <v>717.5</v>
      </c>
      <c r="N532" s="42">
        <f>_xlfn.XLOOKUP(Tabla15[[#This Row],[COD]],TNOMINA[CODIGO],TNOMINA[Otro Desc.])</f>
        <v>25</v>
      </c>
      <c r="O532" s="42">
        <f>_xlfn.XLOOKUP(Tabla15[[#This Row],[COD]],TNOMINA[CODIGO],TNOMINA[sneto])</f>
        <v>23497.5</v>
      </c>
      <c r="P532" t="str">
        <f>_xlfn.XLOOKUP(Tabla15[[#This Row],[CEDULA]],EMPXSEXO[NODOC],EMPXSEXO[GENERO])</f>
        <v>F</v>
      </c>
      <c r="Q532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3" spans="1:17" hidden="1">
      <c r="A533" t="s">
        <v>8044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03100999154</v>
      </c>
      <c r="D533" t="str">
        <f>_xlfn.XLOOKUP(Tabla15[[#This Row],[CEDULA]],TMODELO[Numero Documento],TMODELO[Empleado],_xlfn.XLOOKUP(Tabla15[[#This Row],[CEDULA]],TNOMINA[cedula],TNOMINA[nombre]))</f>
        <v>RAMON MARINO MORALES</v>
      </c>
      <c r="E533" t="str">
        <f>_xlfn.XLOOKUP(Tabla15[[#This Row],[CEDULA]],TMODELO[Numero Documento],TMODELO[Cargo],_xlfn.XLOOKUP(Tabla15[[#This Row],[COD]],TNOMINA[CODIGO],TNOMINA[cargo]))</f>
        <v>SUPERVISOR DE SEGURIDAD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/>
      </c>
      <c r="H533" t="str">
        <f>_xlfn.XLOOKUP(Tabla15[[#This Row],[CARGO]],Tabla612[CARGO],Tabla612[CATEGORIA DEL SERVIDOR],Tabla15[[#This Row],[TIPO]])</f>
        <v>FIJO</v>
      </c>
      <c r="I533" t="str">
        <f>IF(Tabla15[[#This Row],[CAT1]]&lt;&gt;"",Tabla15[[#This Row],[CAT1]],Tabla15[[#This Row],[CAT2]])</f>
        <v>FIJO</v>
      </c>
      <c r="J533" s="42">
        <f>_xlfn.XLOOKUP(Tabla15[[#This Row],[COD]],TNOMINA[CODIGO],TNOMINA[sbruto])</f>
        <v>20000</v>
      </c>
      <c r="K533" s="42">
        <f>_xlfn.XLOOKUP(Tabla15[[#This Row],[COD]],TNOMINA[CODIGO],TNOMINA[ISR])</f>
        <v>0</v>
      </c>
      <c r="L533" s="42">
        <f>_xlfn.XLOOKUP(Tabla15[[#This Row],[COD]],TNOMINA[CODIGO],TNOMINA[SFS])</f>
        <v>608</v>
      </c>
      <c r="M533" s="42">
        <f>_xlfn.XLOOKUP(Tabla15[[#This Row],[COD]],TNOMINA[CODIGO],TNOMINA[AFP])</f>
        <v>574</v>
      </c>
      <c r="N533" s="42">
        <f>_xlfn.XLOOKUP(Tabla15[[#This Row],[COD]],TNOMINA[CODIGO],TNOMINA[Otro Desc.])</f>
        <v>75</v>
      </c>
      <c r="O533" s="42">
        <f>_xlfn.XLOOKUP(Tabla15[[#This Row],[COD]],TNOMINA[CODIGO],TNOMINA[sneto])</f>
        <v>18743</v>
      </c>
      <c r="P533" t="str">
        <f>_xlfn.XLOOKUP(Tabla15[[#This Row],[CEDULA]],EMPXSEXO[NODOC],EMPXSEXO[GENERO])</f>
        <v>M</v>
      </c>
      <c r="Q533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4" spans="1:17" hidden="1">
      <c r="A534" t="s">
        <v>8083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40236599300</v>
      </c>
      <c r="D534" t="str">
        <f>_xlfn.XLOOKUP(Tabla15[[#This Row],[CEDULA]],TMODELO[Numero Documento],TMODELO[Empleado],_xlfn.XLOOKUP(Tabla15[[#This Row],[CEDULA]],TNOMINA[cedula],TNOMINA[nombre]))</f>
        <v>VICTOR DANIEL CORONA</v>
      </c>
      <c r="E534" t="str">
        <f>_xlfn.XLOOKUP(Tabla15[[#This Row],[CEDULA]],TMODELO[Numero Documento],TMODELO[Cargo],_xlfn.XLOOKUP(Tabla15[[#This Row],[COD]],TNOMINA[CODIGO],TNOMINA[cargo]))</f>
        <v>JARDINERO (A)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2">
        <f>_xlfn.XLOOKUP(Tabla15[[#This Row],[COD]],TNOMINA[CODIGO],TNOMINA[sbruto])</f>
        <v>18000</v>
      </c>
      <c r="K534" s="42">
        <f>_xlfn.XLOOKUP(Tabla15[[#This Row],[COD]],TNOMINA[CODIGO],TNOMINA[ISR])</f>
        <v>0</v>
      </c>
      <c r="L534" s="42">
        <f>_xlfn.XLOOKUP(Tabla15[[#This Row],[COD]],TNOMINA[CODIGO],TNOMINA[SFS])</f>
        <v>547.20000000000005</v>
      </c>
      <c r="M534" s="42">
        <f>_xlfn.XLOOKUP(Tabla15[[#This Row],[COD]],TNOMINA[CODIGO],TNOMINA[AFP])</f>
        <v>516.6</v>
      </c>
      <c r="N534" s="42">
        <f>_xlfn.XLOOKUP(Tabla15[[#This Row],[COD]],TNOMINA[CODIGO],TNOMINA[Otro Desc.])</f>
        <v>25</v>
      </c>
      <c r="O534" s="42">
        <f>_xlfn.XLOOKUP(Tabla15[[#This Row],[COD]],TNOMINA[CODIGO],TNOMINA[sneto])</f>
        <v>16911.2</v>
      </c>
      <c r="P534" t="str">
        <f>_xlfn.XLOOKUP(Tabla15[[#This Row],[CEDULA]],EMPXSEXO[NODOC],EMPXSEXO[GENERO])</f>
        <v>M</v>
      </c>
      <c r="Q534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5" spans="1:17" hidden="1">
      <c r="A535" t="s">
        <v>8063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40211076225</v>
      </c>
      <c r="D535" t="str">
        <f>_xlfn.XLOOKUP(Tabla15[[#This Row],[CEDULA]],TMODELO[Numero Documento],TMODELO[Empleado],_xlfn.XLOOKUP(Tabla15[[#This Row],[CEDULA]],TNOMINA[cedula],TNOMINA[nombre]))</f>
        <v>ROSA ORQUIDIA MOLINA ARIAS</v>
      </c>
      <c r="E535" t="str">
        <f>_xlfn.XLOOKUP(Tabla15[[#This Row],[CEDULA]],TMODELO[Numero Documento],TMODELO[Cargo],_xlfn.XLOOKUP(Tabla15[[#This Row],[COD]],TNOMINA[CODIGO],TNOMINA[cargo]))</f>
        <v>CONSERJE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ESTATUTO SIMPLIFICADO</v>
      </c>
      <c r="I535" t="str">
        <f>IF(Tabla15[[#This Row],[CAT1]]&lt;&gt;"",Tabla15[[#This Row],[CAT1]],Tabla15[[#This Row],[CAT2]])</f>
        <v>ESTATUTO SIMPLIFICADO</v>
      </c>
      <c r="J535" s="42">
        <f>_xlfn.XLOOKUP(Tabla15[[#This Row],[COD]],TNOMINA[CODIGO],TNOMINA[sbruto])</f>
        <v>18000</v>
      </c>
      <c r="K535" s="42">
        <f>_xlfn.XLOOKUP(Tabla15[[#This Row],[COD]],TNOMINA[CODIGO],TNOMINA[ISR])</f>
        <v>0</v>
      </c>
      <c r="L535" s="42">
        <f>_xlfn.XLOOKUP(Tabla15[[#This Row],[COD]],TNOMINA[CODIGO],TNOMINA[SFS])</f>
        <v>547.20000000000005</v>
      </c>
      <c r="M535" s="42">
        <f>_xlfn.XLOOKUP(Tabla15[[#This Row],[COD]],TNOMINA[CODIGO],TNOMINA[AFP])</f>
        <v>516.6</v>
      </c>
      <c r="N535" s="42">
        <f>_xlfn.XLOOKUP(Tabla15[[#This Row],[COD]],TNOMINA[CODIGO],TNOMINA[Otro Desc.])</f>
        <v>25</v>
      </c>
      <c r="O535" s="42">
        <f>_xlfn.XLOOKUP(Tabla15[[#This Row],[COD]],TNOMINA[CODIGO],TNOMINA[sneto])</f>
        <v>16911.2</v>
      </c>
      <c r="P535" t="str">
        <f>_xlfn.XLOOKUP(Tabla15[[#This Row],[CEDULA]],EMPXSEXO[NODOC],EMPXSEXO[GENERO])</f>
        <v>F</v>
      </c>
      <c r="Q535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6" spans="1:17" hidden="1">
      <c r="A536" t="s">
        <v>7863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03104183649</v>
      </c>
      <c r="D536" t="str">
        <f>_xlfn.XLOOKUP(Tabla15[[#This Row],[CEDULA]],TMODELO[Numero Documento],TMODELO[Empleado],_xlfn.XLOOKUP(Tabla15[[#This Row],[CEDULA]],TNOMINA[cedula],TNOMINA[nombre]))</f>
        <v>CHRYSTIAN ARTURO REYES PEÑA</v>
      </c>
      <c r="E536" t="str">
        <f>_xlfn.XLOOKUP(Tabla15[[#This Row],[CEDULA]],TMODELO[Numero Documento],TMODELO[Cargo],_xlfn.XLOOKUP(Tabla15[[#This Row],[COD]],TNOMINA[CODIGO],TNOMINA[cargo]))</f>
        <v>BAILARIN (A) FORKLORICO (A)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2">
        <f>_xlfn.XLOOKUP(Tabla15[[#This Row],[COD]],TNOMINA[CODIGO],TNOMINA[sbruto])</f>
        <v>16500</v>
      </c>
      <c r="K536" s="42">
        <f>_xlfn.XLOOKUP(Tabla15[[#This Row],[COD]],TNOMINA[CODIGO],TNOMINA[ISR])</f>
        <v>0</v>
      </c>
      <c r="L536" s="42">
        <f>_xlfn.XLOOKUP(Tabla15[[#This Row],[COD]],TNOMINA[CODIGO],TNOMINA[SFS])</f>
        <v>501.6</v>
      </c>
      <c r="M536" s="42">
        <f>_xlfn.XLOOKUP(Tabla15[[#This Row],[COD]],TNOMINA[CODIGO],TNOMINA[AFP])</f>
        <v>473.55</v>
      </c>
      <c r="N536" s="42">
        <f>_xlfn.XLOOKUP(Tabla15[[#This Row],[COD]],TNOMINA[CODIGO],TNOMINA[Otro Desc.])</f>
        <v>75</v>
      </c>
      <c r="O536" s="42">
        <f>_xlfn.XLOOKUP(Tabla15[[#This Row],[COD]],TNOMINA[CODIGO],TNOMINA[sneto])</f>
        <v>15449.85</v>
      </c>
      <c r="P536" t="str">
        <f>_xlfn.XLOOKUP(Tabla15[[#This Row],[CEDULA]],EMPXSEXO[NODOC],EMPXSEXO[GENERO])</f>
        <v>M</v>
      </c>
      <c r="Q536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7" spans="1:17" hidden="1">
      <c r="A537" t="s">
        <v>8023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09500169926</v>
      </c>
      <c r="D537" t="str">
        <f>_xlfn.XLOOKUP(Tabla15[[#This Row],[CEDULA]],TMODELO[Numero Documento],TMODELO[Empleado],_xlfn.XLOOKUP(Tabla15[[#This Row],[CEDULA]],TNOMINA[cedula],TNOMINA[nombre]))</f>
        <v>MILDRED RAFAELA CASTILLO MENDOZA</v>
      </c>
      <c r="E537" t="str">
        <f>_xlfn.XLOOKUP(Tabla15[[#This Row],[CEDULA]],TMODELO[Numero Documento],TMODELO[Cargo],_xlfn.XLOOKUP(Tabla15[[#This Row],[COD]],TNOMINA[CODIGO],TNOMINA[cargo]))</f>
        <v>BAILARINA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>CARRERA ADMINISTRATIVA</v>
      </c>
      <c r="H537" t="str">
        <f>_xlfn.XLOOKUP(Tabla15[[#This Row],[CARGO]],Tabla612[CARGO],Tabla612[CATEGORIA DEL SERVIDOR],Tabla15[[#This Row],[TIPO]])</f>
        <v>FIJO</v>
      </c>
      <c r="I537" t="str">
        <f>IF(Tabla15[[#This Row],[CAT1]]&lt;&gt;"",Tabla15[[#This Row],[CAT1]],Tabla15[[#This Row],[CAT2]])</f>
        <v>CARRERA ADMINISTRATIVA</v>
      </c>
      <c r="J537" s="42">
        <f>_xlfn.XLOOKUP(Tabla15[[#This Row],[COD]],TNOMINA[CODIGO],TNOMINA[sbruto])</f>
        <v>16500</v>
      </c>
      <c r="K537" s="42">
        <f>_xlfn.XLOOKUP(Tabla15[[#This Row],[COD]],TNOMINA[CODIGO],TNOMINA[ISR])</f>
        <v>0</v>
      </c>
      <c r="L537" s="42">
        <f>_xlfn.XLOOKUP(Tabla15[[#This Row],[COD]],TNOMINA[CODIGO],TNOMINA[SFS])</f>
        <v>501.6</v>
      </c>
      <c r="M537" s="42">
        <f>_xlfn.XLOOKUP(Tabla15[[#This Row],[COD]],TNOMINA[CODIGO],TNOMINA[AFP])</f>
        <v>473.55</v>
      </c>
      <c r="N537" s="42">
        <f>_xlfn.XLOOKUP(Tabla15[[#This Row],[COD]],TNOMINA[CODIGO],TNOMINA[Otro Desc.])</f>
        <v>75</v>
      </c>
      <c r="O537" s="42">
        <f>_xlfn.XLOOKUP(Tabla15[[#This Row],[COD]],TNOMINA[CODIGO],TNOMINA[sneto])</f>
        <v>15449.85</v>
      </c>
      <c r="P537" t="str">
        <f>_xlfn.XLOOKUP(Tabla15[[#This Row],[CEDULA]],EMPXSEXO[NODOC],EMPXSEXO[GENERO])</f>
        <v>F</v>
      </c>
      <c r="Q537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8" spans="1:17" hidden="1">
      <c r="A538" t="s">
        <v>8034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03100048564</v>
      </c>
      <c r="D538" t="str">
        <f>_xlfn.XLOOKUP(Tabla15[[#This Row],[CEDULA]],TMODELO[Numero Documento],TMODELO[Empleado],_xlfn.XLOOKUP(Tabla15[[#This Row],[CEDULA]],TNOMINA[cedula],TNOMINA[nombre]))</f>
        <v>ORFELINA MIROLIZA RODRIGUEZ DURAN</v>
      </c>
      <c r="E538" t="str">
        <f>_xlfn.XLOOKUP(Tabla15[[#This Row],[CEDULA]],TMODELO[Numero Documento],TMODELO[Cargo],_xlfn.XLOOKUP(Tabla15[[#This Row],[COD]],TNOMINA[CODIGO],TNOMINA[cargo]))</f>
        <v>BAILARINA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>CARRERA ADMINISTRATIVA</v>
      </c>
      <c r="H538" t="str">
        <f>_xlfn.XLOOKUP(Tabla15[[#This Row],[CARGO]],Tabla612[CARGO],Tabla612[CATEGORIA DEL SERVIDOR],Tabla15[[#This Row],[TIPO]])</f>
        <v>FIJO</v>
      </c>
      <c r="I538" t="str">
        <f>IF(Tabla15[[#This Row],[CAT1]]&lt;&gt;"",Tabla15[[#This Row],[CAT1]],Tabla15[[#This Row],[CAT2]])</f>
        <v>CARRERA ADMINISTRATIVA</v>
      </c>
      <c r="J538" s="42">
        <f>_xlfn.XLOOKUP(Tabla15[[#This Row],[COD]],TNOMINA[CODIGO],TNOMINA[sbruto])</f>
        <v>16500</v>
      </c>
      <c r="K538" s="42">
        <f>_xlfn.XLOOKUP(Tabla15[[#This Row],[COD]],TNOMINA[CODIGO],TNOMINA[ISR])</f>
        <v>0</v>
      </c>
      <c r="L538" s="42">
        <f>_xlfn.XLOOKUP(Tabla15[[#This Row],[COD]],TNOMINA[CODIGO],TNOMINA[SFS])</f>
        <v>501.6</v>
      </c>
      <c r="M538" s="42">
        <f>_xlfn.XLOOKUP(Tabla15[[#This Row],[COD]],TNOMINA[CODIGO],TNOMINA[AFP])</f>
        <v>473.55</v>
      </c>
      <c r="N538" s="42">
        <f>_xlfn.XLOOKUP(Tabla15[[#This Row],[COD]],TNOMINA[CODIGO],TNOMINA[Otro Desc.])</f>
        <v>75</v>
      </c>
      <c r="O538" s="42">
        <f>_xlfn.XLOOKUP(Tabla15[[#This Row],[COD]],TNOMINA[CODIGO],TNOMINA[sneto])</f>
        <v>15449.85</v>
      </c>
      <c r="P538" t="str">
        <f>_xlfn.XLOOKUP(Tabla15[[#This Row],[CEDULA]],EMPXSEXO[NODOC],EMPXSEXO[GENERO])</f>
        <v>F</v>
      </c>
      <c r="Q538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9" spans="1:17" hidden="1">
      <c r="A539" t="s">
        <v>7959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03102156621</v>
      </c>
      <c r="D539" t="str">
        <f>_xlfn.XLOOKUP(Tabla15[[#This Row],[CEDULA]],TMODELO[Numero Documento],TMODELO[Empleado],_xlfn.XLOOKUP(Tabla15[[#This Row],[CEDULA]],TNOMINA[cedula],TNOMINA[nombre]))</f>
        <v>JOSE RAFAEL ORTIZ OVALLES</v>
      </c>
      <c r="E539" t="str">
        <f>_xlfn.XLOOKUP(Tabla15[[#This Row],[CEDULA]],TMODELO[Numero Documento],TMODELO[Cargo],_xlfn.XLOOKUP(Tabla15[[#This Row],[COD]],TNOMINA[CODIGO],TNOMINA[cargo]))</f>
        <v>BAILARIN (A) FORKLORICO (A)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2">
        <f>_xlfn.XLOOKUP(Tabla15[[#This Row],[COD]],TNOMINA[CODIGO],TNOMINA[sbruto])</f>
        <v>16500</v>
      </c>
      <c r="K539" s="42">
        <f>_xlfn.XLOOKUP(Tabla15[[#This Row],[COD]],TNOMINA[CODIGO],TNOMINA[ISR])</f>
        <v>0</v>
      </c>
      <c r="L539" s="42">
        <f>_xlfn.XLOOKUP(Tabla15[[#This Row],[COD]],TNOMINA[CODIGO],TNOMINA[SFS])</f>
        <v>501.6</v>
      </c>
      <c r="M539" s="42">
        <f>_xlfn.XLOOKUP(Tabla15[[#This Row],[COD]],TNOMINA[CODIGO],TNOMINA[AFP])</f>
        <v>473.55</v>
      </c>
      <c r="N539" s="42">
        <f>_xlfn.XLOOKUP(Tabla15[[#This Row],[COD]],TNOMINA[CODIGO],TNOMINA[Otro Desc.])</f>
        <v>375</v>
      </c>
      <c r="O539" s="42">
        <f>_xlfn.XLOOKUP(Tabla15[[#This Row],[COD]],TNOMINA[CODIGO],TNOMINA[sneto])</f>
        <v>15149.85</v>
      </c>
      <c r="P539" t="str">
        <f>_xlfn.XLOOKUP(Tabla15[[#This Row],[CEDULA]],EMPXSEXO[NODOC],EMPXSEXO[GENERO])</f>
        <v>M</v>
      </c>
      <c r="Q539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0" spans="1:17" hidden="1">
      <c r="A540" t="s">
        <v>7960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03101147639</v>
      </c>
      <c r="D540" t="str">
        <f>_xlfn.XLOOKUP(Tabla15[[#This Row],[CEDULA]],TMODELO[Numero Documento],TMODELO[Empleado],_xlfn.XLOOKUP(Tabla15[[#This Row],[CEDULA]],TNOMINA[cedula],TNOMINA[nombre]))</f>
        <v>JOSE SINENCIO APOLINAR ESPINAL TAVERAS</v>
      </c>
      <c r="E540" t="str">
        <f>_xlfn.XLOOKUP(Tabla15[[#This Row],[CEDULA]],TMODELO[Numero Documento],TMODELO[Cargo],_xlfn.XLOOKUP(Tabla15[[#This Row],[COD]],TNOMINA[CODIGO],TNOMINA[cargo]))</f>
        <v>BAILARIN Y PROF. FOLKLORICO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FIJO</v>
      </c>
      <c r="I540" t="str">
        <f>IF(Tabla15[[#This Row],[CAT1]]&lt;&gt;"",Tabla15[[#This Row],[CAT1]],Tabla15[[#This Row],[CAT2]])</f>
        <v>FIJO</v>
      </c>
      <c r="J540" s="42">
        <f>_xlfn.XLOOKUP(Tabla15[[#This Row],[COD]],TNOMINA[CODIGO],TNOMINA[sbruto])</f>
        <v>16500</v>
      </c>
      <c r="K540" s="42">
        <f>_xlfn.XLOOKUP(Tabla15[[#This Row],[COD]],TNOMINA[CODIGO],TNOMINA[ISR])</f>
        <v>0</v>
      </c>
      <c r="L540" s="42">
        <f>_xlfn.XLOOKUP(Tabla15[[#This Row],[COD]],TNOMINA[CODIGO],TNOMINA[SFS])</f>
        <v>501.6</v>
      </c>
      <c r="M540" s="42">
        <f>_xlfn.XLOOKUP(Tabla15[[#This Row],[COD]],TNOMINA[CODIGO],TNOMINA[AFP])</f>
        <v>473.55</v>
      </c>
      <c r="N540" s="42">
        <f>_xlfn.XLOOKUP(Tabla15[[#This Row],[COD]],TNOMINA[CODIGO],TNOMINA[Otro Desc.])</f>
        <v>375</v>
      </c>
      <c r="O540" s="42">
        <f>_xlfn.XLOOKUP(Tabla15[[#This Row],[COD]],TNOMINA[CODIGO],TNOMINA[sneto])</f>
        <v>15149.85</v>
      </c>
      <c r="P540" t="str">
        <f>_xlfn.XLOOKUP(Tabla15[[#This Row],[CEDULA]],EMPXSEXO[NODOC],EMPXSEXO[GENERO])</f>
        <v>M</v>
      </c>
      <c r="Q540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1" spans="1:17" hidden="1">
      <c r="A541" t="s">
        <v>7868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03103248922</v>
      </c>
      <c r="D541" t="str">
        <f>_xlfn.XLOOKUP(Tabla15[[#This Row],[CEDULA]],TMODELO[Numero Documento],TMODELO[Empleado],_xlfn.XLOOKUP(Tabla15[[#This Row],[CEDULA]],TNOMINA[cedula],TNOMINA[nombre]))</f>
        <v>DANNY ROBERT DIAZ LOPEZ</v>
      </c>
      <c r="E541" t="str">
        <f>_xlfn.XLOOKUP(Tabla15[[#This Row],[CEDULA]],TMODELO[Numero Documento],TMODELO[Cargo],_xlfn.XLOOKUP(Tabla15[[#This Row],[COD]],TNOMINA[CODIGO],TNOMINA[cargo]))</f>
        <v>BAILARIN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2">
        <f>_xlfn.XLOOKUP(Tabla15[[#This Row],[COD]],TNOMINA[CODIGO],TNOMINA[sbruto])</f>
        <v>16500</v>
      </c>
      <c r="K541" s="42">
        <f>_xlfn.XLOOKUP(Tabla15[[#This Row],[COD]],TNOMINA[CODIGO],TNOMINA[ISR])</f>
        <v>0</v>
      </c>
      <c r="L541" s="42">
        <f>_xlfn.XLOOKUP(Tabla15[[#This Row],[COD]],TNOMINA[CODIGO],TNOMINA[SFS])</f>
        <v>501.6</v>
      </c>
      <c r="M541" s="42">
        <f>_xlfn.XLOOKUP(Tabla15[[#This Row],[COD]],TNOMINA[CODIGO],TNOMINA[AFP])</f>
        <v>473.55</v>
      </c>
      <c r="N541" s="42">
        <f>_xlfn.XLOOKUP(Tabla15[[#This Row],[COD]],TNOMINA[CODIGO],TNOMINA[Otro Desc.])</f>
        <v>25</v>
      </c>
      <c r="O541" s="42">
        <f>_xlfn.XLOOKUP(Tabla15[[#This Row],[COD]],TNOMINA[CODIGO],TNOMINA[sneto])</f>
        <v>15499.85</v>
      </c>
      <c r="P541" t="str">
        <f>_xlfn.XLOOKUP(Tabla15[[#This Row],[CEDULA]],EMPXSEXO[NODOC],EMPXSEXO[GENERO])</f>
        <v>M</v>
      </c>
      <c r="Q541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2" spans="1:17" hidden="1">
      <c r="A542" t="s">
        <v>7832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03101552739</v>
      </c>
      <c r="D542" t="str">
        <f>_xlfn.XLOOKUP(Tabla15[[#This Row],[CEDULA]],TMODELO[Numero Documento],TMODELO[Empleado],_xlfn.XLOOKUP(Tabla15[[#This Row],[CEDULA]],TNOMINA[cedula],TNOMINA[nombre]))</f>
        <v>ANGEL RAFAEL DE LEON</v>
      </c>
      <c r="E542" t="str">
        <f>_xlfn.XLOOKUP(Tabla15[[#This Row],[CEDULA]],TMODELO[Numero Documento],TMODELO[Cargo],_xlfn.XLOOKUP(Tabla15[[#This Row],[COD]],TNOMINA[CODIGO],TNOMINA[cargo]))</f>
        <v>TRAMOYISTA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ESTATUTO SIMPLIFICADO</v>
      </c>
      <c r="I542" t="str">
        <f>IF(Tabla15[[#This Row],[CAT1]]&lt;&gt;"",Tabla15[[#This Row],[CAT1]],Tabla15[[#This Row],[CAT2]])</f>
        <v>ESTATUTO SIMPLIFICADO</v>
      </c>
      <c r="J542" s="42">
        <f>_xlfn.XLOOKUP(Tabla15[[#This Row],[COD]],TNOMINA[CODIGO],TNOMINA[sbruto])</f>
        <v>15000</v>
      </c>
      <c r="K542" s="42">
        <f>_xlfn.XLOOKUP(Tabla15[[#This Row],[COD]],TNOMINA[CODIGO],TNOMINA[ISR])</f>
        <v>0</v>
      </c>
      <c r="L542" s="42">
        <f>_xlfn.XLOOKUP(Tabla15[[#This Row],[COD]],TNOMINA[CODIGO],TNOMINA[SFS])</f>
        <v>456</v>
      </c>
      <c r="M542" s="42">
        <f>_xlfn.XLOOKUP(Tabla15[[#This Row],[COD]],TNOMINA[CODIGO],TNOMINA[AFP])</f>
        <v>430.5</v>
      </c>
      <c r="N542" s="42">
        <f>_xlfn.XLOOKUP(Tabla15[[#This Row],[COD]],TNOMINA[CODIGO],TNOMINA[Otro Desc.])</f>
        <v>375</v>
      </c>
      <c r="O542" s="42">
        <f>_xlfn.XLOOKUP(Tabla15[[#This Row],[COD]],TNOMINA[CODIGO],TNOMINA[sneto])</f>
        <v>13738.5</v>
      </c>
      <c r="P542" t="str">
        <f>_xlfn.XLOOKUP(Tabla15[[#This Row],[CEDULA]],EMPXSEXO[NODOC],EMPXSEXO[GENERO])</f>
        <v>M</v>
      </c>
      <c r="Q542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3" spans="1:17" hidden="1">
      <c r="A543" t="s">
        <v>7944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03102165838</v>
      </c>
      <c r="D543" t="str">
        <f>_xlfn.XLOOKUP(Tabla15[[#This Row],[CEDULA]],TMODELO[Numero Documento],TMODELO[Empleado],_xlfn.XLOOKUP(Tabla15[[#This Row],[CEDULA]],TNOMINA[cedula],TNOMINA[nombre]))</f>
        <v>JORGE EVARISTO VASQUEZ MORA</v>
      </c>
      <c r="E543" t="str">
        <f>_xlfn.XLOOKUP(Tabla15[[#This Row],[CEDULA]],TMODELO[Numero Documento],TMODELO[Cargo],_xlfn.XLOOKUP(Tabla15[[#This Row],[COD]],TNOMINA[CODIGO],TNOMINA[cargo]))</f>
        <v>DIRECTOR MUSICAL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>CARRERA ADMINISTRATIVA</v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CARRERA ADMINISTRATIVA</v>
      </c>
      <c r="J543" s="42">
        <f>_xlfn.XLOOKUP(Tabla15[[#This Row],[COD]],TNOMINA[CODIGO],TNOMINA[sbruto])</f>
        <v>14850</v>
      </c>
      <c r="K543" s="42">
        <f>_xlfn.XLOOKUP(Tabla15[[#This Row],[COD]],TNOMINA[CODIGO],TNOMINA[ISR])</f>
        <v>0</v>
      </c>
      <c r="L543" s="42">
        <f>_xlfn.XLOOKUP(Tabla15[[#This Row],[COD]],TNOMINA[CODIGO],TNOMINA[SFS])</f>
        <v>451.44</v>
      </c>
      <c r="M543" s="42">
        <f>_xlfn.XLOOKUP(Tabla15[[#This Row],[COD]],TNOMINA[CODIGO],TNOMINA[AFP])</f>
        <v>426.2</v>
      </c>
      <c r="N543" s="42">
        <f>_xlfn.XLOOKUP(Tabla15[[#This Row],[COD]],TNOMINA[CODIGO],TNOMINA[Otro Desc.])</f>
        <v>475</v>
      </c>
      <c r="O543" s="42">
        <f>_xlfn.XLOOKUP(Tabla15[[#This Row],[COD]],TNOMINA[CODIGO],TNOMINA[sneto])</f>
        <v>13497.36</v>
      </c>
      <c r="P543" t="str">
        <f>_xlfn.XLOOKUP(Tabla15[[#This Row],[CEDULA]],EMPXSEXO[NODOC],EMPXSEXO[GENERO])</f>
        <v>M</v>
      </c>
      <c r="Q543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4" spans="1:17" hidden="1">
      <c r="A544" t="s">
        <v>7888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40208923512</v>
      </c>
      <c r="D544" t="str">
        <f>_xlfn.XLOOKUP(Tabla15[[#This Row],[CEDULA]],TMODELO[Numero Documento],TMODELO[Empleado],_xlfn.XLOOKUP(Tabla15[[#This Row],[CEDULA]],TNOMINA[cedula],TNOMINA[nombre]))</f>
        <v>ERISON JUNIOR LIRIANO VALERIO</v>
      </c>
      <c r="E544" t="str">
        <f>_xlfn.XLOOKUP(Tabla15[[#This Row],[CEDULA]],TMODELO[Numero Documento],TMODELO[Cargo],_xlfn.XLOOKUP(Tabla15[[#This Row],[COD]],TNOMINA[CODIGO],TNOMINA[cargo]))</f>
        <v>MENSAJERO EXTERNO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2">
        <f>_xlfn.XLOOKUP(Tabla15[[#This Row],[COD]],TNOMINA[CODIGO],TNOMINA[sbruto])</f>
        <v>13200</v>
      </c>
      <c r="K544" s="42">
        <f>_xlfn.XLOOKUP(Tabla15[[#This Row],[COD]],TNOMINA[CODIGO],TNOMINA[ISR])</f>
        <v>0</v>
      </c>
      <c r="L544" s="42">
        <f>_xlfn.XLOOKUP(Tabla15[[#This Row],[COD]],TNOMINA[CODIGO],TNOMINA[SFS])</f>
        <v>401.28</v>
      </c>
      <c r="M544" s="42">
        <f>_xlfn.XLOOKUP(Tabla15[[#This Row],[COD]],TNOMINA[CODIGO],TNOMINA[AFP])</f>
        <v>378.84</v>
      </c>
      <c r="N544" s="42">
        <f>_xlfn.XLOOKUP(Tabla15[[#This Row],[COD]],TNOMINA[CODIGO],TNOMINA[Otro Desc.])</f>
        <v>25.000000000001819</v>
      </c>
      <c r="O544" s="42">
        <f>_xlfn.XLOOKUP(Tabla15[[#This Row],[COD]],TNOMINA[CODIGO],TNOMINA[sneto])</f>
        <v>12394.88</v>
      </c>
      <c r="P544" t="str">
        <f>_xlfn.XLOOKUP(Tabla15[[#This Row],[CEDULA]],EMPXSEXO[NODOC],EMPXSEXO[GENERO])</f>
        <v>M</v>
      </c>
      <c r="Q544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5" spans="1:17" hidden="1">
      <c r="A545" t="s">
        <v>7958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03100816440</v>
      </c>
      <c r="D545" t="str">
        <f>_xlfn.XLOOKUP(Tabla15[[#This Row],[CEDULA]],TMODELO[Numero Documento],TMODELO[Empleado],_xlfn.XLOOKUP(Tabla15[[#This Row],[CEDULA]],TNOMINA[cedula],TNOMINA[nombre]))</f>
        <v>JOSE RAFAEL BIRCANN AYBAR</v>
      </c>
      <c r="E545" t="str">
        <f>_xlfn.XLOOKUP(Tabla15[[#This Row],[CEDULA]],TMODELO[Numero Documento],TMODELO[Cargo],_xlfn.XLOOKUP(Tabla15[[#This Row],[COD]],TNOMINA[CODIGO],TNOMINA[cargo]))</f>
        <v>TRAMOYISTA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ESTATUTO SIMPLIFICADO</v>
      </c>
      <c r="I545" t="str">
        <f>IF(Tabla15[[#This Row],[CAT1]]&lt;&gt;"",Tabla15[[#This Row],[CAT1]],Tabla15[[#This Row],[CAT2]])</f>
        <v>ESTATUTO SIMPLIFICADO</v>
      </c>
      <c r="J545" s="42">
        <f>_xlfn.XLOOKUP(Tabla15[[#This Row],[COD]],TNOMINA[CODIGO],TNOMINA[sbruto])</f>
        <v>11400</v>
      </c>
      <c r="K545" s="42">
        <f>_xlfn.XLOOKUP(Tabla15[[#This Row],[COD]],TNOMINA[CODIGO],TNOMINA[ISR])</f>
        <v>0</v>
      </c>
      <c r="L545" s="42">
        <f>_xlfn.XLOOKUP(Tabla15[[#This Row],[COD]],TNOMINA[CODIGO],TNOMINA[SFS])</f>
        <v>346.56</v>
      </c>
      <c r="M545" s="42">
        <f>_xlfn.XLOOKUP(Tabla15[[#This Row],[COD]],TNOMINA[CODIGO],TNOMINA[AFP])</f>
        <v>327.18</v>
      </c>
      <c r="N545" s="42">
        <f>_xlfn.XLOOKUP(Tabla15[[#This Row],[COD]],TNOMINA[CODIGO],TNOMINA[Otro Desc.])</f>
        <v>25</v>
      </c>
      <c r="O545" s="42">
        <f>_xlfn.XLOOKUP(Tabla15[[#This Row],[COD]],TNOMINA[CODIGO],TNOMINA[sneto])</f>
        <v>10701.26</v>
      </c>
      <c r="P545" t="str">
        <f>_xlfn.XLOOKUP(Tabla15[[#This Row],[CEDULA]],EMPXSEXO[NODOC],EMPXSEXO[GENERO])</f>
        <v>M</v>
      </c>
      <c r="Q545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6" spans="1:17" hidden="1">
      <c r="A546" t="s">
        <v>8001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03101855355</v>
      </c>
      <c r="D546" t="str">
        <f>_xlfn.XLOOKUP(Tabla15[[#This Row],[CEDULA]],TMODELO[Numero Documento],TMODELO[Empleado],_xlfn.XLOOKUP(Tabla15[[#This Row],[CEDULA]],TNOMINA[cedula],TNOMINA[nombre]))</f>
        <v>MARGARITA YSABEL SILVERIO MORAN</v>
      </c>
      <c r="E546" t="str">
        <f>_xlfn.XLOOKUP(Tabla15[[#This Row],[CEDULA]],TMODELO[Numero Documento],TMODELO[Cargo],_xlfn.XLOOKUP(Tabla15[[#This Row],[COD]],TNOMINA[CODIGO],TNOMINA[cargo]))</f>
        <v>CONSERJE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ESTATUTO SIMPLIFICADO</v>
      </c>
      <c r="I546" t="str">
        <f>IF(Tabla15[[#This Row],[CAT1]]&lt;&gt;"",Tabla15[[#This Row],[CAT1]],Tabla15[[#This Row],[CAT2]])</f>
        <v>ESTATUTO SIMPLIFICADO</v>
      </c>
      <c r="J546" s="42">
        <f>_xlfn.XLOOKUP(Tabla15[[#This Row],[COD]],TNOMINA[CODIGO],TNOMINA[sbruto])</f>
        <v>11000</v>
      </c>
      <c r="K546" s="42">
        <f>_xlfn.XLOOKUP(Tabla15[[#This Row],[COD]],TNOMINA[CODIGO],TNOMINA[ISR])</f>
        <v>0</v>
      </c>
      <c r="L546" s="42">
        <f>_xlfn.XLOOKUP(Tabla15[[#This Row],[COD]],TNOMINA[CODIGO],TNOMINA[SFS])</f>
        <v>334.4</v>
      </c>
      <c r="M546" s="42">
        <f>_xlfn.XLOOKUP(Tabla15[[#This Row],[COD]],TNOMINA[CODIGO],TNOMINA[AFP])</f>
        <v>315.7</v>
      </c>
      <c r="N546" s="42">
        <f>_xlfn.XLOOKUP(Tabla15[[#This Row],[COD]],TNOMINA[CODIGO],TNOMINA[Otro Desc.])</f>
        <v>75</v>
      </c>
      <c r="O546" s="42">
        <f>_xlfn.XLOOKUP(Tabla15[[#This Row],[COD]],TNOMINA[CODIGO],TNOMINA[sneto])</f>
        <v>10274.9</v>
      </c>
      <c r="P546" t="str">
        <f>_xlfn.XLOOKUP(Tabla15[[#This Row],[CEDULA]],EMPXSEXO[NODOC],EMPXSEXO[GENERO])</f>
        <v>F</v>
      </c>
      <c r="Q546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7" spans="1:17" hidden="1">
      <c r="A547" t="s">
        <v>7943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03102932021</v>
      </c>
      <c r="D547" t="str">
        <f>_xlfn.XLOOKUP(Tabla15[[#This Row],[CEDULA]],TMODELO[Numero Documento],TMODELO[Empleado],_xlfn.XLOOKUP(Tabla15[[#This Row],[CEDULA]],TNOMINA[cedula],TNOMINA[nombre]))</f>
        <v>JORGE ANTONIO FRANCO MARTE</v>
      </c>
      <c r="E547" t="str">
        <f>_xlfn.XLOOKUP(Tabla15[[#This Row],[CEDULA]],TMODELO[Numero Documento],TMODELO[Cargo],_xlfn.XLOOKUP(Tabla15[[#This Row],[COD]],TNOMINA[CODIGO],TNOMINA[cargo]))</f>
        <v>SONIDISTA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/>
      </c>
      <c r="H547" t="str">
        <f>_xlfn.XLOOKUP(Tabla15[[#This Row],[CARGO]],Tabla612[CARGO],Tabla612[CATEGORIA DEL SERVIDOR],Tabla15[[#This Row],[TIPO]])</f>
        <v>FIJO</v>
      </c>
      <c r="I547" t="str">
        <f>IF(Tabla15[[#This Row],[CAT1]]&lt;&gt;"",Tabla15[[#This Row],[CAT1]],Tabla15[[#This Row],[CAT2]])</f>
        <v>FIJO</v>
      </c>
      <c r="J547" s="42">
        <f>_xlfn.XLOOKUP(Tabla15[[#This Row],[COD]],TNOMINA[CODIGO],TNOMINA[sbruto])</f>
        <v>11000</v>
      </c>
      <c r="K547" s="42">
        <f>_xlfn.XLOOKUP(Tabla15[[#This Row],[COD]],TNOMINA[CODIGO],TNOMINA[ISR])</f>
        <v>0</v>
      </c>
      <c r="L547" s="42">
        <f>_xlfn.XLOOKUP(Tabla15[[#This Row],[COD]],TNOMINA[CODIGO],TNOMINA[SFS])</f>
        <v>334.4</v>
      </c>
      <c r="M547" s="42">
        <f>_xlfn.XLOOKUP(Tabla15[[#This Row],[COD]],TNOMINA[CODIGO],TNOMINA[AFP])</f>
        <v>315.7</v>
      </c>
      <c r="N547" s="42">
        <f>_xlfn.XLOOKUP(Tabla15[[#This Row],[COD]],TNOMINA[CODIGO],TNOMINA[Otro Desc.])</f>
        <v>25</v>
      </c>
      <c r="O547" s="42">
        <f>_xlfn.XLOOKUP(Tabla15[[#This Row],[COD]],TNOMINA[CODIGO],TNOMINA[sneto])</f>
        <v>10324.9</v>
      </c>
      <c r="P547" t="str">
        <f>_xlfn.XLOOKUP(Tabla15[[#This Row],[CEDULA]],EMPXSEXO[NODOC],EMPXSEXO[GENERO])</f>
        <v>M</v>
      </c>
      <c r="Q547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8" spans="1:17" hidden="1">
      <c r="A548" t="s">
        <v>7879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03103062786</v>
      </c>
      <c r="D548" t="str">
        <f>_xlfn.XLOOKUP(Tabla15[[#This Row],[CEDULA]],TMODELO[Numero Documento],TMODELO[Empleado],_xlfn.XLOOKUP(Tabla15[[#This Row],[CEDULA]],TNOMINA[cedula],TNOMINA[nombre]))</f>
        <v>EDWARD ALFONSO CABRERA ROSARIO</v>
      </c>
      <c r="E548" t="str">
        <f>_xlfn.XLOOKUP(Tabla15[[#This Row],[CEDULA]],TMODELO[Numero Documento],TMODELO[Cargo],_xlfn.XLOOKUP(Tabla15[[#This Row],[COD]],TNOMINA[CODIGO],TNOMINA[cargo]))</f>
        <v>VIGILANTE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/>
      </c>
      <c r="H548" t="str">
        <f>_xlfn.XLOOKUP(Tabla15[[#This Row],[CARGO]],Tabla612[CARGO],Tabla612[CATEGORIA DEL SERVIDOR],Tabla15[[#This Row],[TIPO]])</f>
        <v>ESTATUTO SIMPLIFICADO</v>
      </c>
      <c r="I548" t="str">
        <f>IF(Tabla15[[#This Row],[CAT1]]&lt;&gt;"",Tabla15[[#This Row],[CAT1]],Tabla15[[#This Row],[CAT2]])</f>
        <v>ESTATUTO SIMPLIFICADO</v>
      </c>
      <c r="J548" s="42">
        <f>_xlfn.XLOOKUP(Tabla15[[#This Row],[COD]],TNOMINA[CODIGO],TNOMINA[sbruto])</f>
        <v>11000</v>
      </c>
      <c r="K548" s="42">
        <f>_xlfn.XLOOKUP(Tabla15[[#This Row],[COD]],TNOMINA[CODIGO],TNOMINA[ISR])</f>
        <v>0</v>
      </c>
      <c r="L548" s="42">
        <f>_xlfn.XLOOKUP(Tabla15[[#This Row],[COD]],TNOMINA[CODIGO],TNOMINA[SFS])</f>
        <v>334.4</v>
      </c>
      <c r="M548" s="42">
        <f>_xlfn.XLOOKUP(Tabla15[[#This Row],[COD]],TNOMINA[CODIGO],TNOMINA[AFP])</f>
        <v>315.7</v>
      </c>
      <c r="N548" s="42">
        <f>_xlfn.XLOOKUP(Tabla15[[#This Row],[COD]],TNOMINA[CODIGO],TNOMINA[Otro Desc.])</f>
        <v>25</v>
      </c>
      <c r="O548" s="42">
        <f>_xlfn.XLOOKUP(Tabla15[[#This Row],[COD]],TNOMINA[CODIGO],TNOMINA[sneto])</f>
        <v>10324.9</v>
      </c>
      <c r="P548" t="str">
        <f>_xlfn.XLOOKUP(Tabla15[[#This Row],[CEDULA]],EMPXSEXO[NODOC],EMPXSEXO[GENERO])</f>
        <v>M</v>
      </c>
      <c r="Q548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9" spans="1:17" hidden="1">
      <c r="A549" t="s">
        <v>7985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03100891930</v>
      </c>
      <c r="D549" t="str">
        <f>_xlfn.XLOOKUP(Tabla15[[#This Row],[CEDULA]],TMODELO[Numero Documento],TMODELO[Empleado],_xlfn.XLOOKUP(Tabla15[[#This Row],[CEDULA]],TNOMINA[cedula],TNOMINA[nombre]))</f>
        <v>LIDIA RAMONA ESPINAL ESTEVEZ</v>
      </c>
      <c r="E549" t="str">
        <f>_xlfn.XLOOKUP(Tabla15[[#This Row],[CEDULA]],TMODELO[Numero Documento],TMODELO[Cargo],_xlfn.XLOOKUP(Tabla15[[#This Row],[COD]],TNOMINA[CODIGO],TNOMINA[cargo]))</f>
        <v>CONSERJE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>CARRERA ADMINISTRATIVA</v>
      </c>
      <c r="H549" t="str">
        <f>_xlfn.XLOOKUP(Tabla15[[#This Row],[CARGO]],Tabla612[CARGO],Tabla612[CATEGORIA DEL SERVIDOR],Tabla15[[#This Row],[TIPO]])</f>
        <v>ESTATUTO SIMPLIFICADO</v>
      </c>
      <c r="I549" t="str">
        <f>IF(Tabla15[[#This Row],[CAT1]]&lt;&gt;"",Tabla15[[#This Row],[CAT1]],Tabla15[[#This Row],[CAT2]])</f>
        <v>CARRERA ADMINISTRATIVA</v>
      </c>
      <c r="J549" s="42">
        <f>_xlfn.XLOOKUP(Tabla15[[#This Row],[COD]],TNOMINA[CODIGO],TNOMINA[sbruto])</f>
        <v>11000</v>
      </c>
      <c r="K549" s="42">
        <f>_xlfn.XLOOKUP(Tabla15[[#This Row],[COD]],TNOMINA[CODIGO],TNOMINA[ISR])</f>
        <v>0</v>
      </c>
      <c r="L549" s="42">
        <f>_xlfn.XLOOKUP(Tabla15[[#This Row],[COD]],TNOMINA[CODIGO],TNOMINA[SFS])</f>
        <v>334.4</v>
      </c>
      <c r="M549" s="42">
        <f>_xlfn.XLOOKUP(Tabla15[[#This Row],[COD]],TNOMINA[CODIGO],TNOMINA[AFP])</f>
        <v>315.7</v>
      </c>
      <c r="N549" s="42">
        <f>_xlfn.XLOOKUP(Tabla15[[#This Row],[COD]],TNOMINA[CODIGO],TNOMINA[Otro Desc.])</f>
        <v>375</v>
      </c>
      <c r="O549" s="42">
        <f>_xlfn.XLOOKUP(Tabla15[[#This Row],[COD]],TNOMINA[CODIGO],TNOMINA[sneto])</f>
        <v>9974.9</v>
      </c>
      <c r="P549" t="str">
        <f>_xlfn.XLOOKUP(Tabla15[[#This Row],[CEDULA]],EMPXSEXO[NODOC],EMPXSEXO[GENERO])</f>
        <v>F</v>
      </c>
      <c r="Q549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0" spans="1:17" hidden="1">
      <c r="A550" t="s">
        <v>7889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04600247532</v>
      </c>
      <c r="D550" t="str">
        <f>_xlfn.XLOOKUP(Tabla15[[#This Row],[CEDULA]],TMODELO[Numero Documento],TMODELO[Empleado],_xlfn.XLOOKUP(Tabla15[[#This Row],[CEDULA]],TNOMINA[cedula],TNOMINA[nombre]))</f>
        <v>ERNESTINA DEL CARMEN MESON NUÑEZ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2">
        <f>_xlfn.XLOOKUP(Tabla15[[#This Row],[COD]],TNOMINA[CODIGO],TNOMINA[sbruto])</f>
        <v>10000</v>
      </c>
      <c r="K550" s="42">
        <f>_xlfn.XLOOKUP(Tabla15[[#This Row],[COD]],TNOMINA[CODIGO],TNOMINA[ISR])</f>
        <v>0</v>
      </c>
      <c r="L550" s="42">
        <f>_xlfn.XLOOKUP(Tabla15[[#This Row],[COD]],TNOMINA[CODIGO],TNOMINA[SFS])</f>
        <v>304</v>
      </c>
      <c r="M550" s="42">
        <f>_xlfn.XLOOKUP(Tabla15[[#This Row],[COD]],TNOMINA[CODIGO],TNOMINA[AFP])</f>
        <v>287</v>
      </c>
      <c r="N550" s="42">
        <f>_xlfn.XLOOKUP(Tabla15[[#This Row],[COD]],TNOMINA[CODIGO],TNOMINA[Otro Desc.])</f>
        <v>25</v>
      </c>
      <c r="O550" s="42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1" spans="1:17" hidden="1">
      <c r="A551" t="s">
        <v>7826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03103248211</v>
      </c>
      <c r="D551" t="str">
        <f>_xlfn.XLOOKUP(Tabla15[[#This Row],[CEDULA]],TMODELO[Numero Documento],TMODELO[Empleado],_xlfn.XLOOKUP(Tabla15[[#This Row],[CEDULA]],TNOMINA[cedula],TNOMINA[nombre]))</f>
        <v>ANA FRANCISCA BETANCES DE PEREZ</v>
      </c>
      <c r="E551" t="str">
        <f>_xlfn.XLOOKUP(Tabla15[[#This Row],[CEDULA]],TMODELO[Numero Documento],TMODELO[Cargo],_xlfn.XLOOKUP(Tabla15[[#This Row],[COD]],TNOMINA[CODIGO],TNOMINA[cargo]))</f>
        <v>ACTRIZ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2">
        <f>_xlfn.XLOOKUP(Tabla15[[#This Row],[COD]],TNOMINA[CODIGO],TNOMINA[sbruto])</f>
        <v>10000</v>
      </c>
      <c r="K551" s="42">
        <f>_xlfn.XLOOKUP(Tabla15[[#This Row],[COD]],TNOMINA[CODIGO],TNOMINA[ISR])</f>
        <v>0</v>
      </c>
      <c r="L551" s="42">
        <f>_xlfn.XLOOKUP(Tabla15[[#This Row],[COD]],TNOMINA[CODIGO],TNOMINA[SFS])</f>
        <v>304</v>
      </c>
      <c r="M551" s="42">
        <f>_xlfn.XLOOKUP(Tabla15[[#This Row],[COD]],TNOMINA[CODIGO],TNOMINA[AFP])</f>
        <v>287</v>
      </c>
      <c r="N551" s="42">
        <f>_xlfn.XLOOKUP(Tabla15[[#This Row],[COD]],TNOMINA[CODIGO],TNOMINA[Otro Desc.])</f>
        <v>25</v>
      </c>
      <c r="O551" s="42">
        <f>_xlfn.XLOOKUP(Tabla15[[#This Row],[COD]],TNOMINA[CODIGO],TNOMINA[sneto])</f>
        <v>9384</v>
      </c>
      <c r="P551" t="str">
        <f>_xlfn.XLOOKUP(Tabla15[[#This Row],[CEDULA]],EMPXSEXO[NODOC],EMPXSEXO[GENERO])</f>
        <v>F</v>
      </c>
      <c r="Q551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2" spans="1:17" hidden="1">
      <c r="A552" t="s">
        <v>7924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03104587906</v>
      </c>
      <c r="D552" t="str">
        <f>_xlfn.XLOOKUP(Tabla15[[#This Row],[CEDULA]],TMODELO[Numero Documento],TMODELO[Empleado],_xlfn.XLOOKUP(Tabla15[[#This Row],[CEDULA]],TNOMINA[cedula],TNOMINA[nombre]))</f>
        <v>HELIANA JACQUELINE REYES PEÑA</v>
      </c>
      <c r="E552" t="str">
        <f>_xlfn.XLOOKUP(Tabla15[[#This Row],[CEDULA]],TMODELO[Numero Documento],TMODELO[Cargo],_xlfn.XLOOKUP(Tabla15[[#This Row],[COD]],TNOMINA[CODIGO],TNOMINA[cargo]))</f>
        <v>BAILARINA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2">
        <f>_xlfn.XLOOKUP(Tabla15[[#This Row],[COD]],TNOMINA[CODIGO],TNOMINA[sbruto])</f>
        <v>10000</v>
      </c>
      <c r="K552" s="42">
        <f>_xlfn.XLOOKUP(Tabla15[[#This Row],[COD]],TNOMINA[CODIGO],TNOMINA[ISR])</f>
        <v>0</v>
      </c>
      <c r="L552" s="42">
        <f>_xlfn.XLOOKUP(Tabla15[[#This Row],[COD]],TNOMINA[CODIGO],TNOMINA[SFS])</f>
        <v>304</v>
      </c>
      <c r="M552" s="42">
        <f>_xlfn.XLOOKUP(Tabla15[[#This Row],[COD]],TNOMINA[CODIGO],TNOMINA[AFP])</f>
        <v>287</v>
      </c>
      <c r="N552" s="42">
        <f>_xlfn.XLOOKUP(Tabla15[[#This Row],[COD]],TNOMINA[CODIGO],TNOMINA[Otro Desc.])</f>
        <v>25</v>
      </c>
      <c r="O552" s="42">
        <f>_xlfn.XLOOKUP(Tabla15[[#This Row],[COD]],TNOMINA[CODIGO],TNOMINA[sneto])</f>
        <v>9384</v>
      </c>
      <c r="P552" t="str">
        <f>_xlfn.XLOOKUP(Tabla15[[#This Row],[CEDULA]],EMPXSEXO[NODOC],EMPXSEXO[GENERO])</f>
        <v>F</v>
      </c>
      <c r="Q552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3" spans="1:17" hidden="1">
      <c r="A553" t="s">
        <v>8101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03103268680</v>
      </c>
      <c r="D553" t="str">
        <f>_xlfn.XLOOKUP(Tabla15[[#This Row],[CEDULA]],TMODELO[Numero Documento],TMODELO[Empleado],_xlfn.XLOOKUP(Tabla15[[#This Row],[CEDULA]],TNOMINA[cedula],TNOMINA[nombre]))</f>
        <v>YEIMY MARGARITA GARCIA ALMONTE</v>
      </c>
      <c r="E553" t="str">
        <f>_xlfn.XLOOKUP(Tabla15[[#This Row],[CEDULA]],TMODELO[Numero Documento],TMODELO[Cargo],_xlfn.XLOOKUP(Tabla15[[#This Row],[COD]],TNOMINA[CODIGO],TNOMINA[cargo]))</f>
        <v>CONSERJE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3" t="str">
        <f>_xlfn.XLOOKUP(Tabla15[[#This Row],[CEDULA]],TNOMBRADOS[CEDULA],TNOMBRADOS[STATUS],
_xlfn.XLOOKUP(Tabla15[[#This Row],[CEDULA]],TCARRERA[CEDULA],TCARRERA[CATEGORIA DEL SERVIDOR],""))</f>
        <v/>
      </c>
      <c r="H553" t="str">
        <f>_xlfn.XLOOKUP(Tabla15[[#This Row],[CARGO]],Tabla612[CARGO],Tabla612[CATEGORIA DEL SERVIDOR],Tabla15[[#This Row],[TIPO]])</f>
        <v>ESTATUTO SIMPLIFICADO</v>
      </c>
      <c r="I553" t="str">
        <f>IF(Tabla15[[#This Row],[CAT1]]&lt;&gt;"",Tabla15[[#This Row],[CAT1]],Tabla15[[#This Row],[CAT2]])</f>
        <v>ESTATUTO SIMPLIFICADO</v>
      </c>
      <c r="J553" s="42">
        <f>_xlfn.XLOOKUP(Tabla15[[#This Row],[COD]],TNOMINA[CODIGO],TNOMINA[sbruto])</f>
        <v>10000</v>
      </c>
      <c r="K553" s="42">
        <f>_xlfn.XLOOKUP(Tabla15[[#This Row],[COD]],TNOMINA[CODIGO],TNOMINA[ISR])</f>
        <v>0</v>
      </c>
      <c r="L553" s="42">
        <f>_xlfn.XLOOKUP(Tabla15[[#This Row],[COD]],TNOMINA[CODIGO],TNOMINA[SFS])</f>
        <v>304</v>
      </c>
      <c r="M553" s="42">
        <f>_xlfn.XLOOKUP(Tabla15[[#This Row],[COD]],TNOMINA[CODIGO],TNOMINA[AFP])</f>
        <v>287</v>
      </c>
      <c r="N553" s="42">
        <f>_xlfn.XLOOKUP(Tabla15[[#This Row],[COD]],TNOMINA[CODIGO],TNOMINA[Otro Desc.])</f>
        <v>25</v>
      </c>
      <c r="O553" s="42">
        <f>_xlfn.XLOOKUP(Tabla15[[#This Row],[COD]],TNOMINA[CODIGO],TNOMINA[sneto])</f>
        <v>9384</v>
      </c>
      <c r="P553" t="str">
        <f>_xlfn.XLOOKUP(Tabla15[[#This Row],[CEDULA]],EMPXSEXO[NODOC],EMPXSEXO[GENERO])</f>
        <v>F</v>
      </c>
      <c r="Q553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4" spans="1:17" hidden="1">
      <c r="A554" t="s">
        <v>8030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03100343627</v>
      </c>
      <c r="D554" t="str">
        <f>_xlfn.XLOOKUP(Tabla15[[#This Row],[CEDULA]],TMODELO[Numero Documento],TMODELO[Empleado],_xlfn.XLOOKUP(Tabla15[[#This Row],[CEDULA]],TNOMINA[cedula],TNOMINA[nombre]))</f>
        <v>NELSON YOANIS TINEO DEL MONTE</v>
      </c>
      <c r="E554" t="str">
        <f>_xlfn.XLOOKUP(Tabla15[[#This Row],[CEDULA]],TMODELO[Numero Documento],TMODELO[Cargo],_xlfn.XLOOKUP(Tabla15[[#This Row],[COD]],TNOMINA[CODIGO],TNOMINA[cargo]))</f>
        <v>MANTENIMIENTO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2">
        <f>_xlfn.XLOOKUP(Tabla15[[#This Row],[COD]],TNOMINA[CODIGO],TNOMINA[sbruto])</f>
        <v>10000</v>
      </c>
      <c r="K554" s="42">
        <f>_xlfn.XLOOKUP(Tabla15[[#This Row],[COD]],TNOMINA[CODIGO],TNOMINA[ISR])</f>
        <v>0</v>
      </c>
      <c r="L554" s="42">
        <f>_xlfn.XLOOKUP(Tabla15[[#This Row],[COD]],TNOMINA[CODIGO],TNOMINA[SFS])</f>
        <v>304</v>
      </c>
      <c r="M554" s="42">
        <f>_xlfn.XLOOKUP(Tabla15[[#This Row],[COD]],TNOMINA[CODIGO],TNOMINA[AFP])</f>
        <v>287</v>
      </c>
      <c r="N554" s="42">
        <f>_xlfn.XLOOKUP(Tabla15[[#This Row],[COD]],TNOMINA[CODIGO],TNOMINA[Otro Desc.])</f>
        <v>575</v>
      </c>
      <c r="O554" s="42">
        <f>_xlfn.XLOOKUP(Tabla15[[#This Row],[COD]],TNOMINA[CODIGO],TNOMINA[sneto])</f>
        <v>8834</v>
      </c>
      <c r="P554" t="str">
        <f>_xlfn.XLOOKUP(Tabla15[[#This Row],[CEDULA]],EMPXSEXO[NODOC],EMPXSEXO[GENERO])</f>
        <v>M</v>
      </c>
      <c r="Q554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5" spans="1:17" hidden="1">
      <c r="A555" t="s">
        <v>8105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03101025819</v>
      </c>
      <c r="D555" t="str">
        <f>_xlfn.XLOOKUP(Tabla15[[#This Row],[CEDULA]],TMODELO[Numero Documento],TMODELO[Empleado],_xlfn.XLOOKUP(Tabla15[[#This Row],[CEDULA]],TNOMINA[cedula],TNOMINA[nombre]))</f>
        <v>ZOILA CABRERA PEREZ</v>
      </c>
      <c r="E555" t="str">
        <f>_xlfn.XLOOKUP(Tabla15[[#This Row],[CEDULA]],TMODELO[Numero Documento],TMODELO[Cargo],_xlfn.XLOOKUP(Tabla15[[#This Row],[COD]],TNOMINA[CODIGO],TNOMINA[cargo]))</f>
        <v>CONTABLE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5" t="str">
        <f>_xlfn.XLOOKUP(Tabla15[[#This Row],[CEDULA]],TNOMBRADOS[CEDULA],TNOMBRADOS[STATUS],
_xlfn.XLOOKUP(Tabla15[[#This Row],[CEDULA]],TCARRERA[CEDULA],TCARRERA[CATEGORIA DEL SERVIDOR],""))</f>
        <v/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FIJO</v>
      </c>
      <c r="J555" s="42">
        <f>_xlfn.XLOOKUP(Tabla15[[#This Row],[COD]],TNOMINA[CODIGO],TNOMINA[sbruto])</f>
        <v>10000</v>
      </c>
      <c r="K555" s="42">
        <f>_xlfn.XLOOKUP(Tabla15[[#This Row],[COD]],TNOMINA[CODIGO],TNOMINA[ISR])</f>
        <v>0</v>
      </c>
      <c r="L555" s="42">
        <f>_xlfn.XLOOKUP(Tabla15[[#This Row],[COD]],TNOMINA[CODIGO],TNOMINA[SFS])</f>
        <v>304</v>
      </c>
      <c r="M555" s="42">
        <f>_xlfn.XLOOKUP(Tabla15[[#This Row],[COD]],TNOMINA[CODIGO],TNOMINA[AFP])</f>
        <v>287</v>
      </c>
      <c r="N555" s="42">
        <f>_xlfn.XLOOKUP(Tabla15[[#This Row],[COD]],TNOMINA[CODIGO],TNOMINA[Otro Desc.])</f>
        <v>75</v>
      </c>
      <c r="O555" s="42">
        <f>_xlfn.XLOOKUP(Tabla15[[#This Row],[COD]],TNOMINA[CODIGO],TNOMINA[sneto])</f>
        <v>9334</v>
      </c>
      <c r="P555" t="str">
        <f>_xlfn.XLOOKUP(Tabla15[[#This Row],[CEDULA]],EMPXSEXO[NODOC],EMPXSEXO[GENERO])</f>
        <v>F</v>
      </c>
      <c r="Q555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6" spans="1:17" hidden="1">
      <c r="A556" t="s">
        <v>8040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03102990110</v>
      </c>
      <c r="D556" t="str">
        <f>_xlfn.XLOOKUP(Tabla15[[#This Row],[CEDULA]],TMODELO[Numero Documento],TMODELO[Empleado],_xlfn.XLOOKUP(Tabla15[[#This Row],[CEDULA]],TNOMINA[cedula],TNOMINA[nombre]))</f>
        <v>RAFAELA ELENA AZCONA VASQUEZ</v>
      </c>
      <c r="E556" t="str">
        <f>_xlfn.XLOOKUP(Tabla15[[#This Row],[CEDULA]],TMODELO[Numero Documento],TMODELO[Cargo],_xlfn.XLOOKUP(Tabla15[[#This Row],[COD]],TNOMINA[CODIGO],TNOMINA[cargo]))</f>
        <v>CONSERJE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6" t="str">
        <f>_xlfn.XLOOKUP(Tabla15[[#This Row],[CEDULA]],TNOMBRADOS[CEDULA],TNOMBRADOS[STATUS],
_xlfn.XLOOKUP(Tabla15[[#This Row],[CEDULA]],TCARRERA[CEDULA],TCARRERA[CATEGORIA DEL SERVIDOR],""))</f>
        <v>CARRERA ADMINISTRATIVA</v>
      </c>
      <c r="H556" t="str">
        <f>_xlfn.XLOOKUP(Tabla15[[#This Row],[CARGO]],Tabla612[CARGO],Tabla612[CATEGORIA DEL SERVIDOR],Tabla15[[#This Row],[TIPO]])</f>
        <v>ESTATUTO SIMPLIFICADO</v>
      </c>
      <c r="I556" t="str">
        <f>IF(Tabla15[[#This Row],[CAT1]]&lt;&gt;"",Tabla15[[#This Row],[CAT1]],Tabla15[[#This Row],[CAT2]])</f>
        <v>CARRERA ADMINISTRATIVA</v>
      </c>
      <c r="J556" s="42">
        <f>_xlfn.XLOOKUP(Tabla15[[#This Row],[COD]],TNOMINA[CODIGO],TNOMINA[sbruto])</f>
        <v>10000</v>
      </c>
      <c r="K556" s="42">
        <f>_xlfn.XLOOKUP(Tabla15[[#This Row],[COD]],TNOMINA[CODIGO],TNOMINA[ISR])</f>
        <v>0</v>
      </c>
      <c r="L556" s="42">
        <f>_xlfn.XLOOKUP(Tabla15[[#This Row],[COD]],TNOMINA[CODIGO],TNOMINA[SFS])</f>
        <v>304</v>
      </c>
      <c r="M556" s="42">
        <f>_xlfn.XLOOKUP(Tabla15[[#This Row],[COD]],TNOMINA[CODIGO],TNOMINA[AFP])</f>
        <v>287</v>
      </c>
      <c r="N556" s="42">
        <f>_xlfn.XLOOKUP(Tabla15[[#This Row],[COD]],TNOMINA[CODIGO],TNOMINA[Otro Desc.])</f>
        <v>1962.38</v>
      </c>
      <c r="O556" s="42">
        <f>_xlfn.XLOOKUP(Tabla15[[#This Row],[COD]],TNOMINA[CODIGO],TNOMINA[sneto])</f>
        <v>7446.62</v>
      </c>
      <c r="P556" t="str">
        <f>_xlfn.XLOOKUP(Tabla15[[#This Row],[CEDULA]],EMPXSEXO[NODOC],EMPXSEXO[GENERO])</f>
        <v>F</v>
      </c>
      <c r="Q556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7" spans="1:17" hidden="1">
      <c r="A557" t="s">
        <v>7957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03102243155</v>
      </c>
      <c r="D557" t="str">
        <f>_xlfn.XLOOKUP(Tabla15[[#This Row],[CEDULA]],TMODELO[Numero Documento],TMODELO[Empleado],_xlfn.XLOOKUP(Tabla15[[#This Row],[CEDULA]],TNOMINA[cedula],TNOMINA[nombre]))</f>
        <v>JOSE MIGUEL RODRIGUEZ</v>
      </c>
      <c r="E557" t="str">
        <f>_xlfn.XLOOKUP(Tabla15[[#This Row],[CEDULA]],TMODELO[Numero Documento],TMODELO[Cargo],_xlfn.XLOOKUP(Tabla15[[#This Row],[COD]],TNOMINA[CODIGO],TNOMINA[cargo]))</f>
        <v>VIGILANTE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ESTATUTO SIMPLIFICADO</v>
      </c>
      <c r="I557" t="str">
        <f>IF(Tabla15[[#This Row],[CAT1]]&lt;&gt;"",Tabla15[[#This Row],[CAT1]],Tabla15[[#This Row],[CAT2]])</f>
        <v>ESTATUTO SIMPLIFICADO</v>
      </c>
      <c r="J557" s="42">
        <f>_xlfn.XLOOKUP(Tabla15[[#This Row],[COD]],TNOMINA[CODIGO],TNOMINA[sbruto])</f>
        <v>10000</v>
      </c>
      <c r="K557" s="42">
        <f>_xlfn.XLOOKUP(Tabla15[[#This Row],[COD]],TNOMINA[CODIGO],TNOMINA[ISR])</f>
        <v>0</v>
      </c>
      <c r="L557" s="42">
        <f>_xlfn.XLOOKUP(Tabla15[[#This Row],[COD]],TNOMINA[CODIGO],TNOMINA[SFS])</f>
        <v>304</v>
      </c>
      <c r="M557" s="42">
        <f>_xlfn.XLOOKUP(Tabla15[[#This Row],[COD]],TNOMINA[CODIGO],TNOMINA[AFP])</f>
        <v>287</v>
      </c>
      <c r="N557" s="42">
        <f>_xlfn.XLOOKUP(Tabla15[[#This Row],[COD]],TNOMINA[CODIGO],TNOMINA[Otro Desc.])</f>
        <v>625</v>
      </c>
      <c r="O557" s="42">
        <f>_xlfn.XLOOKUP(Tabla15[[#This Row],[COD]],TNOMINA[CODIGO],TNOMINA[sneto])</f>
        <v>8784</v>
      </c>
      <c r="P557" t="str">
        <f>_xlfn.XLOOKUP(Tabla15[[#This Row],[CEDULA]],EMPXSEXO[NODOC],EMPXSEXO[GENERO])</f>
        <v>M</v>
      </c>
      <c r="Q557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8" spans="1:17" hidden="1">
      <c r="A558" t="s">
        <v>7961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03100813116</v>
      </c>
      <c r="D558" t="str">
        <f>_xlfn.XLOOKUP(Tabla15[[#This Row],[CEDULA]],TMODELO[Numero Documento],TMODELO[Empleado],_xlfn.XLOOKUP(Tabla15[[#This Row],[CEDULA]],TNOMINA[cedula],TNOMINA[nombre]))</f>
        <v>JOSE YSIDRO MARTE FRIAS</v>
      </c>
      <c r="E558" t="str">
        <f>_xlfn.XLOOKUP(Tabla15[[#This Row],[CEDULA]],TMODELO[Numero Documento],TMODELO[Cargo],_xlfn.XLOOKUP(Tabla15[[#This Row],[COD]],TNOMINA[CODIGO],TNOMINA[cargo]))</f>
        <v>MUSICO FOLKLORICO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FIJO</v>
      </c>
      <c r="I558" t="str">
        <f>IF(Tabla15[[#This Row],[CAT1]]&lt;&gt;"",Tabla15[[#This Row],[CAT1]],Tabla15[[#This Row],[CAT2]])</f>
        <v>FIJO</v>
      </c>
      <c r="J558" s="42">
        <f>_xlfn.XLOOKUP(Tabla15[[#This Row],[COD]],TNOMINA[CODIGO],TNOMINA[sbruto])</f>
        <v>10000</v>
      </c>
      <c r="K558" s="42">
        <f>_xlfn.XLOOKUP(Tabla15[[#This Row],[COD]],TNOMINA[CODIGO],TNOMINA[ISR])</f>
        <v>0</v>
      </c>
      <c r="L558" s="42">
        <f>_xlfn.XLOOKUP(Tabla15[[#This Row],[COD]],TNOMINA[CODIGO],TNOMINA[SFS])</f>
        <v>304</v>
      </c>
      <c r="M558" s="42">
        <f>_xlfn.XLOOKUP(Tabla15[[#This Row],[COD]],TNOMINA[CODIGO],TNOMINA[AFP])</f>
        <v>287</v>
      </c>
      <c r="N558" s="42">
        <f>_xlfn.XLOOKUP(Tabla15[[#This Row],[COD]],TNOMINA[CODIGO],TNOMINA[Otro Desc.])</f>
        <v>2562.38</v>
      </c>
      <c r="O558" s="42">
        <f>_xlfn.XLOOKUP(Tabla15[[#This Row],[COD]],TNOMINA[CODIGO],TNOMINA[sneto])</f>
        <v>6846.62</v>
      </c>
      <c r="P558" t="str">
        <f>_xlfn.XLOOKUP(Tabla15[[#This Row],[CEDULA]],EMPXSEXO[NODOC],EMPXSEXO[GENERO])</f>
        <v>M</v>
      </c>
      <c r="Q558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9" spans="1:17" hidden="1">
      <c r="A559" t="s">
        <v>8046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03100221021</v>
      </c>
      <c r="D559" t="str">
        <f>_xlfn.XLOOKUP(Tabla15[[#This Row],[CEDULA]],TMODELO[Numero Documento],TMODELO[Empleado],_xlfn.XLOOKUP(Tabla15[[#This Row],[CEDULA]],TNOMINA[cedula],TNOMINA[nombre]))</f>
        <v>RAMONA CONCEPCION LIRIANO</v>
      </c>
      <c r="E559" t="str">
        <f>_xlfn.XLOOKUP(Tabla15[[#This Row],[CEDULA]],TMODELO[Numero Documento],TMODELO[Cargo],_xlfn.XLOOKUP(Tabla15[[#This Row],[COD]],TNOMINA[CODIGO],TNOMINA[cargo]))</f>
        <v>ACTRIZ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9" t="str">
        <f>_xlfn.XLOOKUP(Tabla15[[#This Row],[CEDULA]],TNOMBRADOS[CEDULA],TNOMBRADOS[STATUS],
_xlfn.XLOOKUP(Tabla15[[#This Row],[CEDULA]],TCARRERA[CEDULA],TCARRERA[CATEGORIA DEL SERVIDOR],""))</f>
        <v>CARRERA ADMINISTRATIVA</v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CARRERA ADMINISTRATIVA</v>
      </c>
      <c r="J559" s="42">
        <f>_xlfn.XLOOKUP(Tabla15[[#This Row],[COD]],TNOMINA[CODIGO],TNOMINA[sbruto])</f>
        <v>10000</v>
      </c>
      <c r="K559" s="42">
        <f>_xlfn.XLOOKUP(Tabla15[[#This Row],[COD]],TNOMINA[CODIGO],TNOMINA[ISR])</f>
        <v>0</v>
      </c>
      <c r="L559" s="42">
        <f>_xlfn.XLOOKUP(Tabla15[[#This Row],[COD]],TNOMINA[CODIGO],TNOMINA[SFS])</f>
        <v>304</v>
      </c>
      <c r="M559" s="42">
        <f>_xlfn.XLOOKUP(Tabla15[[#This Row],[COD]],TNOMINA[CODIGO],TNOMINA[AFP])</f>
        <v>287</v>
      </c>
      <c r="N559" s="42">
        <f>_xlfn.XLOOKUP(Tabla15[[#This Row],[COD]],TNOMINA[CODIGO],TNOMINA[Otro Desc.])</f>
        <v>75</v>
      </c>
      <c r="O559" s="42">
        <f>_xlfn.XLOOKUP(Tabla15[[#This Row],[COD]],TNOMINA[CODIGO],TNOMINA[sneto])</f>
        <v>9334</v>
      </c>
      <c r="P559" t="str">
        <f>_xlfn.XLOOKUP(Tabla15[[#This Row],[CEDULA]],EMPXSEXO[NODOC],EMPXSEXO[GENERO])</f>
        <v>F</v>
      </c>
      <c r="Q559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0" spans="1:17" hidden="1">
      <c r="A560" t="s">
        <v>8055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03101179251</v>
      </c>
      <c r="D560" t="str">
        <f>_xlfn.XLOOKUP(Tabla15[[#This Row],[CEDULA]],TMODELO[Numero Documento],TMODELO[Empleado],_xlfn.XLOOKUP(Tabla15[[#This Row],[CEDULA]],TNOMINA[cedula],TNOMINA[nombre]))</f>
        <v>ROBERTO ANTONIO SOSA TEJADA</v>
      </c>
      <c r="E560" t="str">
        <f>_xlfn.XLOOKUP(Tabla15[[#This Row],[CEDULA]],TMODELO[Numero Documento],TMODELO[Cargo],_xlfn.XLOOKUP(Tabla15[[#This Row],[COD]],TNOMINA[CODIGO],TNOMINA[cargo]))</f>
        <v>ACTOR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0" t="str">
        <f>_xlfn.XLOOKUP(Tabla15[[#This Row],[CEDULA]],TNOMBRADOS[CEDULA],TNOMBRADOS[STATUS],
_xlfn.XLOOKUP(Tabla15[[#This Row],[CEDULA]],TCARRERA[CEDULA],TCARRERA[CATEGORIA DEL SERVIDOR],""))</f>
        <v/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FIJO</v>
      </c>
      <c r="J560" s="42">
        <f>_xlfn.XLOOKUP(Tabla15[[#This Row],[COD]],TNOMINA[CODIGO],TNOMINA[sbruto])</f>
        <v>10000</v>
      </c>
      <c r="K560" s="42">
        <f>_xlfn.XLOOKUP(Tabla15[[#This Row],[COD]],TNOMINA[CODIGO],TNOMINA[ISR])</f>
        <v>0</v>
      </c>
      <c r="L560" s="42">
        <f>_xlfn.XLOOKUP(Tabla15[[#This Row],[COD]],TNOMINA[CODIGO],TNOMINA[SFS])</f>
        <v>304</v>
      </c>
      <c r="M560" s="42">
        <f>_xlfn.XLOOKUP(Tabla15[[#This Row],[COD]],TNOMINA[CODIGO],TNOMINA[AFP])</f>
        <v>287</v>
      </c>
      <c r="N560" s="42">
        <f>_xlfn.XLOOKUP(Tabla15[[#This Row],[COD]],TNOMINA[CODIGO],TNOMINA[Otro Desc.])</f>
        <v>2562.38</v>
      </c>
      <c r="O560" s="42">
        <f>_xlfn.XLOOKUP(Tabla15[[#This Row],[COD]],TNOMINA[CODIGO],TNOMINA[sneto])</f>
        <v>6846.62</v>
      </c>
      <c r="P560" t="str">
        <f>_xlfn.XLOOKUP(Tabla15[[#This Row],[CEDULA]],EMPXSEXO[NODOC],EMPXSEXO[GENERO])</f>
        <v>M</v>
      </c>
      <c r="Q560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1" spans="1:17" hidden="1">
      <c r="A561" t="s">
        <v>7828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03100529928</v>
      </c>
      <c r="D561" t="str">
        <f>_xlfn.XLOOKUP(Tabla15[[#This Row],[CEDULA]],TMODELO[Numero Documento],TMODELO[Empleado],_xlfn.XLOOKUP(Tabla15[[#This Row],[CEDULA]],TNOMINA[cedula],TNOMINA[nombre]))</f>
        <v>ANA ROSA ALEMAN</v>
      </c>
      <c r="E561" t="str">
        <f>_xlfn.XLOOKUP(Tabla15[[#This Row],[CEDULA]],TMODELO[Numero Documento],TMODELO[Cargo],_xlfn.XLOOKUP(Tabla15[[#This Row],[COD]],TNOMINA[CODIGO],TNOMINA[cargo]))</f>
        <v>ENCARGADA LIMPIEZA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FIJO</v>
      </c>
      <c r="I561" t="str">
        <f>IF(Tabla15[[#This Row],[CAT1]]&lt;&gt;"",Tabla15[[#This Row],[CAT1]],Tabla15[[#This Row],[CAT2]])</f>
        <v>FIJO</v>
      </c>
      <c r="J561" s="42">
        <f>_xlfn.XLOOKUP(Tabla15[[#This Row],[COD]],TNOMINA[CODIGO],TNOMINA[sbruto])</f>
        <v>10000</v>
      </c>
      <c r="K561" s="42">
        <f>_xlfn.XLOOKUP(Tabla15[[#This Row],[COD]],TNOMINA[CODIGO],TNOMINA[ISR])</f>
        <v>0</v>
      </c>
      <c r="L561" s="42">
        <f>_xlfn.XLOOKUP(Tabla15[[#This Row],[COD]],TNOMINA[CODIGO],TNOMINA[SFS])</f>
        <v>304</v>
      </c>
      <c r="M561" s="42">
        <f>_xlfn.XLOOKUP(Tabla15[[#This Row],[COD]],TNOMINA[CODIGO],TNOMINA[AFP])</f>
        <v>287</v>
      </c>
      <c r="N561" s="42">
        <f>_xlfn.XLOOKUP(Tabla15[[#This Row],[COD]],TNOMINA[CODIGO],TNOMINA[Otro Desc.])</f>
        <v>125</v>
      </c>
      <c r="O561" s="42">
        <f>_xlfn.XLOOKUP(Tabla15[[#This Row],[COD]],TNOMINA[CODIGO],TNOMINA[sneto])</f>
        <v>9284</v>
      </c>
      <c r="P561" t="str">
        <f>_xlfn.XLOOKUP(Tabla15[[#This Row],[CEDULA]],EMPXSEXO[NODOC],EMPXSEXO[GENERO])</f>
        <v>F</v>
      </c>
      <c r="Q561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2" spans="1:17" hidden="1">
      <c r="A562" t="s">
        <v>7877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03101523656</v>
      </c>
      <c r="D562" t="str">
        <f>_xlfn.XLOOKUP(Tabla15[[#This Row],[CEDULA]],TMODELO[Numero Documento],TMODELO[Empleado],_xlfn.XLOOKUP(Tabla15[[#This Row],[CEDULA]],TNOMINA[cedula],TNOMINA[nombre]))</f>
        <v>DOMINGA ANTONIA TIFA UREÑA</v>
      </c>
      <c r="E562" t="str">
        <f>_xlfn.XLOOKUP(Tabla15[[#This Row],[CEDULA]],TMODELO[Numero Documento],TMODELO[Cargo],_xlfn.XLOOKUP(Tabla15[[#This Row],[COD]],TNOMINA[CODIGO],TNOMINA[cargo]))</f>
        <v>CONSERJE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2">
        <f>_xlfn.XLOOKUP(Tabla15[[#This Row],[COD]],TNOMINA[CODIGO],TNOMINA[sbruto])</f>
        <v>10000</v>
      </c>
      <c r="K562" s="42">
        <f>_xlfn.XLOOKUP(Tabla15[[#This Row],[COD]],TNOMINA[CODIGO],TNOMINA[ISR])</f>
        <v>0</v>
      </c>
      <c r="L562" s="42">
        <f>_xlfn.XLOOKUP(Tabla15[[#This Row],[COD]],TNOMINA[CODIGO],TNOMINA[SFS])</f>
        <v>304</v>
      </c>
      <c r="M562" s="42">
        <f>_xlfn.XLOOKUP(Tabla15[[#This Row],[COD]],TNOMINA[CODIGO],TNOMINA[AFP])</f>
        <v>287</v>
      </c>
      <c r="N562" s="42">
        <f>_xlfn.XLOOKUP(Tabla15[[#This Row],[COD]],TNOMINA[CODIGO],TNOMINA[Otro Desc.])</f>
        <v>75</v>
      </c>
      <c r="O562" s="42">
        <f>_xlfn.XLOOKUP(Tabla15[[#This Row],[COD]],TNOMINA[CODIGO],TNOMINA[sneto])</f>
        <v>9334</v>
      </c>
      <c r="P562" t="str">
        <f>_xlfn.XLOOKUP(Tabla15[[#This Row],[CEDULA]],EMPXSEXO[NODOC],EMPXSEXO[GENERO])</f>
        <v>F</v>
      </c>
      <c r="Q562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3" spans="1:17" hidden="1">
      <c r="A563" t="s">
        <v>7973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03100043722</v>
      </c>
      <c r="D563" t="str">
        <f>_xlfn.XLOOKUP(Tabla15[[#This Row],[CEDULA]],TMODELO[Numero Documento],TMODELO[Empleado],_xlfn.XLOOKUP(Tabla15[[#This Row],[CEDULA]],TNOMINA[cedula],TNOMINA[nombre]))</f>
        <v>JULIAN ARMANDO RODRIGUEZ PEÑA</v>
      </c>
      <c r="E563" t="str">
        <f>_xlfn.XLOOKUP(Tabla15[[#This Row],[CEDULA]],TMODELO[Numero Documento],TMODELO[Cargo],_xlfn.XLOOKUP(Tabla15[[#This Row],[COD]],TNOMINA[CODIGO],TNOMINA[cargo]))</f>
        <v>MUSICO FOLKLORICO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2">
        <f>_xlfn.XLOOKUP(Tabla15[[#This Row],[COD]],TNOMINA[CODIGO],TNOMINA[sbruto])</f>
        <v>10000</v>
      </c>
      <c r="K563" s="42">
        <f>_xlfn.XLOOKUP(Tabla15[[#This Row],[COD]],TNOMINA[CODIGO],TNOMINA[ISR])</f>
        <v>0</v>
      </c>
      <c r="L563" s="42">
        <f>_xlfn.XLOOKUP(Tabla15[[#This Row],[COD]],TNOMINA[CODIGO],TNOMINA[SFS])</f>
        <v>304</v>
      </c>
      <c r="M563" s="42">
        <f>_xlfn.XLOOKUP(Tabla15[[#This Row],[COD]],TNOMINA[CODIGO],TNOMINA[AFP])</f>
        <v>287</v>
      </c>
      <c r="N563" s="42">
        <f>_xlfn.XLOOKUP(Tabla15[[#This Row],[COD]],TNOMINA[CODIGO],TNOMINA[Otro Desc.])</f>
        <v>375</v>
      </c>
      <c r="O563" s="42">
        <f>_xlfn.XLOOKUP(Tabla15[[#This Row],[COD]],TNOMINA[CODIGO],TNOMINA[sneto])</f>
        <v>9034</v>
      </c>
      <c r="P563" t="str">
        <f>_xlfn.XLOOKUP(Tabla15[[#This Row],[CEDULA]],EMPXSEXO[NODOC],EMPXSEXO[GENERO])</f>
        <v>M</v>
      </c>
      <c r="Q563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4" spans="1:17" hidden="1">
      <c r="A564" t="s">
        <v>7974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04700042395</v>
      </c>
      <c r="D564" t="str">
        <f>_xlfn.XLOOKUP(Tabla15[[#This Row],[CEDULA]],TMODELO[Numero Documento],TMODELO[Empleado],_xlfn.XLOOKUP(Tabla15[[#This Row],[CEDULA]],TNOMINA[cedula],TNOMINA[nombre]))</f>
        <v>JULIO GENARO CANELA CASTILLO</v>
      </c>
      <c r="E564" t="str">
        <f>_xlfn.XLOOKUP(Tabla15[[#This Row],[CEDULA]],TMODELO[Numero Documento],TMODELO[Cargo],_xlfn.XLOOKUP(Tabla15[[#This Row],[COD]],TNOMINA[CODIGO],TNOMINA[cargo]))</f>
        <v>MUSICO FOLKLORICO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4" t="str">
        <f>_xlfn.XLOOKUP(Tabla15[[#This Row],[CEDULA]],TNOMBRADOS[CEDULA],TNOMBRADOS[STATUS],
_xlfn.XLOOKUP(Tabla15[[#This Row],[CEDULA]],TCARRERA[CEDULA],TCARRERA[CATEGORIA DEL SERVIDOR],""))</f>
        <v/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FIJO</v>
      </c>
      <c r="J564" s="42">
        <f>_xlfn.XLOOKUP(Tabla15[[#This Row],[COD]],TNOMINA[CODIGO],TNOMINA[sbruto])</f>
        <v>10000</v>
      </c>
      <c r="K564" s="42">
        <f>_xlfn.XLOOKUP(Tabla15[[#This Row],[COD]],TNOMINA[CODIGO],TNOMINA[ISR])</f>
        <v>0</v>
      </c>
      <c r="L564" s="42">
        <f>_xlfn.XLOOKUP(Tabla15[[#This Row],[COD]],TNOMINA[CODIGO],TNOMINA[SFS])</f>
        <v>304</v>
      </c>
      <c r="M564" s="42">
        <f>_xlfn.XLOOKUP(Tabla15[[#This Row],[COD]],TNOMINA[CODIGO],TNOMINA[AFP])</f>
        <v>287</v>
      </c>
      <c r="N564" s="42">
        <f>_xlfn.XLOOKUP(Tabla15[[#This Row],[COD]],TNOMINA[CODIGO],TNOMINA[Otro Desc.])</f>
        <v>325</v>
      </c>
      <c r="O564" s="42">
        <f>_xlfn.XLOOKUP(Tabla15[[#This Row],[COD]],TNOMINA[CODIGO],TNOMINA[sneto])</f>
        <v>9084</v>
      </c>
      <c r="P564" t="str">
        <f>_xlfn.XLOOKUP(Tabla15[[#This Row],[CEDULA]],EMPXSEXO[NODOC],EMPXSEXO[GENERO])</f>
        <v>M</v>
      </c>
      <c r="Q564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5" spans="1:17" hidden="1">
      <c r="A565" t="s">
        <v>7976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03100719610</v>
      </c>
      <c r="D565" t="str">
        <f>_xlfn.XLOOKUP(Tabla15[[#This Row],[CEDULA]],TMODELO[Numero Documento],TMODELO[Empleado],_xlfn.XLOOKUP(Tabla15[[#This Row],[CEDULA]],TNOMINA[cedula],TNOMINA[nombre]))</f>
        <v>JUSTO ANTONIO BATISTA TAVAREZ</v>
      </c>
      <c r="E565" t="str">
        <f>_xlfn.XLOOKUP(Tabla15[[#This Row],[CEDULA]],TMODELO[Numero Documento],TMODELO[Cargo],_xlfn.XLOOKUP(Tabla15[[#This Row],[COD]],TNOMINA[CODIGO],TNOMINA[cargo]))</f>
        <v>CONSERJE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5" t="str">
        <f>_xlfn.XLOOKUP(Tabla15[[#This Row],[CEDULA]],TNOMBRADOS[CEDULA],TNOMBRADOS[STATUS],
_xlfn.XLOOKUP(Tabla15[[#This Row],[CEDULA]],TCARRERA[CEDULA],TCARRERA[CATEGORIA DEL SERVIDOR],""))</f>
        <v/>
      </c>
      <c r="H565" t="str">
        <f>_xlfn.XLOOKUP(Tabla15[[#This Row],[CARGO]],Tabla612[CARGO],Tabla612[CATEGORIA DEL SERVIDOR],Tabla15[[#This Row],[TIPO]])</f>
        <v>ESTATUTO SIMPLIFICADO</v>
      </c>
      <c r="I565" t="str">
        <f>IF(Tabla15[[#This Row],[CAT1]]&lt;&gt;"",Tabla15[[#This Row],[CAT1]],Tabla15[[#This Row],[CAT2]])</f>
        <v>ESTATUTO SIMPLIFICADO</v>
      </c>
      <c r="J565" s="42">
        <f>_xlfn.XLOOKUP(Tabla15[[#This Row],[COD]],TNOMINA[CODIGO],TNOMINA[sbruto])</f>
        <v>10000</v>
      </c>
      <c r="K565" s="42">
        <f>_xlfn.XLOOKUP(Tabla15[[#This Row],[COD]],TNOMINA[CODIGO],TNOMINA[ISR])</f>
        <v>0</v>
      </c>
      <c r="L565" s="42">
        <f>_xlfn.XLOOKUP(Tabla15[[#This Row],[COD]],TNOMINA[CODIGO],TNOMINA[SFS])</f>
        <v>304</v>
      </c>
      <c r="M565" s="42">
        <f>_xlfn.XLOOKUP(Tabla15[[#This Row],[COD]],TNOMINA[CODIGO],TNOMINA[AFP])</f>
        <v>287</v>
      </c>
      <c r="N565" s="42">
        <f>_xlfn.XLOOKUP(Tabla15[[#This Row],[COD]],TNOMINA[CODIGO],TNOMINA[Otro Desc.])</f>
        <v>25</v>
      </c>
      <c r="O565" s="42">
        <f>_xlfn.XLOOKUP(Tabla15[[#This Row],[COD]],TNOMINA[CODIGO],TNOMINA[sneto])</f>
        <v>9384</v>
      </c>
      <c r="P565" t="str">
        <f>_xlfn.XLOOKUP(Tabla15[[#This Row],[CEDULA]],EMPXSEXO[NODOC],EMPXSEXO[GENERO])</f>
        <v>M</v>
      </c>
      <c r="Q565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6" spans="1:17" hidden="1">
      <c r="A566" t="s">
        <v>7990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03101939555</v>
      </c>
      <c r="D566" t="str">
        <f>_xlfn.XLOOKUP(Tabla15[[#This Row],[CEDULA]],TMODELO[Numero Documento],TMODELO[Empleado],_xlfn.XLOOKUP(Tabla15[[#This Row],[CEDULA]],TNOMINA[cedula],TNOMINA[nombre]))</f>
        <v>LORENZO DE JESUS SOSA TAVAREZ</v>
      </c>
      <c r="E566" t="str">
        <f>_xlfn.XLOOKUP(Tabla15[[#This Row],[CEDULA]],TMODELO[Numero Documento],TMODELO[Cargo],_xlfn.XLOOKUP(Tabla15[[#This Row],[COD]],TNOMINA[CODIGO],TNOMINA[cargo]))</f>
        <v>ACTOR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6" t="str">
        <f>_xlfn.XLOOKUP(Tabla15[[#This Row],[CEDULA]],TNOMBRADOS[CEDULA],TNOMBRADOS[STATUS],
_xlfn.XLOOKUP(Tabla15[[#This Row],[CEDULA]],TCARRERA[CEDULA],TCARRERA[CATEGORIA DEL SERVIDOR],""))</f>
        <v/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FIJO</v>
      </c>
      <c r="J566" s="42">
        <f>_xlfn.XLOOKUP(Tabla15[[#This Row],[COD]],TNOMINA[CODIGO],TNOMINA[sbruto])</f>
        <v>10000</v>
      </c>
      <c r="K566" s="42">
        <f>_xlfn.XLOOKUP(Tabla15[[#This Row],[COD]],TNOMINA[CODIGO],TNOMINA[ISR])</f>
        <v>0</v>
      </c>
      <c r="L566" s="42">
        <f>_xlfn.XLOOKUP(Tabla15[[#This Row],[COD]],TNOMINA[CODIGO],TNOMINA[SFS])</f>
        <v>304</v>
      </c>
      <c r="M566" s="42">
        <f>_xlfn.XLOOKUP(Tabla15[[#This Row],[COD]],TNOMINA[CODIGO],TNOMINA[AFP])</f>
        <v>287</v>
      </c>
      <c r="N566" s="42">
        <f>_xlfn.XLOOKUP(Tabla15[[#This Row],[COD]],TNOMINA[CODIGO],TNOMINA[Otro Desc.])</f>
        <v>375</v>
      </c>
      <c r="O566" s="42">
        <f>_xlfn.XLOOKUP(Tabla15[[#This Row],[COD]],TNOMINA[CODIGO],TNOMINA[sneto])</f>
        <v>9034</v>
      </c>
      <c r="P566" t="str">
        <f>_xlfn.XLOOKUP(Tabla15[[#This Row],[CEDULA]],EMPXSEXO[NODOC],EMPXSEXO[GENERO])</f>
        <v>M</v>
      </c>
      <c r="Q566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7" spans="1:17" hidden="1">
      <c r="A567" t="s">
        <v>8095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00117101162</v>
      </c>
      <c r="D567" t="str">
        <f>_xlfn.XLOOKUP(Tabla15[[#This Row],[CEDULA]],TMODELO[Numero Documento],TMODELO[Empleado],_xlfn.XLOOKUP(Tabla15[[#This Row],[CEDULA]],TNOMINA[cedula],TNOMINA[nombre]))</f>
        <v>WILLIAMS ROSARIO GERONIMO</v>
      </c>
      <c r="E567" t="str">
        <f>_xlfn.XLOOKUP(Tabla15[[#This Row],[CEDULA]],TMODELO[Numero Documento],TMODELO[Cargo],_xlfn.XLOOKUP(Tabla15[[#This Row],[COD]],TNOMINA[CODIGO],TNOMINA[cargo]))</f>
        <v>SUB DIRECTOR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FIJO</v>
      </c>
      <c r="I567" t="str">
        <f>IF(Tabla15[[#This Row],[CAT1]]&lt;&gt;"",Tabla15[[#This Row],[CAT1]],Tabla15[[#This Row],[CAT2]])</f>
        <v>FIJO</v>
      </c>
      <c r="J567" s="42">
        <f>_xlfn.XLOOKUP(Tabla15[[#This Row],[COD]],TNOMINA[CODIGO],TNOMINA[sbruto])</f>
        <v>90000</v>
      </c>
      <c r="K567" s="42">
        <f>_xlfn.XLOOKUP(Tabla15[[#This Row],[COD]],TNOMINA[CODIGO],TNOMINA[ISR])</f>
        <v>9356.27</v>
      </c>
      <c r="L567" s="42">
        <f>_xlfn.XLOOKUP(Tabla15[[#This Row],[COD]],TNOMINA[CODIGO],TNOMINA[SFS])</f>
        <v>2736</v>
      </c>
      <c r="M567" s="42">
        <f>_xlfn.XLOOKUP(Tabla15[[#This Row],[COD]],TNOMINA[CODIGO],TNOMINA[AFP])</f>
        <v>2583</v>
      </c>
      <c r="N567" s="42">
        <f>_xlfn.XLOOKUP(Tabla15[[#This Row],[COD]],TNOMINA[CODIGO],TNOMINA[Otro Desc.])</f>
        <v>14179.39</v>
      </c>
      <c r="O567" s="42">
        <f>_xlfn.XLOOKUP(Tabla15[[#This Row],[COD]],TNOMINA[CODIGO],TNOMINA[sneto])</f>
        <v>61145.34</v>
      </c>
      <c r="P567" t="str">
        <f>_xlfn.XLOOKUP(Tabla15[[#This Row],[CEDULA]],EMPXSEXO[NODOC],EMPXSEXO[GENERO])</f>
        <v>M</v>
      </c>
      <c r="Q567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8" spans="1:17" hidden="1">
      <c r="A568" t="s">
        <v>7872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01000714343</v>
      </c>
      <c r="D568" t="str">
        <f>_xlfn.XLOOKUP(Tabla15[[#This Row],[CEDULA]],TMODELO[Numero Documento],TMODELO[Empleado],_xlfn.XLOOKUP(Tabla15[[#This Row],[CEDULA]],TNOMINA[cedula],TNOMINA[nombre]))</f>
        <v>DEGNI MALENNY VAZQUEZ DIAZ</v>
      </c>
      <c r="E568" t="str">
        <f>_xlfn.XLOOKUP(Tabla15[[#This Row],[CEDULA]],TMODELO[Numero Documento],TMODELO[Cargo],_xlfn.XLOOKUP(Tabla15[[#This Row],[COD]],TNOMINA[CODIGO],TNOMINA[cargo]))</f>
        <v>COORD. OPERATIVO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>CARRERA ADMINISTRATIVA</v>
      </c>
      <c r="H568" t="str">
        <f>_xlfn.XLOOKUP(Tabla15[[#This Row],[CARGO]],Tabla612[CARGO],Tabla612[CATEGORIA DEL SERVIDOR],Tabla15[[#This Row],[TIPO]])</f>
        <v>FIJO</v>
      </c>
      <c r="I568" t="str">
        <f>IF(Tabla15[[#This Row],[CAT1]]&lt;&gt;"",Tabla15[[#This Row],[CAT1]],Tabla15[[#This Row],[CAT2]])</f>
        <v>CARRERA ADMINISTRATIVA</v>
      </c>
      <c r="J568" s="42">
        <f>_xlfn.XLOOKUP(Tabla15[[#This Row],[COD]],TNOMINA[CODIGO],TNOMINA[sbruto])</f>
        <v>70000</v>
      </c>
      <c r="K568" s="42">
        <f>_xlfn.XLOOKUP(Tabla15[[#This Row],[COD]],TNOMINA[CODIGO],TNOMINA[ISR])</f>
        <v>5368.48</v>
      </c>
      <c r="L568" s="42">
        <f>_xlfn.XLOOKUP(Tabla15[[#This Row],[COD]],TNOMINA[CODIGO],TNOMINA[SFS])</f>
        <v>2128</v>
      </c>
      <c r="M568" s="42">
        <f>_xlfn.XLOOKUP(Tabla15[[#This Row],[COD]],TNOMINA[CODIGO],TNOMINA[AFP])</f>
        <v>2009</v>
      </c>
      <c r="N568" s="42">
        <f>_xlfn.XLOOKUP(Tabla15[[#This Row],[COD]],TNOMINA[CODIGO],TNOMINA[Otro Desc.])</f>
        <v>10584.560000000005</v>
      </c>
      <c r="O568" s="42">
        <f>_xlfn.XLOOKUP(Tabla15[[#This Row],[COD]],TNOMINA[CODIGO],TNOMINA[sneto])</f>
        <v>49909.96</v>
      </c>
      <c r="P568" t="str">
        <f>_xlfn.XLOOKUP(Tabla15[[#This Row],[CEDULA]],EMPXSEXO[NODOC],EMPXSEXO[GENERO])</f>
        <v>F</v>
      </c>
      <c r="Q568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9" spans="1:17" hidden="1">
      <c r="A569" t="s">
        <v>7935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00113757231</v>
      </c>
      <c r="D569" t="str">
        <f>_xlfn.XLOOKUP(Tabla15[[#This Row],[CEDULA]],TMODELO[Numero Documento],TMODELO[Empleado],_xlfn.XLOOKUP(Tabla15[[#This Row],[CEDULA]],TNOMINA[cedula],TNOMINA[nombre]))</f>
        <v>JAVICH RAMON PERALTA LIRIANO</v>
      </c>
      <c r="E569" t="str">
        <f>_xlfn.XLOOKUP(Tabla15[[#This Row],[CEDULA]],TMODELO[Numero Documento],TMODELO[Cargo],_xlfn.XLOOKUP(Tabla15[[#This Row],[COD]],TNOMINA[CODIGO],TNOMINA[cargo]))</f>
        <v>REGIDOR DE ESCENA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FIJO</v>
      </c>
      <c r="I569" t="str">
        <f>IF(Tabla15[[#This Row],[CAT1]]&lt;&gt;"",Tabla15[[#This Row],[CAT1]],Tabla15[[#This Row],[CAT2]])</f>
        <v>FIJO</v>
      </c>
      <c r="J569" s="42">
        <f>_xlfn.XLOOKUP(Tabla15[[#This Row],[COD]],TNOMINA[CODIGO],TNOMINA[sbruto])</f>
        <v>55000</v>
      </c>
      <c r="K569" s="42">
        <f>_xlfn.XLOOKUP(Tabla15[[#This Row],[COD]],TNOMINA[CODIGO],TNOMINA[ISR])</f>
        <v>2559.6799999999998</v>
      </c>
      <c r="L569" s="42">
        <f>_xlfn.XLOOKUP(Tabla15[[#This Row],[COD]],TNOMINA[CODIGO],TNOMINA[SFS])</f>
        <v>1672</v>
      </c>
      <c r="M569" s="42">
        <f>_xlfn.XLOOKUP(Tabla15[[#This Row],[COD]],TNOMINA[CODIGO],TNOMINA[AFP])</f>
        <v>1578.5</v>
      </c>
      <c r="N569" s="42">
        <f>_xlfn.XLOOKUP(Tabla15[[#This Row],[COD]],TNOMINA[CODIGO],TNOMINA[Otro Desc.])</f>
        <v>14033.159999999996</v>
      </c>
      <c r="O569" s="42">
        <f>_xlfn.XLOOKUP(Tabla15[[#This Row],[COD]],TNOMINA[CODIGO],TNOMINA[sneto])</f>
        <v>35156.660000000003</v>
      </c>
      <c r="P569" t="str">
        <f>_xlfn.XLOOKUP(Tabla15[[#This Row],[CEDULA]],EMPXSEXO[NODOC],EMPXSEXO[GENERO])</f>
        <v>M</v>
      </c>
      <c r="Q569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0" spans="1:17" hidden="1">
      <c r="A570" t="s">
        <v>8070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00103783510</v>
      </c>
      <c r="D570" t="str">
        <f>_xlfn.XLOOKUP(Tabla15[[#This Row],[CEDULA]],TMODELO[Numero Documento],TMODELO[Empleado],_xlfn.XLOOKUP(Tabla15[[#This Row],[CEDULA]],TNOMINA[cedula],TNOMINA[nombre]))</f>
        <v>SARAH IVELISSE VASQUEZ DIAZ</v>
      </c>
      <c r="E570" t="str">
        <f>_xlfn.XLOOKUP(Tabla15[[#This Row],[CEDULA]],TMODELO[Numero Documento],TMODELO[Cargo],_xlfn.XLOOKUP(Tabla15[[#This Row],[COD]],TNOMINA[CODIGO],TNOMINA[cargo]))</f>
        <v>COORDINADOR (A)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>CARRERA ADMINISTRATIVA</v>
      </c>
      <c r="H570" t="str">
        <f>_xlfn.XLOOKUP(Tabla15[[#This Row],[CARGO]],Tabla612[CARGO],Tabla612[CATEGORIA DEL SERVIDOR],Tabla15[[#This Row],[TIPO]])</f>
        <v>FIJO</v>
      </c>
      <c r="I570" t="str">
        <f>IF(Tabla15[[#This Row],[CAT1]]&lt;&gt;"",Tabla15[[#This Row],[CAT1]],Tabla15[[#This Row],[CAT2]])</f>
        <v>CARRERA ADMINISTRATIVA</v>
      </c>
      <c r="J570" s="42">
        <f>_xlfn.XLOOKUP(Tabla15[[#This Row],[COD]],TNOMINA[CODIGO],TNOMINA[sbruto])</f>
        <v>50000</v>
      </c>
      <c r="K570" s="42">
        <f>_xlfn.XLOOKUP(Tabla15[[#This Row],[COD]],TNOMINA[CODIGO],TNOMINA[ISR])</f>
        <v>1854</v>
      </c>
      <c r="L570" s="42">
        <f>_xlfn.XLOOKUP(Tabla15[[#This Row],[COD]],TNOMINA[CODIGO],TNOMINA[SFS])</f>
        <v>1520</v>
      </c>
      <c r="M570" s="42">
        <f>_xlfn.XLOOKUP(Tabla15[[#This Row],[COD]],TNOMINA[CODIGO],TNOMINA[AFP])</f>
        <v>1435</v>
      </c>
      <c r="N570" s="42">
        <f>_xlfn.XLOOKUP(Tabla15[[#This Row],[COD]],TNOMINA[CODIGO],TNOMINA[Otro Desc.])</f>
        <v>29765.78</v>
      </c>
      <c r="O570" s="42">
        <f>_xlfn.XLOOKUP(Tabla15[[#This Row],[COD]],TNOMINA[CODIGO],TNOMINA[sneto])</f>
        <v>15425.22</v>
      </c>
      <c r="P570" t="str">
        <f>_xlfn.XLOOKUP(Tabla15[[#This Row],[CEDULA]],EMPXSEXO[NODOC],EMPXSEXO[GENERO])</f>
        <v>F</v>
      </c>
      <c r="Q570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1" spans="1:17" hidden="1">
      <c r="A571" t="s">
        <v>7911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00114454952</v>
      </c>
      <c r="D571" t="str">
        <f>_xlfn.XLOOKUP(Tabla15[[#This Row],[CEDULA]],TMODELO[Numero Documento],TMODELO[Empleado],_xlfn.XLOOKUP(Tabla15[[#This Row],[CEDULA]],TNOMINA[cedula],TNOMINA[nombre]))</f>
        <v>GAUDELYS ROSALIA VALDEZ GOMEZ</v>
      </c>
      <c r="E571" t="str">
        <f>_xlfn.XLOOKUP(Tabla15[[#This Row],[CEDULA]],TMODELO[Numero Documento],TMODELO[Cargo],_xlfn.XLOOKUP(Tabla15[[#This Row],[COD]],TNOMINA[CODIGO],TNOMINA[cargo]))</f>
        <v>AUXILIAR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FIJO</v>
      </c>
      <c r="I571" t="str">
        <f>IF(Tabla15[[#This Row],[CAT1]]&lt;&gt;"",Tabla15[[#This Row],[CAT1]],Tabla15[[#This Row],[CAT2]])</f>
        <v>FIJO</v>
      </c>
      <c r="J571" s="42">
        <f>_xlfn.XLOOKUP(Tabla15[[#This Row],[COD]],TNOMINA[CODIGO],TNOMINA[sbruto])</f>
        <v>45000</v>
      </c>
      <c r="K571" s="42">
        <f>_xlfn.XLOOKUP(Tabla15[[#This Row],[COD]],TNOMINA[CODIGO],TNOMINA[ISR])</f>
        <v>672.11</v>
      </c>
      <c r="L571" s="42">
        <f>_xlfn.XLOOKUP(Tabla15[[#This Row],[COD]],TNOMINA[CODIGO],TNOMINA[SFS])</f>
        <v>1368</v>
      </c>
      <c r="M571" s="42">
        <f>_xlfn.XLOOKUP(Tabla15[[#This Row],[COD]],TNOMINA[CODIGO],TNOMINA[AFP])</f>
        <v>1291.5</v>
      </c>
      <c r="N571" s="42">
        <f>_xlfn.XLOOKUP(Tabla15[[#This Row],[COD]],TNOMINA[CODIGO],TNOMINA[Otro Desc.])</f>
        <v>10845.079999999998</v>
      </c>
      <c r="O571" s="42">
        <f>_xlfn.XLOOKUP(Tabla15[[#This Row],[COD]],TNOMINA[CODIGO],TNOMINA[sneto])</f>
        <v>30823.31</v>
      </c>
      <c r="P571" t="str">
        <f>_xlfn.XLOOKUP(Tabla15[[#This Row],[CEDULA]],EMPXSEXO[NODOC],EMPXSEXO[GENERO])</f>
        <v>F</v>
      </c>
      <c r="Q571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2" spans="1:17" hidden="1">
      <c r="A572" t="s">
        <v>8086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00102513918</v>
      </c>
      <c r="D572" t="str">
        <f>_xlfn.XLOOKUP(Tabla15[[#This Row],[CEDULA]],TMODELO[Numero Documento],TMODELO[Empleado],_xlfn.XLOOKUP(Tabla15[[#This Row],[CEDULA]],TNOMINA[cedula],TNOMINA[nombre]))</f>
        <v>VICTOR LIXANDRO CAMACHO ROSARIO</v>
      </c>
      <c r="E572" t="str">
        <f>_xlfn.XLOOKUP(Tabla15[[#This Row],[CEDULA]],TMODELO[Numero Documento],TMODELO[Cargo],_xlfn.XLOOKUP(Tabla15[[#This Row],[COD]],TNOMINA[CODIGO],TNOMINA[cargo]))</f>
        <v>SUPERVISOR MANTENIMIENTO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/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FIJO</v>
      </c>
      <c r="J572" s="42">
        <f>_xlfn.XLOOKUP(Tabla15[[#This Row],[COD]],TNOMINA[CODIGO],TNOMINA[sbruto])</f>
        <v>40000</v>
      </c>
      <c r="K572" s="42">
        <f>_xlfn.XLOOKUP(Tabla15[[#This Row],[COD]],TNOMINA[CODIGO],TNOMINA[ISR])</f>
        <v>442.65</v>
      </c>
      <c r="L572" s="42">
        <f>_xlfn.XLOOKUP(Tabla15[[#This Row],[COD]],TNOMINA[CODIGO],TNOMINA[SFS])</f>
        <v>1216</v>
      </c>
      <c r="M572" s="42">
        <f>_xlfn.XLOOKUP(Tabla15[[#This Row],[COD]],TNOMINA[CODIGO],TNOMINA[AFP])</f>
        <v>1148</v>
      </c>
      <c r="N572" s="42">
        <f>_xlfn.XLOOKUP(Tabla15[[#This Row],[COD]],TNOMINA[CODIGO],TNOMINA[Otro Desc.])</f>
        <v>11867.09</v>
      </c>
      <c r="O572" s="42">
        <f>_xlfn.XLOOKUP(Tabla15[[#This Row],[COD]],TNOMINA[CODIGO],TNOMINA[sneto])</f>
        <v>25326.26</v>
      </c>
      <c r="P572" t="str">
        <f>_xlfn.XLOOKUP(Tabla15[[#This Row],[CEDULA]],EMPXSEXO[NODOC],EMPXSEXO[GENERO])</f>
        <v>M</v>
      </c>
      <c r="Q572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3" spans="1:17" hidden="1">
      <c r="A573" t="s">
        <v>7861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00114354285</v>
      </c>
      <c r="D573" t="str">
        <f>_xlfn.XLOOKUP(Tabla15[[#This Row],[CEDULA]],TMODELO[Numero Documento],TMODELO[Empleado],_xlfn.XLOOKUP(Tabla15[[#This Row],[CEDULA]],TNOMINA[cedula],TNOMINA[nombre]))</f>
        <v>CESAR MEDINA DE OLEO</v>
      </c>
      <c r="E573" t="str">
        <f>_xlfn.XLOOKUP(Tabla15[[#This Row],[CEDULA]],TMODELO[Numero Documento],TMODELO[Cargo],_xlfn.XLOOKUP(Tabla15[[#This Row],[COD]],TNOMINA[CODIGO],TNOMINA[cargo]))</f>
        <v>TRAMOYISTA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2">
        <f>_xlfn.XLOOKUP(Tabla15[[#This Row],[COD]],TNOMINA[CODIGO],TNOMINA[sbruto])</f>
        <v>36000</v>
      </c>
      <c r="K573" s="42">
        <f>_xlfn.XLOOKUP(Tabla15[[#This Row],[COD]],TNOMINA[CODIGO],TNOMINA[ISR])</f>
        <v>0</v>
      </c>
      <c r="L573" s="42">
        <f>_xlfn.XLOOKUP(Tabla15[[#This Row],[COD]],TNOMINA[CODIGO],TNOMINA[SFS])</f>
        <v>1094.4000000000001</v>
      </c>
      <c r="M573" s="42">
        <f>_xlfn.XLOOKUP(Tabla15[[#This Row],[COD]],TNOMINA[CODIGO],TNOMINA[AFP])</f>
        <v>1033.2</v>
      </c>
      <c r="N573" s="42">
        <f>_xlfn.XLOOKUP(Tabla15[[#This Row],[COD]],TNOMINA[CODIGO],TNOMINA[Otro Desc.])</f>
        <v>17384.210000000003</v>
      </c>
      <c r="O573" s="42">
        <f>_xlfn.XLOOKUP(Tabla15[[#This Row],[COD]],TNOMINA[CODIGO],TNOMINA[sneto])</f>
        <v>16488.189999999999</v>
      </c>
      <c r="P573" t="str">
        <f>_xlfn.XLOOKUP(Tabla15[[#This Row],[CEDULA]],EMPXSEXO[NODOC],EMPXSEXO[GENERO])</f>
        <v>M</v>
      </c>
      <c r="Q573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4" spans="1:17" hidden="1">
      <c r="A574" t="s">
        <v>7900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22500153824</v>
      </c>
      <c r="D574" t="str">
        <f>_xlfn.XLOOKUP(Tabla15[[#This Row],[CEDULA]],TMODELO[Numero Documento],TMODELO[Empleado],_xlfn.XLOOKUP(Tabla15[[#This Row],[CEDULA]],TNOMINA[cedula],TNOMINA[nombre]))</f>
        <v>FELLO EDUARDO DIAZ FERREIRA</v>
      </c>
      <c r="E574" t="str">
        <f>_xlfn.XLOOKUP(Tabla15[[#This Row],[CEDULA]],TMODELO[Numero Documento],TMODELO[Cargo],_xlfn.XLOOKUP(Tabla15[[#This Row],[COD]],TNOMINA[CODIGO],TNOMINA[cargo]))</f>
        <v>AUDIOVISUAL OPERADOR DE EQUIPO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FIJO</v>
      </c>
      <c r="I574" t="str">
        <f>IF(Tabla15[[#This Row],[CAT1]]&lt;&gt;"",Tabla15[[#This Row],[CAT1]],Tabla15[[#This Row],[CAT2]])</f>
        <v>FIJO</v>
      </c>
      <c r="J574" s="42">
        <f>_xlfn.XLOOKUP(Tabla15[[#This Row],[COD]],TNOMINA[CODIGO],TNOMINA[sbruto])</f>
        <v>35000</v>
      </c>
      <c r="K574" s="42">
        <f>_xlfn.XLOOKUP(Tabla15[[#This Row],[COD]],TNOMINA[CODIGO],TNOMINA[ISR])</f>
        <v>0</v>
      </c>
      <c r="L574" s="42">
        <f>_xlfn.XLOOKUP(Tabla15[[#This Row],[COD]],TNOMINA[CODIGO],TNOMINA[SFS])</f>
        <v>1064</v>
      </c>
      <c r="M574" s="42">
        <f>_xlfn.XLOOKUP(Tabla15[[#This Row],[COD]],TNOMINA[CODIGO],TNOMINA[AFP])</f>
        <v>1004.5</v>
      </c>
      <c r="N574" s="42">
        <f>_xlfn.XLOOKUP(Tabla15[[#This Row],[COD]],TNOMINA[CODIGO],TNOMINA[Otro Desc.])</f>
        <v>325</v>
      </c>
      <c r="O574" s="42">
        <f>_xlfn.XLOOKUP(Tabla15[[#This Row],[COD]],TNOMINA[CODIGO],TNOMINA[sneto])</f>
        <v>32606.5</v>
      </c>
      <c r="P574" t="str">
        <f>_xlfn.XLOOKUP(Tabla15[[#This Row],[CEDULA]],EMPXSEXO[NODOC],EMPXSEXO[GENERO])</f>
        <v>M</v>
      </c>
      <c r="Q574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5" spans="1:17" hidden="1">
      <c r="A575" t="s">
        <v>8099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40224044624</v>
      </c>
      <c r="D575" t="str">
        <f>_xlfn.XLOOKUP(Tabla15[[#This Row],[CEDULA]],TMODELO[Numero Documento],TMODELO[Empleado],_xlfn.XLOOKUP(Tabla15[[#This Row],[CEDULA]],TNOMINA[cedula],TNOMINA[nombre]))</f>
        <v>YANILETTE PEREZ FERMIN</v>
      </c>
      <c r="E575" t="str">
        <f>_xlfn.XLOOKUP(Tabla15[[#This Row],[CEDULA]],TMODELO[Numero Documento],TMODELO[Cargo],_xlfn.XLOOKUP(Tabla15[[#This Row],[COD]],TNOMINA[CODIGO],TNOMINA[cargo]))</f>
        <v>SECRETARIO (A)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2">
        <f>_xlfn.XLOOKUP(Tabla15[[#This Row],[COD]],TNOMINA[CODIGO],TNOMINA[sbruto])</f>
        <v>35000</v>
      </c>
      <c r="K575" s="42">
        <f>_xlfn.XLOOKUP(Tabla15[[#This Row],[COD]],TNOMINA[CODIGO],TNOMINA[ISR])</f>
        <v>0</v>
      </c>
      <c r="L575" s="42">
        <f>_xlfn.XLOOKUP(Tabla15[[#This Row],[COD]],TNOMINA[CODIGO],TNOMINA[SFS])</f>
        <v>1064</v>
      </c>
      <c r="M575" s="42">
        <f>_xlfn.XLOOKUP(Tabla15[[#This Row],[COD]],TNOMINA[CODIGO],TNOMINA[AFP])</f>
        <v>1004.5</v>
      </c>
      <c r="N575" s="42">
        <f>_xlfn.XLOOKUP(Tabla15[[#This Row],[COD]],TNOMINA[CODIGO],TNOMINA[Otro Desc.])</f>
        <v>1571</v>
      </c>
      <c r="O575" s="42">
        <f>_xlfn.XLOOKUP(Tabla15[[#This Row],[COD]],TNOMINA[CODIGO],TNOMINA[sneto])</f>
        <v>31360.5</v>
      </c>
      <c r="P575" t="str">
        <f>_xlfn.XLOOKUP(Tabla15[[#This Row],[CEDULA]],EMPXSEXO[NODOC],EMPXSEXO[GENERO])</f>
        <v>F</v>
      </c>
      <c r="Q575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6" spans="1:17" hidden="1">
      <c r="A576" t="s">
        <v>8021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01800086025</v>
      </c>
      <c r="D576" t="str">
        <f>_xlfn.XLOOKUP(Tabla15[[#This Row],[CEDULA]],TMODELO[Numero Documento],TMODELO[Empleado],_xlfn.XLOOKUP(Tabla15[[#This Row],[CEDULA]],TNOMINA[cedula],TNOMINA[nombre]))</f>
        <v>MILAGROS DEL C DE JS CASTILLO MESA</v>
      </c>
      <c r="E576" t="str">
        <f>_xlfn.XLOOKUP(Tabla15[[#This Row],[CEDULA]],TMODELO[Numero Documento],TMODELO[Cargo],_xlfn.XLOOKUP(Tabla15[[#This Row],[COD]],TNOMINA[CODIGO],TNOMINA[cargo]))</f>
        <v>AUXILIAR BIBLIOTECA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>CARRERA ADMINISTRATIVA</v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CARRERA ADMINISTRATIVA</v>
      </c>
      <c r="J576" s="42">
        <f>_xlfn.XLOOKUP(Tabla15[[#This Row],[COD]],TNOMINA[CODIGO],TNOMINA[sbruto])</f>
        <v>35000</v>
      </c>
      <c r="K576" s="42">
        <f>_xlfn.XLOOKUP(Tabla15[[#This Row],[COD]],TNOMINA[CODIGO],TNOMINA[ISR])</f>
        <v>0</v>
      </c>
      <c r="L576" s="42">
        <f>_xlfn.XLOOKUP(Tabla15[[#This Row],[COD]],TNOMINA[CODIGO],TNOMINA[SFS])</f>
        <v>1064</v>
      </c>
      <c r="M576" s="42">
        <f>_xlfn.XLOOKUP(Tabla15[[#This Row],[COD]],TNOMINA[CODIGO],TNOMINA[AFP])</f>
        <v>1004.5</v>
      </c>
      <c r="N576" s="42">
        <f>_xlfn.XLOOKUP(Tabla15[[#This Row],[COD]],TNOMINA[CODIGO],TNOMINA[Otro Desc.])</f>
        <v>3364.0400000000009</v>
      </c>
      <c r="O576" s="42">
        <f>_xlfn.XLOOKUP(Tabla15[[#This Row],[COD]],TNOMINA[CODIGO],TNOMINA[sneto])</f>
        <v>29567.46</v>
      </c>
      <c r="P576" t="str">
        <f>_xlfn.XLOOKUP(Tabla15[[#This Row],[CEDULA]],EMPXSEXO[NODOC],EMPXSEXO[GENERO])</f>
        <v>F</v>
      </c>
      <c r="Q576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7" spans="1:17" hidden="1">
      <c r="A577" t="s">
        <v>7955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00103260014</v>
      </c>
      <c r="D577" t="str">
        <f>_xlfn.XLOOKUP(Tabla15[[#This Row],[CEDULA]],TMODELO[Numero Documento],TMODELO[Empleado],_xlfn.XLOOKUP(Tabla15[[#This Row],[CEDULA]],TNOMINA[cedula],TNOMINA[nombre]))</f>
        <v>JOSE MIGUEL CARVAJAL DELGADO</v>
      </c>
      <c r="E577" t="str">
        <f>_xlfn.XLOOKUP(Tabla15[[#This Row],[CEDULA]],TMODELO[Numero Documento],TMODELO[Cargo],_xlfn.XLOOKUP(Tabla15[[#This Row],[COD]],TNOMINA[CODIGO],TNOMINA[cargo]))</f>
        <v>TRAMOYISTA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2">
        <f>_xlfn.XLOOKUP(Tabla15[[#This Row],[COD]],TNOMINA[CODIGO],TNOMINA[sbruto])</f>
        <v>30000</v>
      </c>
      <c r="K577" s="42">
        <f>_xlfn.XLOOKUP(Tabla15[[#This Row],[COD]],TNOMINA[CODIGO],TNOMINA[ISR])</f>
        <v>0</v>
      </c>
      <c r="L577" s="42">
        <f>_xlfn.XLOOKUP(Tabla15[[#This Row],[COD]],TNOMINA[CODIGO],TNOMINA[SFS])</f>
        <v>912</v>
      </c>
      <c r="M577" s="42">
        <f>_xlfn.XLOOKUP(Tabla15[[#This Row],[COD]],TNOMINA[CODIGO],TNOMINA[AFP])</f>
        <v>861</v>
      </c>
      <c r="N577" s="42">
        <f>_xlfn.XLOOKUP(Tabla15[[#This Row],[COD]],TNOMINA[CODIGO],TNOMINA[Otro Desc.])</f>
        <v>3384.5400000000009</v>
      </c>
      <c r="O577" s="42">
        <f>_xlfn.XLOOKUP(Tabla15[[#This Row],[COD]],TNOMINA[CODIGO],TNOMINA[sneto])</f>
        <v>24842.46</v>
      </c>
      <c r="P577" t="str">
        <f>_xlfn.XLOOKUP(Tabla15[[#This Row],[CEDULA]],EMPXSEXO[NODOC],EMPXSEXO[GENERO])</f>
        <v>M</v>
      </c>
      <c r="Q577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8" spans="1:17" hidden="1">
      <c r="A578" t="s">
        <v>7968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00101794337</v>
      </c>
      <c r="D578" t="str">
        <f>_xlfn.XLOOKUP(Tabla15[[#This Row],[CEDULA]],TMODELO[Numero Documento],TMODELO[Empleado],_xlfn.XLOOKUP(Tabla15[[#This Row],[CEDULA]],TNOMINA[cedula],TNOMINA[nombre]))</f>
        <v>JUAN MENA GOMEZ</v>
      </c>
      <c r="E578" t="str">
        <f>_xlfn.XLOOKUP(Tabla15[[#This Row],[CEDULA]],TMODELO[Numero Documento],TMODELO[Cargo],_xlfn.XLOOKUP(Tabla15[[#This Row],[COD]],TNOMINA[CODIGO],TNOMINA[cargo]))</f>
        <v>SUPERVISOR MANTENIMIENTO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FIJO</v>
      </c>
      <c r="I578" t="str">
        <f>IF(Tabla15[[#This Row],[CAT1]]&lt;&gt;"",Tabla15[[#This Row],[CAT1]],Tabla15[[#This Row],[CAT2]])</f>
        <v>FIJO</v>
      </c>
      <c r="J578" s="42">
        <f>_xlfn.XLOOKUP(Tabla15[[#This Row],[COD]],TNOMINA[CODIGO],TNOMINA[sbruto])</f>
        <v>30000</v>
      </c>
      <c r="K578" s="42">
        <f>_xlfn.XLOOKUP(Tabla15[[#This Row],[COD]],TNOMINA[CODIGO],TNOMINA[ISR])</f>
        <v>0</v>
      </c>
      <c r="L578" s="42">
        <f>_xlfn.XLOOKUP(Tabla15[[#This Row],[COD]],TNOMINA[CODIGO],TNOMINA[SFS])</f>
        <v>912</v>
      </c>
      <c r="M578" s="42">
        <f>_xlfn.XLOOKUP(Tabla15[[#This Row],[COD]],TNOMINA[CODIGO],TNOMINA[AFP])</f>
        <v>861</v>
      </c>
      <c r="N578" s="42">
        <f>_xlfn.XLOOKUP(Tabla15[[#This Row],[COD]],TNOMINA[CODIGO],TNOMINA[Otro Desc.])</f>
        <v>2071</v>
      </c>
      <c r="O578" s="42">
        <f>_xlfn.XLOOKUP(Tabla15[[#This Row],[COD]],TNOMINA[CODIGO],TNOMINA[sneto])</f>
        <v>26156</v>
      </c>
      <c r="P578" t="str">
        <f>_xlfn.XLOOKUP(Tabla15[[#This Row],[CEDULA]],EMPXSEXO[NODOC],EMPXSEXO[GENERO])</f>
        <v>M</v>
      </c>
      <c r="Q578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9" spans="1:17" hidden="1">
      <c r="A579" t="s">
        <v>7904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00103394441</v>
      </c>
      <c r="D579" t="str">
        <f>_xlfn.XLOOKUP(Tabla15[[#This Row],[CEDULA]],TMODELO[Numero Documento],TMODELO[Empleado],_xlfn.XLOOKUP(Tabla15[[#This Row],[CEDULA]],TNOMINA[cedula],TNOMINA[nombre]))</f>
        <v>FIDELINA DEL ROSARIO VARGAS</v>
      </c>
      <c r="E579" t="str">
        <f>_xlfn.XLOOKUP(Tabla15[[#This Row],[CEDULA]],TMODELO[Numero Documento],TMODELO[Cargo],_xlfn.XLOOKUP(Tabla15[[#This Row],[COD]],TNOMINA[CODIGO],TNOMINA[cargo]))</f>
        <v>AUX. DE CONTABILIDAD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>CARRERA ADMINISTRATIVA</v>
      </c>
      <c r="H579" t="str">
        <f>_xlfn.XLOOKUP(Tabla15[[#This Row],[CARGO]],Tabla612[CARGO],Tabla612[CATEGORIA DEL SERVIDOR],Tabla15[[#This Row],[TIPO]])</f>
        <v>FIJO</v>
      </c>
      <c r="I579" t="str">
        <f>IF(Tabla15[[#This Row],[CAT1]]&lt;&gt;"",Tabla15[[#This Row],[CAT1]],Tabla15[[#This Row],[CAT2]])</f>
        <v>CARRERA ADMINISTRATIVA</v>
      </c>
      <c r="J579" s="42">
        <f>_xlfn.XLOOKUP(Tabla15[[#This Row],[COD]],TNOMINA[CODIGO],TNOMINA[sbruto])</f>
        <v>26617.88</v>
      </c>
      <c r="K579" s="42">
        <f>_xlfn.XLOOKUP(Tabla15[[#This Row],[COD]],TNOMINA[CODIGO],TNOMINA[ISR])</f>
        <v>0</v>
      </c>
      <c r="L579" s="42">
        <f>_xlfn.XLOOKUP(Tabla15[[#This Row],[COD]],TNOMINA[CODIGO],TNOMINA[SFS])</f>
        <v>809.18</v>
      </c>
      <c r="M579" s="42">
        <f>_xlfn.XLOOKUP(Tabla15[[#This Row],[COD]],TNOMINA[CODIGO],TNOMINA[AFP])</f>
        <v>763.93</v>
      </c>
      <c r="N579" s="42">
        <f>_xlfn.XLOOKUP(Tabla15[[#This Row],[COD]],TNOMINA[CODIGO],TNOMINA[Otro Desc.])</f>
        <v>3229.4000000000015</v>
      </c>
      <c r="O579" s="42">
        <f>_xlfn.XLOOKUP(Tabla15[[#This Row],[COD]],TNOMINA[CODIGO],TNOMINA[sneto])</f>
        <v>21815.37</v>
      </c>
      <c r="P579" t="str">
        <f>_xlfn.XLOOKUP(Tabla15[[#This Row],[CEDULA]],EMPXSEXO[NODOC],EMPXSEXO[GENERO])</f>
        <v>F</v>
      </c>
      <c r="Q579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0" spans="1:17" hidden="1">
      <c r="A580" t="s">
        <v>7996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00103601977</v>
      </c>
      <c r="D580" t="str">
        <f>_xlfn.XLOOKUP(Tabla15[[#This Row],[CEDULA]],TMODELO[Numero Documento],TMODELO[Empleado],_xlfn.XLOOKUP(Tabla15[[#This Row],[CEDULA]],TNOMINA[cedula],TNOMINA[nombre]))</f>
        <v>LUZ DEYANIRA DE LA ROSA PILIER</v>
      </c>
      <c r="E580" t="str">
        <f>_xlfn.XLOOKUP(Tabla15[[#This Row],[CEDULA]],TMODELO[Numero Documento],TMODELO[Cargo],_xlfn.XLOOKUP(Tabla15[[#This Row],[COD]],TNOMINA[CODIGO],TNOMINA[cargo]))</f>
        <v>ENC. DE SERVICIOS GENERALES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>CARRERA ADMINISTRATIVA</v>
      </c>
      <c r="H580" t="str">
        <f>_xlfn.XLOOKUP(Tabla15[[#This Row],[CARGO]],Tabla612[CARGO],Tabla612[CATEGORIA DEL SERVIDOR],Tabla15[[#This Row],[TIPO]])</f>
        <v>FIJO</v>
      </c>
      <c r="I580" t="str">
        <f>IF(Tabla15[[#This Row],[CAT1]]&lt;&gt;"",Tabla15[[#This Row],[CAT1]],Tabla15[[#This Row],[CAT2]])</f>
        <v>CARRERA ADMINISTRATIVA</v>
      </c>
      <c r="J580" s="42">
        <f>_xlfn.XLOOKUP(Tabla15[[#This Row],[COD]],TNOMINA[CODIGO],TNOMINA[sbruto])</f>
        <v>26250</v>
      </c>
      <c r="K580" s="42">
        <f>_xlfn.XLOOKUP(Tabla15[[#This Row],[COD]],TNOMINA[CODIGO],TNOMINA[ISR])</f>
        <v>0</v>
      </c>
      <c r="L580" s="42">
        <f>_xlfn.XLOOKUP(Tabla15[[#This Row],[COD]],TNOMINA[CODIGO],TNOMINA[SFS])</f>
        <v>798</v>
      </c>
      <c r="M580" s="42">
        <f>_xlfn.XLOOKUP(Tabla15[[#This Row],[COD]],TNOMINA[CODIGO],TNOMINA[AFP])</f>
        <v>753.38</v>
      </c>
      <c r="N580" s="42">
        <f>_xlfn.XLOOKUP(Tabla15[[#This Row],[COD]],TNOMINA[CODIGO],TNOMINA[Otro Desc.])</f>
        <v>19992.71</v>
      </c>
      <c r="O580" s="42">
        <f>_xlfn.XLOOKUP(Tabla15[[#This Row],[COD]],TNOMINA[CODIGO],TNOMINA[sneto])</f>
        <v>4705.91</v>
      </c>
      <c r="P580" t="str">
        <f>_xlfn.XLOOKUP(Tabla15[[#This Row],[CEDULA]],EMPXSEXO[NODOC],EMPXSEXO[GENERO])</f>
        <v>F</v>
      </c>
      <c r="Q580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1" spans="1:17" hidden="1">
      <c r="A581" t="s">
        <v>8000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00108543455</v>
      </c>
      <c r="D581" t="str">
        <f>_xlfn.XLOOKUP(Tabla15[[#This Row],[CEDULA]],TMODELO[Numero Documento],TMODELO[Empleado],_xlfn.XLOOKUP(Tabla15[[#This Row],[CEDULA]],TNOMINA[cedula],TNOMINA[nombre]))</f>
        <v>MARGARITA LINARES AMADOR</v>
      </c>
      <c r="E581" t="str">
        <f>_xlfn.XLOOKUP(Tabla15[[#This Row],[CEDULA]],TMODELO[Numero Documento],TMODELO[Cargo],_xlfn.XLOOKUP(Tabla15[[#This Row],[COD]],TNOMINA[CODIGO],TNOMINA[cargo]))</f>
        <v>ENCARGADA CONTABILIDAD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>CARRERA ADMINISTRATIVA</v>
      </c>
      <c r="H581" t="str">
        <f>_xlfn.XLOOKUP(Tabla15[[#This Row],[CARGO]],Tabla612[CARGO],Tabla612[CATEGORIA DEL SERVIDOR],Tabla15[[#This Row],[TIPO]])</f>
        <v>FIJO</v>
      </c>
      <c r="I581" t="str">
        <f>IF(Tabla15[[#This Row],[CAT1]]&lt;&gt;"",Tabla15[[#This Row],[CAT1]],Tabla15[[#This Row],[CAT2]])</f>
        <v>CARRERA ADMINISTRATIVA</v>
      </c>
      <c r="J581" s="42">
        <f>_xlfn.XLOOKUP(Tabla15[[#This Row],[COD]],TNOMINA[CODIGO],TNOMINA[sbruto])</f>
        <v>26250</v>
      </c>
      <c r="K581" s="42">
        <f>_xlfn.XLOOKUP(Tabla15[[#This Row],[COD]],TNOMINA[CODIGO],TNOMINA[ISR])</f>
        <v>0</v>
      </c>
      <c r="L581" s="42">
        <f>_xlfn.XLOOKUP(Tabla15[[#This Row],[COD]],TNOMINA[CODIGO],TNOMINA[SFS])</f>
        <v>798</v>
      </c>
      <c r="M581" s="42">
        <f>_xlfn.XLOOKUP(Tabla15[[#This Row],[COD]],TNOMINA[CODIGO],TNOMINA[AFP])</f>
        <v>753.38</v>
      </c>
      <c r="N581" s="42">
        <f>_xlfn.XLOOKUP(Tabla15[[#This Row],[COD]],TNOMINA[CODIGO],TNOMINA[Otro Desc.])</f>
        <v>2783.5</v>
      </c>
      <c r="O581" s="42">
        <f>_xlfn.XLOOKUP(Tabla15[[#This Row],[COD]],TNOMINA[CODIGO],TNOMINA[sneto])</f>
        <v>21915.119999999999</v>
      </c>
      <c r="P581" t="str">
        <f>_xlfn.XLOOKUP(Tabla15[[#This Row],[CEDULA]],EMPXSEXO[NODOC],EMPXSEXO[GENERO])</f>
        <v>F</v>
      </c>
      <c r="Q581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2" spans="1:17" hidden="1">
      <c r="A582" t="s">
        <v>7843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00100110170</v>
      </c>
      <c r="D582" t="str">
        <f>_xlfn.XLOOKUP(Tabla15[[#This Row],[CEDULA]],TMODELO[Numero Documento],TMODELO[Empleado],_xlfn.XLOOKUP(Tabla15[[#This Row],[CEDULA]],TNOMINA[cedula],TNOMINA[nombre]))</f>
        <v>BELKIS HERNANDEZ ALMONTE</v>
      </c>
      <c r="E582" t="str">
        <f>_xlfn.XLOOKUP(Tabla15[[#This Row],[CEDULA]],TMODELO[Numero Documento],TMODELO[Cargo],_xlfn.XLOOKUP(Tabla15[[#This Row],[COD]],TNOMINA[CODIGO],TNOMINA[cargo]))</f>
        <v>MAESTRO DE ARTESANIA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ESTATUTO SIMPLIFICADO</v>
      </c>
      <c r="I582" t="str">
        <f>IF(Tabla15[[#This Row],[CAT1]]&lt;&gt;"",Tabla15[[#This Row],[CAT1]],Tabla15[[#This Row],[CAT2]])</f>
        <v>ESTATUTO SIMPLIFICADO</v>
      </c>
      <c r="J582" s="42">
        <f>_xlfn.XLOOKUP(Tabla15[[#This Row],[COD]],TNOMINA[CODIGO],TNOMINA[sbruto])</f>
        <v>25000</v>
      </c>
      <c r="K582" s="42">
        <f>_xlfn.XLOOKUP(Tabla15[[#This Row],[COD]],TNOMINA[CODIGO],TNOMINA[ISR])</f>
        <v>0</v>
      </c>
      <c r="L582" s="42">
        <f>_xlfn.XLOOKUP(Tabla15[[#This Row],[COD]],TNOMINA[CODIGO],TNOMINA[SFS])</f>
        <v>760</v>
      </c>
      <c r="M582" s="42">
        <f>_xlfn.XLOOKUP(Tabla15[[#This Row],[COD]],TNOMINA[CODIGO],TNOMINA[AFP])</f>
        <v>717.5</v>
      </c>
      <c r="N582" s="42">
        <f>_xlfn.XLOOKUP(Tabla15[[#This Row],[COD]],TNOMINA[CODIGO],TNOMINA[Otro Desc.])</f>
        <v>25</v>
      </c>
      <c r="O582" s="42">
        <f>_xlfn.XLOOKUP(Tabla15[[#This Row],[COD]],TNOMINA[CODIGO],TNOMINA[sneto])</f>
        <v>23497.5</v>
      </c>
      <c r="P582" t="str">
        <f>_xlfn.XLOOKUP(Tabla15[[#This Row],[CEDULA]],EMPXSEXO[NODOC],EMPXSEXO[GENERO])</f>
        <v>F</v>
      </c>
      <c r="Q582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3" spans="1:17" hidden="1">
      <c r="A583" t="s">
        <v>7830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00117733790</v>
      </c>
      <c r="D583" t="str">
        <f>_xlfn.XLOOKUP(Tabla15[[#This Row],[CEDULA]],TMODELO[Numero Documento],TMODELO[Empleado],_xlfn.XLOOKUP(Tabla15[[#This Row],[CEDULA]],TNOMINA[cedula],TNOMINA[nombre]))</f>
        <v>ANDRES FELIZ</v>
      </c>
      <c r="E583" t="str">
        <f>_xlfn.XLOOKUP(Tabla15[[#This Row],[CEDULA]],TMODELO[Numero Documento],TMODELO[Cargo],_xlfn.XLOOKUP(Tabla15[[#This Row],[COD]],TNOMINA[CODIGO],TNOMINA[cargo]))</f>
        <v>MENSAJERO EXTERNO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ESTATUTO SIMPLIFICADO</v>
      </c>
      <c r="I583" t="str">
        <f>IF(Tabla15[[#This Row],[CAT1]]&lt;&gt;"",Tabla15[[#This Row],[CAT1]],Tabla15[[#This Row],[CAT2]])</f>
        <v>ESTATUTO SIMPLIFICADO</v>
      </c>
      <c r="J583" s="42">
        <f>_xlfn.XLOOKUP(Tabla15[[#This Row],[COD]],TNOMINA[CODIGO],TNOMINA[sbruto])</f>
        <v>24000</v>
      </c>
      <c r="K583" s="42">
        <f>_xlfn.XLOOKUP(Tabla15[[#This Row],[COD]],TNOMINA[CODIGO],TNOMINA[ISR])</f>
        <v>0</v>
      </c>
      <c r="L583" s="42">
        <f>_xlfn.XLOOKUP(Tabla15[[#This Row],[COD]],TNOMINA[CODIGO],TNOMINA[SFS])</f>
        <v>729.6</v>
      </c>
      <c r="M583" s="42">
        <f>_xlfn.XLOOKUP(Tabla15[[#This Row],[COD]],TNOMINA[CODIGO],TNOMINA[AFP])</f>
        <v>688.8</v>
      </c>
      <c r="N583" s="42">
        <f>_xlfn.XLOOKUP(Tabla15[[#This Row],[COD]],TNOMINA[CODIGO],TNOMINA[Otro Desc.])</f>
        <v>2571</v>
      </c>
      <c r="O583" s="42">
        <f>_xlfn.XLOOKUP(Tabla15[[#This Row],[COD]],TNOMINA[CODIGO],TNOMINA[sneto])</f>
        <v>20010.599999999999</v>
      </c>
      <c r="P583" t="str">
        <f>_xlfn.XLOOKUP(Tabla15[[#This Row],[CEDULA]],EMPXSEXO[NODOC],EMPXSEXO[GENERO])</f>
        <v>M</v>
      </c>
      <c r="Q583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4" spans="1:17" hidden="1">
      <c r="A584" t="s">
        <v>8038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00103693826</v>
      </c>
      <c r="D584" t="str">
        <f>_xlfn.XLOOKUP(Tabla15[[#This Row],[CEDULA]],TMODELO[Numero Documento],TMODELO[Empleado],_xlfn.XLOOKUP(Tabla15[[#This Row],[CEDULA]],TNOMINA[cedula],TNOMINA[nombre]))</f>
        <v>RAFAEL GUERRERO PERDOMO</v>
      </c>
      <c r="E584" t="str">
        <f>_xlfn.XLOOKUP(Tabla15[[#This Row],[CEDULA]],TMODELO[Numero Documento],TMODELO[Cargo],_xlfn.XLOOKUP(Tabla15[[#This Row],[COD]],TNOMINA[CODIGO],TNOMINA[cargo]))</f>
        <v>AUXILIAR MANTENIMIENTO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2">
        <f>_xlfn.XLOOKUP(Tabla15[[#This Row],[COD]],TNOMINA[CODIGO],TNOMINA[sbruto])</f>
        <v>24000</v>
      </c>
      <c r="K584" s="42">
        <f>_xlfn.XLOOKUP(Tabla15[[#This Row],[COD]],TNOMINA[CODIGO],TNOMINA[ISR])</f>
        <v>0</v>
      </c>
      <c r="L584" s="42">
        <f>_xlfn.XLOOKUP(Tabla15[[#This Row],[COD]],TNOMINA[CODIGO],TNOMINA[SFS])</f>
        <v>729.6</v>
      </c>
      <c r="M584" s="42">
        <f>_xlfn.XLOOKUP(Tabla15[[#This Row],[COD]],TNOMINA[CODIGO],TNOMINA[AFP])</f>
        <v>688.8</v>
      </c>
      <c r="N584" s="42">
        <f>_xlfn.XLOOKUP(Tabla15[[#This Row],[COD]],TNOMINA[CODIGO],TNOMINA[Otro Desc.])</f>
        <v>14261.159999999998</v>
      </c>
      <c r="O584" s="42">
        <f>_xlfn.XLOOKUP(Tabla15[[#This Row],[COD]],TNOMINA[CODIGO],TNOMINA[sneto])</f>
        <v>8320.44</v>
      </c>
      <c r="P584" t="str">
        <f>_xlfn.XLOOKUP(Tabla15[[#This Row],[CEDULA]],EMPXSEXO[NODOC],EMPXSEXO[GENERO])</f>
        <v>M</v>
      </c>
      <c r="Q584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5" spans="1:17" hidden="1">
      <c r="A585" t="s">
        <v>7967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00117774141</v>
      </c>
      <c r="D585" t="str">
        <f>_xlfn.XLOOKUP(Tabla15[[#This Row],[CEDULA]],TMODELO[Numero Documento],TMODELO[Empleado],_xlfn.XLOOKUP(Tabla15[[#This Row],[CEDULA]],TNOMINA[cedula],TNOMINA[nombre]))</f>
        <v>JUAN MANUEL MARTINEZ INOA</v>
      </c>
      <c r="E585" t="str">
        <f>_xlfn.XLOOKUP(Tabla15[[#This Row],[CEDULA]],TMODELO[Numero Documento],TMODELO[Cargo],_xlfn.XLOOKUP(Tabla15[[#This Row],[COD]],TNOMINA[CODIGO],TNOMINA[cargo]))</f>
        <v>AYUDANTE DE MANTENIMIENTO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ESTATUTO SIMPLIFICADO</v>
      </c>
      <c r="I585" t="str">
        <f>IF(Tabla15[[#This Row],[CAT1]]&lt;&gt;"",Tabla15[[#This Row],[CAT1]],Tabla15[[#This Row],[CAT2]])</f>
        <v>ESTATUTO SIMPLIFICADO</v>
      </c>
      <c r="J585" s="42">
        <f>_xlfn.XLOOKUP(Tabla15[[#This Row],[COD]],TNOMINA[CODIGO],TNOMINA[sbruto])</f>
        <v>24000</v>
      </c>
      <c r="K585" s="42">
        <f>_xlfn.XLOOKUP(Tabla15[[#This Row],[COD]],TNOMINA[CODIGO],TNOMINA[ISR])</f>
        <v>0</v>
      </c>
      <c r="L585" s="42">
        <f>_xlfn.XLOOKUP(Tabla15[[#This Row],[COD]],TNOMINA[CODIGO],TNOMINA[SFS])</f>
        <v>729.6</v>
      </c>
      <c r="M585" s="42">
        <f>_xlfn.XLOOKUP(Tabla15[[#This Row],[COD]],TNOMINA[CODIGO],TNOMINA[AFP])</f>
        <v>688.8</v>
      </c>
      <c r="N585" s="42">
        <f>_xlfn.XLOOKUP(Tabla15[[#This Row],[COD]],TNOMINA[CODIGO],TNOMINA[Otro Desc.])</f>
        <v>25</v>
      </c>
      <c r="O585" s="42">
        <f>_xlfn.XLOOKUP(Tabla15[[#This Row],[COD]],TNOMINA[CODIGO],TNOMINA[sneto])</f>
        <v>22556.6</v>
      </c>
      <c r="P585" t="str">
        <f>_xlfn.XLOOKUP(Tabla15[[#This Row],[CEDULA]],EMPXSEXO[NODOC],EMPXSEXO[GENERO])</f>
        <v>M</v>
      </c>
      <c r="Q585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6" spans="1:17" hidden="1">
      <c r="A586" t="s">
        <v>7897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03101881310</v>
      </c>
      <c r="D586" t="str">
        <f>_xlfn.XLOOKUP(Tabla15[[#This Row],[CEDULA]],TMODELO[Numero Documento],TMODELO[Empleado],_xlfn.XLOOKUP(Tabla15[[#This Row],[CEDULA]],TNOMINA[cedula],TNOMINA[nombre]))</f>
        <v>FABIO FRANCISCO RODRIGUEZ PEREZ</v>
      </c>
      <c r="E586" t="str">
        <f>_xlfn.XLOOKUP(Tabla15[[#This Row],[CEDULA]],TMODELO[Numero Documento],TMODELO[Cargo],_xlfn.XLOOKUP(Tabla15[[#This Row],[COD]],TNOMINA[CODIGO],TNOMINA[cargo]))</f>
        <v>ELECTRICISTA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ESTATUTO SIMPLIFICADO</v>
      </c>
      <c r="I586" t="str">
        <f>IF(Tabla15[[#This Row],[CAT1]]&lt;&gt;"",Tabla15[[#This Row],[CAT1]],Tabla15[[#This Row],[CAT2]])</f>
        <v>ESTATUTO SIMPLIFICADO</v>
      </c>
      <c r="J586" s="42">
        <f>_xlfn.XLOOKUP(Tabla15[[#This Row],[COD]],TNOMINA[CODIGO],TNOMINA[sbruto])</f>
        <v>22000</v>
      </c>
      <c r="K586" s="42">
        <f>_xlfn.XLOOKUP(Tabla15[[#This Row],[COD]],TNOMINA[CODIGO],TNOMINA[ISR])</f>
        <v>0</v>
      </c>
      <c r="L586" s="42">
        <f>_xlfn.XLOOKUP(Tabla15[[#This Row],[COD]],TNOMINA[CODIGO],TNOMINA[SFS])</f>
        <v>668.8</v>
      </c>
      <c r="M586" s="42">
        <f>_xlfn.XLOOKUP(Tabla15[[#This Row],[COD]],TNOMINA[CODIGO],TNOMINA[AFP])</f>
        <v>631.4</v>
      </c>
      <c r="N586" s="42">
        <f>_xlfn.XLOOKUP(Tabla15[[#This Row],[COD]],TNOMINA[CODIGO],TNOMINA[Otro Desc.])</f>
        <v>6433.0499999999993</v>
      </c>
      <c r="O586" s="42">
        <f>_xlfn.XLOOKUP(Tabla15[[#This Row],[COD]],TNOMINA[CODIGO],TNOMINA[sneto])</f>
        <v>14266.75</v>
      </c>
      <c r="P586" t="str">
        <f>_xlfn.XLOOKUP(Tabla15[[#This Row],[CEDULA]],EMPXSEXO[NODOC],EMPXSEXO[GENERO])</f>
        <v>M</v>
      </c>
      <c r="Q586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7" spans="1:17" hidden="1">
      <c r="A587" t="s">
        <v>8009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00101605459</v>
      </c>
      <c r="D587" t="str">
        <f>_xlfn.XLOOKUP(Tabla15[[#This Row],[CEDULA]],TMODELO[Numero Documento],TMODELO[Empleado],_xlfn.XLOOKUP(Tabla15[[#This Row],[CEDULA]],TNOMINA[cedula],TNOMINA[nombre]))</f>
        <v>MARIBEL GOMEZ AQUINO</v>
      </c>
      <c r="E587" t="str">
        <f>_xlfn.XLOOKUP(Tabla15[[#This Row],[CEDULA]],TMODELO[Numero Documento],TMODELO[Cargo],_xlfn.XLOOKUP(Tabla15[[#This Row],[COD]],TNOMINA[CODIGO],TNOMINA[cargo]))</f>
        <v>COORDINADOR (A) DOCENTE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>CARRERA ADMINISTRATIVA</v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CARRERA ADMINISTRATIVA</v>
      </c>
      <c r="J587" s="42">
        <f>_xlfn.XLOOKUP(Tabla15[[#This Row],[COD]],TNOMINA[CODIGO],TNOMINA[sbruto])</f>
        <v>22000</v>
      </c>
      <c r="K587" s="42">
        <f>_xlfn.XLOOKUP(Tabla15[[#This Row],[COD]],TNOMINA[CODIGO],TNOMINA[ISR])</f>
        <v>0</v>
      </c>
      <c r="L587" s="42">
        <f>_xlfn.XLOOKUP(Tabla15[[#This Row],[COD]],TNOMINA[CODIGO],TNOMINA[SFS])</f>
        <v>668.8</v>
      </c>
      <c r="M587" s="42">
        <f>_xlfn.XLOOKUP(Tabla15[[#This Row],[COD]],TNOMINA[CODIGO],TNOMINA[AFP])</f>
        <v>631.4</v>
      </c>
      <c r="N587" s="42">
        <f>_xlfn.XLOOKUP(Tabla15[[#This Row],[COD]],TNOMINA[CODIGO],TNOMINA[Otro Desc.])</f>
        <v>375</v>
      </c>
      <c r="O587" s="42">
        <f>_xlfn.XLOOKUP(Tabla15[[#This Row],[COD]],TNOMINA[CODIGO],TNOMINA[sneto])</f>
        <v>20324.8</v>
      </c>
      <c r="P587" t="str">
        <f>_xlfn.XLOOKUP(Tabla15[[#This Row],[CEDULA]],EMPXSEXO[NODOC],EMPXSEXO[GENERO])</f>
        <v>F</v>
      </c>
      <c r="Q587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8" spans="1:17" hidden="1">
      <c r="A588" t="s">
        <v>8603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00102170479</v>
      </c>
      <c r="D588" t="str">
        <f>_xlfn.XLOOKUP(Tabla15[[#This Row],[CEDULA]],TMODELO[Numero Documento],TMODELO[Empleado],_xlfn.XLOOKUP(Tabla15[[#This Row],[CEDULA]],TNOMINA[cedula],TNOMINA[nombre]))</f>
        <v>FREMIO ADAN GENAO CASTILLO</v>
      </c>
      <c r="E588" t="str">
        <f>_xlfn.XLOOKUP(Tabla15[[#This Row],[CEDULA]],TMODELO[Numero Documento],TMODELO[Cargo],_xlfn.XLOOKUP(Tabla15[[#This Row],[COD]],TNOMINA[CODIGO],TNOMINA[cargo]))</f>
        <v>AYUDANTE MANTENIMIENTO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ESTATUTO SIMPLIFICADO</v>
      </c>
      <c r="I588" t="str">
        <f>IF(Tabla15[[#This Row],[CAT1]]&lt;&gt;"",Tabla15[[#This Row],[CAT1]],Tabla15[[#This Row],[CAT2]])</f>
        <v>ESTATUTO SIMPLIFICADO</v>
      </c>
      <c r="J588" s="42">
        <f>_xlfn.XLOOKUP(Tabla15[[#This Row],[COD]],TNOMINA[CODIGO],TNOMINA[sbruto])</f>
        <v>20000</v>
      </c>
      <c r="K588" s="42">
        <f>_xlfn.XLOOKUP(Tabla15[[#This Row],[COD]],TNOMINA[CODIGO],TNOMINA[ISR])</f>
        <v>0</v>
      </c>
      <c r="L588" s="42">
        <f>_xlfn.XLOOKUP(Tabla15[[#This Row],[COD]],TNOMINA[CODIGO],TNOMINA[SFS])</f>
        <v>608</v>
      </c>
      <c r="M588" s="42">
        <f>_xlfn.XLOOKUP(Tabla15[[#This Row],[COD]],TNOMINA[CODIGO],TNOMINA[AFP])</f>
        <v>574</v>
      </c>
      <c r="N588" s="42">
        <f>_xlfn.XLOOKUP(Tabla15[[#This Row],[COD]],TNOMINA[CODIGO],TNOMINA[Otro Desc.])</f>
        <v>25</v>
      </c>
      <c r="O588" s="42">
        <f>_xlfn.XLOOKUP(Tabla15[[#This Row],[COD]],TNOMINA[CODIGO],TNOMINA[sneto])</f>
        <v>18793</v>
      </c>
      <c r="P588" t="str">
        <f>_xlfn.XLOOKUP(Tabla15[[#This Row],[CEDULA]],EMPXSEXO[NODOC],EMPXSEXO[GENERO])</f>
        <v>M</v>
      </c>
      <c r="Q588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9" spans="1:17" hidden="1">
      <c r="A589" t="s">
        <v>7836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40239817873</v>
      </c>
      <c r="D589" t="str">
        <f>_xlfn.XLOOKUP(Tabla15[[#This Row],[CEDULA]],TMODELO[Numero Documento],TMODELO[Empleado],_xlfn.XLOOKUP(Tabla15[[#This Row],[CEDULA]],TNOMINA[cedula],TNOMINA[nombre]))</f>
        <v>ANGERYS MASSIEL MARTINEZ BONIFACIO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2">
        <f>_xlfn.XLOOKUP(Tabla15[[#This Row],[COD]],TNOMINA[CODIGO],TNOMINA[sbruto])</f>
        <v>20000</v>
      </c>
      <c r="K589" s="42">
        <f>_xlfn.XLOOKUP(Tabla15[[#This Row],[COD]],TNOMINA[CODIGO],TNOMINA[ISR])</f>
        <v>0</v>
      </c>
      <c r="L589" s="42">
        <f>_xlfn.XLOOKUP(Tabla15[[#This Row],[COD]],TNOMINA[CODIGO],TNOMINA[SFS])</f>
        <v>608</v>
      </c>
      <c r="M589" s="42">
        <f>_xlfn.XLOOKUP(Tabla15[[#This Row],[COD]],TNOMINA[CODIGO],TNOMINA[AFP])</f>
        <v>574</v>
      </c>
      <c r="N589" s="42">
        <f>_xlfn.XLOOKUP(Tabla15[[#This Row],[COD]],TNOMINA[CODIGO],TNOMINA[Otro Desc.])</f>
        <v>25</v>
      </c>
      <c r="O589" s="42">
        <f>_xlfn.XLOOKUP(Tabla15[[#This Row],[COD]],TNOMINA[CODIGO],TNOMINA[sneto])</f>
        <v>18793</v>
      </c>
      <c r="P589" t="str">
        <f>_xlfn.XLOOKUP(Tabla15[[#This Row],[CEDULA]],EMPXSEXO[NODOC],EMPXSEXO[GENERO])</f>
        <v>F</v>
      </c>
      <c r="Q589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0" spans="1:17" hidden="1">
      <c r="A590" t="s">
        <v>8103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00118471101</v>
      </c>
      <c r="D590" t="str">
        <f>_xlfn.XLOOKUP(Tabla15[[#This Row],[CEDULA]],TMODELO[Numero Documento],TMODELO[Empleado],_xlfn.XLOOKUP(Tabla15[[#This Row],[CEDULA]],TNOMINA[cedula],TNOMINA[nombre]))</f>
        <v>YINETT YOJHANNA LUGO DE LA CRUZ</v>
      </c>
      <c r="E590" t="str">
        <f>_xlfn.XLOOKUP(Tabla15[[#This Row],[CEDULA]],TMODELO[Numero Documento],TMODELO[Cargo],_xlfn.XLOOKUP(Tabla15[[#This Row],[COD]],TNOMINA[CODIGO],TNOMINA[cargo]))</f>
        <v>CONSERJE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ESTATUTO SIMPLIFICADO</v>
      </c>
      <c r="I590" t="str">
        <f>IF(Tabla15[[#This Row],[CAT1]]&lt;&gt;"",Tabla15[[#This Row],[CAT1]],Tabla15[[#This Row],[CAT2]])</f>
        <v>ESTATUTO SIMPLIFICADO</v>
      </c>
      <c r="J590" s="42">
        <f>_xlfn.XLOOKUP(Tabla15[[#This Row],[COD]],TNOMINA[CODIGO],TNOMINA[sbruto])</f>
        <v>20000</v>
      </c>
      <c r="K590" s="42">
        <f>_xlfn.XLOOKUP(Tabla15[[#This Row],[COD]],TNOMINA[CODIGO],TNOMINA[ISR])</f>
        <v>0</v>
      </c>
      <c r="L590" s="42">
        <f>_xlfn.XLOOKUP(Tabla15[[#This Row],[COD]],TNOMINA[CODIGO],TNOMINA[SFS])</f>
        <v>608</v>
      </c>
      <c r="M590" s="42">
        <f>_xlfn.XLOOKUP(Tabla15[[#This Row],[COD]],TNOMINA[CODIGO],TNOMINA[AFP])</f>
        <v>574</v>
      </c>
      <c r="N590" s="42">
        <f>_xlfn.XLOOKUP(Tabla15[[#This Row],[COD]],TNOMINA[CODIGO],TNOMINA[Otro Desc.])</f>
        <v>25</v>
      </c>
      <c r="O590" s="42">
        <f>_xlfn.XLOOKUP(Tabla15[[#This Row],[COD]],TNOMINA[CODIGO],TNOMINA[sneto])</f>
        <v>18793</v>
      </c>
      <c r="P590" t="str">
        <f>_xlfn.XLOOKUP(Tabla15[[#This Row],[CEDULA]],EMPXSEXO[NODOC],EMPXSEXO[GENERO])</f>
        <v>F</v>
      </c>
      <c r="Q590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1" spans="1:17" hidden="1">
      <c r="A591" t="s">
        <v>8049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05900129817</v>
      </c>
      <c r="D591" t="str">
        <f>_xlfn.XLOOKUP(Tabla15[[#This Row],[CEDULA]],TMODELO[Numero Documento],TMODELO[Empleado],_xlfn.XLOOKUP(Tabla15[[#This Row],[CEDULA]],TNOMINA[cedula],TNOMINA[nombre]))</f>
        <v>RAUL ESTEVEZ TORRES</v>
      </c>
      <c r="E591" t="str">
        <f>_xlfn.XLOOKUP(Tabla15[[#This Row],[CEDULA]],TMODELO[Numero Documento],TMODELO[Cargo],_xlfn.XLOOKUP(Tabla15[[#This Row],[COD]],TNOMINA[CODIGO],TNOMINA[cargo]))</f>
        <v>PORTERO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2">
        <f>_xlfn.XLOOKUP(Tabla15[[#This Row],[COD]],TNOMINA[CODIGO],TNOMINA[sbruto])</f>
        <v>20000</v>
      </c>
      <c r="K591" s="42">
        <f>_xlfn.XLOOKUP(Tabla15[[#This Row],[COD]],TNOMINA[CODIGO],TNOMINA[ISR])</f>
        <v>0</v>
      </c>
      <c r="L591" s="42">
        <f>_xlfn.XLOOKUP(Tabla15[[#This Row],[COD]],TNOMINA[CODIGO],TNOMINA[SFS])</f>
        <v>608</v>
      </c>
      <c r="M591" s="42">
        <f>_xlfn.XLOOKUP(Tabla15[[#This Row],[COD]],TNOMINA[CODIGO],TNOMINA[AFP])</f>
        <v>574</v>
      </c>
      <c r="N591" s="42">
        <f>_xlfn.XLOOKUP(Tabla15[[#This Row],[COD]],TNOMINA[CODIGO],TNOMINA[Otro Desc.])</f>
        <v>5071</v>
      </c>
      <c r="O591" s="42">
        <f>_xlfn.XLOOKUP(Tabla15[[#This Row],[COD]],TNOMINA[CODIGO],TNOMINA[sneto])</f>
        <v>13747</v>
      </c>
      <c r="P591" t="str">
        <f>_xlfn.XLOOKUP(Tabla15[[#This Row],[CEDULA]],EMPXSEXO[NODOC],EMPXSEXO[GENERO])</f>
        <v>M</v>
      </c>
      <c r="Q591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2" spans="1:17" hidden="1">
      <c r="A592" t="s">
        <v>7822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00117277855</v>
      </c>
      <c r="D592" t="str">
        <f>_xlfn.XLOOKUP(Tabla15[[#This Row],[CEDULA]],TMODELO[Numero Documento],TMODELO[Empleado],_xlfn.XLOOKUP(Tabla15[[#This Row],[CEDULA]],TNOMINA[cedula],TNOMINA[nombre]))</f>
        <v>ALTAGRACIA TORIBIO MOREL</v>
      </c>
      <c r="E592" t="str">
        <f>_xlfn.XLOOKUP(Tabla15[[#This Row],[CEDULA]],TMODELO[Numero Documento],TMODELO[Cargo],_xlfn.XLOOKUP(Tabla15[[#This Row],[COD]],TNOMINA[CODIGO],TNOMINA[cargo]))</f>
        <v>CONSERJE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ESTATUTO SIMPLIFICADO</v>
      </c>
      <c r="I592" t="str">
        <f>IF(Tabla15[[#This Row],[CAT1]]&lt;&gt;"",Tabla15[[#This Row],[CAT1]],Tabla15[[#This Row],[CAT2]])</f>
        <v>ESTATUTO SIMPLIFICADO</v>
      </c>
      <c r="J592" s="42">
        <f>_xlfn.XLOOKUP(Tabla15[[#This Row],[COD]],TNOMINA[CODIGO],TNOMINA[sbruto])</f>
        <v>20000</v>
      </c>
      <c r="K592" s="42">
        <f>_xlfn.XLOOKUP(Tabla15[[#This Row],[COD]],TNOMINA[CODIGO],TNOMINA[ISR])</f>
        <v>0</v>
      </c>
      <c r="L592" s="42">
        <f>_xlfn.XLOOKUP(Tabla15[[#This Row],[COD]],TNOMINA[CODIGO],TNOMINA[SFS])</f>
        <v>608</v>
      </c>
      <c r="M592" s="42">
        <f>_xlfn.XLOOKUP(Tabla15[[#This Row],[COD]],TNOMINA[CODIGO],TNOMINA[AFP])</f>
        <v>574</v>
      </c>
      <c r="N592" s="42">
        <f>_xlfn.XLOOKUP(Tabla15[[#This Row],[COD]],TNOMINA[CODIGO],TNOMINA[Otro Desc.])</f>
        <v>25</v>
      </c>
      <c r="O592" s="42">
        <f>_xlfn.XLOOKUP(Tabla15[[#This Row],[COD]],TNOMINA[CODIGO],TNOMINA[sneto])</f>
        <v>18793</v>
      </c>
      <c r="P592" t="str">
        <f>_xlfn.XLOOKUP(Tabla15[[#This Row],[CEDULA]],EMPXSEXO[NODOC],EMPXSEXO[GENERO])</f>
        <v>F</v>
      </c>
      <c r="Q592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3" spans="1:17" hidden="1">
      <c r="A593" t="s">
        <v>8078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00116842311</v>
      </c>
      <c r="D593" t="str">
        <f>_xlfn.XLOOKUP(Tabla15[[#This Row],[CEDULA]],TMODELO[Numero Documento],TMODELO[Empleado],_xlfn.XLOOKUP(Tabla15[[#This Row],[CEDULA]],TNOMINA[cedula],TNOMINA[nombre]))</f>
        <v>SUGEY SCARLENS GONZALEZ</v>
      </c>
      <c r="E593" t="str">
        <f>_xlfn.XLOOKUP(Tabla15[[#This Row],[CEDULA]],TMODELO[Numero Documento],TMODELO[Cargo],_xlfn.XLOOKUP(Tabla15[[#This Row],[COD]],TNOMINA[CODIGO],TNOMINA[cargo]))</f>
        <v>CONSERJE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2">
        <f>_xlfn.XLOOKUP(Tabla15[[#This Row],[COD]],TNOMINA[CODIGO],TNOMINA[sbruto])</f>
        <v>18000</v>
      </c>
      <c r="K593" s="42">
        <f>_xlfn.XLOOKUP(Tabla15[[#This Row],[COD]],TNOMINA[CODIGO],TNOMINA[ISR])</f>
        <v>0</v>
      </c>
      <c r="L593" s="42">
        <f>_xlfn.XLOOKUP(Tabla15[[#This Row],[COD]],TNOMINA[CODIGO],TNOMINA[SFS])</f>
        <v>547.20000000000005</v>
      </c>
      <c r="M593" s="42">
        <f>_xlfn.XLOOKUP(Tabla15[[#This Row],[COD]],TNOMINA[CODIGO],TNOMINA[AFP])</f>
        <v>516.6</v>
      </c>
      <c r="N593" s="42">
        <f>_xlfn.XLOOKUP(Tabla15[[#This Row],[COD]],TNOMINA[CODIGO],TNOMINA[Otro Desc.])</f>
        <v>25</v>
      </c>
      <c r="O593" s="42">
        <f>_xlfn.XLOOKUP(Tabla15[[#This Row],[COD]],TNOMINA[CODIGO],TNOMINA[sneto])</f>
        <v>16911.2</v>
      </c>
      <c r="P593" t="str">
        <f>_xlfn.XLOOKUP(Tabla15[[#This Row],[CEDULA]],EMPXSEXO[NODOC],EMPXSEXO[GENERO])</f>
        <v>F</v>
      </c>
      <c r="Q593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4" spans="1:17" hidden="1">
      <c r="A594" t="s">
        <v>7815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00117310698</v>
      </c>
      <c r="D594" t="str">
        <f>_xlfn.XLOOKUP(Tabla15[[#This Row],[CEDULA]],TMODELO[Numero Documento],TMODELO[Empleado],_xlfn.XLOOKUP(Tabla15[[#This Row],[CEDULA]],TNOMINA[cedula],TNOMINA[nombre]))</f>
        <v>ADELAYDA ALCANTARA DE LA CRUZ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2">
        <f>_xlfn.XLOOKUP(Tabla15[[#This Row],[COD]],TNOMINA[CODIGO],TNOMINA[sbruto])</f>
        <v>18000</v>
      </c>
      <c r="K594" s="42">
        <f>_xlfn.XLOOKUP(Tabla15[[#This Row],[COD]],TNOMINA[CODIGO],TNOMINA[ISR])</f>
        <v>0</v>
      </c>
      <c r="L594" s="42">
        <f>_xlfn.XLOOKUP(Tabla15[[#This Row],[COD]],TNOMINA[CODIGO],TNOMINA[SFS])</f>
        <v>547.20000000000005</v>
      </c>
      <c r="M594" s="42">
        <f>_xlfn.XLOOKUP(Tabla15[[#This Row],[COD]],TNOMINA[CODIGO],TNOMINA[AFP])</f>
        <v>516.6</v>
      </c>
      <c r="N594" s="42">
        <f>_xlfn.XLOOKUP(Tabla15[[#This Row],[COD]],TNOMINA[CODIGO],TNOMINA[Otro Desc.])</f>
        <v>25</v>
      </c>
      <c r="O594" s="42">
        <f>_xlfn.XLOOKUP(Tabla15[[#This Row],[COD]],TNOMINA[CODIGO],TNOMINA[sneto])</f>
        <v>16911.2</v>
      </c>
      <c r="P594" t="str">
        <f>_xlfn.XLOOKUP(Tabla15[[#This Row],[CEDULA]],EMPXSEXO[NODOC],EMPXSEXO[GENERO])</f>
        <v>F</v>
      </c>
      <c r="Q594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5" spans="1:17" hidden="1">
      <c r="A595" t="s">
        <v>8604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00119397883</v>
      </c>
      <c r="D595" t="str">
        <f>_xlfn.XLOOKUP(Tabla15[[#This Row],[CEDULA]],TMODELO[Numero Documento],TMODELO[Empleado],_xlfn.XLOOKUP(Tabla15[[#This Row],[CEDULA]],TNOMINA[cedula],TNOMINA[nombre]))</f>
        <v>RAFAELA RAMIREZ LARA</v>
      </c>
      <c r="E595" t="str">
        <f>_xlfn.XLOOKUP(Tabla15[[#This Row],[CEDULA]],TMODELO[Numero Documento],TMODELO[Cargo],_xlfn.XLOOKUP(Tabla15[[#This Row],[COD]],TNOMINA[CODIGO],TNOMINA[cargo]))</f>
        <v>CONSERJE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ESTATUTO SIMPLIFICADO</v>
      </c>
      <c r="I595" t="str">
        <f>IF(Tabla15[[#This Row],[CAT1]]&lt;&gt;"",Tabla15[[#This Row],[CAT1]],Tabla15[[#This Row],[CAT2]])</f>
        <v>ESTATUTO SIMPLIFICADO</v>
      </c>
      <c r="J595" s="42">
        <f>_xlfn.XLOOKUP(Tabla15[[#This Row],[COD]],TNOMINA[CODIGO],TNOMINA[sbruto])</f>
        <v>18000</v>
      </c>
      <c r="K595" s="42">
        <f>_xlfn.XLOOKUP(Tabla15[[#This Row],[COD]],TNOMINA[CODIGO],TNOMINA[ISR])</f>
        <v>0</v>
      </c>
      <c r="L595" s="42">
        <f>_xlfn.XLOOKUP(Tabla15[[#This Row],[COD]],TNOMINA[CODIGO],TNOMINA[SFS])</f>
        <v>547.20000000000005</v>
      </c>
      <c r="M595" s="42">
        <f>_xlfn.XLOOKUP(Tabla15[[#This Row],[COD]],TNOMINA[CODIGO],TNOMINA[AFP])</f>
        <v>516.6</v>
      </c>
      <c r="N595" s="42">
        <f>_xlfn.XLOOKUP(Tabla15[[#This Row],[COD]],TNOMINA[CODIGO],TNOMINA[Otro Desc.])</f>
        <v>25</v>
      </c>
      <c r="O595" s="42">
        <f>_xlfn.XLOOKUP(Tabla15[[#This Row],[COD]],TNOMINA[CODIGO],TNOMINA[sneto])</f>
        <v>16911.2</v>
      </c>
      <c r="P595" t="str">
        <f>_xlfn.XLOOKUP(Tabla15[[#This Row],[CEDULA]],EMPXSEXO[NODOC],EMPXSEXO[GENERO])</f>
        <v>F</v>
      </c>
      <c r="Q595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6" spans="1:17" hidden="1">
      <c r="A596" t="s">
        <v>7909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00109067769</v>
      </c>
      <c r="D596" t="str">
        <f>_xlfn.XLOOKUP(Tabla15[[#This Row],[CEDULA]],TMODELO[Numero Documento],TMODELO[Empleado],_xlfn.XLOOKUP(Tabla15[[#This Row],[CEDULA]],TNOMINA[cedula],TNOMINA[nombre]))</f>
        <v>FRANCISCA JOSEFINA DIAZ</v>
      </c>
      <c r="E596" t="str">
        <f>_xlfn.XLOOKUP(Tabla15[[#This Row],[CEDULA]],TMODELO[Numero Documento],TMODELO[Cargo],_xlfn.XLOOKUP(Tabla15[[#This Row],[COD]],TNOMINA[CODIGO],TNOMINA[cargo]))</f>
        <v>CONSERJE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2">
        <f>_xlfn.XLOOKUP(Tabla15[[#This Row],[COD]],TNOMINA[CODIGO],TNOMINA[sbruto])</f>
        <v>17000</v>
      </c>
      <c r="K596" s="42">
        <f>_xlfn.XLOOKUP(Tabla15[[#This Row],[COD]],TNOMINA[CODIGO],TNOMINA[ISR])</f>
        <v>0</v>
      </c>
      <c r="L596" s="42">
        <f>_xlfn.XLOOKUP(Tabla15[[#This Row],[COD]],TNOMINA[CODIGO],TNOMINA[SFS])</f>
        <v>516.79999999999995</v>
      </c>
      <c r="M596" s="42">
        <f>_xlfn.XLOOKUP(Tabla15[[#This Row],[COD]],TNOMINA[CODIGO],TNOMINA[AFP])</f>
        <v>487.9</v>
      </c>
      <c r="N596" s="42">
        <f>_xlfn.XLOOKUP(Tabla15[[#This Row],[COD]],TNOMINA[CODIGO],TNOMINA[Otro Desc.])</f>
        <v>5848.369999999999</v>
      </c>
      <c r="O596" s="42">
        <f>_xlfn.XLOOKUP(Tabla15[[#This Row],[COD]],TNOMINA[CODIGO],TNOMINA[sneto])</f>
        <v>10146.93</v>
      </c>
      <c r="P596" t="str">
        <f>_xlfn.XLOOKUP(Tabla15[[#This Row],[CEDULA]],EMPXSEXO[NODOC],EMPXSEXO[GENERO])</f>
        <v>F</v>
      </c>
      <c r="Q596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7" spans="1:17" hidden="1">
      <c r="A597" t="s">
        <v>8084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00113827547</v>
      </c>
      <c r="D597" t="str">
        <f>_xlfn.XLOOKUP(Tabla15[[#This Row],[CEDULA]],TMODELO[Numero Documento],TMODELO[Empleado],_xlfn.XLOOKUP(Tabla15[[#This Row],[CEDULA]],TNOMINA[cedula],TNOMINA[nombre]))</f>
        <v>VICTOR DAVID MARTINEZ GARCIA</v>
      </c>
      <c r="E597" t="str">
        <f>_xlfn.XLOOKUP(Tabla15[[#This Row],[CEDULA]],TMODELO[Numero Documento],TMODELO[Cargo],_xlfn.XLOOKUP(Tabla15[[#This Row],[COD]],TNOMINA[CODIGO],TNOMINA[cargo]))</f>
        <v>PROFESOR (A) DE DANZA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FIJO</v>
      </c>
      <c r="I597" t="str">
        <f>IF(Tabla15[[#This Row],[CAT1]]&lt;&gt;"",Tabla15[[#This Row],[CAT1]],Tabla15[[#This Row],[CAT2]])</f>
        <v>FIJO</v>
      </c>
      <c r="J597" s="42">
        <f>_xlfn.XLOOKUP(Tabla15[[#This Row],[COD]],TNOMINA[CODIGO],TNOMINA[sbruto])</f>
        <v>16500</v>
      </c>
      <c r="K597" s="42">
        <f>_xlfn.XLOOKUP(Tabla15[[#This Row],[COD]],TNOMINA[CODIGO],TNOMINA[ISR])</f>
        <v>0</v>
      </c>
      <c r="L597" s="42">
        <f>_xlfn.XLOOKUP(Tabla15[[#This Row],[COD]],TNOMINA[CODIGO],TNOMINA[SFS])</f>
        <v>501.6</v>
      </c>
      <c r="M597" s="42">
        <f>_xlfn.XLOOKUP(Tabla15[[#This Row],[COD]],TNOMINA[CODIGO],TNOMINA[AFP])</f>
        <v>473.55</v>
      </c>
      <c r="N597" s="42">
        <f>_xlfn.XLOOKUP(Tabla15[[#This Row],[COD]],TNOMINA[CODIGO],TNOMINA[Otro Desc.])</f>
        <v>2071</v>
      </c>
      <c r="O597" s="42">
        <f>_xlfn.XLOOKUP(Tabla15[[#This Row],[COD]],TNOMINA[CODIGO],TNOMINA[sneto])</f>
        <v>13453.85</v>
      </c>
      <c r="P597" t="str">
        <f>_xlfn.XLOOKUP(Tabla15[[#This Row],[CEDULA]],EMPXSEXO[NODOC],EMPXSEXO[GENERO])</f>
        <v>M</v>
      </c>
      <c r="Q597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8" spans="1:17" hidden="1">
      <c r="A598" t="s">
        <v>8106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00104883459</v>
      </c>
      <c r="D598" t="str">
        <f>_xlfn.XLOOKUP(Tabla15[[#This Row],[CEDULA]],TMODELO[Numero Documento],TMODELO[Empleado],_xlfn.XLOOKUP(Tabla15[[#This Row],[CEDULA]],TNOMINA[cedula],TNOMINA[nombre]))</f>
        <v>ZOILA MARGARITA SILVERIO DE AQUINO</v>
      </c>
      <c r="E598" t="str">
        <f>_xlfn.XLOOKUP(Tabla15[[#This Row],[CEDULA]],TMODELO[Numero Documento],TMODELO[Cargo],_xlfn.XLOOKUP(Tabla15[[#This Row],[COD]],TNOMINA[CODIGO],TNOMINA[cargo]))</f>
        <v>BOLETERO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FIJO</v>
      </c>
      <c r="I598" t="str">
        <f>IF(Tabla15[[#This Row],[CAT1]]&lt;&gt;"",Tabla15[[#This Row],[CAT1]],Tabla15[[#This Row],[CAT2]])</f>
        <v>FIJO</v>
      </c>
      <c r="J598" s="42">
        <f>_xlfn.XLOOKUP(Tabla15[[#This Row],[COD]],TNOMINA[CODIGO],TNOMINA[sbruto])</f>
        <v>16500</v>
      </c>
      <c r="K598" s="42">
        <f>_xlfn.XLOOKUP(Tabla15[[#This Row],[COD]],TNOMINA[CODIGO],TNOMINA[ISR])</f>
        <v>0</v>
      </c>
      <c r="L598" s="42">
        <f>_xlfn.XLOOKUP(Tabla15[[#This Row],[COD]],TNOMINA[CODIGO],TNOMINA[SFS])</f>
        <v>501.6</v>
      </c>
      <c r="M598" s="42">
        <f>_xlfn.XLOOKUP(Tabla15[[#This Row],[COD]],TNOMINA[CODIGO],TNOMINA[AFP])</f>
        <v>473.55</v>
      </c>
      <c r="N598" s="42">
        <f>_xlfn.XLOOKUP(Tabla15[[#This Row],[COD]],TNOMINA[CODIGO],TNOMINA[Otro Desc.])</f>
        <v>1571</v>
      </c>
      <c r="O598" s="42">
        <f>_xlfn.XLOOKUP(Tabla15[[#This Row],[COD]],TNOMINA[CODIGO],TNOMINA[sneto])</f>
        <v>13953.85</v>
      </c>
      <c r="P598" t="str">
        <f>_xlfn.XLOOKUP(Tabla15[[#This Row],[CEDULA]],EMPXSEXO[NODOC],EMPXSEXO[GENERO])</f>
        <v>F</v>
      </c>
      <c r="Q598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9" spans="1:17" hidden="1">
      <c r="A599" t="s">
        <v>7816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40229319203</v>
      </c>
      <c r="D599" t="str">
        <f>_xlfn.XLOOKUP(Tabla15[[#This Row],[CEDULA]],TMODELO[Numero Documento],TMODELO[Empleado],_xlfn.XLOOKUP(Tabla15[[#This Row],[CEDULA]],TNOMINA[cedula],TNOMINA[nombre]))</f>
        <v>ALBA RUBI BOBADILLA CABRERA</v>
      </c>
      <c r="E599" t="str">
        <f>_xlfn.XLOOKUP(Tabla15[[#This Row],[CEDULA]],TMODELO[Numero Documento],TMODELO[Cargo],_xlfn.XLOOKUP(Tabla15[[#This Row],[COD]],TNOMINA[CODIGO],TNOMINA[cargo]))</f>
        <v>RECEPCIONISTA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9" t="str">
        <f>_xlfn.XLOOKUP(Tabla15[[#This Row],[CEDULA]],TNOMBRADOS[CEDULA],TNOMBRADOS[STATUS],
_xlfn.XLOOKUP(Tabla15[[#This Row],[CEDULA]],TCARRERA[CEDULA],TCARRERA[CATEGORIA DEL SERVIDOR],""))</f>
        <v/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FIJO</v>
      </c>
      <c r="J599" s="42">
        <f>_xlfn.XLOOKUP(Tabla15[[#This Row],[COD]],TNOMINA[CODIGO],TNOMINA[sbruto])</f>
        <v>16500</v>
      </c>
      <c r="K599" s="42">
        <f>_xlfn.XLOOKUP(Tabla15[[#This Row],[COD]],TNOMINA[CODIGO],TNOMINA[ISR])</f>
        <v>0</v>
      </c>
      <c r="L599" s="42">
        <f>_xlfn.XLOOKUP(Tabla15[[#This Row],[COD]],TNOMINA[CODIGO],TNOMINA[SFS])</f>
        <v>501.6</v>
      </c>
      <c r="M599" s="42">
        <f>_xlfn.XLOOKUP(Tabla15[[#This Row],[COD]],TNOMINA[CODIGO],TNOMINA[AFP])</f>
        <v>473.55</v>
      </c>
      <c r="N599" s="42">
        <f>_xlfn.XLOOKUP(Tabla15[[#This Row],[COD]],TNOMINA[CODIGO],TNOMINA[Otro Desc.])</f>
        <v>25</v>
      </c>
      <c r="O599" s="42">
        <f>_xlfn.XLOOKUP(Tabla15[[#This Row],[COD]],TNOMINA[CODIGO],TNOMINA[sneto])</f>
        <v>15499.85</v>
      </c>
      <c r="P599" t="str">
        <f>_xlfn.XLOOKUP(Tabla15[[#This Row],[CEDULA]],EMPXSEXO[NODOC],EMPXSEXO[GENERO])</f>
        <v>F</v>
      </c>
      <c r="Q599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0" spans="1:17" hidden="1">
      <c r="A600" t="s">
        <v>7857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00102527090</v>
      </c>
      <c r="D600" t="str">
        <f>_xlfn.XLOOKUP(Tabla15[[#This Row],[CEDULA]],TMODELO[Numero Documento],TMODELO[Empleado],_xlfn.XLOOKUP(Tabla15[[#This Row],[CEDULA]],TNOMINA[cedula],TNOMINA[nombre]))</f>
        <v>CARMEN YVELISE MENDOZA NUÑEZ</v>
      </c>
      <c r="E600" t="str">
        <f>_xlfn.XLOOKUP(Tabla15[[#This Row],[CEDULA]],TMODELO[Numero Documento],TMODELO[Cargo],_xlfn.XLOOKUP(Tabla15[[#This Row],[COD]],TNOMINA[CODIGO],TNOMINA[cargo]))</f>
        <v>ACOMODADOR (A)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2">
        <f>_xlfn.XLOOKUP(Tabla15[[#This Row],[COD]],TNOMINA[CODIGO],TNOMINA[sbruto])</f>
        <v>16500</v>
      </c>
      <c r="K600" s="42">
        <f>_xlfn.XLOOKUP(Tabla15[[#This Row],[COD]],TNOMINA[CODIGO],TNOMINA[ISR])</f>
        <v>0</v>
      </c>
      <c r="L600" s="42">
        <f>_xlfn.XLOOKUP(Tabla15[[#This Row],[COD]],TNOMINA[CODIGO],TNOMINA[SFS])</f>
        <v>501.6</v>
      </c>
      <c r="M600" s="42">
        <f>_xlfn.XLOOKUP(Tabla15[[#This Row],[COD]],TNOMINA[CODIGO],TNOMINA[AFP])</f>
        <v>473.55</v>
      </c>
      <c r="N600" s="42">
        <f>_xlfn.XLOOKUP(Tabla15[[#This Row],[COD]],TNOMINA[CODIGO],TNOMINA[Otro Desc.])</f>
        <v>12387.970000000001</v>
      </c>
      <c r="O600" s="42">
        <f>_xlfn.XLOOKUP(Tabla15[[#This Row],[COD]],TNOMINA[CODIGO],TNOMINA[sneto])</f>
        <v>3136.88</v>
      </c>
      <c r="P600" t="str">
        <f>_xlfn.XLOOKUP(Tabla15[[#This Row],[CEDULA]],EMPXSEXO[NODOC],EMPXSEXO[GENERO])</f>
        <v>F</v>
      </c>
      <c r="Q600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1" spans="1:17" hidden="1">
      <c r="A601" t="s">
        <v>8064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40224430807</v>
      </c>
      <c r="D601" t="str">
        <f>_xlfn.XLOOKUP(Tabla15[[#This Row],[CEDULA]],TMODELO[Numero Documento],TMODELO[Empleado],_xlfn.XLOOKUP(Tabla15[[#This Row],[CEDULA]],TNOMINA[cedula],TNOMINA[nombre]))</f>
        <v>ROSANGELA MARIA BENJAMIN UREÑA</v>
      </c>
      <c r="E601" t="str">
        <f>_xlfn.XLOOKUP(Tabla15[[#This Row],[CEDULA]],TMODELO[Numero Documento],TMODELO[Cargo],_xlfn.XLOOKUP(Tabla15[[#This Row],[COD]],TNOMINA[CODIGO],TNOMINA[cargo]))</f>
        <v>ACOMODADOR (A)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1" t="str">
        <f>_xlfn.XLOOKUP(Tabla15[[#This Row],[CEDULA]],TNOMBRADOS[CEDULA],TNOMBRADOS[STATUS],
_xlfn.XLOOKUP(Tabla15[[#This Row],[CEDULA]],TCARRERA[CEDULA],TCARRERA[CATEGORIA DEL SERVIDOR],""))</f>
        <v/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FIJO</v>
      </c>
      <c r="J601" s="42">
        <f>_xlfn.XLOOKUP(Tabla15[[#This Row],[COD]],TNOMINA[CODIGO],TNOMINA[sbruto])</f>
        <v>16500</v>
      </c>
      <c r="K601" s="42">
        <f>_xlfn.XLOOKUP(Tabla15[[#This Row],[COD]],TNOMINA[CODIGO],TNOMINA[ISR])</f>
        <v>0</v>
      </c>
      <c r="L601" s="42">
        <f>_xlfn.XLOOKUP(Tabla15[[#This Row],[COD]],TNOMINA[CODIGO],TNOMINA[SFS])</f>
        <v>501.6</v>
      </c>
      <c r="M601" s="42">
        <f>_xlfn.XLOOKUP(Tabla15[[#This Row],[COD]],TNOMINA[CODIGO],TNOMINA[AFP])</f>
        <v>473.55</v>
      </c>
      <c r="N601" s="42">
        <f>_xlfn.XLOOKUP(Tabla15[[#This Row],[COD]],TNOMINA[CODIGO],TNOMINA[Otro Desc.])</f>
        <v>25</v>
      </c>
      <c r="O601" s="42">
        <f>_xlfn.XLOOKUP(Tabla15[[#This Row],[COD]],TNOMINA[CODIGO],TNOMINA[sneto])</f>
        <v>15499.85</v>
      </c>
      <c r="P601" t="str">
        <f>_xlfn.XLOOKUP(Tabla15[[#This Row],[CEDULA]],EMPXSEXO[NODOC],EMPXSEXO[GENERO])</f>
        <v>F</v>
      </c>
      <c r="Q601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2" spans="1:17" hidden="1">
      <c r="A602" t="s">
        <v>7982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00118600378</v>
      </c>
      <c r="D602" t="str">
        <f>_xlfn.XLOOKUP(Tabla15[[#This Row],[CEDULA]],TMODELO[Numero Documento],TMODELO[Empleado],_xlfn.XLOOKUP(Tabla15[[#This Row],[CEDULA]],TNOMINA[cedula],TNOMINA[nombre]))</f>
        <v>LEANDRA SOSA UREÑA</v>
      </c>
      <c r="E602" t="str">
        <f>_xlfn.XLOOKUP(Tabla15[[#This Row],[CEDULA]],TMODELO[Numero Documento],TMODELO[Cargo],_xlfn.XLOOKUP(Tabla15[[#This Row],[COD]],TNOMINA[CODIGO],TNOMINA[cargo]))</f>
        <v>CONSERJE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ESTATUTO SIMPLIFICADO</v>
      </c>
      <c r="I602" t="str">
        <f>IF(Tabla15[[#This Row],[CAT1]]&lt;&gt;"",Tabla15[[#This Row],[CAT1]],Tabla15[[#This Row],[CAT2]])</f>
        <v>ESTATUTO SIMPLIFICADO</v>
      </c>
      <c r="J602" s="42">
        <f>_xlfn.XLOOKUP(Tabla15[[#This Row],[COD]],TNOMINA[CODIGO],TNOMINA[sbruto])</f>
        <v>16500</v>
      </c>
      <c r="K602" s="42">
        <f>_xlfn.XLOOKUP(Tabla15[[#This Row],[COD]],TNOMINA[CODIGO],TNOMINA[ISR])</f>
        <v>0</v>
      </c>
      <c r="L602" s="42">
        <f>_xlfn.XLOOKUP(Tabla15[[#This Row],[COD]],TNOMINA[CODIGO],TNOMINA[SFS])</f>
        <v>501.6</v>
      </c>
      <c r="M602" s="42">
        <f>_xlfn.XLOOKUP(Tabla15[[#This Row],[COD]],TNOMINA[CODIGO],TNOMINA[AFP])</f>
        <v>473.55</v>
      </c>
      <c r="N602" s="42">
        <f>_xlfn.XLOOKUP(Tabla15[[#This Row],[COD]],TNOMINA[CODIGO],TNOMINA[Otro Desc.])</f>
        <v>5414.77</v>
      </c>
      <c r="O602" s="42">
        <f>_xlfn.XLOOKUP(Tabla15[[#This Row],[COD]],TNOMINA[CODIGO],TNOMINA[sneto])</f>
        <v>10110.08</v>
      </c>
      <c r="P602" t="str">
        <f>_xlfn.XLOOKUP(Tabla15[[#This Row],[CEDULA]],EMPXSEXO[NODOC],EMPXSEXO[GENERO])</f>
        <v>F</v>
      </c>
      <c r="Q602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3" spans="1:17" hidden="1">
      <c r="A603" t="s">
        <v>8068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00107516346</v>
      </c>
      <c r="D603" t="str">
        <f>_xlfn.XLOOKUP(Tabla15[[#This Row],[CEDULA]],TMODELO[Numero Documento],TMODELO[Empleado],_xlfn.XLOOKUP(Tabla15[[#This Row],[CEDULA]],TNOMINA[cedula],TNOMINA[nombre]))</f>
        <v>RUBEN ALBERTO VASQUEZ DIAZ</v>
      </c>
      <c r="E603" t="str">
        <f>_xlfn.XLOOKUP(Tabla15[[#This Row],[CEDULA]],TMODELO[Numero Documento],TMODELO[Cargo],_xlfn.XLOOKUP(Tabla15[[#This Row],[COD]],TNOMINA[CODIGO],TNOMINA[cargo]))</f>
        <v>COORD. DE ARTES PLASTICA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2">
        <f>_xlfn.XLOOKUP(Tabla15[[#This Row],[COD]],TNOMINA[CODIGO],TNOMINA[sbruto])</f>
        <v>13771.77</v>
      </c>
      <c r="K603" s="42">
        <f>_xlfn.XLOOKUP(Tabla15[[#This Row],[COD]],TNOMINA[CODIGO],TNOMINA[ISR])</f>
        <v>0</v>
      </c>
      <c r="L603" s="42">
        <f>_xlfn.XLOOKUP(Tabla15[[#This Row],[COD]],TNOMINA[CODIGO],TNOMINA[SFS])</f>
        <v>418.66</v>
      </c>
      <c r="M603" s="42">
        <f>_xlfn.XLOOKUP(Tabla15[[#This Row],[COD]],TNOMINA[CODIGO],TNOMINA[AFP])</f>
        <v>395.25</v>
      </c>
      <c r="N603" s="42">
        <f>_xlfn.XLOOKUP(Tabla15[[#This Row],[COD]],TNOMINA[CODIGO],TNOMINA[Otro Desc.])</f>
        <v>25</v>
      </c>
      <c r="O603" s="42">
        <f>_xlfn.XLOOKUP(Tabla15[[#This Row],[COD]],TNOMINA[CODIGO],TNOMINA[sneto])</f>
        <v>12932.86</v>
      </c>
      <c r="P603" t="str">
        <f>_xlfn.XLOOKUP(Tabla15[[#This Row],[CEDULA]],EMPXSEXO[NODOC],EMPXSEXO[GENERO])</f>
        <v>M</v>
      </c>
      <c r="Q603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4" spans="1:17" hidden="1">
      <c r="A604" t="s">
        <v>8047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00102741501</v>
      </c>
      <c r="D604" t="str">
        <f>_xlfn.XLOOKUP(Tabla15[[#This Row],[CEDULA]],TMODELO[Numero Documento],TMODELO[Empleado],_xlfn.XLOOKUP(Tabla15[[#This Row],[CEDULA]],TNOMINA[cedula],TNOMINA[nombre]))</f>
        <v>RAMONA ELVIRA MATEO</v>
      </c>
      <c r="E604" t="str">
        <f>_xlfn.XLOOKUP(Tabla15[[#This Row],[CEDULA]],TMODELO[Numero Documento],TMODELO[Cargo],_xlfn.XLOOKUP(Tabla15[[#This Row],[COD]],TNOMINA[CODIGO],TNOMINA[cargo]))</f>
        <v>CONSERJE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4" t="str">
        <f>_xlfn.XLOOKUP(Tabla15[[#This Row],[CEDULA]],TNOMBRADOS[CEDULA],TNOMBRADOS[STATUS],
_xlfn.XLOOKUP(Tabla15[[#This Row],[CEDULA]],TCARRERA[CEDULA],TCARRERA[CATEGORIA DEL SERVIDOR],""))</f>
        <v/>
      </c>
      <c r="H604" t="str">
        <f>_xlfn.XLOOKUP(Tabla15[[#This Row],[CARGO]],Tabla612[CARGO],Tabla612[CATEGORIA DEL SERVIDOR],Tabla15[[#This Row],[TIPO]])</f>
        <v>ESTATUTO SIMPLIFICADO</v>
      </c>
      <c r="I604" t="str">
        <f>IF(Tabla15[[#This Row],[CAT1]]&lt;&gt;"",Tabla15[[#This Row],[CAT1]],Tabla15[[#This Row],[CAT2]])</f>
        <v>ESTATUTO SIMPLIFICADO</v>
      </c>
      <c r="J604" s="42">
        <f>_xlfn.XLOOKUP(Tabla15[[#This Row],[COD]],TNOMINA[CODIGO],TNOMINA[sbruto])</f>
        <v>11000</v>
      </c>
      <c r="K604" s="42">
        <f>_xlfn.XLOOKUP(Tabla15[[#This Row],[COD]],TNOMINA[CODIGO],TNOMINA[ISR])</f>
        <v>0</v>
      </c>
      <c r="L604" s="42">
        <f>_xlfn.XLOOKUP(Tabla15[[#This Row],[COD]],TNOMINA[CODIGO],TNOMINA[SFS])</f>
        <v>334.4</v>
      </c>
      <c r="M604" s="42">
        <f>_xlfn.XLOOKUP(Tabla15[[#This Row],[COD]],TNOMINA[CODIGO],TNOMINA[AFP])</f>
        <v>315.7</v>
      </c>
      <c r="N604" s="42">
        <f>_xlfn.XLOOKUP(Tabla15[[#This Row],[COD]],TNOMINA[CODIGO],TNOMINA[Otro Desc.])</f>
        <v>7468.84</v>
      </c>
      <c r="O604" s="42">
        <f>_xlfn.XLOOKUP(Tabla15[[#This Row],[COD]],TNOMINA[CODIGO],TNOMINA[sneto])</f>
        <v>2881.06</v>
      </c>
      <c r="P604" t="str">
        <f>_xlfn.XLOOKUP(Tabla15[[#This Row],[CEDULA]],EMPXSEXO[NODOC],EMPXSEXO[GENERO])</f>
        <v>F</v>
      </c>
      <c r="Q604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5" spans="1:17" hidden="1">
      <c r="A605" t="s">
        <v>8048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01001083680</v>
      </c>
      <c r="D605" t="str">
        <f>_xlfn.XLOOKUP(Tabla15[[#This Row],[CEDULA]],TMODELO[Numero Documento],TMODELO[Empleado],_xlfn.XLOOKUP(Tabla15[[#This Row],[CEDULA]],TNOMINA[cedula],TNOMINA[nombre]))</f>
        <v>RANDY CUSTODIO BRITO</v>
      </c>
      <c r="E605" t="str">
        <f>_xlfn.XLOOKUP(Tabla15[[#This Row],[CEDULA]],TMODELO[Numero Documento],TMODELO[Cargo],_xlfn.XLOOKUP(Tabla15[[#This Row],[COD]],TNOMINA[CODIGO],TNOMINA[cargo]))</f>
        <v>DIRECTOR (A)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2">
        <f>_xlfn.XLOOKUP(Tabla15[[#This Row],[COD]],TNOMINA[CODIGO],TNOMINA[sbruto])</f>
        <v>100000</v>
      </c>
      <c r="K605" s="42">
        <f>_xlfn.XLOOKUP(Tabla15[[#This Row],[COD]],TNOMINA[CODIGO],TNOMINA[ISR])</f>
        <v>12105.37</v>
      </c>
      <c r="L605" s="42">
        <f>_xlfn.XLOOKUP(Tabla15[[#This Row],[COD]],TNOMINA[CODIGO],TNOMINA[SFS])</f>
        <v>3040</v>
      </c>
      <c r="M605" s="42">
        <f>_xlfn.XLOOKUP(Tabla15[[#This Row],[COD]],TNOMINA[CODIGO],TNOMINA[AFP])</f>
        <v>2870</v>
      </c>
      <c r="N605" s="42">
        <f>_xlfn.XLOOKUP(Tabla15[[#This Row],[COD]],TNOMINA[CODIGO],TNOMINA[Otro Desc.])</f>
        <v>7071</v>
      </c>
      <c r="O605" s="42">
        <f>_xlfn.XLOOKUP(Tabla15[[#This Row],[COD]],TNOMINA[CODIGO],TNOMINA[sneto])</f>
        <v>74913.63</v>
      </c>
      <c r="P605" t="str">
        <f>_xlfn.XLOOKUP(Tabla15[[#This Row],[CEDULA]],EMPXSEXO[NODOC],EMPXSEXO[GENERO])</f>
        <v>M</v>
      </c>
      <c r="Q605" s="104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6" spans="1:17" hidden="1">
      <c r="A606" t="s">
        <v>7882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01001193646</v>
      </c>
      <c r="D606" t="str">
        <f>_xlfn.XLOOKUP(Tabla15[[#This Row],[CEDULA]],TMODELO[Numero Documento],TMODELO[Empleado],_xlfn.XLOOKUP(Tabla15[[#This Row],[CEDULA]],TNOMINA[cedula],TNOMINA[nombre]))</f>
        <v>ELIEZER AGRAMONTE</v>
      </c>
      <c r="E606" t="str">
        <f>_xlfn.XLOOKUP(Tabla15[[#This Row],[CEDULA]],TMODELO[Numero Documento],TMODELO[Cargo],_xlfn.XLOOKUP(Tabla15[[#This Row],[COD]],TNOMINA[CODIGO],TNOMINA[cargo]))</f>
        <v>VIGILANTE DE SALA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2">
        <f>_xlfn.XLOOKUP(Tabla15[[#This Row],[COD]],TNOMINA[CODIGO],TNOMINA[sbruto])</f>
        <v>25000</v>
      </c>
      <c r="K606" s="42">
        <f>_xlfn.XLOOKUP(Tabla15[[#This Row],[COD]],TNOMINA[CODIGO],TNOMINA[ISR])</f>
        <v>0</v>
      </c>
      <c r="L606" s="42">
        <f>_xlfn.XLOOKUP(Tabla15[[#This Row],[COD]],TNOMINA[CODIGO],TNOMINA[SFS])</f>
        <v>760</v>
      </c>
      <c r="M606" s="42">
        <f>_xlfn.XLOOKUP(Tabla15[[#This Row],[COD]],TNOMINA[CODIGO],TNOMINA[AFP])</f>
        <v>717.5</v>
      </c>
      <c r="N606" s="42">
        <f>_xlfn.XLOOKUP(Tabla15[[#This Row],[COD]],TNOMINA[CODIGO],TNOMINA[Otro Desc.])</f>
        <v>25</v>
      </c>
      <c r="O606" s="42">
        <f>_xlfn.XLOOKUP(Tabla15[[#This Row],[COD]],TNOMINA[CODIGO],TNOMINA[sneto])</f>
        <v>23497.5</v>
      </c>
      <c r="P606" t="str">
        <f>_xlfn.XLOOKUP(Tabla15[[#This Row],[CEDULA]],EMPXSEXO[NODOC],EMPXSEXO[GENERO])</f>
        <v>M</v>
      </c>
      <c r="Q606" s="104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7" spans="1:17" hidden="1">
      <c r="A607" t="s">
        <v>7823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40210058208</v>
      </c>
      <c r="D607" t="str">
        <f>_xlfn.XLOOKUP(Tabla15[[#This Row],[CEDULA]],TMODELO[Numero Documento],TMODELO[Empleado],_xlfn.XLOOKUP(Tabla15[[#This Row],[CEDULA]],TNOMINA[cedula],TNOMINA[nombre]))</f>
        <v>AMANDA UNISSE LUPERON REYES</v>
      </c>
      <c r="E607" t="str">
        <f>_xlfn.XLOOKUP(Tabla15[[#This Row],[CEDULA]],TMODELO[Numero Documento],TMODELO[Cargo],_xlfn.XLOOKUP(Tabla15[[#This Row],[COD]],TNOMINA[CODIGO],TNOMINA[cargo]))</f>
        <v>RECEPCIONISTA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2">
        <f>_xlfn.XLOOKUP(Tabla15[[#This Row],[COD]],TNOMINA[CODIGO],TNOMINA[sbruto])</f>
        <v>25000</v>
      </c>
      <c r="K607" s="42">
        <f>_xlfn.XLOOKUP(Tabla15[[#This Row],[COD]],TNOMINA[CODIGO],TNOMINA[ISR])</f>
        <v>0</v>
      </c>
      <c r="L607" s="42">
        <f>_xlfn.XLOOKUP(Tabla15[[#This Row],[COD]],TNOMINA[CODIGO],TNOMINA[SFS])</f>
        <v>760</v>
      </c>
      <c r="M607" s="42">
        <f>_xlfn.XLOOKUP(Tabla15[[#This Row],[COD]],TNOMINA[CODIGO],TNOMINA[AFP])</f>
        <v>717.5</v>
      </c>
      <c r="N607" s="42">
        <f>_xlfn.XLOOKUP(Tabla15[[#This Row],[COD]],TNOMINA[CODIGO],TNOMINA[Otro Desc.])</f>
        <v>6191.48</v>
      </c>
      <c r="O607" s="42">
        <f>_xlfn.XLOOKUP(Tabla15[[#This Row],[COD]],TNOMINA[CODIGO],TNOMINA[sneto])</f>
        <v>17331.02</v>
      </c>
      <c r="P607" t="str">
        <f>_xlfn.XLOOKUP(Tabla15[[#This Row],[CEDULA]],EMPXSEXO[NODOC],EMPXSEXO[GENERO])</f>
        <v>F</v>
      </c>
      <c r="Q607" s="104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8" spans="1:17" hidden="1">
      <c r="A608" t="s">
        <v>8039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01200029799</v>
      </c>
      <c r="D608" t="str">
        <f>_xlfn.XLOOKUP(Tabla15[[#This Row],[CEDULA]],TMODELO[Numero Documento],TMODELO[Empleado],_xlfn.XLOOKUP(Tabla15[[#This Row],[CEDULA]],TNOMINA[cedula],TNOMINA[nombre]))</f>
        <v>RAFAEL JIMENEZ</v>
      </c>
      <c r="E608" t="str">
        <f>_xlfn.XLOOKUP(Tabla15[[#This Row],[CEDULA]],TMODELO[Numero Documento],TMODELO[Cargo],_xlfn.XLOOKUP(Tabla15[[#This Row],[COD]],TNOMINA[CODIGO],TNOMINA[cargo]))</f>
        <v>CONSERJE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8" t="str">
        <f>_xlfn.XLOOKUP(Tabla15[[#This Row],[CEDULA]],TNOMBRADOS[CEDULA],TNOMBRADOS[STATUS],
_xlfn.XLOOKUP(Tabla15[[#This Row],[CEDULA]],TCARRERA[CEDULA],TCARRERA[CATEGORIA DEL SERVIDOR],""))</f>
        <v/>
      </c>
      <c r="H608" t="str">
        <f>_xlfn.XLOOKUP(Tabla15[[#This Row],[CARGO]],Tabla612[CARGO],Tabla612[CATEGORIA DEL SERVIDOR],Tabla15[[#This Row],[TIPO]])</f>
        <v>ESTATUTO SIMPLIFICADO</v>
      </c>
      <c r="I608" t="str">
        <f>IF(Tabla15[[#This Row],[CAT1]]&lt;&gt;"",Tabla15[[#This Row],[CAT1]],Tabla15[[#This Row],[CAT2]])</f>
        <v>ESTATUTO SIMPLIFICADO</v>
      </c>
      <c r="J608" s="42">
        <f>_xlfn.XLOOKUP(Tabla15[[#This Row],[COD]],TNOMINA[CODIGO],TNOMINA[sbruto])</f>
        <v>10000</v>
      </c>
      <c r="K608" s="42">
        <f>_xlfn.XLOOKUP(Tabla15[[#This Row],[COD]],TNOMINA[CODIGO],TNOMINA[ISR])</f>
        <v>0</v>
      </c>
      <c r="L608" s="42">
        <f>_xlfn.XLOOKUP(Tabla15[[#This Row],[COD]],TNOMINA[CODIGO],TNOMINA[SFS])</f>
        <v>304</v>
      </c>
      <c r="M608" s="42">
        <f>_xlfn.XLOOKUP(Tabla15[[#This Row],[COD]],TNOMINA[CODIGO],TNOMINA[AFP])</f>
        <v>287</v>
      </c>
      <c r="N608" s="42">
        <f>_xlfn.XLOOKUP(Tabla15[[#This Row],[COD]],TNOMINA[CODIGO],TNOMINA[Otro Desc.])</f>
        <v>25</v>
      </c>
      <c r="O608" s="42">
        <f>_xlfn.XLOOKUP(Tabla15[[#This Row],[COD]],TNOMINA[CODIGO],TNOMINA[sneto])</f>
        <v>9384</v>
      </c>
      <c r="P608" t="str">
        <f>_xlfn.XLOOKUP(Tabla15[[#This Row],[CEDULA]],EMPXSEXO[NODOC],EMPXSEXO[GENERO])</f>
        <v>M</v>
      </c>
      <c r="Q608" s="104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09" spans="1:17" hidden="1">
      <c r="A609" t="s">
        <v>7983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01200876447</v>
      </c>
      <c r="D609" t="str">
        <f>_xlfn.XLOOKUP(Tabla15[[#This Row],[CEDULA]],TMODELO[Numero Documento],TMODELO[Empleado],_xlfn.XLOOKUP(Tabla15[[#This Row],[CEDULA]],TNOMINA[cedula],TNOMINA[nombre]))</f>
        <v>LEONALDO TAPIA DE LA ROSA</v>
      </c>
      <c r="E609" t="str">
        <f>_xlfn.XLOOKUP(Tabla15[[#This Row],[CEDULA]],TMODELO[Numero Documento],TMODELO[Cargo],_xlfn.XLOOKUP(Tabla15[[#This Row],[COD]],TNOMINA[CODIGO],TNOMINA[cargo]))</f>
        <v>JARDINERO (A)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9" t="str">
        <f>_xlfn.XLOOKUP(Tabla15[[#This Row],[CEDULA]],TNOMBRADOS[CEDULA],TNOMBRADOS[STATUS],
_xlfn.XLOOKUP(Tabla15[[#This Row],[CEDULA]],TCARRERA[CEDULA],TCARRERA[CATEGORIA DEL SERVIDOR],""))</f>
        <v/>
      </c>
      <c r="H609" t="str">
        <f>_xlfn.XLOOKUP(Tabla15[[#This Row],[CARGO]],Tabla612[CARGO],Tabla612[CATEGORIA DEL SERVIDOR],Tabla15[[#This Row],[TIPO]])</f>
        <v>ESTATUTO SIMPLIFICADO</v>
      </c>
      <c r="I609" t="str">
        <f>IF(Tabla15[[#This Row],[CAT1]]&lt;&gt;"",Tabla15[[#This Row],[CAT1]],Tabla15[[#This Row],[CAT2]])</f>
        <v>ESTATUTO SIMPLIFICADO</v>
      </c>
      <c r="J609" s="42">
        <f>_xlfn.XLOOKUP(Tabla15[[#This Row],[COD]],TNOMINA[CODIGO],TNOMINA[sbruto])</f>
        <v>10000</v>
      </c>
      <c r="K609" s="42">
        <f>_xlfn.XLOOKUP(Tabla15[[#This Row],[COD]],TNOMINA[CODIGO],TNOMINA[ISR])</f>
        <v>0</v>
      </c>
      <c r="L609" s="42">
        <f>_xlfn.XLOOKUP(Tabla15[[#This Row],[COD]],TNOMINA[CODIGO],TNOMINA[SFS])</f>
        <v>304</v>
      </c>
      <c r="M609" s="42">
        <f>_xlfn.XLOOKUP(Tabla15[[#This Row],[COD]],TNOMINA[CODIGO],TNOMINA[AFP])</f>
        <v>287</v>
      </c>
      <c r="N609" s="42">
        <f>_xlfn.XLOOKUP(Tabla15[[#This Row],[COD]],TNOMINA[CODIGO],TNOMINA[Otro Desc.])</f>
        <v>25</v>
      </c>
      <c r="O609" s="42">
        <f>_xlfn.XLOOKUP(Tabla15[[#This Row],[COD]],TNOMINA[CODIGO],TNOMINA[sneto])</f>
        <v>9384</v>
      </c>
      <c r="P609" t="str">
        <f>_xlfn.XLOOKUP(Tabla15[[#This Row],[CEDULA]],EMPXSEXO[NODOC],EMPXSEXO[GENERO])</f>
        <v>M</v>
      </c>
      <c r="Q609" s="104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10" spans="1:17" hidden="1">
      <c r="A610" t="s">
        <v>7937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00118903764</v>
      </c>
      <c r="D610" t="str">
        <f>_xlfn.XLOOKUP(Tabla15[[#This Row],[CEDULA]],TMODELO[Numero Documento],TMODELO[Empleado],_xlfn.XLOOKUP(Tabla15[[#This Row],[CEDULA]],TNOMINA[cedula],TNOMINA[nombre]))</f>
        <v>JHOAN MANUEL POLANCO LORENZO</v>
      </c>
      <c r="E610" t="str">
        <f>_xlfn.XLOOKUP(Tabla15[[#This Row],[CEDULA]],TMODELO[Numero Documento],TMODELO[Cargo],_xlfn.XLOOKUP(Tabla15[[#This Row],[COD]],TNOMINA[CODIGO],TNOMINA[cargo]))</f>
        <v>AUDIOVISUAL OPERADOR DE EQUIPO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0" t="str">
        <f>_xlfn.XLOOKUP(Tabla15[[#This Row],[CEDULA]],TNOMBRADOS[CEDULA],TNOMBRADOS[STATUS],
_xlfn.XLOOKUP(Tabla15[[#This Row],[CEDULA]],TCARRERA[CEDULA],TCARRERA[CATEGORIA DEL SERVIDOR],""))</f>
        <v/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FIJO</v>
      </c>
      <c r="J610" s="42">
        <f>_xlfn.XLOOKUP(Tabla15[[#This Row],[COD]],TNOMINA[CODIGO],TNOMINA[sbruto])</f>
        <v>25000</v>
      </c>
      <c r="K610" s="42">
        <f>_xlfn.XLOOKUP(Tabla15[[#This Row],[COD]],TNOMINA[CODIGO],TNOMINA[ISR])</f>
        <v>0</v>
      </c>
      <c r="L610" s="42">
        <f>_xlfn.XLOOKUP(Tabla15[[#This Row],[COD]],TNOMINA[CODIGO],TNOMINA[SFS])</f>
        <v>760</v>
      </c>
      <c r="M610" s="42">
        <f>_xlfn.XLOOKUP(Tabla15[[#This Row],[COD]],TNOMINA[CODIGO],TNOMINA[AFP])</f>
        <v>717.5</v>
      </c>
      <c r="N610" s="42">
        <f>_xlfn.XLOOKUP(Tabla15[[#This Row],[COD]],TNOMINA[CODIGO],TNOMINA[Otro Desc.])</f>
        <v>25</v>
      </c>
      <c r="O610" s="42">
        <f>_xlfn.XLOOKUP(Tabla15[[#This Row],[COD]],TNOMINA[CODIGO],TNOMINA[sneto])</f>
        <v>23497.5</v>
      </c>
      <c r="P610" t="str">
        <f>_xlfn.XLOOKUP(Tabla15[[#This Row],[CEDULA]],EMPXSEXO[NODOC],EMPXSEXO[GENERO])</f>
        <v>M</v>
      </c>
      <c r="Q610" s="104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1" spans="1:17" hidden="1">
      <c r="A611" t="s">
        <v>7934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40240466785</v>
      </c>
      <c r="D611" t="str">
        <f>_xlfn.XLOOKUP(Tabla15[[#This Row],[CEDULA]],TMODELO[Numero Documento],TMODELO[Empleado],_xlfn.XLOOKUP(Tabla15[[#This Row],[CEDULA]],TNOMINA[cedula],TNOMINA[nombre]))</f>
        <v>JANER MIGUEL RODRIGUEZ JIMENEZ</v>
      </c>
      <c r="E611" t="str">
        <f>_xlfn.XLOOKUP(Tabla15[[#This Row],[CEDULA]],TMODELO[Numero Documento],TMODELO[Cargo],_xlfn.XLOOKUP(Tabla15[[#This Row],[COD]],TNOMINA[CODIGO],TNOMINA[cargo]))</f>
        <v>MENSAJERO EXTERNO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2">
        <f>_xlfn.XLOOKUP(Tabla15[[#This Row],[COD]],TNOMINA[CODIGO],TNOMINA[sbruto])</f>
        <v>20000</v>
      </c>
      <c r="K611" s="42">
        <f>_xlfn.XLOOKUP(Tabla15[[#This Row],[COD]],TNOMINA[CODIGO],TNOMINA[ISR])</f>
        <v>0</v>
      </c>
      <c r="L611" s="42">
        <f>_xlfn.XLOOKUP(Tabla15[[#This Row],[COD]],TNOMINA[CODIGO],TNOMINA[SFS])</f>
        <v>608</v>
      </c>
      <c r="M611" s="42">
        <f>_xlfn.XLOOKUP(Tabla15[[#This Row],[COD]],TNOMINA[CODIGO],TNOMINA[AFP])</f>
        <v>574</v>
      </c>
      <c r="N611" s="42">
        <f>_xlfn.XLOOKUP(Tabla15[[#This Row],[COD]],TNOMINA[CODIGO],TNOMINA[Otro Desc.])</f>
        <v>25</v>
      </c>
      <c r="O611" s="42">
        <f>_xlfn.XLOOKUP(Tabla15[[#This Row],[COD]],TNOMINA[CODIGO],TNOMINA[sneto])</f>
        <v>18793</v>
      </c>
      <c r="P611" t="str">
        <f>_xlfn.XLOOKUP(Tabla15[[#This Row],[CEDULA]],EMPXSEXO[NODOC],EMPXSEXO[GENERO])</f>
        <v>M</v>
      </c>
      <c r="Q611" s="104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2" spans="1:17" hidden="1">
      <c r="A612" t="s">
        <v>7892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40232240347</v>
      </c>
      <c r="D612" t="str">
        <f>_xlfn.XLOOKUP(Tabla15[[#This Row],[CEDULA]],TMODELO[Numero Documento],TMODELO[Empleado],_xlfn.XLOOKUP(Tabla15[[#This Row],[CEDULA]],TNOMINA[cedula],TNOMINA[nombre]))</f>
        <v>ESMERLIN CABRERA VALDEZ</v>
      </c>
      <c r="E612" t="str">
        <f>_xlfn.XLOOKUP(Tabla15[[#This Row],[CEDULA]],TMODELO[Numero Documento],TMODELO[Cargo],_xlfn.XLOOKUP(Tabla15[[#This Row],[COD]],TNOMINA[CODIGO],TNOMINA[cargo]))</f>
        <v>CONSERJE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2" t="str">
        <f>_xlfn.XLOOKUP(Tabla15[[#This Row],[CEDULA]],TNOMBRADOS[CEDULA],TNOMBRADOS[STATUS],
_xlfn.XLOOKUP(Tabla15[[#This Row],[CEDULA]],TCARRERA[CEDULA],TCARRERA[CATEGORIA DEL SERVIDOR],""))</f>
        <v/>
      </c>
      <c r="H612" t="str">
        <f>_xlfn.XLOOKUP(Tabla15[[#This Row],[CARGO]],Tabla612[CARGO],Tabla612[CATEGORIA DEL SERVIDOR],Tabla15[[#This Row],[TIPO]])</f>
        <v>ESTATUTO SIMPLIFICADO</v>
      </c>
      <c r="I612" t="str">
        <f>IF(Tabla15[[#This Row],[CAT1]]&lt;&gt;"",Tabla15[[#This Row],[CAT1]],Tabla15[[#This Row],[CAT2]])</f>
        <v>ESTATUTO SIMPLIFICADO</v>
      </c>
      <c r="J612" s="42">
        <f>_xlfn.XLOOKUP(Tabla15[[#This Row],[COD]],TNOMINA[CODIGO],TNOMINA[sbruto])</f>
        <v>18000</v>
      </c>
      <c r="K612" s="42">
        <f>_xlfn.XLOOKUP(Tabla15[[#This Row],[COD]],TNOMINA[CODIGO],TNOMINA[ISR])</f>
        <v>0</v>
      </c>
      <c r="L612" s="42">
        <f>_xlfn.XLOOKUP(Tabla15[[#This Row],[COD]],TNOMINA[CODIGO],TNOMINA[SFS])</f>
        <v>547.20000000000005</v>
      </c>
      <c r="M612" s="42">
        <f>_xlfn.XLOOKUP(Tabla15[[#This Row],[COD]],TNOMINA[CODIGO],TNOMINA[AFP])</f>
        <v>516.6</v>
      </c>
      <c r="N612" s="42">
        <f>_xlfn.XLOOKUP(Tabla15[[#This Row],[COD]],TNOMINA[CODIGO],TNOMINA[Otro Desc.])</f>
        <v>25</v>
      </c>
      <c r="O612" s="42">
        <f>_xlfn.XLOOKUP(Tabla15[[#This Row],[COD]],TNOMINA[CODIGO],TNOMINA[sneto])</f>
        <v>16911.2</v>
      </c>
      <c r="P612" t="str">
        <f>_xlfn.XLOOKUP(Tabla15[[#This Row],[CEDULA]],EMPXSEXO[NODOC],EMPXSEXO[GENERO])</f>
        <v>F</v>
      </c>
      <c r="Q612" s="104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3" spans="1:17" hidden="1">
      <c r="A613" t="s">
        <v>7939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01600188351</v>
      </c>
      <c r="D613" t="str">
        <f>_xlfn.XLOOKUP(Tabla15[[#This Row],[CEDULA]],TMODELO[Numero Documento],TMODELO[Empleado],_xlfn.XLOOKUP(Tabla15[[#This Row],[CEDULA]],TNOMINA[cedula],TNOMINA[nombre]))</f>
        <v>JHOSEL CESARIN SANTANA TEJEDA</v>
      </c>
      <c r="E613" t="str">
        <f>_xlfn.XLOOKUP(Tabla15[[#This Row],[CEDULA]],TMODELO[Numero Documento],TMODELO[Cargo],_xlfn.XLOOKUP(Tabla15[[#This Row],[COD]],TNOMINA[CODIGO],TNOMINA[cargo]))</f>
        <v>JARDINERO (A)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3" t="str">
        <f>_xlfn.XLOOKUP(Tabla15[[#This Row],[CEDULA]],TNOMBRADOS[CEDULA],TNOMBRADOS[STATUS],
_xlfn.XLOOKUP(Tabla15[[#This Row],[CEDULA]],TCARRERA[CEDULA],TCARRERA[CATEGORIA DEL SERVIDOR],""))</f>
        <v/>
      </c>
      <c r="H613" t="str">
        <f>_xlfn.XLOOKUP(Tabla15[[#This Row],[CARGO]],Tabla612[CARGO],Tabla612[CATEGORIA DEL SERVIDOR],Tabla15[[#This Row],[TIPO]])</f>
        <v>ESTATUTO SIMPLIFICADO</v>
      </c>
      <c r="I613" t="str">
        <f>IF(Tabla15[[#This Row],[CAT1]]&lt;&gt;"",Tabla15[[#This Row],[CAT1]],Tabla15[[#This Row],[CAT2]])</f>
        <v>ESTATUTO SIMPLIFICADO</v>
      </c>
      <c r="J613" s="42">
        <f>_xlfn.XLOOKUP(Tabla15[[#This Row],[COD]],TNOMINA[CODIGO],TNOMINA[sbruto])</f>
        <v>18000</v>
      </c>
      <c r="K613" s="42">
        <f>_xlfn.XLOOKUP(Tabla15[[#This Row],[COD]],TNOMINA[CODIGO],TNOMINA[ISR])</f>
        <v>0</v>
      </c>
      <c r="L613" s="42">
        <f>_xlfn.XLOOKUP(Tabla15[[#This Row],[COD]],TNOMINA[CODIGO],TNOMINA[SFS])</f>
        <v>547.20000000000005</v>
      </c>
      <c r="M613" s="42">
        <f>_xlfn.XLOOKUP(Tabla15[[#This Row],[COD]],TNOMINA[CODIGO],TNOMINA[AFP])</f>
        <v>516.6</v>
      </c>
      <c r="N613" s="42">
        <f>_xlfn.XLOOKUP(Tabla15[[#This Row],[COD]],TNOMINA[CODIGO],TNOMINA[Otro Desc.])</f>
        <v>25</v>
      </c>
      <c r="O613" s="42">
        <f>_xlfn.XLOOKUP(Tabla15[[#This Row],[COD]],TNOMINA[CODIGO],TNOMINA[sneto])</f>
        <v>16911.2</v>
      </c>
      <c r="P613" t="str">
        <f>_xlfn.XLOOKUP(Tabla15[[#This Row],[CEDULA]],EMPXSEXO[NODOC],EMPXSEXO[GENERO])</f>
        <v>M</v>
      </c>
      <c r="Q613" s="104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4" spans="1:17" hidden="1">
      <c r="A614" t="s">
        <v>7700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00101715613</v>
      </c>
      <c r="D614" t="str">
        <f>_xlfn.XLOOKUP(Tabla15[[#This Row],[CEDULA]],TMODELO[Numero Documento],TMODELO[Empleado],_xlfn.XLOOKUP(Tabla15[[#This Row],[CEDULA]],TNOMINA[cedula],TNOMINA[nombre]))</f>
        <v>YAMAL NASSER MICHELEN STEFAN</v>
      </c>
      <c r="E614" t="str">
        <f>_xlfn.XLOOKUP(Tabla15[[#This Row],[CEDULA]],TMODELO[Numero Documento],TMODELO[Cargo],_xlfn.XLOOKUP(Tabla15[[#This Row],[COD]],TNOMINA[CODIGO],TNOMINA[cargo]))</f>
        <v>VICEMINISTRO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DE LIBRE NOMBRAMIENTO Y REMOCION</v>
      </c>
      <c r="J614" s="42">
        <f>_xlfn.XLOOKUP(Tabla15[[#This Row],[COD]],TNOMINA[CODIGO],TNOMINA[sbruto])</f>
        <v>260000</v>
      </c>
      <c r="K614" s="42">
        <f>_xlfn.XLOOKUP(Tabla15[[#This Row],[COD]],TNOMINA[CODIGO],TNOMINA[ISR])</f>
        <v>50296.02</v>
      </c>
      <c r="L614" s="42">
        <f>_xlfn.XLOOKUP(Tabla15[[#This Row],[COD]],TNOMINA[CODIGO],TNOMINA[SFS])</f>
        <v>5685.41</v>
      </c>
      <c r="M614" s="42">
        <f>_xlfn.XLOOKUP(Tabla15[[#This Row],[COD]],TNOMINA[CODIGO],TNOMINA[AFP])</f>
        <v>7462</v>
      </c>
      <c r="N614" s="42">
        <f>_xlfn.XLOOKUP(Tabla15[[#This Row],[COD]],TNOMINA[CODIGO],TNOMINA[Otro Desc.])</f>
        <v>4025</v>
      </c>
      <c r="O614" s="42">
        <f>_xlfn.XLOOKUP(Tabla15[[#This Row],[COD]],TNOMINA[CODIGO],TNOMINA[sneto])</f>
        <v>192531.57</v>
      </c>
      <c r="P614" t="str">
        <f>_xlfn.XLOOKUP(Tabla15[[#This Row],[CEDULA]],EMPXSEXO[NODOC],EMPXSEXO[GENERO])</f>
        <v>M</v>
      </c>
      <c r="Q614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5" spans="1:17" hidden="1">
      <c r="A615" t="s">
        <v>7591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00101497840</v>
      </c>
      <c r="D615" t="str">
        <f>_xlfn.XLOOKUP(Tabla15[[#This Row],[CEDULA]],TMODELO[Numero Documento],TMODELO[Empleado],_xlfn.XLOOKUP(Tabla15[[#This Row],[CEDULA]],TNOMINA[cedula],TNOMINA[nombre]))</f>
        <v>NERVA ELIANA FONDEUR GOMEZ</v>
      </c>
      <c r="E615" t="str">
        <f>_xlfn.XLOOKUP(Tabla15[[#This Row],[CEDULA]],TMODELO[Numero Documento],TMODELO[Cargo],_xlfn.XLOOKUP(Tabla15[[#This Row],[COD]],TNOMINA[CODIGO],TNOMINA[cargo]))</f>
        <v>DIRECTORA DE PROY.COOP.CULT.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2">
        <f>_xlfn.XLOOKUP(Tabla15[[#This Row],[COD]],TNOMINA[CODIGO],TNOMINA[sbruto])</f>
        <v>150000</v>
      </c>
      <c r="K615" s="42">
        <f>_xlfn.XLOOKUP(Tabla15[[#This Row],[COD]],TNOMINA[CODIGO],TNOMINA[ISR])</f>
        <v>23866.62</v>
      </c>
      <c r="L615" s="42">
        <f>_xlfn.XLOOKUP(Tabla15[[#This Row],[COD]],TNOMINA[CODIGO],TNOMINA[SFS])</f>
        <v>4560</v>
      </c>
      <c r="M615" s="42">
        <f>_xlfn.XLOOKUP(Tabla15[[#This Row],[COD]],TNOMINA[CODIGO],TNOMINA[AFP])</f>
        <v>4305</v>
      </c>
      <c r="N615" s="42">
        <f>_xlfn.XLOOKUP(Tabla15[[#This Row],[COD]],TNOMINA[CODIGO],TNOMINA[Otro Desc.])</f>
        <v>75</v>
      </c>
      <c r="O615" s="42">
        <f>_xlfn.XLOOKUP(Tabla15[[#This Row],[COD]],TNOMINA[CODIGO],TNOMINA[sneto])</f>
        <v>117193.38</v>
      </c>
      <c r="P615" t="str">
        <f>_xlfn.XLOOKUP(Tabla15[[#This Row],[CEDULA]],EMPXSEXO[NODOC],EMPXSEXO[GENERO])</f>
        <v>F</v>
      </c>
      <c r="Q615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6" spans="1:17" hidden="1">
      <c r="A616" t="s">
        <v>7565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00101243806</v>
      </c>
      <c r="D616" t="str">
        <f>_xlfn.XLOOKUP(Tabla15[[#This Row],[CEDULA]],TMODELO[Numero Documento],TMODELO[Empleado],_xlfn.XLOOKUP(Tabla15[[#This Row],[CEDULA]],TNOMINA[cedula],TNOMINA[nombre]))</f>
        <v>MARTHA ALFONSINA DE LA ESP. ROQUEL AQUINO</v>
      </c>
      <c r="E616" t="str">
        <f>_xlfn.XLOOKUP(Tabla15[[#This Row],[CEDULA]],TMODELO[Numero Documento],TMODELO[Cargo],_xlfn.XLOOKUP(Tabla15[[#This Row],[COD]],TNOMINA[CODIGO],TNOMINA[cargo]))</f>
        <v>DIR. DE PATRIMONIO SUB-ACUATIC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/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FIJO</v>
      </c>
      <c r="J616" s="42">
        <f>_xlfn.XLOOKUP(Tabla15[[#This Row],[COD]],TNOMINA[CODIGO],TNOMINA[sbruto])</f>
        <v>150000</v>
      </c>
      <c r="K616" s="42">
        <f>_xlfn.XLOOKUP(Tabla15[[#This Row],[COD]],TNOMINA[CODIGO],TNOMINA[ISR])</f>
        <v>23866.62</v>
      </c>
      <c r="L616" s="42">
        <f>_xlfn.XLOOKUP(Tabla15[[#This Row],[COD]],TNOMINA[CODIGO],TNOMINA[SFS])</f>
        <v>4560</v>
      </c>
      <c r="M616" s="42">
        <f>_xlfn.XLOOKUP(Tabla15[[#This Row],[COD]],TNOMINA[CODIGO],TNOMINA[AFP])</f>
        <v>4305</v>
      </c>
      <c r="N616" s="42">
        <f>_xlfn.XLOOKUP(Tabla15[[#This Row],[COD]],TNOMINA[CODIGO],TNOMINA[Otro Desc.])</f>
        <v>15621</v>
      </c>
      <c r="O616" s="42">
        <f>_xlfn.XLOOKUP(Tabla15[[#This Row],[COD]],TNOMINA[CODIGO],TNOMINA[sneto])</f>
        <v>101647.38</v>
      </c>
      <c r="P616" t="str">
        <f>_xlfn.XLOOKUP(Tabla15[[#This Row],[CEDULA]],EMPXSEXO[NODOC],EMPXSEXO[GENERO])</f>
        <v>F</v>
      </c>
      <c r="Q616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7" spans="1:17" hidden="1">
      <c r="A617" t="s">
        <v>7313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00101720019</v>
      </c>
      <c r="D617" t="str">
        <f>_xlfn.XLOOKUP(Tabla15[[#This Row],[CEDULA]],TMODELO[Numero Documento],TMODELO[Empleado],_xlfn.XLOOKUP(Tabla15[[#This Row],[CEDULA]],TNOMINA[cedula],TNOMINA[nombre]))</f>
        <v>AUGUSTO ANTONIO FERIA PEÑA</v>
      </c>
      <c r="E617" t="str">
        <f>_xlfn.XLOOKUP(Tabla15[[#This Row],[CEDULA]],TMODELO[Numero Documento],TMODELO[Cargo],_xlfn.XLOOKUP(Tabla15[[#This Row],[COD]],TNOMINA[CODIGO],TNOMINA[cargo]))</f>
        <v>DIRECTOR (A)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2">
        <f>_xlfn.XLOOKUP(Tabla15[[#This Row],[COD]],TNOMINA[CODIGO],TNOMINA[sbruto])</f>
        <v>130000</v>
      </c>
      <c r="K617" s="42">
        <f>_xlfn.XLOOKUP(Tabla15[[#This Row],[COD]],TNOMINA[CODIGO],TNOMINA[ISR])</f>
        <v>19162.12</v>
      </c>
      <c r="L617" s="42">
        <f>_xlfn.XLOOKUP(Tabla15[[#This Row],[COD]],TNOMINA[CODIGO],TNOMINA[SFS])</f>
        <v>3952</v>
      </c>
      <c r="M617" s="42">
        <f>_xlfn.XLOOKUP(Tabla15[[#This Row],[COD]],TNOMINA[CODIGO],TNOMINA[AFP])</f>
        <v>3731</v>
      </c>
      <c r="N617" s="42">
        <f>_xlfn.XLOOKUP(Tabla15[[#This Row],[COD]],TNOMINA[CODIGO],TNOMINA[Otro Desc.])</f>
        <v>15276.020000000004</v>
      </c>
      <c r="O617" s="42">
        <f>_xlfn.XLOOKUP(Tabla15[[#This Row],[COD]],TNOMINA[CODIGO],TNOMINA[sneto])</f>
        <v>87878.86</v>
      </c>
      <c r="P617" t="str">
        <f>_xlfn.XLOOKUP(Tabla15[[#This Row],[CEDULA]],EMPXSEXO[NODOC],EMPXSEXO[GENERO])</f>
        <v>M</v>
      </c>
      <c r="Q617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8" spans="1:17" hidden="1">
      <c r="A618" t="s">
        <v>7596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00100891860</v>
      </c>
      <c r="D618" t="str">
        <f>_xlfn.XLOOKUP(Tabla15[[#This Row],[CEDULA]],TMODELO[Numero Documento],TMODELO[Empleado],_xlfn.XLOOKUP(Tabla15[[#This Row],[CEDULA]],TNOMINA[cedula],TNOMINA[nombre]))</f>
        <v>NORA ELMINDA MARIA PEREZ ORNES</v>
      </c>
      <c r="E618" t="str">
        <f>_xlfn.XLOOKUP(Tabla15[[#This Row],[CEDULA]],TMODELO[Numero Documento],TMODELO[Cargo],_xlfn.XLOOKUP(Tabla15[[#This Row],[COD]],TNOMINA[CODIGO],TNOMINA[cargo]))</f>
        <v>DIRECTOR CENTRO NAC. C. REST.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/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FIJO</v>
      </c>
      <c r="J618" s="42">
        <f>_xlfn.XLOOKUP(Tabla15[[#This Row],[COD]],TNOMINA[CODIGO],TNOMINA[sbruto])</f>
        <v>100000</v>
      </c>
      <c r="K618" s="42">
        <f>_xlfn.XLOOKUP(Tabla15[[#This Row],[COD]],TNOMINA[CODIGO],TNOMINA[ISR])</f>
        <v>11708.52</v>
      </c>
      <c r="L618" s="42">
        <f>_xlfn.XLOOKUP(Tabla15[[#This Row],[COD]],TNOMINA[CODIGO],TNOMINA[SFS])</f>
        <v>3040</v>
      </c>
      <c r="M618" s="42">
        <f>_xlfn.XLOOKUP(Tabla15[[#This Row],[COD]],TNOMINA[CODIGO],TNOMINA[AFP])</f>
        <v>2870</v>
      </c>
      <c r="N618" s="42">
        <f>_xlfn.XLOOKUP(Tabla15[[#This Row],[COD]],TNOMINA[CODIGO],TNOMINA[Otro Desc.])</f>
        <v>1712.3799999999901</v>
      </c>
      <c r="O618" s="42">
        <f>_xlfn.XLOOKUP(Tabla15[[#This Row],[COD]],TNOMINA[CODIGO],TNOMINA[sneto])</f>
        <v>80669.100000000006</v>
      </c>
      <c r="P618" t="str">
        <f>_xlfn.XLOOKUP(Tabla15[[#This Row],[CEDULA]],EMPXSEXO[NODOC],EMPXSEXO[GENERO])</f>
        <v>F</v>
      </c>
      <c r="Q618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9" spans="1:17" hidden="1">
      <c r="A619" t="s">
        <v>7365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00101292290</v>
      </c>
      <c r="D619" t="str">
        <f>_xlfn.XLOOKUP(Tabla15[[#This Row],[CEDULA]],TMODELO[Numero Documento],TMODELO[Empleado],_xlfn.XLOOKUP(Tabla15[[#This Row],[CEDULA]],TNOMINA[cedula],TNOMINA[nombre]))</f>
        <v>DIGNORA ANNERY HERRERA MATEO</v>
      </c>
      <c r="E619" t="str">
        <f>_xlfn.XLOOKUP(Tabla15[[#This Row],[CEDULA]],TMODELO[Numero Documento],TMODELO[Cargo],_xlfn.XLOOKUP(Tabla15[[#This Row],[COD]],TNOMINA[CODIGO],TNOMINA[cargo]))</f>
        <v>COORDINADOR (A) DE PLANIFICACION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2">
        <f>_xlfn.XLOOKUP(Tabla15[[#This Row],[COD]],TNOMINA[CODIGO],TNOMINA[sbruto])</f>
        <v>65000</v>
      </c>
      <c r="K619" s="42">
        <f>_xlfn.XLOOKUP(Tabla15[[#This Row],[COD]],TNOMINA[CODIGO],TNOMINA[ISR])</f>
        <v>4427.58</v>
      </c>
      <c r="L619" s="42">
        <f>_xlfn.XLOOKUP(Tabla15[[#This Row],[COD]],TNOMINA[CODIGO],TNOMINA[SFS])</f>
        <v>1976</v>
      </c>
      <c r="M619" s="42">
        <f>_xlfn.XLOOKUP(Tabla15[[#This Row],[COD]],TNOMINA[CODIGO],TNOMINA[AFP])</f>
        <v>1865.5</v>
      </c>
      <c r="N619" s="42">
        <f>_xlfn.XLOOKUP(Tabla15[[#This Row],[COD]],TNOMINA[CODIGO],TNOMINA[Otro Desc.])</f>
        <v>12171</v>
      </c>
      <c r="O619" s="42">
        <f>_xlfn.XLOOKUP(Tabla15[[#This Row],[COD]],TNOMINA[CODIGO],TNOMINA[sneto])</f>
        <v>44559.92</v>
      </c>
      <c r="P619" t="str">
        <f>_xlfn.XLOOKUP(Tabla15[[#This Row],[CEDULA]],EMPXSEXO[NODOC],EMPXSEXO[GENERO])</f>
        <v>F</v>
      </c>
      <c r="Q619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0" spans="1:17" hidden="1">
      <c r="A620" t="s">
        <v>7640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00111517710</v>
      </c>
      <c r="D620" t="str">
        <f>_xlfn.XLOOKUP(Tabla15[[#This Row],[CEDULA]],TMODELO[Numero Documento],TMODELO[Empleado],_xlfn.XLOOKUP(Tabla15[[#This Row],[CEDULA]],TNOMINA[cedula],TNOMINA[nombre]))</f>
        <v>RAYSA ELIZABETH BAEZ VENTURA</v>
      </c>
      <c r="E620" t="str">
        <f>_xlfn.XLOOKUP(Tabla15[[#This Row],[CEDULA]],TMODELO[Numero Documento],TMODELO[Cargo],_xlfn.XLOOKUP(Tabla15[[#This Row],[COD]],TNOMINA[CODIGO],TNOMINA[cargo]))</f>
        <v>COORD. DE RECURSOS HUMANOS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/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FIJO</v>
      </c>
      <c r="J620" s="42">
        <f>_xlfn.XLOOKUP(Tabla15[[#This Row],[COD]],TNOMINA[CODIGO],TNOMINA[sbruto])</f>
        <v>65000</v>
      </c>
      <c r="K620" s="42">
        <f>_xlfn.XLOOKUP(Tabla15[[#This Row],[COD]],TNOMINA[CODIGO],TNOMINA[ISR])</f>
        <v>4427.58</v>
      </c>
      <c r="L620" s="42">
        <f>_xlfn.XLOOKUP(Tabla15[[#This Row],[COD]],TNOMINA[CODIGO],TNOMINA[SFS])</f>
        <v>1976</v>
      </c>
      <c r="M620" s="42">
        <f>_xlfn.XLOOKUP(Tabla15[[#This Row],[COD]],TNOMINA[CODIGO],TNOMINA[AFP])</f>
        <v>1865.5</v>
      </c>
      <c r="N620" s="42">
        <f>_xlfn.XLOOKUP(Tabla15[[#This Row],[COD]],TNOMINA[CODIGO],TNOMINA[Otro Desc.])</f>
        <v>25</v>
      </c>
      <c r="O620" s="42">
        <f>_xlfn.XLOOKUP(Tabla15[[#This Row],[COD]],TNOMINA[CODIGO],TNOMINA[sneto])</f>
        <v>56705.919999999998</v>
      </c>
      <c r="P620" t="str">
        <f>_xlfn.XLOOKUP(Tabla15[[#This Row],[CEDULA]],EMPXSEXO[NODOC],EMPXSEXO[GENERO])</f>
        <v>F</v>
      </c>
      <c r="Q620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1" spans="1:17" hidden="1">
      <c r="A621" t="s">
        <v>7440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00100497460</v>
      </c>
      <c r="D621" t="str">
        <f>_xlfn.XLOOKUP(Tabla15[[#This Row],[CEDULA]],TMODELO[Numero Documento],TMODELO[Empleado],_xlfn.XLOOKUP(Tabla15[[#This Row],[CEDULA]],TNOMINA[cedula],TNOMINA[nombre]))</f>
        <v>GLEDIS MERCEDES FERNANDEZ DE LEON</v>
      </c>
      <c r="E621" t="str">
        <f>_xlfn.XLOOKUP(Tabla15[[#This Row],[CEDULA]],TMODELO[Numero Documento],TMODELO[Cargo],_xlfn.XLOOKUP(Tabla15[[#This Row],[COD]],TNOMINA[CODIGO],TNOMINA[cargo]))</f>
        <v>ENCARGADO TECNICO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/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FIJO</v>
      </c>
      <c r="J621" s="42">
        <f>_xlfn.XLOOKUP(Tabla15[[#This Row],[COD]],TNOMINA[CODIGO],TNOMINA[sbruto])</f>
        <v>60000</v>
      </c>
      <c r="K621" s="42">
        <f>_xlfn.XLOOKUP(Tabla15[[#This Row],[COD]],TNOMINA[CODIGO],TNOMINA[ISR])</f>
        <v>3486.68</v>
      </c>
      <c r="L621" s="42">
        <f>_xlfn.XLOOKUP(Tabla15[[#This Row],[COD]],TNOMINA[CODIGO],TNOMINA[SFS])</f>
        <v>1824</v>
      </c>
      <c r="M621" s="42">
        <f>_xlfn.XLOOKUP(Tabla15[[#This Row],[COD]],TNOMINA[CODIGO],TNOMINA[AFP])</f>
        <v>1722</v>
      </c>
      <c r="N621" s="42">
        <f>_xlfn.XLOOKUP(Tabla15[[#This Row],[COD]],TNOMINA[CODIGO],TNOMINA[Otro Desc.])</f>
        <v>6471</v>
      </c>
      <c r="O621" s="42">
        <f>_xlfn.XLOOKUP(Tabla15[[#This Row],[COD]],TNOMINA[CODIGO],TNOMINA[sneto])</f>
        <v>46496.32</v>
      </c>
      <c r="P621" t="str">
        <f>_xlfn.XLOOKUP(Tabla15[[#This Row],[CEDULA]],EMPXSEXO[NODOC],EMPXSEXO[GENERO])</f>
        <v>F</v>
      </c>
      <c r="Q621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2" spans="1:17" hidden="1">
      <c r="A622" t="s">
        <v>7452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00103179735</v>
      </c>
      <c r="D622" t="str">
        <f>_xlfn.XLOOKUP(Tabla15[[#This Row],[CEDULA]],TMODELO[Numero Documento],TMODELO[Empleado],_xlfn.XLOOKUP(Tabla15[[#This Row],[CEDULA]],TNOMINA[cedula],TNOMINA[nombre]))</f>
        <v>INGRID SABRINA LALONDRIZ RODRIGUEZ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2">
        <f>_xlfn.XLOOKUP(Tabla15[[#This Row],[COD]],TNOMINA[CODIGO],TNOMINA[sbruto])</f>
        <v>60000</v>
      </c>
      <c r="K622" s="42">
        <f>_xlfn.XLOOKUP(Tabla15[[#This Row],[COD]],TNOMINA[CODIGO],TNOMINA[ISR])</f>
        <v>3486.68</v>
      </c>
      <c r="L622" s="42">
        <f>_xlfn.XLOOKUP(Tabla15[[#This Row],[COD]],TNOMINA[CODIGO],TNOMINA[SFS])</f>
        <v>1824</v>
      </c>
      <c r="M622" s="42">
        <f>_xlfn.XLOOKUP(Tabla15[[#This Row],[COD]],TNOMINA[CODIGO],TNOMINA[AFP])</f>
        <v>1722</v>
      </c>
      <c r="N622" s="42">
        <f>_xlfn.XLOOKUP(Tabla15[[#This Row],[COD]],TNOMINA[CODIGO],TNOMINA[Otro Desc.])</f>
        <v>6171</v>
      </c>
      <c r="O622" s="42">
        <f>_xlfn.XLOOKUP(Tabla15[[#This Row],[COD]],TNOMINA[CODIGO],TNOMINA[sneto])</f>
        <v>46796.32</v>
      </c>
      <c r="P622" t="str">
        <f>_xlfn.XLOOKUP(Tabla15[[#This Row],[CEDULA]],EMPXSEXO[NODOC],EMPXSEXO[GENERO])</f>
        <v>F</v>
      </c>
      <c r="Q622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3" spans="1:17" hidden="1">
      <c r="A623" t="s">
        <v>7694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00105458236</v>
      </c>
      <c r="D623" t="str">
        <f>_xlfn.XLOOKUP(Tabla15[[#This Row],[CEDULA]],TMODELO[Numero Documento],TMODELO[Empleado],_xlfn.XLOOKUP(Tabla15[[#This Row],[CEDULA]],TNOMINA[cedula],TNOMINA[nombre]))</f>
        <v>WENDY MERCEDES DEL VALLE ESPINAL</v>
      </c>
      <c r="E623" t="str">
        <f>_xlfn.XLOOKUP(Tabla15[[#This Row],[CEDULA]],TMODELO[Numero Documento],TMODELO[Cargo],_xlfn.XLOOKUP(Tabla15[[#This Row],[COD]],TNOMINA[CODIGO],TNOMINA[cargo]))</f>
        <v>ASISTENTE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>CARRERA ADMINISTRATIVA</v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CARRERA ADMINISTRATIVA</v>
      </c>
      <c r="J623" s="42">
        <f>_xlfn.XLOOKUP(Tabla15[[#This Row],[COD]],TNOMINA[CODIGO],TNOMINA[sbruto])</f>
        <v>55000</v>
      </c>
      <c r="K623" s="42">
        <f>_xlfn.XLOOKUP(Tabla15[[#This Row],[COD]],TNOMINA[CODIGO],TNOMINA[ISR])</f>
        <v>2321.5700000000002</v>
      </c>
      <c r="L623" s="42">
        <f>_xlfn.XLOOKUP(Tabla15[[#This Row],[COD]],TNOMINA[CODIGO],TNOMINA[SFS])</f>
        <v>1672</v>
      </c>
      <c r="M623" s="42">
        <f>_xlfn.XLOOKUP(Tabla15[[#This Row],[COD]],TNOMINA[CODIGO],TNOMINA[AFP])</f>
        <v>1578.5</v>
      </c>
      <c r="N623" s="42">
        <f>_xlfn.XLOOKUP(Tabla15[[#This Row],[COD]],TNOMINA[CODIGO],TNOMINA[Otro Desc.])</f>
        <v>32264.86</v>
      </c>
      <c r="O623" s="42">
        <f>_xlfn.XLOOKUP(Tabla15[[#This Row],[COD]],TNOMINA[CODIGO],TNOMINA[sneto])</f>
        <v>17163.07</v>
      </c>
      <c r="P623" t="str">
        <f>_xlfn.XLOOKUP(Tabla15[[#This Row],[CEDULA]],EMPXSEXO[NODOC],EMPXSEXO[GENERO])</f>
        <v>F</v>
      </c>
      <c r="Q623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4" spans="1:17" hidden="1">
      <c r="A624" t="s">
        <v>7649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00104033048</v>
      </c>
      <c r="D624" t="str">
        <f>_xlfn.XLOOKUP(Tabla15[[#This Row],[CEDULA]],TMODELO[Numero Documento],TMODELO[Empleado],_xlfn.XLOOKUP(Tabla15[[#This Row],[CEDULA]],TNOMINA[cedula],TNOMINA[nombre]))</f>
        <v>ROSA MARGARITA VALERIO</v>
      </c>
      <c r="E624" t="str">
        <f>_xlfn.XLOOKUP(Tabla15[[#This Row],[CEDULA]],TMODELO[Numero Documento],TMODELO[Cargo],_xlfn.XLOOKUP(Tabla15[[#This Row],[COD]],TNOMINA[CODIGO],TNOMINA[cargo]))</f>
        <v>ENC. DPTO. DE CONTABILIDAD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>CARRERA ADMINISTRATIVA</v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CARRERA ADMINISTRATIVA</v>
      </c>
      <c r="J624" s="42">
        <f>_xlfn.XLOOKUP(Tabla15[[#This Row],[COD]],TNOMINA[CODIGO],TNOMINA[sbruto])</f>
        <v>50000</v>
      </c>
      <c r="K624" s="42">
        <f>_xlfn.XLOOKUP(Tabla15[[#This Row],[COD]],TNOMINA[CODIGO],TNOMINA[ISR])</f>
        <v>1854</v>
      </c>
      <c r="L624" s="42">
        <f>_xlfn.XLOOKUP(Tabla15[[#This Row],[COD]],TNOMINA[CODIGO],TNOMINA[SFS])</f>
        <v>1520</v>
      </c>
      <c r="M624" s="42">
        <f>_xlfn.XLOOKUP(Tabla15[[#This Row],[COD]],TNOMINA[CODIGO],TNOMINA[AFP])</f>
        <v>1435</v>
      </c>
      <c r="N624" s="42">
        <f>_xlfn.XLOOKUP(Tabla15[[#This Row],[COD]],TNOMINA[CODIGO],TNOMINA[Otro Desc.])</f>
        <v>27229.08</v>
      </c>
      <c r="O624" s="42">
        <f>_xlfn.XLOOKUP(Tabla15[[#This Row],[COD]],TNOMINA[CODIGO],TNOMINA[sneto])</f>
        <v>17961.919999999998</v>
      </c>
      <c r="P624" t="str">
        <f>_xlfn.XLOOKUP(Tabla15[[#This Row],[CEDULA]],EMPXSEXO[NODOC],EMPXSEXO[GENERO])</f>
        <v>F</v>
      </c>
      <c r="Q624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5" spans="1:17" hidden="1">
      <c r="A625" t="s">
        <v>7544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00104729504</v>
      </c>
      <c r="D625" t="str">
        <f>_xlfn.XLOOKUP(Tabla15[[#This Row],[CEDULA]],TMODELO[Numero Documento],TMODELO[Empleado],_xlfn.XLOOKUP(Tabla15[[#This Row],[CEDULA]],TNOMINA[cedula],TNOMINA[nombre]))</f>
        <v>LUISA SANTANA</v>
      </c>
      <c r="E625" t="str">
        <f>_xlfn.XLOOKUP(Tabla15[[#This Row],[CEDULA]],TMODELO[Numero Documento],TMODELO[Cargo],_xlfn.XLOOKUP(Tabla15[[#This Row],[COD]],TNOMINA[CODIGO],TNOMINA[cargo]))</f>
        <v>COORD. DE RECURSOS HUMANOS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>CARRERA ADMINISTRATIVA</v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CARRERA ADMINISTRATIVA</v>
      </c>
      <c r="J625" s="42">
        <f>_xlfn.XLOOKUP(Tabla15[[#This Row],[COD]],TNOMINA[CODIGO],TNOMINA[sbruto])</f>
        <v>50000</v>
      </c>
      <c r="K625" s="42">
        <f>_xlfn.XLOOKUP(Tabla15[[#This Row],[COD]],TNOMINA[CODIGO],TNOMINA[ISR])</f>
        <v>1854</v>
      </c>
      <c r="L625" s="42">
        <f>_xlfn.XLOOKUP(Tabla15[[#This Row],[COD]],TNOMINA[CODIGO],TNOMINA[SFS])</f>
        <v>1520</v>
      </c>
      <c r="M625" s="42">
        <f>_xlfn.XLOOKUP(Tabla15[[#This Row],[COD]],TNOMINA[CODIGO],TNOMINA[AFP])</f>
        <v>1435</v>
      </c>
      <c r="N625" s="42">
        <f>_xlfn.XLOOKUP(Tabla15[[#This Row],[COD]],TNOMINA[CODIGO],TNOMINA[Otro Desc.])</f>
        <v>13160</v>
      </c>
      <c r="O625" s="42">
        <f>_xlfn.XLOOKUP(Tabla15[[#This Row],[COD]],TNOMINA[CODIGO],TNOMINA[sneto])</f>
        <v>32031</v>
      </c>
      <c r="P625" t="str">
        <f>_xlfn.XLOOKUP(Tabla15[[#This Row],[CEDULA]],EMPXSEXO[NODOC],EMPXSEXO[GENERO])</f>
        <v>F</v>
      </c>
      <c r="Q625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6" spans="1:17" hidden="1">
      <c r="A626" t="s">
        <v>7601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40200583041</v>
      </c>
      <c r="D626" t="str">
        <f>_xlfn.XLOOKUP(Tabla15[[#This Row],[CEDULA]],TMODELO[Numero Documento],TMODELO[Empleado],_xlfn.XLOOKUP(Tabla15[[#This Row],[CEDULA]],TNOMINA[cedula],TNOMINA[nombre]))</f>
        <v>OLGA ALEXANDRA MODESTO ORTEGA</v>
      </c>
      <c r="E626" t="str">
        <f>_xlfn.XLOOKUP(Tabla15[[#This Row],[CEDULA]],TMODELO[Numero Documento],TMODELO[Cargo],_xlfn.XLOOKUP(Tabla15[[#This Row],[COD]],TNOMINA[CODIGO],TNOMINA[cargo]))</f>
        <v>GESTOR DE PROTOCOLO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ESTATUTO SIMPLIFICADO</v>
      </c>
      <c r="I626" t="str">
        <f>IF(Tabla15[[#This Row],[CAT1]]&lt;&gt;"",Tabla15[[#This Row],[CAT1]],Tabla15[[#This Row],[CAT2]])</f>
        <v>ESTATUTO SIMPLIFICADO</v>
      </c>
      <c r="J626" s="42">
        <f>_xlfn.XLOOKUP(Tabla15[[#This Row],[COD]],TNOMINA[CODIGO],TNOMINA[sbruto])</f>
        <v>48000</v>
      </c>
      <c r="K626" s="42">
        <f>_xlfn.XLOOKUP(Tabla15[[#This Row],[COD]],TNOMINA[CODIGO],TNOMINA[ISR])</f>
        <v>1571.73</v>
      </c>
      <c r="L626" s="42">
        <f>_xlfn.XLOOKUP(Tabla15[[#This Row],[COD]],TNOMINA[CODIGO],TNOMINA[SFS])</f>
        <v>1459.2</v>
      </c>
      <c r="M626" s="42">
        <f>_xlfn.XLOOKUP(Tabla15[[#This Row],[COD]],TNOMINA[CODIGO],TNOMINA[AFP])</f>
        <v>1377.6</v>
      </c>
      <c r="N626" s="42">
        <f>_xlfn.XLOOKUP(Tabla15[[#This Row],[COD]],TNOMINA[CODIGO],TNOMINA[Otro Desc.])</f>
        <v>25</v>
      </c>
      <c r="O626" s="42">
        <f>_xlfn.XLOOKUP(Tabla15[[#This Row],[COD]],TNOMINA[CODIGO],TNOMINA[sneto])</f>
        <v>43566.47</v>
      </c>
      <c r="P626" t="str">
        <f>_xlfn.XLOOKUP(Tabla15[[#This Row],[CEDULA]],EMPXSEXO[NODOC],EMPXSEXO[GENERO])</f>
        <v>F</v>
      </c>
      <c r="Q626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7" spans="1:17" hidden="1">
      <c r="A627" t="s">
        <v>7272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00100561885</v>
      </c>
      <c r="D627" t="str">
        <f>_xlfn.XLOOKUP(Tabla15[[#This Row],[CEDULA]],TMODELO[Numero Documento],TMODELO[Empleado],_xlfn.XLOOKUP(Tabla15[[#This Row],[CEDULA]],TNOMINA[cedula],TNOMINA[nombre]))</f>
        <v>ADOLFO RINCON JAVIER</v>
      </c>
      <c r="E627" t="str">
        <f>_xlfn.XLOOKUP(Tabla15[[#This Row],[CEDULA]],TMODELO[Numero Documento],TMODELO[Cargo],_xlfn.XLOOKUP(Tabla15[[#This Row],[COD]],TNOMINA[CODIGO],TNOMINA[cargo]))</f>
        <v>ENC.DE CONSERVACION Y RESTAURO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>CARRERA ADMINISTRATIVA</v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CARRERA ADMINISTRATIVA</v>
      </c>
      <c r="J627" s="42">
        <f>_xlfn.XLOOKUP(Tabla15[[#This Row],[COD]],TNOMINA[CODIGO],TNOMINA[sbruto])</f>
        <v>45000</v>
      </c>
      <c r="K627" s="42">
        <f>_xlfn.XLOOKUP(Tabla15[[#This Row],[COD]],TNOMINA[CODIGO],TNOMINA[ISR])</f>
        <v>4898</v>
      </c>
      <c r="L627" s="42">
        <f>_xlfn.XLOOKUP(Tabla15[[#This Row],[COD]],TNOMINA[CODIGO],TNOMINA[SFS])</f>
        <v>1368</v>
      </c>
      <c r="M627" s="42">
        <f>_xlfn.XLOOKUP(Tabla15[[#This Row],[COD]],TNOMINA[CODIGO],TNOMINA[AFP])</f>
        <v>1291.5</v>
      </c>
      <c r="N627" s="42">
        <f>_xlfn.XLOOKUP(Tabla15[[#This Row],[COD]],TNOMINA[CODIGO],TNOMINA[Otro Desc.])</f>
        <v>1625</v>
      </c>
      <c r="O627" s="42">
        <f>_xlfn.XLOOKUP(Tabla15[[#This Row],[COD]],TNOMINA[CODIGO],TNOMINA[sneto])</f>
        <v>35817.5</v>
      </c>
      <c r="P627" t="str">
        <f>_xlfn.XLOOKUP(Tabla15[[#This Row],[CEDULA]],EMPXSEXO[NODOC],EMPXSEXO[GENERO])</f>
        <v>M</v>
      </c>
      <c r="Q627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8" spans="1:17" hidden="1">
      <c r="A628" t="s">
        <v>7548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00103603015</v>
      </c>
      <c r="D628" t="str">
        <f>_xlfn.XLOOKUP(Tabla15[[#This Row],[CEDULA]],TMODELO[Numero Documento],TMODELO[Empleado],_xlfn.XLOOKUP(Tabla15[[#This Row],[CEDULA]],TNOMINA[cedula],TNOMINA[nombre]))</f>
        <v>MARCOS HENRIQUEZ HEREDIA</v>
      </c>
      <c r="E628" t="str">
        <f>_xlfn.XLOOKUP(Tabla15[[#This Row],[CEDULA]],TMODELO[Numero Documento],TMODELO[Cargo],_xlfn.XLOOKUP(Tabla15[[#This Row],[COD]],TNOMINA[CODIGO],TNOMINA[cargo]))</f>
        <v>RESTAURADOR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FIJO</v>
      </c>
      <c r="I628" t="str">
        <f>IF(Tabla15[[#This Row],[CAT1]]&lt;&gt;"",Tabla15[[#This Row],[CAT1]],Tabla15[[#This Row],[CAT2]])</f>
        <v>FIJO</v>
      </c>
      <c r="J628" s="42">
        <f>_xlfn.XLOOKUP(Tabla15[[#This Row],[COD]],TNOMINA[CODIGO],TNOMINA[sbruto])</f>
        <v>45000</v>
      </c>
      <c r="K628" s="42">
        <f>_xlfn.XLOOKUP(Tabla15[[#This Row],[COD]],TNOMINA[CODIGO],TNOMINA[ISR])</f>
        <v>1148.33</v>
      </c>
      <c r="L628" s="42">
        <f>_xlfn.XLOOKUP(Tabla15[[#This Row],[COD]],TNOMINA[CODIGO],TNOMINA[SFS])</f>
        <v>1368</v>
      </c>
      <c r="M628" s="42">
        <f>_xlfn.XLOOKUP(Tabla15[[#This Row],[COD]],TNOMINA[CODIGO],TNOMINA[AFP])</f>
        <v>1291.5</v>
      </c>
      <c r="N628" s="42">
        <f>_xlfn.XLOOKUP(Tabla15[[#This Row],[COD]],TNOMINA[CODIGO],TNOMINA[Otro Desc.])</f>
        <v>17190.55</v>
      </c>
      <c r="O628" s="42">
        <f>_xlfn.XLOOKUP(Tabla15[[#This Row],[COD]],TNOMINA[CODIGO],TNOMINA[sneto])</f>
        <v>24001.62</v>
      </c>
      <c r="P628" t="str">
        <f>_xlfn.XLOOKUP(Tabla15[[#This Row],[CEDULA]],EMPXSEXO[NODOC],EMPXSEXO[GENERO])</f>
        <v>M</v>
      </c>
      <c r="Q628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9" spans="1:17" hidden="1">
      <c r="A629" t="s">
        <v>7288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00103328365</v>
      </c>
      <c r="D629" t="str">
        <f>_xlfn.XLOOKUP(Tabla15[[#This Row],[CEDULA]],TMODELO[Numero Documento],TMODELO[Empleado],_xlfn.XLOOKUP(Tabla15[[#This Row],[CEDULA]],TNOMINA[cedula],TNOMINA[nombre]))</f>
        <v>ALTAGRACIA RINCON HENRIQUEZ</v>
      </c>
      <c r="E629" t="str">
        <f>_xlfn.XLOOKUP(Tabla15[[#This Row],[CEDULA]],TMODELO[Numero Documento],TMODELO[Cargo],_xlfn.XLOOKUP(Tabla15[[#This Row],[COD]],TNOMINA[CODIGO],TNOMINA[cargo]))</f>
        <v>TECNICO DE RESTAURACION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>CARRERA ADMINISTRATIVA</v>
      </c>
      <c r="H629" t="str">
        <f>_xlfn.XLOOKUP(Tabla15[[#This Row],[CARGO]],Tabla612[CARGO],Tabla612[CATEGORIA DEL SERVIDOR],Tabla15[[#This Row],[TIPO]])</f>
        <v>FIJO</v>
      </c>
      <c r="I629" t="str">
        <f>IF(Tabla15[[#This Row],[CAT1]]&lt;&gt;"",Tabla15[[#This Row],[CAT1]],Tabla15[[#This Row],[CAT2]])</f>
        <v>CARRERA ADMINISTRATIVA</v>
      </c>
      <c r="J629" s="42">
        <f>_xlfn.XLOOKUP(Tabla15[[#This Row],[COD]],TNOMINA[CODIGO],TNOMINA[sbruto])</f>
        <v>45000</v>
      </c>
      <c r="K629" s="42">
        <f>_xlfn.XLOOKUP(Tabla15[[#This Row],[COD]],TNOMINA[CODIGO],TNOMINA[ISR])</f>
        <v>1148.33</v>
      </c>
      <c r="L629" s="42">
        <f>_xlfn.XLOOKUP(Tabla15[[#This Row],[COD]],TNOMINA[CODIGO],TNOMINA[SFS])</f>
        <v>1368</v>
      </c>
      <c r="M629" s="42">
        <f>_xlfn.XLOOKUP(Tabla15[[#This Row],[COD]],TNOMINA[CODIGO],TNOMINA[AFP])</f>
        <v>1291.5</v>
      </c>
      <c r="N629" s="42">
        <f>_xlfn.XLOOKUP(Tabla15[[#This Row],[COD]],TNOMINA[CODIGO],TNOMINA[Otro Desc.])</f>
        <v>14288.099999999999</v>
      </c>
      <c r="O629" s="42">
        <f>_xlfn.XLOOKUP(Tabla15[[#This Row],[COD]],TNOMINA[CODIGO],TNOMINA[sneto])</f>
        <v>26904.07</v>
      </c>
      <c r="P629" t="str">
        <f>_xlfn.XLOOKUP(Tabla15[[#This Row],[CEDULA]],EMPXSEXO[NODOC],EMPXSEXO[GENERO])</f>
        <v>F</v>
      </c>
      <c r="Q629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0" spans="1:17" hidden="1">
      <c r="A630" t="s">
        <v>7297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00110011525</v>
      </c>
      <c r="D630" t="str">
        <f>_xlfn.XLOOKUP(Tabla15[[#This Row],[CEDULA]],TMODELO[Numero Documento],TMODELO[Empleado],_xlfn.XLOOKUP(Tabla15[[#This Row],[CEDULA]],TNOMINA[cedula],TNOMINA[nombre]))</f>
        <v>ANA MARIA BELLO QUEZADA</v>
      </c>
      <c r="E630" t="str">
        <f>_xlfn.XLOOKUP(Tabla15[[#This Row],[CEDULA]],TMODELO[Numero Documento],TMODELO[Cargo],_xlfn.XLOOKUP(Tabla15[[#This Row],[COD]],TNOMINA[CODIGO],TNOMINA[cargo]))</f>
        <v>TECNICO DE RESTAURACION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>CARRERA ADMINISTRATIVA</v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CARRERA ADMINISTRATIVA</v>
      </c>
      <c r="J630" s="42">
        <f>_xlfn.XLOOKUP(Tabla15[[#This Row],[COD]],TNOMINA[CODIGO],TNOMINA[sbruto])</f>
        <v>45000</v>
      </c>
      <c r="K630" s="42">
        <f>_xlfn.XLOOKUP(Tabla15[[#This Row],[COD]],TNOMINA[CODIGO],TNOMINA[ISR])</f>
        <v>1148.33</v>
      </c>
      <c r="L630" s="42">
        <f>_xlfn.XLOOKUP(Tabla15[[#This Row],[COD]],TNOMINA[CODIGO],TNOMINA[SFS])</f>
        <v>1368</v>
      </c>
      <c r="M630" s="42">
        <f>_xlfn.XLOOKUP(Tabla15[[#This Row],[COD]],TNOMINA[CODIGO],TNOMINA[AFP])</f>
        <v>1291.5</v>
      </c>
      <c r="N630" s="42">
        <f>_xlfn.XLOOKUP(Tabla15[[#This Row],[COD]],TNOMINA[CODIGO],TNOMINA[Otro Desc.])</f>
        <v>6031.0099999999948</v>
      </c>
      <c r="O630" s="42">
        <f>_xlfn.XLOOKUP(Tabla15[[#This Row],[COD]],TNOMINA[CODIGO],TNOMINA[sneto])</f>
        <v>35161.160000000003</v>
      </c>
      <c r="P630" t="str">
        <f>_xlfn.XLOOKUP(Tabla15[[#This Row],[CEDULA]],EMPXSEXO[NODOC],EMPXSEXO[GENERO])</f>
        <v>F</v>
      </c>
      <c r="Q630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1" spans="1:17" hidden="1">
      <c r="A631" t="s">
        <v>7549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00100787548</v>
      </c>
      <c r="D631" t="str">
        <f>_xlfn.XLOOKUP(Tabla15[[#This Row],[CEDULA]],TMODELO[Numero Documento],TMODELO[Empleado],_xlfn.XLOOKUP(Tabla15[[#This Row],[CEDULA]],TNOMINA[cedula],TNOMINA[nombre]))</f>
        <v>MARGARITA ROSARIO</v>
      </c>
      <c r="E631" t="str">
        <f>_xlfn.XLOOKUP(Tabla15[[#This Row],[CEDULA]],TMODELO[Numero Documento],TMODELO[Cargo],_xlfn.XLOOKUP(Tabla15[[#This Row],[COD]],TNOMINA[CODIGO],TNOMINA[cargo]))</f>
        <v>TECNICO DE RESTAURACION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>CARRERA ADMINISTRATIVA</v>
      </c>
      <c r="H631" t="str">
        <f>_xlfn.XLOOKUP(Tabla15[[#This Row],[CARGO]],Tabla612[CARGO],Tabla612[CATEGORIA DEL SERVIDOR],Tabla15[[#This Row],[TIPO]])</f>
        <v>FIJO</v>
      </c>
      <c r="I631" t="str">
        <f>IF(Tabla15[[#This Row],[CAT1]]&lt;&gt;"",Tabla15[[#This Row],[CAT1]],Tabla15[[#This Row],[CAT2]])</f>
        <v>CARRERA ADMINISTRATIVA</v>
      </c>
      <c r="J631" s="42">
        <f>_xlfn.XLOOKUP(Tabla15[[#This Row],[COD]],TNOMINA[CODIGO],TNOMINA[sbruto])</f>
        <v>45000</v>
      </c>
      <c r="K631" s="42">
        <f>_xlfn.XLOOKUP(Tabla15[[#This Row],[COD]],TNOMINA[CODIGO],TNOMINA[ISR])</f>
        <v>1148.33</v>
      </c>
      <c r="L631" s="42">
        <f>_xlfn.XLOOKUP(Tabla15[[#This Row],[COD]],TNOMINA[CODIGO],TNOMINA[SFS])</f>
        <v>1368</v>
      </c>
      <c r="M631" s="42">
        <f>_xlfn.XLOOKUP(Tabla15[[#This Row],[COD]],TNOMINA[CODIGO],TNOMINA[AFP])</f>
        <v>1291.5</v>
      </c>
      <c r="N631" s="42">
        <f>_xlfn.XLOOKUP(Tabla15[[#This Row],[COD]],TNOMINA[CODIGO],TNOMINA[Otro Desc.])</f>
        <v>25410.379999999997</v>
      </c>
      <c r="O631" s="42">
        <f>_xlfn.XLOOKUP(Tabla15[[#This Row],[COD]],TNOMINA[CODIGO],TNOMINA[sneto])</f>
        <v>15781.79</v>
      </c>
      <c r="P631" t="str">
        <f>_xlfn.XLOOKUP(Tabla15[[#This Row],[CEDULA]],EMPXSEXO[NODOC],EMPXSEXO[GENERO])</f>
        <v>F</v>
      </c>
      <c r="Q631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2" spans="1:17" hidden="1">
      <c r="A632" t="s">
        <v>7587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00112946439</v>
      </c>
      <c r="D632" t="str">
        <f>_xlfn.XLOOKUP(Tabla15[[#This Row],[CEDULA]],TMODELO[Numero Documento],TMODELO[Empleado],_xlfn.XLOOKUP(Tabla15[[#This Row],[CEDULA]],TNOMINA[cedula],TNOMINA[nombre]))</f>
        <v>MONICA VASQUEZ GONZALEZ</v>
      </c>
      <c r="E632" t="str">
        <f>_xlfn.XLOOKUP(Tabla15[[#This Row],[CEDULA]],TMODELO[Numero Documento],TMODELO[Cargo],_xlfn.XLOOKUP(Tabla15[[#This Row],[COD]],TNOMINA[CODIGO],TNOMINA[cargo]))</f>
        <v>ENCARGADA DE DIGITACION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>CARRERA ADMINISTRATIVA</v>
      </c>
      <c r="H632" t="str">
        <f>_xlfn.XLOOKUP(Tabla15[[#This Row],[CARGO]],Tabla612[CARGO],Tabla612[CATEGORIA DEL SERVIDOR],Tabla15[[#This Row],[TIPO]])</f>
        <v>FIJO</v>
      </c>
      <c r="I632" t="str">
        <f>IF(Tabla15[[#This Row],[CAT1]]&lt;&gt;"",Tabla15[[#This Row],[CAT1]],Tabla15[[#This Row],[CAT2]])</f>
        <v>CARRERA ADMINISTRATIVA</v>
      </c>
      <c r="J632" s="42">
        <f>_xlfn.XLOOKUP(Tabla15[[#This Row],[COD]],TNOMINA[CODIGO],TNOMINA[sbruto])</f>
        <v>45000</v>
      </c>
      <c r="K632" s="42">
        <f>_xlfn.XLOOKUP(Tabla15[[#This Row],[COD]],TNOMINA[CODIGO],TNOMINA[ISR])</f>
        <v>1148.33</v>
      </c>
      <c r="L632" s="42">
        <f>_xlfn.XLOOKUP(Tabla15[[#This Row],[COD]],TNOMINA[CODIGO],TNOMINA[SFS])</f>
        <v>1368</v>
      </c>
      <c r="M632" s="42">
        <f>_xlfn.XLOOKUP(Tabla15[[#This Row],[COD]],TNOMINA[CODIGO],TNOMINA[AFP])</f>
        <v>1291.5</v>
      </c>
      <c r="N632" s="42">
        <f>_xlfn.XLOOKUP(Tabla15[[#This Row],[COD]],TNOMINA[CODIGO],TNOMINA[Otro Desc.])</f>
        <v>30516.799999999996</v>
      </c>
      <c r="O632" s="42">
        <f>_xlfn.XLOOKUP(Tabla15[[#This Row],[COD]],TNOMINA[CODIGO],TNOMINA[sneto])</f>
        <v>10675.37</v>
      </c>
      <c r="P632" t="str">
        <f>_xlfn.XLOOKUP(Tabla15[[#This Row],[CEDULA]],EMPXSEXO[NODOC],EMPXSEXO[GENERO])</f>
        <v>F</v>
      </c>
      <c r="Q632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3" spans="1:17" hidden="1">
      <c r="A633" t="s">
        <v>7603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00300327277</v>
      </c>
      <c r="D633" t="str">
        <f>_xlfn.XLOOKUP(Tabla15[[#This Row],[CEDULA]],TMODELO[Numero Documento],TMODELO[Empleado],_xlfn.XLOOKUP(Tabla15[[#This Row],[CEDULA]],TNOMINA[cedula],TNOMINA[nombre]))</f>
        <v>ORISTELIA ARIAS MOSCAT</v>
      </c>
      <c r="E633" t="str">
        <f>_xlfn.XLOOKUP(Tabla15[[#This Row],[CEDULA]],TMODELO[Numero Documento],TMODELO[Cargo],_xlfn.XLOOKUP(Tabla15[[#This Row],[COD]],TNOMINA[CODIGO],TNOMINA[cargo]))</f>
        <v>ENC. CONTROL DE CALIDAD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>CARRERA ADMINISTRATIVA</v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CARRERA ADMINISTRATIVA</v>
      </c>
      <c r="J633" s="42">
        <f>_xlfn.XLOOKUP(Tabla15[[#This Row],[COD]],TNOMINA[CODIGO],TNOMINA[sbruto])</f>
        <v>45000</v>
      </c>
      <c r="K633" s="42">
        <f>_xlfn.XLOOKUP(Tabla15[[#This Row],[COD]],TNOMINA[CODIGO],TNOMINA[ISR])</f>
        <v>1148.33</v>
      </c>
      <c r="L633" s="42">
        <f>_xlfn.XLOOKUP(Tabla15[[#This Row],[COD]],TNOMINA[CODIGO],TNOMINA[SFS])</f>
        <v>1368</v>
      </c>
      <c r="M633" s="42">
        <f>_xlfn.XLOOKUP(Tabla15[[#This Row],[COD]],TNOMINA[CODIGO],TNOMINA[AFP])</f>
        <v>1291.5</v>
      </c>
      <c r="N633" s="42">
        <f>_xlfn.XLOOKUP(Tabla15[[#This Row],[COD]],TNOMINA[CODIGO],TNOMINA[Otro Desc.])</f>
        <v>12462.169999999998</v>
      </c>
      <c r="O633" s="42">
        <f>_xlfn.XLOOKUP(Tabla15[[#This Row],[COD]],TNOMINA[CODIGO],TNOMINA[sneto])</f>
        <v>28730</v>
      </c>
      <c r="P633" t="str">
        <f>_xlfn.XLOOKUP(Tabla15[[#This Row],[CEDULA]],EMPXSEXO[NODOC],EMPXSEXO[GENERO])</f>
        <v>F</v>
      </c>
      <c r="Q633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4" spans="1:17" hidden="1">
      <c r="A634" t="s">
        <v>7426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00118760677</v>
      </c>
      <c r="D634" t="str">
        <f>_xlfn.XLOOKUP(Tabla15[[#This Row],[CEDULA]],TMODELO[Numero Documento],TMODELO[Empleado],_xlfn.XLOOKUP(Tabla15[[#This Row],[CEDULA]],TNOMINA[cedula],TNOMINA[nombre]))</f>
        <v>FRANKLIN ALBERTO SANCHEZ</v>
      </c>
      <c r="E634" t="str">
        <f>_xlfn.XLOOKUP(Tabla15[[#This Row],[CEDULA]],TMODELO[Numero Documento],TMODELO[Cargo],_xlfn.XLOOKUP(Tabla15[[#This Row],[COD]],TNOMINA[CODIGO],TNOMINA[cargo]))</f>
        <v>RESTAURADOR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2">
        <f>_xlfn.XLOOKUP(Tabla15[[#This Row],[COD]],TNOMINA[CODIGO],TNOMINA[sbruto])</f>
        <v>45000</v>
      </c>
      <c r="K634" s="42">
        <f>_xlfn.XLOOKUP(Tabla15[[#This Row],[COD]],TNOMINA[CODIGO],TNOMINA[ISR])</f>
        <v>1148.33</v>
      </c>
      <c r="L634" s="42">
        <f>_xlfn.XLOOKUP(Tabla15[[#This Row],[COD]],TNOMINA[CODIGO],TNOMINA[SFS])</f>
        <v>1368</v>
      </c>
      <c r="M634" s="42">
        <f>_xlfn.XLOOKUP(Tabla15[[#This Row],[COD]],TNOMINA[CODIGO],TNOMINA[AFP])</f>
        <v>1291.5</v>
      </c>
      <c r="N634" s="42">
        <f>_xlfn.XLOOKUP(Tabla15[[#This Row],[COD]],TNOMINA[CODIGO],TNOMINA[Otro Desc.])</f>
        <v>3171</v>
      </c>
      <c r="O634" s="42">
        <f>_xlfn.XLOOKUP(Tabla15[[#This Row],[COD]],TNOMINA[CODIGO],TNOMINA[sneto])</f>
        <v>38021.17</v>
      </c>
      <c r="P634" t="str">
        <f>_xlfn.XLOOKUP(Tabla15[[#This Row],[CEDULA]],EMPXSEXO[NODOC],EMPXSEXO[GENERO])</f>
        <v>M</v>
      </c>
      <c r="Q634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5" spans="1:17" hidden="1">
      <c r="A635" t="s">
        <v>7708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00117179853</v>
      </c>
      <c r="D635" t="str">
        <f>_xlfn.XLOOKUP(Tabla15[[#This Row],[CEDULA]],TMODELO[Numero Documento],TMODELO[Empleado],_xlfn.XLOOKUP(Tabla15[[#This Row],[CEDULA]],TNOMINA[cedula],TNOMINA[nombre]))</f>
        <v>YISSEL MONTERO</v>
      </c>
      <c r="E635" t="str">
        <f>_xlfn.XLOOKUP(Tabla15[[#This Row],[CEDULA]],TMODELO[Numero Documento],TMODELO[Cargo],_xlfn.XLOOKUP(Tabla15[[#This Row],[COD]],TNOMINA[CODIGO],TNOMINA[cargo]))</f>
        <v>DIGITADOR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5" t="str">
        <f>_xlfn.XLOOKUP(Tabla15[[#This Row],[CEDULA]],TNOMBRADOS[CEDULA],TNOMBRADOS[STATUS],
_xlfn.XLOOKUP(Tabla15[[#This Row],[CEDULA]],TCARRERA[CEDULA],TCARRERA[CATEGORIA DEL SERVIDOR],""))</f>
        <v>CARRERA ADMINISTRATIVA</v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CARRERA ADMINISTRATIVA</v>
      </c>
      <c r="J635" s="42">
        <f>_xlfn.XLOOKUP(Tabla15[[#This Row],[COD]],TNOMINA[CODIGO],TNOMINA[sbruto])</f>
        <v>45000</v>
      </c>
      <c r="K635" s="42">
        <f>_xlfn.XLOOKUP(Tabla15[[#This Row],[COD]],TNOMINA[CODIGO],TNOMINA[ISR])</f>
        <v>1148.33</v>
      </c>
      <c r="L635" s="42">
        <f>_xlfn.XLOOKUP(Tabla15[[#This Row],[COD]],TNOMINA[CODIGO],TNOMINA[SFS])</f>
        <v>1368</v>
      </c>
      <c r="M635" s="42">
        <f>_xlfn.XLOOKUP(Tabla15[[#This Row],[COD]],TNOMINA[CODIGO],TNOMINA[AFP])</f>
        <v>1291.5</v>
      </c>
      <c r="N635" s="42">
        <f>_xlfn.XLOOKUP(Tabla15[[#This Row],[COD]],TNOMINA[CODIGO],TNOMINA[Otro Desc.])</f>
        <v>18876.539999999997</v>
      </c>
      <c r="O635" s="42">
        <f>_xlfn.XLOOKUP(Tabla15[[#This Row],[COD]],TNOMINA[CODIGO],TNOMINA[sneto])</f>
        <v>22315.63</v>
      </c>
      <c r="P635" t="str">
        <f>_xlfn.XLOOKUP(Tabla15[[#This Row],[CEDULA]],EMPXSEXO[NODOC],EMPXSEXO[GENERO])</f>
        <v>F</v>
      </c>
      <c r="Q635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6" spans="1:17" hidden="1">
      <c r="A636" t="s">
        <v>7480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00113649370</v>
      </c>
      <c r="D636" t="str">
        <f>_xlfn.XLOOKUP(Tabla15[[#This Row],[CEDULA]],TMODELO[Numero Documento],TMODELO[Empleado],_xlfn.XLOOKUP(Tabla15[[#This Row],[CEDULA]],TNOMINA[cedula],TNOMINA[nombre]))</f>
        <v>JOSE LUIS CHARLA TELLERIA</v>
      </c>
      <c r="E636" t="str">
        <f>_xlfn.XLOOKUP(Tabla15[[#This Row],[CEDULA]],TMODELO[Numero Documento],TMODELO[Cargo],_xlfn.XLOOKUP(Tabla15[[#This Row],[COD]],TNOMINA[CODIGO],TNOMINA[cargo]))</f>
        <v>ENCUADERNADOR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6" t="str">
        <f>_xlfn.XLOOKUP(Tabla15[[#This Row],[CEDULA]],TNOMBRADOS[CEDULA],TNOMBRADOS[STATUS],
_xlfn.XLOOKUP(Tabla15[[#This Row],[CEDULA]],TCARRERA[CEDULA],TCARRERA[CATEGORIA DEL SERVIDOR],""))</f>
        <v>CARRERA ADMINISTRATIVA</v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CARRERA ADMINISTRATIVA</v>
      </c>
      <c r="J636" s="42">
        <f>_xlfn.XLOOKUP(Tabla15[[#This Row],[COD]],TNOMINA[CODIGO],TNOMINA[sbruto])</f>
        <v>45000</v>
      </c>
      <c r="K636" s="42">
        <f>_xlfn.XLOOKUP(Tabla15[[#This Row],[COD]],TNOMINA[CODIGO],TNOMINA[ISR])</f>
        <v>1148.33</v>
      </c>
      <c r="L636" s="42">
        <f>_xlfn.XLOOKUP(Tabla15[[#This Row],[COD]],TNOMINA[CODIGO],TNOMINA[SFS])</f>
        <v>1368</v>
      </c>
      <c r="M636" s="42">
        <f>_xlfn.XLOOKUP(Tabla15[[#This Row],[COD]],TNOMINA[CODIGO],TNOMINA[AFP])</f>
        <v>1291.5</v>
      </c>
      <c r="N636" s="42">
        <f>_xlfn.XLOOKUP(Tabla15[[#This Row],[COD]],TNOMINA[CODIGO],TNOMINA[Otro Desc.])</f>
        <v>16756.669999999998</v>
      </c>
      <c r="O636" s="42">
        <f>_xlfn.XLOOKUP(Tabla15[[#This Row],[COD]],TNOMINA[CODIGO],TNOMINA[sneto])</f>
        <v>24435.5</v>
      </c>
      <c r="P636" t="str">
        <f>_xlfn.XLOOKUP(Tabla15[[#This Row],[CEDULA]],EMPXSEXO[NODOC],EMPXSEXO[GENERO])</f>
        <v>M</v>
      </c>
      <c r="Q636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7" spans="1:17" hidden="1">
      <c r="A637" t="s">
        <v>7545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00103854105</v>
      </c>
      <c r="D637" t="str">
        <f>_xlfn.XLOOKUP(Tabla15[[#This Row],[CEDULA]],TMODELO[Numero Documento],TMODELO[Empleado],_xlfn.XLOOKUP(Tabla15[[#This Row],[CEDULA]],TNOMINA[cedula],TNOMINA[nombre]))</f>
        <v>MAIRA MEJIA MELO</v>
      </c>
      <c r="E637" t="str">
        <f>_xlfn.XLOOKUP(Tabla15[[#This Row],[CEDULA]],TMODELO[Numero Documento],TMODELO[Cargo],_xlfn.XLOOKUP(Tabla15[[#This Row],[COD]],TNOMINA[CODIGO],TNOMINA[cargo]))</f>
        <v>ENC. FILMOTECA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2">
        <f>_xlfn.XLOOKUP(Tabla15[[#This Row],[COD]],TNOMINA[CODIGO],TNOMINA[sbruto])</f>
        <v>45000</v>
      </c>
      <c r="K637" s="42">
        <f>_xlfn.XLOOKUP(Tabla15[[#This Row],[COD]],TNOMINA[CODIGO],TNOMINA[ISR])</f>
        <v>1148.33</v>
      </c>
      <c r="L637" s="42">
        <f>_xlfn.XLOOKUP(Tabla15[[#This Row],[COD]],TNOMINA[CODIGO],TNOMINA[SFS])</f>
        <v>1368</v>
      </c>
      <c r="M637" s="42">
        <f>_xlfn.XLOOKUP(Tabla15[[#This Row],[COD]],TNOMINA[CODIGO],TNOMINA[AFP])</f>
        <v>1291.5</v>
      </c>
      <c r="N637" s="42">
        <f>_xlfn.XLOOKUP(Tabla15[[#This Row],[COD]],TNOMINA[CODIGO],TNOMINA[Otro Desc.])</f>
        <v>15828.07</v>
      </c>
      <c r="O637" s="42">
        <f>_xlfn.XLOOKUP(Tabla15[[#This Row],[COD]],TNOMINA[CODIGO],TNOMINA[sneto])</f>
        <v>25364.1</v>
      </c>
      <c r="P637" t="str">
        <f>_xlfn.XLOOKUP(Tabla15[[#This Row],[CEDULA]],EMPXSEXO[NODOC],EMPXSEXO[GENERO])</f>
        <v>F</v>
      </c>
      <c r="Q637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8" spans="1:17" hidden="1">
      <c r="A638" t="s">
        <v>7273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00119080810</v>
      </c>
      <c r="D638" t="str">
        <f>_xlfn.XLOOKUP(Tabla15[[#This Row],[CEDULA]],TMODELO[Numero Documento],TMODELO[Empleado],_xlfn.XLOOKUP(Tabla15[[#This Row],[CEDULA]],TNOMINA[cedula],TNOMINA[nombre]))</f>
        <v>AGAR GISEL PEÑA</v>
      </c>
      <c r="E638" t="str">
        <f>_xlfn.XLOOKUP(Tabla15[[#This Row],[CEDULA]],TMODELO[Numero Documento],TMODELO[Cargo],_xlfn.XLOOKUP(Tabla15[[#This Row],[COD]],TNOMINA[CODIGO],TNOMINA[cargo]))</f>
        <v>RECEPCIONISTA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8" t="str">
        <f>_xlfn.XLOOKUP(Tabla15[[#This Row],[CEDULA]],TNOMBRADOS[CEDULA],TNOMBRADOS[STATUS],
_xlfn.XLOOKUP(Tabla15[[#This Row],[CEDULA]],TCARRERA[CEDULA],TCARRERA[CATEGORIA DEL SERVIDOR],""))</f>
        <v/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FIJO</v>
      </c>
      <c r="J638" s="42">
        <f>_xlfn.XLOOKUP(Tabla15[[#This Row],[COD]],TNOMINA[CODIGO],TNOMINA[sbruto])</f>
        <v>35000</v>
      </c>
      <c r="K638" s="42">
        <f>_xlfn.XLOOKUP(Tabla15[[#This Row],[COD]],TNOMINA[CODIGO],TNOMINA[ISR])</f>
        <v>0</v>
      </c>
      <c r="L638" s="42">
        <f>_xlfn.XLOOKUP(Tabla15[[#This Row],[COD]],TNOMINA[CODIGO],TNOMINA[SFS])</f>
        <v>1064</v>
      </c>
      <c r="M638" s="42">
        <f>_xlfn.XLOOKUP(Tabla15[[#This Row],[COD]],TNOMINA[CODIGO],TNOMINA[AFP])</f>
        <v>1004.5</v>
      </c>
      <c r="N638" s="42">
        <f>_xlfn.XLOOKUP(Tabla15[[#This Row],[COD]],TNOMINA[CODIGO],TNOMINA[Otro Desc.])</f>
        <v>25</v>
      </c>
      <c r="O638" s="42">
        <f>_xlfn.XLOOKUP(Tabla15[[#This Row],[COD]],TNOMINA[CODIGO],TNOMINA[sneto])</f>
        <v>32906.5</v>
      </c>
      <c r="P638" t="str">
        <f>_xlfn.XLOOKUP(Tabla15[[#This Row],[CEDULA]],EMPXSEXO[NODOC],EMPXSEXO[GENERO])</f>
        <v>F</v>
      </c>
      <c r="Q638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9" spans="1:17" hidden="1">
      <c r="A639" t="s">
        <v>7324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40247433572</v>
      </c>
      <c r="D639" t="str">
        <f>_xlfn.XLOOKUP(Tabla15[[#This Row],[CEDULA]],TMODELO[Numero Documento],TMODELO[Empleado],_xlfn.XLOOKUP(Tabla15[[#This Row],[CEDULA]],TNOMINA[cedula],TNOMINA[nombre]))</f>
        <v>BRAYAN STEVEN RODRIGUEZ RODRIGUEZ</v>
      </c>
      <c r="E639" t="str">
        <f>_xlfn.XLOOKUP(Tabla15[[#This Row],[CEDULA]],TMODELO[Numero Documento],TMODELO[Cargo],_xlfn.XLOOKUP(Tabla15[[#This Row],[COD]],TNOMINA[CODIGO],TNOMINA[cargo]))</f>
        <v>AUXILIAR ADMINISTRATIVO (A)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9" t="str">
        <f>_xlfn.XLOOKUP(Tabla15[[#This Row],[CEDULA]],TNOMBRADOS[CEDULA],TNOMBRADOS[STATUS],
_xlfn.XLOOKUP(Tabla15[[#This Row],[CEDULA]],TCARRERA[CEDULA],TCARRERA[CATEGORIA DEL SERVIDOR],""))</f>
        <v/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FIJO</v>
      </c>
      <c r="J639" s="42">
        <f>_xlfn.XLOOKUP(Tabla15[[#This Row],[COD]],TNOMINA[CODIGO],TNOMINA[sbruto])</f>
        <v>35000</v>
      </c>
      <c r="K639" s="42">
        <f>_xlfn.XLOOKUP(Tabla15[[#This Row],[COD]],TNOMINA[CODIGO],TNOMINA[ISR])</f>
        <v>0</v>
      </c>
      <c r="L639" s="42">
        <f>_xlfn.XLOOKUP(Tabla15[[#This Row],[COD]],TNOMINA[CODIGO],TNOMINA[SFS])</f>
        <v>1064</v>
      </c>
      <c r="M639" s="42">
        <f>_xlfn.XLOOKUP(Tabla15[[#This Row],[COD]],TNOMINA[CODIGO],TNOMINA[AFP])</f>
        <v>1004.5</v>
      </c>
      <c r="N639" s="42">
        <f>_xlfn.XLOOKUP(Tabla15[[#This Row],[COD]],TNOMINA[CODIGO],TNOMINA[Otro Desc.])</f>
        <v>25</v>
      </c>
      <c r="O639" s="42">
        <f>_xlfn.XLOOKUP(Tabla15[[#This Row],[COD]],TNOMINA[CODIGO],TNOMINA[sneto])</f>
        <v>32906.5</v>
      </c>
      <c r="P639" t="str">
        <f>_xlfn.XLOOKUP(Tabla15[[#This Row],[CEDULA]],EMPXSEXO[NODOC],EMPXSEXO[GENERO])</f>
        <v>M</v>
      </c>
      <c r="Q639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0" spans="1:17" hidden="1">
      <c r="A640" t="s">
        <v>7354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40200644488</v>
      </c>
      <c r="D640" t="str">
        <f>_xlfn.XLOOKUP(Tabla15[[#This Row],[CEDULA]],TMODELO[Numero Documento],TMODELO[Empleado],_xlfn.XLOOKUP(Tabla15[[#This Row],[CEDULA]],TNOMINA[cedula],TNOMINA[nombre]))</f>
        <v>DANIEL ABREU GERONIMO</v>
      </c>
      <c r="E640" t="str">
        <f>_xlfn.XLOOKUP(Tabla15[[#This Row],[CEDULA]],TMODELO[Numero Documento],TMODELO[Cargo],_xlfn.XLOOKUP(Tabla15[[#This Row],[COD]],TNOMINA[CODIGO],TNOMINA[cargo]))</f>
        <v>AUXILIAR ADMINISTRATIVO (A)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2">
        <f>_xlfn.XLOOKUP(Tabla15[[#This Row],[COD]],TNOMINA[CODIGO],TNOMINA[sbruto])</f>
        <v>35000</v>
      </c>
      <c r="K640" s="42">
        <f>_xlfn.XLOOKUP(Tabla15[[#This Row],[COD]],TNOMINA[CODIGO],TNOMINA[ISR])</f>
        <v>0</v>
      </c>
      <c r="L640" s="42">
        <f>_xlfn.XLOOKUP(Tabla15[[#This Row],[COD]],TNOMINA[CODIGO],TNOMINA[SFS])</f>
        <v>1064</v>
      </c>
      <c r="M640" s="42">
        <f>_xlfn.XLOOKUP(Tabla15[[#This Row],[COD]],TNOMINA[CODIGO],TNOMINA[AFP])</f>
        <v>1004.5</v>
      </c>
      <c r="N640" s="42">
        <f>_xlfn.XLOOKUP(Tabla15[[#This Row],[COD]],TNOMINA[CODIGO],TNOMINA[Otro Desc.])</f>
        <v>25</v>
      </c>
      <c r="O640" s="42">
        <f>_xlfn.XLOOKUP(Tabla15[[#This Row],[COD]],TNOMINA[CODIGO],TNOMINA[sneto])</f>
        <v>32906.5</v>
      </c>
      <c r="P640" t="str">
        <f>_xlfn.XLOOKUP(Tabla15[[#This Row],[CEDULA]],EMPXSEXO[NODOC],EMPXSEXO[GENERO])</f>
        <v>M</v>
      </c>
      <c r="Q640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1" spans="1:17" hidden="1">
      <c r="A641" t="s">
        <v>7388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00111127742</v>
      </c>
      <c r="D641" t="str">
        <f>_xlfn.XLOOKUP(Tabla15[[#This Row],[CEDULA]],TMODELO[Numero Documento],TMODELO[Empleado],_xlfn.XLOOKUP(Tabla15[[#This Row],[CEDULA]],TNOMINA[cedula],TNOMINA[nombre]))</f>
        <v>ELVI BIENVENIDO DE LOS SANTOS SANCHEZ</v>
      </c>
      <c r="E641" t="str">
        <f>_xlfn.XLOOKUP(Tabla15[[#This Row],[CEDULA]],TMODELO[Numero Documento],TMODELO[Cargo],_xlfn.XLOOKUP(Tabla15[[#This Row],[COD]],TNOMINA[CODIGO],TNOMINA[cargo]))</f>
        <v>AUXILIAR ADMINISTRATIVO (A)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2">
        <f>_xlfn.XLOOKUP(Tabla15[[#This Row],[COD]],TNOMINA[CODIGO],TNOMINA[sbruto])</f>
        <v>35000</v>
      </c>
      <c r="K641" s="42">
        <f>_xlfn.XLOOKUP(Tabla15[[#This Row],[COD]],TNOMINA[CODIGO],TNOMINA[ISR])</f>
        <v>0</v>
      </c>
      <c r="L641" s="42">
        <f>_xlfn.XLOOKUP(Tabla15[[#This Row],[COD]],TNOMINA[CODIGO],TNOMINA[SFS])</f>
        <v>1064</v>
      </c>
      <c r="M641" s="42">
        <f>_xlfn.XLOOKUP(Tabla15[[#This Row],[COD]],TNOMINA[CODIGO],TNOMINA[AFP])</f>
        <v>1004.5</v>
      </c>
      <c r="N641" s="42">
        <f>_xlfn.XLOOKUP(Tabla15[[#This Row],[COD]],TNOMINA[CODIGO],TNOMINA[Otro Desc.])</f>
        <v>3571</v>
      </c>
      <c r="O641" s="42">
        <f>_xlfn.XLOOKUP(Tabla15[[#This Row],[COD]],TNOMINA[CODIGO],TNOMINA[sneto])</f>
        <v>29360.5</v>
      </c>
      <c r="P641" t="str">
        <f>_xlfn.XLOOKUP(Tabla15[[#This Row],[CEDULA]],EMPXSEXO[NODOC],EMPXSEXO[GENERO])</f>
        <v>M</v>
      </c>
      <c r="Q641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2" spans="1:17" hidden="1">
      <c r="A642" t="s">
        <v>7568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00115196958</v>
      </c>
      <c r="D642" t="str">
        <f>_xlfn.XLOOKUP(Tabla15[[#This Row],[CEDULA]],TMODELO[Numero Documento],TMODELO[Empleado],_xlfn.XLOOKUP(Tabla15[[#This Row],[CEDULA]],TNOMINA[cedula],TNOMINA[nombre]))</f>
        <v>MAYELIN CRISTOBAL MATOS FELIZ</v>
      </c>
      <c r="E642" t="str">
        <f>_xlfn.XLOOKUP(Tabla15[[#This Row],[CEDULA]],TMODELO[Numero Documento],TMODELO[Cargo],_xlfn.XLOOKUP(Tabla15[[#This Row],[COD]],TNOMINA[CODIGO],TNOMINA[cargo]))</f>
        <v>AUXILIAR ADMINISTRATIVO (A)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2" t="str">
        <f>_xlfn.XLOOKUP(Tabla15[[#This Row],[CEDULA]],TNOMBRADOS[CEDULA],TNOMBRADOS[STATUS],
_xlfn.XLOOKUP(Tabla15[[#This Row],[CEDULA]],TCARRERA[CEDULA],TCARRERA[CATEGORIA DEL SERVIDOR],""))</f>
        <v/>
      </c>
      <c r="H642" t="str">
        <f>_xlfn.XLOOKUP(Tabla15[[#This Row],[CARGO]],Tabla612[CARGO],Tabla612[CATEGORIA DEL SERVIDOR],Tabla15[[#This Row],[TIPO]])</f>
        <v>FIJO</v>
      </c>
      <c r="I642" t="str">
        <f>IF(Tabla15[[#This Row],[CAT1]]&lt;&gt;"",Tabla15[[#This Row],[CAT1]],Tabla15[[#This Row],[CAT2]])</f>
        <v>FIJO</v>
      </c>
      <c r="J642" s="42">
        <f>_xlfn.XLOOKUP(Tabla15[[#This Row],[COD]],TNOMINA[CODIGO],TNOMINA[sbruto])</f>
        <v>35000</v>
      </c>
      <c r="K642" s="42">
        <f>_xlfn.XLOOKUP(Tabla15[[#This Row],[COD]],TNOMINA[CODIGO],TNOMINA[ISR])</f>
        <v>0</v>
      </c>
      <c r="L642" s="42">
        <f>_xlfn.XLOOKUP(Tabla15[[#This Row],[COD]],TNOMINA[CODIGO],TNOMINA[SFS])</f>
        <v>1064</v>
      </c>
      <c r="M642" s="42">
        <f>_xlfn.XLOOKUP(Tabla15[[#This Row],[COD]],TNOMINA[CODIGO],TNOMINA[AFP])</f>
        <v>1004.5</v>
      </c>
      <c r="N642" s="42">
        <f>_xlfn.XLOOKUP(Tabla15[[#This Row],[COD]],TNOMINA[CODIGO],TNOMINA[Otro Desc.])</f>
        <v>25</v>
      </c>
      <c r="O642" s="42">
        <f>_xlfn.XLOOKUP(Tabla15[[#This Row],[COD]],TNOMINA[CODIGO],TNOMINA[sneto])</f>
        <v>32906.5</v>
      </c>
      <c r="P642" t="str">
        <f>_xlfn.XLOOKUP(Tabla15[[#This Row],[CEDULA]],EMPXSEXO[NODOC],EMPXSEXO[GENERO])</f>
        <v>M</v>
      </c>
      <c r="Q642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3" spans="1:17" hidden="1">
      <c r="A643" t="s">
        <v>7680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00100345818</v>
      </c>
      <c r="D643" t="str">
        <f>_xlfn.XLOOKUP(Tabla15[[#This Row],[CEDULA]],TMODELO[Numero Documento],TMODELO[Empleado],_xlfn.XLOOKUP(Tabla15[[#This Row],[CEDULA]],TNOMINA[cedula],TNOMINA[nombre]))</f>
        <v>VETINIA ENGRACIA PEREZ PEREZ</v>
      </c>
      <c r="E643" t="str">
        <f>_xlfn.XLOOKUP(Tabla15[[#This Row],[CEDULA]],TMODELO[Numero Documento],TMODELO[Cargo],_xlfn.XLOOKUP(Tabla15[[#This Row],[COD]],TNOMINA[CODIGO],TNOMINA[cargo]))</f>
        <v>AUXILIAR ADMINISTRATIVO (A)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FIJO</v>
      </c>
      <c r="I643" t="str">
        <f>IF(Tabla15[[#This Row],[CAT1]]&lt;&gt;"",Tabla15[[#This Row],[CAT1]],Tabla15[[#This Row],[CAT2]])</f>
        <v>FIJO</v>
      </c>
      <c r="J643" s="42">
        <f>_xlfn.XLOOKUP(Tabla15[[#This Row],[COD]],TNOMINA[CODIGO],TNOMINA[sbruto])</f>
        <v>35000</v>
      </c>
      <c r="K643" s="42">
        <f>_xlfn.XLOOKUP(Tabla15[[#This Row],[COD]],TNOMINA[CODIGO],TNOMINA[ISR])</f>
        <v>0</v>
      </c>
      <c r="L643" s="42">
        <f>_xlfn.XLOOKUP(Tabla15[[#This Row],[COD]],TNOMINA[CODIGO],TNOMINA[SFS])</f>
        <v>1064</v>
      </c>
      <c r="M643" s="42">
        <f>_xlfn.XLOOKUP(Tabla15[[#This Row],[COD]],TNOMINA[CODIGO],TNOMINA[AFP])</f>
        <v>1004.5</v>
      </c>
      <c r="N643" s="42">
        <f>_xlfn.XLOOKUP(Tabla15[[#This Row],[COD]],TNOMINA[CODIGO],TNOMINA[Otro Desc.])</f>
        <v>25</v>
      </c>
      <c r="O643" s="42">
        <f>_xlfn.XLOOKUP(Tabla15[[#This Row],[COD]],TNOMINA[CODIGO],TNOMINA[sneto])</f>
        <v>32906.5</v>
      </c>
      <c r="P643" t="str">
        <f>_xlfn.XLOOKUP(Tabla15[[#This Row],[CEDULA]],EMPXSEXO[NODOC],EMPXSEXO[GENERO])</f>
        <v>F</v>
      </c>
      <c r="Q643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4" spans="1:17" hidden="1">
      <c r="A644" t="s">
        <v>7667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00112808589</v>
      </c>
      <c r="D644" t="str">
        <f>_xlfn.XLOOKUP(Tabla15[[#This Row],[CEDULA]],TMODELO[Numero Documento],TMODELO[Empleado],_xlfn.XLOOKUP(Tabla15[[#This Row],[CEDULA]],TNOMINA[cedula],TNOMINA[nombre]))</f>
        <v>SHARINIE ELISABETH ALBA VERICUT</v>
      </c>
      <c r="E644" t="str">
        <f>_xlfn.XLOOKUP(Tabla15[[#This Row],[CEDULA]],TMODELO[Numero Documento],TMODELO[Cargo],_xlfn.XLOOKUP(Tabla15[[#This Row],[COD]],TNOMINA[CODIGO],TNOMINA[cargo]))</f>
        <v>SECRETARIA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ESTATUTO SIMPLIFICADO</v>
      </c>
      <c r="I644" t="str">
        <f>IF(Tabla15[[#This Row],[CAT1]]&lt;&gt;"",Tabla15[[#This Row],[CAT1]],Tabla15[[#This Row],[CAT2]])</f>
        <v>ESTATUTO SIMPLIFICADO</v>
      </c>
      <c r="J644" s="42">
        <f>_xlfn.XLOOKUP(Tabla15[[#This Row],[COD]],TNOMINA[CODIGO],TNOMINA[sbruto])</f>
        <v>30000</v>
      </c>
      <c r="K644" s="42">
        <f>_xlfn.XLOOKUP(Tabla15[[#This Row],[COD]],TNOMINA[CODIGO],TNOMINA[ISR])</f>
        <v>0</v>
      </c>
      <c r="L644" s="42">
        <f>_xlfn.XLOOKUP(Tabla15[[#This Row],[COD]],TNOMINA[CODIGO],TNOMINA[SFS])</f>
        <v>912</v>
      </c>
      <c r="M644" s="42">
        <f>_xlfn.XLOOKUP(Tabla15[[#This Row],[COD]],TNOMINA[CODIGO],TNOMINA[AFP])</f>
        <v>861</v>
      </c>
      <c r="N644" s="42">
        <f>_xlfn.XLOOKUP(Tabla15[[#This Row],[COD]],TNOMINA[CODIGO],TNOMINA[Otro Desc.])</f>
        <v>9388.5</v>
      </c>
      <c r="O644" s="42">
        <f>_xlfn.XLOOKUP(Tabla15[[#This Row],[COD]],TNOMINA[CODIGO],TNOMINA[sneto])</f>
        <v>18838.5</v>
      </c>
      <c r="P644" t="str">
        <f>_xlfn.XLOOKUP(Tabla15[[#This Row],[CEDULA]],EMPXSEXO[NODOC],EMPXSEXO[GENERO])</f>
        <v>F</v>
      </c>
      <c r="Q644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5" spans="1:17" hidden="1">
      <c r="A645" t="s">
        <v>7490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00300620788</v>
      </c>
      <c r="D645" t="str">
        <f>_xlfn.XLOOKUP(Tabla15[[#This Row],[CEDULA]],TMODELO[Numero Documento],TMODELO[Empleado],_xlfn.XLOOKUP(Tabla15[[#This Row],[CEDULA]],TNOMINA[cedula],TNOMINA[nombre]))</f>
        <v>JUAN ANIBAL PERALTA PEREZ</v>
      </c>
      <c r="E645" t="str">
        <f>_xlfn.XLOOKUP(Tabla15[[#This Row],[CEDULA]],TMODELO[Numero Documento],TMODELO[Cargo],_xlfn.XLOOKUP(Tabla15[[#This Row],[COD]],TNOMINA[CODIGO],TNOMINA[cargo]))</f>
        <v>CHOFER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5" t="str">
        <f>_xlfn.XLOOKUP(Tabla15[[#This Row],[CEDULA]],TNOMBRADOS[CEDULA],TNOMBRADOS[STATUS],
_xlfn.XLOOKUP(Tabla15[[#This Row],[CEDULA]],TCARRERA[CEDULA],TCARRERA[CATEGORIA DEL SERVIDOR],""))</f>
        <v/>
      </c>
      <c r="H645" t="str">
        <f>_xlfn.XLOOKUP(Tabla15[[#This Row],[CARGO]],Tabla612[CARGO],Tabla612[CATEGORIA DEL SERVIDOR],Tabla15[[#This Row],[TIPO]])</f>
        <v>ESTATUTO SIMPLIFICADO</v>
      </c>
      <c r="I645" t="str">
        <f>IF(Tabla15[[#This Row],[CAT1]]&lt;&gt;"",Tabla15[[#This Row],[CAT1]],Tabla15[[#This Row],[CAT2]])</f>
        <v>ESTATUTO SIMPLIFICADO</v>
      </c>
      <c r="J645" s="42">
        <f>_xlfn.XLOOKUP(Tabla15[[#This Row],[COD]],TNOMINA[CODIGO],TNOMINA[sbruto])</f>
        <v>30000</v>
      </c>
      <c r="K645" s="42">
        <f>_xlfn.XLOOKUP(Tabla15[[#This Row],[COD]],TNOMINA[CODIGO],TNOMINA[ISR])</f>
        <v>0</v>
      </c>
      <c r="L645" s="42">
        <f>_xlfn.XLOOKUP(Tabla15[[#This Row],[COD]],TNOMINA[CODIGO],TNOMINA[SFS])</f>
        <v>912</v>
      </c>
      <c r="M645" s="42">
        <f>_xlfn.XLOOKUP(Tabla15[[#This Row],[COD]],TNOMINA[CODIGO],TNOMINA[AFP])</f>
        <v>861</v>
      </c>
      <c r="N645" s="42">
        <f>_xlfn.XLOOKUP(Tabla15[[#This Row],[COD]],TNOMINA[CODIGO],TNOMINA[Otro Desc.])</f>
        <v>25</v>
      </c>
      <c r="O645" s="42">
        <f>_xlfn.XLOOKUP(Tabla15[[#This Row],[COD]],TNOMINA[CODIGO],TNOMINA[sneto])</f>
        <v>28202</v>
      </c>
      <c r="P645" t="str">
        <f>_xlfn.XLOOKUP(Tabla15[[#This Row],[CEDULA]],EMPXSEXO[NODOC],EMPXSEXO[GENERO])</f>
        <v>M</v>
      </c>
      <c r="Q645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6" spans="1:17" hidden="1">
      <c r="A646" t="s">
        <v>7419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00110975562</v>
      </c>
      <c r="D646" t="str">
        <f>_xlfn.XLOOKUP(Tabla15[[#This Row],[CEDULA]],TMODELO[Numero Documento],TMODELO[Empleado],_xlfn.XLOOKUP(Tabla15[[#This Row],[CEDULA]],TNOMINA[cedula],TNOMINA[nombre]))</f>
        <v>FRANCISCO ANTONIO PINEDA KRANWINKEL</v>
      </c>
      <c r="E646" t="str">
        <f>_xlfn.XLOOKUP(Tabla15[[#This Row],[CEDULA]],TMODELO[Numero Documento],TMODELO[Cargo],_xlfn.XLOOKUP(Tabla15[[#This Row],[COD]],TNOMINA[CODIGO],TNOMINA[cargo]))</f>
        <v>AUXILIAR DE TRANSPORTACION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2">
        <f>_xlfn.XLOOKUP(Tabla15[[#This Row],[COD]],TNOMINA[CODIGO],TNOMINA[sbruto])</f>
        <v>25000</v>
      </c>
      <c r="K646" s="42">
        <f>_xlfn.XLOOKUP(Tabla15[[#This Row],[COD]],TNOMINA[CODIGO],TNOMINA[ISR])</f>
        <v>0</v>
      </c>
      <c r="L646" s="42">
        <f>_xlfn.XLOOKUP(Tabla15[[#This Row],[COD]],TNOMINA[CODIGO],TNOMINA[SFS])</f>
        <v>760</v>
      </c>
      <c r="M646" s="42">
        <f>_xlfn.XLOOKUP(Tabla15[[#This Row],[COD]],TNOMINA[CODIGO],TNOMINA[AFP])</f>
        <v>717.5</v>
      </c>
      <c r="N646" s="42">
        <f>_xlfn.XLOOKUP(Tabla15[[#This Row],[COD]],TNOMINA[CODIGO],TNOMINA[Otro Desc.])</f>
        <v>1612.380000000001</v>
      </c>
      <c r="O646" s="42">
        <f>_xlfn.XLOOKUP(Tabla15[[#This Row],[COD]],TNOMINA[CODIGO],TNOMINA[sneto])</f>
        <v>21910.12</v>
      </c>
      <c r="P646" t="str">
        <f>_xlfn.XLOOKUP(Tabla15[[#This Row],[CEDULA]],EMPXSEXO[NODOC],EMPXSEXO[GENERO])</f>
        <v>M</v>
      </c>
      <c r="Q646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7" spans="1:17" hidden="1">
      <c r="A647" t="s">
        <v>7286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22301456970</v>
      </c>
      <c r="D647" t="str">
        <f>_xlfn.XLOOKUP(Tabla15[[#This Row],[CEDULA]],TMODELO[Numero Documento],TMODELO[Empleado],_xlfn.XLOOKUP(Tabla15[[#This Row],[CEDULA]],TNOMINA[cedula],TNOMINA[nombre]))</f>
        <v>ALMELIA RIVAS</v>
      </c>
      <c r="E647" t="str">
        <f>_xlfn.XLOOKUP(Tabla15[[#This Row],[CEDULA]],TMODELO[Numero Documento],TMODELO[Cargo],_xlfn.XLOOKUP(Tabla15[[#This Row],[COD]],TNOMINA[CODIGO],TNOMINA[cargo]))</f>
        <v>CONSERJE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7" t="str">
        <f>_xlfn.XLOOKUP(Tabla15[[#This Row],[CEDULA]],TNOMBRADOS[CEDULA],TNOMBRADOS[STATUS],
_xlfn.XLOOKUP(Tabla15[[#This Row],[CEDULA]],TCARRERA[CEDULA],TCARRERA[CATEGORIA DEL SERVIDOR],""))</f>
        <v/>
      </c>
      <c r="H647" t="str">
        <f>_xlfn.XLOOKUP(Tabla15[[#This Row],[CARGO]],Tabla612[CARGO],Tabla612[CATEGORIA DEL SERVIDOR],Tabla15[[#This Row],[TIPO]])</f>
        <v>ESTATUTO SIMPLIFICADO</v>
      </c>
      <c r="I647" t="str">
        <f>IF(Tabla15[[#This Row],[CAT1]]&lt;&gt;"",Tabla15[[#This Row],[CAT1]],Tabla15[[#This Row],[CAT2]])</f>
        <v>ESTATUTO SIMPLIFICADO</v>
      </c>
      <c r="J647" s="42">
        <f>_xlfn.XLOOKUP(Tabla15[[#This Row],[COD]],TNOMINA[CODIGO],TNOMINA[sbruto])</f>
        <v>20000</v>
      </c>
      <c r="K647" s="42">
        <f>_xlfn.XLOOKUP(Tabla15[[#This Row],[COD]],TNOMINA[CODIGO],TNOMINA[ISR])</f>
        <v>0</v>
      </c>
      <c r="L647" s="42">
        <f>_xlfn.XLOOKUP(Tabla15[[#This Row],[COD]],TNOMINA[CODIGO],TNOMINA[SFS])</f>
        <v>608</v>
      </c>
      <c r="M647" s="42">
        <f>_xlfn.XLOOKUP(Tabla15[[#This Row],[COD]],TNOMINA[CODIGO],TNOMINA[AFP])</f>
        <v>574</v>
      </c>
      <c r="N647" s="42">
        <f>_xlfn.XLOOKUP(Tabla15[[#This Row],[COD]],TNOMINA[CODIGO],TNOMINA[Otro Desc.])</f>
        <v>2817</v>
      </c>
      <c r="O647" s="42">
        <f>_xlfn.XLOOKUP(Tabla15[[#This Row],[COD]],TNOMINA[CODIGO],TNOMINA[sneto])</f>
        <v>16001</v>
      </c>
      <c r="P647" t="str">
        <f>_xlfn.XLOOKUP(Tabla15[[#This Row],[CEDULA]],EMPXSEXO[NODOC],EMPXSEXO[GENERO])</f>
        <v>F</v>
      </c>
      <c r="Q647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8" spans="1:17" hidden="1">
      <c r="A648" t="s">
        <v>7662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05800240839</v>
      </c>
      <c r="D648" t="str">
        <f>_xlfn.XLOOKUP(Tabla15[[#This Row],[CEDULA]],TMODELO[Numero Documento],TMODELO[Empleado],_xlfn.XLOOKUP(Tabla15[[#This Row],[CEDULA]],TNOMINA[cedula],TNOMINA[nombre]))</f>
        <v>SANTIAGO ALEX GARCIA GARCIA</v>
      </c>
      <c r="E648" t="str">
        <f>_xlfn.XLOOKUP(Tabla15[[#This Row],[CEDULA]],TMODELO[Numero Documento],TMODELO[Cargo],_xlfn.XLOOKUP(Tabla15[[#This Row],[COD]],TNOMINA[CODIGO],TNOMINA[cargo]))</f>
        <v>OBRERO (A)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2">
        <f>_xlfn.XLOOKUP(Tabla15[[#This Row],[COD]],TNOMINA[CODIGO],TNOMINA[sbruto])</f>
        <v>20000</v>
      </c>
      <c r="K648" s="42">
        <f>_xlfn.XLOOKUP(Tabla15[[#This Row],[COD]],TNOMINA[CODIGO],TNOMINA[ISR])</f>
        <v>0</v>
      </c>
      <c r="L648" s="42">
        <f>_xlfn.XLOOKUP(Tabla15[[#This Row],[COD]],TNOMINA[CODIGO],TNOMINA[SFS])</f>
        <v>608</v>
      </c>
      <c r="M648" s="42">
        <f>_xlfn.XLOOKUP(Tabla15[[#This Row],[COD]],TNOMINA[CODIGO],TNOMINA[AFP])</f>
        <v>574</v>
      </c>
      <c r="N648" s="42">
        <f>_xlfn.XLOOKUP(Tabla15[[#This Row],[COD]],TNOMINA[CODIGO],TNOMINA[Otro Desc.])</f>
        <v>925</v>
      </c>
      <c r="O648" s="42">
        <f>_xlfn.XLOOKUP(Tabla15[[#This Row],[COD]],TNOMINA[CODIGO],TNOMINA[sneto])</f>
        <v>17893</v>
      </c>
      <c r="P648" t="str">
        <f>_xlfn.XLOOKUP(Tabla15[[#This Row],[CEDULA]],EMPXSEXO[NODOC],EMPXSEXO[GENERO])</f>
        <v>M</v>
      </c>
      <c r="Q648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9" spans="1:17" hidden="1">
      <c r="A649" t="s">
        <v>7626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05300278412</v>
      </c>
      <c r="D649" t="str">
        <f>_xlfn.XLOOKUP(Tabla15[[#This Row],[CEDULA]],TMODELO[Numero Documento],TMODELO[Empleado],_xlfn.XLOOKUP(Tabla15[[#This Row],[CEDULA]],TNOMINA[cedula],TNOMINA[nombre]))</f>
        <v>RAFAEL VINICIO RODRIGUEZ</v>
      </c>
      <c r="E649" t="str">
        <f>_xlfn.XLOOKUP(Tabla15[[#This Row],[CEDULA]],TMODELO[Numero Documento],TMODELO[Cargo],_xlfn.XLOOKUP(Tabla15[[#This Row],[COD]],TNOMINA[CODIGO],TNOMINA[cargo]))</f>
        <v>CONSERJE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9" t="str">
        <f>_xlfn.XLOOKUP(Tabla15[[#This Row],[CEDULA]],TNOMBRADOS[CEDULA],TNOMBRADOS[STATUS],
_xlfn.XLOOKUP(Tabla15[[#This Row],[CEDULA]],TCARRERA[CEDULA],TCARRERA[CATEGORIA DEL SERVIDOR],""))</f>
        <v/>
      </c>
      <c r="H649" t="str">
        <f>_xlfn.XLOOKUP(Tabla15[[#This Row],[CARGO]],Tabla612[CARGO],Tabla612[CATEGORIA DEL SERVIDOR],Tabla15[[#This Row],[TIPO]])</f>
        <v>ESTATUTO SIMPLIFICADO</v>
      </c>
      <c r="I649" t="str">
        <f>IF(Tabla15[[#This Row],[CAT1]]&lt;&gt;"",Tabla15[[#This Row],[CAT1]],Tabla15[[#This Row],[CAT2]])</f>
        <v>ESTATUTO SIMPLIFICADO</v>
      </c>
      <c r="J649" s="42">
        <f>_xlfn.XLOOKUP(Tabla15[[#This Row],[COD]],TNOMINA[CODIGO],TNOMINA[sbruto])</f>
        <v>20000</v>
      </c>
      <c r="K649" s="42">
        <f>_xlfn.XLOOKUP(Tabla15[[#This Row],[COD]],TNOMINA[CODIGO],TNOMINA[ISR])</f>
        <v>0</v>
      </c>
      <c r="L649" s="42">
        <f>_xlfn.XLOOKUP(Tabla15[[#This Row],[COD]],TNOMINA[CODIGO],TNOMINA[SFS])</f>
        <v>608</v>
      </c>
      <c r="M649" s="42">
        <f>_xlfn.XLOOKUP(Tabla15[[#This Row],[COD]],TNOMINA[CODIGO],TNOMINA[AFP])</f>
        <v>574</v>
      </c>
      <c r="N649" s="42">
        <f>_xlfn.XLOOKUP(Tabla15[[#This Row],[COD]],TNOMINA[CODIGO],TNOMINA[Otro Desc.])</f>
        <v>2771</v>
      </c>
      <c r="O649" s="42">
        <f>_xlfn.XLOOKUP(Tabla15[[#This Row],[COD]],TNOMINA[CODIGO],TNOMINA[sneto])</f>
        <v>16047</v>
      </c>
      <c r="P649" t="str">
        <f>_xlfn.XLOOKUP(Tabla15[[#This Row],[CEDULA]],EMPXSEXO[NODOC],EMPXSEXO[GENERO])</f>
        <v>M</v>
      </c>
      <c r="Q649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50" spans="1:17" hidden="1">
      <c r="A650" t="s">
        <v>7741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00107721375</v>
      </c>
      <c r="D650" t="str">
        <f>_xlfn.XLOOKUP(Tabla15[[#This Row],[CEDULA]],TMODELO[Numero Documento],TMODELO[Empleado],_xlfn.XLOOKUP(Tabla15[[#This Row],[CEDULA]],TNOMINA[cedula],TNOMINA[nombre]))</f>
        <v>GEORGE RIPLEY GOMEZ</v>
      </c>
      <c r="E650" t="str">
        <f>_xlfn.XLOOKUP(Tabla15[[#This Row],[CEDULA]],TMODELO[Numero Documento],TMODELO[Cargo],_xlfn.XLOOKUP(Tabla15[[#This Row],[COD]],TNOMINA[CODIGO],TNOMINA[cargo]))</f>
        <v>ENCARGADO (A)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50" t="str">
        <f>_xlfn.XLOOKUP(Tabla15[[#This Row],[CEDULA]],TNOMBRADOS[CEDULA],TNOMBRADOS[STATUS],
_xlfn.XLOOKUP(Tabla15[[#This Row],[CEDULA]],TCARRERA[CEDULA],TCARRERA[CATEGORIA DEL SERVIDOR],""))</f>
        <v/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FIJO</v>
      </c>
      <c r="J650" s="42">
        <f>_xlfn.XLOOKUP(Tabla15[[#This Row],[COD]],TNOMINA[CODIGO],TNOMINA[sbruto])</f>
        <v>115000</v>
      </c>
      <c r="K650" s="42">
        <f>_xlfn.XLOOKUP(Tabla15[[#This Row],[COD]],TNOMINA[CODIGO],TNOMINA[ISR])</f>
        <v>15633.74</v>
      </c>
      <c r="L650" s="42">
        <f>_xlfn.XLOOKUP(Tabla15[[#This Row],[COD]],TNOMINA[CODIGO],TNOMINA[SFS])</f>
        <v>3496</v>
      </c>
      <c r="M650" s="42">
        <f>_xlfn.XLOOKUP(Tabla15[[#This Row],[COD]],TNOMINA[CODIGO],TNOMINA[AFP])</f>
        <v>3300.5</v>
      </c>
      <c r="N650" s="42">
        <f>_xlfn.XLOOKUP(Tabla15[[#This Row],[COD]],TNOMINA[CODIGO],TNOMINA[Otro Desc.])</f>
        <v>39849.44000000001</v>
      </c>
      <c r="O650" s="42">
        <f>_xlfn.XLOOKUP(Tabla15[[#This Row],[COD]],TNOMINA[CODIGO],TNOMINA[sneto])</f>
        <v>52720.32</v>
      </c>
      <c r="P650" t="str">
        <f>_xlfn.XLOOKUP(Tabla15[[#This Row],[CEDULA]],EMPXSEXO[NODOC],EMPXSEXO[GENERO])</f>
        <v>M</v>
      </c>
      <c r="Q650" s="104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651" spans="1:17" hidden="1">
      <c r="A651" t="s">
        <v>7789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00101752251</v>
      </c>
      <c r="D651" t="str">
        <f>_xlfn.XLOOKUP(Tabla15[[#This Row],[CEDULA]],TMODELO[Numero Documento],TMODELO[Empleado],_xlfn.XLOOKUP(Tabla15[[#This Row],[CEDULA]],TNOMINA[cedula],TNOMINA[nombre]))</f>
        <v>RISORIS ESTELA SILVESTRE ORTIZ</v>
      </c>
      <c r="E651" t="str">
        <f>_xlfn.XLOOKUP(Tabla15[[#This Row],[CEDULA]],TMODELO[Numero Documento],TMODELO[Cargo],_xlfn.XLOOKUP(Tabla15[[#This Row],[COD]],TNOMINA[CODIGO],TNOMINA[cargo]))</f>
        <v>DIR. CENTRO INV. DE BIENES CUL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1" t="str">
        <f>_xlfn.XLOOKUP(Tabla15[[#This Row],[CEDULA]],TNOMBRADOS[CEDULA],TNOMBRADOS[STATUS],
_xlfn.XLOOKUP(Tabla15[[#This Row],[CEDULA]],TCARRERA[CEDULA],TCARRERA[CATEGORIA DEL SERVIDOR],""))</f>
        <v/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FIJO</v>
      </c>
      <c r="J651" s="42">
        <f>_xlfn.XLOOKUP(Tabla15[[#This Row],[COD]],TNOMINA[CODIGO],TNOMINA[sbruto])</f>
        <v>115000</v>
      </c>
      <c r="K651" s="42">
        <f>_xlfn.XLOOKUP(Tabla15[[#This Row],[COD]],TNOMINA[CODIGO],TNOMINA[ISR])</f>
        <v>15633.74</v>
      </c>
      <c r="L651" s="42">
        <f>_xlfn.XLOOKUP(Tabla15[[#This Row],[COD]],TNOMINA[CODIGO],TNOMINA[SFS])</f>
        <v>3496</v>
      </c>
      <c r="M651" s="42">
        <f>_xlfn.XLOOKUP(Tabla15[[#This Row],[COD]],TNOMINA[CODIGO],TNOMINA[AFP])</f>
        <v>3300.5</v>
      </c>
      <c r="N651" s="42">
        <f>_xlfn.XLOOKUP(Tabla15[[#This Row],[COD]],TNOMINA[CODIGO],TNOMINA[Otro Desc.])</f>
        <v>525.00000000001455</v>
      </c>
      <c r="O651" s="42">
        <f>_xlfn.XLOOKUP(Tabla15[[#This Row],[COD]],TNOMINA[CODIGO],TNOMINA[sneto])</f>
        <v>92044.76</v>
      </c>
      <c r="P651" t="str">
        <f>_xlfn.XLOOKUP(Tabla15[[#This Row],[CEDULA]],EMPXSEXO[NODOC],EMPXSEXO[GENERO])</f>
        <v>F</v>
      </c>
      <c r="Q651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2" spans="1:17" hidden="1">
      <c r="A652" t="s">
        <v>7733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02600066829</v>
      </c>
      <c r="D652" t="str">
        <f>_xlfn.XLOOKUP(Tabla15[[#This Row],[CEDULA]],TMODELO[Numero Documento],TMODELO[Empleado],_xlfn.XLOOKUP(Tabla15[[#This Row],[CEDULA]],TNOMINA[cedula],TNOMINA[nombre]))</f>
        <v>FEDERICO FULGENCIO SENSENATE</v>
      </c>
      <c r="E652" t="str">
        <f>_xlfn.XLOOKUP(Tabla15[[#This Row],[CEDULA]],TMODELO[Numero Documento],TMODELO[Cargo],_xlfn.XLOOKUP(Tabla15[[#This Row],[COD]],TNOMINA[CODIGO],TNOMINA[cargo]))</f>
        <v>INGENIERO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2">
        <f>_xlfn.XLOOKUP(Tabla15[[#This Row],[COD]],TNOMINA[CODIGO],TNOMINA[sbruto])</f>
        <v>55000</v>
      </c>
      <c r="K652" s="42">
        <f>_xlfn.XLOOKUP(Tabla15[[#This Row],[COD]],TNOMINA[CODIGO],TNOMINA[ISR])</f>
        <v>2559.6799999999998</v>
      </c>
      <c r="L652" s="42">
        <f>_xlfn.XLOOKUP(Tabla15[[#This Row],[COD]],TNOMINA[CODIGO],TNOMINA[SFS])</f>
        <v>1672</v>
      </c>
      <c r="M652" s="42">
        <f>_xlfn.XLOOKUP(Tabla15[[#This Row],[COD]],TNOMINA[CODIGO],TNOMINA[AFP])</f>
        <v>1578.5</v>
      </c>
      <c r="N652" s="42">
        <f>_xlfn.XLOOKUP(Tabla15[[#This Row],[COD]],TNOMINA[CODIGO],TNOMINA[Otro Desc.])</f>
        <v>9337.5999999999985</v>
      </c>
      <c r="O652" s="42">
        <f>_xlfn.XLOOKUP(Tabla15[[#This Row],[COD]],TNOMINA[CODIGO],TNOMINA[sneto])</f>
        <v>39852.22</v>
      </c>
      <c r="P652" t="str">
        <f>_xlfn.XLOOKUP(Tabla15[[#This Row],[CEDULA]],EMPXSEXO[NODOC],EMPXSEXO[GENERO])</f>
        <v>M</v>
      </c>
      <c r="Q652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3" spans="1:17" hidden="1">
      <c r="A653" t="s">
        <v>7770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00108594813</v>
      </c>
      <c r="D653" t="str">
        <f>_xlfn.XLOOKUP(Tabla15[[#This Row],[CEDULA]],TMODELO[Numero Documento],TMODELO[Empleado],_xlfn.XLOOKUP(Tabla15[[#This Row],[CEDULA]],TNOMINA[cedula],TNOMINA[nombre]))</f>
        <v>MARIA NELLY PEÑA GARCIA</v>
      </c>
      <c r="E653" t="str">
        <f>_xlfn.XLOOKUP(Tabla15[[#This Row],[CEDULA]],TMODELO[Numero Documento],TMODELO[Cargo],_xlfn.XLOOKUP(Tabla15[[#This Row],[COD]],TNOMINA[CODIGO],TNOMINA[cargo]))</f>
        <v>COORDINADOR (A)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FIJO</v>
      </c>
      <c r="I653" t="str">
        <f>IF(Tabla15[[#This Row],[CAT1]]&lt;&gt;"",Tabla15[[#This Row],[CAT1]],Tabla15[[#This Row],[CAT2]])</f>
        <v>CARRERA ADMINISTRATIVA</v>
      </c>
      <c r="J653" s="42">
        <f>_xlfn.XLOOKUP(Tabla15[[#This Row],[COD]],TNOMINA[CODIGO],TNOMINA[sbruto])</f>
        <v>50000</v>
      </c>
      <c r="K653" s="42">
        <f>_xlfn.XLOOKUP(Tabla15[[#This Row],[COD]],TNOMINA[CODIGO],TNOMINA[ISR])</f>
        <v>1615.89</v>
      </c>
      <c r="L653" s="42">
        <f>_xlfn.XLOOKUP(Tabla15[[#This Row],[COD]],TNOMINA[CODIGO],TNOMINA[SFS])</f>
        <v>1520</v>
      </c>
      <c r="M653" s="42">
        <f>_xlfn.XLOOKUP(Tabla15[[#This Row],[COD]],TNOMINA[CODIGO],TNOMINA[AFP])</f>
        <v>1435</v>
      </c>
      <c r="N653" s="42">
        <f>_xlfn.XLOOKUP(Tabla15[[#This Row],[COD]],TNOMINA[CODIGO],TNOMINA[Otro Desc.])</f>
        <v>1662.3799999999974</v>
      </c>
      <c r="O653" s="42">
        <f>_xlfn.XLOOKUP(Tabla15[[#This Row],[COD]],TNOMINA[CODIGO],TNOMINA[sneto])</f>
        <v>43766.73</v>
      </c>
      <c r="P653" t="str">
        <f>_xlfn.XLOOKUP(Tabla15[[#This Row],[CEDULA]],EMPXSEXO[NODOC],EMPXSEXO[GENERO])</f>
        <v>F</v>
      </c>
      <c r="Q653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4" spans="1:17" hidden="1">
      <c r="A654" t="s">
        <v>7735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00107638991</v>
      </c>
      <c r="D654" t="str">
        <f>_xlfn.XLOOKUP(Tabla15[[#This Row],[CEDULA]],TMODELO[Numero Documento],TMODELO[Empleado],_xlfn.XLOOKUP(Tabla15[[#This Row],[CEDULA]],TNOMINA[cedula],TNOMINA[nombre]))</f>
        <v>FRANCIA FLORENTINO ENCARNACION</v>
      </c>
      <c r="E654" t="str">
        <f>_xlfn.XLOOKUP(Tabla15[[#This Row],[CEDULA]],TMODELO[Numero Documento],TMODELO[Cargo],_xlfn.XLOOKUP(Tabla15[[#This Row],[COD]],TNOMINA[CODIGO],TNOMINA[cargo]))</f>
        <v>ENC. BANCO DE DATOS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2">
        <f>_xlfn.XLOOKUP(Tabla15[[#This Row],[COD]],TNOMINA[CODIGO],TNOMINA[sbruto])</f>
        <v>40000</v>
      </c>
      <c r="K654" s="42">
        <f>_xlfn.XLOOKUP(Tabla15[[#This Row],[COD]],TNOMINA[CODIGO],TNOMINA[ISR])</f>
        <v>442.65</v>
      </c>
      <c r="L654" s="42">
        <f>_xlfn.XLOOKUP(Tabla15[[#This Row],[COD]],TNOMINA[CODIGO],TNOMINA[SFS])</f>
        <v>1216</v>
      </c>
      <c r="M654" s="42">
        <f>_xlfn.XLOOKUP(Tabla15[[#This Row],[COD]],TNOMINA[CODIGO],TNOMINA[AFP])</f>
        <v>1148</v>
      </c>
      <c r="N654" s="42">
        <f>_xlfn.XLOOKUP(Tabla15[[#This Row],[COD]],TNOMINA[CODIGO],TNOMINA[Otro Desc.])</f>
        <v>12279.529999999999</v>
      </c>
      <c r="O654" s="42">
        <f>_xlfn.XLOOKUP(Tabla15[[#This Row],[COD]],TNOMINA[CODIGO],TNOMINA[sneto])</f>
        <v>24913.82</v>
      </c>
      <c r="P654" t="str">
        <f>_xlfn.XLOOKUP(Tabla15[[#This Row],[CEDULA]],EMPXSEXO[NODOC],EMPXSEXO[GENERO])</f>
        <v>F</v>
      </c>
      <c r="Q654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5" spans="1:17" hidden="1">
      <c r="A655" t="s">
        <v>7804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00104321773</v>
      </c>
      <c r="D655" t="str">
        <f>_xlfn.XLOOKUP(Tabla15[[#This Row],[CEDULA]],TMODELO[Numero Documento],TMODELO[Empleado],_xlfn.XLOOKUP(Tabla15[[#This Row],[CEDULA]],TNOMINA[cedula],TNOMINA[nombre]))</f>
        <v>WELINTON DINILIO MATEO ARISTY</v>
      </c>
      <c r="E655" t="str">
        <f>_xlfn.XLOOKUP(Tabla15[[#This Row],[CEDULA]],TMODELO[Numero Documento],TMODELO[Cargo],_xlfn.XLOOKUP(Tabla15[[#This Row],[COD]],TNOMINA[CODIGO],TNOMINA[cargo]))</f>
        <v>AUXILIAR OFICINA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5" t="str">
        <f>_xlfn.XLOOKUP(Tabla15[[#This Row],[CEDULA]],TNOMBRADOS[CEDULA],TNOMBRADOS[STATUS],
_xlfn.XLOOKUP(Tabla15[[#This Row],[CEDULA]],TCARRERA[CEDULA],TCARRERA[CATEGORIA DEL SERVIDOR],""))</f>
        <v>CARRERA ADMINISTRATIVA</v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CARRERA ADMINISTRATIVA</v>
      </c>
      <c r="J655" s="42">
        <f>_xlfn.XLOOKUP(Tabla15[[#This Row],[COD]],TNOMINA[CODIGO],TNOMINA[sbruto])</f>
        <v>35000</v>
      </c>
      <c r="K655" s="42">
        <f>_xlfn.XLOOKUP(Tabla15[[#This Row],[COD]],TNOMINA[CODIGO],TNOMINA[ISR])</f>
        <v>0</v>
      </c>
      <c r="L655" s="42">
        <f>_xlfn.XLOOKUP(Tabla15[[#This Row],[COD]],TNOMINA[CODIGO],TNOMINA[SFS])</f>
        <v>1064</v>
      </c>
      <c r="M655" s="42">
        <f>_xlfn.XLOOKUP(Tabla15[[#This Row],[COD]],TNOMINA[CODIGO],TNOMINA[AFP])</f>
        <v>1004.5</v>
      </c>
      <c r="N655" s="42">
        <f>_xlfn.XLOOKUP(Tabla15[[#This Row],[COD]],TNOMINA[CODIGO],TNOMINA[Otro Desc.])</f>
        <v>13824.650000000001</v>
      </c>
      <c r="O655" s="42">
        <f>_xlfn.XLOOKUP(Tabla15[[#This Row],[COD]],TNOMINA[CODIGO],TNOMINA[sneto])</f>
        <v>19106.849999999999</v>
      </c>
      <c r="P655" t="str">
        <f>_xlfn.XLOOKUP(Tabla15[[#This Row],[CEDULA]],EMPXSEXO[NODOC],EMPXSEXO[GENERO])</f>
        <v>M</v>
      </c>
      <c r="Q655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6" spans="1:17" hidden="1">
      <c r="A656" t="s">
        <v>7806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40235305915</v>
      </c>
      <c r="D656" t="str">
        <f>_xlfn.XLOOKUP(Tabla15[[#This Row],[CEDULA]],TMODELO[Numero Documento],TMODELO[Empleado],_xlfn.XLOOKUP(Tabla15[[#This Row],[CEDULA]],TNOMINA[cedula],TNOMINA[nombre]))</f>
        <v>YERILY SANTANA</v>
      </c>
      <c r="E656" t="str">
        <f>_xlfn.XLOOKUP(Tabla15[[#This Row],[CEDULA]],TMODELO[Numero Documento],TMODELO[Cargo],_xlfn.XLOOKUP(Tabla15[[#This Row],[COD]],TNOMINA[CODIGO],TNOMINA[cargo]))</f>
        <v>AUXILIAR BIBLIOTECA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6" t="str">
        <f>_xlfn.XLOOKUP(Tabla15[[#This Row],[CEDULA]],TNOMBRADOS[CEDULA],TNOMBRADOS[STATUS],
_xlfn.XLOOKUP(Tabla15[[#This Row],[CEDULA]],TCARRERA[CEDULA],TCARRERA[CATEGORIA DEL SERVIDOR],""))</f>
        <v/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FIJO</v>
      </c>
      <c r="J656" s="42">
        <f>_xlfn.XLOOKUP(Tabla15[[#This Row],[COD]],TNOMINA[CODIGO],TNOMINA[sbruto])</f>
        <v>35000</v>
      </c>
      <c r="K656" s="42">
        <f>_xlfn.XLOOKUP(Tabla15[[#This Row],[COD]],TNOMINA[CODIGO],TNOMINA[ISR])</f>
        <v>0</v>
      </c>
      <c r="L656" s="42">
        <f>_xlfn.XLOOKUP(Tabla15[[#This Row],[COD]],TNOMINA[CODIGO],TNOMINA[SFS])</f>
        <v>1064</v>
      </c>
      <c r="M656" s="42">
        <f>_xlfn.XLOOKUP(Tabla15[[#This Row],[COD]],TNOMINA[CODIGO],TNOMINA[AFP])</f>
        <v>1004.5</v>
      </c>
      <c r="N656" s="42">
        <f>_xlfn.XLOOKUP(Tabla15[[#This Row],[COD]],TNOMINA[CODIGO],TNOMINA[Otro Desc.])</f>
        <v>25</v>
      </c>
      <c r="O656" s="42">
        <f>_xlfn.XLOOKUP(Tabla15[[#This Row],[COD]],TNOMINA[CODIGO],TNOMINA[sneto])</f>
        <v>32906.5</v>
      </c>
      <c r="P656" t="str">
        <f>_xlfn.XLOOKUP(Tabla15[[#This Row],[CEDULA]],EMPXSEXO[NODOC],EMPXSEXO[GENERO])</f>
        <v>F</v>
      </c>
      <c r="Q656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7" spans="1:17" hidden="1">
      <c r="A657" t="s">
        <v>7813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00109987834</v>
      </c>
      <c r="D657" t="str">
        <f>_xlfn.XLOOKUP(Tabla15[[#This Row],[CEDULA]],TMODELO[Numero Documento],TMODELO[Empleado],_xlfn.XLOOKUP(Tabla15[[#This Row],[CEDULA]],TNOMINA[cedula],TNOMINA[nombre]))</f>
        <v>ZORAIDA MAGALY ARACENA</v>
      </c>
      <c r="E657" t="str">
        <f>_xlfn.XLOOKUP(Tabla15[[#This Row],[CEDULA]],TMODELO[Numero Documento],TMODELO[Cargo],_xlfn.XLOOKUP(Tabla15[[#This Row],[COD]],TNOMINA[CODIGO],TNOMINA[cargo]))</f>
        <v>DIR. DE DIFUSION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FIJO</v>
      </c>
      <c r="I657" t="str">
        <f>IF(Tabla15[[#This Row],[CAT1]]&lt;&gt;"",Tabla15[[#This Row],[CAT1]],Tabla15[[#This Row],[CAT2]])</f>
        <v>FIJO</v>
      </c>
      <c r="J657" s="42">
        <f>_xlfn.XLOOKUP(Tabla15[[#This Row],[COD]],TNOMINA[CODIGO],TNOMINA[sbruto])</f>
        <v>26250</v>
      </c>
      <c r="K657" s="42">
        <f>_xlfn.XLOOKUP(Tabla15[[#This Row],[COD]],TNOMINA[CODIGO],TNOMINA[ISR])</f>
        <v>0</v>
      </c>
      <c r="L657" s="42">
        <f>_xlfn.XLOOKUP(Tabla15[[#This Row],[COD]],TNOMINA[CODIGO],TNOMINA[SFS])</f>
        <v>798</v>
      </c>
      <c r="M657" s="42">
        <f>_xlfn.XLOOKUP(Tabla15[[#This Row],[COD]],TNOMINA[CODIGO],TNOMINA[AFP])</f>
        <v>753.38</v>
      </c>
      <c r="N657" s="42">
        <f>_xlfn.XLOOKUP(Tabla15[[#This Row],[COD]],TNOMINA[CODIGO],TNOMINA[Otro Desc.])</f>
        <v>375</v>
      </c>
      <c r="O657" s="42">
        <f>_xlfn.XLOOKUP(Tabla15[[#This Row],[COD]],TNOMINA[CODIGO],TNOMINA[sneto])</f>
        <v>24323.62</v>
      </c>
      <c r="P657" t="str">
        <f>_xlfn.XLOOKUP(Tabla15[[#This Row],[CEDULA]],EMPXSEXO[NODOC],EMPXSEXO[GENERO])</f>
        <v>F</v>
      </c>
      <c r="Q657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8" spans="1:17" hidden="1">
      <c r="A658" t="s">
        <v>7755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00102202462</v>
      </c>
      <c r="D658" t="str">
        <f>_xlfn.XLOOKUP(Tabla15[[#This Row],[CEDULA]],TMODELO[Numero Documento],TMODELO[Empleado],_xlfn.XLOOKUP(Tabla15[[#This Row],[CEDULA]],TNOMINA[cedula],TNOMINA[nombre]))</f>
        <v>JUAN ANTONIO CIPRIAN MERCEDES</v>
      </c>
      <c r="E658" t="str">
        <f>_xlfn.XLOOKUP(Tabla15[[#This Row],[CEDULA]],TMODELO[Numero Documento],TMODELO[Cargo],_xlfn.XLOOKUP(Tabla15[[#This Row],[COD]],TNOMINA[CODIGO],TNOMINA[cargo]))</f>
        <v>VIGILANTE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8" t="str">
        <f>_xlfn.XLOOKUP(Tabla15[[#This Row],[CEDULA]],TNOMBRADOS[CEDULA],TNOMBRADOS[STATUS],
_xlfn.XLOOKUP(Tabla15[[#This Row],[CEDULA]],TCARRERA[CEDULA],TCARRERA[CATEGORIA DEL SERVIDOR],""))</f>
        <v>CARRERA ADMINISTRATIVA</v>
      </c>
      <c r="H658" t="str">
        <f>_xlfn.XLOOKUP(Tabla15[[#This Row],[CARGO]],Tabla612[CARGO],Tabla612[CATEGORIA DEL SERVIDOR],Tabla15[[#This Row],[TIPO]])</f>
        <v>ESTATUTO SIMPLIFICADO</v>
      </c>
      <c r="I658" t="str">
        <f>IF(Tabla15[[#This Row],[CAT1]]&lt;&gt;"",Tabla15[[#This Row],[CAT1]],Tabla15[[#This Row],[CAT2]])</f>
        <v>CARRERA ADMINISTRATIVA</v>
      </c>
      <c r="J658" s="42">
        <f>_xlfn.XLOOKUP(Tabla15[[#This Row],[COD]],TNOMINA[CODIGO],TNOMINA[sbruto])</f>
        <v>24000</v>
      </c>
      <c r="K658" s="42">
        <f>_xlfn.XLOOKUP(Tabla15[[#This Row],[COD]],TNOMINA[CODIGO],TNOMINA[ISR])</f>
        <v>0</v>
      </c>
      <c r="L658" s="42">
        <f>_xlfn.XLOOKUP(Tabla15[[#This Row],[COD]],TNOMINA[CODIGO],TNOMINA[SFS])</f>
        <v>729.6</v>
      </c>
      <c r="M658" s="42">
        <f>_xlfn.XLOOKUP(Tabla15[[#This Row],[COD]],TNOMINA[CODIGO],TNOMINA[AFP])</f>
        <v>688.8</v>
      </c>
      <c r="N658" s="42">
        <f>_xlfn.XLOOKUP(Tabla15[[#This Row],[COD]],TNOMINA[CODIGO],TNOMINA[Otro Desc.])</f>
        <v>9498.8299999999981</v>
      </c>
      <c r="O658" s="42">
        <f>_xlfn.XLOOKUP(Tabla15[[#This Row],[COD]],TNOMINA[CODIGO],TNOMINA[sneto])</f>
        <v>13082.77</v>
      </c>
      <c r="P658" t="str">
        <f>_xlfn.XLOOKUP(Tabla15[[#This Row],[CEDULA]],EMPXSEXO[NODOC],EMPXSEXO[GENERO])</f>
        <v>M</v>
      </c>
      <c r="Q658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9" spans="1:17" hidden="1">
      <c r="A659" t="s">
        <v>7763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05900184028</v>
      </c>
      <c r="D659" t="str">
        <f>_xlfn.XLOOKUP(Tabla15[[#This Row],[CEDULA]],TMODELO[Numero Documento],TMODELO[Empleado],_xlfn.XLOOKUP(Tabla15[[#This Row],[CEDULA]],TNOMINA[cedula],TNOMINA[nombre]))</f>
        <v>MANUEL RODRIGUEZ SANTIAGO</v>
      </c>
      <c r="E659" t="str">
        <f>_xlfn.XLOOKUP(Tabla15[[#This Row],[CEDULA]],TMODELO[Numero Documento],TMODELO[Cargo],_xlfn.XLOOKUP(Tabla15[[#This Row],[COD]],TNOMINA[CODIGO],TNOMINA[cargo]))</f>
        <v>SEGURIDAD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2">
        <f>_xlfn.XLOOKUP(Tabla15[[#This Row],[COD]],TNOMINA[CODIGO],TNOMINA[sbruto])</f>
        <v>20000</v>
      </c>
      <c r="K659" s="42">
        <f>_xlfn.XLOOKUP(Tabla15[[#This Row],[COD]],TNOMINA[CODIGO],TNOMINA[ISR])</f>
        <v>0</v>
      </c>
      <c r="L659" s="42">
        <f>_xlfn.XLOOKUP(Tabla15[[#This Row],[COD]],TNOMINA[CODIGO],TNOMINA[SFS])</f>
        <v>608</v>
      </c>
      <c r="M659" s="42">
        <f>_xlfn.XLOOKUP(Tabla15[[#This Row],[COD]],TNOMINA[CODIGO],TNOMINA[AFP])</f>
        <v>574</v>
      </c>
      <c r="N659" s="42">
        <f>_xlfn.XLOOKUP(Tabla15[[#This Row],[COD]],TNOMINA[CODIGO],TNOMINA[Otro Desc.])</f>
        <v>12020.15</v>
      </c>
      <c r="O659" s="42">
        <f>_xlfn.XLOOKUP(Tabla15[[#This Row],[COD]],TNOMINA[CODIGO],TNOMINA[sneto])</f>
        <v>6797.85</v>
      </c>
      <c r="P659" t="str">
        <f>_xlfn.XLOOKUP(Tabla15[[#This Row],[CEDULA]],EMPXSEXO[NODOC],EMPXSEXO[GENERO])</f>
        <v>M</v>
      </c>
      <c r="Q659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0" spans="1:17" hidden="1">
      <c r="A660" t="s">
        <v>7729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00112748793</v>
      </c>
      <c r="D660" t="str">
        <f>_xlfn.XLOOKUP(Tabla15[[#This Row],[CEDULA]],TMODELO[Numero Documento],TMODELO[Empleado],_xlfn.XLOOKUP(Tabla15[[#This Row],[CEDULA]],TNOMINA[cedula],TNOMINA[nombre]))</f>
        <v>ELICIDA MONTERO BOCIO</v>
      </c>
      <c r="E660" t="str">
        <f>_xlfn.XLOOKUP(Tabla15[[#This Row],[CEDULA]],TMODELO[Numero Documento],TMODELO[Cargo],_xlfn.XLOOKUP(Tabla15[[#This Row],[COD]],TNOMINA[CODIGO],TNOMINA[cargo]))</f>
        <v>CONSERJE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2">
        <f>_xlfn.XLOOKUP(Tabla15[[#This Row],[COD]],TNOMINA[CODIGO],TNOMINA[sbruto])</f>
        <v>20000</v>
      </c>
      <c r="K660" s="42">
        <f>_xlfn.XLOOKUP(Tabla15[[#This Row],[COD]],TNOMINA[CODIGO],TNOMINA[ISR])</f>
        <v>0</v>
      </c>
      <c r="L660" s="42">
        <f>_xlfn.XLOOKUP(Tabla15[[#This Row],[COD]],TNOMINA[CODIGO],TNOMINA[SFS])</f>
        <v>608</v>
      </c>
      <c r="M660" s="42">
        <f>_xlfn.XLOOKUP(Tabla15[[#This Row],[COD]],TNOMINA[CODIGO],TNOMINA[AFP])</f>
        <v>574</v>
      </c>
      <c r="N660" s="42">
        <f>_xlfn.XLOOKUP(Tabla15[[#This Row],[COD]],TNOMINA[CODIGO],TNOMINA[Otro Desc.])</f>
        <v>11749.11</v>
      </c>
      <c r="O660" s="42">
        <f>_xlfn.XLOOKUP(Tabla15[[#This Row],[COD]],TNOMINA[CODIGO],TNOMINA[sneto])</f>
        <v>7068.89</v>
      </c>
      <c r="P660" t="str">
        <f>_xlfn.XLOOKUP(Tabla15[[#This Row],[CEDULA]],EMPXSEXO[NODOC],EMPXSEXO[GENERO])</f>
        <v>F</v>
      </c>
      <c r="Q660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1" spans="1:17" hidden="1">
      <c r="A661" t="s">
        <v>8602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22300033705</v>
      </c>
      <c r="D661" t="str">
        <f>_xlfn.XLOOKUP(Tabla15[[#This Row],[CEDULA]],TMODELO[Numero Documento],TMODELO[Empleado],_xlfn.XLOOKUP(Tabla15[[#This Row],[CEDULA]],TNOMINA[cedula],TNOMINA[nombre]))</f>
        <v>ELIZABETH GARABITO LUCIANO</v>
      </c>
      <c r="E661" t="str">
        <f>_xlfn.XLOOKUP(Tabla15[[#This Row],[CEDULA]],TMODELO[Numero Documento],TMODELO[Cargo],_xlfn.XLOOKUP(Tabla15[[#This Row],[COD]],TNOMINA[CODIGO],TNOMINA[cargo]))</f>
        <v>CONSERJE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ESTATUTO SIMPLIFICADO</v>
      </c>
      <c r="I661" t="str">
        <f>IF(Tabla15[[#This Row],[CAT1]]&lt;&gt;"",Tabla15[[#This Row],[CAT1]],Tabla15[[#This Row],[CAT2]])</f>
        <v>ESTATUTO SIMPLIFICADO</v>
      </c>
      <c r="J661" s="42">
        <f>_xlfn.XLOOKUP(Tabla15[[#This Row],[COD]],TNOMINA[CODIGO],TNOMINA[sbruto])</f>
        <v>20000</v>
      </c>
      <c r="K661" s="42">
        <f>_xlfn.XLOOKUP(Tabla15[[#This Row],[COD]],TNOMINA[CODIGO],TNOMINA[ISR])</f>
        <v>0</v>
      </c>
      <c r="L661" s="42">
        <f>_xlfn.XLOOKUP(Tabla15[[#This Row],[COD]],TNOMINA[CODIGO],TNOMINA[SFS])</f>
        <v>608</v>
      </c>
      <c r="M661" s="42">
        <f>_xlfn.XLOOKUP(Tabla15[[#This Row],[COD]],TNOMINA[CODIGO],TNOMINA[AFP])</f>
        <v>574</v>
      </c>
      <c r="N661" s="42">
        <f>_xlfn.XLOOKUP(Tabla15[[#This Row],[COD]],TNOMINA[CODIGO],TNOMINA[Otro Desc.])</f>
        <v>13742.95</v>
      </c>
      <c r="O661" s="42">
        <f>_xlfn.XLOOKUP(Tabla15[[#This Row],[COD]],TNOMINA[CODIGO],TNOMINA[sneto])</f>
        <v>5075.05</v>
      </c>
      <c r="P661" t="str">
        <f>_xlfn.XLOOKUP(Tabla15[[#This Row],[CEDULA]],EMPXSEXO[NODOC],EMPXSEXO[GENERO])</f>
        <v>F</v>
      </c>
      <c r="Q661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2" spans="1:17" hidden="1">
      <c r="A662" t="s">
        <v>7758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00101709491</v>
      </c>
      <c r="D662" t="str">
        <f>_xlfn.XLOOKUP(Tabla15[[#This Row],[CEDULA]],TMODELO[Numero Documento],TMODELO[Empleado],_xlfn.XLOOKUP(Tabla15[[#This Row],[CEDULA]],TNOMINA[cedula],TNOMINA[nombre]))</f>
        <v>JUAN FORTUNATO MUBARAK PEREZ</v>
      </c>
      <c r="E662" t="str">
        <f>_xlfn.XLOOKUP(Tabla15[[#This Row],[CEDULA]],TMODELO[Numero Documento],TMODELO[Cargo],_xlfn.XLOOKUP(Tabla15[[#This Row],[COD]],TNOMINA[CODIGO],TNOMINA[cargo]))</f>
        <v>DIRECTOR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DE LIBRE NOMBRAMIENTO Y REMOCION</v>
      </c>
      <c r="J662" s="42">
        <f>_xlfn.XLOOKUP(Tabla15[[#This Row],[COD]],TNOMINA[CODIGO],TNOMINA[sbruto])</f>
        <v>210000</v>
      </c>
      <c r="K662" s="42">
        <f>_xlfn.XLOOKUP(Tabla15[[#This Row],[COD]],TNOMINA[CODIGO],TNOMINA[ISR])</f>
        <v>38154.769999999997</v>
      </c>
      <c r="L662" s="42">
        <f>_xlfn.XLOOKUP(Tabla15[[#This Row],[COD]],TNOMINA[CODIGO],TNOMINA[SFS])</f>
        <v>5685.41</v>
      </c>
      <c r="M662" s="42">
        <f>_xlfn.XLOOKUP(Tabla15[[#This Row],[COD]],TNOMINA[CODIGO],TNOMINA[AFP])</f>
        <v>6027</v>
      </c>
      <c r="N662" s="42">
        <f>_xlfn.XLOOKUP(Tabla15[[#This Row],[COD]],TNOMINA[CODIGO],TNOMINA[Otro Desc.])</f>
        <v>25</v>
      </c>
      <c r="O662" s="42">
        <f>_xlfn.XLOOKUP(Tabla15[[#This Row],[COD]],TNOMINA[CODIGO],TNOMINA[sneto])</f>
        <v>160107.82</v>
      </c>
      <c r="P662" t="str">
        <f>_xlfn.XLOOKUP(Tabla15[[#This Row],[CEDULA]],EMPXSEXO[NODOC],EMPXSEXO[GENERO])</f>
        <v>M</v>
      </c>
      <c r="Q66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3" spans="1:17" hidden="1">
      <c r="A663" t="s">
        <v>7714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00117606137</v>
      </c>
      <c r="D663" t="str">
        <f>_xlfn.XLOOKUP(Tabla15[[#This Row],[CEDULA]],TMODELO[Numero Documento],TMODELO[Empleado],_xlfn.XLOOKUP(Tabla15[[#This Row],[CEDULA]],TNOMINA[cedula],TNOMINA[nombre]))</f>
        <v>ADRIAN ALEJANDRO GAÑAN SOTO</v>
      </c>
      <c r="E663" t="str">
        <f>_xlfn.XLOOKUP(Tabla15[[#This Row],[CEDULA]],TMODELO[Numero Documento],TMODELO[Cargo],_xlfn.XLOOKUP(Tabla15[[#This Row],[COD]],TNOMINA[CODIGO],TNOMINA[cargo]))</f>
        <v>ENC. DE PROYECTOS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2">
        <f>_xlfn.XLOOKUP(Tabla15[[#This Row],[COD]],TNOMINA[CODIGO],TNOMINA[sbruto])</f>
        <v>150000</v>
      </c>
      <c r="K663" s="42">
        <f>_xlfn.XLOOKUP(Tabla15[[#This Row],[COD]],TNOMINA[CODIGO],TNOMINA[ISR])</f>
        <v>23866.62</v>
      </c>
      <c r="L663" s="42">
        <f>_xlfn.XLOOKUP(Tabla15[[#This Row],[COD]],TNOMINA[CODIGO],TNOMINA[SFS])</f>
        <v>4560</v>
      </c>
      <c r="M663" s="42">
        <f>_xlfn.XLOOKUP(Tabla15[[#This Row],[COD]],TNOMINA[CODIGO],TNOMINA[AFP])</f>
        <v>4305</v>
      </c>
      <c r="N663" s="42">
        <f>_xlfn.XLOOKUP(Tabla15[[#This Row],[COD]],TNOMINA[CODIGO],TNOMINA[Otro Desc.])</f>
        <v>375</v>
      </c>
      <c r="O663" s="42">
        <f>_xlfn.XLOOKUP(Tabla15[[#This Row],[COD]],TNOMINA[CODIGO],TNOMINA[sneto])</f>
        <v>116893.38</v>
      </c>
      <c r="P663" t="str">
        <f>_xlfn.XLOOKUP(Tabla15[[#This Row],[CEDULA]],EMPXSEXO[NODOC],EMPXSEXO[GENERO])</f>
        <v>M</v>
      </c>
      <c r="Q66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4" spans="1:17" hidden="1">
      <c r="A664" t="s">
        <v>7762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00100368042</v>
      </c>
      <c r="D664" t="str">
        <f>_xlfn.XLOOKUP(Tabla15[[#This Row],[CEDULA]],TMODELO[Numero Documento],TMODELO[Empleado],_xlfn.XLOOKUP(Tabla15[[#This Row],[CEDULA]],TNOMINA[cedula],TNOMINA[nombre]))</f>
        <v>LUISA DE JESUS VILLALONA BLANCO</v>
      </c>
      <c r="E664" t="str">
        <f>_xlfn.XLOOKUP(Tabla15[[#This Row],[CEDULA]],TMODELO[Numero Documento],TMODELO[Cargo],_xlfn.XLOOKUP(Tabla15[[#This Row],[COD]],TNOMINA[CODIGO],TNOMINA[cargo]))</f>
        <v>ENCARGADO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>CARRERA ADMINISTRATIVA</v>
      </c>
      <c r="H664" t="str">
        <f>_xlfn.XLOOKUP(Tabla15[[#This Row],[CARGO]],Tabla612[CARGO],Tabla612[CATEGORIA DEL SERVIDOR],Tabla15[[#This Row],[TIPO]])</f>
        <v>FIJO</v>
      </c>
      <c r="I664" t="str">
        <f>IF(Tabla15[[#This Row],[CAT1]]&lt;&gt;"",Tabla15[[#This Row],[CAT1]],Tabla15[[#This Row],[CAT2]])</f>
        <v>CARRERA ADMINISTRATIVA</v>
      </c>
      <c r="J664" s="42">
        <f>_xlfn.XLOOKUP(Tabla15[[#This Row],[COD]],TNOMINA[CODIGO],TNOMINA[sbruto])</f>
        <v>100000</v>
      </c>
      <c r="K664" s="42">
        <f>_xlfn.XLOOKUP(Tabla15[[#This Row],[COD]],TNOMINA[CODIGO],TNOMINA[ISR])</f>
        <v>12105.37</v>
      </c>
      <c r="L664" s="42">
        <f>_xlfn.XLOOKUP(Tabla15[[#This Row],[COD]],TNOMINA[CODIGO],TNOMINA[SFS])</f>
        <v>3040</v>
      </c>
      <c r="M664" s="42">
        <f>_xlfn.XLOOKUP(Tabla15[[#This Row],[COD]],TNOMINA[CODIGO],TNOMINA[AFP])</f>
        <v>2870</v>
      </c>
      <c r="N664" s="42">
        <f>_xlfn.XLOOKUP(Tabla15[[#This Row],[COD]],TNOMINA[CODIGO],TNOMINA[Otro Desc.])</f>
        <v>9421</v>
      </c>
      <c r="O664" s="42">
        <f>_xlfn.XLOOKUP(Tabla15[[#This Row],[COD]],TNOMINA[CODIGO],TNOMINA[sneto])</f>
        <v>72563.63</v>
      </c>
      <c r="P664" t="str">
        <f>_xlfn.XLOOKUP(Tabla15[[#This Row],[CEDULA]],EMPXSEXO[NODOC],EMPXSEXO[GENERO])</f>
        <v>F</v>
      </c>
      <c r="Q66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5" spans="1:17" hidden="1">
      <c r="A665" t="s">
        <v>7792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00101005627</v>
      </c>
      <c r="D665" t="str">
        <f>_xlfn.XLOOKUP(Tabla15[[#This Row],[CEDULA]],TMODELO[Numero Documento],TMODELO[Empleado],_xlfn.XLOOKUP(Tabla15[[#This Row],[CEDULA]],TNOMINA[cedula],TNOMINA[nombre]))</f>
        <v>ROSA EVANGELISTA DE LOS BISONO ESPAILLAT</v>
      </c>
      <c r="E665" t="str">
        <f>_xlfn.XLOOKUP(Tabla15[[#This Row],[CEDULA]],TMODELO[Numero Documento],TMODELO[Cargo],_xlfn.XLOOKUP(Tabla15[[#This Row],[COD]],TNOMINA[CODIGO],TNOMINA[cargo]))</f>
        <v>ASISTENTE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2">
        <f>_xlfn.XLOOKUP(Tabla15[[#This Row],[COD]],TNOMINA[CODIGO],TNOMINA[sbruto])</f>
        <v>90000</v>
      </c>
      <c r="K665" s="42">
        <f>_xlfn.XLOOKUP(Tabla15[[#This Row],[COD]],TNOMINA[CODIGO],TNOMINA[ISR])</f>
        <v>9753.1200000000008</v>
      </c>
      <c r="L665" s="42">
        <f>_xlfn.XLOOKUP(Tabla15[[#This Row],[COD]],TNOMINA[CODIGO],TNOMINA[SFS])</f>
        <v>2736</v>
      </c>
      <c r="M665" s="42">
        <f>_xlfn.XLOOKUP(Tabla15[[#This Row],[COD]],TNOMINA[CODIGO],TNOMINA[AFP])</f>
        <v>2583</v>
      </c>
      <c r="N665" s="42">
        <f>_xlfn.XLOOKUP(Tabla15[[#This Row],[COD]],TNOMINA[CODIGO],TNOMINA[Otro Desc.])</f>
        <v>25</v>
      </c>
      <c r="O665" s="42">
        <f>_xlfn.XLOOKUP(Tabla15[[#This Row],[COD]],TNOMINA[CODIGO],TNOMINA[sneto])</f>
        <v>74902.880000000005</v>
      </c>
      <c r="P665" t="str">
        <f>_xlfn.XLOOKUP(Tabla15[[#This Row],[CEDULA]],EMPXSEXO[NODOC],EMPXSEXO[GENERO])</f>
        <v>F</v>
      </c>
      <c r="Q66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6" spans="1:17" hidden="1">
      <c r="A666" t="s">
        <v>7795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00109591685</v>
      </c>
      <c r="D666" t="str">
        <f>_xlfn.XLOOKUP(Tabla15[[#This Row],[CEDULA]],TMODELO[Numero Documento],TMODELO[Empleado],_xlfn.XLOOKUP(Tabla15[[#This Row],[CEDULA]],TNOMINA[cedula],TNOMINA[nombre]))</f>
        <v>SANTA SUSANA TERRERO BATISTA</v>
      </c>
      <c r="E666" t="str">
        <f>_xlfn.XLOOKUP(Tabla15[[#This Row],[CEDULA]],TMODELO[Numero Documento],TMODELO[Cargo],_xlfn.XLOOKUP(Tabla15[[#This Row],[COD]],TNOMINA[CODIGO],TNOMINA[cargo]))</f>
        <v>SUB-CONSULTORA JURIDICA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>CARRERA ADMINISTRATIVA</v>
      </c>
      <c r="H666" t="str">
        <f>_xlfn.XLOOKUP(Tabla15[[#This Row],[CARGO]],Tabla612[CARGO],Tabla612[CATEGORIA DEL SERVIDOR],Tabla15[[#This Row],[TIPO]])</f>
        <v>FIJO</v>
      </c>
      <c r="I666" t="str">
        <f>IF(Tabla15[[#This Row],[CAT1]]&lt;&gt;"",Tabla15[[#This Row],[CAT1]],Tabla15[[#This Row],[CAT2]])</f>
        <v>CARRERA ADMINISTRATIVA</v>
      </c>
      <c r="J666" s="42">
        <f>_xlfn.XLOOKUP(Tabla15[[#This Row],[COD]],TNOMINA[CODIGO],TNOMINA[sbruto])</f>
        <v>60000</v>
      </c>
      <c r="K666" s="42">
        <f>_xlfn.XLOOKUP(Tabla15[[#This Row],[COD]],TNOMINA[CODIGO],TNOMINA[ISR])</f>
        <v>3169.2</v>
      </c>
      <c r="L666" s="42">
        <f>_xlfn.XLOOKUP(Tabla15[[#This Row],[COD]],TNOMINA[CODIGO],TNOMINA[SFS])</f>
        <v>1824</v>
      </c>
      <c r="M666" s="42">
        <f>_xlfn.XLOOKUP(Tabla15[[#This Row],[COD]],TNOMINA[CODIGO],TNOMINA[AFP])</f>
        <v>1722</v>
      </c>
      <c r="N666" s="42">
        <f>_xlfn.XLOOKUP(Tabla15[[#This Row],[COD]],TNOMINA[CODIGO],TNOMINA[Otro Desc.])</f>
        <v>1912.3800000000047</v>
      </c>
      <c r="O666" s="42">
        <f>_xlfn.XLOOKUP(Tabla15[[#This Row],[COD]],TNOMINA[CODIGO],TNOMINA[sneto])</f>
        <v>51372.42</v>
      </c>
      <c r="P666" t="str">
        <f>_xlfn.XLOOKUP(Tabla15[[#This Row],[CEDULA]],EMPXSEXO[NODOC],EMPXSEXO[GENERO])</f>
        <v>F</v>
      </c>
      <c r="Q666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7" spans="1:17" hidden="1">
      <c r="A667" t="s">
        <v>7740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00114175631</v>
      </c>
      <c r="D667" t="str">
        <f>_xlfn.XLOOKUP(Tabla15[[#This Row],[CEDULA]],TMODELO[Numero Documento],TMODELO[Empleado],_xlfn.XLOOKUP(Tabla15[[#This Row],[CEDULA]],TNOMINA[cedula],TNOMINA[nombre]))</f>
        <v>GEISON DARIO TINEO MATA</v>
      </c>
      <c r="E667" t="str">
        <f>_xlfn.XLOOKUP(Tabla15[[#This Row],[CEDULA]],TMODELO[Numero Documento],TMODELO[Cargo],_xlfn.XLOOKUP(Tabla15[[#This Row],[COD]],TNOMINA[CODIGO],TNOMINA[cargo]))</f>
        <v>SOPORTE TECNICO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>CARRERA ADMINISTRATIVA</v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CARRERA ADMINISTRATIVA</v>
      </c>
      <c r="J667" s="42">
        <f>_xlfn.XLOOKUP(Tabla15[[#This Row],[COD]],TNOMINA[CODIGO],TNOMINA[sbruto])</f>
        <v>50000</v>
      </c>
      <c r="K667" s="42">
        <f>_xlfn.XLOOKUP(Tabla15[[#This Row],[COD]],TNOMINA[CODIGO],TNOMINA[ISR])</f>
        <v>1854</v>
      </c>
      <c r="L667" s="42">
        <f>_xlfn.XLOOKUP(Tabla15[[#This Row],[COD]],TNOMINA[CODIGO],TNOMINA[SFS])</f>
        <v>1520</v>
      </c>
      <c r="M667" s="42">
        <f>_xlfn.XLOOKUP(Tabla15[[#This Row],[COD]],TNOMINA[CODIGO],TNOMINA[AFP])</f>
        <v>1435</v>
      </c>
      <c r="N667" s="42">
        <f>_xlfn.XLOOKUP(Tabla15[[#This Row],[COD]],TNOMINA[CODIGO],TNOMINA[Otro Desc.])</f>
        <v>29381.809999999998</v>
      </c>
      <c r="O667" s="42">
        <f>_xlfn.XLOOKUP(Tabla15[[#This Row],[COD]],TNOMINA[CODIGO],TNOMINA[sneto])</f>
        <v>15809.19</v>
      </c>
      <c r="P667" t="str">
        <f>_xlfn.XLOOKUP(Tabla15[[#This Row],[CEDULA]],EMPXSEXO[NODOC],EMPXSEXO[GENERO])</f>
        <v>M</v>
      </c>
      <c r="Q66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8" spans="1:17" hidden="1">
      <c r="A668" t="s">
        <v>7732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00112336425</v>
      </c>
      <c r="D668" t="str">
        <f>_xlfn.XLOOKUP(Tabla15[[#This Row],[CEDULA]],TMODELO[Numero Documento],TMODELO[Empleado],_xlfn.XLOOKUP(Tabla15[[#This Row],[CEDULA]],TNOMINA[cedula],TNOMINA[nombre]))</f>
        <v>EVELYN ROSANNA FERNANDEZ HERNANDEZ</v>
      </c>
      <c r="E668" t="str">
        <f>_xlfn.XLOOKUP(Tabla15[[#This Row],[CEDULA]],TMODELO[Numero Documento],TMODELO[Cargo],_xlfn.XLOOKUP(Tabla15[[#This Row],[COD]],TNOMINA[CODIGO],TNOMINA[cargo]))</f>
        <v>COORD. DE RECURSOS HUMANOS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FIJO</v>
      </c>
      <c r="I668" t="str">
        <f>IF(Tabla15[[#This Row],[CAT1]]&lt;&gt;"",Tabla15[[#This Row],[CAT1]],Tabla15[[#This Row],[CAT2]])</f>
        <v>CARRERA ADMINISTRATIVA</v>
      </c>
      <c r="J668" s="42">
        <f>_xlfn.XLOOKUP(Tabla15[[#This Row],[COD]],TNOMINA[CODIGO],TNOMINA[sbruto])</f>
        <v>50000</v>
      </c>
      <c r="K668" s="42">
        <f>_xlfn.XLOOKUP(Tabla15[[#This Row],[COD]],TNOMINA[CODIGO],TNOMINA[ISR])</f>
        <v>1615.89</v>
      </c>
      <c r="L668" s="42">
        <f>_xlfn.XLOOKUP(Tabla15[[#This Row],[COD]],TNOMINA[CODIGO],TNOMINA[SFS])</f>
        <v>1520</v>
      </c>
      <c r="M668" s="42">
        <f>_xlfn.XLOOKUP(Tabla15[[#This Row],[COD]],TNOMINA[CODIGO],TNOMINA[AFP])</f>
        <v>1435</v>
      </c>
      <c r="N668" s="42">
        <f>_xlfn.XLOOKUP(Tabla15[[#This Row],[COD]],TNOMINA[CODIGO],TNOMINA[Otro Desc.])</f>
        <v>21833.81</v>
      </c>
      <c r="O668" s="42">
        <f>_xlfn.XLOOKUP(Tabla15[[#This Row],[COD]],TNOMINA[CODIGO],TNOMINA[sneto])</f>
        <v>23595.3</v>
      </c>
      <c r="P668" t="str">
        <f>_xlfn.XLOOKUP(Tabla15[[#This Row],[CEDULA]],EMPXSEXO[NODOC],EMPXSEXO[GENERO])</f>
        <v>F</v>
      </c>
      <c r="Q66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9" spans="1:17" hidden="1">
      <c r="A669" t="s">
        <v>7718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00102613379</v>
      </c>
      <c r="D669" t="str">
        <f>_xlfn.XLOOKUP(Tabla15[[#This Row],[CEDULA]],TMODELO[Numero Documento],TMODELO[Empleado],_xlfn.XLOOKUP(Tabla15[[#This Row],[CEDULA]],TNOMINA[cedula],TNOMINA[nombre]))</f>
        <v>ANGELA MARIA ESCOTO MONEGRO</v>
      </c>
      <c r="E669" t="str">
        <f>_xlfn.XLOOKUP(Tabla15[[#This Row],[CEDULA]],TMODELO[Numero Documento],TMODELO[Cargo],_xlfn.XLOOKUP(Tabla15[[#This Row],[COD]],TNOMINA[CODIGO],TNOMINA[cargo]))</f>
        <v>ANALISTA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FIJO</v>
      </c>
      <c r="I669" t="str">
        <f>IF(Tabla15[[#This Row],[CAT1]]&lt;&gt;"",Tabla15[[#This Row],[CAT1]],Tabla15[[#This Row],[CAT2]])</f>
        <v>FIJO</v>
      </c>
      <c r="J669" s="42">
        <f>_xlfn.XLOOKUP(Tabla15[[#This Row],[COD]],TNOMINA[CODIGO],TNOMINA[sbruto])</f>
        <v>49116</v>
      </c>
      <c r="K669" s="42">
        <f>_xlfn.XLOOKUP(Tabla15[[#This Row],[COD]],TNOMINA[CODIGO],TNOMINA[ISR])</f>
        <v>1729.24</v>
      </c>
      <c r="L669" s="42">
        <f>_xlfn.XLOOKUP(Tabla15[[#This Row],[COD]],TNOMINA[CODIGO],TNOMINA[SFS])</f>
        <v>1493.13</v>
      </c>
      <c r="M669" s="42">
        <f>_xlfn.XLOOKUP(Tabla15[[#This Row],[COD]],TNOMINA[CODIGO],TNOMINA[AFP])</f>
        <v>1409.63</v>
      </c>
      <c r="N669" s="42">
        <f>_xlfn.XLOOKUP(Tabla15[[#This Row],[COD]],TNOMINA[CODIGO],TNOMINA[Otro Desc.])</f>
        <v>25</v>
      </c>
      <c r="O669" s="42">
        <f>_xlfn.XLOOKUP(Tabla15[[#This Row],[COD]],TNOMINA[CODIGO],TNOMINA[sneto])</f>
        <v>44459</v>
      </c>
      <c r="P669" t="str">
        <f>_xlfn.XLOOKUP(Tabla15[[#This Row],[CEDULA]],EMPXSEXO[NODOC],EMPXSEXO[GENERO])</f>
        <v>F</v>
      </c>
      <c r="Q66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0" spans="1:17" hidden="1">
      <c r="A670" t="s">
        <v>7754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00100132232</v>
      </c>
      <c r="D670" t="str">
        <f>_xlfn.XLOOKUP(Tabla15[[#This Row],[CEDULA]],TMODELO[Numero Documento],TMODELO[Empleado],_xlfn.XLOOKUP(Tabla15[[#This Row],[CEDULA]],TNOMINA[cedula],TNOMINA[nombre]))</f>
        <v>JOSE RAFAEL SOSA</v>
      </c>
      <c r="E670" t="str">
        <f>_xlfn.XLOOKUP(Tabla15[[#This Row],[CEDULA]],TMODELO[Numero Documento],TMODELO[Cargo],_xlfn.XLOOKUP(Tabla15[[#This Row],[COD]],TNOMINA[CODIGO],TNOMINA[cargo]))</f>
        <v>ELECTRICISTA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>CARRERA ADMINISTRATIVA</v>
      </c>
      <c r="H670" t="str">
        <f>_xlfn.XLOOKUP(Tabla15[[#This Row],[CARGO]],Tabla612[CARGO],Tabla612[CATEGORIA DEL SERVIDOR],Tabla15[[#This Row],[TIPO]])</f>
        <v>ESTATUTO SIMPLIFICADO</v>
      </c>
      <c r="I670" t="str">
        <f>IF(Tabla15[[#This Row],[CAT1]]&lt;&gt;"",Tabla15[[#This Row],[CAT1]],Tabla15[[#This Row],[CAT2]])</f>
        <v>CARRERA ADMINISTRATIVA</v>
      </c>
      <c r="J670" s="42">
        <f>_xlfn.XLOOKUP(Tabla15[[#This Row],[COD]],TNOMINA[CODIGO],TNOMINA[sbruto])</f>
        <v>36000</v>
      </c>
      <c r="K670" s="42">
        <f>_xlfn.XLOOKUP(Tabla15[[#This Row],[COD]],TNOMINA[CODIGO],TNOMINA[ISR])</f>
        <v>0</v>
      </c>
      <c r="L670" s="42">
        <f>_xlfn.XLOOKUP(Tabla15[[#This Row],[COD]],TNOMINA[CODIGO],TNOMINA[SFS])</f>
        <v>1094.4000000000001</v>
      </c>
      <c r="M670" s="42">
        <f>_xlfn.XLOOKUP(Tabla15[[#This Row],[COD]],TNOMINA[CODIGO],TNOMINA[AFP])</f>
        <v>1033.2</v>
      </c>
      <c r="N670" s="42">
        <f>_xlfn.XLOOKUP(Tabla15[[#This Row],[COD]],TNOMINA[CODIGO],TNOMINA[Otro Desc.])</f>
        <v>10181.5</v>
      </c>
      <c r="O670" s="42">
        <f>_xlfn.XLOOKUP(Tabla15[[#This Row],[COD]],TNOMINA[CODIGO],TNOMINA[sneto])</f>
        <v>23690.9</v>
      </c>
      <c r="P670" t="str">
        <f>_xlfn.XLOOKUP(Tabla15[[#This Row],[CEDULA]],EMPXSEXO[NODOC],EMPXSEXO[GENERO])</f>
        <v>M</v>
      </c>
      <c r="Q67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1" spans="1:17" hidden="1">
      <c r="A671" t="s">
        <v>7812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00105605232</v>
      </c>
      <c r="D671" t="str">
        <f>_xlfn.XLOOKUP(Tabla15[[#This Row],[CEDULA]],TMODELO[Numero Documento],TMODELO[Empleado],_xlfn.XLOOKUP(Tabla15[[#This Row],[CEDULA]],TNOMINA[cedula],TNOMINA[nombre]))</f>
        <v>ZORAIDA LIBERTAD MONTERO MEDINA</v>
      </c>
      <c r="E671" t="str">
        <f>_xlfn.XLOOKUP(Tabla15[[#This Row],[CEDULA]],TMODELO[Numero Documento],TMODELO[Cargo],_xlfn.XLOOKUP(Tabla15[[#This Row],[COD]],TNOMINA[CODIGO],TNOMINA[cargo]))</f>
        <v>ENC. PAT. MON. REG. ESTE S.P.M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/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FIJO</v>
      </c>
      <c r="J671" s="42">
        <f>_xlfn.XLOOKUP(Tabla15[[#This Row],[COD]],TNOMINA[CODIGO],TNOMINA[sbruto])</f>
        <v>35000</v>
      </c>
      <c r="K671" s="42">
        <f>_xlfn.XLOOKUP(Tabla15[[#This Row],[COD]],TNOMINA[CODIGO],TNOMINA[ISR])</f>
        <v>0</v>
      </c>
      <c r="L671" s="42">
        <f>_xlfn.XLOOKUP(Tabla15[[#This Row],[COD]],TNOMINA[CODIGO],TNOMINA[SFS])</f>
        <v>1064</v>
      </c>
      <c r="M671" s="42">
        <f>_xlfn.XLOOKUP(Tabla15[[#This Row],[COD]],TNOMINA[CODIGO],TNOMINA[AFP])</f>
        <v>1004.5</v>
      </c>
      <c r="N671" s="42">
        <f>_xlfn.XLOOKUP(Tabla15[[#This Row],[COD]],TNOMINA[CODIGO],TNOMINA[Otro Desc.])</f>
        <v>375</v>
      </c>
      <c r="O671" s="42">
        <f>_xlfn.XLOOKUP(Tabla15[[#This Row],[COD]],TNOMINA[CODIGO],TNOMINA[sneto])</f>
        <v>32556.5</v>
      </c>
      <c r="P671" t="str">
        <f>_xlfn.XLOOKUP(Tabla15[[#This Row],[CEDULA]],EMPXSEXO[NODOC],EMPXSEXO[GENERO])</f>
        <v>F</v>
      </c>
      <c r="Q67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2" spans="1:17" hidden="1">
      <c r="A672" t="s">
        <v>7730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40221068394</v>
      </c>
      <c r="D672" t="str">
        <f>_xlfn.XLOOKUP(Tabla15[[#This Row],[CEDULA]],TMODELO[Numero Documento],TMODELO[Empleado],_xlfn.XLOOKUP(Tabla15[[#This Row],[CEDULA]],TNOMINA[cedula],TNOMINA[nombre]))</f>
        <v>EMMANUEL ESPINAL BELLIARD</v>
      </c>
      <c r="E672" t="str">
        <f>_xlfn.XLOOKUP(Tabla15[[#This Row],[CEDULA]],TMODELO[Numero Documento],TMODELO[Cargo],_xlfn.XLOOKUP(Tabla15[[#This Row],[COD]],TNOMINA[CODIGO],TNOMINA[cargo]))</f>
        <v>AUXILIAR ADMINISTRATIVO (A)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FIJO</v>
      </c>
      <c r="I672" t="str">
        <f>IF(Tabla15[[#This Row],[CAT1]]&lt;&gt;"",Tabla15[[#This Row],[CAT1]],Tabla15[[#This Row],[CAT2]])</f>
        <v>FIJO</v>
      </c>
      <c r="J672" s="42">
        <f>_xlfn.XLOOKUP(Tabla15[[#This Row],[COD]],TNOMINA[CODIGO],TNOMINA[sbruto])</f>
        <v>35000</v>
      </c>
      <c r="K672" s="42">
        <f>_xlfn.XLOOKUP(Tabla15[[#This Row],[COD]],TNOMINA[CODIGO],TNOMINA[ISR])</f>
        <v>0</v>
      </c>
      <c r="L672" s="42">
        <f>_xlfn.XLOOKUP(Tabla15[[#This Row],[COD]],TNOMINA[CODIGO],TNOMINA[SFS])</f>
        <v>1064</v>
      </c>
      <c r="M672" s="42">
        <f>_xlfn.XLOOKUP(Tabla15[[#This Row],[COD]],TNOMINA[CODIGO],TNOMINA[AFP])</f>
        <v>1004.5</v>
      </c>
      <c r="N672" s="42">
        <f>_xlfn.XLOOKUP(Tabla15[[#This Row],[COD]],TNOMINA[CODIGO],TNOMINA[Otro Desc.])</f>
        <v>933.34000000000015</v>
      </c>
      <c r="O672" s="42">
        <f>_xlfn.XLOOKUP(Tabla15[[#This Row],[COD]],TNOMINA[CODIGO],TNOMINA[sneto])</f>
        <v>31998.16</v>
      </c>
      <c r="P672" t="str">
        <f>_xlfn.XLOOKUP(Tabla15[[#This Row],[CEDULA]],EMPXSEXO[NODOC],EMPXSEXO[GENERO])</f>
        <v>M</v>
      </c>
      <c r="Q67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3" spans="1:17" hidden="1">
      <c r="A673" t="s">
        <v>7775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00107286049</v>
      </c>
      <c r="D673" t="str">
        <f>_xlfn.XLOOKUP(Tabla15[[#This Row],[CEDULA]],TMODELO[Numero Documento],TMODELO[Empleado],_xlfn.XLOOKUP(Tabla15[[#This Row],[CEDULA]],TNOMINA[cedula],TNOMINA[nombre]))</f>
        <v>MAURA DE LAS MERCEDES MATOS DE MARTE</v>
      </c>
      <c r="E673" t="str">
        <f>_xlfn.XLOOKUP(Tabla15[[#This Row],[CEDULA]],TMODELO[Numero Documento],TMODELO[Cargo],_xlfn.XLOOKUP(Tabla15[[#This Row],[COD]],TNOMINA[CODIGO],TNOMINA[cargo]))</f>
        <v>ENCARGADO (A) ARCHIVO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>CARRERA ADMINISTRATIVA</v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CARRERA ADMINISTRATIVA</v>
      </c>
      <c r="J673" s="42">
        <f>_xlfn.XLOOKUP(Tabla15[[#This Row],[COD]],TNOMINA[CODIGO],TNOMINA[sbruto])</f>
        <v>35000</v>
      </c>
      <c r="K673" s="42">
        <f>_xlfn.XLOOKUP(Tabla15[[#This Row],[COD]],TNOMINA[CODIGO],TNOMINA[ISR])</f>
        <v>0</v>
      </c>
      <c r="L673" s="42">
        <f>_xlfn.XLOOKUP(Tabla15[[#This Row],[COD]],TNOMINA[CODIGO],TNOMINA[SFS])</f>
        <v>1064</v>
      </c>
      <c r="M673" s="42">
        <f>_xlfn.XLOOKUP(Tabla15[[#This Row],[COD]],TNOMINA[CODIGO],TNOMINA[AFP])</f>
        <v>1004.5</v>
      </c>
      <c r="N673" s="42">
        <f>_xlfn.XLOOKUP(Tabla15[[#This Row],[COD]],TNOMINA[CODIGO],TNOMINA[Otro Desc.])</f>
        <v>125</v>
      </c>
      <c r="O673" s="42">
        <f>_xlfn.XLOOKUP(Tabla15[[#This Row],[COD]],TNOMINA[CODIGO],TNOMINA[sneto])</f>
        <v>32806.5</v>
      </c>
      <c r="P673" t="str">
        <f>_xlfn.XLOOKUP(Tabla15[[#This Row],[CEDULA]],EMPXSEXO[NODOC],EMPXSEXO[GENERO])</f>
        <v>F</v>
      </c>
      <c r="Q67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4" spans="1:17" hidden="1">
      <c r="A674" t="s">
        <v>7723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00109862979</v>
      </c>
      <c r="D674" t="str">
        <f>_xlfn.XLOOKUP(Tabla15[[#This Row],[CEDULA]],TMODELO[Numero Documento],TMODELO[Empleado],_xlfn.XLOOKUP(Tabla15[[#This Row],[CEDULA]],TNOMINA[cedula],TNOMINA[nombre]))</f>
        <v>CARMEN VELEZ VICENTE</v>
      </c>
      <c r="E674" t="str">
        <f>_xlfn.XLOOKUP(Tabla15[[#This Row],[CEDULA]],TMODELO[Numero Documento],TMODELO[Cargo],_xlfn.XLOOKUP(Tabla15[[#This Row],[COD]],TNOMINA[CODIGO],TNOMINA[cargo]))</f>
        <v>SECRETARIA DEL GOBERNADOR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>CARRERA ADMINISTRATIVA</v>
      </c>
      <c r="H674" t="str">
        <f>_xlfn.XLOOKUP(Tabla15[[#This Row],[CARGO]],Tabla612[CARGO],Tabla612[CATEGORIA DEL SERVIDOR],Tabla15[[#This Row],[TIPO]])</f>
        <v>FIJO</v>
      </c>
      <c r="I674" t="str">
        <f>IF(Tabla15[[#This Row],[CAT1]]&lt;&gt;"",Tabla15[[#This Row],[CAT1]],Tabla15[[#This Row],[CAT2]])</f>
        <v>CARRERA ADMINISTRATIVA</v>
      </c>
      <c r="J674" s="42">
        <f>_xlfn.XLOOKUP(Tabla15[[#This Row],[COD]],TNOMINA[CODIGO],TNOMINA[sbruto])</f>
        <v>35000</v>
      </c>
      <c r="K674" s="42">
        <f>_xlfn.XLOOKUP(Tabla15[[#This Row],[COD]],TNOMINA[CODIGO],TNOMINA[ISR])</f>
        <v>0</v>
      </c>
      <c r="L674" s="42">
        <f>_xlfn.XLOOKUP(Tabla15[[#This Row],[COD]],TNOMINA[CODIGO],TNOMINA[SFS])</f>
        <v>1064</v>
      </c>
      <c r="M674" s="42">
        <f>_xlfn.XLOOKUP(Tabla15[[#This Row],[COD]],TNOMINA[CODIGO],TNOMINA[AFP])</f>
        <v>1004.5</v>
      </c>
      <c r="N674" s="42">
        <f>_xlfn.XLOOKUP(Tabla15[[#This Row],[COD]],TNOMINA[CODIGO],TNOMINA[Otro Desc.])</f>
        <v>20794</v>
      </c>
      <c r="O674" s="42">
        <f>_xlfn.XLOOKUP(Tabla15[[#This Row],[COD]],TNOMINA[CODIGO],TNOMINA[sneto])</f>
        <v>12137.5</v>
      </c>
      <c r="P674" t="str">
        <f>_xlfn.XLOOKUP(Tabla15[[#This Row],[CEDULA]],EMPXSEXO[NODOC],EMPXSEXO[GENERO])</f>
        <v>F</v>
      </c>
      <c r="Q67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5" spans="1:17" hidden="1">
      <c r="A675" t="s">
        <v>7808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04000017915</v>
      </c>
      <c r="D675" t="str">
        <f>_xlfn.XLOOKUP(Tabla15[[#This Row],[CEDULA]],TMODELO[Numero Documento],TMODELO[Empleado],_xlfn.XLOOKUP(Tabla15[[#This Row],[CEDULA]],TNOMINA[cedula],TNOMINA[nombre]))</f>
        <v>YNES ALTAGRACIA SANDOVAL DE BAQUERO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2">
        <f>_xlfn.XLOOKUP(Tabla15[[#This Row],[COD]],TNOMINA[CODIGO],TNOMINA[sbruto])</f>
        <v>35000</v>
      </c>
      <c r="K675" s="42">
        <f>_xlfn.XLOOKUP(Tabla15[[#This Row],[COD]],TNOMINA[CODIGO],TNOMINA[ISR])</f>
        <v>0</v>
      </c>
      <c r="L675" s="42">
        <f>_xlfn.XLOOKUP(Tabla15[[#This Row],[COD]],TNOMINA[CODIGO],TNOMINA[SFS])</f>
        <v>1064</v>
      </c>
      <c r="M675" s="42">
        <f>_xlfn.XLOOKUP(Tabla15[[#This Row],[COD]],TNOMINA[CODIGO],TNOMINA[AFP])</f>
        <v>1004.5</v>
      </c>
      <c r="N675" s="42">
        <f>_xlfn.XLOOKUP(Tabla15[[#This Row],[COD]],TNOMINA[CODIGO],TNOMINA[Otro Desc.])</f>
        <v>25</v>
      </c>
      <c r="O675" s="42">
        <f>_xlfn.XLOOKUP(Tabla15[[#This Row],[COD]],TNOMINA[CODIGO],TNOMINA[sneto])</f>
        <v>32906.5</v>
      </c>
      <c r="P675" t="str">
        <f>_xlfn.XLOOKUP(Tabla15[[#This Row],[CEDULA]],EMPXSEXO[NODOC],EMPXSEXO[GENERO])</f>
        <v>F</v>
      </c>
      <c r="Q67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6" spans="1:17" hidden="1">
      <c r="A676" t="s">
        <v>7773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00116111014</v>
      </c>
      <c r="D676" t="str">
        <f>_xlfn.XLOOKUP(Tabla15[[#This Row],[CEDULA]],TMODELO[Numero Documento],TMODELO[Empleado],_xlfn.XLOOKUP(Tabla15[[#This Row],[CEDULA]],TNOMINA[cedula],TNOMINA[nombre]))</f>
        <v>MARTA BERNARDITA DE LOURDES MEJIA DE OLEO</v>
      </c>
      <c r="E676" t="str">
        <f>_xlfn.XLOOKUP(Tabla15[[#This Row],[CEDULA]],TMODELO[Numero Documento],TMODELO[Cargo],_xlfn.XLOOKUP(Tabla15[[#This Row],[COD]],TNOMINA[CODIGO],TNOMINA[cargo]))</f>
        <v>SECRETARIA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2">
        <f>_xlfn.XLOOKUP(Tabla15[[#This Row],[COD]],TNOMINA[CODIGO],TNOMINA[sbruto])</f>
        <v>31500</v>
      </c>
      <c r="K676" s="42">
        <f>_xlfn.XLOOKUP(Tabla15[[#This Row],[COD]],TNOMINA[CODIGO],TNOMINA[ISR])</f>
        <v>0</v>
      </c>
      <c r="L676" s="42">
        <f>_xlfn.XLOOKUP(Tabla15[[#This Row],[COD]],TNOMINA[CODIGO],TNOMINA[SFS])</f>
        <v>957.6</v>
      </c>
      <c r="M676" s="42">
        <f>_xlfn.XLOOKUP(Tabla15[[#This Row],[COD]],TNOMINA[CODIGO],TNOMINA[AFP])</f>
        <v>904.05</v>
      </c>
      <c r="N676" s="42">
        <f>_xlfn.XLOOKUP(Tabla15[[#This Row],[COD]],TNOMINA[CODIGO],TNOMINA[Otro Desc.])</f>
        <v>1021</v>
      </c>
      <c r="O676" s="42">
        <f>_xlfn.XLOOKUP(Tabla15[[#This Row],[COD]],TNOMINA[CODIGO],TNOMINA[sneto])</f>
        <v>28617.35</v>
      </c>
      <c r="P676" t="str">
        <f>_xlfn.XLOOKUP(Tabla15[[#This Row],[CEDULA]],EMPXSEXO[NODOC],EMPXSEXO[GENERO])</f>
        <v>F</v>
      </c>
      <c r="Q676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7" spans="1:17" hidden="1">
      <c r="A677" t="s">
        <v>7798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00101631950</v>
      </c>
      <c r="D677" t="str">
        <f>_xlfn.XLOOKUP(Tabla15[[#This Row],[CEDULA]],TMODELO[Numero Documento],TMODELO[Empleado],_xlfn.XLOOKUP(Tabla15[[#This Row],[CEDULA]],TNOMINA[cedula],TNOMINA[nombre]))</f>
        <v>TEMISTOCLES GUILLERMO ARISTY DIAZ</v>
      </c>
      <c r="E677" t="str">
        <f>_xlfn.XLOOKUP(Tabla15[[#This Row],[CEDULA]],TMODELO[Numero Documento],TMODELO[Cargo],_xlfn.XLOOKUP(Tabla15[[#This Row],[COD]],TNOMINA[CODIGO],TNOMINA[cargo]))</f>
        <v>ARQUITECTO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2">
        <f>_xlfn.XLOOKUP(Tabla15[[#This Row],[COD]],TNOMINA[CODIGO],TNOMINA[sbruto])</f>
        <v>31500</v>
      </c>
      <c r="K677" s="42">
        <f>_xlfn.XLOOKUP(Tabla15[[#This Row],[COD]],TNOMINA[CODIGO],TNOMINA[ISR])</f>
        <v>0</v>
      </c>
      <c r="L677" s="42">
        <f>_xlfn.XLOOKUP(Tabla15[[#This Row],[COD]],TNOMINA[CODIGO],TNOMINA[SFS])</f>
        <v>957.6</v>
      </c>
      <c r="M677" s="42">
        <f>_xlfn.XLOOKUP(Tabla15[[#This Row],[COD]],TNOMINA[CODIGO],TNOMINA[AFP])</f>
        <v>904.05</v>
      </c>
      <c r="N677" s="42">
        <f>_xlfn.XLOOKUP(Tabla15[[#This Row],[COD]],TNOMINA[CODIGO],TNOMINA[Otro Desc.])</f>
        <v>1366</v>
      </c>
      <c r="O677" s="42">
        <f>_xlfn.XLOOKUP(Tabla15[[#This Row],[COD]],TNOMINA[CODIGO],TNOMINA[sneto])</f>
        <v>28272.35</v>
      </c>
      <c r="P677" t="str">
        <f>_xlfn.XLOOKUP(Tabla15[[#This Row],[CEDULA]],EMPXSEXO[NODOC],EMPXSEXO[GENERO])</f>
        <v>M</v>
      </c>
      <c r="Q67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8" spans="1:17" hidden="1">
      <c r="A678" t="s">
        <v>7766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00100637529</v>
      </c>
      <c r="D678" t="str">
        <f>_xlfn.XLOOKUP(Tabla15[[#This Row],[CEDULA]],TMODELO[Numero Documento],TMODELO[Empleado],_xlfn.XLOOKUP(Tabla15[[#This Row],[CEDULA]],TNOMINA[cedula],TNOMINA[nombre]))</f>
        <v>MARIA DEL CARMEN RODRIGUEZ FUERTES</v>
      </c>
      <c r="E678" t="str">
        <f>_xlfn.XLOOKUP(Tabla15[[#This Row],[CEDULA]],TMODELO[Numero Documento],TMODELO[Cargo],_xlfn.XLOOKUP(Tabla15[[#This Row],[COD]],TNOMINA[CODIGO],TNOMINA[cargo]))</f>
        <v>ENC. DE TRAMITACION DE PROYECT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FIJO</v>
      </c>
      <c r="I678" t="str">
        <f>IF(Tabla15[[#This Row],[CAT1]]&lt;&gt;"",Tabla15[[#This Row],[CAT1]],Tabla15[[#This Row],[CAT2]])</f>
        <v>FIJO</v>
      </c>
      <c r="J678" s="42">
        <f>_xlfn.XLOOKUP(Tabla15[[#This Row],[COD]],TNOMINA[CODIGO],TNOMINA[sbruto])</f>
        <v>31500</v>
      </c>
      <c r="K678" s="42">
        <f>_xlfn.XLOOKUP(Tabla15[[#This Row],[COD]],TNOMINA[CODIGO],TNOMINA[ISR])</f>
        <v>0</v>
      </c>
      <c r="L678" s="42">
        <f>_xlfn.XLOOKUP(Tabla15[[#This Row],[COD]],TNOMINA[CODIGO],TNOMINA[SFS])</f>
        <v>957.6</v>
      </c>
      <c r="M678" s="42">
        <f>_xlfn.XLOOKUP(Tabla15[[#This Row],[COD]],TNOMINA[CODIGO],TNOMINA[AFP])</f>
        <v>904.05</v>
      </c>
      <c r="N678" s="42">
        <f>_xlfn.XLOOKUP(Tabla15[[#This Row],[COD]],TNOMINA[CODIGO],TNOMINA[Otro Desc.])</f>
        <v>25</v>
      </c>
      <c r="O678" s="42">
        <f>_xlfn.XLOOKUP(Tabla15[[#This Row],[COD]],TNOMINA[CODIGO],TNOMINA[sneto])</f>
        <v>29613.35</v>
      </c>
      <c r="P678" t="str">
        <f>_xlfn.XLOOKUP(Tabla15[[#This Row],[CEDULA]],EMPXSEXO[NODOC],EMPXSEXO[GENERO])</f>
        <v>F</v>
      </c>
      <c r="Q67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9" spans="1:17" hidden="1">
      <c r="A679" t="s">
        <v>7728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22500318955</v>
      </c>
      <c r="D679" t="str">
        <f>_xlfn.XLOOKUP(Tabla15[[#This Row],[CEDULA]],TMODELO[Numero Documento],TMODELO[Empleado],_xlfn.XLOOKUP(Tabla15[[#This Row],[CEDULA]],TNOMINA[cedula],TNOMINA[nombre]))</f>
        <v>ELAINE ANTONIA CAPELLAN JAQUEZ</v>
      </c>
      <c r="E679" t="str">
        <f>_xlfn.XLOOKUP(Tabla15[[#This Row],[CEDULA]],TMODELO[Numero Documento],TMODELO[Cargo],_xlfn.XLOOKUP(Tabla15[[#This Row],[COD]],TNOMINA[CODIGO],TNOMINA[cargo]))</f>
        <v>AUXILIAR ADMINISTRATIVO (A)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FIJO</v>
      </c>
      <c r="I679" t="str">
        <f>IF(Tabla15[[#This Row],[CAT1]]&lt;&gt;"",Tabla15[[#This Row],[CAT1]],Tabla15[[#This Row],[CAT2]])</f>
        <v>FIJO</v>
      </c>
      <c r="J679" s="42">
        <f>_xlfn.XLOOKUP(Tabla15[[#This Row],[COD]],TNOMINA[CODIGO],TNOMINA[sbruto])</f>
        <v>30000</v>
      </c>
      <c r="K679" s="42">
        <f>_xlfn.XLOOKUP(Tabla15[[#This Row],[COD]],TNOMINA[CODIGO],TNOMINA[ISR])</f>
        <v>0</v>
      </c>
      <c r="L679" s="42">
        <f>_xlfn.XLOOKUP(Tabla15[[#This Row],[COD]],TNOMINA[CODIGO],TNOMINA[SFS])</f>
        <v>912</v>
      </c>
      <c r="M679" s="42">
        <f>_xlfn.XLOOKUP(Tabla15[[#This Row],[COD]],TNOMINA[CODIGO],TNOMINA[AFP])</f>
        <v>861</v>
      </c>
      <c r="N679" s="42">
        <f>_xlfn.XLOOKUP(Tabla15[[#This Row],[COD]],TNOMINA[CODIGO],TNOMINA[Otro Desc.])</f>
        <v>25</v>
      </c>
      <c r="O679" s="42">
        <f>_xlfn.XLOOKUP(Tabla15[[#This Row],[COD]],TNOMINA[CODIGO],TNOMINA[sneto])</f>
        <v>28202</v>
      </c>
      <c r="P679" t="str">
        <f>_xlfn.XLOOKUP(Tabla15[[#This Row],[CEDULA]],EMPXSEXO[NODOC],EMPXSEXO[GENERO])</f>
        <v>F</v>
      </c>
      <c r="Q67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0" spans="1:17" hidden="1">
      <c r="A680" t="s">
        <v>7799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04000015703</v>
      </c>
      <c r="D680" t="str">
        <f>_xlfn.XLOOKUP(Tabla15[[#This Row],[CEDULA]],TMODELO[Numero Documento],TMODELO[Empleado],_xlfn.XLOOKUP(Tabla15[[#This Row],[CEDULA]],TNOMINA[cedula],TNOMINA[nombre]))</f>
        <v>TEOFILO FERNANDEZ</v>
      </c>
      <c r="E680" t="str">
        <f>_xlfn.XLOOKUP(Tabla15[[#This Row],[CEDULA]],TMODELO[Numero Documento],TMODELO[Cargo],_xlfn.XLOOKUP(Tabla15[[#This Row],[COD]],TNOMINA[CODIGO],TNOMINA[cargo]))</f>
        <v>AUXILIAR MANTENIMIENTO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/>
      </c>
      <c r="H680" t="str">
        <f>_xlfn.XLOOKUP(Tabla15[[#This Row],[CARGO]],Tabla612[CARGO],Tabla612[CATEGORIA DEL SERVIDOR],Tabla15[[#This Row],[TIPO]])</f>
        <v>ESTATUTO SIMPLIFICADO</v>
      </c>
      <c r="I680" t="str">
        <f>IF(Tabla15[[#This Row],[CAT1]]&lt;&gt;"",Tabla15[[#This Row],[CAT1]],Tabla15[[#This Row],[CAT2]])</f>
        <v>ESTATUTO SIMPLIFICADO</v>
      </c>
      <c r="J680" s="42">
        <f>_xlfn.XLOOKUP(Tabla15[[#This Row],[COD]],TNOMINA[CODIGO],TNOMINA[sbruto])</f>
        <v>30000</v>
      </c>
      <c r="K680" s="42">
        <f>_xlfn.XLOOKUP(Tabla15[[#This Row],[COD]],TNOMINA[CODIGO],TNOMINA[ISR])</f>
        <v>0</v>
      </c>
      <c r="L680" s="42">
        <f>_xlfn.XLOOKUP(Tabla15[[#This Row],[COD]],TNOMINA[CODIGO],TNOMINA[SFS])</f>
        <v>912</v>
      </c>
      <c r="M680" s="42">
        <f>_xlfn.XLOOKUP(Tabla15[[#This Row],[COD]],TNOMINA[CODIGO],TNOMINA[AFP])</f>
        <v>861</v>
      </c>
      <c r="N680" s="42">
        <f>_xlfn.XLOOKUP(Tabla15[[#This Row],[COD]],TNOMINA[CODIGO],TNOMINA[Otro Desc.])</f>
        <v>1071</v>
      </c>
      <c r="O680" s="42">
        <f>_xlfn.XLOOKUP(Tabla15[[#This Row],[COD]],TNOMINA[CODIGO],TNOMINA[sneto])</f>
        <v>27156</v>
      </c>
      <c r="P680" t="str">
        <f>_xlfn.XLOOKUP(Tabla15[[#This Row],[CEDULA]],EMPXSEXO[NODOC],EMPXSEXO[GENERO])</f>
        <v>M</v>
      </c>
      <c r="Q68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1" spans="1:17" hidden="1">
      <c r="A681" t="s">
        <v>7749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00110975398</v>
      </c>
      <c r="D681" t="str">
        <f>_xlfn.XLOOKUP(Tabla15[[#This Row],[CEDULA]],TMODELO[Numero Documento],TMODELO[Empleado],_xlfn.XLOOKUP(Tabla15[[#This Row],[CEDULA]],TNOMINA[cedula],TNOMINA[nombre]))</f>
        <v>JOSE DE LA CRUZ LOPEZ GOMEZ</v>
      </c>
      <c r="E681" t="str">
        <f>_xlfn.XLOOKUP(Tabla15[[#This Row],[CEDULA]],TMODELO[Numero Documento],TMODELO[Cargo],_xlfn.XLOOKUP(Tabla15[[#This Row],[COD]],TNOMINA[CODIGO],TNOMINA[cargo]))</f>
        <v>CHOFER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/>
      </c>
      <c r="H681" t="str">
        <f>_xlfn.XLOOKUP(Tabla15[[#This Row],[CARGO]],Tabla612[CARGO],Tabla612[CATEGORIA DEL SERVIDOR],Tabla15[[#This Row],[TIPO]])</f>
        <v>ESTATUTO SIMPLIFICADO</v>
      </c>
      <c r="I681" t="str">
        <f>IF(Tabla15[[#This Row],[CAT1]]&lt;&gt;"",Tabla15[[#This Row],[CAT1]],Tabla15[[#This Row],[CAT2]])</f>
        <v>ESTATUTO SIMPLIFICADO</v>
      </c>
      <c r="J681" s="42">
        <f>_xlfn.XLOOKUP(Tabla15[[#This Row],[COD]],TNOMINA[CODIGO],TNOMINA[sbruto])</f>
        <v>30000</v>
      </c>
      <c r="K681" s="42">
        <f>_xlfn.XLOOKUP(Tabla15[[#This Row],[COD]],TNOMINA[CODIGO],TNOMINA[ISR])</f>
        <v>0</v>
      </c>
      <c r="L681" s="42">
        <f>_xlfn.XLOOKUP(Tabla15[[#This Row],[COD]],TNOMINA[CODIGO],TNOMINA[SFS])</f>
        <v>912</v>
      </c>
      <c r="M681" s="42">
        <f>_xlfn.XLOOKUP(Tabla15[[#This Row],[COD]],TNOMINA[CODIGO],TNOMINA[AFP])</f>
        <v>861</v>
      </c>
      <c r="N681" s="42">
        <f>_xlfn.XLOOKUP(Tabla15[[#This Row],[COD]],TNOMINA[CODIGO],TNOMINA[Otro Desc.])</f>
        <v>14512.5</v>
      </c>
      <c r="O681" s="42">
        <f>_xlfn.XLOOKUP(Tabla15[[#This Row],[COD]],TNOMINA[CODIGO],TNOMINA[sneto])</f>
        <v>13714.5</v>
      </c>
      <c r="P681" t="str">
        <f>_xlfn.XLOOKUP(Tabla15[[#This Row],[CEDULA]],EMPXSEXO[NODOC],EMPXSEXO[GENERO])</f>
        <v>M</v>
      </c>
      <c r="Q68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2" spans="1:17" hidden="1">
      <c r="A682" t="s">
        <v>7752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00119461168</v>
      </c>
      <c r="D682" t="str">
        <f>_xlfn.XLOOKUP(Tabla15[[#This Row],[CEDULA]],TMODELO[Numero Documento],TMODELO[Empleado],_xlfn.XLOOKUP(Tabla15[[#This Row],[CEDULA]],TNOMINA[cedula],TNOMINA[nombre]))</f>
        <v>JOSE MANUEL HERNANDEZ FRANCO</v>
      </c>
      <c r="E682" t="str">
        <f>_xlfn.XLOOKUP(Tabla15[[#This Row],[CEDULA]],TMODELO[Numero Documento],TMODELO[Cargo],_xlfn.XLOOKUP(Tabla15[[#This Row],[COD]],TNOMINA[CODIGO],TNOMINA[cargo]))</f>
        <v>AUXILIAR ALMACEN Y SUMINISTRO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FIJO</v>
      </c>
      <c r="I682" t="str">
        <f>IF(Tabla15[[#This Row],[CAT1]]&lt;&gt;"",Tabla15[[#This Row],[CAT1]],Tabla15[[#This Row],[CAT2]])</f>
        <v>FIJO</v>
      </c>
      <c r="J682" s="42">
        <f>_xlfn.XLOOKUP(Tabla15[[#This Row],[COD]],TNOMINA[CODIGO],TNOMINA[sbruto])</f>
        <v>30000</v>
      </c>
      <c r="K682" s="42">
        <f>_xlfn.XLOOKUP(Tabla15[[#This Row],[COD]],TNOMINA[CODIGO],TNOMINA[ISR])</f>
        <v>0</v>
      </c>
      <c r="L682" s="42">
        <f>_xlfn.XLOOKUP(Tabla15[[#This Row],[COD]],TNOMINA[CODIGO],TNOMINA[SFS])</f>
        <v>912</v>
      </c>
      <c r="M682" s="42">
        <f>_xlfn.XLOOKUP(Tabla15[[#This Row],[COD]],TNOMINA[CODIGO],TNOMINA[AFP])</f>
        <v>861</v>
      </c>
      <c r="N682" s="42">
        <f>_xlfn.XLOOKUP(Tabla15[[#This Row],[COD]],TNOMINA[CODIGO],TNOMINA[Otro Desc.])</f>
        <v>16166</v>
      </c>
      <c r="O682" s="42">
        <f>_xlfn.XLOOKUP(Tabla15[[#This Row],[COD]],TNOMINA[CODIGO],TNOMINA[sneto])</f>
        <v>12061</v>
      </c>
      <c r="P682" t="str">
        <f>_xlfn.XLOOKUP(Tabla15[[#This Row],[CEDULA]],EMPXSEXO[NODOC],EMPXSEXO[GENERO])</f>
        <v>M</v>
      </c>
      <c r="Q68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3" spans="1:17" hidden="1">
      <c r="A683" t="s">
        <v>7734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04000139024</v>
      </c>
      <c r="D683" t="str">
        <f>_xlfn.XLOOKUP(Tabla15[[#This Row],[CEDULA]],TMODELO[Numero Documento],TMODELO[Empleado],_xlfn.XLOOKUP(Tabla15[[#This Row],[CEDULA]],TNOMINA[cedula],TNOMINA[nombre]))</f>
        <v>FERNANDO NUÑEZ RODRIGUEZ</v>
      </c>
      <c r="E683" t="str">
        <f>_xlfn.XLOOKUP(Tabla15[[#This Row],[CEDULA]],TMODELO[Numero Documento],TMODELO[Cargo],_xlfn.XLOOKUP(Tabla15[[#This Row],[COD]],TNOMINA[CODIGO],TNOMINA[cargo]))</f>
        <v>SUPERVISOR DE SEGURIDAD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/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FIJO</v>
      </c>
      <c r="J683" s="42">
        <f>_xlfn.XLOOKUP(Tabla15[[#This Row],[COD]],TNOMINA[CODIGO],TNOMINA[sbruto])</f>
        <v>30000</v>
      </c>
      <c r="K683" s="42">
        <f>_xlfn.XLOOKUP(Tabla15[[#This Row],[COD]],TNOMINA[CODIGO],TNOMINA[ISR])</f>
        <v>0</v>
      </c>
      <c r="L683" s="42">
        <f>_xlfn.XLOOKUP(Tabla15[[#This Row],[COD]],TNOMINA[CODIGO],TNOMINA[SFS])</f>
        <v>912</v>
      </c>
      <c r="M683" s="42">
        <f>_xlfn.XLOOKUP(Tabla15[[#This Row],[COD]],TNOMINA[CODIGO],TNOMINA[AFP])</f>
        <v>861</v>
      </c>
      <c r="N683" s="42">
        <f>_xlfn.XLOOKUP(Tabla15[[#This Row],[COD]],TNOMINA[CODIGO],TNOMINA[Otro Desc.])</f>
        <v>25</v>
      </c>
      <c r="O683" s="42">
        <f>_xlfn.XLOOKUP(Tabla15[[#This Row],[COD]],TNOMINA[CODIGO],TNOMINA[sneto])</f>
        <v>28202</v>
      </c>
      <c r="P683" t="str">
        <f>_xlfn.XLOOKUP(Tabla15[[#This Row],[CEDULA]],EMPXSEXO[NODOC],EMPXSEXO[GENERO])</f>
        <v>M</v>
      </c>
      <c r="Q68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4" spans="1:17" hidden="1">
      <c r="A684" t="s">
        <v>7803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40234299895</v>
      </c>
      <c r="D684" t="str">
        <f>_xlfn.XLOOKUP(Tabla15[[#This Row],[CEDULA]],TMODELO[Numero Documento],TMODELO[Empleado],_xlfn.XLOOKUP(Tabla15[[#This Row],[CEDULA]],TNOMINA[cedula],TNOMINA[nombre]))</f>
        <v>WALNY CABRERA MONTERO</v>
      </c>
      <c r="E684" t="str">
        <f>_xlfn.XLOOKUP(Tabla15[[#This Row],[CEDULA]],TMODELO[Numero Documento],TMODELO[Cargo],_xlfn.XLOOKUP(Tabla15[[#This Row],[COD]],TNOMINA[CODIGO],TNOMINA[cargo]))</f>
        <v>AUXILIAR ADMINISTRATIVO (A)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FIJO</v>
      </c>
      <c r="I684" t="str">
        <f>IF(Tabla15[[#This Row],[CAT1]]&lt;&gt;"",Tabla15[[#This Row],[CAT1]],Tabla15[[#This Row],[CAT2]])</f>
        <v>FIJO</v>
      </c>
      <c r="J684" s="42">
        <f>_xlfn.XLOOKUP(Tabla15[[#This Row],[COD]],TNOMINA[CODIGO],TNOMINA[sbruto])</f>
        <v>30000</v>
      </c>
      <c r="K684" s="42">
        <f>_xlfn.XLOOKUP(Tabla15[[#This Row],[COD]],TNOMINA[CODIGO],TNOMINA[ISR])</f>
        <v>0</v>
      </c>
      <c r="L684" s="42">
        <f>_xlfn.XLOOKUP(Tabla15[[#This Row],[COD]],TNOMINA[CODIGO],TNOMINA[SFS])</f>
        <v>912</v>
      </c>
      <c r="M684" s="42">
        <f>_xlfn.XLOOKUP(Tabla15[[#This Row],[COD]],TNOMINA[CODIGO],TNOMINA[AFP])</f>
        <v>861</v>
      </c>
      <c r="N684" s="42">
        <f>_xlfn.XLOOKUP(Tabla15[[#This Row],[COD]],TNOMINA[CODIGO],TNOMINA[Otro Desc.])</f>
        <v>25</v>
      </c>
      <c r="O684" s="42">
        <f>_xlfn.XLOOKUP(Tabla15[[#This Row],[COD]],TNOMINA[CODIGO],TNOMINA[sneto])</f>
        <v>28202</v>
      </c>
      <c r="P684" t="str">
        <f>_xlfn.XLOOKUP(Tabla15[[#This Row],[CEDULA]],EMPXSEXO[NODOC],EMPXSEXO[GENERO])</f>
        <v>F</v>
      </c>
      <c r="Q68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5" spans="1:17" hidden="1">
      <c r="A685" t="s">
        <v>7737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00109415844</v>
      </c>
      <c r="D685" t="str">
        <f>_xlfn.XLOOKUP(Tabla15[[#This Row],[CEDULA]],TMODELO[Numero Documento],TMODELO[Empleado],_xlfn.XLOOKUP(Tabla15[[#This Row],[CEDULA]],TNOMINA[cedula],TNOMINA[nombre]))</f>
        <v>FRANKLIN MONTILLA BAEZ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>CARRERA ADMINISTRATIVA</v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CARRERA ADMINISTRATIVA</v>
      </c>
      <c r="J685" s="42">
        <f>_xlfn.XLOOKUP(Tabla15[[#This Row],[COD]],TNOMINA[CODIGO],TNOMINA[sbruto])</f>
        <v>26250</v>
      </c>
      <c r="K685" s="42">
        <f>_xlfn.XLOOKUP(Tabla15[[#This Row],[COD]],TNOMINA[CODIGO],TNOMINA[ISR])</f>
        <v>0</v>
      </c>
      <c r="L685" s="42">
        <f>_xlfn.XLOOKUP(Tabla15[[#This Row],[COD]],TNOMINA[CODIGO],TNOMINA[SFS])</f>
        <v>798</v>
      </c>
      <c r="M685" s="42">
        <f>_xlfn.XLOOKUP(Tabla15[[#This Row],[COD]],TNOMINA[CODIGO],TNOMINA[AFP])</f>
        <v>753.38</v>
      </c>
      <c r="N685" s="42">
        <f>_xlfn.XLOOKUP(Tabla15[[#This Row],[COD]],TNOMINA[CODIGO],TNOMINA[Otro Desc.])</f>
        <v>13911.349999999999</v>
      </c>
      <c r="O685" s="42">
        <f>_xlfn.XLOOKUP(Tabla15[[#This Row],[COD]],TNOMINA[CODIGO],TNOMINA[sneto])</f>
        <v>10787.27</v>
      </c>
      <c r="P685" t="str">
        <f>_xlfn.XLOOKUP(Tabla15[[#This Row],[CEDULA]],EMPXSEXO[NODOC],EMPXSEXO[GENERO])</f>
        <v>M</v>
      </c>
      <c r="Q68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6" spans="1:17" hidden="1">
      <c r="A686" t="s">
        <v>7800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04200051706</v>
      </c>
      <c r="D686" t="str">
        <f>_xlfn.XLOOKUP(Tabla15[[#This Row],[CEDULA]],TMODELO[Numero Documento],TMODELO[Empleado],_xlfn.XLOOKUP(Tabla15[[#This Row],[CEDULA]],TNOMINA[cedula],TNOMINA[nombre]))</f>
        <v>TOMAS JOSE ESPINAL ALMONTE</v>
      </c>
      <c r="E686" t="str">
        <f>_xlfn.XLOOKUP(Tabla15[[#This Row],[CEDULA]],TMODELO[Numero Documento],TMODELO[Cargo],_xlfn.XLOOKUP(Tabla15[[#This Row],[COD]],TNOMINA[CODIGO],TNOMINA[cargo]))</f>
        <v>SUPERVISOR MANTENIMIENTO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2">
        <f>_xlfn.XLOOKUP(Tabla15[[#This Row],[COD]],TNOMINA[CODIGO],TNOMINA[sbruto])</f>
        <v>26250</v>
      </c>
      <c r="K686" s="42">
        <f>_xlfn.XLOOKUP(Tabla15[[#This Row],[COD]],TNOMINA[CODIGO],TNOMINA[ISR])</f>
        <v>0</v>
      </c>
      <c r="L686" s="42">
        <f>_xlfn.XLOOKUP(Tabla15[[#This Row],[COD]],TNOMINA[CODIGO],TNOMINA[SFS])</f>
        <v>798</v>
      </c>
      <c r="M686" s="42">
        <f>_xlfn.XLOOKUP(Tabla15[[#This Row],[COD]],TNOMINA[CODIGO],TNOMINA[AFP])</f>
        <v>753.38</v>
      </c>
      <c r="N686" s="42">
        <f>_xlfn.XLOOKUP(Tabla15[[#This Row],[COD]],TNOMINA[CODIGO],TNOMINA[Otro Desc.])</f>
        <v>4871</v>
      </c>
      <c r="O686" s="42">
        <f>_xlfn.XLOOKUP(Tabla15[[#This Row],[COD]],TNOMINA[CODIGO],TNOMINA[sneto])</f>
        <v>19827.62</v>
      </c>
      <c r="P686" t="str">
        <f>_xlfn.XLOOKUP(Tabla15[[#This Row],[CEDULA]],EMPXSEXO[NODOC],EMPXSEXO[GENERO])</f>
        <v>M</v>
      </c>
      <c r="Q686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7" spans="1:17" hidden="1">
      <c r="A687" t="s">
        <v>7774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03700825130</v>
      </c>
      <c r="D687" t="str">
        <f>_xlfn.XLOOKUP(Tabla15[[#This Row],[CEDULA]],TMODELO[Numero Documento],TMODELO[Empleado],_xlfn.XLOOKUP(Tabla15[[#This Row],[CEDULA]],TNOMINA[cedula],TNOMINA[nombre]))</f>
        <v>MARTHA LUCIA ALMONTE DE VARGAS</v>
      </c>
      <c r="E687" t="str">
        <f>_xlfn.XLOOKUP(Tabla15[[#This Row],[CEDULA]],TMODELO[Numero Documento],TMODELO[Cargo],_xlfn.XLOOKUP(Tabla15[[#This Row],[COD]],TNOMINA[CODIGO],TNOMINA[cargo]))</f>
        <v>SECRETARIA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2">
        <f>_xlfn.XLOOKUP(Tabla15[[#This Row],[COD]],TNOMINA[CODIGO],TNOMINA[sbruto])</f>
        <v>26250</v>
      </c>
      <c r="K687" s="42">
        <f>_xlfn.XLOOKUP(Tabla15[[#This Row],[COD]],TNOMINA[CODIGO],TNOMINA[ISR])</f>
        <v>0</v>
      </c>
      <c r="L687" s="42">
        <f>_xlfn.XLOOKUP(Tabla15[[#This Row],[COD]],TNOMINA[CODIGO],TNOMINA[SFS])</f>
        <v>798</v>
      </c>
      <c r="M687" s="42">
        <f>_xlfn.XLOOKUP(Tabla15[[#This Row],[COD]],TNOMINA[CODIGO],TNOMINA[AFP])</f>
        <v>753.38</v>
      </c>
      <c r="N687" s="42">
        <f>_xlfn.XLOOKUP(Tabla15[[#This Row],[COD]],TNOMINA[CODIGO],TNOMINA[Otro Desc.])</f>
        <v>325</v>
      </c>
      <c r="O687" s="42">
        <f>_xlfn.XLOOKUP(Tabla15[[#This Row],[COD]],TNOMINA[CODIGO],TNOMINA[sneto])</f>
        <v>24373.62</v>
      </c>
      <c r="P687" t="str">
        <f>_xlfn.XLOOKUP(Tabla15[[#This Row],[CEDULA]],EMPXSEXO[NODOC],EMPXSEXO[GENERO])</f>
        <v>F</v>
      </c>
      <c r="Q68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8" spans="1:17" hidden="1">
      <c r="A688" t="s">
        <v>7807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00114742661</v>
      </c>
      <c r="D688" t="str">
        <f>_xlfn.XLOOKUP(Tabla15[[#This Row],[CEDULA]],TMODELO[Numero Documento],TMODELO[Empleado],_xlfn.XLOOKUP(Tabla15[[#This Row],[CEDULA]],TNOMINA[cedula],TNOMINA[nombre]))</f>
        <v>YESSICA CORTES DE LA ROSA</v>
      </c>
      <c r="E688" t="str">
        <f>_xlfn.XLOOKUP(Tabla15[[#This Row],[CEDULA]],TMODELO[Numero Documento],TMODELO[Cargo],_xlfn.XLOOKUP(Tabla15[[#This Row],[COD]],TNOMINA[CODIGO],TNOMINA[cargo]))</f>
        <v>SECRETARIA I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>CARRERA ADMINISTRATIVA</v>
      </c>
      <c r="H688" t="str">
        <f>_xlfn.XLOOKUP(Tabla15[[#This Row],[CARGO]],Tabla612[CARGO],Tabla612[CATEGORIA DEL SERVIDOR],Tabla15[[#This Row],[TIPO]])</f>
        <v>FIJO</v>
      </c>
      <c r="I688" t="str">
        <f>IF(Tabla15[[#This Row],[CAT1]]&lt;&gt;"",Tabla15[[#This Row],[CAT1]],Tabla15[[#This Row],[CAT2]])</f>
        <v>CARRERA ADMINISTRATIVA</v>
      </c>
      <c r="J688" s="42">
        <f>_xlfn.XLOOKUP(Tabla15[[#This Row],[COD]],TNOMINA[CODIGO],TNOMINA[sbruto])</f>
        <v>26250</v>
      </c>
      <c r="K688" s="42">
        <f>_xlfn.XLOOKUP(Tabla15[[#This Row],[COD]],TNOMINA[CODIGO],TNOMINA[ISR])</f>
        <v>0</v>
      </c>
      <c r="L688" s="42">
        <f>_xlfn.XLOOKUP(Tabla15[[#This Row],[COD]],TNOMINA[CODIGO],TNOMINA[SFS])</f>
        <v>798</v>
      </c>
      <c r="M688" s="42">
        <f>_xlfn.XLOOKUP(Tabla15[[#This Row],[COD]],TNOMINA[CODIGO],TNOMINA[AFP])</f>
        <v>753.38</v>
      </c>
      <c r="N688" s="42">
        <f>_xlfn.XLOOKUP(Tabla15[[#This Row],[COD]],TNOMINA[CODIGO],TNOMINA[Otro Desc.])</f>
        <v>3333.5</v>
      </c>
      <c r="O688" s="42">
        <f>_xlfn.XLOOKUP(Tabla15[[#This Row],[COD]],TNOMINA[CODIGO],TNOMINA[sneto])</f>
        <v>21365.119999999999</v>
      </c>
      <c r="P688" t="str">
        <f>_xlfn.XLOOKUP(Tabla15[[#This Row],[CEDULA]],EMPXSEXO[NODOC],EMPXSEXO[GENERO])</f>
        <v>F</v>
      </c>
      <c r="Q68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9" spans="1:17" hidden="1">
      <c r="A689" t="s">
        <v>7809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00117619197</v>
      </c>
      <c r="D689" t="str">
        <f>_xlfn.XLOOKUP(Tabla15[[#This Row],[CEDULA]],TMODELO[Numero Documento],TMODELO[Empleado],_xlfn.XLOOKUP(Tabla15[[#This Row],[CEDULA]],TNOMINA[cedula],TNOMINA[nombre]))</f>
        <v>YUDELKA ELIZABETH ANTIGUA GOMEZ</v>
      </c>
      <c r="E689" t="str">
        <f>_xlfn.XLOOKUP(Tabla15[[#This Row],[CEDULA]],TMODELO[Numero Documento],TMODELO[Cargo],_xlfn.XLOOKUP(Tabla15[[#This Row],[COD]],TNOMINA[CODIGO],TNOMINA[cargo]))</f>
        <v>SECRETARIA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2">
        <f>_xlfn.XLOOKUP(Tabla15[[#This Row],[COD]],TNOMINA[CODIGO],TNOMINA[sbruto])</f>
        <v>26250</v>
      </c>
      <c r="K689" s="42">
        <f>_xlfn.XLOOKUP(Tabla15[[#This Row],[COD]],TNOMINA[CODIGO],TNOMINA[ISR])</f>
        <v>0</v>
      </c>
      <c r="L689" s="42">
        <f>_xlfn.XLOOKUP(Tabla15[[#This Row],[COD]],TNOMINA[CODIGO],TNOMINA[SFS])</f>
        <v>798</v>
      </c>
      <c r="M689" s="42">
        <f>_xlfn.XLOOKUP(Tabla15[[#This Row],[COD]],TNOMINA[CODIGO],TNOMINA[AFP])</f>
        <v>753.38</v>
      </c>
      <c r="N689" s="42">
        <f>_xlfn.XLOOKUP(Tabla15[[#This Row],[COD]],TNOMINA[CODIGO],TNOMINA[Otro Desc.])</f>
        <v>1071</v>
      </c>
      <c r="O689" s="42">
        <f>_xlfn.XLOOKUP(Tabla15[[#This Row],[COD]],TNOMINA[CODIGO],TNOMINA[sneto])</f>
        <v>23627.62</v>
      </c>
      <c r="P689" t="str">
        <f>_xlfn.XLOOKUP(Tabla15[[#This Row],[CEDULA]],EMPXSEXO[NODOC],EMPXSEXO[GENERO])</f>
        <v>F</v>
      </c>
      <c r="Q68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0" spans="1:17" hidden="1">
      <c r="A690" t="s">
        <v>7779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04000104176</v>
      </c>
      <c r="D690" t="str">
        <f>_xlfn.XLOOKUP(Tabla15[[#This Row],[CEDULA]],TMODELO[Numero Documento],TMODELO[Empleado],_xlfn.XLOOKUP(Tabla15[[#This Row],[CEDULA]],TNOMINA[cedula],TNOMINA[nombre]))</f>
        <v>NELKY VILLAMAN ALMARANTE</v>
      </c>
      <c r="E690" t="str">
        <f>_xlfn.XLOOKUP(Tabla15[[#This Row],[CEDULA]],TMODELO[Numero Documento],TMODELO[Cargo],_xlfn.XLOOKUP(Tabla15[[#This Row],[COD]],TNOMINA[CODIGO],TNOMINA[cargo]))</f>
        <v>AYUDANTE MANTENIMIENTO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2">
        <f>_xlfn.XLOOKUP(Tabla15[[#This Row],[COD]],TNOMINA[CODIGO],TNOMINA[sbruto])</f>
        <v>25000</v>
      </c>
      <c r="K690" s="42">
        <f>_xlfn.XLOOKUP(Tabla15[[#This Row],[COD]],TNOMINA[CODIGO],TNOMINA[ISR])</f>
        <v>0</v>
      </c>
      <c r="L690" s="42">
        <f>_xlfn.XLOOKUP(Tabla15[[#This Row],[COD]],TNOMINA[CODIGO],TNOMINA[SFS])</f>
        <v>760</v>
      </c>
      <c r="M690" s="42">
        <f>_xlfn.XLOOKUP(Tabla15[[#This Row],[COD]],TNOMINA[CODIGO],TNOMINA[AFP])</f>
        <v>717.5</v>
      </c>
      <c r="N690" s="42">
        <f>_xlfn.XLOOKUP(Tabla15[[#This Row],[COD]],TNOMINA[CODIGO],TNOMINA[Otro Desc.])</f>
        <v>25</v>
      </c>
      <c r="O690" s="42">
        <f>_xlfn.XLOOKUP(Tabla15[[#This Row],[COD]],TNOMINA[CODIGO],TNOMINA[sneto])</f>
        <v>23497.5</v>
      </c>
      <c r="P690" t="str">
        <f>_xlfn.XLOOKUP(Tabla15[[#This Row],[CEDULA]],EMPXSEXO[NODOC],EMPXSEXO[GENERO])</f>
        <v>M</v>
      </c>
      <c r="Q69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1" spans="1:17" hidden="1">
      <c r="A691" t="s">
        <v>7780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40238054122</v>
      </c>
      <c r="D691" t="str">
        <f>_xlfn.XLOOKUP(Tabla15[[#This Row],[CEDULA]],TMODELO[Numero Documento],TMODELO[Empleado],_xlfn.XLOOKUP(Tabla15[[#This Row],[CEDULA]],TNOMINA[cedula],TNOMINA[nombre]))</f>
        <v>NIEVES PAOLA FELIZ SANTIAGO</v>
      </c>
      <c r="E691" t="str">
        <f>_xlfn.XLOOKUP(Tabla15[[#This Row],[CEDULA]],TMODELO[Numero Documento],TMODELO[Cargo],_xlfn.XLOOKUP(Tabla15[[#This Row],[COD]],TNOMINA[CODIGO],TNOMINA[cargo]))</f>
        <v>RECEPCIONISTA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FIJO</v>
      </c>
      <c r="I691" t="str">
        <f>IF(Tabla15[[#This Row],[CAT1]]&lt;&gt;"",Tabla15[[#This Row],[CAT1]],Tabla15[[#This Row],[CAT2]])</f>
        <v>FIJO</v>
      </c>
      <c r="J691" s="42">
        <f>_xlfn.XLOOKUP(Tabla15[[#This Row],[COD]],TNOMINA[CODIGO],TNOMINA[sbruto])</f>
        <v>25000</v>
      </c>
      <c r="K691" s="42">
        <f>_xlfn.XLOOKUP(Tabla15[[#This Row],[COD]],TNOMINA[CODIGO],TNOMINA[ISR])</f>
        <v>0</v>
      </c>
      <c r="L691" s="42">
        <f>_xlfn.XLOOKUP(Tabla15[[#This Row],[COD]],TNOMINA[CODIGO],TNOMINA[SFS])</f>
        <v>760</v>
      </c>
      <c r="M691" s="42">
        <f>_xlfn.XLOOKUP(Tabla15[[#This Row],[COD]],TNOMINA[CODIGO],TNOMINA[AFP])</f>
        <v>717.5</v>
      </c>
      <c r="N691" s="42">
        <f>_xlfn.XLOOKUP(Tabla15[[#This Row],[COD]],TNOMINA[CODIGO],TNOMINA[Otro Desc.])</f>
        <v>25</v>
      </c>
      <c r="O691" s="42">
        <f>_xlfn.XLOOKUP(Tabla15[[#This Row],[COD]],TNOMINA[CODIGO],TNOMINA[sneto])</f>
        <v>23497.5</v>
      </c>
      <c r="P691" t="str">
        <f>_xlfn.XLOOKUP(Tabla15[[#This Row],[CEDULA]],EMPXSEXO[NODOC],EMPXSEXO[GENERO])</f>
        <v>F</v>
      </c>
      <c r="Q69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2" spans="1:17" hidden="1">
      <c r="A692" t="s">
        <v>7769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40200584817</v>
      </c>
      <c r="D692" t="str">
        <f>_xlfn.XLOOKUP(Tabla15[[#This Row],[CEDULA]],TMODELO[Numero Documento],TMODELO[Empleado],_xlfn.XLOOKUP(Tabla15[[#This Row],[CEDULA]],TNOMINA[cedula],TNOMINA[nombre]))</f>
        <v>MARIA JOSE DURAN UREÑA</v>
      </c>
      <c r="E692" t="str">
        <f>_xlfn.XLOOKUP(Tabla15[[#This Row],[CEDULA]],TMODELO[Numero Documento],TMODELO[Cargo],_xlfn.XLOOKUP(Tabla15[[#This Row],[COD]],TNOMINA[CODIGO],TNOMINA[cargo]))</f>
        <v>SECRETARIA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2">
        <f>_xlfn.XLOOKUP(Tabla15[[#This Row],[COD]],TNOMINA[CODIGO],TNOMINA[sbruto])</f>
        <v>25000</v>
      </c>
      <c r="K692" s="42">
        <f>_xlfn.XLOOKUP(Tabla15[[#This Row],[COD]],TNOMINA[CODIGO],TNOMINA[ISR])</f>
        <v>0</v>
      </c>
      <c r="L692" s="42">
        <f>_xlfn.XLOOKUP(Tabla15[[#This Row],[COD]],TNOMINA[CODIGO],TNOMINA[SFS])</f>
        <v>760</v>
      </c>
      <c r="M692" s="42">
        <f>_xlfn.XLOOKUP(Tabla15[[#This Row],[COD]],TNOMINA[CODIGO],TNOMINA[AFP])</f>
        <v>717.5</v>
      </c>
      <c r="N692" s="42">
        <f>_xlfn.XLOOKUP(Tabla15[[#This Row],[COD]],TNOMINA[CODIGO],TNOMINA[Otro Desc.])</f>
        <v>3571</v>
      </c>
      <c r="O692" s="42">
        <f>_xlfn.XLOOKUP(Tabla15[[#This Row],[COD]],TNOMINA[CODIGO],TNOMINA[sneto])</f>
        <v>19951.5</v>
      </c>
      <c r="P692" t="str">
        <f>_xlfn.XLOOKUP(Tabla15[[#This Row],[CEDULA]],EMPXSEXO[NODOC],EMPXSEXO[GENERO])</f>
        <v>F</v>
      </c>
      <c r="Q69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3" spans="1:17" hidden="1">
      <c r="A693" t="s">
        <v>7727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04000017923</v>
      </c>
      <c r="D693" t="str">
        <f>_xlfn.XLOOKUP(Tabla15[[#This Row],[CEDULA]],TMODELO[Numero Documento],TMODELO[Empleado],_xlfn.XLOOKUP(Tabla15[[#This Row],[CEDULA]],TNOMINA[cedula],TNOMINA[nombre]))</f>
        <v>ELADIO BAQUERO SANTOS</v>
      </c>
      <c r="E693" t="str">
        <f>_xlfn.XLOOKUP(Tabla15[[#This Row],[CEDULA]],TMODELO[Numero Documento],TMODELO[Cargo],_xlfn.XLOOKUP(Tabla15[[#This Row],[COD]],TNOMINA[CODIGO],TNOMINA[cargo]))</f>
        <v>SUPERVISOR MANTENIMIENTO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FIJO</v>
      </c>
      <c r="I693" t="str">
        <f>IF(Tabla15[[#This Row],[CAT1]]&lt;&gt;"",Tabla15[[#This Row],[CAT1]],Tabla15[[#This Row],[CAT2]])</f>
        <v>FIJO</v>
      </c>
      <c r="J693" s="42">
        <f>_xlfn.XLOOKUP(Tabla15[[#This Row],[COD]],TNOMINA[CODIGO],TNOMINA[sbruto])</f>
        <v>25000</v>
      </c>
      <c r="K693" s="42">
        <f>_xlfn.XLOOKUP(Tabla15[[#This Row],[COD]],TNOMINA[CODIGO],TNOMINA[ISR])</f>
        <v>0</v>
      </c>
      <c r="L693" s="42">
        <f>_xlfn.XLOOKUP(Tabla15[[#This Row],[COD]],TNOMINA[CODIGO],TNOMINA[SFS])</f>
        <v>760</v>
      </c>
      <c r="M693" s="42">
        <f>_xlfn.XLOOKUP(Tabla15[[#This Row],[COD]],TNOMINA[CODIGO],TNOMINA[AFP])</f>
        <v>717.5</v>
      </c>
      <c r="N693" s="42">
        <f>_xlfn.XLOOKUP(Tabla15[[#This Row],[COD]],TNOMINA[CODIGO],TNOMINA[Otro Desc.])</f>
        <v>25</v>
      </c>
      <c r="O693" s="42">
        <f>_xlfn.XLOOKUP(Tabla15[[#This Row],[COD]],TNOMINA[CODIGO],TNOMINA[sneto])</f>
        <v>23497.5</v>
      </c>
      <c r="P693" t="str">
        <f>_xlfn.XLOOKUP(Tabla15[[#This Row],[CEDULA]],EMPXSEXO[NODOC],EMPXSEXO[GENERO])</f>
        <v>M</v>
      </c>
      <c r="Q69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4" spans="1:17" hidden="1">
      <c r="A694" t="s">
        <v>7747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04000109043</v>
      </c>
      <c r="D694" t="str">
        <f>_xlfn.XLOOKUP(Tabla15[[#This Row],[CEDULA]],TMODELO[Numero Documento],TMODELO[Empleado],_xlfn.XLOOKUP(Tabla15[[#This Row],[CEDULA]],TNOMINA[cedula],TNOMINA[nombre]))</f>
        <v>JOHAIRA BIDO SANTOS</v>
      </c>
      <c r="E694" t="str">
        <f>_xlfn.XLOOKUP(Tabla15[[#This Row],[CEDULA]],TMODELO[Numero Documento],TMODELO[Cargo],_xlfn.XLOOKUP(Tabla15[[#This Row],[COD]],TNOMINA[CODIGO],TNOMINA[cargo]))</f>
        <v>CAJERO (A)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2">
        <f>_xlfn.XLOOKUP(Tabla15[[#This Row],[COD]],TNOMINA[CODIGO],TNOMINA[sbruto])</f>
        <v>25000</v>
      </c>
      <c r="K694" s="42">
        <f>_xlfn.XLOOKUP(Tabla15[[#This Row],[COD]],TNOMINA[CODIGO],TNOMINA[ISR])</f>
        <v>0</v>
      </c>
      <c r="L694" s="42">
        <f>_xlfn.XLOOKUP(Tabla15[[#This Row],[COD]],TNOMINA[CODIGO],TNOMINA[SFS])</f>
        <v>760</v>
      </c>
      <c r="M694" s="42">
        <f>_xlfn.XLOOKUP(Tabla15[[#This Row],[COD]],TNOMINA[CODIGO],TNOMINA[AFP])</f>
        <v>717.5</v>
      </c>
      <c r="N694" s="42">
        <f>_xlfn.XLOOKUP(Tabla15[[#This Row],[COD]],TNOMINA[CODIGO],TNOMINA[Otro Desc.])</f>
        <v>25</v>
      </c>
      <c r="O694" s="42">
        <f>_xlfn.XLOOKUP(Tabla15[[#This Row],[COD]],TNOMINA[CODIGO],TNOMINA[sneto])</f>
        <v>23497.5</v>
      </c>
      <c r="P694" t="str">
        <f>_xlfn.XLOOKUP(Tabla15[[#This Row],[CEDULA]],EMPXSEXO[NODOC],EMPXSEXO[GENERO])</f>
        <v>F</v>
      </c>
      <c r="Q69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5" spans="1:17" hidden="1">
      <c r="A695" t="s">
        <v>7790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04000074833</v>
      </c>
      <c r="D695" t="str">
        <f>_xlfn.XLOOKUP(Tabla15[[#This Row],[CEDULA]],TMODELO[Numero Documento],TMODELO[Empleado],_xlfn.XLOOKUP(Tabla15[[#This Row],[CEDULA]],TNOMINA[cedula],TNOMINA[nombre]))</f>
        <v>ROBERTO CORDERO</v>
      </c>
      <c r="E695" t="str">
        <f>_xlfn.XLOOKUP(Tabla15[[#This Row],[CEDULA]],TMODELO[Numero Documento],TMODELO[Cargo],_xlfn.XLOOKUP(Tabla15[[#This Row],[COD]],TNOMINA[CODIGO],TNOMINA[cargo]))</f>
        <v>JARDINERO (A)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2">
        <f>_xlfn.XLOOKUP(Tabla15[[#This Row],[COD]],TNOMINA[CODIGO],TNOMINA[sbruto])</f>
        <v>25000</v>
      </c>
      <c r="K695" s="42">
        <f>_xlfn.XLOOKUP(Tabla15[[#This Row],[COD]],TNOMINA[CODIGO],TNOMINA[ISR])</f>
        <v>0</v>
      </c>
      <c r="L695" s="42">
        <f>_xlfn.XLOOKUP(Tabla15[[#This Row],[COD]],TNOMINA[CODIGO],TNOMINA[SFS])</f>
        <v>760</v>
      </c>
      <c r="M695" s="42">
        <f>_xlfn.XLOOKUP(Tabla15[[#This Row],[COD]],TNOMINA[CODIGO],TNOMINA[AFP])</f>
        <v>717.5</v>
      </c>
      <c r="N695" s="42">
        <f>_xlfn.XLOOKUP(Tabla15[[#This Row],[COD]],TNOMINA[CODIGO],TNOMINA[Otro Desc.])</f>
        <v>8179.1</v>
      </c>
      <c r="O695" s="42">
        <f>_xlfn.XLOOKUP(Tabla15[[#This Row],[COD]],TNOMINA[CODIGO],TNOMINA[sneto])</f>
        <v>15343.4</v>
      </c>
      <c r="P695" t="str">
        <f>_xlfn.XLOOKUP(Tabla15[[#This Row],[CEDULA]],EMPXSEXO[NODOC],EMPXSEXO[GENERO])</f>
        <v>M</v>
      </c>
      <c r="Q69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6" spans="1:17" hidden="1">
      <c r="A696" t="s">
        <v>7802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40209263827</v>
      </c>
      <c r="D696" t="str">
        <f>_xlfn.XLOOKUP(Tabla15[[#This Row],[CEDULA]],TMODELO[Numero Documento],TMODELO[Empleado],_xlfn.XLOOKUP(Tabla15[[#This Row],[CEDULA]],TNOMINA[cedula],TNOMINA[nombre]))</f>
        <v>WAINA BINEISI MARTE FIGUEREO</v>
      </c>
      <c r="E696" t="str">
        <f>_xlfn.XLOOKUP(Tabla15[[#This Row],[CEDULA]],TMODELO[Numero Documento],TMODELO[Cargo],_xlfn.XLOOKUP(Tabla15[[#This Row],[COD]],TNOMINA[CODIGO],TNOMINA[cargo]))</f>
        <v>SECRETARIA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2">
        <f>_xlfn.XLOOKUP(Tabla15[[#This Row],[COD]],TNOMINA[CODIGO],TNOMINA[sbruto])</f>
        <v>25000</v>
      </c>
      <c r="K696" s="42">
        <f>_xlfn.XLOOKUP(Tabla15[[#This Row],[COD]],TNOMINA[CODIGO],TNOMINA[ISR])</f>
        <v>0</v>
      </c>
      <c r="L696" s="42">
        <f>_xlfn.XLOOKUP(Tabla15[[#This Row],[COD]],TNOMINA[CODIGO],TNOMINA[SFS])</f>
        <v>760</v>
      </c>
      <c r="M696" s="42">
        <f>_xlfn.XLOOKUP(Tabla15[[#This Row],[COD]],TNOMINA[CODIGO],TNOMINA[AFP])</f>
        <v>717.5</v>
      </c>
      <c r="N696" s="42">
        <f>_xlfn.XLOOKUP(Tabla15[[#This Row],[COD]],TNOMINA[CODIGO],TNOMINA[Otro Desc.])</f>
        <v>25</v>
      </c>
      <c r="O696" s="42">
        <f>_xlfn.XLOOKUP(Tabla15[[#This Row],[COD]],TNOMINA[CODIGO],TNOMINA[sneto])</f>
        <v>23497.5</v>
      </c>
      <c r="P696" t="str">
        <f>_xlfn.XLOOKUP(Tabla15[[#This Row],[CEDULA]],EMPXSEXO[NODOC],EMPXSEXO[GENERO])</f>
        <v>F</v>
      </c>
      <c r="Q696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7" spans="1:17" hidden="1">
      <c r="A697" t="s">
        <v>7797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00100538008</v>
      </c>
      <c r="D697" t="str">
        <f>_xlfn.XLOOKUP(Tabla15[[#This Row],[CEDULA]],TMODELO[Numero Documento],TMODELO[Empleado],_xlfn.XLOOKUP(Tabla15[[#This Row],[CEDULA]],TNOMINA[cedula],TNOMINA[nombre]))</f>
        <v>SANTIAGO DUVAL BONILLA</v>
      </c>
      <c r="E697" t="str">
        <f>_xlfn.XLOOKUP(Tabla15[[#This Row],[CEDULA]],TMODELO[Numero Documento],TMODELO[Cargo],_xlfn.XLOOKUP(Tabla15[[#This Row],[COD]],TNOMINA[CODIGO],TNOMINA[cargo]))</f>
        <v>ARQUEOLOGO INVESTIGADOR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>CARRERA ADMINISTRATIVA</v>
      </c>
      <c r="H697" t="str">
        <f>_xlfn.XLOOKUP(Tabla15[[#This Row],[CARGO]],Tabla612[CARGO],Tabla612[CATEGORIA DEL SERVIDOR],Tabla15[[#This Row],[TIPO]])</f>
        <v>FIJO</v>
      </c>
      <c r="I697" t="str">
        <f>IF(Tabla15[[#This Row],[CAT1]]&lt;&gt;"",Tabla15[[#This Row],[CAT1]],Tabla15[[#This Row],[CAT2]])</f>
        <v>CARRERA ADMINISTRATIVA</v>
      </c>
      <c r="J697" s="42">
        <f>_xlfn.XLOOKUP(Tabla15[[#This Row],[COD]],TNOMINA[CODIGO],TNOMINA[sbruto])</f>
        <v>24719.919999999998</v>
      </c>
      <c r="K697" s="42">
        <f>_xlfn.XLOOKUP(Tabla15[[#This Row],[COD]],TNOMINA[CODIGO],TNOMINA[ISR])</f>
        <v>0</v>
      </c>
      <c r="L697" s="42">
        <f>_xlfn.XLOOKUP(Tabla15[[#This Row],[COD]],TNOMINA[CODIGO],TNOMINA[SFS])</f>
        <v>751.49</v>
      </c>
      <c r="M697" s="42">
        <f>_xlfn.XLOOKUP(Tabla15[[#This Row],[COD]],TNOMINA[CODIGO],TNOMINA[AFP])</f>
        <v>709.46</v>
      </c>
      <c r="N697" s="42">
        <f>_xlfn.XLOOKUP(Tabla15[[#This Row],[COD]],TNOMINA[CODIGO],TNOMINA[Otro Desc.])</f>
        <v>1662.3799999999974</v>
      </c>
      <c r="O697" s="42">
        <f>_xlfn.XLOOKUP(Tabla15[[#This Row],[COD]],TNOMINA[CODIGO],TNOMINA[sneto])</f>
        <v>21596.59</v>
      </c>
      <c r="P697" t="str">
        <f>_xlfn.XLOOKUP(Tabla15[[#This Row],[CEDULA]],EMPXSEXO[NODOC],EMPXSEXO[GENERO])</f>
        <v>M</v>
      </c>
      <c r="Q69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8" spans="1:17" hidden="1">
      <c r="A698" t="s">
        <v>7736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00102395787</v>
      </c>
      <c r="D698" t="str">
        <f>_xlfn.XLOOKUP(Tabla15[[#This Row],[CEDULA]],TMODELO[Numero Documento],TMODELO[Empleado],_xlfn.XLOOKUP(Tabla15[[#This Row],[CEDULA]],TNOMINA[cedula],TNOMINA[nombre]))</f>
        <v>FRANCISCO VERADO COSTE CASTILLO</v>
      </c>
      <c r="E698" t="str">
        <f>_xlfn.XLOOKUP(Tabla15[[#This Row],[CEDULA]],TMODELO[Numero Documento],TMODELO[Cargo],_xlfn.XLOOKUP(Tabla15[[#This Row],[COD]],TNOMINA[CODIGO],TNOMINA[cargo]))</f>
        <v>RESTAURADOR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>CARRERA ADMINISTRATIVA</v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CARRERA ADMINISTRATIVA</v>
      </c>
      <c r="J698" s="42">
        <f>_xlfn.XLOOKUP(Tabla15[[#This Row],[COD]],TNOMINA[CODIGO],TNOMINA[sbruto])</f>
        <v>23577.96</v>
      </c>
      <c r="K698" s="42">
        <f>_xlfn.XLOOKUP(Tabla15[[#This Row],[COD]],TNOMINA[CODIGO],TNOMINA[ISR])</f>
        <v>0</v>
      </c>
      <c r="L698" s="42">
        <f>_xlfn.XLOOKUP(Tabla15[[#This Row],[COD]],TNOMINA[CODIGO],TNOMINA[SFS])</f>
        <v>716.77</v>
      </c>
      <c r="M698" s="42">
        <f>_xlfn.XLOOKUP(Tabla15[[#This Row],[COD]],TNOMINA[CODIGO],TNOMINA[AFP])</f>
        <v>676.69</v>
      </c>
      <c r="N698" s="42">
        <f>_xlfn.XLOOKUP(Tabla15[[#This Row],[COD]],TNOMINA[CODIGO],TNOMINA[Otro Desc.])</f>
        <v>1559</v>
      </c>
      <c r="O698" s="42">
        <f>_xlfn.XLOOKUP(Tabla15[[#This Row],[COD]],TNOMINA[CODIGO],TNOMINA[sneto])</f>
        <v>20625.5</v>
      </c>
      <c r="P698" t="str">
        <f>_xlfn.XLOOKUP(Tabla15[[#This Row],[CEDULA]],EMPXSEXO[NODOC],EMPXSEXO[GENERO])</f>
        <v>M</v>
      </c>
      <c r="Q69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9" spans="1:17" hidden="1">
      <c r="A699" t="s">
        <v>7778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00101140408</v>
      </c>
      <c r="D699" t="str">
        <f>_xlfn.XLOOKUP(Tabla15[[#This Row],[CEDULA]],TMODELO[Numero Documento],TMODELO[Empleado],_xlfn.XLOOKUP(Tabla15[[#This Row],[CEDULA]],TNOMINA[cedula],TNOMINA[nombre]))</f>
        <v>MIGUELINA ALTAGRACIA LARA PEREZ</v>
      </c>
      <c r="E699" t="str">
        <f>_xlfn.XLOOKUP(Tabla15[[#This Row],[CEDULA]],TMODELO[Numero Documento],TMODELO[Cargo],_xlfn.XLOOKUP(Tabla15[[#This Row],[COD]],TNOMINA[CODIGO],TNOMINA[cargo]))</f>
        <v>SECRETARIA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2">
        <f>_xlfn.XLOOKUP(Tabla15[[#This Row],[COD]],TNOMINA[CODIGO],TNOMINA[sbruto])</f>
        <v>22050</v>
      </c>
      <c r="K699" s="42">
        <f>_xlfn.XLOOKUP(Tabla15[[#This Row],[COD]],TNOMINA[CODIGO],TNOMINA[ISR])</f>
        <v>0</v>
      </c>
      <c r="L699" s="42">
        <f>_xlfn.XLOOKUP(Tabla15[[#This Row],[COD]],TNOMINA[CODIGO],TNOMINA[SFS])</f>
        <v>670.32</v>
      </c>
      <c r="M699" s="42">
        <f>_xlfn.XLOOKUP(Tabla15[[#This Row],[COD]],TNOMINA[CODIGO],TNOMINA[AFP])</f>
        <v>632.84</v>
      </c>
      <c r="N699" s="42">
        <f>_xlfn.XLOOKUP(Tabla15[[#This Row],[COD]],TNOMINA[CODIGO],TNOMINA[Otro Desc.])</f>
        <v>25</v>
      </c>
      <c r="O699" s="42">
        <f>_xlfn.XLOOKUP(Tabla15[[#This Row],[COD]],TNOMINA[CODIGO],TNOMINA[sneto])</f>
        <v>20721.84</v>
      </c>
      <c r="P699" t="str">
        <f>_xlfn.XLOOKUP(Tabla15[[#This Row],[CEDULA]],EMPXSEXO[NODOC],EMPXSEXO[GENERO])</f>
        <v>F</v>
      </c>
      <c r="Q69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0" spans="1:17" hidden="1">
      <c r="A700" t="s">
        <v>7768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03103779710</v>
      </c>
      <c r="D700" t="str">
        <f>_xlfn.XLOOKUP(Tabla15[[#This Row],[CEDULA]],TMODELO[Numero Documento],TMODELO[Empleado],_xlfn.XLOOKUP(Tabla15[[#This Row],[CEDULA]],TNOMINA[cedula],TNOMINA[nombre]))</f>
        <v>MARIA ESTHER ULLOA HERNANDEZ</v>
      </c>
      <c r="E700" t="str">
        <f>_xlfn.XLOOKUP(Tabla15[[#This Row],[CEDULA]],TMODELO[Numero Documento],TMODELO[Cargo],_xlfn.XLOOKUP(Tabla15[[#This Row],[COD]],TNOMINA[CODIGO],TNOMINA[cargo]))</f>
        <v>INSPECTORA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FIJO</v>
      </c>
      <c r="I700" t="str">
        <f>IF(Tabla15[[#This Row],[CAT1]]&lt;&gt;"",Tabla15[[#This Row],[CAT1]],Tabla15[[#This Row],[CAT2]])</f>
        <v>FIJO</v>
      </c>
      <c r="J700" s="42">
        <f>_xlfn.XLOOKUP(Tabla15[[#This Row],[COD]],TNOMINA[CODIGO],TNOMINA[sbruto])</f>
        <v>22000</v>
      </c>
      <c r="K700" s="42">
        <f>_xlfn.XLOOKUP(Tabla15[[#This Row],[COD]],TNOMINA[CODIGO],TNOMINA[ISR])</f>
        <v>0</v>
      </c>
      <c r="L700" s="42">
        <f>_xlfn.XLOOKUP(Tabla15[[#This Row],[COD]],TNOMINA[CODIGO],TNOMINA[SFS])</f>
        <v>668.8</v>
      </c>
      <c r="M700" s="42">
        <f>_xlfn.XLOOKUP(Tabla15[[#This Row],[COD]],TNOMINA[CODIGO],TNOMINA[AFP])</f>
        <v>631.4</v>
      </c>
      <c r="N700" s="42">
        <f>_xlfn.XLOOKUP(Tabla15[[#This Row],[COD]],TNOMINA[CODIGO],TNOMINA[Otro Desc.])</f>
        <v>325</v>
      </c>
      <c r="O700" s="42">
        <f>_xlfn.XLOOKUP(Tabla15[[#This Row],[COD]],TNOMINA[CODIGO],TNOMINA[sneto])</f>
        <v>20374.8</v>
      </c>
      <c r="P700" t="str">
        <f>_xlfn.XLOOKUP(Tabla15[[#This Row],[CEDULA]],EMPXSEXO[NODOC],EMPXSEXO[GENERO])</f>
        <v>F</v>
      </c>
      <c r="Q70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1" spans="1:17" hidden="1">
      <c r="A701" t="s">
        <v>7784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00200456606</v>
      </c>
      <c r="D701" t="str">
        <f>_xlfn.XLOOKUP(Tabla15[[#This Row],[CEDULA]],TMODELO[Numero Documento],TMODELO[Empleado],_xlfn.XLOOKUP(Tabla15[[#This Row],[CEDULA]],TNOMINA[cedula],TNOMINA[nombre]))</f>
        <v>PEDRO MONTERO PEÑA</v>
      </c>
      <c r="E701" t="str">
        <f>_xlfn.XLOOKUP(Tabla15[[#This Row],[CEDULA]],TMODELO[Numero Documento],TMODELO[Cargo],_xlfn.XLOOKUP(Tabla15[[#This Row],[COD]],TNOMINA[CODIGO],TNOMINA[cargo]))</f>
        <v>AYUDANTE DE MANTENIMIENTO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2">
        <f>_xlfn.XLOOKUP(Tabla15[[#This Row],[COD]],TNOMINA[CODIGO],TNOMINA[sbruto])</f>
        <v>22000</v>
      </c>
      <c r="K701" s="42">
        <f>_xlfn.XLOOKUP(Tabla15[[#This Row],[COD]],TNOMINA[CODIGO],TNOMINA[ISR])</f>
        <v>0</v>
      </c>
      <c r="L701" s="42">
        <f>_xlfn.XLOOKUP(Tabla15[[#This Row],[COD]],TNOMINA[CODIGO],TNOMINA[SFS])</f>
        <v>668.8</v>
      </c>
      <c r="M701" s="42">
        <f>_xlfn.XLOOKUP(Tabla15[[#This Row],[COD]],TNOMINA[CODIGO],TNOMINA[AFP])</f>
        <v>631.4</v>
      </c>
      <c r="N701" s="42">
        <f>_xlfn.XLOOKUP(Tabla15[[#This Row],[COD]],TNOMINA[CODIGO],TNOMINA[Otro Desc.])</f>
        <v>1071</v>
      </c>
      <c r="O701" s="42">
        <f>_xlfn.XLOOKUP(Tabla15[[#This Row],[COD]],TNOMINA[CODIGO],TNOMINA[sneto])</f>
        <v>19628.8</v>
      </c>
      <c r="P701" t="str">
        <f>_xlfn.XLOOKUP(Tabla15[[#This Row],[CEDULA]],EMPXSEXO[NODOC],EMPXSEXO[GENERO])</f>
        <v>M</v>
      </c>
      <c r="Q70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2" spans="1:17" hidden="1">
      <c r="A702" t="s">
        <v>7739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00111508636</v>
      </c>
      <c r="D702" t="str">
        <f>_xlfn.XLOOKUP(Tabla15[[#This Row],[CEDULA]],TMODELO[Numero Documento],TMODELO[Empleado],_xlfn.XLOOKUP(Tabla15[[#This Row],[CEDULA]],TNOMINA[cedula],TNOMINA[nombre]))</f>
        <v>GAMALIER SANTANA</v>
      </c>
      <c r="E702" t="str">
        <f>_xlfn.XLOOKUP(Tabla15[[#This Row],[CEDULA]],TMODELO[Numero Documento],TMODELO[Cargo],_xlfn.XLOOKUP(Tabla15[[#This Row],[COD]],TNOMINA[CODIGO],TNOMINA[cargo]))</f>
        <v>MENSAJERO EXTERNO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2">
        <f>_xlfn.XLOOKUP(Tabla15[[#This Row],[COD]],TNOMINA[CODIGO],TNOMINA[sbruto])</f>
        <v>22000</v>
      </c>
      <c r="K702" s="42">
        <f>_xlfn.XLOOKUP(Tabla15[[#This Row],[COD]],TNOMINA[CODIGO],TNOMINA[ISR])</f>
        <v>0</v>
      </c>
      <c r="L702" s="42">
        <f>_xlfn.XLOOKUP(Tabla15[[#This Row],[COD]],TNOMINA[CODIGO],TNOMINA[SFS])</f>
        <v>668.8</v>
      </c>
      <c r="M702" s="42">
        <f>_xlfn.XLOOKUP(Tabla15[[#This Row],[COD]],TNOMINA[CODIGO],TNOMINA[AFP])</f>
        <v>631.4</v>
      </c>
      <c r="N702" s="42">
        <f>_xlfn.XLOOKUP(Tabla15[[#This Row],[COD]],TNOMINA[CODIGO],TNOMINA[Otro Desc.])</f>
        <v>10339.25</v>
      </c>
      <c r="O702" s="42">
        <f>_xlfn.XLOOKUP(Tabla15[[#This Row],[COD]],TNOMINA[CODIGO],TNOMINA[sneto])</f>
        <v>10360.549999999999</v>
      </c>
      <c r="P702" t="str">
        <f>_xlfn.XLOOKUP(Tabla15[[#This Row],[CEDULA]],EMPXSEXO[NODOC],EMPXSEXO[GENERO])</f>
        <v>M</v>
      </c>
      <c r="Q70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3" spans="1:17" hidden="1">
      <c r="A703" t="s">
        <v>7720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00118394063</v>
      </c>
      <c r="D703" t="str">
        <f>_xlfn.XLOOKUP(Tabla15[[#This Row],[CEDULA]],TMODELO[Numero Documento],TMODELO[Empleado],_xlfn.XLOOKUP(Tabla15[[#This Row],[CEDULA]],TNOMINA[cedula],TNOMINA[nombre]))</f>
        <v>CARLOS DAVID PIMENTEL</v>
      </c>
      <c r="E703" t="str">
        <f>_xlfn.XLOOKUP(Tabla15[[#This Row],[CEDULA]],TMODELO[Numero Documento],TMODELO[Cargo],_xlfn.XLOOKUP(Tabla15[[#This Row],[COD]],TNOMINA[CODIGO],TNOMINA[cargo]))</f>
        <v>AYUDANTE DE MANTENIMIENTO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2">
        <f>_xlfn.XLOOKUP(Tabla15[[#This Row],[COD]],TNOMINA[CODIGO],TNOMINA[sbruto])</f>
        <v>22000</v>
      </c>
      <c r="K703" s="42">
        <f>_xlfn.XLOOKUP(Tabla15[[#This Row],[COD]],TNOMINA[CODIGO],TNOMINA[ISR])</f>
        <v>0</v>
      </c>
      <c r="L703" s="42">
        <f>_xlfn.XLOOKUP(Tabla15[[#This Row],[COD]],TNOMINA[CODIGO],TNOMINA[SFS])</f>
        <v>668.8</v>
      </c>
      <c r="M703" s="42">
        <f>_xlfn.XLOOKUP(Tabla15[[#This Row],[COD]],TNOMINA[CODIGO],TNOMINA[AFP])</f>
        <v>631.4</v>
      </c>
      <c r="N703" s="42">
        <f>_xlfn.XLOOKUP(Tabla15[[#This Row],[COD]],TNOMINA[CODIGO],TNOMINA[Otro Desc.])</f>
        <v>3391</v>
      </c>
      <c r="O703" s="42">
        <f>_xlfn.XLOOKUP(Tabla15[[#This Row],[COD]],TNOMINA[CODIGO],TNOMINA[sneto])</f>
        <v>17308.8</v>
      </c>
      <c r="P703" t="str">
        <f>_xlfn.XLOOKUP(Tabla15[[#This Row],[CEDULA]],EMPXSEXO[NODOC],EMPXSEXO[GENERO])</f>
        <v>M</v>
      </c>
      <c r="Q70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4" spans="1:17" hidden="1">
      <c r="A704" t="s">
        <v>7793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22300781402</v>
      </c>
      <c r="D704" t="str">
        <f>_xlfn.XLOOKUP(Tabla15[[#This Row],[CEDULA]],TMODELO[Numero Documento],TMODELO[Empleado],_xlfn.XLOOKUP(Tabla15[[#This Row],[CEDULA]],TNOMINA[cedula],TNOMINA[nombre]))</f>
        <v>SANDRO DE OLEO ENCARNACION</v>
      </c>
      <c r="E704" t="str">
        <f>_xlfn.XLOOKUP(Tabla15[[#This Row],[CEDULA]],TMODELO[Numero Documento],TMODELO[Cargo],_xlfn.XLOOKUP(Tabla15[[#This Row],[COD]],TNOMINA[CODIGO],TNOMINA[cargo]))</f>
        <v>AYUDANTE DE MANTENIMIENTO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2">
        <f>_xlfn.XLOOKUP(Tabla15[[#This Row],[COD]],TNOMINA[CODIGO],TNOMINA[sbruto])</f>
        <v>22000</v>
      </c>
      <c r="K704" s="42">
        <f>_xlfn.XLOOKUP(Tabla15[[#This Row],[COD]],TNOMINA[CODIGO],TNOMINA[ISR])</f>
        <v>0</v>
      </c>
      <c r="L704" s="42">
        <f>_xlfn.XLOOKUP(Tabla15[[#This Row],[COD]],TNOMINA[CODIGO],TNOMINA[SFS])</f>
        <v>668.8</v>
      </c>
      <c r="M704" s="42">
        <f>_xlfn.XLOOKUP(Tabla15[[#This Row],[COD]],TNOMINA[CODIGO],TNOMINA[AFP])</f>
        <v>631.4</v>
      </c>
      <c r="N704" s="42">
        <f>_xlfn.XLOOKUP(Tabla15[[#This Row],[COD]],TNOMINA[CODIGO],TNOMINA[Otro Desc.])</f>
        <v>3391</v>
      </c>
      <c r="O704" s="42">
        <f>_xlfn.XLOOKUP(Tabla15[[#This Row],[COD]],TNOMINA[CODIGO],TNOMINA[sneto])</f>
        <v>17308.8</v>
      </c>
      <c r="P704" t="str">
        <f>_xlfn.XLOOKUP(Tabla15[[#This Row],[CEDULA]],EMPXSEXO[NODOC],EMPXSEXO[GENERO])</f>
        <v>M</v>
      </c>
      <c r="Q70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5" spans="1:17" hidden="1">
      <c r="A705" t="s">
        <v>7716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00116480328</v>
      </c>
      <c r="D705" t="str">
        <f>_xlfn.XLOOKUP(Tabla15[[#This Row],[CEDULA]],TMODELO[Numero Documento],TMODELO[Empleado],_xlfn.XLOOKUP(Tabla15[[#This Row],[CEDULA]],TNOMINA[cedula],TNOMINA[nombre]))</f>
        <v>ALDO ANTONIO CANAAN LOPEZ</v>
      </c>
      <c r="E705" t="str">
        <f>_xlfn.XLOOKUP(Tabla15[[#This Row],[CEDULA]],TMODELO[Numero Documento],TMODELO[Cargo],_xlfn.XLOOKUP(Tabla15[[#This Row],[COD]],TNOMINA[CODIGO],TNOMINA[cargo]))</f>
        <v>OFICIAL DE PROTOCOLO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>CARRERA ADMINISTRATIVA</v>
      </c>
      <c r="H705" t="str">
        <f>_xlfn.XLOOKUP(Tabla15[[#This Row],[CARGO]],Tabla612[CARGO],Tabla612[CATEGORIA DEL SERVIDOR],Tabla15[[#This Row],[TIPO]])</f>
        <v>FIJO</v>
      </c>
      <c r="I705" t="str">
        <f>IF(Tabla15[[#This Row],[CAT1]]&lt;&gt;"",Tabla15[[#This Row],[CAT1]],Tabla15[[#This Row],[CAT2]])</f>
        <v>CARRERA ADMINISTRATIVA</v>
      </c>
      <c r="J705" s="42">
        <f>_xlfn.XLOOKUP(Tabla15[[#This Row],[COD]],TNOMINA[CODIGO],TNOMINA[sbruto])</f>
        <v>22000</v>
      </c>
      <c r="K705" s="42">
        <f>_xlfn.XLOOKUP(Tabla15[[#This Row],[COD]],TNOMINA[CODIGO],TNOMINA[ISR])</f>
        <v>0</v>
      </c>
      <c r="L705" s="42">
        <f>_xlfn.XLOOKUP(Tabla15[[#This Row],[COD]],TNOMINA[CODIGO],TNOMINA[SFS])</f>
        <v>668.8</v>
      </c>
      <c r="M705" s="42">
        <f>_xlfn.XLOOKUP(Tabla15[[#This Row],[COD]],TNOMINA[CODIGO],TNOMINA[AFP])</f>
        <v>631.4</v>
      </c>
      <c r="N705" s="42">
        <f>_xlfn.XLOOKUP(Tabla15[[#This Row],[COD]],TNOMINA[CODIGO],TNOMINA[Otro Desc.])</f>
        <v>375</v>
      </c>
      <c r="O705" s="42">
        <f>_xlfn.XLOOKUP(Tabla15[[#This Row],[COD]],TNOMINA[CODIGO],TNOMINA[sneto])</f>
        <v>20324.8</v>
      </c>
      <c r="P705" t="str">
        <f>_xlfn.XLOOKUP(Tabla15[[#This Row],[CEDULA]],EMPXSEXO[NODOC],EMPXSEXO[GENERO])</f>
        <v>M</v>
      </c>
      <c r="Q70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6" spans="1:17" hidden="1">
      <c r="A706" t="s">
        <v>7725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40226015903</v>
      </c>
      <c r="D706" t="str">
        <f>_xlfn.XLOOKUP(Tabla15[[#This Row],[CEDULA]],TMODELO[Numero Documento],TMODELO[Empleado],_xlfn.XLOOKUP(Tabla15[[#This Row],[CEDULA]],TNOMINA[cedula],TNOMINA[nombre]))</f>
        <v>DIOVI ENCARNACION MEDINA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2">
        <f>_xlfn.XLOOKUP(Tabla15[[#This Row],[COD]],TNOMINA[CODIGO],TNOMINA[sbruto])</f>
        <v>20000</v>
      </c>
      <c r="K706" s="42">
        <f>_xlfn.XLOOKUP(Tabla15[[#This Row],[COD]],TNOMINA[CODIGO],TNOMINA[ISR])</f>
        <v>0</v>
      </c>
      <c r="L706" s="42">
        <f>_xlfn.XLOOKUP(Tabla15[[#This Row],[COD]],TNOMINA[CODIGO],TNOMINA[SFS])</f>
        <v>608</v>
      </c>
      <c r="M706" s="42">
        <f>_xlfn.XLOOKUP(Tabla15[[#This Row],[COD]],TNOMINA[CODIGO],TNOMINA[AFP])</f>
        <v>574</v>
      </c>
      <c r="N706" s="42">
        <f>_xlfn.XLOOKUP(Tabla15[[#This Row],[COD]],TNOMINA[CODIGO],TNOMINA[Otro Desc.])</f>
        <v>3271</v>
      </c>
      <c r="O706" s="42">
        <f>_xlfn.XLOOKUP(Tabla15[[#This Row],[COD]],TNOMINA[CODIGO],TNOMINA[sneto])</f>
        <v>15547</v>
      </c>
      <c r="P706" t="str">
        <f>_xlfn.XLOOKUP(Tabla15[[#This Row],[CEDULA]],EMPXSEXO[NODOC],EMPXSEXO[GENERO])</f>
        <v>M</v>
      </c>
      <c r="Q706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7" spans="1:17" hidden="1">
      <c r="A707" t="s">
        <v>7786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04000016016</v>
      </c>
      <c r="D707" t="str">
        <f>_xlfn.XLOOKUP(Tabla15[[#This Row],[CEDULA]],TMODELO[Numero Documento],TMODELO[Empleado],_xlfn.XLOOKUP(Tabla15[[#This Row],[CEDULA]],TNOMINA[cedula],TNOMINA[nombre]))</f>
        <v>RAFAEL GARCIA</v>
      </c>
      <c r="E707" t="str">
        <f>_xlfn.XLOOKUP(Tabla15[[#This Row],[CEDULA]],TMODELO[Numero Documento],TMODELO[Cargo],_xlfn.XLOOKUP(Tabla15[[#This Row],[COD]],TNOMINA[CODIGO],TNOMINA[cargo]))</f>
        <v>JARDINERO (A)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/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ESTATUTO SIMPLIFICADO</v>
      </c>
      <c r="J707" s="42">
        <f>_xlfn.XLOOKUP(Tabla15[[#This Row],[COD]],TNOMINA[CODIGO],TNOMINA[sbruto])</f>
        <v>20000</v>
      </c>
      <c r="K707" s="42">
        <f>_xlfn.XLOOKUP(Tabla15[[#This Row],[COD]],TNOMINA[CODIGO],TNOMINA[ISR])</f>
        <v>0</v>
      </c>
      <c r="L707" s="42">
        <f>_xlfn.XLOOKUP(Tabla15[[#This Row],[COD]],TNOMINA[CODIGO],TNOMINA[SFS])</f>
        <v>608</v>
      </c>
      <c r="M707" s="42">
        <f>_xlfn.XLOOKUP(Tabla15[[#This Row],[COD]],TNOMINA[CODIGO],TNOMINA[AFP])</f>
        <v>574</v>
      </c>
      <c r="N707" s="42">
        <f>_xlfn.XLOOKUP(Tabla15[[#This Row],[COD]],TNOMINA[CODIGO],TNOMINA[Otro Desc.])</f>
        <v>25</v>
      </c>
      <c r="O707" s="42">
        <f>_xlfn.XLOOKUP(Tabla15[[#This Row],[COD]],TNOMINA[CODIGO],TNOMINA[sneto])</f>
        <v>18793</v>
      </c>
      <c r="P707" t="str">
        <f>_xlfn.XLOOKUP(Tabla15[[#This Row],[CEDULA]],EMPXSEXO[NODOC],EMPXSEXO[GENERO])</f>
        <v>M</v>
      </c>
      <c r="Q70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8" spans="1:17" hidden="1">
      <c r="A708" t="s">
        <v>7717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04000116691</v>
      </c>
      <c r="D708" t="str">
        <f>_xlfn.XLOOKUP(Tabla15[[#This Row],[CEDULA]],TMODELO[Numero Documento],TMODELO[Empleado],_xlfn.XLOOKUP(Tabla15[[#This Row],[CEDULA]],TNOMINA[cedula],TNOMINA[nombre]))</f>
        <v>ANA MERCEDES DOMINGUEZ</v>
      </c>
      <c r="E708" t="str">
        <f>_xlfn.XLOOKUP(Tabla15[[#This Row],[CEDULA]],TMODELO[Numero Documento],TMODELO[Cargo],_xlfn.XLOOKUP(Tabla15[[#This Row],[COD]],TNOMINA[CODIGO],TNOMINA[cargo]))</f>
        <v>CONSERJE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/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ESTATUTO SIMPLIFICADO</v>
      </c>
      <c r="J708" s="42">
        <f>_xlfn.XLOOKUP(Tabla15[[#This Row],[COD]],TNOMINA[CODIGO],TNOMINA[sbruto])</f>
        <v>20000</v>
      </c>
      <c r="K708" s="42">
        <f>_xlfn.XLOOKUP(Tabla15[[#This Row],[COD]],TNOMINA[CODIGO],TNOMINA[ISR])</f>
        <v>0</v>
      </c>
      <c r="L708" s="42">
        <f>_xlfn.XLOOKUP(Tabla15[[#This Row],[COD]],TNOMINA[CODIGO],TNOMINA[SFS])</f>
        <v>608</v>
      </c>
      <c r="M708" s="42">
        <f>_xlfn.XLOOKUP(Tabla15[[#This Row],[COD]],TNOMINA[CODIGO],TNOMINA[AFP])</f>
        <v>574</v>
      </c>
      <c r="N708" s="42">
        <f>_xlfn.XLOOKUP(Tabla15[[#This Row],[COD]],TNOMINA[CODIGO],TNOMINA[Otro Desc.])</f>
        <v>25</v>
      </c>
      <c r="O708" s="42">
        <f>_xlfn.XLOOKUP(Tabla15[[#This Row],[COD]],TNOMINA[CODIGO],TNOMINA[sneto])</f>
        <v>18793</v>
      </c>
      <c r="P708" t="str">
        <f>_xlfn.XLOOKUP(Tabla15[[#This Row],[CEDULA]],EMPXSEXO[NODOC],EMPXSEXO[GENERO])</f>
        <v>F</v>
      </c>
      <c r="Q70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9" spans="1:17" hidden="1">
      <c r="A709" t="s">
        <v>7788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40210424962</v>
      </c>
      <c r="D709" t="str">
        <f>_xlfn.XLOOKUP(Tabla15[[#This Row],[CEDULA]],TMODELO[Numero Documento],TMODELO[Empleado],_xlfn.XLOOKUP(Tabla15[[#This Row],[CEDULA]],TNOMINA[cedula],TNOMINA[nombre]))</f>
        <v>REBECA PEÑA VILLAMAN</v>
      </c>
      <c r="E709" t="str">
        <f>_xlfn.XLOOKUP(Tabla15[[#This Row],[CEDULA]],TMODELO[Numero Documento],TMODELO[Cargo],_xlfn.XLOOKUP(Tabla15[[#This Row],[COD]],TNOMINA[CODIGO],TNOMINA[cargo]))</f>
        <v>VIGILANTE DE SALA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2">
        <f>_xlfn.XLOOKUP(Tabla15[[#This Row],[COD]],TNOMINA[CODIGO],TNOMINA[sbruto])</f>
        <v>20000</v>
      </c>
      <c r="K709" s="42">
        <f>_xlfn.XLOOKUP(Tabla15[[#This Row],[COD]],TNOMINA[CODIGO],TNOMINA[ISR])</f>
        <v>0</v>
      </c>
      <c r="L709" s="42">
        <f>_xlfn.XLOOKUP(Tabla15[[#This Row],[COD]],TNOMINA[CODIGO],TNOMINA[SFS])</f>
        <v>608</v>
      </c>
      <c r="M709" s="42">
        <f>_xlfn.XLOOKUP(Tabla15[[#This Row],[COD]],TNOMINA[CODIGO],TNOMINA[AFP])</f>
        <v>574</v>
      </c>
      <c r="N709" s="42">
        <f>_xlfn.XLOOKUP(Tabla15[[#This Row],[COD]],TNOMINA[CODIGO],TNOMINA[Otro Desc.])</f>
        <v>25</v>
      </c>
      <c r="O709" s="42">
        <f>_xlfn.XLOOKUP(Tabla15[[#This Row],[COD]],TNOMINA[CODIGO],TNOMINA[sneto])</f>
        <v>18793</v>
      </c>
      <c r="P709" t="str">
        <f>_xlfn.XLOOKUP(Tabla15[[#This Row],[CEDULA]],EMPXSEXO[NODOC],EMPXSEXO[GENERO])</f>
        <v>F</v>
      </c>
      <c r="Q70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0" spans="1:17" hidden="1">
      <c r="A710" t="s">
        <v>7719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04000014979</v>
      </c>
      <c r="D710" t="str">
        <f>_xlfn.XLOOKUP(Tabla15[[#This Row],[CEDULA]],TMODELO[Numero Documento],TMODELO[Empleado],_xlfn.XLOOKUP(Tabla15[[#This Row],[CEDULA]],TNOMINA[cedula],TNOMINA[nombre]))</f>
        <v>ARISMENDY CORDERO SALA</v>
      </c>
      <c r="E710" t="str">
        <f>_xlfn.XLOOKUP(Tabla15[[#This Row],[CEDULA]],TMODELO[Numero Documento],TMODELO[Cargo],_xlfn.XLOOKUP(Tabla15[[#This Row],[COD]],TNOMINA[CODIGO],TNOMINA[cargo]))</f>
        <v>JARDINERO (A)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2">
        <f>_xlfn.XLOOKUP(Tabla15[[#This Row],[COD]],TNOMINA[CODIGO],TNOMINA[sbruto])</f>
        <v>20000</v>
      </c>
      <c r="K710" s="42">
        <f>_xlfn.XLOOKUP(Tabla15[[#This Row],[COD]],TNOMINA[CODIGO],TNOMINA[ISR])</f>
        <v>0</v>
      </c>
      <c r="L710" s="42">
        <f>_xlfn.XLOOKUP(Tabla15[[#This Row],[COD]],TNOMINA[CODIGO],TNOMINA[SFS])</f>
        <v>608</v>
      </c>
      <c r="M710" s="42">
        <f>_xlfn.XLOOKUP(Tabla15[[#This Row],[COD]],TNOMINA[CODIGO],TNOMINA[AFP])</f>
        <v>574</v>
      </c>
      <c r="N710" s="42">
        <f>_xlfn.XLOOKUP(Tabla15[[#This Row],[COD]],TNOMINA[CODIGO],TNOMINA[Otro Desc.])</f>
        <v>25</v>
      </c>
      <c r="O710" s="42">
        <f>_xlfn.XLOOKUP(Tabla15[[#This Row],[COD]],TNOMINA[CODIGO],TNOMINA[sneto])</f>
        <v>18793</v>
      </c>
      <c r="P710" t="str">
        <f>_xlfn.XLOOKUP(Tabla15[[#This Row],[CEDULA]],EMPXSEXO[NODOC],EMPXSEXO[GENERO])</f>
        <v>M</v>
      </c>
      <c r="Q71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1" spans="1:17" hidden="1">
      <c r="A711" t="s">
        <v>7791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04000138430</v>
      </c>
      <c r="D711" t="str">
        <f>_xlfn.XLOOKUP(Tabla15[[#This Row],[CEDULA]],TMODELO[Numero Documento],TMODELO[Empleado],_xlfn.XLOOKUP(Tabla15[[#This Row],[CEDULA]],TNOMINA[cedula],TNOMINA[nombre]))</f>
        <v>RONI BAQUERO</v>
      </c>
      <c r="E711" t="str">
        <f>_xlfn.XLOOKUP(Tabla15[[#This Row],[CEDULA]],TMODELO[Numero Documento],TMODELO[Cargo],_xlfn.XLOOKUP(Tabla15[[#This Row],[COD]],TNOMINA[CODIGO],TNOMINA[cargo]))</f>
        <v>VIGILANTE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/>
      </c>
      <c r="H711" t="str">
        <f>_xlfn.XLOOKUP(Tabla15[[#This Row],[CARGO]],Tabla612[CARGO],Tabla612[CATEGORIA DEL SERVIDOR],Tabla15[[#This Row],[TIPO]])</f>
        <v>ESTATUTO SIMPLIFICADO</v>
      </c>
      <c r="I711" t="str">
        <f>IF(Tabla15[[#This Row],[CAT1]]&lt;&gt;"",Tabla15[[#This Row],[CAT1]],Tabla15[[#This Row],[CAT2]])</f>
        <v>ESTATUTO SIMPLIFICADO</v>
      </c>
      <c r="J711" s="42">
        <f>_xlfn.XLOOKUP(Tabla15[[#This Row],[COD]],TNOMINA[CODIGO],TNOMINA[sbruto])</f>
        <v>20000</v>
      </c>
      <c r="K711" s="42">
        <f>_xlfn.XLOOKUP(Tabla15[[#This Row],[COD]],TNOMINA[CODIGO],TNOMINA[ISR])</f>
        <v>0</v>
      </c>
      <c r="L711" s="42">
        <f>_xlfn.XLOOKUP(Tabla15[[#This Row],[COD]],TNOMINA[CODIGO],TNOMINA[SFS])</f>
        <v>608</v>
      </c>
      <c r="M711" s="42">
        <f>_xlfn.XLOOKUP(Tabla15[[#This Row],[COD]],TNOMINA[CODIGO],TNOMINA[AFP])</f>
        <v>574</v>
      </c>
      <c r="N711" s="42">
        <f>_xlfn.XLOOKUP(Tabla15[[#This Row],[COD]],TNOMINA[CODIGO],TNOMINA[Otro Desc.])</f>
        <v>25</v>
      </c>
      <c r="O711" s="42">
        <f>_xlfn.XLOOKUP(Tabla15[[#This Row],[COD]],TNOMINA[CODIGO],TNOMINA[sneto])</f>
        <v>18793</v>
      </c>
      <c r="P711" t="str">
        <f>_xlfn.XLOOKUP(Tabla15[[#This Row],[CEDULA]],EMPXSEXO[NODOC],EMPXSEXO[GENERO])</f>
        <v>M</v>
      </c>
      <c r="Q71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2" spans="1:17" hidden="1">
      <c r="A712" t="s">
        <v>7731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04000142598</v>
      </c>
      <c r="D712" t="str">
        <f>_xlfn.XLOOKUP(Tabla15[[#This Row],[CEDULA]],TMODELO[Numero Documento],TMODELO[Empleado],_xlfn.XLOOKUP(Tabla15[[#This Row],[CEDULA]],TNOMINA[cedula],TNOMINA[nombre]))</f>
        <v>EURY PEÑA CORDERO</v>
      </c>
      <c r="E712" t="str">
        <f>_xlfn.XLOOKUP(Tabla15[[#This Row],[CEDULA]],TMODELO[Numero Documento],TMODELO[Cargo],_xlfn.XLOOKUP(Tabla15[[#This Row],[COD]],TNOMINA[CODIGO],TNOMINA[cargo]))</f>
        <v>VIGILANTE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/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ESTATUTO SIMPLIFICADO</v>
      </c>
      <c r="J712" s="42">
        <f>_xlfn.XLOOKUP(Tabla15[[#This Row],[COD]],TNOMINA[CODIGO],TNOMINA[sbruto])</f>
        <v>20000</v>
      </c>
      <c r="K712" s="42">
        <f>_xlfn.XLOOKUP(Tabla15[[#This Row],[COD]],TNOMINA[CODIGO],TNOMINA[ISR])</f>
        <v>0</v>
      </c>
      <c r="L712" s="42">
        <f>_xlfn.XLOOKUP(Tabla15[[#This Row],[COD]],TNOMINA[CODIGO],TNOMINA[SFS])</f>
        <v>608</v>
      </c>
      <c r="M712" s="42">
        <f>_xlfn.XLOOKUP(Tabla15[[#This Row],[COD]],TNOMINA[CODIGO],TNOMINA[AFP])</f>
        <v>574</v>
      </c>
      <c r="N712" s="42">
        <f>_xlfn.XLOOKUP(Tabla15[[#This Row],[COD]],TNOMINA[CODIGO],TNOMINA[Otro Desc.])</f>
        <v>25</v>
      </c>
      <c r="O712" s="42">
        <f>_xlfn.XLOOKUP(Tabla15[[#This Row],[COD]],TNOMINA[CODIGO],TNOMINA[sneto])</f>
        <v>18793</v>
      </c>
      <c r="P712" t="str">
        <f>_xlfn.XLOOKUP(Tabla15[[#This Row],[CEDULA]],EMPXSEXO[NODOC],EMPXSEXO[GENERO])</f>
        <v>M</v>
      </c>
      <c r="Q71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3" spans="1:17" hidden="1">
      <c r="A713" t="s">
        <v>7722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04000143018</v>
      </c>
      <c r="D713" t="str">
        <f>_xlfn.XLOOKUP(Tabla15[[#This Row],[CEDULA]],TMODELO[Numero Documento],TMODELO[Empleado],_xlfn.XLOOKUP(Tabla15[[#This Row],[CEDULA]],TNOMINA[cedula],TNOMINA[nombre]))</f>
        <v>CARLOS RAFAEL PEÑA CORDERO</v>
      </c>
      <c r="E713" t="str">
        <f>_xlfn.XLOOKUP(Tabla15[[#This Row],[CEDULA]],TMODELO[Numero Documento],TMODELO[Cargo],_xlfn.XLOOKUP(Tabla15[[#This Row],[COD]],TNOMINA[CODIGO],TNOMINA[cargo]))</f>
        <v>VIGILANTE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2">
        <f>_xlfn.XLOOKUP(Tabla15[[#This Row],[COD]],TNOMINA[CODIGO],TNOMINA[sbruto])</f>
        <v>20000</v>
      </c>
      <c r="K713" s="42">
        <f>_xlfn.XLOOKUP(Tabla15[[#This Row],[COD]],TNOMINA[CODIGO],TNOMINA[ISR])</f>
        <v>0</v>
      </c>
      <c r="L713" s="42">
        <f>_xlfn.XLOOKUP(Tabla15[[#This Row],[COD]],TNOMINA[CODIGO],TNOMINA[SFS])</f>
        <v>608</v>
      </c>
      <c r="M713" s="42">
        <f>_xlfn.XLOOKUP(Tabla15[[#This Row],[COD]],TNOMINA[CODIGO],TNOMINA[AFP])</f>
        <v>574</v>
      </c>
      <c r="N713" s="42">
        <f>_xlfn.XLOOKUP(Tabla15[[#This Row],[COD]],TNOMINA[CODIGO],TNOMINA[Otro Desc.])</f>
        <v>25</v>
      </c>
      <c r="O713" s="42">
        <f>_xlfn.XLOOKUP(Tabla15[[#This Row],[COD]],TNOMINA[CODIGO],TNOMINA[sneto])</f>
        <v>18793</v>
      </c>
      <c r="P713" t="str">
        <f>_xlfn.XLOOKUP(Tabla15[[#This Row],[CEDULA]],EMPXSEXO[NODOC],EMPXSEXO[GENERO])</f>
        <v>M</v>
      </c>
      <c r="Q71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4" spans="1:17" hidden="1">
      <c r="A714" t="s">
        <v>7742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04000091522</v>
      </c>
      <c r="D714" t="str">
        <f>_xlfn.XLOOKUP(Tabla15[[#This Row],[CEDULA]],TMODELO[Numero Documento],TMODELO[Empleado],_xlfn.XLOOKUP(Tabla15[[#This Row],[CEDULA]],TNOMINA[cedula],TNOMINA[nombre]))</f>
        <v>GERARDO MENDOLY VOLQUEZ LIRIANO</v>
      </c>
      <c r="E714" t="str">
        <f>_xlfn.XLOOKUP(Tabla15[[#This Row],[CEDULA]],TMODELO[Numero Documento],TMODELO[Cargo],_xlfn.XLOOKUP(Tabla15[[#This Row],[COD]],TNOMINA[CODIGO],TNOMINA[cargo]))</f>
        <v>VIGILANTE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2">
        <f>_xlfn.XLOOKUP(Tabla15[[#This Row],[COD]],TNOMINA[CODIGO],TNOMINA[sbruto])</f>
        <v>20000</v>
      </c>
      <c r="K714" s="42">
        <f>_xlfn.XLOOKUP(Tabla15[[#This Row],[COD]],TNOMINA[CODIGO],TNOMINA[ISR])</f>
        <v>0</v>
      </c>
      <c r="L714" s="42">
        <f>_xlfn.XLOOKUP(Tabla15[[#This Row],[COD]],TNOMINA[CODIGO],TNOMINA[SFS])</f>
        <v>608</v>
      </c>
      <c r="M714" s="42">
        <f>_xlfn.XLOOKUP(Tabla15[[#This Row],[COD]],TNOMINA[CODIGO],TNOMINA[AFP])</f>
        <v>574</v>
      </c>
      <c r="N714" s="42">
        <f>_xlfn.XLOOKUP(Tabla15[[#This Row],[COD]],TNOMINA[CODIGO],TNOMINA[Otro Desc.])</f>
        <v>25</v>
      </c>
      <c r="O714" s="42">
        <f>_xlfn.XLOOKUP(Tabla15[[#This Row],[COD]],TNOMINA[CODIGO],TNOMINA[sneto])</f>
        <v>18793</v>
      </c>
      <c r="P714" t="str">
        <f>_xlfn.XLOOKUP(Tabla15[[#This Row],[CEDULA]],EMPXSEXO[NODOC],EMPXSEXO[GENERO])</f>
        <v>M</v>
      </c>
      <c r="Q71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5" spans="1:17" hidden="1">
      <c r="A715" t="s">
        <v>7767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04000124943</v>
      </c>
      <c r="D715" t="str">
        <f>_xlfn.XLOOKUP(Tabla15[[#This Row],[CEDULA]],TMODELO[Numero Documento],TMODELO[Empleado],_xlfn.XLOOKUP(Tabla15[[#This Row],[CEDULA]],TNOMINA[cedula],TNOMINA[nombre]))</f>
        <v>MARIA EMMA FERNANDEZ PERALTA</v>
      </c>
      <c r="E715" t="str">
        <f>_xlfn.XLOOKUP(Tabla15[[#This Row],[CEDULA]],TMODELO[Numero Documento],TMODELO[Cargo],_xlfn.XLOOKUP(Tabla15[[#This Row],[COD]],TNOMINA[CODIGO],TNOMINA[cargo]))</f>
        <v>CONSERJE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2">
        <f>_xlfn.XLOOKUP(Tabla15[[#This Row],[COD]],TNOMINA[CODIGO],TNOMINA[sbruto])</f>
        <v>20000</v>
      </c>
      <c r="K715" s="42">
        <f>_xlfn.XLOOKUP(Tabla15[[#This Row],[COD]],TNOMINA[CODIGO],TNOMINA[ISR])</f>
        <v>0</v>
      </c>
      <c r="L715" s="42">
        <f>_xlfn.XLOOKUP(Tabla15[[#This Row],[COD]],TNOMINA[CODIGO],TNOMINA[SFS])</f>
        <v>608</v>
      </c>
      <c r="M715" s="42">
        <f>_xlfn.XLOOKUP(Tabla15[[#This Row],[COD]],TNOMINA[CODIGO],TNOMINA[AFP])</f>
        <v>574</v>
      </c>
      <c r="N715" s="42">
        <f>_xlfn.XLOOKUP(Tabla15[[#This Row],[COD]],TNOMINA[CODIGO],TNOMINA[Otro Desc.])</f>
        <v>25</v>
      </c>
      <c r="O715" s="42">
        <f>_xlfn.XLOOKUP(Tabla15[[#This Row],[COD]],TNOMINA[CODIGO],TNOMINA[sneto])</f>
        <v>18793</v>
      </c>
      <c r="P715" t="str">
        <f>_xlfn.XLOOKUP(Tabla15[[#This Row],[CEDULA]],EMPXSEXO[NODOC],EMPXSEXO[GENERO])</f>
        <v>F</v>
      </c>
      <c r="Q71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6" spans="1:17" hidden="1">
      <c r="A716" t="s">
        <v>7777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00200455616</v>
      </c>
      <c r="D716" t="str">
        <f>_xlfn.XLOOKUP(Tabla15[[#This Row],[CEDULA]],TMODELO[Numero Documento],TMODELO[Empleado],_xlfn.XLOOKUP(Tabla15[[#This Row],[CEDULA]],TNOMINA[cedula],TNOMINA[nombre]))</f>
        <v>MIGUEL GERMAN GERMAN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2">
        <f>_xlfn.XLOOKUP(Tabla15[[#This Row],[COD]],TNOMINA[CODIGO],TNOMINA[sbruto])</f>
        <v>20000</v>
      </c>
      <c r="K716" s="42">
        <f>_xlfn.XLOOKUP(Tabla15[[#This Row],[COD]],TNOMINA[CODIGO],TNOMINA[ISR])</f>
        <v>0</v>
      </c>
      <c r="L716" s="42">
        <f>_xlfn.XLOOKUP(Tabla15[[#This Row],[COD]],TNOMINA[CODIGO],TNOMINA[SFS])</f>
        <v>608</v>
      </c>
      <c r="M716" s="42">
        <f>_xlfn.XLOOKUP(Tabla15[[#This Row],[COD]],TNOMINA[CODIGO],TNOMINA[AFP])</f>
        <v>574</v>
      </c>
      <c r="N716" s="42">
        <f>_xlfn.XLOOKUP(Tabla15[[#This Row],[COD]],TNOMINA[CODIGO],TNOMINA[Otro Desc.])</f>
        <v>1571</v>
      </c>
      <c r="O716" s="42">
        <f>_xlfn.XLOOKUP(Tabla15[[#This Row],[COD]],TNOMINA[CODIGO],TNOMINA[sneto])</f>
        <v>17247</v>
      </c>
      <c r="P716" t="str">
        <f>_xlfn.XLOOKUP(Tabla15[[#This Row],[CEDULA]],EMPXSEXO[NODOC],EMPXSEXO[GENERO])</f>
        <v>M</v>
      </c>
      <c r="Q716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7" spans="1:17" hidden="1">
      <c r="A717" t="s">
        <v>7781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40237778754</v>
      </c>
      <c r="D717" t="str">
        <f>_xlfn.XLOOKUP(Tabla15[[#This Row],[CEDULA]],TMODELO[Numero Documento],TMODELO[Empleado],_xlfn.XLOOKUP(Tabla15[[#This Row],[CEDULA]],TNOMINA[cedula],TNOMINA[nombre]))</f>
        <v>ORQUIDIA ALEXANDRA FELIZ FELIZ</v>
      </c>
      <c r="E717" t="str">
        <f>_xlfn.XLOOKUP(Tabla15[[#This Row],[CEDULA]],TMODELO[Numero Documento],TMODELO[Cargo],_xlfn.XLOOKUP(Tabla15[[#This Row],[COD]],TNOMINA[CODIGO],TNOMINA[cargo]))</f>
        <v>CONSERJE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2">
        <f>_xlfn.XLOOKUP(Tabla15[[#This Row],[COD]],TNOMINA[CODIGO],TNOMINA[sbruto])</f>
        <v>17000</v>
      </c>
      <c r="K717" s="42">
        <f>_xlfn.XLOOKUP(Tabla15[[#This Row],[COD]],TNOMINA[CODIGO],TNOMINA[ISR])</f>
        <v>0</v>
      </c>
      <c r="L717" s="42">
        <f>_xlfn.XLOOKUP(Tabla15[[#This Row],[COD]],TNOMINA[CODIGO],TNOMINA[SFS])</f>
        <v>516.79999999999995</v>
      </c>
      <c r="M717" s="42">
        <f>_xlfn.XLOOKUP(Tabla15[[#This Row],[COD]],TNOMINA[CODIGO],TNOMINA[AFP])</f>
        <v>487.9</v>
      </c>
      <c r="N717" s="42">
        <f>_xlfn.XLOOKUP(Tabla15[[#This Row],[COD]],TNOMINA[CODIGO],TNOMINA[Otro Desc.])</f>
        <v>1581</v>
      </c>
      <c r="O717" s="42">
        <f>_xlfn.XLOOKUP(Tabla15[[#This Row],[COD]],TNOMINA[CODIGO],TNOMINA[sneto])</f>
        <v>14414.3</v>
      </c>
      <c r="P717" t="str">
        <f>_xlfn.XLOOKUP(Tabla15[[#This Row],[CEDULA]],EMPXSEXO[NODOC],EMPXSEXO[GENERO])</f>
        <v>F</v>
      </c>
      <c r="Q71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8" spans="1:17" hidden="1">
      <c r="A718" t="s">
        <v>7759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03700643731</v>
      </c>
      <c r="D718" t="str">
        <f>_xlfn.XLOOKUP(Tabla15[[#This Row],[CEDULA]],TMODELO[Numero Documento],TMODELO[Empleado],_xlfn.XLOOKUP(Tabla15[[#This Row],[CEDULA]],TNOMINA[cedula],TNOMINA[nombre]))</f>
        <v>JUAN FRANCISCO SANCHEZ MARTINEZ</v>
      </c>
      <c r="E718" t="str">
        <f>_xlfn.XLOOKUP(Tabla15[[#This Row],[CEDULA]],TMODELO[Numero Documento],TMODELO[Cargo],_xlfn.XLOOKUP(Tabla15[[#This Row],[COD]],TNOMINA[CODIGO],TNOMINA[cargo]))</f>
        <v>VIGILANTE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/>
      </c>
      <c r="H718" t="str">
        <f>_xlfn.XLOOKUP(Tabla15[[#This Row],[CARGO]],Tabla612[CARGO],Tabla612[CATEGORIA DEL SERVIDOR],Tabla15[[#This Row],[TIPO]])</f>
        <v>ESTATUTO SIMPLIFICADO</v>
      </c>
      <c r="I718" t="str">
        <f>IF(Tabla15[[#This Row],[CAT1]]&lt;&gt;"",Tabla15[[#This Row],[CAT1]],Tabla15[[#This Row],[CAT2]])</f>
        <v>ESTATUTO SIMPLIFICADO</v>
      </c>
      <c r="J718" s="42">
        <f>_xlfn.XLOOKUP(Tabla15[[#This Row],[COD]],TNOMINA[CODIGO],TNOMINA[sbruto])</f>
        <v>17000</v>
      </c>
      <c r="K718" s="42">
        <f>_xlfn.XLOOKUP(Tabla15[[#This Row],[COD]],TNOMINA[CODIGO],TNOMINA[ISR])</f>
        <v>0</v>
      </c>
      <c r="L718" s="42">
        <f>_xlfn.XLOOKUP(Tabla15[[#This Row],[COD]],TNOMINA[CODIGO],TNOMINA[SFS])</f>
        <v>516.79999999999995</v>
      </c>
      <c r="M718" s="42">
        <f>_xlfn.XLOOKUP(Tabla15[[#This Row],[COD]],TNOMINA[CODIGO],TNOMINA[AFP])</f>
        <v>487.9</v>
      </c>
      <c r="N718" s="42">
        <f>_xlfn.XLOOKUP(Tabla15[[#This Row],[COD]],TNOMINA[CODIGO],TNOMINA[Otro Desc.])</f>
        <v>25</v>
      </c>
      <c r="O718" s="42">
        <f>_xlfn.XLOOKUP(Tabla15[[#This Row],[COD]],TNOMINA[CODIGO],TNOMINA[sneto])</f>
        <v>15970.3</v>
      </c>
      <c r="P718" t="str">
        <f>_xlfn.XLOOKUP(Tabla15[[#This Row],[CEDULA]],EMPXSEXO[NODOC],EMPXSEXO[GENERO])</f>
        <v>M</v>
      </c>
      <c r="Q71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9" spans="1:17" hidden="1">
      <c r="A719" t="s">
        <v>7726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01300255724</v>
      </c>
      <c r="D719" t="str">
        <f>_xlfn.XLOOKUP(Tabla15[[#This Row],[CEDULA]],TMODELO[Numero Documento],TMODELO[Empleado],_xlfn.XLOOKUP(Tabla15[[#This Row],[CEDULA]],TNOMINA[cedula],TNOMINA[nombre]))</f>
        <v>DANNY OLIVO TEJEDA CESE</v>
      </c>
      <c r="E719" t="str">
        <f>_xlfn.XLOOKUP(Tabla15[[#This Row],[CEDULA]],TMODELO[Numero Documento],TMODELO[Cargo],_xlfn.XLOOKUP(Tabla15[[#This Row],[COD]],TNOMINA[CODIGO],TNOMINA[cargo]))</f>
        <v>VIGILANTE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2">
        <f>_xlfn.XLOOKUP(Tabla15[[#This Row],[COD]],TNOMINA[CODIGO],TNOMINA[sbruto])</f>
        <v>16500</v>
      </c>
      <c r="K719" s="42">
        <f>_xlfn.XLOOKUP(Tabla15[[#This Row],[COD]],TNOMINA[CODIGO],TNOMINA[ISR])</f>
        <v>0</v>
      </c>
      <c r="L719" s="42">
        <f>_xlfn.XLOOKUP(Tabla15[[#This Row],[COD]],TNOMINA[CODIGO],TNOMINA[SFS])</f>
        <v>501.6</v>
      </c>
      <c r="M719" s="42">
        <f>_xlfn.XLOOKUP(Tabla15[[#This Row],[COD]],TNOMINA[CODIGO],TNOMINA[AFP])</f>
        <v>473.55</v>
      </c>
      <c r="N719" s="42">
        <f>_xlfn.XLOOKUP(Tabla15[[#This Row],[COD]],TNOMINA[CODIGO],TNOMINA[Otro Desc.])</f>
        <v>25</v>
      </c>
      <c r="O719" s="42">
        <f>_xlfn.XLOOKUP(Tabla15[[#This Row],[COD]],TNOMINA[CODIGO],TNOMINA[sneto])</f>
        <v>15499.85</v>
      </c>
      <c r="P719" t="str">
        <f>_xlfn.XLOOKUP(Tabla15[[#This Row],[CEDULA]],EMPXSEXO[NODOC],EMPXSEXO[GENERO])</f>
        <v>M</v>
      </c>
      <c r="Q71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0" spans="1:17" hidden="1">
      <c r="A720" t="s">
        <v>7757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04701670483</v>
      </c>
      <c r="D720" t="str">
        <f>_xlfn.XLOOKUP(Tabla15[[#This Row],[CEDULA]],TMODELO[Numero Documento],TMODELO[Empleado],_xlfn.XLOOKUP(Tabla15[[#This Row],[CEDULA]],TNOMINA[cedula],TNOMINA[nombre]))</f>
        <v>JUAN CARLOS MALDONADO COSTE</v>
      </c>
      <c r="E720" t="str">
        <f>_xlfn.XLOOKUP(Tabla15[[#This Row],[CEDULA]],TMODELO[Numero Documento],TMODELO[Cargo],_xlfn.XLOOKUP(Tabla15[[#This Row],[COD]],TNOMINA[CODIGO],TNOMINA[cargo]))</f>
        <v>VIGILANTE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2">
        <f>_xlfn.XLOOKUP(Tabla15[[#This Row],[COD]],TNOMINA[CODIGO],TNOMINA[sbruto])</f>
        <v>16500</v>
      </c>
      <c r="K720" s="42">
        <f>_xlfn.XLOOKUP(Tabla15[[#This Row],[COD]],TNOMINA[CODIGO],TNOMINA[ISR])</f>
        <v>0</v>
      </c>
      <c r="L720" s="42">
        <f>_xlfn.XLOOKUP(Tabla15[[#This Row],[COD]],TNOMINA[CODIGO],TNOMINA[SFS])</f>
        <v>501.6</v>
      </c>
      <c r="M720" s="42">
        <f>_xlfn.XLOOKUP(Tabla15[[#This Row],[COD]],TNOMINA[CODIGO],TNOMINA[AFP])</f>
        <v>473.55</v>
      </c>
      <c r="N720" s="42">
        <f>_xlfn.XLOOKUP(Tabla15[[#This Row],[COD]],TNOMINA[CODIGO],TNOMINA[Otro Desc.])</f>
        <v>25</v>
      </c>
      <c r="O720" s="42">
        <f>_xlfn.XLOOKUP(Tabla15[[#This Row],[COD]],TNOMINA[CODIGO],TNOMINA[sneto])</f>
        <v>15499.85</v>
      </c>
      <c r="P720" t="str">
        <f>_xlfn.XLOOKUP(Tabla15[[#This Row],[CEDULA]],EMPXSEXO[NODOC],EMPXSEXO[GENERO])</f>
        <v>M</v>
      </c>
      <c r="Q72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1" spans="1:17" hidden="1">
      <c r="A721" t="s">
        <v>7748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00201260627</v>
      </c>
      <c r="D721" t="str">
        <f>_xlfn.XLOOKUP(Tabla15[[#This Row],[CEDULA]],TMODELO[Numero Documento],TMODELO[Empleado],_xlfn.XLOOKUP(Tabla15[[#This Row],[CEDULA]],TNOMINA[cedula],TNOMINA[nombre]))</f>
        <v>JORGE RICHARSON MEDINA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/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ESTATUTO SIMPLIFICADO</v>
      </c>
      <c r="J721" s="42">
        <f>_xlfn.XLOOKUP(Tabla15[[#This Row],[COD]],TNOMINA[CODIGO],TNOMINA[sbruto])</f>
        <v>16500</v>
      </c>
      <c r="K721" s="42">
        <f>_xlfn.XLOOKUP(Tabla15[[#This Row],[COD]],TNOMINA[CODIGO],TNOMINA[ISR])</f>
        <v>0</v>
      </c>
      <c r="L721" s="42">
        <f>_xlfn.XLOOKUP(Tabla15[[#This Row],[COD]],TNOMINA[CODIGO],TNOMINA[SFS])</f>
        <v>501.6</v>
      </c>
      <c r="M721" s="42">
        <f>_xlfn.XLOOKUP(Tabla15[[#This Row],[COD]],TNOMINA[CODIGO],TNOMINA[AFP])</f>
        <v>473.55</v>
      </c>
      <c r="N721" s="42">
        <f>_xlfn.XLOOKUP(Tabla15[[#This Row],[COD]],TNOMINA[CODIGO],TNOMINA[Otro Desc.])</f>
        <v>8296.6200000000008</v>
      </c>
      <c r="O721" s="42">
        <f>_xlfn.XLOOKUP(Tabla15[[#This Row],[COD]],TNOMINA[CODIGO],TNOMINA[sneto])</f>
        <v>7228.23</v>
      </c>
      <c r="P721" t="str">
        <f>_xlfn.XLOOKUP(Tabla15[[#This Row],[CEDULA]],EMPXSEXO[NODOC],EMPXSEXO[GENERO])</f>
        <v>M</v>
      </c>
      <c r="Q72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2" spans="1:17" hidden="1">
      <c r="A722" t="s">
        <v>7750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00114222656</v>
      </c>
      <c r="D722" t="str">
        <f>_xlfn.XLOOKUP(Tabla15[[#This Row],[CEDULA]],TMODELO[Numero Documento],TMODELO[Empleado],_xlfn.XLOOKUP(Tabla15[[#This Row],[CEDULA]],TNOMINA[cedula],TNOMINA[nombre]))</f>
        <v>JOSE DIOLQUIS EVANGELISTA RAMIREZ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/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ESTATUTO SIMPLIFICADO</v>
      </c>
      <c r="J722" s="42">
        <f>_xlfn.XLOOKUP(Tabla15[[#This Row],[COD]],TNOMINA[CODIGO],TNOMINA[sbruto])</f>
        <v>16500</v>
      </c>
      <c r="K722" s="42">
        <f>_xlfn.XLOOKUP(Tabla15[[#This Row],[COD]],TNOMINA[CODIGO],TNOMINA[ISR])</f>
        <v>0</v>
      </c>
      <c r="L722" s="42">
        <f>_xlfn.XLOOKUP(Tabla15[[#This Row],[COD]],TNOMINA[CODIGO],TNOMINA[SFS])</f>
        <v>501.6</v>
      </c>
      <c r="M722" s="42">
        <f>_xlfn.XLOOKUP(Tabla15[[#This Row],[COD]],TNOMINA[CODIGO],TNOMINA[AFP])</f>
        <v>473.55</v>
      </c>
      <c r="N722" s="42">
        <f>_xlfn.XLOOKUP(Tabla15[[#This Row],[COD]],TNOMINA[CODIGO],TNOMINA[Otro Desc.])</f>
        <v>8834.4500000000007</v>
      </c>
      <c r="O722" s="42">
        <f>_xlfn.XLOOKUP(Tabla15[[#This Row],[COD]],TNOMINA[CODIGO],TNOMINA[sneto])</f>
        <v>6690.4</v>
      </c>
      <c r="P722" t="str">
        <f>_xlfn.XLOOKUP(Tabla15[[#This Row],[CEDULA]],EMPXSEXO[NODOC],EMPXSEXO[GENERO])</f>
        <v>M</v>
      </c>
      <c r="Q72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3" spans="1:17" hidden="1">
      <c r="A723" t="s">
        <v>7751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04701339527</v>
      </c>
      <c r="D723" t="str">
        <f>_xlfn.XLOOKUP(Tabla15[[#This Row],[CEDULA]],TMODELO[Numero Documento],TMODELO[Empleado],_xlfn.XLOOKUP(Tabla15[[#This Row],[CEDULA]],TNOMINA[cedula],TNOMINA[nombre]))</f>
        <v>JOSE LUIS GRULLON BUENO</v>
      </c>
      <c r="E723" t="str">
        <f>_xlfn.XLOOKUP(Tabla15[[#This Row],[CEDULA]],TMODELO[Numero Documento],TMODELO[Cargo],_xlfn.XLOOKUP(Tabla15[[#This Row],[COD]],TNOMINA[CODIGO],TNOMINA[cargo]))</f>
        <v>VIGILANTE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2">
        <f>_xlfn.XLOOKUP(Tabla15[[#This Row],[COD]],TNOMINA[CODIGO],TNOMINA[sbruto])</f>
        <v>16500</v>
      </c>
      <c r="K723" s="42">
        <f>_xlfn.XLOOKUP(Tabla15[[#This Row],[COD]],TNOMINA[CODIGO],TNOMINA[ISR])</f>
        <v>0</v>
      </c>
      <c r="L723" s="42">
        <f>_xlfn.XLOOKUP(Tabla15[[#This Row],[COD]],TNOMINA[CODIGO],TNOMINA[SFS])</f>
        <v>501.6</v>
      </c>
      <c r="M723" s="42">
        <f>_xlfn.XLOOKUP(Tabla15[[#This Row],[COD]],TNOMINA[CODIGO],TNOMINA[AFP])</f>
        <v>473.55</v>
      </c>
      <c r="N723" s="42">
        <f>_xlfn.XLOOKUP(Tabla15[[#This Row],[COD]],TNOMINA[CODIGO],TNOMINA[Otro Desc.])</f>
        <v>25</v>
      </c>
      <c r="O723" s="42">
        <f>_xlfn.XLOOKUP(Tabla15[[#This Row],[COD]],TNOMINA[CODIGO],TNOMINA[sneto])</f>
        <v>15499.85</v>
      </c>
      <c r="P723" t="str">
        <f>_xlfn.XLOOKUP(Tabla15[[#This Row],[CEDULA]],EMPXSEXO[NODOC],EMPXSEXO[GENERO])</f>
        <v>M</v>
      </c>
      <c r="Q72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4" spans="1:17" hidden="1">
      <c r="A724" t="s">
        <v>7782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00109924704</v>
      </c>
      <c r="D724" t="str">
        <f>_xlfn.XLOOKUP(Tabla15[[#This Row],[CEDULA]],TMODELO[Numero Documento],TMODELO[Empleado],_xlfn.XLOOKUP(Tabla15[[#This Row],[CEDULA]],TNOMINA[cedula],TNOMINA[nombre]))</f>
        <v>PABLO DARIO CIPRIAN</v>
      </c>
      <c r="E724" t="str">
        <f>_xlfn.XLOOKUP(Tabla15[[#This Row],[CEDULA]],TMODELO[Numero Documento],TMODELO[Cargo],_xlfn.XLOOKUP(Tabla15[[#This Row],[COD]],TNOMINA[CODIGO],TNOMINA[cargo]))</f>
        <v>VIGILANTE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>CARRERA ADMINISTRATIVA</v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CARRERA ADMINISTRATIVA</v>
      </c>
      <c r="J724" s="42">
        <f>_xlfn.XLOOKUP(Tabla15[[#This Row],[COD]],TNOMINA[CODIGO],TNOMINA[sbruto])</f>
        <v>15000</v>
      </c>
      <c r="K724" s="42">
        <f>_xlfn.XLOOKUP(Tabla15[[#This Row],[COD]],TNOMINA[CODIGO],TNOMINA[ISR])</f>
        <v>0</v>
      </c>
      <c r="L724" s="42">
        <f>_xlfn.XLOOKUP(Tabla15[[#This Row],[COD]],TNOMINA[CODIGO],TNOMINA[SFS])</f>
        <v>456</v>
      </c>
      <c r="M724" s="42">
        <f>_xlfn.XLOOKUP(Tabla15[[#This Row],[COD]],TNOMINA[CODIGO],TNOMINA[AFP])</f>
        <v>430.5</v>
      </c>
      <c r="N724" s="42">
        <f>_xlfn.XLOOKUP(Tabla15[[#This Row],[COD]],TNOMINA[CODIGO],TNOMINA[Otro Desc.])</f>
        <v>7470.16</v>
      </c>
      <c r="O724" s="42">
        <f>_xlfn.XLOOKUP(Tabla15[[#This Row],[COD]],TNOMINA[CODIGO],TNOMINA[sneto])</f>
        <v>6643.34</v>
      </c>
      <c r="P724" t="str">
        <f>_xlfn.XLOOKUP(Tabla15[[#This Row],[CEDULA]],EMPXSEXO[NODOC],EMPXSEXO[GENERO])</f>
        <v>M</v>
      </c>
      <c r="Q72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5" spans="1:17" hidden="1">
      <c r="A725" t="s">
        <v>7764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00103528899</v>
      </c>
      <c r="D725" t="str">
        <f>_xlfn.XLOOKUP(Tabla15[[#This Row],[CEDULA]],TMODELO[Numero Documento],TMODELO[Empleado],_xlfn.XLOOKUP(Tabla15[[#This Row],[CEDULA]],TNOMINA[cedula],TNOMINA[nombre]))</f>
        <v>MANUELSITO MONTERO FLORIAM</v>
      </c>
      <c r="E725" t="str">
        <f>_xlfn.XLOOKUP(Tabla15[[#This Row],[CEDULA]],TMODELO[Numero Documento],TMODELO[Cargo],_xlfn.XLOOKUP(Tabla15[[#This Row],[COD]],TNOMINA[CODIGO],TNOMINA[cargo]))</f>
        <v>VIGILANTE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>CARRERA ADMINISTRATIVA</v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CARRERA ADMINISTRATIVA</v>
      </c>
      <c r="J725" s="42">
        <f>_xlfn.XLOOKUP(Tabla15[[#This Row],[COD]],TNOMINA[CODIGO],TNOMINA[sbruto])</f>
        <v>15000</v>
      </c>
      <c r="K725" s="42">
        <f>_xlfn.XLOOKUP(Tabla15[[#This Row],[COD]],TNOMINA[CODIGO],TNOMINA[ISR])</f>
        <v>0</v>
      </c>
      <c r="L725" s="42">
        <f>_xlfn.XLOOKUP(Tabla15[[#This Row],[COD]],TNOMINA[CODIGO],TNOMINA[SFS])</f>
        <v>456</v>
      </c>
      <c r="M725" s="42">
        <f>_xlfn.XLOOKUP(Tabla15[[#This Row],[COD]],TNOMINA[CODIGO],TNOMINA[AFP])</f>
        <v>430.5</v>
      </c>
      <c r="N725" s="42">
        <f>_xlfn.XLOOKUP(Tabla15[[#This Row],[COD]],TNOMINA[CODIGO],TNOMINA[Otro Desc.])</f>
        <v>7580.66</v>
      </c>
      <c r="O725" s="42">
        <f>_xlfn.XLOOKUP(Tabla15[[#This Row],[COD]],TNOMINA[CODIGO],TNOMINA[sneto])</f>
        <v>6532.84</v>
      </c>
      <c r="P725" t="str">
        <f>_xlfn.XLOOKUP(Tabla15[[#This Row],[CEDULA]],EMPXSEXO[NODOC],EMPXSEXO[GENERO])</f>
        <v>M</v>
      </c>
      <c r="Q72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6" spans="1:17" hidden="1">
      <c r="A726" t="s">
        <v>7796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03700079951</v>
      </c>
      <c r="D726" t="str">
        <f>_xlfn.XLOOKUP(Tabla15[[#This Row],[CEDULA]],TMODELO[Numero Documento],TMODELO[Empleado],_xlfn.XLOOKUP(Tabla15[[#This Row],[CEDULA]],TNOMINA[cedula],TNOMINA[nombre]))</f>
        <v>SANTIAGO DE JESUS PEÑA SOSA</v>
      </c>
      <c r="E726" t="str">
        <f>_xlfn.XLOOKUP(Tabla15[[#This Row],[CEDULA]],TMODELO[Numero Documento],TMODELO[Cargo],_xlfn.XLOOKUP(Tabla15[[#This Row],[COD]],TNOMINA[CODIGO],TNOMINA[cargo]))</f>
        <v>ASIST. DE ARQUEOLOGIA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/>
      </c>
      <c r="H726" t="str">
        <f>_xlfn.XLOOKUP(Tabla15[[#This Row],[CARGO]],Tabla612[CARGO],Tabla612[CATEGORIA DEL SERVIDOR],Tabla15[[#This Row],[TIPO]])</f>
        <v>FIJO</v>
      </c>
      <c r="I726" t="str">
        <f>IF(Tabla15[[#This Row],[CAT1]]&lt;&gt;"",Tabla15[[#This Row],[CAT1]],Tabla15[[#This Row],[CAT2]])</f>
        <v>FIJO</v>
      </c>
      <c r="J726" s="42">
        <f>_xlfn.XLOOKUP(Tabla15[[#This Row],[COD]],TNOMINA[CODIGO],TNOMINA[sbruto])</f>
        <v>12650</v>
      </c>
      <c r="K726" s="42">
        <f>_xlfn.XLOOKUP(Tabla15[[#This Row],[COD]],TNOMINA[CODIGO],TNOMINA[ISR])</f>
        <v>0</v>
      </c>
      <c r="L726" s="42">
        <f>_xlfn.XLOOKUP(Tabla15[[#This Row],[COD]],TNOMINA[CODIGO],TNOMINA[SFS])</f>
        <v>384.56</v>
      </c>
      <c r="M726" s="42">
        <f>_xlfn.XLOOKUP(Tabla15[[#This Row],[COD]],TNOMINA[CODIGO],TNOMINA[AFP])</f>
        <v>363.06</v>
      </c>
      <c r="N726" s="42">
        <f>_xlfn.XLOOKUP(Tabla15[[#This Row],[COD]],TNOMINA[CODIGO],TNOMINA[Otro Desc.])</f>
        <v>571</v>
      </c>
      <c r="O726" s="42">
        <f>_xlfn.XLOOKUP(Tabla15[[#This Row],[COD]],TNOMINA[CODIGO],TNOMINA[sneto])</f>
        <v>11331.38</v>
      </c>
      <c r="P726" t="str">
        <f>_xlfn.XLOOKUP(Tabla15[[#This Row],[CEDULA]],EMPXSEXO[NODOC],EMPXSEXO[GENERO])</f>
        <v>M</v>
      </c>
      <c r="Q726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7" spans="1:17" hidden="1">
      <c r="A727" t="s">
        <v>7811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04702063126</v>
      </c>
      <c r="D727" t="str">
        <f>_xlfn.XLOOKUP(Tabla15[[#This Row],[CEDULA]],TMODELO[Numero Documento],TMODELO[Empleado],_xlfn.XLOOKUP(Tabla15[[#This Row],[CEDULA]],TNOMINA[cedula],TNOMINA[nombre]))</f>
        <v>YUNIOR MEJIA LOPEZ</v>
      </c>
      <c r="E727" t="str">
        <f>_xlfn.XLOOKUP(Tabla15[[#This Row],[CEDULA]],TMODELO[Numero Documento],TMODELO[Cargo],_xlfn.XLOOKUP(Tabla15[[#This Row],[COD]],TNOMINA[CODIGO],TNOMINA[cargo]))</f>
        <v>CONSERJE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ESTATUTO SIMPLIFICADO</v>
      </c>
      <c r="I727" t="str">
        <f>IF(Tabla15[[#This Row],[CAT1]]&lt;&gt;"",Tabla15[[#This Row],[CAT1]],Tabla15[[#This Row],[CAT2]])</f>
        <v>ESTATUTO SIMPLIFICADO</v>
      </c>
      <c r="J727" s="42">
        <f>_xlfn.XLOOKUP(Tabla15[[#This Row],[COD]],TNOMINA[CODIGO],TNOMINA[sbruto])</f>
        <v>11000</v>
      </c>
      <c r="K727" s="42">
        <f>_xlfn.XLOOKUP(Tabla15[[#This Row],[COD]],TNOMINA[CODIGO],TNOMINA[ISR])</f>
        <v>0</v>
      </c>
      <c r="L727" s="42">
        <f>_xlfn.XLOOKUP(Tabla15[[#This Row],[COD]],TNOMINA[CODIGO],TNOMINA[SFS])</f>
        <v>334.4</v>
      </c>
      <c r="M727" s="42">
        <f>_xlfn.XLOOKUP(Tabla15[[#This Row],[COD]],TNOMINA[CODIGO],TNOMINA[AFP])</f>
        <v>315.7</v>
      </c>
      <c r="N727" s="42">
        <f>_xlfn.XLOOKUP(Tabla15[[#This Row],[COD]],TNOMINA[CODIGO],TNOMINA[Otro Desc.])</f>
        <v>25</v>
      </c>
      <c r="O727" s="42">
        <f>_xlfn.XLOOKUP(Tabla15[[#This Row],[COD]],TNOMINA[CODIGO],TNOMINA[sneto])</f>
        <v>10324.9</v>
      </c>
      <c r="P727" t="str">
        <f>_xlfn.XLOOKUP(Tabla15[[#This Row],[CEDULA]],EMPXSEXO[NODOC],EMPXSEXO[GENERO])</f>
        <v>M</v>
      </c>
      <c r="Q72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8" spans="1:17" hidden="1">
      <c r="A728" t="s">
        <v>7756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07300049678</v>
      </c>
      <c r="D728" t="str">
        <f>_xlfn.XLOOKUP(Tabla15[[#This Row],[CEDULA]],TMODELO[Numero Documento],TMODELO[Empleado],_xlfn.XLOOKUP(Tabla15[[#This Row],[CEDULA]],TNOMINA[cedula],TNOMINA[nombre]))</f>
        <v>JUAN CARLOS LORA</v>
      </c>
      <c r="E728" t="str">
        <f>_xlfn.XLOOKUP(Tabla15[[#This Row],[CEDULA]],TMODELO[Numero Documento],TMODELO[Cargo],_xlfn.XLOOKUP(Tabla15[[#This Row],[COD]],TNOMINA[CODIGO],TNOMINA[cargo]))</f>
        <v>VIGILANTE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ESTATUTO SIMPLIFICADO</v>
      </c>
      <c r="I728" t="str">
        <f>IF(Tabla15[[#This Row],[CAT1]]&lt;&gt;"",Tabla15[[#This Row],[CAT1]],Tabla15[[#This Row],[CAT2]])</f>
        <v>ESTATUTO SIMPLIFICADO</v>
      </c>
      <c r="J728" s="42">
        <f>_xlfn.XLOOKUP(Tabla15[[#This Row],[COD]],TNOMINA[CODIGO],TNOMINA[sbruto])</f>
        <v>11000</v>
      </c>
      <c r="K728" s="42">
        <f>_xlfn.XLOOKUP(Tabla15[[#This Row],[COD]],TNOMINA[CODIGO],TNOMINA[ISR])</f>
        <v>0</v>
      </c>
      <c r="L728" s="42">
        <f>_xlfn.XLOOKUP(Tabla15[[#This Row],[COD]],TNOMINA[CODIGO],TNOMINA[SFS])</f>
        <v>334.4</v>
      </c>
      <c r="M728" s="42">
        <f>_xlfn.XLOOKUP(Tabla15[[#This Row],[COD]],TNOMINA[CODIGO],TNOMINA[AFP])</f>
        <v>315.7</v>
      </c>
      <c r="N728" s="42">
        <f>_xlfn.XLOOKUP(Tabla15[[#This Row],[COD]],TNOMINA[CODIGO],TNOMINA[Otro Desc.])</f>
        <v>3313.2199999999993</v>
      </c>
      <c r="O728" s="42">
        <f>_xlfn.XLOOKUP(Tabla15[[#This Row],[COD]],TNOMINA[CODIGO],TNOMINA[sneto])</f>
        <v>7036.68</v>
      </c>
      <c r="P728" t="str">
        <f>_xlfn.XLOOKUP(Tabla15[[#This Row],[CEDULA]],EMPXSEXO[NODOC],EMPXSEXO[GENERO])</f>
        <v>M</v>
      </c>
      <c r="Q72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9" spans="1:17" hidden="1">
      <c r="A729" t="s">
        <v>7785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00104069885</v>
      </c>
      <c r="D729" t="str">
        <f>_xlfn.XLOOKUP(Tabla15[[#This Row],[CEDULA]],TMODELO[Numero Documento],TMODELO[Empleado],_xlfn.XLOOKUP(Tabla15[[#This Row],[CEDULA]],TNOMINA[cedula],TNOMINA[nombre]))</f>
        <v>PRUDENCIO AUGUSTO GERONIMO TORRES</v>
      </c>
      <c r="E729" t="str">
        <f>_xlfn.XLOOKUP(Tabla15[[#This Row],[CEDULA]],TMODELO[Numero Documento],TMODELO[Cargo],_xlfn.XLOOKUP(Tabla15[[#This Row],[COD]],TNOMINA[CODIGO],TNOMINA[cargo]))</f>
        <v>ALBAÑIL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2">
        <f>_xlfn.XLOOKUP(Tabla15[[#This Row],[COD]],TNOMINA[CODIGO],TNOMINA[sbruto])</f>
        <v>11000</v>
      </c>
      <c r="K729" s="42">
        <f>_xlfn.XLOOKUP(Tabla15[[#This Row],[COD]],TNOMINA[CODIGO],TNOMINA[ISR])</f>
        <v>0</v>
      </c>
      <c r="L729" s="42">
        <f>_xlfn.XLOOKUP(Tabla15[[#This Row],[COD]],TNOMINA[CODIGO],TNOMINA[SFS])</f>
        <v>334.4</v>
      </c>
      <c r="M729" s="42">
        <f>_xlfn.XLOOKUP(Tabla15[[#This Row],[COD]],TNOMINA[CODIGO],TNOMINA[AFP])</f>
        <v>315.7</v>
      </c>
      <c r="N729" s="42">
        <f>_xlfn.XLOOKUP(Tabla15[[#This Row],[COD]],TNOMINA[CODIGO],TNOMINA[Otro Desc.])</f>
        <v>8125.5</v>
      </c>
      <c r="O729" s="42">
        <f>_xlfn.XLOOKUP(Tabla15[[#This Row],[COD]],TNOMINA[CODIGO],TNOMINA[sneto])</f>
        <v>2224.4</v>
      </c>
      <c r="P729" t="str">
        <f>_xlfn.XLOOKUP(Tabla15[[#This Row],[CEDULA]],EMPXSEXO[NODOC],EMPXSEXO[GENERO])</f>
        <v>M</v>
      </c>
      <c r="Q72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0" spans="1:17" hidden="1">
      <c r="A730" t="s">
        <v>7771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00112764295</v>
      </c>
      <c r="D730" t="str">
        <f>_xlfn.XLOOKUP(Tabla15[[#This Row],[CEDULA]],TMODELO[Numero Documento],TMODELO[Empleado],_xlfn.XLOOKUP(Tabla15[[#This Row],[CEDULA]],TNOMINA[cedula],TNOMINA[nombre]))</f>
        <v>MARIA RAMONA PEÑA VELEZ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2">
        <f>_xlfn.XLOOKUP(Tabla15[[#This Row],[COD]],TNOMINA[CODIGO],TNOMINA[sbruto])</f>
        <v>11000</v>
      </c>
      <c r="K730" s="42">
        <f>_xlfn.XLOOKUP(Tabla15[[#This Row],[COD]],TNOMINA[CODIGO],TNOMINA[ISR])</f>
        <v>0</v>
      </c>
      <c r="L730" s="42">
        <f>_xlfn.XLOOKUP(Tabla15[[#This Row],[COD]],TNOMINA[CODIGO],TNOMINA[SFS])</f>
        <v>334.4</v>
      </c>
      <c r="M730" s="42">
        <f>_xlfn.XLOOKUP(Tabla15[[#This Row],[COD]],TNOMINA[CODIGO],TNOMINA[AFP])</f>
        <v>315.7</v>
      </c>
      <c r="N730" s="42">
        <f>_xlfn.XLOOKUP(Tabla15[[#This Row],[COD]],TNOMINA[CODIGO],TNOMINA[Otro Desc.])</f>
        <v>5780.6399999999994</v>
      </c>
      <c r="O730" s="42">
        <f>_xlfn.XLOOKUP(Tabla15[[#This Row],[COD]],TNOMINA[CODIGO],TNOMINA[sneto])</f>
        <v>4569.26</v>
      </c>
      <c r="P730" t="str">
        <f>_xlfn.XLOOKUP(Tabla15[[#This Row],[CEDULA]],EMPXSEXO[NODOC],EMPXSEXO[GENERO])</f>
        <v>F</v>
      </c>
      <c r="Q73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1" spans="1:17" hidden="1">
      <c r="A731" t="s">
        <v>7772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00100021856</v>
      </c>
      <c r="D731" t="str">
        <f>_xlfn.XLOOKUP(Tabla15[[#This Row],[CEDULA]],TMODELO[Numero Documento],TMODELO[Empleado],_xlfn.XLOOKUP(Tabla15[[#This Row],[CEDULA]],TNOMINA[cedula],TNOMINA[nombre]))</f>
        <v>MARIO ERNESTO PEÑA SOTO</v>
      </c>
      <c r="E731" t="str">
        <f>_xlfn.XLOOKUP(Tabla15[[#This Row],[CEDULA]],TMODELO[Numero Documento],TMODELO[Cargo],_xlfn.XLOOKUP(Tabla15[[#This Row],[COD]],TNOMINA[CODIGO],TNOMINA[cargo]))</f>
        <v>VIGILANTE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1" t="str">
        <f>_xlfn.XLOOKUP(Tabla15[[#This Row],[CEDULA]],TNOMBRADOS[CEDULA],TNOMBRADOS[STATUS],
_xlfn.XLOOKUP(Tabla15[[#This Row],[CEDULA]],TCARRERA[CEDULA],TCARRERA[CATEGORIA DEL SERVIDOR],""))</f>
        <v>CARRERA ADMINISTRATIVA</v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CARRERA ADMINISTRATIVA</v>
      </c>
      <c r="J731" s="42">
        <f>_xlfn.XLOOKUP(Tabla15[[#This Row],[COD]],TNOMINA[CODIGO],TNOMINA[sbruto])</f>
        <v>11000</v>
      </c>
      <c r="K731" s="42">
        <f>_xlfn.XLOOKUP(Tabla15[[#This Row],[COD]],TNOMINA[CODIGO],TNOMINA[ISR])</f>
        <v>0</v>
      </c>
      <c r="L731" s="42">
        <f>_xlfn.XLOOKUP(Tabla15[[#This Row],[COD]],TNOMINA[CODIGO],TNOMINA[SFS])</f>
        <v>334.4</v>
      </c>
      <c r="M731" s="42">
        <f>_xlfn.XLOOKUP(Tabla15[[#This Row],[COD]],TNOMINA[CODIGO],TNOMINA[AFP])</f>
        <v>315.7</v>
      </c>
      <c r="N731" s="42">
        <f>_xlfn.XLOOKUP(Tabla15[[#This Row],[COD]],TNOMINA[CODIGO],TNOMINA[Otro Desc.])</f>
        <v>7638.24</v>
      </c>
      <c r="O731" s="42">
        <f>_xlfn.XLOOKUP(Tabla15[[#This Row],[COD]],TNOMINA[CODIGO],TNOMINA[sneto])</f>
        <v>2711.66</v>
      </c>
      <c r="P731" t="str">
        <f>_xlfn.XLOOKUP(Tabla15[[#This Row],[CEDULA]],EMPXSEXO[NODOC],EMPXSEXO[GENERO])</f>
        <v>M</v>
      </c>
      <c r="Q73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2" spans="1:17" hidden="1">
      <c r="A732" t="s">
        <v>7738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00104043005</v>
      </c>
      <c r="D732" t="str">
        <f>_xlfn.XLOOKUP(Tabla15[[#This Row],[CEDULA]],TMODELO[Numero Documento],TMODELO[Empleado],_xlfn.XLOOKUP(Tabla15[[#This Row],[CEDULA]],TNOMINA[cedula],TNOMINA[nombre]))</f>
        <v>FREDDY RAMIREZ PEREZ</v>
      </c>
      <c r="E732" t="str">
        <f>_xlfn.XLOOKUP(Tabla15[[#This Row],[CEDULA]],TMODELO[Numero Documento],TMODELO[Cargo],_xlfn.XLOOKUP(Tabla15[[#This Row],[COD]],TNOMINA[CODIGO],TNOMINA[cargo]))</f>
        <v>AUXILIAR MANTENIMIENTO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2" t="str">
        <f>_xlfn.XLOOKUP(Tabla15[[#This Row],[CEDULA]],TNOMBRADOS[CEDULA],TNOMBRADOS[STATUS],
_xlfn.XLOOKUP(Tabla15[[#This Row],[CEDULA]],TCARRERA[CEDULA],TCARRERA[CATEGORIA DEL SERVIDOR],""))</f>
        <v/>
      </c>
      <c r="H732" t="str">
        <f>_xlfn.XLOOKUP(Tabla15[[#This Row],[CARGO]],Tabla612[CARGO],Tabla612[CATEGORIA DEL SERVIDOR],Tabla15[[#This Row],[TIPO]])</f>
        <v>ESTATUTO SIMPLIFICADO</v>
      </c>
      <c r="I732" t="str">
        <f>IF(Tabla15[[#This Row],[CAT1]]&lt;&gt;"",Tabla15[[#This Row],[CAT1]],Tabla15[[#This Row],[CAT2]])</f>
        <v>ESTATUTO SIMPLIFICADO</v>
      </c>
      <c r="J732" s="42">
        <f>_xlfn.XLOOKUP(Tabla15[[#This Row],[COD]],TNOMINA[CODIGO],TNOMINA[sbruto])</f>
        <v>11000</v>
      </c>
      <c r="K732" s="42">
        <f>_xlfn.XLOOKUP(Tabla15[[#This Row],[COD]],TNOMINA[CODIGO],TNOMINA[ISR])</f>
        <v>0</v>
      </c>
      <c r="L732" s="42">
        <f>_xlfn.XLOOKUP(Tabla15[[#This Row],[COD]],TNOMINA[CODIGO],TNOMINA[SFS])</f>
        <v>334.4</v>
      </c>
      <c r="M732" s="42">
        <f>_xlfn.XLOOKUP(Tabla15[[#This Row],[COD]],TNOMINA[CODIGO],TNOMINA[AFP])</f>
        <v>315.7</v>
      </c>
      <c r="N732" s="42">
        <f>_xlfn.XLOOKUP(Tabla15[[#This Row],[COD]],TNOMINA[CODIGO],TNOMINA[Otro Desc.])</f>
        <v>8094.76</v>
      </c>
      <c r="O732" s="42">
        <f>_xlfn.XLOOKUP(Tabla15[[#This Row],[COD]],TNOMINA[CODIGO],TNOMINA[sneto])</f>
        <v>2255.14</v>
      </c>
      <c r="P732" t="str">
        <f>_xlfn.XLOOKUP(Tabla15[[#This Row],[CEDULA]],EMPXSEXO[NODOC],EMPXSEXO[GENERO])</f>
        <v>M</v>
      </c>
      <c r="Q73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3" spans="1:17" hidden="1">
      <c r="A733" t="s">
        <v>7746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00117951079</v>
      </c>
      <c r="D733" t="str">
        <f>_xlfn.XLOOKUP(Tabla15[[#This Row],[CEDULA]],TMODELO[Numero Documento],TMODELO[Empleado],_xlfn.XLOOKUP(Tabla15[[#This Row],[CEDULA]],TNOMINA[cedula],TNOMINA[nombre]))</f>
        <v>JESUS HERIBERTO ORTEGA NUÑEZ</v>
      </c>
      <c r="E733" t="str">
        <f>_xlfn.XLOOKUP(Tabla15[[#This Row],[CEDULA]],TMODELO[Numero Documento],TMODELO[Cargo],_xlfn.XLOOKUP(Tabla15[[#This Row],[COD]],TNOMINA[CODIGO],TNOMINA[cargo]))</f>
        <v>VIGILANTE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ESTATUTO SIMPLIFICADO</v>
      </c>
      <c r="I733" t="str">
        <f>IF(Tabla15[[#This Row],[CAT1]]&lt;&gt;"",Tabla15[[#This Row],[CAT1]],Tabla15[[#This Row],[CAT2]])</f>
        <v>ESTATUTO SIMPLIFICADO</v>
      </c>
      <c r="J733" s="42">
        <f>_xlfn.XLOOKUP(Tabla15[[#This Row],[COD]],TNOMINA[CODIGO],TNOMINA[sbruto])</f>
        <v>11000</v>
      </c>
      <c r="K733" s="42">
        <f>_xlfn.XLOOKUP(Tabla15[[#This Row],[COD]],TNOMINA[CODIGO],TNOMINA[ISR])</f>
        <v>0</v>
      </c>
      <c r="L733" s="42">
        <f>_xlfn.XLOOKUP(Tabla15[[#This Row],[COD]],TNOMINA[CODIGO],TNOMINA[SFS])</f>
        <v>334.4</v>
      </c>
      <c r="M733" s="42">
        <f>_xlfn.XLOOKUP(Tabla15[[#This Row],[COD]],TNOMINA[CODIGO],TNOMINA[AFP])</f>
        <v>315.7</v>
      </c>
      <c r="N733" s="42">
        <f>_xlfn.XLOOKUP(Tabla15[[#This Row],[COD]],TNOMINA[CODIGO],TNOMINA[Otro Desc.])</f>
        <v>8257.5399999999991</v>
      </c>
      <c r="O733" s="42">
        <f>_xlfn.XLOOKUP(Tabla15[[#This Row],[COD]],TNOMINA[CODIGO],TNOMINA[sneto])</f>
        <v>2092.36</v>
      </c>
      <c r="P733" t="str">
        <f>_xlfn.XLOOKUP(Tabla15[[#This Row],[CEDULA]],EMPXSEXO[NODOC],EMPXSEXO[GENERO])</f>
        <v>M</v>
      </c>
      <c r="Q73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4" spans="1:17" hidden="1">
      <c r="A734" t="s">
        <v>7715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00200455491</v>
      </c>
      <c r="D734" t="str">
        <f>_xlfn.XLOOKUP(Tabla15[[#This Row],[CEDULA]],TMODELO[Numero Documento],TMODELO[Empleado],_xlfn.XLOOKUP(Tabla15[[#This Row],[CEDULA]],TNOMINA[cedula],TNOMINA[nombre]))</f>
        <v>AGUSTIN GERMAN ARIAS</v>
      </c>
      <c r="E734" t="str">
        <f>_xlfn.XLOOKUP(Tabla15[[#This Row],[CEDULA]],TMODELO[Numero Documento],TMODELO[Cargo],_xlfn.XLOOKUP(Tabla15[[#This Row],[COD]],TNOMINA[CODIGO],TNOMINA[cargo]))</f>
        <v>VIGILANTE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4" t="str">
        <f>_xlfn.XLOOKUP(Tabla15[[#This Row],[CEDULA]],TNOMBRADOS[CEDULA],TNOMBRADOS[STATUS],
_xlfn.XLOOKUP(Tabla15[[#This Row],[CEDULA]],TCARRERA[CEDULA],TCARRERA[CATEGORIA DEL SERVIDOR],""))</f>
        <v/>
      </c>
      <c r="H734" t="str">
        <f>_xlfn.XLOOKUP(Tabla15[[#This Row],[CARGO]],Tabla612[CARGO],Tabla612[CATEGORIA DEL SERVIDOR],Tabla15[[#This Row],[TIPO]])</f>
        <v>ESTATUTO SIMPLIFICADO</v>
      </c>
      <c r="I734" t="str">
        <f>IF(Tabla15[[#This Row],[CAT1]]&lt;&gt;"",Tabla15[[#This Row],[CAT1]],Tabla15[[#This Row],[CAT2]])</f>
        <v>ESTATUTO SIMPLIFICADO</v>
      </c>
      <c r="J734" s="42">
        <f>_xlfn.XLOOKUP(Tabla15[[#This Row],[COD]],TNOMINA[CODIGO],TNOMINA[sbruto])</f>
        <v>11000</v>
      </c>
      <c r="K734" s="42">
        <f>_xlfn.XLOOKUP(Tabla15[[#This Row],[COD]],TNOMINA[CODIGO],TNOMINA[ISR])</f>
        <v>0</v>
      </c>
      <c r="L734" s="42">
        <f>_xlfn.XLOOKUP(Tabla15[[#This Row],[COD]],TNOMINA[CODIGO],TNOMINA[SFS])</f>
        <v>334.4</v>
      </c>
      <c r="M734" s="42">
        <f>_xlfn.XLOOKUP(Tabla15[[#This Row],[COD]],TNOMINA[CODIGO],TNOMINA[AFP])</f>
        <v>315.7</v>
      </c>
      <c r="N734" s="42">
        <f>_xlfn.XLOOKUP(Tabla15[[#This Row],[COD]],TNOMINA[CODIGO],TNOMINA[Otro Desc.])</f>
        <v>571</v>
      </c>
      <c r="O734" s="42">
        <f>_xlfn.XLOOKUP(Tabla15[[#This Row],[COD]],TNOMINA[CODIGO],TNOMINA[sneto])</f>
        <v>9778.9</v>
      </c>
      <c r="P734" t="str">
        <f>_xlfn.XLOOKUP(Tabla15[[#This Row],[CEDULA]],EMPXSEXO[NODOC],EMPXSEXO[GENERO])</f>
        <v>M</v>
      </c>
      <c r="Q73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5" spans="1:17" hidden="1">
      <c r="A735" t="s">
        <v>7760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00109159285</v>
      </c>
      <c r="D735" t="str">
        <f>_xlfn.XLOOKUP(Tabla15[[#This Row],[CEDULA]],TMODELO[Numero Documento],TMODELO[Empleado],_xlfn.XLOOKUP(Tabla15[[#This Row],[CEDULA]],TNOMINA[cedula],TNOMINA[nombre]))</f>
        <v>JUAN VARGAS</v>
      </c>
      <c r="E735" t="str">
        <f>_xlfn.XLOOKUP(Tabla15[[#This Row],[CEDULA]],TMODELO[Numero Documento],TMODELO[Cargo],_xlfn.XLOOKUP(Tabla15[[#This Row],[COD]],TNOMINA[CODIGO],TNOMINA[cargo]))</f>
        <v>SERENO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5" t="str">
        <f>_xlfn.XLOOKUP(Tabla15[[#This Row],[CEDULA]],TNOMBRADOS[CEDULA],TNOMBRADOS[STATUS],
_xlfn.XLOOKUP(Tabla15[[#This Row],[CEDULA]],TCARRERA[CEDULA],TCARRERA[CATEGORIA DEL SERVIDOR],""))</f>
        <v>CARRERA ADMINISTRATIVA</v>
      </c>
      <c r="H735" t="str">
        <f>_xlfn.XLOOKUP(Tabla15[[#This Row],[CARGO]],Tabla612[CARGO],Tabla612[CATEGORIA DEL SERVIDOR],Tabla15[[#This Row],[TIPO]])</f>
        <v>FIJO</v>
      </c>
      <c r="I735" t="str">
        <f>IF(Tabla15[[#This Row],[CAT1]]&lt;&gt;"",Tabla15[[#This Row],[CAT1]],Tabla15[[#This Row],[CAT2]])</f>
        <v>CARRERA ADMINISTRATIVA</v>
      </c>
      <c r="J735" s="42">
        <f>_xlfn.XLOOKUP(Tabla15[[#This Row],[COD]],TNOMINA[CODIGO],TNOMINA[sbruto])</f>
        <v>11000</v>
      </c>
      <c r="K735" s="42">
        <f>_xlfn.XLOOKUP(Tabla15[[#This Row],[COD]],TNOMINA[CODIGO],TNOMINA[ISR])</f>
        <v>0</v>
      </c>
      <c r="L735" s="42">
        <f>_xlfn.XLOOKUP(Tabla15[[#This Row],[COD]],TNOMINA[CODIGO],TNOMINA[SFS])</f>
        <v>334.4</v>
      </c>
      <c r="M735" s="42">
        <f>_xlfn.XLOOKUP(Tabla15[[#This Row],[COD]],TNOMINA[CODIGO],TNOMINA[AFP])</f>
        <v>315.7</v>
      </c>
      <c r="N735" s="42">
        <f>_xlfn.XLOOKUP(Tabla15[[#This Row],[COD]],TNOMINA[CODIGO],TNOMINA[Otro Desc.])</f>
        <v>375</v>
      </c>
      <c r="O735" s="42">
        <f>_xlfn.XLOOKUP(Tabla15[[#This Row],[COD]],TNOMINA[CODIGO],TNOMINA[sneto])</f>
        <v>9974.9</v>
      </c>
      <c r="P735" t="str">
        <f>_xlfn.XLOOKUP(Tabla15[[#This Row],[CEDULA]],EMPXSEXO[NODOC],EMPXSEXO[GENERO])</f>
        <v>M</v>
      </c>
      <c r="Q73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6" spans="1:17" hidden="1">
      <c r="A736" t="s">
        <v>7761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00102581949</v>
      </c>
      <c r="D736" t="str">
        <f>_xlfn.XLOOKUP(Tabla15[[#This Row],[CEDULA]],TMODELO[Numero Documento],TMODELO[Empleado],_xlfn.XLOOKUP(Tabla15[[#This Row],[CEDULA]],TNOMINA[cedula],TNOMINA[nombre]))</f>
        <v>LOURDES ARAUJO MORETA</v>
      </c>
      <c r="E736" t="str">
        <f>_xlfn.XLOOKUP(Tabla15[[#This Row],[CEDULA]],TMODELO[Numero Documento],TMODELO[Cargo],_xlfn.XLOOKUP(Tabla15[[#This Row],[COD]],TNOMINA[CODIGO],TNOMINA[cargo]))</f>
        <v>CONSERJE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ESTATUTO SIMPLIFICADO</v>
      </c>
      <c r="I736" t="str">
        <f>IF(Tabla15[[#This Row],[CAT1]]&lt;&gt;"",Tabla15[[#This Row],[CAT1]],Tabla15[[#This Row],[CAT2]])</f>
        <v>ESTATUTO SIMPLIFICADO</v>
      </c>
      <c r="J736" s="42">
        <f>_xlfn.XLOOKUP(Tabla15[[#This Row],[COD]],TNOMINA[CODIGO],TNOMINA[sbruto])</f>
        <v>11000</v>
      </c>
      <c r="K736" s="42">
        <f>_xlfn.XLOOKUP(Tabla15[[#This Row],[COD]],TNOMINA[CODIGO],TNOMINA[ISR])</f>
        <v>0</v>
      </c>
      <c r="L736" s="42">
        <f>_xlfn.XLOOKUP(Tabla15[[#This Row],[COD]],TNOMINA[CODIGO],TNOMINA[SFS])</f>
        <v>334.4</v>
      </c>
      <c r="M736" s="42">
        <f>_xlfn.XLOOKUP(Tabla15[[#This Row],[COD]],TNOMINA[CODIGO],TNOMINA[AFP])</f>
        <v>315.7</v>
      </c>
      <c r="N736" s="42">
        <f>_xlfn.XLOOKUP(Tabla15[[#This Row],[COD]],TNOMINA[CODIGO],TNOMINA[Otro Desc.])</f>
        <v>8290.52</v>
      </c>
      <c r="O736" s="42">
        <f>_xlfn.XLOOKUP(Tabla15[[#This Row],[COD]],TNOMINA[CODIGO],TNOMINA[sneto])</f>
        <v>2059.38</v>
      </c>
      <c r="P736" t="str">
        <f>_xlfn.XLOOKUP(Tabla15[[#This Row],[CEDULA]],EMPXSEXO[NODOC],EMPXSEXO[GENERO])</f>
        <v>F</v>
      </c>
      <c r="Q736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7" spans="1:17" hidden="1">
      <c r="A737" t="s">
        <v>7721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00116817495</v>
      </c>
      <c r="D737" t="str">
        <f>_xlfn.XLOOKUP(Tabla15[[#This Row],[CEDULA]],TMODELO[Numero Documento],TMODELO[Empleado],_xlfn.XLOOKUP(Tabla15[[#This Row],[CEDULA]],TNOMINA[cedula],TNOMINA[nombre]))</f>
        <v>CARLOS MANUEL ESTEVEZ ADAMES</v>
      </c>
      <c r="E737" t="str">
        <f>_xlfn.XLOOKUP(Tabla15[[#This Row],[CEDULA]],TMODELO[Numero Documento],TMODELO[Cargo],_xlfn.XLOOKUP(Tabla15[[#This Row],[COD]],TNOMINA[CODIGO],TNOMINA[cargo]))</f>
        <v>PEON DE CAMION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7" t="str">
        <f>_xlfn.XLOOKUP(Tabla15[[#This Row],[CEDULA]],TNOMBRADOS[CEDULA],TNOMBRADOS[STATUS],
_xlfn.XLOOKUP(Tabla15[[#This Row],[CEDULA]],TCARRERA[CEDULA],TCARRERA[CATEGORIA DEL SERVIDOR],""))</f>
        <v>CARRERA ADMINISTRATIVA</v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CARRERA ADMINISTRATIVA</v>
      </c>
      <c r="J737" s="42">
        <f>_xlfn.XLOOKUP(Tabla15[[#This Row],[COD]],TNOMINA[CODIGO],TNOMINA[sbruto])</f>
        <v>11000</v>
      </c>
      <c r="K737" s="42">
        <f>_xlfn.XLOOKUP(Tabla15[[#This Row],[COD]],TNOMINA[CODIGO],TNOMINA[ISR])</f>
        <v>0</v>
      </c>
      <c r="L737" s="42">
        <f>_xlfn.XLOOKUP(Tabla15[[#This Row],[COD]],TNOMINA[CODIGO],TNOMINA[SFS])</f>
        <v>334.4</v>
      </c>
      <c r="M737" s="42">
        <f>_xlfn.XLOOKUP(Tabla15[[#This Row],[COD]],TNOMINA[CODIGO],TNOMINA[AFP])</f>
        <v>315.7</v>
      </c>
      <c r="N737" s="42">
        <f>_xlfn.XLOOKUP(Tabla15[[#This Row],[COD]],TNOMINA[CODIGO],TNOMINA[Otro Desc.])</f>
        <v>8216.74</v>
      </c>
      <c r="O737" s="42">
        <f>_xlfn.XLOOKUP(Tabla15[[#This Row],[COD]],TNOMINA[CODIGO],TNOMINA[sneto])</f>
        <v>2133.16</v>
      </c>
      <c r="P737" t="str">
        <f>_xlfn.XLOOKUP(Tabla15[[#This Row],[CEDULA]],EMPXSEXO[NODOC],EMPXSEXO[GENERO])</f>
        <v>M</v>
      </c>
      <c r="Q73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8" spans="1:17" hidden="1">
      <c r="A738" t="s">
        <v>7724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00115241150</v>
      </c>
      <c r="D738" t="str">
        <f>_xlfn.XLOOKUP(Tabla15[[#This Row],[CEDULA]],TMODELO[Numero Documento],TMODELO[Empleado],_xlfn.XLOOKUP(Tabla15[[#This Row],[CEDULA]],TNOMINA[cedula],TNOMINA[nombre]))</f>
        <v>DAVID BAZIL SANCHEZ</v>
      </c>
      <c r="E738" t="str">
        <f>_xlfn.XLOOKUP(Tabla15[[#This Row],[CEDULA]],TMODELO[Numero Documento],TMODELO[Cargo],_xlfn.XLOOKUP(Tabla15[[#This Row],[COD]],TNOMINA[CODIGO],TNOMINA[cargo]))</f>
        <v>AYUDANTE DE MANTENIMIENTO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8" t="str">
        <f>_xlfn.XLOOKUP(Tabla15[[#This Row],[CEDULA]],TNOMBRADOS[CEDULA],TNOMBRADOS[STATUS],
_xlfn.XLOOKUP(Tabla15[[#This Row],[CEDULA]],TCARRERA[CEDULA],TCARRERA[CATEGORIA DEL SERVIDOR],""))</f>
        <v>CARRERA ADMINISTRATIVA</v>
      </c>
      <c r="H738" t="str">
        <f>_xlfn.XLOOKUP(Tabla15[[#This Row],[CARGO]],Tabla612[CARGO],Tabla612[CATEGORIA DEL SERVIDOR],Tabla15[[#This Row],[TIPO]])</f>
        <v>ESTATUTO SIMPLIFICADO</v>
      </c>
      <c r="I738" t="str">
        <f>IF(Tabla15[[#This Row],[CAT1]]&lt;&gt;"",Tabla15[[#This Row],[CAT1]],Tabla15[[#This Row],[CAT2]])</f>
        <v>CARRERA ADMINISTRATIVA</v>
      </c>
      <c r="J738" s="42">
        <f>_xlfn.XLOOKUP(Tabla15[[#This Row],[COD]],TNOMINA[CODIGO],TNOMINA[sbruto])</f>
        <v>11000</v>
      </c>
      <c r="K738" s="42">
        <f>_xlfn.XLOOKUP(Tabla15[[#This Row],[COD]],TNOMINA[CODIGO],TNOMINA[ISR])</f>
        <v>0</v>
      </c>
      <c r="L738" s="42">
        <f>_xlfn.XLOOKUP(Tabla15[[#This Row],[COD]],TNOMINA[CODIGO],TNOMINA[SFS])</f>
        <v>334.4</v>
      </c>
      <c r="M738" s="42">
        <f>_xlfn.XLOOKUP(Tabla15[[#This Row],[COD]],TNOMINA[CODIGO],TNOMINA[AFP])</f>
        <v>315.7</v>
      </c>
      <c r="N738" s="42">
        <f>_xlfn.XLOOKUP(Tabla15[[#This Row],[COD]],TNOMINA[CODIGO],TNOMINA[Otro Desc.])</f>
        <v>7936.3899999999994</v>
      </c>
      <c r="O738" s="42">
        <f>_xlfn.XLOOKUP(Tabla15[[#This Row],[COD]],TNOMINA[CODIGO],TNOMINA[sneto])</f>
        <v>2413.5100000000002</v>
      </c>
      <c r="P738" t="str">
        <f>_xlfn.XLOOKUP(Tabla15[[#This Row],[CEDULA]],EMPXSEXO[NODOC],EMPXSEXO[GENERO])</f>
        <v>M</v>
      </c>
      <c r="Q73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9" spans="1:17" hidden="1">
      <c r="A739" t="s">
        <v>7743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00118923481</v>
      </c>
      <c r="D739" t="str">
        <f>_xlfn.XLOOKUP(Tabla15[[#This Row],[CEDULA]],TMODELO[Numero Documento],TMODELO[Empleado],_xlfn.XLOOKUP(Tabla15[[#This Row],[CEDULA]],TNOMINA[cedula],TNOMINA[nombre]))</f>
        <v>GREGORY PAUL PEREZ MONTERO</v>
      </c>
      <c r="E739" t="str">
        <f>_xlfn.XLOOKUP(Tabla15[[#This Row],[CEDULA]],TMODELO[Numero Documento],TMODELO[Cargo],_xlfn.XLOOKUP(Tabla15[[#This Row],[COD]],TNOMINA[CODIGO],TNOMINA[cargo]))</f>
        <v>AUXILIAR MANTENIMIENTO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2">
        <f>_xlfn.XLOOKUP(Tabla15[[#This Row],[COD]],TNOMINA[CODIGO],TNOMINA[sbruto])</f>
        <v>11000</v>
      </c>
      <c r="K739" s="42">
        <f>_xlfn.XLOOKUP(Tabla15[[#This Row],[COD]],TNOMINA[CODIGO],TNOMINA[ISR])</f>
        <v>0</v>
      </c>
      <c r="L739" s="42">
        <f>_xlfn.XLOOKUP(Tabla15[[#This Row],[COD]],TNOMINA[CODIGO],TNOMINA[SFS])</f>
        <v>334.4</v>
      </c>
      <c r="M739" s="42">
        <f>_xlfn.XLOOKUP(Tabla15[[#This Row],[COD]],TNOMINA[CODIGO],TNOMINA[AFP])</f>
        <v>315.7</v>
      </c>
      <c r="N739" s="42">
        <f>_xlfn.XLOOKUP(Tabla15[[#This Row],[COD]],TNOMINA[CODIGO],TNOMINA[Otro Desc.])</f>
        <v>8284.92</v>
      </c>
      <c r="O739" s="42">
        <f>_xlfn.XLOOKUP(Tabla15[[#This Row],[COD]],TNOMINA[CODIGO],TNOMINA[sneto])</f>
        <v>2064.98</v>
      </c>
      <c r="P739" t="str">
        <f>_xlfn.XLOOKUP(Tabla15[[#This Row],[CEDULA]],EMPXSEXO[NODOC],EMPXSEXO[GENERO])</f>
        <v>M</v>
      </c>
      <c r="Q73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0" spans="1:17" hidden="1">
      <c r="A740" t="s">
        <v>7753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04900072812</v>
      </c>
      <c r="D740" t="str">
        <f>_xlfn.XLOOKUP(Tabla15[[#This Row],[CEDULA]],TMODELO[Numero Documento],TMODELO[Empleado],_xlfn.XLOOKUP(Tabla15[[#This Row],[CEDULA]],TNOMINA[cedula],TNOMINA[nombre]))</f>
        <v>JOSE MANUEL VALDEZ</v>
      </c>
      <c r="E740" t="str">
        <f>_xlfn.XLOOKUP(Tabla15[[#This Row],[CEDULA]],TMODELO[Numero Documento],TMODELO[Cargo],_xlfn.XLOOKUP(Tabla15[[#This Row],[COD]],TNOMINA[CODIGO],TNOMINA[cargo]))</f>
        <v>VIGILANTE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ESTATUTO SIMPLIFICADO</v>
      </c>
      <c r="I740" t="str">
        <f>IF(Tabla15[[#This Row],[CAT1]]&lt;&gt;"",Tabla15[[#This Row],[CAT1]],Tabla15[[#This Row],[CAT2]])</f>
        <v>ESTATUTO SIMPLIFICADO</v>
      </c>
      <c r="J740" s="42">
        <f>_xlfn.XLOOKUP(Tabla15[[#This Row],[COD]],TNOMINA[CODIGO],TNOMINA[sbruto])</f>
        <v>11000</v>
      </c>
      <c r="K740" s="42">
        <f>_xlfn.XLOOKUP(Tabla15[[#This Row],[COD]],TNOMINA[CODIGO],TNOMINA[ISR])</f>
        <v>0</v>
      </c>
      <c r="L740" s="42">
        <f>_xlfn.XLOOKUP(Tabla15[[#This Row],[COD]],TNOMINA[CODIGO],TNOMINA[SFS])</f>
        <v>334.4</v>
      </c>
      <c r="M740" s="42">
        <f>_xlfn.XLOOKUP(Tabla15[[#This Row],[COD]],TNOMINA[CODIGO],TNOMINA[AFP])</f>
        <v>315.7</v>
      </c>
      <c r="N740" s="42">
        <f>_xlfn.XLOOKUP(Tabla15[[#This Row],[COD]],TNOMINA[CODIGO],TNOMINA[Otro Desc.])</f>
        <v>25</v>
      </c>
      <c r="O740" s="42">
        <f>_xlfn.XLOOKUP(Tabla15[[#This Row],[COD]],TNOMINA[CODIGO],TNOMINA[sneto])</f>
        <v>10324.9</v>
      </c>
      <c r="P740" t="str">
        <f>_xlfn.XLOOKUP(Tabla15[[#This Row],[CEDULA]],EMPXSEXO[NODOC],EMPXSEXO[GENERO])</f>
        <v>M</v>
      </c>
      <c r="Q74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1" spans="1:17" hidden="1">
      <c r="A741" t="s">
        <v>7776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00200459329</v>
      </c>
      <c r="D741" t="str">
        <f>_xlfn.XLOOKUP(Tabla15[[#This Row],[CEDULA]],TMODELO[Numero Documento],TMODELO[Empleado],_xlfn.XLOOKUP(Tabla15[[#This Row],[CEDULA]],TNOMINA[cedula],TNOMINA[nombre]))</f>
        <v>MIGUEL ASENCIO JIMENEZ</v>
      </c>
      <c r="E741" t="str">
        <f>_xlfn.XLOOKUP(Tabla15[[#This Row],[CEDULA]],TMODELO[Numero Documento],TMODELO[Cargo],_xlfn.XLOOKUP(Tabla15[[#This Row],[COD]],TNOMINA[CODIGO],TNOMINA[cargo]))</f>
        <v>VIGILANTE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2">
        <f>_xlfn.XLOOKUP(Tabla15[[#This Row],[COD]],TNOMINA[CODIGO],TNOMINA[sbruto])</f>
        <v>11000</v>
      </c>
      <c r="K741" s="42">
        <f>_xlfn.XLOOKUP(Tabla15[[#This Row],[COD]],TNOMINA[CODIGO],TNOMINA[ISR])</f>
        <v>0</v>
      </c>
      <c r="L741" s="42">
        <f>_xlfn.XLOOKUP(Tabla15[[#This Row],[COD]],TNOMINA[CODIGO],TNOMINA[SFS])</f>
        <v>334.4</v>
      </c>
      <c r="M741" s="42">
        <f>_xlfn.XLOOKUP(Tabla15[[#This Row],[COD]],TNOMINA[CODIGO],TNOMINA[AFP])</f>
        <v>315.7</v>
      </c>
      <c r="N741" s="42">
        <f>_xlfn.XLOOKUP(Tabla15[[#This Row],[COD]],TNOMINA[CODIGO],TNOMINA[Otro Desc.])</f>
        <v>529.17000000000007</v>
      </c>
      <c r="O741" s="42">
        <f>_xlfn.XLOOKUP(Tabla15[[#This Row],[COD]],TNOMINA[CODIGO],TNOMINA[sneto])</f>
        <v>9820.73</v>
      </c>
      <c r="P741" t="str">
        <f>_xlfn.XLOOKUP(Tabla15[[#This Row],[CEDULA]],EMPXSEXO[NODOC],EMPXSEXO[GENERO])</f>
        <v>M</v>
      </c>
      <c r="Q74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2" spans="1:17" hidden="1">
      <c r="A742" t="s">
        <v>7810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03102856477</v>
      </c>
      <c r="D742" t="str">
        <f>_xlfn.XLOOKUP(Tabla15[[#This Row],[CEDULA]],TMODELO[Numero Documento],TMODELO[Empleado],_xlfn.XLOOKUP(Tabla15[[#This Row],[CEDULA]],TNOMINA[cedula],TNOMINA[nombre]))</f>
        <v>YUDERKA ALTAGRACIA SALCEDO VASQUEZ</v>
      </c>
      <c r="E742" t="str">
        <f>_xlfn.XLOOKUP(Tabla15[[#This Row],[CEDULA]],TMODELO[Numero Documento],TMODELO[Cargo],_xlfn.XLOOKUP(Tabla15[[#This Row],[COD]],TNOMINA[CODIGO],TNOMINA[cargo]))</f>
        <v>CONSERJE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ESTATUTO SIMPLIFICADO</v>
      </c>
      <c r="I742" t="str">
        <f>IF(Tabla15[[#This Row],[CAT1]]&lt;&gt;"",Tabla15[[#This Row],[CAT1]],Tabla15[[#This Row],[CAT2]])</f>
        <v>ESTATUTO SIMPLIFICADO</v>
      </c>
      <c r="J742" s="42">
        <f>_xlfn.XLOOKUP(Tabla15[[#This Row],[COD]],TNOMINA[CODIGO],TNOMINA[sbruto])</f>
        <v>11000</v>
      </c>
      <c r="K742" s="42">
        <f>_xlfn.XLOOKUP(Tabla15[[#This Row],[COD]],TNOMINA[CODIGO],TNOMINA[ISR])</f>
        <v>0</v>
      </c>
      <c r="L742" s="42">
        <f>_xlfn.XLOOKUP(Tabla15[[#This Row],[COD]],TNOMINA[CODIGO],TNOMINA[SFS])</f>
        <v>334.4</v>
      </c>
      <c r="M742" s="42">
        <f>_xlfn.XLOOKUP(Tabla15[[#This Row],[COD]],TNOMINA[CODIGO],TNOMINA[AFP])</f>
        <v>315.7</v>
      </c>
      <c r="N742" s="42">
        <f>_xlfn.XLOOKUP(Tabla15[[#This Row],[COD]],TNOMINA[CODIGO],TNOMINA[Otro Desc.])</f>
        <v>325</v>
      </c>
      <c r="O742" s="42">
        <f>_xlfn.XLOOKUP(Tabla15[[#This Row],[COD]],TNOMINA[CODIGO],TNOMINA[sneto])</f>
        <v>10024.9</v>
      </c>
      <c r="P742" t="str">
        <f>_xlfn.XLOOKUP(Tabla15[[#This Row],[CEDULA]],EMPXSEXO[NODOC],EMPXSEXO[GENERO])</f>
        <v>F</v>
      </c>
      <c r="Q74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3" spans="1:17" hidden="1">
      <c r="A743" t="s">
        <v>7745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00100123462</v>
      </c>
      <c r="D743" t="str">
        <f>_xlfn.XLOOKUP(Tabla15[[#This Row],[CEDULA]],TMODELO[Numero Documento],TMODELO[Empleado],_xlfn.XLOOKUP(Tabla15[[#This Row],[CEDULA]],TNOMINA[cedula],TNOMINA[nombre]))</f>
        <v>JESUS BIENVENIDO SANCHEZ DE LOS SANTOS</v>
      </c>
      <c r="E743" t="str">
        <f>_xlfn.XLOOKUP(Tabla15[[#This Row],[CEDULA]],TMODELO[Numero Documento],TMODELO[Cargo],_xlfn.XLOOKUP(Tabla15[[#This Row],[COD]],TNOMINA[CODIGO],TNOMINA[cargo]))</f>
        <v>VIGILANTE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2">
        <f>_xlfn.XLOOKUP(Tabla15[[#This Row],[COD]],TNOMINA[CODIGO],TNOMINA[sbruto])</f>
        <v>10000</v>
      </c>
      <c r="K743" s="42">
        <f>_xlfn.XLOOKUP(Tabla15[[#This Row],[COD]],TNOMINA[CODIGO],TNOMINA[ISR])</f>
        <v>0</v>
      </c>
      <c r="L743" s="42">
        <f>_xlfn.XLOOKUP(Tabla15[[#This Row],[COD]],TNOMINA[CODIGO],TNOMINA[SFS])</f>
        <v>304</v>
      </c>
      <c r="M743" s="42">
        <f>_xlfn.XLOOKUP(Tabla15[[#This Row],[COD]],TNOMINA[CODIGO],TNOMINA[AFP])</f>
        <v>287</v>
      </c>
      <c r="N743" s="42">
        <f>_xlfn.XLOOKUP(Tabla15[[#This Row],[COD]],TNOMINA[CODIGO],TNOMINA[Otro Desc.])</f>
        <v>375</v>
      </c>
      <c r="O743" s="42">
        <f>_xlfn.XLOOKUP(Tabla15[[#This Row],[COD]],TNOMINA[CODIGO],TNOMINA[sneto])</f>
        <v>9034</v>
      </c>
      <c r="P743" t="str">
        <f>_xlfn.XLOOKUP(Tabla15[[#This Row],[CEDULA]],EMPXSEXO[NODOC],EMPXSEXO[GENERO])</f>
        <v>M</v>
      </c>
      <c r="Q74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4" spans="1:17" hidden="1">
      <c r="A744" t="s">
        <v>7783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00110150976</v>
      </c>
      <c r="D744" t="str">
        <f>_xlfn.XLOOKUP(Tabla15[[#This Row],[CEDULA]],TMODELO[Numero Documento],TMODELO[Empleado],_xlfn.XLOOKUP(Tabla15[[#This Row],[CEDULA]],TNOMINA[cedula],TNOMINA[nombre]))</f>
        <v>PEDRO ENRIQUE MORALES GOMEZ</v>
      </c>
      <c r="E744" t="str">
        <f>_xlfn.XLOOKUP(Tabla15[[#This Row],[CEDULA]],TMODELO[Numero Documento],TMODELO[Cargo],_xlfn.XLOOKUP(Tabla15[[#This Row],[COD]],TNOMINA[CODIGO],TNOMINA[cargo]))</f>
        <v>DIRECTOR (A)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2">
        <f>_xlfn.XLOOKUP(Tabla15[[#This Row],[COD]],TNOMINA[CODIGO],TNOMINA[sbruto])</f>
        <v>180000</v>
      </c>
      <c r="K744" s="42">
        <f>_xlfn.XLOOKUP(Tabla15[[#This Row],[COD]],TNOMINA[CODIGO],TNOMINA[ISR])</f>
        <v>30923.37</v>
      </c>
      <c r="L744" s="42">
        <f>_xlfn.XLOOKUP(Tabla15[[#This Row],[COD]],TNOMINA[CODIGO],TNOMINA[SFS])</f>
        <v>5472</v>
      </c>
      <c r="M744" s="42">
        <f>_xlfn.XLOOKUP(Tabla15[[#This Row],[COD]],TNOMINA[CODIGO],TNOMINA[AFP])</f>
        <v>5166</v>
      </c>
      <c r="N744" s="42">
        <f>_xlfn.XLOOKUP(Tabla15[[#This Row],[COD]],TNOMINA[CODIGO],TNOMINA[Otro Desc.])</f>
        <v>25</v>
      </c>
      <c r="O744" s="42">
        <f>_xlfn.XLOOKUP(Tabla15[[#This Row],[COD]],TNOMINA[CODIGO],TNOMINA[sneto])</f>
        <v>138413.63</v>
      </c>
      <c r="P744" t="str">
        <f>_xlfn.XLOOKUP(Tabla15[[#This Row],[CEDULA]],EMPXSEXO[NODOC],EMPXSEXO[GENERO])</f>
        <v>M</v>
      </c>
      <c r="Q744" s="104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5" spans="1:17" hidden="1">
      <c r="A745" t="s">
        <v>7794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04100136219</v>
      </c>
      <c r="D745" t="str">
        <f>_xlfn.XLOOKUP(Tabla15[[#This Row],[CEDULA]],TMODELO[Numero Documento],TMODELO[Empleado],_xlfn.XLOOKUP(Tabla15[[#This Row],[CEDULA]],TNOMINA[cedula],TNOMINA[nombre]))</f>
        <v>SANDY ALBERTO PEÑA MARTINEZ</v>
      </c>
      <c r="E745" t="str">
        <f>_xlfn.XLOOKUP(Tabla15[[#This Row],[CEDULA]],TMODELO[Numero Documento],TMODELO[Cargo],_xlfn.XLOOKUP(Tabla15[[#This Row],[COD]],TNOMINA[CODIGO],TNOMINA[cargo]))</f>
        <v>TECNICO BUZO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2">
        <f>_xlfn.XLOOKUP(Tabla15[[#This Row],[COD]],TNOMINA[CODIGO],TNOMINA[sbruto])</f>
        <v>31500</v>
      </c>
      <c r="K745" s="42">
        <f>_xlfn.XLOOKUP(Tabla15[[#This Row],[COD]],TNOMINA[CODIGO],TNOMINA[ISR])</f>
        <v>0</v>
      </c>
      <c r="L745" s="42">
        <f>_xlfn.XLOOKUP(Tabla15[[#This Row],[COD]],TNOMINA[CODIGO],TNOMINA[SFS])</f>
        <v>957.6</v>
      </c>
      <c r="M745" s="42">
        <f>_xlfn.XLOOKUP(Tabla15[[#This Row],[COD]],TNOMINA[CODIGO],TNOMINA[AFP])</f>
        <v>904.05</v>
      </c>
      <c r="N745" s="42">
        <f>_xlfn.XLOOKUP(Tabla15[[#This Row],[COD]],TNOMINA[CODIGO],TNOMINA[Otro Desc.])</f>
        <v>1612.3799999999974</v>
      </c>
      <c r="O745" s="42">
        <f>_xlfn.XLOOKUP(Tabla15[[#This Row],[COD]],TNOMINA[CODIGO],TNOMINA[sneto])</f>
        <v>28025.97</v>
      </c>
      <c r="P745" t="str">
        <f>_xlfn.XLOOKUP(Tabla15[[#This Row],[CEDULA]],EMPXSEXO[NODOC],EMPXSEXO[GENERO])</f>
        <v>M</v>
      </c>
      <c r="Q745" s="104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6" spans="1:17" hidden="1">
      <c r="A746" t="s">
        <v>7805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22300531641</v>
      </c>
      <c r="D746" t="str">
        <f>_xlfn.XLOOKUP(Tabla15[[#This Row],[CEDULA]],TMODELO[Numero Documento],TMODELO[Empleado],_xlfn.XLOOKUP(Tabla15[[#This Row],[CEDULA]],TNOMINA[cedula],TNOMINA[nombre]))</f>
        <v>YAJAIRA MARIA CAMINERO NUÑEZ</v>
      </c>
      <c r="E746" t="str">
        <f>_xlfn.XLOOKUP(Tabla15[[#This Row],[CEDULA]],TMODELO[Numero Documento],TMODELO[Cargo],_xlfn.XLOOKUP(Tabla15[[#This Row],[COD]],TNOMINA[CODIGO],TNOMINA[cargo]))</f>
        <v>SECRETARIA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6" t="str">
        <f>_xlfn.XLOOKUP(Tabla15[[#This Row],[CEDULA]],TNOMBRADOS[CEDULA],TNOMBRADOS[STATUS],
_xlfn.XLOOKUP(Tabla15[[#This Row],[CEDULA]],TCARRERA[CEDULA],TCARRERA[CATEGORIA DEL SERVIDOR],""))</f>
        <v/>
      </c>
      <c r="H746" t="str">
        <f>_xlfn.XLOOKUP(Tabla15[[#This Row],[CARGO]],Tabla612[CARGO],Tabla612[CATEGORIA DEL SERVIDOR],Tabla15[[#This Row],[TIPO]])</f>
        <v>ESTATUTO SIMPLIFICADO</v>
      </c>
      <c r="I746" t="str">
        <f>IF(Tabla15[[#This Row],[CAT1]]&lt;&gt;"",Tabla15[[#This Row],[CAT1]],Tabla15[[#This Row],[CAT2]])</f>
        <v>ESTATUTO SIMPLIFICADO</v>
      </c>
      <c r="J746" s="42">
        <f>_xlfn.XLOOKUP(Tabla15[[#This Row],[COD]],TNOMINA[CODIGO],TNOMINA[sbruto])</f>
        <v>30000</v>
      </c>
      <c r="K746" s="42">
        <f>_xlfn.XLOOKUP(Tabla15[[#This Row],[COD]],TNOMINA[CODIGO],TNOMINA[ISR])</f>
        <v>0</v>
      </c>
      <c r="L746" s="42">
        <f>_xlfn.XLOOKUP(Tabla15[[#This Row],[COD]],TNOMINA[CODIGO],TNOMINA[SFS])</f>
        <v>912</v>
      </c>
      <c r="M746" s="42">
        <f>_xlfn.XLOOKUP(Tabla15[[#This Row],[COD]],TNOMINA[CODIGO],TNOMINA[AFP])</f>
        <v>861</v>
      </c>
      <c r="N746" s="42">
        <f>_xlfn.XLOOKUP(Tabla15[[#This Row],[COD]],TNOMINA[CODIGO],TNOMINA[Otro Desc.])</f>
        <v>10406.259999999998</v>
      </c>
      <c r="O746" s="42">
        <f>_xlfn.XLOOKUP(Tabla15[[#This Row],[COD]],TNOMINA[CODIGO],TNOMINA[sneto])</f>
        <v>17820.740000000002</v>
      </c>
      <c r="P746" t="str">
        <f>_xlfn.XLOOKUP(Tabla15[[#This Row],[CEDULA]],EMPXSEXO[NODOC],EMPXSEXO[GENERO])</f>
        <v>F</v>
      </c>
      <c r="Q746" s="104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7" spans="1:17" hidden="1">
      <c r="A747" t="s">
        <v>7744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00116110255</v>
      </c>
      <c r="D747" t="str">
        <f>_xlfn.XLOOKUP(Tabla15[[#This Row],[CEDULA]],TMODELO[Numero Documento],TMODELO[Empleado],_xlfn.XLOOKUP(Tabla15[[#This Row],[CEDULA]],TNOMINA[cedula],TNOMINA[nombre]))</f>
        <v>INGRID MIGUELINA EVE VALDEZ</v>
      </c>
      <c r="E747" t="str">
        <f>_xlfn.XLOOKUP(Tabla15[[#This Row],[CEDULA]],TMODELO[Numero Documento],TMODELO[Cargo],_xlfn.XLOOKUP(Tabla15[[#This Row],[COD]],TNOMINA[CODIGO],TNOMINA[cargo]))</f>
        <v>CONSERJE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7" t="str">
        <f>_xlfn.XLOOKUP(Tabla15[[#This Row],[CEDULA]],TNOMBRADOS[CEDULA],TNOMBRADOS[STATUS],
_xlfn.XLOOKUP(Tabla15[[#This Row],[CEDULA]],TCARRERA[CEDULA],TCARRERA[CATEGORIA DEL SERVIDOR],""))</f>
        <v/>
      </c>
      <c r="H747" t="str">
        <f>_xlfn.XLOOKUP(Tabla15[[#This Row],[CARGO]],Tabla612[CARGO],Tabla612[CATEGORIA DEL SERVIDOR],Tabla15[[#This Row],[TIPO]])</f>
        <v>ESTATUTO SIMPLIFICADO</v>
      </c>
      <c r="I747" t="str">
        <f>IF(Tabla15[[#This Row],[CAT1]]&lt;&gt;"",Tabla15[[#This Row],[CAT1]],Tabla15[[#This Row],[CAT2]])</f>
        <v>ESTATUTO SIMPLIFICADO</v>
      </c>
      <c r="J747" s="42">
        <f>_xlfn.XLOOKUP(Tabla15[[#This Row],[COD]],TNOMINA[CODIGO],TNOMINA[sbruto])</f>
        <v>18000</v>
      </c>
      <c r="K747" s="42">
        <f>_xlfn.XLOOKUP(Tabla15[[#This Row],[COD]],TNOMINA[CODIGO],TNOMINA[ISR])</f>
        <v>0</v>
      </c>
      <c r="L747" s="42">
        <f>_xlfn.XLOOKUP(Tabla15[[#This Row],[COD]],TNOMINA[CODIGO],TNOMINA[SFS])</f>
        <v>547.20000000000005</v>
      </c>
      <c r="M747" s="42">
        <f>_xlfn.XLOOKUP(Tabla15[[#This Row],[COD]],TNOMINA[CODIGO],TNOMINA[AFP])</f>
        <v>516.6</v>
      </c>
      <c r="N747" s="42">
        <f>_xlfn.XLOOKUP(Tabla15[[#This Row],[COD]],TNOMINA[CODIGO],TNOMINA[Otro Desc.])</f>
        <v>25</v>
      </c>
      <c r="O747" s="42">
        <f>_xlfn.XLOOKUP(Tabla15[[#This Row],[COD]],TNOMINA[CODIGO],TNOMINA[sneto])</f>
        <v>16911.2</v>
      </c>
      <c r="P747" t="str">
        <f>_xlfn.XLOOKUP(Tabla15[[#This Row],[CEDULA]],EMPXSEXO[NODOC],EMPXSEXO[GENERO])</f>
        <v>F</v>
      </c>
      <c r="Q747" s="104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8" spans="1:17" hidden="1">
      <c r="A748" t="s">
        <v>7801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00105484430</v>
      </c>
      <c r="D748" t="str">
        <f>_xlfn.XLOOKUP(Tabla15[[#This Row],[CEDULA]],TMODELO[Numero Documento],TMODELO[Empleado],_xlfn.XLOOKUP(Tabla15[[#This Row],[CEDULA]],TNOMINA[cedula],TNOMINA[nombre]))</f>
        <v>VALENTINA BALBUENA</v>
      </c>
      <c r="E748" t="str">
        <f>_xlfn.XLOOKUP(Tabla15[[#This Row],[CEDULA]],TMODELO[Numero Documento],TMODELO[Cargo],_xlfn.XLOOKUP(Tabla15[[#This Row],[COD]],TNOMINA[CODIGO],TNOMINA[cargo]))</f>
        <v>CONSERJE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2">
        <f>_xlfn.XLOOKUP(Tabla15[[#This Row],[COD]],TNOMINA[CODIGO],TNOMINA[sbruto])</f>
        <v>16500</v>
      </c>
      <c r="K748" s="42">
        <f>_xlfn.XLOOKUP(Tabla15[[#This Row],[COD]],TNOMINA[CODIGO],TNOMINA[ISR])</f>
        <v>0</v>
      </c>
      <c r="L748" s="42">
        <f>_xlfn.XLOOKUP(Tabla15[[#This Row],[COD]],TNOMINA[CODIGO],TNOMINA[SFS])</f>
        <v>501.6</v>
      </c>
      <c r="M748" s="42">
        <f>_xlfn.XLOOKUP(Tabla15[[#This Row],[COD]],TNOMINA[CODIGO],TNOMINA[AFP])</f>
        <v>473.55</v>
      </c>
      <c r="N748" s="42">
        <f>_xlfn.XLOOKUP(Tabla15[[#This Row],[COD]],TNOMINA[CODIGO],TNOMINA[Otro Desc.])</f>
        <v>6211.6400000000012</v>
      </c>
      <c r="O748" s="42">
        <f>_xlfn.XLOOKUP(Tabla15[[#This Row],[COD]],TNOMINA[CODIGO],TNOMINA[sneto])</f>
        <v>9313.2099999999991</v>
      </c>
      <c r="P748" t="str">
        <f>_xlfn.XLOOKUP(Tabla15[[#This Row],[CEDULA]],EMPXSEXO[NODOC],EMPXSEXO[GENERO])</f>
        <v>F</v>
      </c>
      <c r="Q748" s="104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9" spans="1:17" hidden="1">
      <c r="A749" t="s">
        <v>7635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04701401624</v>
      </c>
      <c r="D749" t="str">
        <f>_xlfn.XLOOKUP(Tabla15[[#This Row],[CEDULA]],TMODELO[Numero Documento],TMODELO[Empleado],_xlfn.XLOOKUP(Tabla15[[#This Row],[CEDULA]],TNOMINA[cedula],TNOMINA[nombre]))</f>
        <v>RAMON PASTOR DE MOYA RODRIGUEZ</v>
      </c>
      <c r="E749" t="str">
        <f>_xlfn.XLOOKUP(Tabla15[[#This Row],[CEDULA]],TMODELO[Numero Documento],TMODELO[Cargo],_xlfn.XLOOKUP(Tabla15[[#This Row],[COD]],TNOMINA[CODIGO],TNOMINA[cargo]))</f>
        <v>VICEMINISTRO (A)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DE LIBRE NOMBRAMIENTO Y REMOCION</v>
      </c>
      <c r="J749" s="42">
        <f>_xlfn.XLOOKUP(Tabla15[[#This Row],[COD]],TNOMINA[CODIGO],TNOMINA[sbruto])</f>
        <v>260000</v>
      </c>
      <c r="K749" s="42">
        <f>_xlfn.XLOOKUP(Tabla15[[#This Row],[COD]],TNOMINA[CODIGO],TNOMINA[ISR])</f>
        <v>50296.02</v>
      </c>
      <c r="L749" s="42">
        <f>_xlfn.XLOOKUP(Tabla15[[#This Row],[COD]],TNOMINA[CODIGO],TNOMINA[SFS])</f>
        <v>5685.41</v>
      </c>
      <c r="M749" s="42">
        <f>_xlfn.XLOOKUP(Tabla15[[#This Row],[COD]],TNOMINA[CODIGO],TNOMINA[AFP])</f>
        <v>7462</v>
      </c>
      <c r="N749" s="42">
        <f>_xlfn.XLOOKUP(Tabla15[[#This Row],[COD]],TNOMINA[CODIGO],TNOMINA[Otro Desc.])</f>
        <v>25</v>
      </c>
      <c r="O749" s="42">
        <f>_xlfn.XLOOKUP(Tabla15[[#This Row],[COD]],TNOMINA[CODIGO],TNOMINA[sneto])</f>
        <v>196531.57</v>
      </c>
      <c r="P749" t="str">
        <f>_xlfn.XLOOKUP(Tabla15[[#This Row],[CEDULA]],EMPXSEXO[NODOC],EMPXSEXO[GENERO])</f>
        <v>M</v>
      </c>
      <c r="Q749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0" spans="1:17" hidden="1">
      <c r="A750" t="s">
        <v>7343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00114529589</v>
      </c>
      <c r="D750" t="str">
        <f>_xlfn.XLOOKUP(Tabla15[[#This Row],[CEDULA]],TMODELO[Numero Documento],TMODELO[Empleado],_xlfn.XLOOKUP(Tabla15[[#This Row],[CEDULA]],TNOMINA[cedula],TNOMINA[nombre]))</f>
        <v>CLARA MARIA DOBARRO LAMAS</v>
      </c>
      <c r="E750" t="str">
        <f>_xlfn.XLOOKUP(Tabla15[[#This Row],[CEDULA]],TMODELO[Numero Documento],TMODELO[Cargo],_xlfn.XLOOKUP(Tabla15[[#This Row],[COD]],TNOMINA[CODIGO],TNOMINA[cargo]))</f>
        <v>CORRECTOR (A) DE ESTILO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FIJO</v>
      </c>
      <c r="I750" t="str">
        <f>IF(Tabla15[[#This Row],[CAT1]]&lt;&gt;"",Tabla15[[#This Row],[CAT1]],Tabla15[[#This Row],[CAT2]])</f>
        <v>FIJO</v>
      </c>
      <c r="J750" s="42">
        <f>_xlfn.XLOOKUP(Tabla15[[#This Row],[COD]],TNOMINA[CODIGO],TNOMINA[sbruto])</f>
        <v>115000</v>
      </c>
      <c r="K750" s="42">
        <f>_xlfn.XLOOKUP(Tabla15[[#This Row],[COD]],TNOMINA[CODIGO],TNOMINA[ISR])</f>
        <v>15633.74</v>
      </c>
      <c r="L750" s="42">
        <f>_xlfn.XLOOKUP(Tabla15[[#This Row],[COD]],TNOMINA[CODIGO],TNOMINA[SFS])</f>
        <v>3496</v>
      </c>
      <c r="M750" s="42">
        <f>_xlfn.XLOOKUP(Tabla15[[#This Row],[COD]],TNOMINA[CODIGO],TNOMINA[AFP])</f>
        <v>3300.5</v>
      </c>
      <c r="N750" s="42">
        <f>_xlfn.XLOOKUP(Tabla15[[#This Row],[COD]],TNOMINA[CODIGO],TNOMINA[Otro Desc.])</f>
        <v>25.000000000014552</v>
      </c>
      <c r="O750" s="42">
        <f>_xlfn.XLOOKUP(Tabla15[[#This Row],[COD]],TNOMINA[CODIGO],TNOMINA[sneto])</f>
        <v>92544.76</v>
      </c>
      <c r="P750" t="str">
        <f>_xlfn.XLOOKUP(Tabla15[[#This Row],[CEDULA]],EMPXSEXO[NODOC],EMPXSEXO[GENERO])</f>
        <v>F</v>
      </c>
      <c r="Q750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1" spans="1:17" hidden="1">
      <c r="A751" t="s">
        <v>7345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22400310227</v>
      </c>
      <c r="D751" t="str">
        <f>_xlfn.XLOOKUP(Tabla15[[#This Row],[CEDULA]],TMODELO[Numero Documento],TMODELO[Empleado],_xlfn.XLOOKUP(Tabla15[[#This Row],[CEDULA]],TNOMINA[cedula],TNOMINA[nombre]))</f>
        <v>CLARIBEL MICHEL SANTANA GONZALEZ</v>
      </c>
      <c r="E751" t="str">
        <f>_xlfn.XLOOKUP(Tabla15[[#This Row],[CEDULA]],TMODELO[Numero Documento],TMODELO[Cargo],_xlfn.XLOOKUP(Tabla15[[#This Row],[COD]],TNOMINA[CODIGO],TNOMINA[cargo]))</f>
        <v>ASISTENTE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1" t="str">
        <f>_xlfn.XLOOKUP(Tabla15[[#This Row],[CEDULA]],TNOMBRADOS[CEDULA],TNOMBRADOS[STATUS],
_xlfn.XLOOKUP(Tabla15[[#This Row],[CEDULA]],TCARRERA[CEDULA],TCARRERA[CATEGORIA DEL SERVIDOR],""))</f>
        <v>CARRERA ADMINISTRATIVA</v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CARRERA ADMINISTRATIVA</v>
      </c>
      <c r="J751" s="42">
        <f>_xlfn.XLOOKUP(Tabla15[[#This Row],[COD]],TNOMINA[CODIGO],TNOMINA[sbruto])</f>
        <v>115000</v>
      </c>
      <c r="K751" s="42">
        <f>_xlfn.XLOOKUP(Tabla15[[#This Row],[COD]],TNOMINA[CODIGO],TNOMINA[ISR])</f>
        <v>15633.74</v>
      </c>
      <c r="L751" s="42">
        <f>_xlfn.XLOOKUP(Tabla15[[#This Row],[COD]],TNOMINA[CODIGO],TNOMINA[SFS])</f>
        <v>3496</v>
      </c>
      <c r="M751" s="42">
        <f>_xlfn.XLOOKUP(Tabla15[[#This Row],[COD]],TNOMINA[CODIGO],TNOMINA[AFP])</f>
        <v>3300.5</v>
      </c>
      <c r="N751" s="42">
        <f>_xlfn.XLOOKUP(Tabla15[[#This Row],[COD]],TNOMINA[CODIGO],TNOMINA[Otro Desc.])</f>
        <v>25.000000000014552</v>
      </c>
      <c r="O751" s="42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2" spans="1:17" hidden="1">
      <c r="A752" t="s">
        <v>7386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00119317527</v>
      </c>
      <c r="D752" t="str">
        <f>_xlfn.XLOOKUP(Tabla15[[#This Row],[CEDULA]],TMODELO[Numero Documento],TMODELO[Empleado],_xlfn.XLOOKUP(Tabla15[[#This Row],[CEDULA]],TNOMINA[cedula],TNOMINA[nombre]))</f>
        <v>ELIZABETH DE JESUS LOPEZ ROSARIO</v>
      </c>
      <c r="E752" t="str">
        <f>_xlfn.XLOOKUP(Tabla15[[#This Row],[CEDULA]],TMODELO[Numero Documento],TMODELO[Cargo],_xlfn.XLOOKUP(Tabla15[[#This Row],[COD]],TNOMINA[CODIGO],TNOMINA[cargo]))</f>
        <v>DISEÑADOR GRAFICO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ESTATUTO SIMPLIFICADO</v>
      </c>
      <c r="I752" t="str">
        <f>IF(Tabla15[[#This Row],[CAT1]]&lt;&gt;"",Tabla15[[#This Row],[CAT1]],Tabla15[[#This Row],[CAT2]])</f>
        <v>ESTATUTO SIMPLIFICADO</v>
      </c>
      <c r="J752" s="42">
        <f>_xlfn.XLOOKUP(Tabla15[[#This Row],[COD]],TNOMINA[CODIGO],TNOMINA[sbruto])</f>
        <v>36000</v>
      </c>
      <c r="K752" s="42">
        <f>_xlfn.XLOOKUP(Tabla15[[#This Row],[COD]],TNOMINA[CODIGO],TNOMINA[ISR])</f>
        <v>0</v>
      </c>
      <c r="L752" s="42">
        <f>_xlfn.XLOOKUP(Tabla15[[#This Row],[COD]],TNOMINA[CODIGO],TNOMINA[SFS])</f>
        <v>1094.4000000000001</v>
      </c>
      <c r="M752" s="42">
        <f>_xlfn.XLOOKUP(Tabla15[[#This Row],[COD]],TNOMINA[CODIGO],TNOMINA[AFP])</f>
        <v>1033.2</v>
      </c>
      <c r="N752" s="42">
        <f>_xlfn.XLOOKUP(Tabla15[[#This Row],[COD]],TNOMINA[CODIGO],TNOMINA[Otro Desc.])</f>
        <v>25</v>
      </c>
      <c r="O752" s="42">
        <f>_xlfn.XLOOKUP(Tabla15[[#This Row],[COD]],TNOMINA[CODIGO],TNOMINA[sneto])</f>
        <v>33847.4</v>
      </c>
      <c r="P752" t="str">
        <f>_xlfn.XLOOKUP(Tabla15[[#This Row],[CEDULA]],EMPXSEXO[NODOC],EMPXSEXO[GENERO])</f>
        <v>F</v>
      </c>
      <c r="Q752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3" spans="1:17" hidden="1">
      <c r="A753" t="s">
        <v>7308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03100976269</v>
      </c>
      <c r="D753" t="str">
        <f>_xlfn.XLOOKUP(Tabla15[[#This Row],[CEDULA]],TMODELO[Numero Documento],TMODELO[Empleado],_xlfn.XLOOKUP(Tabla15[[#This Row],[CEDULA]],TNOMINA[cedula],TNOMINA[nombre]))</f>
        <v>ANNE ELISA GONZALEZ GARRIDO</v>
      </c>
      <c r="E753" t="str">
        <f>_xlfn.XLOOKUP(Tabla15[[#This Row],[CEDULA]],TMODELO[Numero Documento],TMODELO[Cargo],_xlfn.XLOOKUP(Tabla15[[#This Row],[COD]],TNOMINA[CODIGO],TNOMINA[cargo]))</f>
        <v>GESTOR CULTURAL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FIJO</v>
      </c>
      <c r="I753" t="str">
        <f>IF(Tabla15[[#This Row],[CAT1]]&lt;&gt;"",Tabla15[[#This Row],[CAT1]],Tabla15[[#This Row],[CAT2]])</f>
        <v>FIJO</v>
      </c>
      <c r="J753" s="42">
        <f>_xlfn.XLOOKUP(Tabla15[[#This Row],[COD]],TNOMINA[CODIGO],TNOMINA[sbruto])</f>
        <v>35000</v>
      </c>
      <c r="K753" s="42">
        <f>_xlfn.XLOOKUP(Tabla15[[#This Row],[COD]],TNOMINA[CODIGO],TNOMINA[ISR])</f>
        <v>0</v>
      </c>
      <c r="L753" s="42">
        <f>_xlfn.XLOOKUP(Tabla15[[#This Row],[COD]],TNOMINA[CODIGO],TNOMINA[SFS])</f>
        <v>1064</v>
      </c>
      <c r="M753" s="42">
        <f>_xlfn.XLOOKUP(Tabla15[[#This Row],[COD]],TNOMINA[CODIGO],TNOMINA[AFP])</f>
        <v>1004.5</v>
      </c>
      <c r="N753" s="42">
        <f>_xlfn.XLOOKUP(Tabla15[[#This Row],[COD]],TNOMINA[CODIGO],TNOMINA[Otro Desc.])</f>
        <v>25</v>
      </c>
      <c r="O753" s="42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4" spans="1:17" hidden="1">
      <c r="A754" t="s">
        <v>7415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03101084410</v>
      </c>
      <c r="D754" t="str">
        <f>_xlfn.XLOOKUP(Tabla15[[#This Row],[CEDULA]],TMODELO[Numero Documento],TMODELO[Empleado],_xlfn.XLOOKUP(Tabla15[[#This Row],[CEDULA]],TNOMINA[cedula],TNOMINA[nombre]))</f>
        <v>FLORENCIA MERCEDES BLANCO VERAS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2">
        <f>_xlfn.XLOOKUP(Tabla15[[#This Row],[COD]],TNOMINA[CODIGO],TNOMINA[sbruto])</f>
        <v>35000</v>
      </c>
      <c r="K754" s="42">
        <f>_xlfn.XLOOKUP(Tabla15[[#This Row],[COD]],TNOMINA[CODIGO],TNOMINA[ISR])</f>
        <v>0</v>
      </c>
      <c r="L754" s="42">
        <f>_xlfn.XLOOKUP(Tabla15[[#This Row],[COD]],TNOMINA[CODIGO],TNOMINA[SFS])</f>
        <v>1064</v>
      </c>
      <c r="M754" s="42">
        <f>_xlfn.XLOOKUP(Tabla15[[#This Row],[COD]],TNOMINA[CODIGO],TNOMINA[AFP])</f>
        <v>1004.5</v>
      </c>
      <c r="N754" s="42">
        <f>_xlfn.XLOOKUP(Tabla15[[#This Row],[COD]],TNOMINA[CODIGO],TNOMINA[Otro Desc.])</f>
        <v>25</v>
      </c>
      <c r="O754" s="42">
        <f>_xlfn.XLOOKUP(Tabla15[[#This Row],[COD]],TNOMINA[CODIGO],TNOMINA[sneto])</f>
        <v>32906.5</v>
      </c>
      <c r="P754" t="str">
        <f>_xlfn.XLOOKUP(Tabla15[[#This Row],[CEDULA]],EMPXSEXO[NODOC],EMPXSEXO[GENERO])</f>
        <v>F</v>
      </c>
      <c r="Q754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5" spans="1:17" hidden="1">
      <c r="A755" t="s">
        <v>7475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05401145932</v>
      </c>
      <c r="D755" t="str">
        <f>_xlfn.XLOOKUP(Tabla15[[#This Row],[CEDULA]],TMODELO[Numero Documento],TMODELO[Empleado],_xlfn.XLOOKUP(Tabla15[[#This Row],[CEDULA]],TNOMINA[cedula],TNOMINA[nombre]))</f>
        <v>JOSE ANTONIO TAVERAS GUZMAN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2">
        <f>_xlfn.XLOOKUP(Tabla15[[#This Row],[COD]],TNOMINA[CODIGO],TNOMINA[sbruto])</f>
        <v>35000</v>
      </c>
      <c r="K755" s="42">
        <f>_xlfn.XLOOKUP(Tabla15[[#This Row],[COD]],TNOMINA[CODIGO],TNOMINA[ISR])</f>
        <v>0</v>
      </c>
      <c r="L755" s="42">
        <f>_xlfn.XLOOKUP(Tabla15[[#This Row],[COD]],TNOMINA[CODIGO],TNOMINA[SFS])</f>
        <v>1064</v>
      </c>
      <c r="M755" s="42">
        <f>_xlfn.XLOOKUP(Tabla15[[#This Row],[COD]],TNOMINA[CODIGO],TNOMINA[AFP])</f>
        <v>1004.5</v>
      </c>
      <c r="N755" s="42">
        <f>_xlfn.XLOOKUP(Tabla15[[#This Row],[COD]],TNOMINA[CODIGO],TNOMINA[Otro Desc.])</f>
        <v>25</v>
      </c>
      <c r="O755" s="42">
        <f>_xlfn.XLOOKUP(Tabla15[[#This Row],[COD]],TNOMINA[CODIGO],TNOMINA[sneto])</f>
        <v>32906.5</v>
      </c>
      <c r="P755" t="str">
        <f>_xlfn.XLOOKUP(Tabla15[[#This Row],[CEDULA]],EMPXSEXO[NODOC],EMPXSEXO[GENERO])</f>
        <v>M</v>
      </c>
      <c r="Q755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6" spans="1:17" hidden="1">
      <c r="A756" t="s">
        <v>7643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40210218562</v>
      </c>
      <c r="D756" t="str">
        <f>_xlfn.XLOOKUP(Tabla15[[#This Row],[CEDULA]],TMODELO[Numero Documento],TMODELO[Empleado],_xlfn.XLOOKUP(Tabla15[[#This Row],[CEDULA]],TNOMINA[cedula],TNOMINA[nombre]))</f>
        <v>RISSELYS DURAN PADILLA</v>
      </c>
      <c r="E756" t="str">
        <f>_xlfn.XLOOKUP(Tabla15[[#This Row],[CEDULA]],TMODELO[Numero Documento],TMODELO[Cargo],_xlfn.XLOOKUP(Tabla15[[#This Row],[COD]],TNOMINA[CODIGO],TNOMINA[cargo]))</f>
        <v>SECRETARIA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2">
        <f>_xlfn.XLOOKUP(Tabla15[[#This Row],[COD]],TNOMINA[CODIGO],TNOMINA[sbruto])</f>
        <v>35000</v>
      </c>
      <c r="K756" s="42">
        <f>_xlfn.XLOOKUP(Tabla15[[#This Row],[COD]],TNOMINA[CODIGO],TNOMINA[ISR])</f>
        <v>0</v>
      </c>
      <c r="L756" s="42">
        <f>_xlfn.XLOOKUP(Tabla15[[#This Row],[COD]],TNOMINA[CODIGO],TNOMINA[SFS])</f>
        <v>1064</v>
      </c>
      <c r="M756" s="42">
        <f>_xlfn.XLOOKUP(Tabla15[[#This Row],[COD]],TNOMINA[CODIGO],TNOMINA[AFP])</f>
        <v>1004.5</v>
      </c>
      <c r="N756" s="42">
        <f>_xlfn.XLOOKUP(Tabla15[[#This Row],[COD]],TNOMINA[CODIGO],TNOMINA[Otro Desc.])</f>
        <v>4158.3300000000017</v>
      </c>
      <c r="O756" s="42">
        <f>_xlfn.XLOOKUP(Tabla15[[#This Row],[COD]],TNOMINA[CODIGO],TNOMINA[sneto])</f>
        <v>28773.17</v>
      </c>
      <c r="P756" t="str">
        <f>_xlfn.XLOOKUP(Tabla15[[#This Row],[CEDULA]],EMPXSEXO[NODOC],EMPXSEXO[GENERO])</f>
        <v>F</v>
      </c>
      <c r="Q756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7" spans="1:17" hidden="1">
      <c r="A757" t="s">
        <v>7627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00101922375</v>
      </c>
      <c r="D757" t="str">
        <f>_xlfn.XLOOKUP(Tabla15[[#This Row],[CEDULA]],TMODELO[Numero Documento],TMODELO[Empleado],_xlfn.XLOOKUP(Tabla15[[#This Row],[CEDULA]],TNOMINA[cedula],TNOMINA[nombre]))</f>
        <v>RAMON ALBERTO DURAN CELESTINO</v>
      </c>
      <c r="E757" t="str">
        <f>_xlfn.XLOOKUP(Tabla15[[#This Row],[CEDULA]],TMODELO[Numero Documento],TMODELO[Cargo],_xlfn.XLOOKUP(Tabla15[[#This Row],[COD]],TNOMINA[CODIGO],TNOMINA[cargo]))</f>
        <v>AUXILIAR DE TRANSPORTACION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2">
        <f>_xlfn.XLOOKUP(Tabla15[[#This Row],[COD]],TNOMINA[CODIGO],TNOMINA[sbruto])</f>
        <v>30000</v>
      </c>
      <c r="K757" s="42">
        <f>_xlfn.XLOOKUP(Tabla15[[#This Row],[COD]],TNOMINA[CODIGO],TNOMINA[ISR])</f>
        <v>0</v>
      </c>
      <c r="L757" s="42">
        <f>_xlfn.XLOOKUP(Tabla15[[#This Row],[COD]],TNOMINA[CODIGO],TNOMINA[SFS])</f>
        <v>912</v>
      </c>
      <c r="M757" s="42">
        <f>_xlfn.XLOOKUP(Tabla15[[#This Row],[COD]],TNOMINA[CODIGO],TNOMINA[AFP])</f>
        <v>861</v>
      </c>
      <c r="N757" s="42">
        <f>_xlfn.XLOOKUP(Tabla15[[#This Row],[COD]],TNOMINA[CODIGO],TNOMINA[Otro Desc.])</f>
        <v>25</v>
      </c>
      <c r="O757" s="42">
        <f>_xlfn.XLOOKUP(Tabla15[[#This Row],[COD]],TNOMINA[CODIGO],TNOMINA[sneto])</f>
        <v>28202</v>
      </c>
      <c r="P757" t="str">
        <f>_xlfn.XLOOKUP(Tabla15[[#This Row],[CEDULA]],EMPXSEXO[NODOC],EMPXSEXO[GENERO])</f>
        <v>M</v>
      </c>
      <c r="Q757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8" spans="1:17" hidden="1">
      <c r="A758" t="s">
        <v>7690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00106245822</v>
      </c>
      <c r="D758" t="str">
        <f>_xlfn.XLOOKUP(Tabla15[[#This Row],[CEDULA]],TMODELO[Numero Documento],TMODELO[Empleado],_xlfn.XLOOKUP(Tabla15[[#This Row],[CEDULA]],TNOMINA[cedula],TNOMINA[nombre]))</f>
        <v>VIRGINIA DE LA CRUZ VINICIO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ESTATUTO SIMPLIFICADO</v>
      </c>
      <c r="I758" t="str">
        <f>IF(Tabla15[[#This Row],[CAT1]]&lt;&gt;"",Tabla15[[#This Row],[CAT1]],Tabla15[[#This Row],[CAT2]])</f>
        <v>CARRERA ADMINISTRATIVA</v>
      </c>
      <c r="J758" s="42">
        <f>_xlfn.XLOOKUP(Tabla15[[#This Row],[COD]],TNOMINA[CODIGO],TNOMINA[sbruto])</f>
        <v>24000</v>
      </c>
      <c r="K758" s="42">
        <f>_xlfn.XLOOKUP(Tabla15[[#This Row],[COD]],TNOMINA[CODIGO],TNOMINA[ISR])</f>
        <v>0</v>
      </c>
      <c r="L758" s="42">
        <f>_xlfn.XLOOKUP(Tabla15[[#This Row],[COD]],TNOMINA[CODIGO],TNOMINA[SFS])</f>
        <v>729.6</v>
      </c>
      <c r="M758" s="42">
        <f>_xlfn.XLOOKUP(Tabla15[[#This Row],[COD]],TNOMINA[CODIGO],TNOMINA[AFP])</f>
        <v>688.8</v>
      </c>
      <c r="N758" s="42">
        <f>_xlfn.XLOOKUP(Tabla15[[#This Row],[COD]],TNOMINA[CODIGO],TNOMINA[Otro Desc.])</f>
        <v>12334.89</v>
      </c>
      <c r="O758" s="42">
        <f>_xlfn.XLOOKUP(Tabla15[[#This Row],[COD]],TNOMINA[CODIGO],TNOMINA[sneto])</f>
        <v>10246.709999999999</v>
      </c>
      <c r="P758" t="str">
        <f>_xlfn.XLOOKUP(Tabla15[[#This Row],[CEDULA]],EMPXSEXO[NODOC],EMPXSEXO[GENERO])</f>
        <v>F</v>
      </c>
      <c r="Q758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9" spans="1:17" hidden="1">
      <c r="A759" t="s">
        <v>7274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00101379956</v>
      </c>
      <c r="D759" t="str">
        <f>_xlfn.XLOOKUP(Tabla15[[#This Row],[CEDULA]],TMODELO[Numero Documento],TMODELO[Empleado],_xlfn.XLOOKUP(Tabla15[[#This Row],[CEDULA]],TNOMINA[cedula],TNOMINA[nombre]))</f>
        <v>AGUSTIN JOSE DULUC</v>
      </c>
      <c r="E759" t="str">
        <f>_xlfn.XLOOKUP(Tabla15[[#This Row],[CEDULA]],TMODELO[Numero Documento],TMODELO[Cargo],_xlfn.XLOOKUP(Tabla15[[#This Row],[COD]],TNOMINA[CODIGO],TNOMINA[cargo]))</f>
        <v>GESTOR CULTURAL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FIJO</v>
      </c>
      <c r="I759" t="str">
        <f>IF(Tabla15[[#This Row],[CAT1]]&lt;&gt;"",Tabla15[[#This Row],[CAT1]],Tabla15[[#This Row],[CAT2]])</f>
        <v>FIJO</v>
      </c>
      <c r="J759" s="42">
        <f>_xlfn.XLOOKUP(Tabla15[[#This Row],[COD]],TNOMINA[CODIGO],TNOMINA[sbruto])</f>
        <v>60000</v>
      </c>
      <c r="K759" s="42">
        <f>_xlfn.XLOOKUP(Tabla15[[#This Row],[COD]],TNOMINA[CODIGO],TNOMINA[ISR])</f>
        <v>3486.68</v>
      </c>
      <c r="L759" s="42">
        <f>_xlfn.XLOOKUP(Tabla15[[#This Row],[COD]],TNOMINA[CODIGO],TNOMINA[SFS])</f>
        <v>1824</v>
      </c>
      <c r="M759" s="42">
        <f>_xlfn.XLOOKUP(Tabla15[[#This Row],[COD]],TNOMINA[CODIGO],TNOMINA[AFP])</f>
        <v>1722</v>
      </c>
      <c r="N759" s="42">
        <f>_xlfn.XLOOKUP(Tabla15[[#This Row],[COD]],TNOMINA[CODIGO],TNOMINA[Otro Desc.])</f>
        <v>5200.3700000000026</v>
      </c>
      <c r="O759" s="42">
        <f>_xlfn.XLOOKUP(Tabla15[[#This Row],[COD]],TNOMINA[CODIGO],TNOMINA[sneto])</f>
        <v>47766.95</v>
      </c>
      <c r="P759" t="str">
        <f>_xlfn.XLOOKUP(Tabla15[[#This Row],[CEDULA]],EMPXSEXO[NODOC],EMPXSEXO[GENERO])</f>
        <v>M</v>
      </c>
      <c r="Q759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0" spans="1:17" hidden="1">
      <c r="A760" t="s">
        <v>7337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00102587144</v>
      </c>
      <c r="D760" t="str">
        <f>_xlfn.XLOOKUP(Tabla15[[#This Row],[CEDULA]],TMODELO[Numero Documento],TMODELO[Empleado],_xlfn.XLOOKUP(Tabla15[[#This Row],[CEDULA]],TNOMINA[cedula],TNOMINA[nombre]))</f>
        <v>CARMEN YUDELKY CASTRO SANTANA</v>
      </c>
      <c r="E760" t="str">
        <f>_xlfn.XLOOKUP(Tabla15[[#This Row],[CEDULA]],TMODELO[Numero Documento],TMODELO[Cargo],_xlfn.XLOOKUP(Tabla15[[#This Row],[COD]],TNOMINA[CODIGO],TNOMINA[cargo]))</f>
        <v>SECRETARIA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0" t="str">
        <f>_xlfn.XLOOKUP(Tabla15[[#This Row],[CEDULA]],TNOMBRADOS[CEDULA],TNOMBRADOS[STATUS],
_xlfn.XLOOKUP(Tabla15[[#This Row],[CEDULA]],TCARRERA[CEDULA],TCARRERA[CATEGORIA DEL SERVIDOR],""))</f>
        <v>CARRERA ADMINISTRATIVA</v>
      </c>
      <c r="H760" t="str">
        <f>_xlfn.XLOOKUP(Tabla15[[#This Row],[CARGO]],Tabla612[CARGO],Tabla612[CATEGORIA DEL SERVIDOR],Tabla15[[#This Row],[TIPO]])</f>
        <v>ESTATUTO SIMPLIFICADO</v>
      </c>
      <c r="I760" t="str">
        <f>IF(Tabla15[[#This Row],[CAT1]]&lt;&gt;"",Tabla15[[#This Row],[CAT1]],Tabla15[[#This Row],[CAT2]])</f>
        <v>CARRERA ADMINISTRATIVA</v>
      </c>
      <c r="J760" s="42">
        <f>_xlfn.XLOOKUP(Tabla15[[#This Row],[COD]],TNOMINA[CODIGO],TNOMINA[sbruto])</f>
        <v>35000</v>
      </c>
      <c r="K760" s="42">
        <f>_xlfn.XLOOKUP(Tabla15[[#This Row],[COD]],TNOMINA[CODIGO],TNOMINA[ISR])</f>
        <v>0</v>
      </c>
      <c r="L760" s="42">
        <f>_xlfn.XLOOKUP(Tabla15[[#This Row],[COD]],TNOMINA[CODIGO],TNOMINA[SFS])</f>
        <v>1064</v>
      </c>
      <c r="M760" s="42">
        <f>_xlfn.XLOOKUP(Tabla15[[#This Row],[COD]],TNOMINA[CODIGO],TNOMINA[AFP])</f>
        <v>1004.5</v>
      </c>
      <c r="N760" s="42">
        <f>_xlfn.XLOOKUP(Tabla15[[#This Row],[COD]],TNOMINA[CODIGO],TNOMINA[Otro Desc.])</f>
        <v>1421</v>
      </c>
      <c r="O760" s="42">
        <f>_xlfn.XLOOKUP(Tabla15[[#This Row],[COD]],TNOMINA[CODIGO],TNOMINA[sneto])</f>
        <v>31510.5</v>
      </c>
      <c r="P760" t="str">
        <f>_xlfn.XLOOKUP(Tabla15[[#This Row],[CEDULA]],EMPXSEXO[NODOC],EMPXSEXO[GENERO])</f>
        <v>F</v>
      </c>
      <c r="Q760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1" spans="1:17" hidden="1">
      <c r="A761" t="s">
        <v>7483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00105759757</v>
      </c>
      <c r="D761" t="str">
        <f>_xlfn.XLOOKUP(Tabla15[[#This Row],[CEDULA]],TMODELO[Numero Documento],TMODELO[Empleado],_xlfn.XLOOKUP(Tabla15[[#This Row],[CEDULA]],TNOMINA[cedula],TNOMINA[nombre]))</f>
        <v>JOSE MIGUEL DOMINGUEZ ALONZO</v>
      </c>
      <c r="E761" t="str">
        <f>_xlfn.XLOOKUP(Tabla15[[#This Row],[CEDULA]],TMODELO[Numero Documento],TMODELO[Cargo],_xlfn.XLOOKUP(Tabla15[[#This Row],[COD]],TNOMINA[CODIGO],TNOMINA[cargo]))</f>
        <v>GESTOR CULTURAL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2">
        <f>_xlfn.XLOOKUP(Tabla15[[#This Row],[COD]],TNOMINA[CODIGO],TNOMINA[sbruto])</f>
        <v>35000</v>
      </c>
      <c r="K761" s="42">
        <f>_xlfn.XLOOKUP(Tabla15[[#This Row],[COD]],TNOMINA[CODIGO],TNOMINA[ISR])</f>
        <v>0</v>
      </c>
      <c r="L761" s="42">
        <f>_xlfn.XLOOKUP(Tabla15[[#This Row],[COD]],TNOMINA[CODIGO],TNOMINA[SFS])</f>
        <v>1064</v>
      </c>
      <c r="M761" s="42">
        <f>_xlfn.XLOOKUP(Tabla15[[#This Row],[COD]],TNOMINA[CODIGO],TNOMINA[AFP])</f>
        <v>1004.5</v>
      </c>
      <c r="N761" s="42">
        <f>_xlfn.XLOOKUP(Tabla15[[#This Row],[COD]],TNOMINA[CODIGO],TNOMINA[Otro Desc.])</f>
        <v>1471</v>
      </c>
      <c r="O761" s="42">
        <f>_xlfn.XLOOKUP(Tabla15[[#This Row],[COD]],TNOMINA[CODIGO],TNOMINA[sneto])</f>
        <v>31460.5</v>
      </c>
      <c r="P761" t="str">
        <f>_xlfn.XLOOKUP(Tabla15[[#This Row],[CEDULA]],EMPXSEXO[NODOC],EMPXSEXO[GENERO])</f>
        <v>M</v>
      </c>
      <c r="Q761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2" spans="1:17" hidden="1">
      <c r="A762" t="s">
        <v>7373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00109504084</v>
      </c>
      <c r="D762" t="str">
        <f>_xlfn.XLOOKUP(Tabla15[[#This Row],[CEDULA]],TMODELO[Numero Documento],TMODELO[Empleado],_xlfn.XLOOKUP(Tabla15[[#This Row],[CEDULA]],TNOMINA[cedula],TNOMINA[nombre]))</f>
        <v>DONIS JOAQUIN TAVERAS MORALES</v>
      </c>
      <c r="E762" t="str">
        <f>_xlfn.XLOOKUP(Tabla15[[#This Row],[CEDULA]],TMODELO[Numero Documento],TMODELO[Cargo],_xlfn.XLOOKUP(Tabla15[[#This Row],[COD]],TNOMINA[CODIGO],TNOMINA[cargo]))</f>
        <v>GESTOR CULTURAL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2">
        <f>_xlfn.XLOOKUP(Tabla15[[#This Row],[COD]],TNOMINA[CODIGO],TNOMINA[sbruto])</f>
        <v>26250</v>
      </c>
      <c r="K762" s="42">
        <f>_xlfn.XLOOKUP(Tabla15[[#This Row],[COD]],TNOMINA[CODIGO],TNOMINA[ISR])</f>
        <v>0</v>
      </c>
      <c r="L762" s="42">
        <f>_xlfn.XLOOKUP(Tabla15[[#This Row],[COD]],TNOMINA[CODIGO],TNOMINA[SFS])</f>
        <v>798</v>
      </c>
      <c r="M762" s="42">
        <f>_xlfn.XLOOKUP(Tabla15[[#This Row],[COD]],TNOMINA[CODIGO],TNOMINA[AFP])</f>
        <v>753.38</v>
      </c>
      <c r="N762" s="42">
        <f>_xlfn.XLOOKUP(Tabla15[[#This Row],[COD]],TNOMINA[CODIGO],TNOMINA[Otro Desc.])</f>
        <v>25</v>
      </c>
      <c r="O762" s="42">
        <f>_xlfn.XLOOKUP(Tabla15[[#This Row],[COD]],TNOMINA[CODIGO],TNOMINA[sneto])</f>
        <v>24673.62</v>
      </c>
      <c r="P762" t="str">
        <f>_xlfn.XLOOKUP(Tabla15[[#This Row],[CEDULA]],EMPXSEXO[NODOC],EMPXSEXO[GENERO])</f>
        <v>M</v>
      </c>
      <c r="Q762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3" spans="1:17" hidden="1">
      <c r="A763" t="s">
        <v>7555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00200239101</v>
      </c>
      <c r="D763" t="str">
        <f>_xlfn.XLOOKUP(Tabla15[[#This Row],[CEDULA]],TMODELO[Numero Documento],TMODELO[Empleado],_xlfn.XLOOKUP(Tabla15[[#This Row],[CEDULA]],TNOMINA[cedula],TNOMINA[nombre]))</f>
        <v>MARIA TERESA ALCANTARA RAMIREZ</v>
      </c>
      <c r="E763" t="str">
        <f>_xlfn.XLOOKUP(Tabla15[[#This Row],[CEDULA]],TMODELO[Numero Documento],TMODELO[Cargo],_xlfn.XLOOKUP(Tabla15[[#This Row],[COD]],TNOMINA[CODIGO],TNOMINA[cargo]))</f>
        <v>GESTORA CULTURAL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3" t="str">
        <f>_xlfn.XLOOKUP(Tabla15[[#This Row],[CEDULA]],TNOMBRADOS[CEDULA],TNOMBRADOS[STATUS],
_xlfn.XLOOKUP(Tabla15[[#This Row],[CEDULA]],TCARRERA[CEDULA],TCARRERA[CATEGORIA DEL SERVIDOR],""))</f>
        <v>CARRERA ADMINISTRATIVA</v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CARRERA ADMINISTRATIVA</v>
      </c>
      <c r="J763" s="42">
        <f>_xlfn.XLOOKUP(Tabla15[[#This Row],[COD]],TNOMINA[CODIGO],TNOMINA[sbruto])</f>
        <v>11258.5</v>
      </c>
      <c r="K763" s="42">
        <f>_xlfn.XLOOKUP(Tabla15[[#This Row],[COD]],TNOMINA[CODIGO],TNOMINA[ISR])</f>
        <v>0</v>
      </c>
      <c r="L763" s="42">
        <f>_xlfn.XLOOKUP(Tabla15[[#This Row],[COD]],TNOMINA[CODIGO],TNOMINA[SFS])</f>
        <v>342.26</v>
      </c>
      <c r="M763" s="42">
        <f>_xlfn.XLOOKUP(Tabla15[[#This Row],[COD]],TNOMINA[CODIGO],TNOMINA[AFP])</f>
        <v>323.12</v>
      </c>
      <c r="N763" s="42">
        <f>_xlfn.XLOOKUP(Tabla15[[#This Row],[COD]],TNOMINA[CODIGO],TNOMINA[Otro Desc.])</f>
        <v>375</v>
      </c>
      <c r="O763" s="42">
        <f>_xlfn.XLOOKUP(Tabla15[[#This Row],[COD]],TNOMINA[CODIGO],TNOMINA[sneto])</f>
        <v>10218.120000000001</v>
      </c>
      <c r="P763" t="str">
        <f>_xlfn.XLOOKUP(Tabla15[[#This Row],[CEDULA]],EMPXSEXO[NODOC],EMPXSEXO[GENERO])</f>
        <v>F</v>
      </c>
      <c r="Q763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4" spans="1:17" hidden="1">
      <c r="A764" t="s">
        <v>7498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00110660305</v>
      </c>
      <c r="D764" t="str">
        <f>_xlfn.XLOOKUP(Tabla15[[#This Row],[CEDULA]],TMODELO[Numero Documento],TMODELO[Empleado],_xlfn.XLOOKUP(Tabla15[[#This Row],[CEDULA]],TNOMINA[cedula],TNOMINA[nombre]))</f>
        <v>JUAN SILVIO MARTINEZ AMPARO</v>
      </c>
      <c r="E764" t="str">
        <f>_xlfn.XLOOKUP(Tabla15[[#This Row],[CEDULA]],TMODELO[Numero Documento],TMODELO[Cargo],_xlfn.XLOOKUP(Tabla15[[#This Row],[COD]],TNOMINA[CODIGO],TNOMINA[cargo]))</f>
        <v>ASESOR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4" t="str">
        <f>_xlfn.XLOOKUP(Tabla15[[#This Row],[CEDULA]],TNOMBRADOS[CEDULA],TNOMBRADOS[STATUS],
_xlfn.XLOOKUP(Tabla15[[#This Row],[CEDULA]],TCARRERA[CEDULA],TCARRERA[CATEGORIA DEL SERVIDOR],""))</f>
        <v>EMPLEADO DE CONFIANZA</v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EMPLEADO DE CONFIANZA</v>
      </c>
      <c r="J764" s="42">
        <f>_xlfn.XLOOKUP(Tabla15[[#This Row],[COD]],TNOMINA[CODIGO],TNOMINA[sbruto])</f>
        <v>100000</v>
      </c>
      <c r="K764" s="42">
        <f>_xlfn.XLOOKUP(Tabla15[[#This Row],[COD]],TNOMINA[CODIGO],TNOMINA[ISR])</f>
        <v>12105.37</v>
      </c>
      <c r="L764" s="42">
        <f>_xlfn.XLOOKUP(Tabla15[[#This Row],[COD]],TNOMINA[CODIGO],TNOMINA[SFS])</f>
        <v>3040</v>
      </c>
      <c r="M764" s="42">
        <f>_xlfn.XLOOKUP(Tabla15[[#This Row],[COD]],TNOMINA[CODIGO],TNOMINA[AFP])</f>
        <v>2870</v>
      </c>
      <c r="N764" s="42">
        <f>_xlfn.XLOOKUP(Tabla15[[#This Row],[COD]],TNOMINA[CODIGO],TNOMINA[Otro Desc.])</f>
        <v>25</v>
      </c>
      <c r="O764" s="42">
        <f>_xlfn.XLOOKUP(Tabla15[[#This Row],[COD]],TNOMINA[CODIGO],TNOMINA[sneto])</f>
        <v>81959.63</v>
      </c>
      <c r="P764" t="str">
        <f>_xlfn.XLOOKUP(Tabla15[[#This Row],[CEDULA]],EMPXSEXO[NODOC],EMPXSEXO[GENERO])</f>
        <v>M</v>
      </c>
      <c r="Q764" s="104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5" spans="1:17" hidden="1">
      <c r="A765" t="s">
        <v>7527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40225198056</v>
      </c>
      <c r="D765" t="str">
        <f>_xlfn.XLOOKUP(Tabla15[[#This Row],[CEDULA]],TMODELO[Numero Documento],TMODELO[Empleado],_xlfn.XLOOKUP(Tabla15[[#This Row],[CEDULA]],TNOMINA[cedula],TNOMINA[nombre]))</f>
        <v>LISBETH MARIELLE MEDINA PACHECO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2">
        <f>_xlfn.XLOOKUP(Tabla15[[#This Row],[COD]],TNOMINA[CODIGO],TNOMINA[sbruto])</f>
        <v>35000</v>
      </c>
      <c r="K765" s="42">
        <f>_xlfn.XLOOKUP(Tabla15[[#This Row],[COD]],TNOMINA[CODIGO],TNOMINA[ISR])</f>
        <v>0</v>
      </c>
      <c r="L765" s="42">
        <f>_xlfn.XLOOKUP(Tabla15[[#This Row],[COD]],TNOMINA[CODIGO],TNOMINA[SFS])</f>
        <v>1064</v>
      </c>
      <c r="M765" s="42">
        <f>_xlfn.XLOOKUP(Tabla15[[#This Row],[COD]],TNOMINA[CODIGO],TNOMINA[AFP])</f>
        <v>1004.5</v>
      </c>
      <c r="N765" s="42">
        <f>_xlfn.XLOOKUP(Tabla15[[#This Row],[COD]],TNOMINA[CODIGO],TNOMINA[Otro Desc.])</f>
        <v>5587.02</v>
      </c>
      <c r="O765" s="42">
        <f>_xlfn.XLOOKUP(Tabla15[[#This Row],[COD]],TNOMINA[CODIGO],TNOMINA[sneto])</f>
        <v>27344.48</v>
      </c>
      <c r="P765" t="str">
        <f>_xlfn.XLOOKUP(Tabla15[[#This Row],[CEDULA]],EMPXSEXO[NODOC],EMPXSEXO[GENERO])</f>
        <v>F</v>
      </c>
      <c r="Q765" s="123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6" spans="1:17" hidden="1">
      <c r="A766" t="s">
        <v>7280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00100411925</v>
      </c>
      <c r="D766" t="str">
        <f>_xlfn.XLOOKUP(Tabla15[[#This Row],[CEDULA]],TMODELO[Numero Documento],TMODELO[Empleado],_xlfn.XLOOKUP(Tabla15[[#This Row],[CEDULA]],TNOMINA[cedula],TNOMINA[nombre]))</f>
        <v>ALBERTO DE JESUS FERNANDEZ ALFONSECA</v>
      </c>
      <c r="E766" t="str">
        <f>_xlfn.XLOOKUP(Tabla15[[#This Row],[CEDULA]],TMODELO[Numero Documento],TMODELO[Cargo],_xlfn.XLOOKUP(Tabla15[[#This Row],[COD]],TNOMINA[CODIGO],TNOMINA[cargo]))</f>
        <v>AUXILIAR DE GESTION CULT.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2">
        <f>_xlfn.XLOOKUP(Tabla15[[#This Row],[COD]],TNOMINA[CODIGO],TNOMINA[sbruto])</f>
        <v>30000</v>
      </c>
      <c r="K766" s="42">
        <f>_xlfn.XLOOKUP(Tabla15[[#This Row],[COD]],TNOMINA[CODIGO],TNOMINA[ISR])</f>
        <v>0</v>
      </c>
      <c r="L766" s="42">
        <f>_xlfn.XLOOKUP(Tabla15[[#This Row],[COD]],TNOMINA[CODIGO],TNOMINA[SFS])</f>
        <v>912</v>
      </c>
      <c r="M766" s="42">
        <f>_xlfn.XLOOKUP(Tabla15[[#This Row],[COD]],TNOMINA[CODIGO],TNOMINA[AFP])</f>
        <v>861</v>
      </c>
      <c r="N766" s="42">
        <f>_xlfn.XLOOKUP(Tabla15[[#This Row],[COD]],TNOMINA[CODIGO],TNOMINA[Otro Desc.])</f>
        <v>4189.2000000000007</v>
      </c>
      <c r="O766" s="42">
        <f>_xlfn.XLOOKUP(Tabla15[[#This Row],[COD]],TNOMINA[CODIGO],TNOMINA[sneto])</f>
        <v>24037.8</v>
      </c>
      <c r="P766" t="str">
        <f>_xlfn.XLOOKUP(Tabla15[[#This Row],[CEDULA]],EMPXSEXO[NODOC],EMPXSEXO[GENERO])</f>
        <v>M</v>
      </c>
      <c r="Q766" s="104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7" spans="1:17" hidden="1">
      <c r="A767" t="s">
        <v>7567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00109031377</v>
      </c>
      <c r="D767" t="str">
        <f>_xlfn.XLOOKUP(Tabla15[[#This Row],[CEDULA]],TMODELO[Numero Documento],TMODELO[Empleado],_xlfn.XLOOKUP(Tabla15[[#This Row],[CEDULA]],TNOMINA[cedula],TNOMINA[nombre]))</f>
        <v>MARYS GALVAN DE LOS SANTOS</v>
      </c>
      <c r="E767" t="str">
        <f>_xlfn.XLOOKUP(Tabla15[[#This Row],[CEDULA]],TMODELO[Numero Documento],TMODELO[Cargo],_xlfn.XLOOKUP(Tabla15[[#This Row],[COD]],TNOMINA[CODIGO],TNOMINA[cargo]))</f>
        <v>CONSERJE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ESTATUTO SIMPLIFICADO</v>
      </c>
      <c r="I767" t="str">
        <f>IF(Tabla15[[#This Row],[CAT1]]&lt;&gt;"",Tabla15[[#This Row],[CAT1]],Tabla15[[#This Row],[CAT2]])</f>
        <v>ESTATUTO SIMPLIFICADO</v>
      </c>
      <c r="J767" s="42">
        <f>_xlfn.XLOOKUP(Tabla15[[#This Row],[COD]],TNOMINA[CODIGO],TNOMINA[sbruto])</f>
        <v>20000</v>
      </c>
      <c r="K767" s="42">
        <f>_xlfn.XLOOKUP(Tabla15[[#This Row],[COD]],TNOMINA[CODIGO],TNOMINA[ISR])</f>
        <v>0</v>
      </c>
      <c r="L767" s="42">
        <f>_xlfn.XLOOKUP(Tabla15[[#This Row],[COD]],TNOMINA[CODIGO],TNOMINA[SFS])</f>
        <v>608</v>
      </c>
      <c r="M767" s="42">
        <f>_xlfn.XLOOKUP(Tabla15[[#This Row],[COD]],TNOMINA[CODIGO],TNOMINA[AFP])</f>
        <v>574</v>
      </c>
      <c r="N767" s="42">
        <f>_xlfn.XLOOKUP(Tabla15[[#This Row],[COD]],TNOMINA[CODIGO],TNOMINA[Otro Desc.])</f>
        <v>5105.07</v>
      </c>
      <c r="O767" s="42">
        <f>_xlfn.XLOOKUP(Tabla15[[#This Row],[COD]],TNOMINA[CODIGO],TNOMINA[sneto])</f>
        <v>13712.93</v>
      </c>
      <c r="P767" t="str">
        <f>_xlfn.XLOOKUP(Tabla15[[#This Row],[CEDULA]],EMPXSEXO[NODOC],EMPXSEXO[GENERO])</f>
        <v>F</v>
      </c>
      <c r="Q767" s="104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8" spans="1:17" hidden="1">
      <c r="A768" t="s">
        <v>7510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00105684211</v>
      </c>
      <c r="D768" t="str">
        <f>_xlfn.XLOOKUP(Tabla15[[#This Row],[CEDULA]],TMODELO[Numero Documento],TMODELO[Empleado],_xlfn.XLOOKUP(Tabla15[[#This Row],[CEDULA]],TNOMINA[cedula],TNOMINA[nombre]))</f>
        <v>KENIA ALTAGRACIA GARCIA MENA</v>
      </c>
      <c r="E768" t="str">
        <f>_xlfn.XLOOKUP(Tabla15[[#This Row],[CEDULA]],TMODELO[Numero Documento],TMODELO[Cargo],_xlfn.XLOOKUP(Tabla15[[#This Row],[COD]],TNOMINA[CODIGO],TNOMINA[cargo]))</f>
        <v>ENCARGADO (A)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2">
        <f>_xlfn.XLOOKUP(Tabla15[[#This Row],[COD]],TNOMINA[CODIGO],TNOMINA[sbruto])</f>
        <v>115000</v>
      </c>
      <c r="K768" s="42">
        <f>_xlfn.XLOOKUP(Tabla15[[#This Row],[COD]],TNOMINA[CODIGO],TNOMINA[ISR])</f>
        <v>15633.74</v>
      </c>
      <c r="L768" s="42">
        <f>_xlfn.XLOOKUP(Tabla15[[#This Row],[COD]],TNOMINA[CODIGO],TNOMINA[SFS])</f>
        <v>3496</v>
      </c>
      <c r="M768" s="42">
        <f>_xlfn.XLOOKUP(Tabla15[[#This Row],[COD]],TNOMINA[CODIGO],TNOMINA[AFP])</f>
        <v>3300.5</v>
      </c>
      <c r="N768" s="42">
        <f>_xlfn.XLOOKUP(Tabla15[[#This Row],[COD]],TNOMINA[CODIGO],TNOMINA[Otro Desc.])</f>
        <v>25.000000000014552</v>
      </c>
      <c r="O768" s="42">
        <f>_xlfn.XLOOKUP(Tabla15[[#This Row],[COD]],TNOMINA[CODIGO],TNOMINA[sneto])</f>
        <v>92544.76</v>
      </c>
      <c r="P768" t="str">
        <f>_xlfn.XLOOKUP(Tabla15[[#This Row],[CEDULA]],EMPXSEXO[NODOC],EMPXSEXO[GENERO])</f>
        <v>F</v>
      </c>
      <c r="Q768" s="104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69" spans="1:17" hidden="1">
      <c r="A769" t="s">
        <v>7522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09300316818</v>
      </c>
      <c r="D769" t="str">
        <f>_xlfn.XLOOKUP(Tabla15[[#This Row],[CEDULA]],TMODELO[Numero Documento],TMODELO[Empleado],_xlfn.XLOOKUP(Tabla15[[#This Row],[CEDULA]],TNOMINA[cedula],TNOMINA[nombre]))</f>
        <v>LEON CAMPUSANO AGUERO</v>
      </c>
      <c r="E769" t="str">
        <f>_xlfn.XLOOKUP(Tabla15[[#This Row],[CEDULA]],TMODELO[Numero Documento],TMODELO[Cargo],_xlfn.XLOOKUP(Tabla15[[#This Row],[COD]],TNOMINA[CODIGO],TNOMINA[cargo]))</f>
        <v>SUB ENCARGADO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FIJO</v>
      </c>
      <c r="I769" t="str">
        <f>IF(Tabla15[[#This Row],[CAT1]]&lt;&gt;"",Tabla15[[#This Row],[CAT1]],Tabla15[[#This Row],[CAT2]])</f>
        <v>FIJO</v>
      </c>
      <c r="J769" s="42">
        <f>_xlfn.XLOOKUP(Tabla15[[#This Row],[COD]],TNOMINA[CODIGO],TNOMINA[sbruto])</f>
        <v>90000</v>
      </c>
      <c r="K769" s="42">
        <f>_xlfn.XLOOKUP(Tabla15[[#This Row],[COD]],TNOMINA[CODIGO],TNOMINA[ISR])</f>
        <v>9753.1200000000008</v>
      </c>
      <c r="L769" s="42">
        <f>_xlfn.XLOOKUP(Tabla15[[#This Row],[COD]],TNOMINA[CODIGO],TNOMINA[SFS])</f>
        <v>2736</v>
      </c>
      <c r="M769" s="42">
        <f>_xlfn.XLOOKUP(Tabla15[[#This Row],[COD]],TNOMINA[CODIGO],TNOMINA[AFP])</f>
        <v>2583</v>
      </c>
      <c r="N769" s="42">
        <f>_xlfn.XLOOKUP(Tabla15[[#This Row],[COD]],TNOMINA[CODIGO],TNOMINA[Otro Desc.])</f>
        <v>25</v>
      </c>
      <c r="O769" s="42">
        <f>_xlfn.XLOOKUP(Tabla15[[#This Row],[COD]],TNOMINA[CODIGO],TNOMINA[sneto])</f>
        <v>74902.880000000005</v>
      </c>
      <c r="P769" t="str">
        <f>_xlfn.XLOOKUP(Tabla15[[#This Row],[CEDULA]],EMPXSEXO[NODOC],EMPXSEXO[GENERO])</f>
        <v>M</v>
      </c>
      <c r="Q769" s="123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0" spans="1:17" hidden="1">
      <c r="A770" t="s">
        <v>7509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00100675321</v>
      </c>
      <c r="D770" t="str">
        <f>_xlfn.XLOOKUP(Tabla15[[#This Row],[CEDULA]],TMODELO[Numero Documento],TMODELO[Empleado],_xlfn.XLOOKUP(Tabla15[[#This Row],[CEDULA]],TNOMINA[cedula],TNOMINA[nombre]))</f>
        <v>KELZA XIOMARA SUAZO CAMPILLO</v>
      </c>
      <c r="E770" t="str">
        <f>_xlfn.XLOOKUP(Tabla15[[#This Row],[CEDULA]],TMODELO[Numero Documento],TMODELO[Cargo],_xlfn.XLOOKUP(Tabla15[[#This Row],[COD]],TNOMINA[CODIGO],TNOMINA[cargo]))</f>
        <v>SECRETARIA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0" t="str">
        <f>_xlfn.XLOOKUP(Tabla15[[#This Row],[CEDULA]],TNOMBRADOS[CEDULA],TNOMBRADOS[STATUS],
_xlfn.XLOOKUP(Tabla15[[#This Row],[CEDULA]],TCARRERA[CEDULA],TCARRERA[CATEGORIA DEL SERVIDOR],""))</f>
        <v/>
      </c>
      <c r="H770" t="str">
        <f>_xlfn.XLOOKUP(Tabla15[[#This Row],[CARGO]],Tabla612[CARGO],Tabla612[CATEGORIA DEL SERVIDOR],Tabla15[[#This Row],[TIPO]])</f>
        <v>ESTATUTO SIMPLIFICADO</v>
      </c>
      <c r="I770" t="str">
        <f>IF(Tabla15[[#This Row],[CAT1]]&lt;&gt;"",Tabla15[[#This Row],[CAT1]],Tabla15[[#This Row],[CAT2]])</f>
        <v>ESTATUTO SIMPLIFICADO</v>
      </c>
      <c r="J770" s="42">
        <f>_xlfn.XLOOKUP(Tabla15[[#This Row],[COD]],TNOMINA[CODIGO],TNOMINA[sbruto])</f>
        <v>35000</v>
      </c>
      <c r="K770" s="42">
        <f>_xlfn.XLOOKUP(Tabla15[[#This Row],[COD]],TNOMINA[CODIGO],TNOMINA[ISR])</f>
        <v>0</v>
      </c>
      <c r="L770" s="42">
        <f>_xlfn.XLOOKUP(Tabla15[[#This Row],[COD]],TNOMINA[CODIGO],TNOMINA[SFS])</f>
        <v>1064</v>
      </c>
      <c r="M770" s="42">
        <f>_xlfn.XLOOKUP(Tabla15[[#This Row],[COD]],TNOMINA[CODIGO],TNOMINA[AFP])</f>
        <v>1004.5</v>
      </c>
      <c r="N770" s="42">
        <f>_xlfn.XLOOKUP(Tabla15[[#This Row],[COD]],TNOMINA[CODIGO],TNOMINA[Otro Desc.])</f>
        <v>25</v>
      </c>
      <c r="O770" s="42">
        <f>_xlfn.XLOOKUP(Tabla15[[#This Row],[COD]],TNOMINA[CODIGO],TNOMINA[sneto])</f>
        <v>32906.5</v>
      </c>
      <c r="P770" t="str">
        <f>_xlfn.XLOOKUP(Tabla15[[#This Row],[CEDULA]],EMPXSEXO[NODOC],EMPXSEXO[GENERO])</f>
        <v>F</v>
      </c>
      <c r="Q770" s="104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1" spans="1:17" hidden="1">
      <c r="A771" t="s">
        <v>7402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40209024450</v>
      </c>
      <c r="D771" t="str">
        <f>_xlfn.XLOOKUP(Tabla15[[#This Row],[CEDULA]],TMODELO[Numero Documento],TMODELO[Empleado],_xlfn.XLOOKUP(Tabla15[[#This Row],[CEDULA]],TNOMINA[cedula],TNOMINA[nombre]))</f>
        <v>EVELYN LISBETH ROSARIO TORIBIO</v>
      </c>
      <c r="E771" t="str">
        <f>_xlfn.XLOOKUP(Tabla15[[#This Row],[CEDULA]],TMODELO[Numero Documento],TMODELO[Cargo],_xlfn.XLOOKUP(Tabla15[[#This Row],[COD]],TNOMINA[CODIGO],TNOMINA[cargo]))</f>
        <v>AUXILIAR ADMINISTRATIVO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2">
        <f>_xlfn.XLOOKUP(Tabla15[[#This Row],[COD]],TNOMINA[CODIGO],TNOMINA[sbruto])</f>
        <v>30000</v>
      </c>
      <c r="K771" s="42">
        <f>_xlfn.XLOOKUP(Tabla15[[#This Row],[COD]],TNOMINA[CODIGO],TNOMINA[ISR])</f>
        <v>0</v>
      </c>
      <c r="L771" s="42">
        <f>_xlfn.XLOOKUP(Tabla15[[#This Row],[COD]],TNOMINA[CODIGO],TNOMINA[SFS])</f>
        <v>912</v>
      </c>
      <c r="M771" s="42">
        <f>_xlfn.XLOOKUP(Tabla15[[#This Row],[COD]],TNOMINA[CODIGO],TNOMINA[AFP])</f>
        <v>861</v>
      </c>
      <c r="N771" s="42">
        <f>_xlfn.XLOOKUP(Tabla15[[#This Row],[COD]],TNOMINA[CODIGO],TNOMINA[Otro Desc.])</f>
        <v>25</v>
      </c>
      <c r="O771" s="42">
        <f>_xlfn.XLOOKUP(Tabla15[[#This Row],[COD]],TNOMINA[CODIGO],TNOMINA[sneto])</f>
        <v>28202</v>
      </c>
      <c r="P771" t="str">
        <f>_xlfn.XLOOKUP(Tabla15[[#This Row],[CEDULA]],EMPXSEXO[NODOC],EMPXSEXO[GENERO])</f>
        <v>F</v>
      </c>
      <c r="Q771" s="104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2" spans="1:17" hidden="1">
      <c r="A772" t="s">
        <v>7698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22400758128</v>
      </c>
      <c r="D772" t="str">
        <f>_xlfn.XLOOKUP(Tabla15[[#This Row],[CEDULA]],TMODELO[Numero Documento],TMODELO[Empleado],_xlfn.XLOOKUP(Tabla15[[#This Row],[CEDULA]],TNOMINA[cedula],TNOMINA[nombre]))</f>
        <v>XAVIER EDEN JAVIER PAYANO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2">
        <f>_xlfn.XLOOKUP(Tabla15[[#This Row],[COD]],TNOMINA[CODIGO],TNOMINA[sbruto])</f>
        <v>25000</v>
      </c>
      <c r="K772" s="42">
        <f>_xlfn.XLOOKUP(Tabla15[[#This Row],[COD]],TNOMINA[CODIGO],TNOMINA[ISR])</f>
        <v>0</v>
      </c>
      <c r="L772" s="42">
        <f>_xlfn.XLOOKUP(Tabla15[[#This Row],[COD]],TNOMINA[CODIGO],TNOMINA[SFS])</f>
        <v>760</v>
      </c>
      <c r="M772" s="42">
        <f>_xlfn.XLOOKUP(Tabla15[[#This Row],[COD]],TNOMINA[CODIGO],TNOMINA[AFP])</f>
        <v>717.5</v>
      </c>
      <c r="N772" s="42">
        <f>_xlfn.XLOOKUP(Tabla15[[#This Row],[COD]],TNOMINA[CODIGO],TNOMINA[Otro Desc.])</f>
        <v>5571</v>
      </c>
      <c r="O772" s="42">
        <f>_xlfn.XLOOKUP(Tabla15[[#This Row],[COD]],TNOMINA[CODIGO],TNOMINA[sneto])</f>
        <v>17951.5</v>
      </c>
      <c r="P772" t="str">
        <f>_xlfn.XLOOKUP(Tabla15[[#This Row],[CEDULA]],EMPXSEXO[NODOC],EMPXSEXO[GENERO])</f>
        <v>M</v>
      </c>
      <c r="Q772" s="104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3" spans="1:17" hidden="1">
      <c r="A773" t="s">
        <v>7306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00108964446</v>
      </c>
      <c r="D773" t="str">
        <f>_xlfn.XLOOKUP(Tabla15[[#This Row],[CEDULA]],TMODELO[Numero Documento],TMODELO[Empleado],_xlfn.XLOOKUP(Tabla15[[#This Row],[CEDULA]],TNOMINA[cedula],TNOMINA[nombre]))</f>
        <v>ANGELINA MICHEL</v>
      </c>
      <c r="E773" t="str">
        <f>_xlfn.XLOOKUP(Tabla15[[#This Row],[CEDULA]],TMODELO[Numero Documento],TMODELO[Cargo],_xlfn.XLOOKUP(Tabla15[[#This Row],[COD]],TNOMINA[CODIGO],TNOMINA[cargo]))</f>
        <v>CONSERJE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ESTATUTO SIMPLIFICADO</v>
      </c>
      <c r="I773" t="str">
        <f>IF(Tabla15[[#This Row],[CAT1]]&lt;&gt;"",Tabla15[[#This Row],[CAT1]],Tabla15[[#This Row],[CAT2]])</f>
        <v>ESTATUTO SIMPLIFICADO</v>
      </c>
      <c r="J773" s="42">
        <f>_xlfn.XLOOKUP(Tabla15[[#This Row],[COD]],TNOMINA[CODIGO],TNOMINA[sbruto])</f>
        <v>22000</v>
      </c>
      <c r="K773" s="42">
        <f>_xlfn.XLOOKUP(Tabla15[[#This Row],[COD]],TNOMINA[CODIGO],TNOMINA[ISR])</f>
        <v>0</v>
      </c>
      <c r="L773" s="42">
        <f>_xlfn.XLOOKUP(Tabla15[[#This Row],[COD]],TNOMINA[CODIGO],TNOMINA[SFS])</f>
        <v>668.8</v>
      </c>
      <c r="M773" s="42">
        <f>_xlfn.XLOOKUP(Tabla15[[#This Row],[COD]],TNOMINA[CODIGO],TNOMINA[AFP])</f>
        <v>631.4</v>
      </c>
      <c r="N773" s="42">
        <f>_xlfn.XLOOKUP(Tabla15[[#This Row],[COD]],TNOMINA[CODIGO],TNOMINA[Otro Desc.])</f>
        <v>8271.1799999999985</v>
      </c>
      <c r="O773" s="42">
        <f>_xlfn.XLOOKUP(Tabla15[[#This Row],[COD]],TNOMINA[CODIGO],TNOMINA[sneto])</f>
        <v>12428.62</v>
      </c>
      <c r="P773" t="str">
        <f>_xlfn.XLOOKUP(Tabla15[[#This Row],[CEDULA]],EMPXSEXO[NODOC],EMPXSEXO[GENERO])</f>
        <v>F</v>
      </c>
      <c r="Q773" s="104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4" spans="1:17" hidden="1">
      <c r="A774" t="s">
        <v>7688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02700006576</v>
      </c>
      <c r="D774" t="str">
        <f>_xlfn.XLOOKUP(Tabla15[[#This Row],[CEDULA]],TMODELO[Numero Documento],TMODELO[Empleado],_xlfn.XLOOKUP(Tabla15[[#This Row],[CEDULA]],TNOMINA[cedula],TNOMINA[nombre]))</f>
        <v>VIDAL DE LA CRUZ CASTRO</v>
      </c>
      <c r="E774" t="str">
        <f>_xlfn.XLOOKUP(Tabla15[[#This Row],[CEDULA]],TMODELO[Numero Documento],TMODELO[Cargo],_xlfn.XLOOKUP(Tabla15[[#This Row],[COD]],TNOMINA[CODIGO],TNOMINA[cargo]))</f>
        <v>SUB DIRECTOR OPERATIVO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2">
        <f>_xlfn.XLOOKUP(Tabla15[[#This Row],[COD]],TNOMINA[CODIGO],TNOMINA[sbruto])</f>
        <v>40000</v>
      </c>
      <c r="K774" s="42">
        <f>_xlfn.XLOOKUP(Tabla15[[#This Row],[COD]],TNOMINA[CODIGO],TNOMINA[ISR])</f>
        <v>442.65</v>
      </c>
      <c r="L774" s="42">
        <f>_xlfn.XLOOKUP(Tabla15[[#This Row],[COD]],TNOMINA[CODIGO],TNOMINA[SFS])</f>
        <v>1216</v>
      </c>
      <c r="M774" s="42">
        <f>_xlfn.XLOOKUP(Tabla15[[#This Row],[COD]],TNOMINA[CODIGO],TNOMINA[AFP])</f>
        <v>1148</v>
      </c>
      <c r="N774" s="42">
        <f>_xlfn.XLOOKUP(Tabla15[[#This Row],[COD]],TNOMINA[CODIGO],TNOMINA[Otro Desc.])</f>
        <v>9651.73</v>
      </c>
      <c r="O774" s="42">
        <f>_xlfn.XLOOKUP(Tabla15[[#This Row],[COD]],TNOMINA[CODIGO],TNOMINA[sneto])</f>
        <v>27541.62</v>
      </c>
      <c r="P774" t="str">
        <f>_xlfn.XLOOKUP(Tabla15[[#This Row],[CEDULA]],EMPXSEXO[NODOC],EMPXSEXO[GENERO])</f>
        <v>M</v>
      </c>
      <c r="Q774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5" spans="1:17" hidden="1">
      <c r="A775" t="s">
        <v>7304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00103062444</v>
      </c>
      <c r="D775" t="str">
        <f>_xlfn.XLOOKUP(Tabla15[[#This Row],[CEDULA]],TMODELO[Numero Documento],TMODELO[Empleado],_xlfn.XLOOKUP(Tabla15[[#This Row],[CEDULA]],TNOMINA[cedula],TNOMINA[nombre]))</f>
        <v>ANGEL MARIANO</v>
      </c>
      <c r="E775" t="str">
        <f>_xlfn.XLOOKUP(Tabla15[[#This Row],[CEDULA]],TMODELO[Numero Documento],TMODELO[Cargo],_xlfn.XLOOKUP(Tabla15[[#This Row],[COD]],TNOMINA[CODIGO],TNOMINA[cargo]))</f>
        <v>GESTOR CULTURAL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5" t="str">
        <f>_xlfn.XLOOKUP(Tabla15[[#This Row],[CEDULA]],TNOMBRADOS[CEDULA],TNOMBRADOS[STATUS],
_xlfn.XLOOKUP(Tabla15[[#This Row],[CEDULA]],TCARRERA[CEDULA],TCARRERA[CATEGORIA DEL SERVIDOR],""))</f>
        <v>CARRERA ADMINISTRATIVA</v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CARRERA ADMINISTRATIVA</v>
      </c>
      <c r="J775" s="42">
        <f>_xlfn.XLOOKUP(Tabla15[[#This Row],[COD]],TNOMINA[CODIGO],TNOMINA[sbruto])</f>
        <v>35000</v>
      </c>
      <c r="K775" s="42">
        <f>_xlfn.XLOOKUP(Tabla15[[#This Row],[COD]],TNOMINA[CODIGO],TNOMINA[ISR])</f>
        <v>0</v>
      </c>
      <c r="L775" s="42">
        <f>_xlfn.XLOOKUP(Tabla15[[#This Row],[COD]],TNOMINA[CODIGO],TNOMINA[SFS])</f>
        <v>1064</v>
      </c>
      <c r="M775" s="42">
        <f>_xlfn.XLOOKUP(Tabla15[[#This Row],[COD]],TNOMINA[CODIGO],TNOMINA[AFP])</f>
        <v>1004.5</v>
      </c>
      <c r="N775" s="42">
        <f>_xlfn.XLOOKUP(Tabla15[[#This Row],[COD]],TNOMINA[CODIGO],TNOMINA[Otro Desc.])</f>
        <v>1171</v>
      </c>
      <c r="O775" s="42">
        <f>_xlfn.XLOOKUP(Tabla15[[#This Row],[COD]],TNOMINA[CODIGO],TNOMINA[sneto])</f>
        <v>31760.5</v>
      </c>
      <c r="P775" t="str">
        <f>_xlfn.XLOOKUP(Tabla15[[#This Row],[CEDULA]],EMPXSEXO[NODOC],EMPXSEXO[GENERO])</f>
        <v>M</v>
      </c>
      <c r="Q775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6" spans="1:17" hidden="1">
      <c r="A776" t="s">
        <v>7701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00118145101</v>
      </c>
      <c r="D776" t="str">
        <f>_xlfn.XLOOKUP(Tabla15[[#This Row],[CEDULA]],TMODELO[Numero Documento],TMODELO[Empleado],_xlfn.XLOOKUP(Tabla15[[#This Row],[CEDULA]],TNOMINA[cedula],TNOMINA[nombre]))</f>
        <v>YAMEL ANTONIO ACOSTA RICARDO</v>
      </c>
      <c r="E776" t="str">
        <f>_xlfn.XLOOKUP(Tabla15[[#This Row],[CEDULA]],TMODELO[Numero Documento],TMODELO[Cargo],_xlfn.XLOOKUP(Tabla15[[#This Row],[COD]],TNOMINA[CODIGO],TNOMINA[cargo]))</f>
        <v>AUXILIAR ADMINISTRATIVO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2">
        <f>_xlfn.XLOOKUP(Tabla15[[#This Row],[COD]],TNOMINA[CODIGO],TNOMINA[sbruto])</f>
        <v>35000</v>
      </c>
      <c r="K776" s="42">
        <f>_xlfn.XLOOKUP(Tabla15[[#This Row],[COD]],TNOMINA[CODIGO],TNOMINA[ISR])</f>
        <v>0</v>
      </c>
      <c r="L776" s="42">
        <f>_xlfn.XLOOKUP(Tabla15[[#This Row],[COD]],TNOMINA[CODIGO],TNOMINA[SFS])</f>
        <v>1064</v>
      </c>
      <c r="M776" s="42">
        <f>_xlfn.XLOOKUP(Tabla15[[#This Row],[COD]],TNOMINA[CODIGO],TNOMINA[AFP])</f>
        <v>1004.5</v>
      </c>
      <c r="N776" s="42">
        <f>_xlfn.XLOOKUP(Tabla15[[#This Row],[COD]],TNOMINA[CODIGO],TNOMINA[Otro Desc.])</f>
        <v>25</v>
      </c>
      <c r="O776" s="42">
        <f>_xlfn.XLOOKUP(Tabla15[[#This Row],[COD]],TNOMINA[CODIGO],TNOMINA[sneto])</f>
        <v>32906.5</v>
      </c>
      <c r="P776" t="str">
        <f>_xlfn.XLOOKUP(Tabla15[[#This Row],[CEDULA]],EMPXSEXO[NODOC],EMPXSEXO[GENERO])</f>
        <v>M</v>
      </c>
      <c r="Q776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7" spans="1:17" hidden="1">
      <c r="A777" t="s">
        <v>7676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00113533400</v>
      </c>
      <c r="D777" t="str">
        <f>_xlfn.XLOOKUP(Tabla15[[#This Row],[CEDULA]],TMODELO[Numero Documento],TMODELO[Empleado],_xlfn.XLOOKUP(Tabla15[[#This Row],[CEDULA]],TNOMINA[cedula],TNOMINA[nombre]))</f>
        <v>SUHAIL SAGRARIO PEÑA MEDINA</v>
      </c>
      <c r="E777" t="str">
        <f>_xlfn.XLOOKUP(Tabla15[[#This Row],[CEDULA]],TMODELO[Numero Documento],TMODELO[Cargo],_xlfn.XLOOKUP(Tabla15[[#This Row],[COD]],TNOMINA[CODIGO],TNOMINA[cargo]))</f>
        <v>SECRETARIA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ESTATUTO SIMPLIFICADO</v>
      </c>
      <c r="I777" t="str">
        <f>IF(Tabla15[[#This Row],[CAT1]]&lt;&gt;"",Tabla15[[#This Row],[CAT1]],Tabla15[[#This Row],[CAT2]])</f>
        <v>ESTATUTO SIMPLIFICADO</v>
      </c>
      <c r="J777" s="42">
        <f>_xlfn.XLOOKUP(Tabla15[[#This Row],[COD]],TNOMINA[CODIGO],TNOMINA[sbruto])</f>
        <v>35000</v>
      </c>
      <c r="K777" s="42">
        <f>_xlfn.XLOOKUP(Tabla15[[#This Row],[COD]],TNOMINA[CODIGO],TNOMINA[ISR])</f>
        <v>0</v>
      </c>
      <c r="L777" s="42">
        <f>_xlfn.XLOOKUP(Tabla15[[#This Row],[COD]],TNOMINA[CODIGO],TNOMINA[SFS])</f>
        <v>1064</v>
      </c>
      <c r="M777" s="42">
        <f>_xlfn.XLOOKUP(Tabla15[[#This Row],[COD]],TNOMINA[CODIGO],TNOMINA[AFP])</f>
        <v>1004.5</v>
      </c>
      <c r="N777" s="42">
        <f>_xlfn.XLOOKUP(Tabla15[[#This Row],[COD]],TNOMINA[CODIGO],TNOMINA[Otro Desc.])</f>
        <v>15959.21</v>
      </c>
      <c r="O777" s="42">
        <f>_xlfn.XLOOKUP(Tabla15[[#This Row],[COD]],TNOMINA[CODIGO],TNOMINA[sneto])</f>
        <v>16972.29</v>
      </c>
      <c r="P777" t="str">
        <f>_xlfn.XLOOKUP(Tabla15[[#This Row],[CEDULA]],EMPXSEXO[NODOC],EMPXSEXO[GENERO])</f>
        <v>F</v>
      </c>
      <c r="Q777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8" spans="1:17" hidden="1">
      <c r="A778" t="s">
        <v>7369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00104692629</v>
      </c>
      <c r="D778" t="str">
        <f>_xlfn.XLOOKUP(Tabla15[[#This Row],[CEDULA]],TMODELO[Numero Documento],TMODELO[Empleado],_xlfn.XLOOKUP(Tabla15[[#This Row],[CEDULA]],TNOMINA[cedula],TNOMINA[nombre]))</f>
        <v>DIONICIO PATIÑO INFANTE</v>
      </c>
      <c r="E778" t="str">
        <f>_xlfn.XLOOKUP(Tabla15[[#This Row],[CEDULA]],TMODELO[Numero Documento],TMODELO[Cargo],_xlfn.XLOOKUP(Tabla15[[#This Row],[COD]],TNOMINA[CODIGO],TNOMINA[cargo]))</f>
        <v>SUB-DIRECTOR ARTISTICO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2">
        <f>_xlfn.XLOOKUP(Tabla15[[#This Row],[COD]],TNOMINA[CODIGO],TNOMINA[sbruto])</f>
        <v>29337</v>
      </c>
      <c r="K778" s="42">
        <f>_xlfn.XLOOKUP(Tabla15[[#This Row],[COD]],TNOMINA[CODIGO],TNOMINA[ISR])</f>
        <v>0</v>
      </c>
      <c r="L778" s="42">
        <f>_xlfn.XLOOKUP(Tabla15[[#This Row],[COD]],TNOMINA[CODIGO],TNOMINA[SFS])</f>
        <v>891.84</v>
      </c>
      <c r="M778" s="42">
        <f>_xlfn.XLOOKUP(Tabla15[[#This Row],[COD]],TNOMINA[CODIGO],TNOMINA[AFP])</f>
        <v>841.97</v>
      </c>
      <c r="N778" s="42">
        <f>_xlfn.XLOOKUP(Tabla15[[#This Row],[COD]],TNOMINA[CODIGO],TNOMINA[Otro Desc.])</f>
        <v>21090.26</v>
      </c>
      <c r="O778" s="42">
        <f>_xlfn.XLOOKUP(Tabla15[[#This Row],[COD]],TNOMINA[CODIGO],TNOMINA[sneto])</f>
        <v>6512.93</v>
      </c>
      <c r="P778" t="str">
        <f>_xlfn.XLOOKUP(Tabla15[[#This Row],[CEDULA]],EMPXSEXO[NODOC],EMPXSEXO[GENERO])</f>
        <v>M</v>
      </c>
      <c r="Q778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9" spans="1:17" hidden="1">
      <c r="A779" t="s">
        <v>7368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00104268073</v>
      </c>
      <c r="D779" t="str">
        <f>_xlfn.XLOOKUP(Tabla15[[#This Row],[CEDULA]],TMODELO[Numero Documento],TMODELO[Empleado],_xlfn.XLOOKUP(Tabla15[[#This Row],[CEDULA]],TNOMINA[cedula],TNOMINA[nombre]))</f>
        <v>DIOMEDES GUZMAN SUAZO</v>
      </c>
      <c r="E779" t="str">
        <f>_xlfn.XLOOKUP(Tabla15[[#This Row],[CEDULA]],TMODELO[Numero Documento],TMODELO[Cargo],_xlfn.XLOOKUP(Tabla15[[#This Row],[COD]],TNOMINA[CODIGO],TNOMINA[cargo]))</f>
        <v>COORDINADOR (A) DOCENTE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2">
        <f>_xlfn.XLOOKUP(Tabla15[[#This Row],[COD]],TNOMINA[CODIGO],TNOMINA[sbruto])</f>
        <v>16500</v>
      </c>
      <c r="K779" s="42">
        <f>_xlfn.XLOOKUP(Tabla15[[#This Row],[COD]],TNOMINA[CODIGO],TNOMINA[ISR])</f>
        <v>0</v>
      </c>
      <c r="L779" s="42">
        <f>_xlfn.XLOOKUP(Tabla15[[#This Row],[COD]],TNOMINA[CODIGO],TNOMINA[SFS])</f>
        <v>501.6</v>
      </c>
      <c r="M779" s="42">
        <f>_xlfn.XLOOKUP(Tabla15[[#This Row],[COD]],TNOMINA[CODIGO],TNOMINA[AFP])</f>
        <v>473.55</v>
      </c>
      <c r="N779" s="42">
        <f>_xlfn.XLOOKUP(Tabla15[[#This Row],[COD]],TNOMINA[CODIGO],TNOMINA[Otro Desc.])</f>
        <v>7193.1200000000008</v>
      </c>
      <c r="O779" s="42">
        <f>_xlfn.XLOOKUP(Tabla15[[#This Row],[COD]],TNOMINA[CODIGO],TNOMINA[sneto])</f>
        <v>8331.73</v>
      </c>
      <c r="P779" t="str">
        <f>_xlfn.XLOOKUP(Tabla15[[#This Row],[CEDULA]],EMPXSEXO[NODOC],EMPXSEXO[GENERO])</f>
        <v>M</v>
      </c>
      <c r="Q779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80" spans="1:17" hidden="1">
      <c r="A780" t="s">
        <v>7482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00118100270</v>
      </c>
      <c r="D780" t="str">
        <f>_xlfn.XLOOKUP(Tabla15[[#This Row],[CEDULA]],TMODELO[Numero Documento],TMODELO[Empleado],_xlfn.XLOOKUP(Tabla15[[#This Row],[CEDULA]],TNOMINA[cedula],TNOMINA[nombre]))</f>
        <v>JOSE LUIS RODRIGUEZ GUILLEN</v>
      </c>
      <c r="E780" t="str">
        <f>_xlfn.XLOOKUP(Tabla15[[#This Row],[CEDULA]],TMODELO[Numero Documento],TMODELO[Cargo],_xlfn.XLOOKUP(Tabla15[[#This Row],[COD]],TNOMINA[CODIGO],TNOMINA[cargo]))</f>
        <v>DIRECTOR (A)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FIJO</v>
      </c>
      <c r="I780" t="str">
        <f>IF(Tabla15[[#This Row],[CAT1]]&lt;&gt;"",Tabla15[[#This Row],[CAT1]],Tabla15[[#This Row],[CAT2]])</f>
        <v>FIJO</v>
      </c>
      <c r="J780" s="42">
        <f>_xlfn.XLOOKUP(Tabla15[[#This Row],[COD]],TNOMINA[CODIGO],TNOMINA[sbruto])</f>
        <v>115000</v>
      </c>
      <c r="K780" s="42">
        <f>_xlfn.XLOOKUP(Tabla15[[#This Row],[COD]],TNOMINA[CODIGO],TNOMINA[ISR])</f>
        <v>15633.74</v>
      </c>
      <c r="L780" s="42">
        <f>_xlfn.XLOOKUP(Tabla15[[#This Row],[COD]],TNOMINA[CODIGO],TNOMINA[SFS])</f>
        <v>3496</v>
      </c>
      <c r="M780" s="42">
        <f>_xlfn.XLOOKUP(Tabla15[[#This Row],[COD]],TNOMINA[CODIGO],TNOMINA[AFP])</f>
        <v>3300.5</v>
      </c>
      <c r="N780" s="42">
        <f>_xlfn.XLOOKUP(Tabla15[[#This Row],[COD]],TNOMINA[CODIGO],TNOMINA[Otro Desc.])</f>
        <v>25.000000000014552</v>
      </c>
      <c r="O780" s="42">
        <f>_xlfn.XLOOKUP(Tabla15[[#This Row],[COD]],TNOMINA[CODIGO],TNOMINA[sneto])</f>
        <v>92544.76</v>
      </c>
      <c r="P780" t="str">
        <f>_xlfn.XLOOKUP(Tabla15[[#This Row],[CEDULA]],EMPXSEXO[NODOC],EMPXSEXO[GENERO])</f>
        <v>M</v>
      </c>
      <c r="Q780" s="104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781" spans="1:17" hidden="1">
      <c r="A781" t="s">
        <v>7818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03103151944</v>
      </c>
      <c r="D781" t="str">
        <f>_xlfn.XLOOKUP(Tabla15[[#This Row],[CEDULA]],TMODELO[Numero Documento],TMODELO[Empleado],_xlfn.XLOOKUP(Tabla15[[#This Row],[CEDULA]],TNOMINA[cedula],TNOMINA[nombre]))</f>
        <v>ALEJANDRA MARIA BRITO ESTEPAN</v>
      </c>
      <c r="E781" t="str">
        <f>_xlfn.XLOOKUP(Tabla15[[#This Row],[CEDULA]],TMODELO[Numero Documento],TMODELO[Cargo],_xlfn.XLOOKUP(Tabla15[[#This Row],[COD]],TNOMINA[CODIGO],TNOMINA[cargo]))</f>
        <v>ASISTENTE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2">
        <f>_xlfn.XLOOKUP(Tabla15[[#This Row],[COD]],TNOMINA[CODIGO],TNOMINA[sbruto])</f>
        <v>80000</v>
      </c>
      <c r="K781" s="42">
        <f>_xlfn.XLOOKUP(Tabla15[[#This Row],[COD]],TNOMINA[CODIGO],TNOMINA[ISR])</f>
        <v>7400.87</v>
      </c>
      <c r="L781" s="42">
        <f>_xlfn.XLOOKUP(Tabla15[[#This Row],[COD]],TNOMINA[CODIGO],TNOMINA[SFS])</f>
        <v>2432</v>
      </c>
      <c r="M781" s="42">
        <f>_xlfn.XLOOKUP(Tabla15[[#This Row],[COD]],TNOMINA[CODIGO],TNOMINA[AFP])</f>
        <v>2296</v>
      </c>
      <c r="N781" s="42">
        <f>_xlfn.XLOOKUP(Tabla15[[#This Row],[COD]],TNOMINA[CODIGO],TNOMINA[Otro Desc.])</f>
        <v>25</v>
      </c>
      <c r="O781" s="42">
        <f>_xlfn.XLOOKUP(Tabla15[[#This Row],[COD]],TNOMINA[CODIGO],TNOMINA[sneto])</f>
        <v>67846.13</v>
      </c>
      <c r="P781" t="str">
        <f>_xlfn.XLOOKUP(Tabla15[[#This Row],[CEDULA]],EMPXSEXO[NODOC],EMPXSEXO[GENERO])</f>
        <v>F</v>
      </c>
      <c r="Q781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2" spans="1:17" hidden="1">
      <c r="A782" t="s">
        <v>7907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00105306864</v>
      </c>
      <c r="D782" t="str">
        <f>_xlfn.XLOOKUP(Tabla15[[#This Row],[CEDULA]],TMODELO[Numero Documento],TMODELO[Empleado],_xlfn.XLOOKUP(Tabla15[[#This Row],[CEDULA]],TNOMINA[cedula],TNOMINA[nombre]))</f>
        <v>FLORA MATOS BAEZ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2" t="str">
        <f>_xlfn.XLOOKUP(Tabla15[[#This Row],[CEDULA]],TNOMBRADOS[CEDULA],TNOMBRADOS[STATUS],
_xlfn.XLOOKUP(Tabla15[[#This Row],[CEDULA]],TCARRERA[CEDULA],TCARRERA[CATEGORIA DEL SERVIDOR],""))</f>
        <v/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ESTATUTO SIMPLIFICADO</v>
      </c>
      <c r="J782" s="42">
        <f>_xlfn.XLOOKUP(Tabla15[[#This Row],[COD]],TNOMINA[CODIGO],TNOMINA[sbruto])</f>
        <v>35000</v>
      </c>
      <c r="K782" s="42">
        <f>_xlfn.XLOOKUP(Tabla15[[#This Row],[COD]],TNOMINA[CODIGO],TNOMINA[ISR])</f>
        <v>0</v>
      </c>
      <c r="L782" s="42">
        <f>_xlfn.XLOOKUP(Tabla15[[#This Row],[COD]],TNOMINA[CODIGO],TNOMINA[SFS])</f>
        <v>1064</v>
      </c>
      <c r="M782" s="42">
        <f>_xlfn.XLOOKUP(Tabla15[[#This Row],[COD]],TNOMINA[CODIGO],TNOMINA[AFP])</f>
        <v>1004.5</v>
      </c>
      <c r="N782" s="42">
        <f>_xlfn.XLOOKUP(Tabla15[[#This Row],[COD]],TNOMINA[CODIGO],TNOMINA[Otro Desc.])</f>
        <v>21876.2</v>
      </c>
      <c r="O782" s="42">
        <f>_xlfn.XLOOKUP(Tabla15[[#This Row],[COD]],TNOMINA[CODIGO],TNOMINA[sneto])</f>
        <v>11055.3</v>
      </c>
      <c r="P782" t="str">
        <f>_xlfn.XLOOKUP(Tabla15[[#This Row],[CEDULA]],EMPXSEXO[NODOC],EMPXSEXO[GENERO])</f>
        <v>F</v>
      </c>
      <c r="Q782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3" spans="1:17" hidden="1">
      <c r="A783" t="s">
        <v>7915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00109163535</v>
      </c>
      <c r="D783" t="str">
        <f>_xlfn.XLOOKUP(Tabla15[[#This Row],[CEDULA]],TMODELO[Numero Documento],TMODELO[Empleado],_xlfn.XLOOKUP(Tabla15[[#This Row],[CEDULA]],TNOMINA[cedula],TNOMINA[nombre]))</f>
        <v>GILDA ADAMES MARTINEZ</v>
      </c>
      <c r="E783" t="str">
        <f>_xlfn.XLOOKUP(Tabla15[[#This Row],[CEDULA]],TMODELO[Numero Documento],TMODELO[Cargo],_xlfn.XLOOKUP(Tabla15[[#This Row],[COD]],TNOMINA[CODIGO],TNOMINA[cargo]))</f>
        <v>ENC. PROCESOS TECNICOS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3" t="str">
        <f>_xlfn.XLOOKUP(Tabla15[[#This Row],[CEDULA]],TNOMBRADOS[CEDULA],TNOMBRADOS[STATUS],
_xlfn.XLOOKUP(Tabla15[[#This Row],[CEDULA]],TCARRERA[CEDULA],TCARRERA[CATEGORIA DEL SERVIDOR],""))</f>
        <v/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FIJO</v>
      </c>
      <c r="J783" s="42">
        <f>_xlfn.XLOOKUP(Tabla15[[#This Row],[COD]],TNOMINA[CODIGO],TNOMINA[sbruto])</f>
        <v>35000</v>
      </c>
      <c r="K783" s="42">
        <f>_xlfn.XLOOKUP(Tabla15[[#This Row],[COD]],TNOMINA[CODIGO],TNOMINA[ISR])</f>
        <v>0</v>
      </c>
      <c r="L783" s="42">
        <f>_xlfn.XLOOKUP(Tabla15[[#This Row],[COD]],TNOMINA[CODIGO],TNOMINA[SFS])</f>
        <v>1064</v>
      </c>
      <c r="M783" s="42">
        <f>_xlfn.XLOOKUP(Tabla15[[#This Row],[COD]],TNOMINA[CODIGO],TNOMINA[AFP])</f>
        <v>1004.5</v>
      </c>
      <c r="N783" s="42">
        <f>_xlfn.XLOOKUP(Tabla15[[#This Row],[COD]],TNOMINA[CODIGO],TNOMINA[Otro Desc.])</f>
        <v>75</v>
      </c>
      <c r="O783" s="42">
        <f>_xlfn.XLOOKUP(Tabla15[[#This Row],[COD]],TNOMINA[CODIGO],TNOMINA[sneto])</f>
        <v>32856.5</v>
      </c>
      <c r="P783" t="str">
        <f>_xlfn.XLOOKUP(Tabla15[[#This Row],[CEDULA]],EMPXSEXO[NODOC],EMPXSEXO[GENERO])</f>
        <v>F</v>
      </c>
      <c r="Q783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4" spans="1:17" hidden="1">
      <c r="A784" t="s">
        <v>8087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00104231154</v>
      </c>
      <c r="D784" t="str">
        <f>_xlfn.XLOOKUP(Tabla15[[#This Row],[CEDULA]],TMODELO[Numero Documento],TMODELO[Empleado],_xlfn.XLOOKUP(Tabla15[[#This Row],[CEDULA]],TNOMINA[cedula],TNOMINA[nombre]))</f>
        <v>VICTOR MANUEL BIDO ACEVEDO</v>
      </c>
      <c r="E784" t="str">
        <f>_xlfn.XLOOKUP(Tabla15[[#This Row],[CEDULA]],TMODELO[Numero Documento],TMODELO[Cargo],_xlfn.XLOOKUP(Tabla15[[#This Row],[COD]],TNOMINA[CODIGO],TNOMINA[cargo]))</f>
        <v>ENCARGADO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2">
        <f>_xlfn.XLOOKUP(Tabla15[[#This Row],[COD]],TNOMINA[CODIGO],TNOMINA[sbruto])</f>
        <v>35000</v>
      </c>
      <c r="K784" s="42">
        <f>_xlfn.XLOOKUP(Tabla15[[#This Row],[COD]],TNOMINA[CODIGO],TNOMINA[ISR])</f>
        <v>0</v>
      </c>
      <c r="L784" s="42">
        <f>_xlfn.XLOOKUP(Tabla15[[#This Row],[COD]],TNOMINA[CODIGO],TNOMINA[SFS])</f>
        <v>1064</v>
      </c>
      <c r="M784" s="42">
        <f>_xlfn.XLOOKUP(Tabla15[[#This Row],[COD]],TNOMINA[CODIGO],TNOMINA[AFP])</f>
        <v>1004.5</v>
      </c>
      <c r="N784" s="42">
        <f>_xlfn.XLOOKUP(Tabla15[[#This Row],[COD]],TNOMINA[CODIGO],TNOMINA[Otro Desc.])</f>
        <v>75</v>
      </c>
      <c r="O784" s="42">
        <f>_xlfn.XLOOKUP(Tabla15[[#This Row],[COD]],TNOMINA[CODIGO],TNOMINA[sneto])</f>
        <v>32856.5</v>
      </c>
      <c r="P784" t="str">
        <f>_xlfn.XLOOKUP(Tabla15[[#This Row],[CEDULA]],EMPXSEXO[NODOC],EMPXSEXO[GENERO])</f>
        <v>M</v>
      </c>
      <c r="Q784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5" spans="1:17" hidden="1">
      <c r="A785" t="s">
        <v>7899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00116981531</v>
      </c>
      <c r="D785" t="str">
        <f>_xlfn.XLOOKUP(Tabla15[[#This Row],[CEDULA]],TMODELO[Numero Documento],TMODELO[Empleado],_xlfn.XLOOKUP(Tabla15[[#This Row],[CEDULA]],TNOMINA[cedula],TNOMINA[nombre]))</f>
        <v>FELIX VILLALONA CEDEÑO</v>
      </c>
      <c r="E785" t="str">
        <f>_xlfn.XLOOKUP(Tabla15[[#This Row],[CEDULA]],TMODELO[Numero Documento],TMODELO[Cargo],_xlfn.XLOOKUP(Tabla15[[#This Row],[COD]],TNOMINA[CODIGO],TNOMINA[cargo]))</f>
        <v>ASISTENTE DEL DIRECTOR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5" t="str">
        <f>_xlfn.XLOOKUP(Tabla15[[#This Row],[CEDULA]],TNOMBRADOS[CEDULA],TNOMBRADOS[STATUS],
_xlfn.XLOOKUP(Tabla15[[#This Row],[CEDULA]],TCARRERA[CEDULA],TCARRERA[CATEGORIA DEL SERVIDOR],""))</f>
        <v/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FIJO</v>
      </c>
      <c r="J785" s="42">
        <f>_xlfn.XLOOKUP(Tabla15[[#This Row],[COD]],TNOMINA[CODIGO],TNOMINA[sbruto])</f>
        <v>30000</v>
      </c>
      <c r="K785" s="42">
        <f>_xlfn.XLOOKUP(Tabla15[[#This Row],[COD]],TNOMINA[CODIGO],TNOMINA[ISR])</f>
        <v>0</v>
      </c>
      <c r="L785" s="42">
        <f>_xlfn.XLOOKUP(Tabla15[[#This Row],[COD]],TNOMINA[CODIGO],TNOMINA[SFS])</f>
        <v>912</v>
      </c>
      <c r="M785" s="42">
        <f>_xlfn.XLOOKUP(Tabla15[[#This Row],[COD]],TNOMINA[CODIGO],TNOMINA[AFP])</f>
        <v>861</v>
      </c>
      <c r="N785" s="42">
        <f>_xlfn.XLOOKUP(Tabla15[[#This Row],[COD]],TNOMINA[CODIGO],TNOMINA[Otro Desc.])</f>
        <v>14736.07</v>
      </c>
      <c r="O785" s="42">
        <f>_xlfn.XLOOKUP(Tabla15[[#This Row],[COD]],TNOMINA[CODIGO],TNOMINA[sneto])</f>
        <v>13490.93</v>
      </c>
      <c r="P785" t="str">
        <f>_xlfn.XLOOKUP(Tabla15[[#This Row],[CEDULA]],EMPXSEXO[NODOC],EMPXSEXO[GENERO])</f>
        <v>M</v>
      </c>
      <c r="Q785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6" spans="1:17" hidden="1">
      <c r="A786" t="s">
        <v>8104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40213451632</v>
      </c>
      <c r="D786" t="str">
        <f>_xlfn.XLOOKUP(Tabla15[[#This Row],[CEDULA]],TMODELO[Numero Documento],TMODELO[Empleado],_xlfn.XLOOKUP(Tabla15[[#This Row],[CEDULA]],TNOMINA[cedula],TNOMINA[nombre]))</f>
        <v>YULISSA YEN CAMPUSANO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2">
        <f>_xlfn.XLOOKUP(Tabla15[[#This Row],[COD]],TNOMINA[CODIGO],TNOMINA[sbruto])</f>
        <v>17000</v>
      </c>
      <c r="K786" s="42">
        <f>_xlfn.XLOOKUP(Tabla15[[#This Row],[COD]],TNOMINA[CODIGO],TNOMINA[ISR])</f>
        <v>0</v>
      </c>
      <c r="L786" s="42">
        <f>_xlfn.XLOOKUP(Tabla15[[#This Row],[COD]],TNOMINA[CODIGO],TNOMINA[SFS])</f>
        <v>516.79999999999995</v>
      </c>
      <c r="M786" s="42">
        <f>_xlfn.XLOOKUP(Tabla15[[#This Row],[COD]],TNOMINA[CODIGO],TNOMINA[AFP])</f>
        <v>487.9</v>
      </c>
      <c r="N786" s="42">
        <f>_xlfn.XLOOKUP(Tabla15[[#This Row],[COD]],TNOMINA[CODIGO],TNOMINA[Otro Desc.])</f>
        <v>2071</v>
      </c>
      <c r="O786" s="42">
        <f>_xlfn.XLOOKUP(Tabla15[[#This Row],[COD]],TNOMINA[CODIGO],TNOMINA[sneto])</f>
        <v>13924.3</v>
      </c>
      <c r="P786" t="str">
        <f>_xlfn.XLOOKUP(Tabla15[[#This Row],[CEDULA]],EMPXSEXO[NODOC],EMPXSEXO[GENERO])</f>
        <v>F</v>
      </c>
      <c r="Q786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7" spans="1:17" hidden="1">
      <c r="A787" t="s">
        <v>7940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00100896901</v>
      </c>
      <c r="D787" t="str">
        <f>_xlfn.XLOOKUP(Tabla15[[#This Row],[CEDULA]],TMODELO[Numero Documento],TMODELO[Empleado],_xlfn.XLOOKUP(Tabla15[[#This Row],[CEDULA]],TNOMINA[cedula],TNOMINA[nombre]))</f>
        <v>JOAN MANUEL FERRER RODRIGUEZ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DE LIBRE NOMBRAMIENTO Y REMOCION</v>
      </c>
      <c r="J787" s="42">
        <f>_xlfn.XLOOKUP(Tabla15[[#This Row],[COD]],TNOMINA[CODIGO],TNOMINA[sbruto])</f>
        <v>145000</v>
      </c>
      <c r="K787" s="42">
        <f>_xlfn.XLOOKUP(Tabla15[[#This Row],[COD]],TNOMINA[CODIGO],TNOMINA[ISR])</f>
        <v>22690.49</v>
      </c>
      <c r="L787" s="42">
        <f>_xlfn.XLOOKUP(Tabla15[[#This Row],[COD]],TNOMINA[CODIGO],TNOMINA[SFS])</f>
        <v>4408</v>
      </c>
      <c r="M787" s="42">
        <f>_xlfn.XLOOKUP(Tabla15[[#This Row],[COD]],TNOMINA[CODIGO],TNOMINA[AFP])</f>
        <v>4161.5</v>
      </c>
      <c r="N787" s="42">
        <f>_xlfn.XLOOKUP(Tabla15[[#This Row],[COD]],TNOMINA[CODIGO],TNOMINA[Otro Desc.])</f>
        <v>25</v>
      </c>
      <c r="O787" s="42">
        <f>_xlfn.XLOOKUP(Tabla15[[#This Row],[COD]],TNOMINA[CODIGO],TNOMINA[sneto])</f>
        <v>113715.01</v>
      </c>
      <c r="P787" t="str">
        <f>_xlfn.XLOOKUP(Tabla15[[#This Row],[CEDULA]],EMPXSEXO[NODOC],EMPXSEXO[GENERO])</f>
        <v>M</v>
      </c>
      <c r="Q787" s="104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8" spans="1:17" hidden="1">
      <c r="A788" t="s">
        <v>7965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00100756808</v>
      </c>
      <c r="D788" t="str">
        <f>_xlfn.XLOOKUP(Tabla15[[#This Row],[CEDULA]],TMODELO[Numero Documento],TMODELO[Empleado],_xlfn.XLOOKUP(Tabla15[[#This Row],[CEDULA]],TNOMINA[cedula],TNOMINA[nombre]))</f>
        <v>JUAN EMILIO BAEZ MELO</v>
      </c>
      <c r="E788" t="str">
        <f>_xlfn.XLOOKUP(Tabla15[[#This Row],[CEDULA]],TMODELO[Numero Documento],TMODELO[Cargo],_xlfn.XLOOKUP(Tabla15[[#This Row],[COD]],TNOMINA[CODIGO],TNOMINA[cargo]))</f>
        <v>COORD.PARTICIP FERIA NAC.E INT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8" t="str">
        <f>_xlfn.XLOOKUP(Tabla15[[#This Row],[CEDULA]],TNOMBRADOS[CEDULA],TNOMBRADOS[STATUS],
_xlfn.XLOOKUP(Tabla15[[#This Row],[CEDULA]],TCARRERA[CEDULA],TCARRERA[CATEGORIA DEL SERVIDOR],""))</f>
        <v/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FIJO</v>
      </c>
      <c r="J788" s="42">
        <f>_xlfn.XLOOKUP(Tabla15[[#This Row],[COD]],TNOMINA[CODIGO],TNOMINA[sbruto])</f>
        <v>50000</v>
      </c>
      <c r="K788" s="42">
        <f>_xlfn.XLOOKUP(Tabla15[[#This Row],[COD]],TNOMINA[CODIGO],TNOMINA[ISR])</f>
        <v>1854</v>
      </c>
      <c r="L788" s="42">
        <f>_xlfn.XLOOKUP(Tabla15[[#This Row],[COD]],TNOMINA[CODIGO],TNOMINA[SFS])</f>
        <v>1520</v>
      </c>
      <c r="M788" s="42">
        <f>_xlfn.XLOOKUP(Tabla15[[#This Row],[COD]],TNOMINA[CODIGO],TNOMINA[AFP])</f>
        <v>1435</v>
      </c>
      <c r="N788" s="42">
        <f>_xlfn.XLOOKUP(Tabla15[[#This Row],[COD]],TNOMINA[CODIGO],TNOMINA[Otro Desc.])</f>
        <v>75</v>
      </c>
      <c r="O788" s="42">
        <f>_xlfn.XLOOKUP(Tabla15[[#This Row],[COD]],TNOMINA[CODIGO],TNOMINA[sneto])</f>
        <v>45116</v>
      </c>
      <c r="P788" t="str">
        <f>_xlfn.XLOOKUP(Tabla15[[#This Row],[CEDULA]],EMPXSEXO[NODOC],EMPXSEXO[GENERO])</f>
        <v>M</v>
      </c>
      <c r="Q788" s="104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9" spans="1:17" hidden="1">
      <c r="A789" t="s">
        <v>8012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00107889586</v>
      </c>
      <c r="D789" t="str">
        <f>_xlfn.XLOOKUP(Tabla15[[#This Row],[CEDULA]],TMODELO[Numero Documento],TMODELO[Empleado],_xlfn.XLOOKUP(Tabla15[[#This Row],[CEDULA]],TNOMINA[cedula],TNOMINA[nombre]))</f>
        <v>MARITZA MAGALIS GONZALEZ PIMENTEL</v>
      </c>
      <c r="E789" t="str">
        <f>_xlfn.XLOOKUP(Tabla15[[#This Row],[CEDULA]],TMODELO[Numero Documento],TMODELO[Cargo],_xlfn.XLOOKUP(Tabla15[[#This Row],[COD]],TNOMINA[CODIGO],TNOMINA[cargo]))</f>
        <v>AUXILIAR ADMINISTRATIVO (A)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2">
        <f>_xlfn.XLOOKUP(Tabla15[[#This Row],[COD]],TNOMINA[CODIGO],TNOMINA[sbruto])</f>
        <v>35000</v>
      </c>
      <c r="K789" s="42">
        <f>_xlfn.XLOOKUP(Tabla15[[#This Row],[COD]],TNOMINA[CODIGO],TNOMINA[ISR])</f>
        <v>0</v>
      </c>
      <c r="L789" s="42">
        <f>_xlfn.XLOOKUP(Tabla15[[#This Row],[COD]],TNOMINA[CODIGO],TNOMINA[SFS])</f>
        <v>1064</v>
      </c>
      <c r="M789" s="42">
        <f>_xlfn.XLOOKUP(Tabla15[[#This Row],[COD]],TNOMINA[CODIGO],TNOMINA[AFP])</f>
        <v>1004.5</v>
      </c>
      <c r="N789" s="42">
        <f>_xlfn.XLOOKUP(Tabla15[[#This Row],[COD]],TNOMINA[CODIGO],TNOMINA[Otro Desc.])</f>
        <v>25</v>
      </c>
      <c r="O789" s="42">
        <f>_xlfn.XLOOKUP(Tabla15[[#This Row],[COD]],TNOMINA[CODIGO],TNOMINA[sneto])</f>
        <v>32906.5</v>
      </c>
      <c r="P789" t="str">
        <f>_xlfn.XLOOKUP(Tabla15[[#This Row],[CEDULA]],EMPXSEXO[NODOC],EMPXSEXO[GENERO])</f>
        <v>F</v>
      </c>
      <c r="Q789" s="104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0" spans="1:17" hidden="1">
      <c r="A790" t="s">
        <v>7870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04000128324</v>
      </c>
      <c r="D790" t="str">
        <f>_xlfn.XLOOKUP(Tabla15[[#This Row],[CEDULA]],TMODELO[Numero Documento],TMODELO[Empleado],_xlfn.XLOOKUP(Tabla15[[#This Row],[CEDULA]],TNOMINA[cedula],TNOMINA[nombre]))</f>
        <v>DARLIN ARAGONEZ ALVAREZ</v>
      </c>
      <c r="E790" t="str">
        <f>_xlfn.XLOOKUP(Tabla15[[#This Row],[CEDULA]],TMODELO[Numero Documento],TMODELO[Cargo],_xlfn.XLOOKUP(Tabla15[[#This Row],[COD]],TNOMINA[CODIGO],TNOMINA[cargo]))</f>
        <v>RECEPCIONISTA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FIJO</v>
      </c>
      <c r="I790" t="str">
        <f>IF(Tabla15[[#This Row],[CAT1]]&lt;&gt;"",Tabla15[[#This Row],[CAT1]],Tabla15[[#This Row],[CAT2]])</f>
        <v>FIJO</v>
      </c>
      <c r="J790" s="42">
        <f>_xlfn.XLOOKUP(Tabla15[[#This Row],[COD]],TNOMINA[CODIGO],TNOMINA[sbruto])</f>
        <v>25000</v>
      </c>
      <c r="K790" s="42">
        <f>_xlfn.XLOOKUP(Tabla15[[#This Row],[COD]],TNOMINA[CODIGO],TNOMINA[ISR])</f>
        <v>0</v>
      </c>
      <c r="L790" s="42">
        <f>_xlfn.XLOOKUP(Tabla15[[#This Row],[COD]],TNOMINA[CODIGO],TNOMINA[SFS])</f>
        <v>760</v>
      </c>
      <c r="M790" s="42">
        <f>_xlfn.XLOOKUP(Tabla15[[#This Row],[COD]],TNOMINA[CODIGO],TNOMINA[AFP])</f>
        <v>717.5</v>
      </c>
      <c r="N790" s="42">
        <f>_xlfn.XLOOKUP(Tabla15[[#This Row],[COD]],TNOMINA[CODIGO],TNOMINA[Otro Desc.])</f>
        <v>25</v>
      </c>
      <c r="O790" s="42">
        <f>_xlfn.XLOOKUP(Tabla15[[#This Row],[COD]],TNOMINA[CODIGO],TNOMINA[sneto])</f>
        <v>23497.5</v>
      </c>
      <c r="P790" t="str">
        <f>_xlfn.XLOOKUP(Tabla15[[#This Row],[CEDULA]],EMPXSEXO[NODOC],EMPXSEXO[GENERO])</f>
        <v>F</v>
      </c>
      <c r="Q790" s="104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1" spans="1:17" hidden="1">
      <c r="A791" t="s">
        <v>8035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22500010073</v>
      </c>
      <c r="D791" t="str">
        <f>_xlfn.XLOOKUP(Tabla15[[#This Row],[CEDULA]],TMODELO[Numero Documento],TMODELO[Empleado],_xlfn.XLOOKUP(Tabla15[[#This Row],[CEDULA]],TNOMINA[cedula],TNOMINA[nombre]))</f>
        <v>ORLANDO RAMIREZ GIRON</v>
      </c>
      <c r="E791" t="str">
        <f>_xlfn.XLOOKUP(Tabla15[[#This Row],[CEDULA]],TMODELO[Numero Documento],TMODELO[Cargo],_xlfn.XLOOKUP(Tabla15[[#This Row],[COD]],TNOMINA[CODIGO],TNOMINA[cargo]))</f>
        <v>MENSAJERO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2">
        <f>_xlfn.XLOOKUP(Tabla15[[#This Row],[COD]],TNOMINA[CODIGO],TNOMINA[sbruto])</f>
        <v>25000</v>
      </c>
      <c r="K791" s="42">
        <f>_xlfn.XLOOKUP(Tabla15[[#This Row],[COD]],TNOMINA[CODIGO],TNOMINA[ISR])</f>
        <v>0</v>
      </c>
      <c r="L791" s="42">
        <f>_xlfn.XLOOKUP(Tabla15[[#This Row],[COD]],TNOMINA[CODIGO],TNOMINA[SFS])</f>
        <v>760</v>
      </c>
      <c r="M791" s="42">
        <f>_xlfn.XLOOKUP(Tabla15[[#This Row],[COD]],TNOMINA[CODIGO],TNOMINA[AFP])</f>
        <v>717.5</v>
      </c>
      <c r="N791" s="42">
        <f>_xlfn.XLOOKUP(Tabla15[[#This Row],[COD]],TNOMINA[CODIGO],TNOMINA[Otro Desc.])</f>
        <v>3351</v>
      </c>
      <c r="O791" s="42">
        <f>_xlfn.XLOOKUP(Tabla15[[#This Row],[COD]],TNOMINA[CODIGO],TNOMINA[sneto])</f>
        <v>20171.5</v>
      </c>
      <c r="P791" t="str">
        <f>_xlfn.XLOOKUP(Tabla15[[#This Row],[CEDULA]],EMPXSEXO[NODOC],EMPXSEXO[GENERO])</f>
        <v>M</v>
      </c>
      <c r="Q791" s="104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2" spans="1:17" hidden="1">
      <c r="A792" t="s">
        <v>7841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00105495485</v>
      </c>
      <c r="D792" t="str">
        <f>_xlfn.XLOOKUP(Tabla15[[#This Row],[CEDULA]],TMODELO[Numero Documento],TMODELO[Empleado],_xlfn.XLOOKUP(Tabla15[[#This Row],[CEDULA]],TNOMINA[cedula],TNOMINA[nombre]))</f>
        <v>ARMANDO ANTONIO ALMANZAR BOTELLO</v>
      </c>
      <c r="E792" t="str">
        <f>_xlfn.XLOOKUP(Tabla15[[#This Row],[CEDULA]],TMODELO[Numero Documento],TMODELO[Cargo],_xlfn.XLOOKUP(Tabla15[[#This Row],[COD]],TNOMINA[CODIGO],TNOMINA[cargo]))</f>
        <v>ENCARGADO DE EDICIONES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2">
        <f>_xlfn.XLOOKUP(Tabla15[[#This Row],[COD]],TNOMINA[CODIGO],TNOMINA[sbruto])</f>
        <v>130000</v>
      </c>
      <c r="K792" s="42">
        <f>_xlfn.XLOOKUP(Tabla15[[#This Row],[COD]],TNOMINA[CODIGO],TNOMINA[ISR])</f>
        <v>19162.12</v>
      </c>
      <c r="L792" s="42">
        <f>_xlfn.XLOOKUP(Tabla15[[#This Row],[COD]],TNOMINA[CODIGO],TNOMINA[SFS])</f>
        <v>3952</v>
      </c>
      <c r="M792" s="42">
        <f>_xlfn.XLOOKUP(Tabla15[[#This Row],[COD]],TNOMINA[CODIGO],TNOMINA[AFP])</f>
        <v>3731</v>
      </c>
      <c r="N792" s="42">
        <f>_xlfn.XLOOKUP(Tabla15[[#This Row],[COD]],TNOMINA[CODIGO],TNOMINA[Otro Desc.])</f>
        <v>25</v>
      </c>
      <c r="O792" s="42">
        <f>_xlfn.XLOOKUP(Tabla15[[#This Row],[COD]],TNOMINA[CODIGO],TNOMINA[sneto])</f>
        <v>103129.88</v>
      </c>
      <c r="P792" t="str">
        <f>_xlfn.XLOOKUP(Tabla15[[#This Row],[CEDULA]],EMPXSEXO[NODOC],EMPXSEXO[GENERO])</f>
        <v>M</v>
      </c>
      <c r="Q792" s="104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3" spans="1:17" hidden="1">
      <c r="A793" t="s">
        <v>8005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00111140851</v>
      </c>
      <c r="D793" t="str">
        <f>_xlfn.XLOOKUP(Tabla15[[#This Row],[CEDULA]],TMODELO[Numero Documento],TMODELO[Empleado],_xlfn.XLOOKUP(Tabla15[[#This Row],[CEDULA]],TNOMINA[cedula],TNOMINA[nombre]))</f>
        <v>MARIA DEL CARMEN VICENTE YEPEZ</v>
      </c>
      <c r="E793" t="str">
        <f>_xlfn.XLOOKUP(Tabla15[[#This Row],[CEDULA]],TMODELO[Numero Documento],TMODELO[Cargo],_xlfn.XLOOKUP(Tabla15[[#This Row],[COD]],TNOMINA[CODIGO],TNOMINA[cargo]))</f>
        <v>CORRECTOR (A) DE ESTILO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2">
        <f>_xlfn.XLOOKUP(Tabla15[[#This Row],[COD]],TNOMINA[CODIGO],TNOMINA[sbruto])</f>
        <v>115000</v>
      </c>
      <c r="K793" s="42">
        <f>_xlfn.XLOOKUP(Tabla15[[#This Row],[COD]],TNOMINA[CODIGO],TNOMINA[ISR])</f>
        <v>14840.05</v>
      </c>
      <c r="L793" s="42">
        <f>_xlfn.XLOOKUP(Tabla15[[#This Row],[COD]],TNOMINA[CODIGO],TNOMINA[SFS])</f>
        <v>3496</v>
      </c>
      <c r="M793" s="42">
        <f>_xlfn.XLOOKUP(Tabla15[[#This Row],[COD]],TNOMINA[CODIGO],TNOMINA[AFP])</f>
        <v>3300.5</v>
      </c>
      <c r="N793" s="42">
        <f>_xlfn.XLOOKUP(Tabla15[[#This Row],[COD]],TNOMINA[CODIGO],TNOMINA[Otro Desc.])</f>
        <v>3199.7599999999948</v>
      </c>
      <c r="O793" s="42">
        <f>_xlfn.XLOOKUP(Tabla15[[#This Row],[COD]],TNOMINA[CODIGO],TNOMINA[sneto])</f>
        <v>90163.69</v>
      </c>
      <c r="P793" t="str">
        <f>_xlfn.XLOOKUP(Tabla15[[#This Row],[CEDULA]],EMPXSEXO[NODOC],EMPXSEXO[GENERO])</f>
        <v>F</v>
      </c>
      <c r="Q793" s="104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4" spans="1:17" hidden="1">
      <c r="A794" t="s">
        <v>7927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00118172816</v>
      </c>
      <c r="D794" t="str">
        <f>_xlfn.XLOOKUP(Tabla15[[#This Row],[CEDULA]],TMODELO[Numero Documento],TMODELO[Empleado],_xlfn.XLOOKUP(Tabla15[[#This Row],[CEDULA]],TNOMINA[cedula],TNOMINA[nombre]))</f>
        <v>IKER JACOB TEJEDA</v>
      </c>
      <c r="E794" t="str">
        <f>_xlfn.XLOOKUP(Tabla15[[#This Row],[CEDULA]],TMODELO[Numero Documento],TMODELO[Cargo],_xlfn.XLOOKUP(Tabla15[[#This Row],[COD]],TNOMINA[CODIGO],TNOMINA[cargo]))</f>
        <v>ANALISTA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4" t="str">
        <f>_xlfn.XLOOKUP(Tabla15[[#This Row],[CEDULA]],TNOMBRADOS[CEDULA],TNOMBRADOS[STATUS],
_xlfn.XLOOKUP(Tabla15[[#This Row],[CEDULA]],TCARRERA[CEDULA],TCARRERA[CATEGORIA DEL SERVIDOR],""))</f>
        <v/>
      </c>
      <c r="H794" t="str">
        <f>_xlfn.XLOOKUP(Tabla15[[#This Row],[CARGO]],Tabla612[CARGO],Tabla612[CATEGORIA DEL SERVIDOR],Tabla15[[#This Row],[TIPO]])</f>
        <v>FIJO</v>
      </c>
      <c r="I794" t="str">
        <f>IF(Tabla15[[#This Row],[CAT1]]&lt;&gt;"",Tabla15[[#This Row],[CAT1]],Tabla15[[#This Row],[CAT2]])</f>
        <v>FIJO</v>
      </c>
      <c r="J794" s="42">
        <f>_xlfn.XLOOKUP(Tabla15[[#This Row],[COD]],TNOMINA[CODIGO],TNOMINA[sbruto])</f>
        <v>65000</v>
      </c>
      <c r="K794" s="42">
        <f>_xlfn.XLOOKUP(Tabla15[[#This Row],[COD]],TNOMINA[CODIGO],TNOMINA[ISR])</f>
        <v>4427.58</v>
      </c>
      <c r="L794" s="42">
        <f>_xlfn.XLOOKUP(Tabla15[[#This Row],[COD]],TNOMINA[CODIGO],TNOMINA[SFS])</f>
        <v>1976</v>
      </c>
      <c r="M794" s="42">
        <f>_xlfn.XLOOKUP(Tabla15[[#This Row],[COD]],TNOMINA[CODIGO],TNOMINA[AFP])</f>
        <v>1865.5</v>
      </c>
      <c r="N794" s="42">
        <f>_xlfn.XLOOKUP(Tabla15[[#This Row],[COD]],TNOMINA[CODIGO],TNOMINA[Otro Desc.])</f>
        <v>25</v>
      </c>
      <c r="O794" s="42">
        <f>_xlfn.XLOOKUP(Tabla15[[#This Row],[COD]],TNOMINA[CODIGO],TNOMINA[sneto])</f>
        <v>56705.919999999998</v>
      </c>
      <c r="P794" t="str">
        <f>_xlfn.XLOOKUP(Tabla15[[#This Row],[CEDULA]],EMPXSEXO[NODOC],EMPXSEXO[GENERO])</f>
        <v>M</v>
      </c>
      <c r="Q794" s="104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5" spans="1:17" hidden="1">
      <c r="A795" t="s">
        <v>7978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05300354122</v>
      </c>
      <c r="D795" t="str">
        <f>_xlfn.XLOOKUP(Tabla15[[#This Row],[CEDULA]],TMODELO[Numero Documento],TMODELO[Empleado],_xlfn.XLOOKUP(Tabla15[[#This Row],[CEDULA]],TNOMINA[cedula],TNOMINA[nombre]))</f>
        <v>KELVIN ANTONIO ABREU ALVAREZ</v>
      </c>
      <c r="E795" t="str">
        <f>_xlfn.XLOOKUP(Tabla15[[#This Row],[CEDULA]],TMODELO[Numero Documento],TMODELO[Cargo],_xlfn.XLOOKUP(Tabla15[[#This Row],[COD]],TNOMINA[CODIGO],TNOMINA[cargo]))</f>
        <v>ANALISTA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5" t="str">
        <f>_xlfn.XLOOKUP(Tabla15[[#This Row],[CEDULA]],TNOMBRADOS[CEDULA],TNOMBRADOS[STATUS],
_xlfn.XLOOKUP(Tabla15[[#This Row],[CEDULA]],TCARRERA[CEDULA],TCARRERA[CATEGORIA DEL SERVIDOR],""))</f>
        <v/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FIJO</v>
      </c>
      <c r="J795" s="42">
        <f>_xlfn.XLOOKUP(Tabla15[[#This Row],[COD]],TNOMINA[CODIGO],TNOMINA[sbruto])</f>
        <v>65000</v>
      </c>
      <c r="K795" s="42">
        <f>_xlfn.XLOOKUP(Tabla15[[#This Row],[COD]],TNOMINA[CODIGO],TNOMINA[ISR])</f>
        <v>3792.62</v>
      </c>
      <c r="L795" s="42">
        <f>_xlfn.XLOOKUP(Tabla15[[#This Row],[COD]],TNOMINA[CODIGO],TNOMINA[SFS])</f>
        <v>1976</v>
      </c>
      <c r="M795" s="42">
        <f>_xlfn.XLOOKUP(Tabla15[[#This Row],[COD]],TNOMINA[CODIGO],TNOMINA[AFP])</f>
        <v>1865.5</v>
      </c>
      <c r="N795" s="42">
        <f>_xlfn.XLOOKUP(Tabla15[[#This Row],[COD]],TNOMINA[CODIGO],TNOMINA[Otro Desc.])</f>
        <v>27194.449999999997</v>
      </c>
      <c r="O795" s="42">
        <f>_xlfn.XLOOKUP(Tabla15[[#This Row],[COD]],TNOMINA[CODIGO],TNOMINA[sneto])</f>
        <v>30171.43</v>
      </c>
      <c r="P795" t="str">
        <f>_xlfn.XLOOKUP(Tabla15[[#This Row],[CEDULA]],EMPXSEXO[NODOC],EMPXSEXO[GENERO])</f>
        <v>M</v>
      </c>
      <c r="Q795" s="104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6" spans="1:17" hidden="1">
      <c r="A796" t="s">
        <v>7834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01300070438</v>
      </c>
      <c r="D796" t="str">
        <f>_xlfn.XLOOKUP(Tabla15[[#This Row],[CEDULA]],TMODELO[Numero Documento],TMODELO[Empleado],_xlfn.XLOOKUP(Tabla15[[#This Row],[CEDULA]],TNOMINA[cedula],TNOMINA[nombre]))</f>
        <v>ANGELA MARITZA CASTILLO BAEZ</v>
      </c>
      <c r="E796" t="str">
        <f>_xlfn.XLOOKUP(Tabla15[[#This Row],[CEDULA]],TMODELO[Numero Documento],TMODELO[Cargo],_xlfn.XLOOKUP(Tabla15[[#This Row],[COD]],TNOMINA[CODIGO],TNOMINA[cargo]))</f>
        <v>ENCARGADA ADMINISTRATIVA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6" t="str">
        <f>_xlfn.XLOOKUP(Tabla15[[#This Row],[CEDULA]],TNOMBRADOS[CEDULA],TNOMBRADOS[STATUS],
_xlfn.XLOOKUP(Tabla15[[#This Row],[CEDULA]],TCARRERA[CEDULA],TCARRERA[CATEGORIA DEL SERVIDOR],""))</f>
        <v/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FIJO</v>
      </c>
      <c r="J796" s="42">
        <f>_xlfn.XLOOKUP(Tabla15[[#This Row],[COD]],TNOMINA[CODIGO],TNOMINA[sbruto])</f>
        <v>50000</v>
      </c>
      <c r="K796" s="42">
        <f>_xlfn.XLOOKUP(Tabla15[[#This Row],[COD]],TNOMINA[CODIGO],TNOMINA[ISR])</f>
        <v>1854</v>
      </c>
      <c r="L796" s="42">
        <f>_xlfn.XLOOKUP(Tabla15[[#This Row],[COD]],TNOMINA[CODIGO],TNOMINA[SFS])</f>
        <v>1520</v>
      </c>
      <c r="M796" s="42">
        <f>_xlfn.XLOOKUP(Tabla15[[#This Row],[COD]],TNOMINA[CODIGO],TNOMINA[AFP])</f>
        <v>1435</v>
      </c>
      <c r="N796" s="42">
        <f>_xlfn.XLOOKUP(Tabla15[[#This Row],[COD]],TNOMINA[CODIGO],TNOMINA[Otro Desc.])</f>
        <v>14934.43</v>
      </c>
      <c r="O796" s="42">
        <f>_xlfn.XLOOKUP(Tabla15[[#This Row],[COD]],TNOMINA[CODIGO],TNOMINA[sneto])</f>
        <v>30256.57</v>
      </c>
      <c r="P796" t="str">
        <f>_xlfn.XLOOKUP(Tabla15[[#This Row],[CEDULA]],EMPXSEXO[NODOC],EMPXSEXO[GENERO])</f>
        <v>F</v>
      </c>
      <c r="Q796" s="104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7" spans="1:17" hidden="1">
      <c r="A797" t="s">
        <v>7938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40208003029</v>
      </c>
      <c r="D797" t="str">
        <f>_xlfn.XLOOKUP(Tabla15[[#This Row],[CEDULA]],TMODELO[Numero Documento],TMODELO[Empleado],_xlfn.XLOOKUP(Tabla15[[#This Row],[CEDULA]],TNOMINA[cedula],TNOMINA[nombre]))</f>
        <v>JHON HENRY CASTILLO FARIAS</v>
      </c>
      <c r="E797" t="str">
        <f>_xlfn.XLOOKUP(Tabla15[[#This Row],[CEDULA]],TMODELO[Numero Documento],TMODELO[Cargo],_xlfn.XLOOKUP(Tabla15[[#This Row],[COD]],TNOMINA[CODIGO],TNOMINA[cargo]))</f>
        <v>MENSAJERO EXTERNO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7" t="str">
        <f>_xlfn.XLOOKUP(Tabla15[[#This Row],[CEDULA]],TNOMBRADOS[CEDULA],TNOMBRADOS[STATUS],
_xlfn.XLOOKUP(Tabla15[[#This Row],[CEDULA]],TCARRERA[CEDULA],TCARRERA[CATEGORIA DEL SERVIDOR],""))</f>
        <v/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ESTATUTO SIMPLIFICADO</v>
      </c>
      <c r="J797" s="42">
        <f>_xlfn.XLOOKUP(Tabla15[[#This Row],[COD]],TNOMINA[CODIGO],TNOMINA[sbruto])</f>
        <v>22000</v>
      </c>
      <c r="K797" s="42">
        <f>_xlfn.XLOOKUP(Tabla15[[#This Row],[COD]],TNOMINA[CODIGO],TNOMINA[ISR])</f>
        <v>0</v>
      </c>
      <c r="L797" s="42">
        <f>_xlfn.XLOOKUP(Tabla15[[#This Row],[COD]],TNOMINA[CODIGO],TNOMINA[SFS])</f>
        <v>668.8</v>
      </c>
      <c r="M797" s="42">
        <f>_xlfn.XLOOKUP(Tabla15[[#This Row],[COD]],TNOMINA[CODIGO],TNOMINA[AFP])</f>
        <v>631.4</v>
      </c>
      <c r="N797" s="42">
        <f>_xlfn.XLOOKUP(Tabla15[[#This Row],[COD]],TNOMINA[CODIGO],TNOMINA[Otro Desc.])</f>
        <v>25</v>
      </c>
      <c r="O797" s="42">
        <f>_xlfn.XLOOKUP(Tabla15[[#This Row],[COD]],TNOMINA[CODIGO],TNOMINA[sneto])</f>
        <v>20674.8</v>
      </c>
      <c r="P797" t="str">
        <f>_xlfn.XLOOKUP(Tabla15[[#This Row],[CEDULA]],EMPXSEXO[NODOC],EMPXSEXO[GENERO])</f>
        <v>M</v>
      </c>
      <c r="Q797" s="104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8" spans="1:17" hidden="1">
      <c r="A798" t="s">
        <v>8042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05401069371</v>
      </c>
      <c r="D798" t="str">
        <f>_xlfn.XLOOKUP(Tabla15[[#This Row],[CEDULA]],TMODELO[Numero Documento],TMODELO[Empleado],_xlfn.XLOOKUP(Tabla15[[#This Row],[CEDULA]],TNOMINA[cedula],TNOMINA[nombre]))</f>
        <v>RAMON FARI ROSARIO PEÑA</v>
      </c>
      <c r="E798" t="str">
        <f>_xlfn.XLOOKUP(Tabla15[[#This Row],[CEDULA]],TMODELO[Numero Documento],TMODELO[Cargo],_xlfn.XLOOKUP(Tabla15[[#This Row],[COD]],TNOMINA[CODIGO],TNOMINA[cargo]))</f>
        <v>DIRECTOR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8" t="str">
        <f>_xlfn.XLOOKUP(Tabla15[[#This Row],[CEDULA]],TNOMBRADOS[CEDULA],TNOMBRADOS[STATUS],
_xlfn.XLOOKUP(Tabla15[[#This Row],[CEDULA]],TCARRERA[CEDULA],TCARRERA[CATEGORIA DEL SERVIDOR],""))</f>
        <v/>
      </c>
      <c r="H798" t="str">
        <f>_xlfn.XLOOKUP(Tabla15[[#This Row],[CARGO]],Tabla612[CARGO],Tabla612[CATEGORIA DEL SERVIDOR],Tabla15[[#This Row],[TIPO]])</f>
        <v>FIJO</v>
      </c>
      <c r="I798" t="str">
        <f>IF(Tabla15[[#This Row],[CAT1]]&lt;&gt;"",Tabla15[[#This Row],[CAT1]],Tabla15[[#This Row],[CAT2]])</f>
        <v>FIJO</v>
      </c>
      <c r="J798" s="42">
        <f>_xlfn.XLOOKUP(Tabla15[[#This Row],[COD]],TNOMINA[CODIGO],TNOMINA[sbruto])</f>
        <v>140000</v>
      </c>
      <c r="K798" s="42">
        <f>_xlfn.XLOOKUP(Tabla15[[#This Row],[COD]],TNOMINA[CODIGO],TNOMINA[ISR])</f>
        <v>20720.68</v>
      </c>
      <c r="L798" s="42">
        <f>_xlfn.XLOOKUP(Tabla15[[#This Row],[COD]],TNOMINA[CODIGO],TNOMINA[SFS])</f>
        <v>4256</v>
      </c>
      <c r="M798" s="42">
        <f>_xlfn.XLOOKUP(Tabla15[[#This Row],[COD]],TNOMINA[CODIGO],TNOMINA[AFP])</f>
        <v>4018</v>
      </c>
      <c r="N798" s="42">
        <f>_xlfn.XLOOKUP(Tabla15[[#This Row],[COD]],TNOMINA[CODIGO],TNOMINA[Otro Desc.])</f>
        <v>3199.7600000000093</v>
      </c>
      <c r="O798" s="42">
        <f>_xlfn.XLOOKUP(Tabla15[[#This Row],[COD]],TNOMINA[CODIGO],TNOMINA[sneto])</f>
        <v>107805.56</v>
      </c>
      <c r="P798" t="str">
        <f>_xlfn.XLOOKUP(Tabla15[[#This Row],[CEDULA]],EMPXSEXO[NODOC],EMPXSEXO[GENERO])</f>
        <v>M</v>
      </c>
      <c r="Q798" s="104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799" spans="1:17" hidden="1">
      <c r="A799" t="s">
        <v>8036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00100092360</v>
      </c>
      <c r="D799" t="str">
        <f>_xlfn.XLOOKUP(Tabla15[[#This Row],[CEDULA]],TMODELO[Numero Documento],TMODELO[Empleado],_xlfn.XLOOKUP(Tabla15[[#This Row],[CEDULA]],TNOMINA[cedula],TNOMINA[nombre]))</f>
        <v>PATRICIA DEL CARMEN LOPEZ CRUZ</v>
      </c>
      <c r="E799" t="str">
        <f>_xlfn.XLOOKUP(Tabla15[[#This Row],[CEDULA]],TMODELO[Numero Documento],TMODELO[Cargo],_xlfn.XLOOKUP(Tabla15[[#This Row],[COD]],TNOMINA[CODIGO],TNOMINA[cargo]))</f>
        <v>SECRETARIA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9" t="str">
        <f>_xlfn.XLOOKUP(Tabla15[[#This Row],[CEDULA]],TNOMBRADOS[CEDULA],TNOMBRADOS[STATUS],
_xlfn.XLOOKUP(Tabla15[[#This Row],[CEDULA]],TCARRERA[CEDULA],TCARRERA[CATEGORIA DEL SERVIDOR],""))</f>
        <v>CARRERA ADMINISTRATIVA</v>
      </c>
      <c r="H799" t="str">
        <f>_xlfn.XLOOKUP(Tabla15[[#This Row],[CARGO]],Tabla612[CARGO],Tabla612[CATEGORIA DEL SERVIDOR],Tabla15[[#This Row],[TIPO]])</f>
        <v>ESTATUTO SIMPLIFICADO</v>
      </c>
      <c r="I799" t="str">
        <f>IF(Tabla15[[#This Row],[CAT1]]&lt;&gt;"",Tabla15[[#This Row],[CAT1]],Tabla15[[#This Row],[CAT2]])</f>
        <v>CARRERA ADMINISTRATIVA</v>
      </c>
      <c r="J799" s="42">
        <f>_xlfn.XLOOKUP(Tabla15[[#This Row],[COD]],TNOMINA[CODIGO],TNOMINA[sbruto])</f>
        <v>35000</v>
      </c>
      <c r="K799" s="42">
        <f>_xlfn.XLOOKUP(Tabla15[[#This Row],[COD]],TNOMINA[CODIGO],TNOMINA[ISR])</f>
        <v>0</v>
      </c>
      <c r="L799" s="42">
        <f>_xlfn.XLOOKUP(Tabla15[[#This Row],[COD]],TNOMINA[CODIGO],TNOMINA[SFS])</f>
        <v>1064</v>
      </c>
      <c r="M799" s="42">
        <f>_xlfn.XLOOKUP(Tabla15[[#This Row],[COD]],TNOMINA[CODIGO],TNOMINA[AFP])</f>
        <v>1004.5</v>
      </c>
      <c r="N799" s="42">
        <f>_xlfn.XLOOKUP(Tabla15[[#This Row],[COD]],TNOMINA[CODIGO],TNOMINA[Otro Desc.])</f>
        <v>125</v>
      </c>
      <c r="O799" s="42">
        <f>_xlfn.XLOOKUP(Tabla15[[#This Row],[COD]],TNOMINA[CODIGO],TNOMINA[sneto])</f>
        <v>32806.5</v>
      </c>
      <c r="P799" t="str">
        <f>_xlfn.XLOOKUP(Tabla15[[#This Row],[CEDULA]],EMPXSEXO[NODOC],EMPXSEXO[GENERO])</f>
        <v>F</v>
      </c>
      <c r="Q799" s="104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800" spans="1:17" hidden="1">
      <c r="A800" t="s">
        <v>7542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04900347818</v>
      </c>
      <c r="D800" t="str">
        <f>_xlfn.XLOOKUP(Tabla15[[#This Row],[CEDULA]],TMODELO[Numero Documento],TMODELO[Empleado],_xlfn.XLOOKUP(Tabla15[[#This Row],[CEDULA]],TNOMINA[cedula],TNOMINA[nombre]))</f>
        <v>LUISA JOSEFINA YOKASTA CASTILLO</v>
      </c>
      <c r="E800" t="str">
        <f>_xlfn.XLOOKUP(Tabla15[[#This Row],[CEDULA]],TMODELO[Numero Documento],TMODELO[Cargo],_xlfn.XLOOKUP(Tabla15[[#This Row],[COD]],TNOMINA[CODIGO],TNOMINA[cargo]))</f>
        <v>ENC. DE FERIAS ARTESANALES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2">
        <f>_xlfn.XLOOKUP(Tabla15[[#This Row],[COD]],TNOMINA[CODIGO],TNOMINA[sbruto])</f>
        <v>50000</v>
      </c>
      <c r="K800" s="42">
        <f>_xlfn.XLOOKUP(Tabla15[[#This Row],[COD]],TNOMINA[CODIGO],TNOMINA[ISR])</f>
        <v>1854</v>
      </c>
      <c r="L800" s="42">
        <f>_xlfn.XLOOKUP(Tabla15[[#This Row],[COD]],TNOMINA[CODIGO],TNOMINA[SFS])</f>
        <v>1520</v>
      </c>
      <c r="M800" s="42">
        <f>_xlfn.XLOOKUP(Tabla15[[#This Row],[COD]],TNOMINA[CODIGO],TNOMINA[AFP])</f>
        <v>1435</v>
      </c>
      <c r="N800" s="42">
        <f>_xlfn.XLOOKUP(Tabla15[[#This Row],[COD]],TNOMINA[CODIGO],TNOMINA[Otro Desc.])</f>
        <v>375</v>
      </c>
      <c r="O800" s="42">
        <f>_xlfn.XLOOKUP(Tabla15[[#This Row],[COD]],TNOMINA[CODIGO],TNOMINA[sneto])</f>
        <v>44816</v>
      </c>
      <c r="P800" t="str">
        <f>_xlfn.XLOOKUP(Tabla15[[#This Row],[CEDULA]],EMPXSEXO[NODOC],EMPXSEXO[GENERO])</f>
        <v>F</v>
      </c>
      <c r="Q800" s="104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1" spans="1:17" hidden="1">
      <c r="A801" t="s">
        <v>7636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05601502692</v>
      </c>
      <c r="D801" t="str">
        <f>_xlfn.XLOOKUP(Tabla15[[#This Row],[CEDULA]],TMODELO[Numero Documento],TMODELO[Empleado],_xlfn.XLOOKUP(Tabla15[[#This Row],[CEDULA]],TNOMINA[cedula],TNOMINA[nombre]))</f>
        <v>RAMONA ROSARIO ROJAS</v>
      </c>
      <c r="E801" t="str">
        <f>_xlfn.XLOOKUP(Tabla15[[#This Row],[CEDULA]],TMODELO[Numero Documento],TMODELO[Cargo],_xlfn.XLOOKUP(Tabla15[[#This Row],[COD]],TNOMINA[CODIGO],TNOMINA[cargo]))</f>
        <v>CONSERJE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1" t="str">
        <f>_xlfn.XLOOKUP(Tabla15[[#This Row],[CEDULA]],TNOMBRADOS[CEDULA],TNOMBRADOS[STATUS],
_xlfn.XLOOKUP(Tabla15[[#This Row],[CEDULA]],TCARRERA[CEDULA],TCARRERA[CATEGORIA DEL SERVIDOR],""))</f>
        <v/>
      </c>
      <c r="H801" t="str">
        <f>_xlfn.XLOOKUP(Tabla15[[#This Row],[CARGO]],Tabla612[CARGO],Tabla612[CATEGORIA DEL SERVIDOR],Tabla15[[#This Row],[TIPO]])</f>
        <v>ESTATUTO SIMPLIFICADO</v>
      </c>
      <c r="I801" t="str">
        <f>IF(Tabla15[[#This Row],[CAT1]]&lt;&gt;"",Tabla15[[#This Row],[CAT1]],Tabla15[[#This Row],[CAT2]])</f>
        <v>ESTATUTO SIMPLIFICADO</v>
      </c>
      <c r="J801" s="42">
        <f>_xlfn.XLOOKUP(Tabla15[[#This Row],[COD]],TNOMINA[CODIGO],TNOMINA[sbruto])</f>
        <v>30000</v>
      </c>
      <c r="K801" s="42">
        <f>_xlfn.XLOOKUP(Tabla15[[#This Row],[COD]],TNOMINA[CODIGO],TNOMINA[ISR])</f>
        <v>0</v>
      </c>
      <c r="L801" s="42">
        <f>_xlfn.XLOOKUP(Tabla15[[#This Row],[COD]],TNOMINA[CODIGO],TNOMINA[SFS])</f>
        <v>912</v>
      </c>
      <c r="M801" s="42">
        <f>_xlfn.XLOOKUP(Tabla15[[#This Row],[COD]],TNOMINA[CODIGO],TNOMINA[AFP])</f>
        <v>861</v>
      </c>
      <c r="N801" s="42">
        <f>_xlfn.XLOOKUP(Tabla15[[#This Row],[COD]],TNOMINA[CODIGO],TNOMINA[Otro Desc.])</f>
        <v>20718.989999999998</v>
      </c>
      <c r="O801" s="42">
        <f>_xlfn.XLOOKUP(Tabla15[[#This Row],[COD]],TNOMINA[CODIGO],TNOMINA[sneto])</f>
        <v>7508.01</v>
      </c>
      <c r="P801" t="str">
        <f>_xlfn.XLOOKUP(Tabla15[[#This Row],[CEDULA]],EMPXSEXO[NODOC],EMPXSEXO[GENERO])</f>
        <v>F</v>
      </c>
      <c r="Q801" s="104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2" spans="1:17" hidden="1">
      <c r="A802" t="s">
        <v>8071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00115136731</v>
      </c>
      <c r="D802" t="str">
        <f>_xlfn.XLOOKUP(Tabla15[[#This Row],[CEDULA]],TMODELO[Numero Documento],TMODELO[Empleado],_xlfn.XLOOKUP(Tabla15[[#This Row],[CEDULA]],TNOMINA[cedula],TNOMINA[nombre]))</f>
        <v>SELVIDO ANTONIO CANDELARIA GONZALEZ</v>
      </c>
      <c r="E802" t="str">
        <f>_xlfn.XLOOKUP(Tabla15[[#This Row],[CEDULA]],TMODELO[Numero Documento],TMODELO[Cargo],_xlfn.XLOOKUP(Tabla15[[#This Row],[COD]],TNOMINA[CODIGO],TNOMINA[cargo]))</f>
        <v>DIRECTOR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2">
        <f>_xlfn.XLOOKUP(Tabla15[[#This Row],[COD]],TNOMINA[CODIGO],TNOMINA[sbruto])</f>
        <v>130000</v>
      </c>
      <c r="K802" s="42">
        <f>_xlfn.XLOOKUP(Tabla15[[#This Row],[COD]],TNOMINA[CODIGO],TNOMINA[ISR])</f>
        <v>18765.27</v>
      </c>
      <c r="L802" s="42">
        <f>_xlfn.XLOOKUP(Tabla15[[#This Row],[COD]],TNOMINA[CODIGO],TNOMINA[SFS])</f>
        <v>3952</v>
      </c>
      <c r="M802" s="42">
        <f>_xlfn.XLOOKUP(Tabla15[[#This Row],[COD]],TNOMINA[CODIGO],TNOMINA[AFP])</f>
        <v>3731</v>
      </c>
      <c r="N802" s="42">
        <f>_xlfn.XLOOKUP(Tabla15[[#This Row],[COD]],TNOMINA[CODIGO],TNOMINA[Otro Desc.])</f>
        <v>1612.3799999999901</v>
      </c>
      <c r="O802" s="42">
        <f>_xlfn.XLOOKUP(Tabla15[[#This Row],[COD]],TNOMINA[CODIGO],TNOMINA[sneto])</f>
        <v>101939.35</v>
      </c>
      <c r="P802" t="str">
        <f>_xlfn.XLOOKUP(Tabla15[[#This Row],[CEDULA]],EMPXSEXO[NODOC],EMPXSEXO[GENERO])</f>
        <v>M</v>
      </c>
      <c r="Q802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3" spans="1:17" hidden="1">
      <c r="A803" t="s">
        <v>8062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00100926740</v>
      </c>
      <c r="D803" t="str">
        <f>_xlfn.XLOOKUP(Tabla15[[#This Row],[CEDULA]],TMODELO[Numero Documento],TMODELO[Empleado],_xlfn.XLOOKUP(Tabla15[[#This Row],[CEDULA]],TNOMINA[cedula],TNOMINA[nombre]))</f>
        <v>ROSA JULIA RODRIGUEZ GERMAN</v>
      </c>
      <c r="E803" t="str">
        <f>_xlfn.XLOOKUP(Tabla15[[#This Row],[CEDULA]],TMODELO[Numero Documento],TMODELO[Cargo],_xlfn.XLOOKUP(Tabla15[[#This Row],[COD]],TNOMINA[CODIGO],TNOMINA[cargo]))</f>
        <v>COORD. DE RELACIONES LABORALES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FIJO</v>
      </c>
      <c r="I803" t="str">
        <f>IF(Tabla15[[#This Row],[CAT1]]&lt;&gt;"",Tabla15[[#This Row],[CAT1]],Tabla15[[#This Row],[CAT2]])</f>
        <v>CARRERA ADMINISTRATIVA</v>
      </c>
      <c r="J803" s="42">
        <f>_xlfn.XLOOKUP(Tabla15[[#This Row],[COD]],TNOMINA[CODIGO],TNOMINA[sbruto])</f>
        <v>60000</v>
      </c>
      <c r="K803" s="42">
        <f>_xlfn.XLOOKUP(Tabla15[[#This Row],[COD]],TNOMINA[CODIGO],TNOMINA[ISR])</f>
        <v>3486.68</v>
      </c>
      <c r="L803" s="42">
        <f>_xlfn.XLOOKUP(Tabla15[[#This Row],[COD]],TNOMINA[CODIGO],TNOMINA[SFS])</f>
        <v>1824</v>
      </c>
      <c r="M803" s="42">
        <f>_xlfn.XLOOKUP(Tabla15[[#This Row],[COD]],TNOMINA[CODIGO],TNOMINA[AFP])</f>
        <v>1722</v>
      </c>
      <c r="N803" s="42">
        <f>_xlfn.XLOOKUP(Tabla15[[#This Row],[COD]],TNOMINA[CODIGO],TNOMINA[Otro Desc.])</f>
        <v>4271</v>
      </c>
      <c r="O803" s="42">
        <f>_xlfn.XLOOKUP(Tabla15[[#This Row],[COD]],TNOMINA[CODIGO],TNOMINA[sneto])</f>
        <v>48696.32</v>
      </c>
      <c r="P803" t="str">
        <f>_xlfn.XLOOKUP(Tabla15[[#This Row],[CEDULA]],EMPXSEXO[NODOC],EMPXSEXO[GENERO])</f>
        <v>F</v>
      </c>
      <c r="Q803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4" spans="1:17" hidden="1">
      <c r="A804" t="s">
        <v>8051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22500889567</v>
      </c>
      <c r="D804" t="str">
        <f>_xlfn.XLOOKUP(Tabla15[[#This Row],[CEDULA]],TMODELO[Numero Documento],TMODELO[Empleado],_xlfn.XLOOKUP(Tabla15[[#This Row],[CEDULA]],TNOMINA[cedula],TNOMINA[nombre]))</f>
        <v>REMILKA DE PEÑA DE LOS SANTOS</v>
      </c>
      <c r="E804" t="str">
        <f>_xlfn.XLOOKUP(Tabla15[[#This Row],[CEDULA]],TMODELO[Numero Documento],TMODELO[Cargo],_xlfn.XLOOKUP(Tabla15[[#This Row],[COD]],TNOMINA[CODIGO],TNOMINA[cargo]))</f>
        <v>ASISTENTE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FIJO</v>
      </c>
      <c r="I804" t="str">
        <f>IF(Tabla15[[#This Row],[CAT1]]&lt;&gt;"",Tabla15[[#This Row],[CAT1]],Tabla15[[#This Row],[CAT2]])</f>
        <v>FIJO</v>
      </c>
      <c r="J804" s="42">
        <f>_xlfn.XLOOKUP(Tabla15[[#This Row],[COD]],TNOMINA[CODIGO],TNOMINA[sbruto])</f>
        <v>40000</v>
      </c>
      <c r="K804" s="42">
        <f>_xlfn.XLOOKUP(Tabla15[[#This Row],[COD]],TNOMINA[CODIGO],TNOMINA[ISR])</f>
        <v>442.65</v>
      </c>
      <c r="L804" s="42">
        <f>_xlfn.XLOOKUP(Tabla15[[#This Row],[COD]],TNOMINA[CODIGO],TNOMINA[SFS])</f>
        <v>1216</v>
      </c>
      <c r="M804" s="42">
        <f>_xlfn.XLOOKUP(Tabla15[[#This Row],[COD]],TNOMINA[CODIGO],TNOMINA[AFP])</f>
        <v>1148</v>
      </c>
      <c r="N804" s="42">
        <f>_xlfn.XLOOKUP(Tabla15[[#This Row],[COD]],TNOMINA[CODIGO],TNOMINA[Otro Desc.])</f>
        <v>4171</v>
      </c>
      <c r="O804" s="42">
        <f>_xlfn.XLOOKUP(Tabla15[[#This Row],[COD]],TNOMINA[CODIGO],TNOMINA[sneto])</f>
        <v>33022.35</v>
      </c>
      <c r="P804" t="str">
        <f>_xlfn.XLOOKUP(Tabla15[[#This Row],[CEDULA]],EMPXSEXO[NODOC],EMPXSEXO[GENERO])</f>
        <v>F</v>
      </c>
      <c r="Q804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5" spans="1:17" hidden="1">
      <c r="A805" t="s">
        <v>7931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00101317527</v>
      </c>
      <c r="D805" t="str">
        <f>_xlfn.XLOOKUP(Tabla15[[#This Row],[CEDULA]],TMODELO[Numero Documento],TMODELO[Empleado],_xlfn.XLOOKUP(Tabla15[[#This Row],[CEDULA]],TNOMINA[cedula],TNOMINA[nombre]))</f>
        <v>IVAN VLADIMIR MARTINEZ HENRIQUEZ</v>
      </c>
      <c r="E805" t="str">
        <f>_xlfn.XLOOKUP(Tabla15[[#This Row],[CEDULA]],TMODELO[Numero Documento],TMODELO[Cargo],_xlfn.XLOOKUP(Tabla15[[#This Row],[COD]],TNOMINA[CODIGO],TNOMINA[cargo]))</f>
        <v>ELECTRICISTA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2">
        <f>_xlfn.XLOOKUP(Tabla15[[#This Row],[COD]],TNOMINA[CODIGO],TNOMINA[sbruto])</f>
        <v>36000</v>
      </c>
      <c r="K805" s="42">
        <f>_xlfn.XLOOKUP(Tabla15[[#This Row],[COD]],TNOMINA[CODIGO],TNOMINA[ISR])</f>
        <v>0</v>
      </c>
      <c r="L805" s="42">
        <f>_xlfn.XLOOKUP(Tabla15[[#This Row],[COD]],TNOMINA[CODIGO],TNOMINA[SFS])</f>
        <v>1094.4000000000001</v>
      </c>
      <c r="M805" s="42">
        <f>_xlfn.XLOOKUP(Tabla15[[#This Row],[COD]],TNOMINA[CODIGO],TNOMINA[AFP])</f>
        <v>1033.2</v>
      </c>
      <c r="N805" s="42">
        <f>_xlfn.XLOOKUP(Tabla15[[#This Row],[COD]],TNOMINA[CODIGO],TNOMINA[Otro Desc.])</f>
        <v>1571</v>
      </c>
      <c r="O805" s="42">
        <f>_xlfn.XLOOKUP(Tabla15[[#This Row],[COD]],TNOMINA[CODIGO],TNOMINA[sneto])</f>
        <v>32301.4</v>
      </c>
      <c r="P805" t="str">
        <f>_xlfn.XLOOKUP(Tabla15[[#This Row],[CEDULA]],EMPXSEXO[NODOC],EMPXSEXO[GENERO])</f>
        <v>M</v>
      </c>
      <c r="Q805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6" spans="1:17" hidden="1">
      <c r="A806" t="s">
        <v>7898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00102039690</v>
      </c>
      <c r="D806" t="str">
        <f>_xlfn.XLOOKUP(Tabla15[[#This Row],[CEDULA]],TMODELO[Numero Documento],TMODELO[Empleado],_xlfn.XLOOKUP(Tabla15[[#This Row],[CEDULA]],TNOMINA[cedula],TNOMINA[nombre]))</f>
        <v>FEDERICO JOSE HENRIQUEZ CAOLO</v>
      </c>
      <c r="E806" t="str">
        <f>_xlfn.XLOOKUP(Tabla15[[#This Row],[CEDULA]],TMODELO[Numero Documento],TMODELO[Cargo],_xlfn.XLOOKUP(Tabla15[[#This Row],[COD]],TNOMINA[CODIGO],TNOMINA[cargo]))</f>
        <v>DIR. ESC. DE ARFARERIA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FIJO</v>
      </c>
      <c r="I806" t="str">
        <f>IF(Tabla15[[#This Row],[CAT1]]&lt;&gt;"",Tabla15[[#This Row],[CAT1]],Tabla15[[#This Row],[CAT2]])</f>
        <v>FIJO</v>
      </c>
      <c r="J806" s="42">
        <f>_xlfn.XLOOKUP(Tabla15[[#This Row],[COD]],TNOMINA[CODIGO],TNOMINA[sbruto])</f>
        <v>35000</v>
      </c>
      <c r="K806" s="42">
        <f>_xlfn.XLOOKUP(Tabla15[[#This Row],[COD]],TNOMINA[CODIGO],TNOMINA[ISR])</f>
        <v>0</v>
      </c>
      <c r="L806" s="42">
        <f>_xlfn.XLOOKUP(Tabla15[[#This Row],[COD]],TNOMINA[CODIGO],TNOMINA[SFS])</f>
        <v>1064</v>
      </c>
      <c r="M806" s="42">
        <f>_xlfn.XLOOKUP(Tabla15[[#This Row],[COD]],TNOMINA[CODIGO],TNOMINA[AFP])</f>
        <v>1004.5</v>
      </c>
      <c r="N806" s="42">
        <f>_xlfn.XLOOKUP(Tabla15[[#This Row],[COD]],TNOMINA[CODIGO],TNOMINA[Otro Desc.])</f>
        <v>425</v>
      </c>
      <c r="O806" s="42">
        <f>_xlfn.XLOOKUP(Tabla15[[#This Row],[COD]],TNOMINA[CODIGO],TNOMINA[sneto])</f>
        <v>32506.5</v>
      </c>
      <c r="P806" t="str">
        <f>_xlfn.XLOOKUP(Tabla15[[#This Row],[CEDULA]],EMPXSEXO[NODOC],EMPXSEXO[GENERO])</f>
        <v>M</v>
      </c>
      <c r="Q806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7" spans="1:17" hidden="1">
      <c r="A807" t="s">
        <v>7941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00101345247</v>
      </c>
      <c r="D807" t="str">
        <f>_xlfn.XLOOKUP(Tabla15[[#This Row],[CEDULA]],TMODELO[Numero Documento],TMODELO[Empleado],_xlfn.XLOOKUP(Tabla15[[#This Row],[CEDULA]],TNOMINA[cedula],TNOMINA[nombre]))</f>
        <v>JOHNNY ANTONIO RIVERA CAMILO</v>
      </c>
      <c r="E807" t="str">
        <f>_xlfn.XLOOKUP(Tabla15[[#This Row],[CEDULA]],TMODELO[Numero Documento],TMODELO[Cargo],_xlfn.XLOOKUP(Tabla15[[#This Row],[COD]],TNOMINA[CODIGO],TNOMINA[cargo]))</f>
        <v>SUPERVISOR (A) MAYORDOMIA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FIJO</v>
      </c>
      <c r="I807" t="str">
        <f>IF(Tabla15[[#This Row],[CAT1]]&lt;&gt;"",Tabla15[[#This Row],[CAT1]],Tabla15[[#This Row],[CAT2]])</f>
        <v>FIJO</v>
      </c>
      <c r="J807" s="42">
        <f>_xlfn.XLOOKUP(Tabla15[[#This Row],[COD]],TNOMINA[CODIGO],TNOMINA[sbruto])</f>
        <v>35000</v>
      </c>
      <c r="K807" s="42">
        <f>_xlfn.XLOOKUP(Tabla15[[#This Row],[COD]],TNOMINA[CODIGO],TNOMINA[ISR])</f>
        <v>0</v>
      </c>
      <c r="L807" s="42">
        <f>_xlfn.XLOOKUP(Tabla15[[#This Row],[COD]],TNOMINA[CODIGO],TNOMINA[SFS])</f>
        <v>1064</v>
      </c>
      <c r="M807" s="42">
        <f>_xlfn.XLOOKUP(Tabla15[[#This Row],[COD]],TNOMINA[CODIGO],TNOMINA[AFP])</f>
        <v>1004.5</v>
      </c>
      <c r="N807" s="42">
        <f>_xlfn.XLOOKUP(Tabla15[[#This Row],[COD]],TNOMINA[CODIGO],TNOMINA[Otro Desc.])</f>
        <v>25</v>
      </c>
      <c r="O807" s="42">
        <f>_xlfn.XLOOKUP(Tabla15[[#This Row],[COD]],TNOMINA[CODIGO],TNOMINA[sneto])</f>
        <v>32906.5</v>
      </c>
      <c r="P807" t="str">
        <f>_xlfn.XLOOKUP(Tabla15[[#This Row],[CEDULA]],EMPXSEXO[NODOC],EMPXSEXO[GENERO])</f>
        <v>M</v>
      </c>
      <c r="Q807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8" spans="1:17" hidden="1">
      <c r="A808" t="s">
        <v>7833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00110618931</v>
      </c>
      <c r="D808" t="str">
        <f>_xlfn.XLOOKUP(Tabla15[[#This Row],[CEDULA]],TMODELO[Numero Documento],TMODELO[Empleado],_xlfn.XLOOKUP(Tabla15[[#This Row],[CEDULA]],TNOMINA[cedula],TNOMINA[nombre]))</f>
        <v>ANGEL YONIS GARCIA CASTILLO</v>
      </c>
      <c r="E808" t="str">
        <f>_xlfn.XLOOKUP(Tabla15[[#This Row],[CEDULA]],TMODELO[Numero Documento],TMODELO[Cargo],_xlfn.XLOOKUP(Tabla15[[#This Row],[COD]],TNOMINA[CODIGO],TNOMINA[cargo]))</f>
        <v>MAESTRO DE ARTESANIA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>CARRERA ADMINISTRATIVA</v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CARRERA ADMINISTRATIVA</v>
      </c>
      <c r="J808" s="42">
        <f>_xlfn.XLOOKUP(Tabla15[[#This Row],[COD]],TNOMINA[CODIGO],TNOMINA[sbruto])</f>
        <v>30000</v>
      </c>
      <c r="K808" s="42">
        <f>_xlfn.XLOOKUP(Tabla15[[#This Row],[COD]],TNOMINA[CODIGO],TNOMINA[ISR])</f>
        <v>0</v>
      </c>
      <c r="L808" s="42">
        <f>_xlfn.XLOOKUP(Tabla15[[#This Row],[COD]],TNOMINA[CODIGO],TNOMINA[SFS])</f>
        <v>912</v>
      </c>
      <c r="M808" s="42">
        <f>_xlfn.XLOOKUP(Tabla15[[#This Row],[COD]],TNOMINA[CODIGO],TNOMINA[AFP])</f>
        <v>861</v>
      </c>
      <c r="N808" s="42">
        <f>_xlfn.XLOOKUP(Tabla15[[#This Row],[COD]],TNOMINA[CODIGO],TNOMINA[Otro Desc.])</f>
        <v>4628.25</v>
      </c>
      <c r="O808" s="42">
        <f>_xlfn.XLOOKUP(Tabla15[[#This Row],[COD]],TNOMINA[CODIGO],TNOMINA[sneto])</f>
        <v>23598.75</v>
      </c>
      <c r="P808" t="str">
        <f>_xlfn.XLOOKUP(Tabla15[[#This Row],[CEDULA]],EMPXSEXO[NODOC],EMPXSEXO[GENERO])</f>
        <v>M</v>
      </c>
      <c r="Q808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9" spans="1:17" hidden="1">
      <c r="A809" t="s">
        <v>7862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00111375846</v>
      </c>
      <c r="D809" t="str">
        <f>_xlfn.XLOOKUP(Tabla15[[#This Row],[CEDULA]],TMODELO[Numero Documento],TMODELO[Empleado],_xlfn.XLOOKUP(Tabla15[[#This Row],[CEDULA]],TNOMINA[cedula],TNOMINA[nombre]))</f>
        <v>CESARIN DE LA CRUZ DE LA CRUZ</v>
      </c>
      <c r="E809" t="str">
        <f>_xlfn.XLOOKUP(Tabla15[[#This Row],[CEDULA]],TMODELO[Numero Documento],TMODELO[Cargo],_xlfn.XLOOKUP(Tabla15[[#This Row],[COD]],TNOMINA[CODIGO],TNOMINA[cargo]))</f>
        <v>MAESTRO AUX. DE ARTESANIA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>CARRERA ADMINISTRATIVA</v>
      </c>
      <c r="H809" t="str">
        <f>_xlfn.XLOOKUP(Tabla15[[#This Row],[CARGO]],Tabla612[CARGO],Tabla612[CATEGORIA DEL SERVIDOR],Tabla15[[#This Row],[TIPO]])</f>
        <v>FIJO</v>
      </c>
      <c r="I809" t="str">
        <f>IF(Tabla15[[#This Row],[CAT1]]&lt;&gt;"",Tabla15[[#This Row],[CAT1]],Tabla15[[#This Row],[CAT2]])</f>
        <v>CARRERA ADMINISTRATIVA</v>
      </c>
      <c r="J809" s="42">
        <f>_xlfn.XLOOKUP(Tabla15[[#This Row],[COD]],TNOMINA[CODIGO],TNOMINA[sbruto])</f>
        <v>30000</v>
      </c>
      <c r="K809" s="42">
        <f>_xlfn.XLOOKUP(Tabla15[[#This Row],[COD]],TNOMINA[CODIGO],TNOMINA[ISR])</f>
        <v>0</v>
      </c>
      <c r="L809" s="42">
        <f>_xlfn.XLOOKUP(Tabla15[[#This Row],[COD]],TNOMINA[CODIGO],TNOMINA[SFS])</f>
        <v>912</v>
      </c>
      <c r="M809" s="42">
        <f>_xlfn.XLOOKUP(Tabla15[[#This Row],[COD]],TNOMINA[CODIGO],TNOMINA[AFP])</f>
        <v>861</v>
      </c>
      <c r="N809" s="42">
        <f>_xlfn.XLOOKUP(Tabla15[[#This Row],[COD]],TNOMINA[CODIGO],TNOMINA[Otro Desc.])</f>
        <v>3621</v>
      </c>
      <c r="O809" s="42">
        <f>_xlfn.XLOOKUP(Tabla15[[#This Row],[COD]],TNOMINA[CODIGO],TNOMINA[sneto])</f>
        <v>24606</v>
      </c>
      <c r="P809" t="str">
        <f>_xlfn.XLOOKUP(Tabla15[[#This Row],[CEDULA]],EMPXSEXO[NODOC],EMPXSEXO[GENERO])</f>
        <v>M</v>
      </c>
      <c r="Q809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0" spans="1:17" hidden="1">
      <c r="A810" t="s">
        <v>7917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00108958109</v>
      </c>
      <c r="D810" t="str">
        <f>_xlfn.XLOOKUP(Tabla15[[#This Row],[CEDULA]],TMODELO[Numero Documento],TMODELO[Empleado],_xlfn.XLOOKUP(Tabla15[[#This Row],[CEDULA]],TNOMINA[cedula],TNOMINA[nombre]))</f>
        <v>GLENNY MARIA ALMONTE BALDERA</v>
      </c>
      <c r="E810" t="str">
        <f>_xlfn.XLOOKUP(Tabla15[[#This Row],[CEDULA]],TMODELO[Numero Documento],TMODELO[Cargo],_xlfn.XLOOKUP(Tabla15[[#This Row],[COD]],TNOMINA[CODIGO],TNOMINA[cargo]))</f>
        <v>SECRETARIA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0" t="str">
        <f>_xlfn.XLOOKUP(Tabla15[[#This Row],[CEDULA]],TNOMBRADOS[CEDULA],TNOMBRADOS[STATUS],
_xlfn.XLOOKUP(Tabla15[[#This Row],[CEDULA]],TCARRERA[CEDULA],TCARRERA[CATEGORIA DEL SERVIDOR],""))</f>
        <v>CARRERA ADMINISTRATIVA</v>
      </c>
      <c r="H810" t="str">
        <f>_xlfn.XLOOKUP(Tabla15[[#This Row],[CARGO]],Tabla612[CARGO],Tabla612[CATEGORIA DEL SERVIDOR],Tabla15[[#This Row],[TIPO]])</f>
        <v>ESTATUTO SIMPLIFICADO</v>
      </c>
      <c r="I810" t="str">
        <f>IF(Tabla15[[#This Row],[CAT1]]&lt;&gt;"",Tabla15[[#This Row],[CAT1]],Tabla15[[#This Row],[CAT2]])</f>
        <v>CARRERA ADMINISTRATIVA</v>
      </c>
      <c r="J810" s="42">
        <f>_xlfn.XLOOKUP(Tabla15[[#This Row],[COD]],TNOMINA[CODIGO],TNOMINA[sbruto])</f>
        <v>30000</v>
      </c>
      <c r="K810" s="42">
        <f>_xlfn.XLOOKUP(Tabla15[[#This Row],[COD]],TNOMINA[CODIGO],TNOMINA[ISR])</f>
        <v>0</v>
      </c>
      <c r="L810" s="42">
        <f>_xlfn.XLOOKUP(Tabla15[[#This Row],[COD]],TNOMINA[CODIGO],TNOMINA[SFS])</f>
        <v>912</v>
      </c>
      <c r="M810" s="42">
        <f>_xlfn.XLOOKUP(Tabla15[[#This Row],[COD]],TNOMINA[CODIGO],TNOMINA[AFP])</f>
        <v>861</v>
      </c>
      <c r="N810" s="42">
        <f>_xlfn.XLOOKUP(Tabla15[[#This Row],[COD]],TNOMINA[CODIGO],TNOMINA[Otro Desc.])</f>
        <v>3121</v>
      </c>
      <c r="O810" s="42">
        <f>_xlfn.XLOOKUP(Tabla15[[#This Row],[COD]],TNOMINA[CODIGO],TNOMINA[sneto])</f>
        <v>25106</v>
      </c>
      <c r="P810" t="str">
        <f>_xlfn.XLOOKUP(Tabla15[[#This Row],[CEDULA]],EMPXSEXO[NODOC],EMPXSEXO[GENERO])</f>
        <v>F</v>
      </c>
      <c r="Q810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1" spans="1:17" hidden="1">
      <c r="A811" t="s">
        <v>7866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00102402310</v>
      </c>
      <c r="D811" t="str">
        <f>_xlfn.XLOOKUP(Tabla15[[#This Row],[CEDULA]],TMODELO[Numero Documento],TMODELO[Empleado],_xlfn.XLOOKUP(Tabla15[[#This Row],[CEDULA]],TNOMINA[cedula],TNOMINA[nombre]))</f>
        <v>DAISY DE JESUS ALVAREZ LEGER</v>
      </c>
      <c r="E811" t="str">
        <f>_xlfn.XLOOKUP(Tabla15[[#This Row],[CEDULA]],TMODELO[Numero Documento],TMODELO[Cargo],_xlfn.XLOOKUP(Tabla15[[#This Row],[COD]],TNOMINA[CODIGO],TNOMINA[cargo]))</f>
        <v>ENC.ESC.CANA Y CAB.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1" t="str">
        <f>_xlfn.XLOOKUP(Tabla15[[#This Row],[CEDULA]],TNOMBRADOS[CEDULA],TNOMBRADOS[STATUS],
_xlfn.XLOOKUP(Tabla15[[#This Row],[CEDULA]],TCARRERA[CEDULA],TCARRERA[CATEGORIA DEL SERVIDOR],""))</f>
        <v>CARRERA ADMINISTRATIVA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CARRERA ADMINISTRATIVA</v>
      </c>
      <c r="J811" s="42">
        <f>_xlfn.XLOOKUP(Tabla15[[#This Row],[COD]],TNOMINA[CODIGO],TNOMINA[sbruto])</f>
        <v>30000</v>
      </c>
      <c r="K811" s="42">
        <f>_xlfn.XLOOKUP(Tabla15[[#This Row],[COD]],TNOMINA[CODIGO],TNOMINA[ISR])</f>
        <v>0</v>
      </c>
      <c r="L811" s="42">
        <f>_xlfn.XLOOKUP(Tabla15[[#This Row],[COD]],TNOMINA[CODIGO],TNOMINA[SFS])</f>
        <v>912</v>
      </c>
      <c r="M811" s="42">
        <f>_xlfn.XLOOKUP(Tabla15[[#This Row],[COD]],TNOMINA[CODIGO],TNOMINA[AFP])</f>
        <v>861</v>
      </c>
      <c r="N811" s="42">
        <f>_xlfn.XLOOKUP(Tabla15[[#This Row],[COD]],TNOMINA[CODIGO],TNOMINA[Otro Desc.])</f>
        <v>5892.380000000001</v>
      </c>
      <c r="O811" s="42">
        <f>_xlfn.XLOOKUP(Tabla15[[#This Row],[COD]],TNOMINA[CODIGO],TNOMINA[sneto])</f>
        <v>22334.62</v>
      </c>
      <c r="P811" t="str">
        <f>_xlfn.XLOOKUP(Tabla15[[#This Row],[CEDULA]],EMPXSEXO[NODOC],EMPXSEXO[GENERO])</f>
        <v>F</v>
      </c>
      <c r="Q811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2" spans="1:17" hidden="1">
      <c r="A812" t="s">
        <v>8037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00100061621</v>
      </c>
      <c r="D812" t="str">
        <f>_xlfn.XLOOKUP(Tabla15[[#This Row],[CEDULA]],TMODELO[Numero Documento],TMODELO[Empleado],_xlfn.XLOOKUP(Tabla15[[#This Row],[CEDULA]],TNOMINA[cedula],TNOMINA[nombre]))</f>
        <v>PATRICIO ANTONIO ESPINAL GARCIA</v>
      </c>
      <c r="E812" t="str">
        <f>_xlfn.XLOOKUP(Tabla15[[#This Row],[CEDULA]],TMODELO[Numero Documento],TMODELO[Cargo],_xlfn.XLOOKUP(Tabla15[[#This Row],[COD]],TNOMINA[CODIGO],TNOMINA[cargo]))</f>
        <v>PROFESOR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2" t="str">
        <f>_xlfn.XLOOKUP(Tabla15[[#This Row],[CEDULA]],TNOMBRADOS[CEDULA],TNOMBRADOS[STATUS],
_xlfn.XLOOKUP(Tabla15[[#This Row],[CEDULA]],TCARRERA[CEDULA],TCARRERA[CATEGORIA DEL SERVIDOR],""))</f>
        <v/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FIJO</v>
      </c>
      <c r="J812" s="42">
        <f>_xlfn.XLOOKUP(Tabla15[[#This Row],[COD]],TNOMINA[CODIGO],TNOMINA[sbruto])</f>
        <v>30000</v>
      </c>
      <c r="K812" s="42">
        <f>_xlfn.XLOOKUP(Tabla15[[#This Row],[COD]],TNOMINA[CODIGO],TNOMINA[ISR])</f>
        <v>0</v>
      </c>
      <c r="L812" s="42">
        <f>_xlfn.XLOOKUP(Tabla15[[#This Row],[COD]],TNOMINA[CODIGO],TNOMINA[SFS])</f>
        <v>912</v>
      </c>
      <c r="M812" s="42">
        <f>_xlfn.XLOOKUP(Tabla15[[#This Row],[COD]],TNOMINA[CODIGO],TNOMINA[AFP])</f>
        <v>861</v>
      </c>
      <c r="N812" s="42">
        <f>_xlfn.XLOOKUP(Tabla15[[#This Row],[COD]],TNOMINA[CODIGO],TNOMINA[Otro Desc.])</f>
        <v>25</v>
      </c>
      <c r="O812" s="42">
        <f>_xlfn.XLOOKUP(Tabla15[[#This Row],[COD]],TNOMINA[CODIGO],TNOMINA[sneto])</f>
        <v>28202</v>
      </c>
      <c r="P812" t="str">
        <f>_xlfn.XLOOKUP(Tabla15[[#This Row],[CEDULA]],EMPXSEXO[NODOC],EMPXSEXO[GENERO])</f>
        <v>M</v>
      </c>
      <c r="Q812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3" spans="1:17" hidden="1">
      <c r="A813" t="s">
        <v>7950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00102830049</v>
      </c>
      <c r="D813" t="str">
        <f>_xlfn.XLOOKUP(Tabla15[[#This Row],[CEDULA]],TMODELO[Numero Documento],TMODELO[Empleado],_xlfn.XLOOKUP(Tabla15[[#This Row],[CEDULA]],TNOMINA[cedula],TNOMINA[nombre]))</f>
        <v>JOSE CLASTON SOLANO DE JESUS</v>
      </c>
      <c r="E813" t="str">
        <f>_xlfn.XLOOKUP(Tabla15[[#This Row],[CEDULA]],TMODELO[Numero Documento],TMODELO[Cargo],_xlfn.XLOOKUP(Tabla15[[#This Row],[COD]],TNOMINA[CODIGO],TNOMINA[cargo]))</f>
        <v>MAESTRO DE ARTESANIA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3" t="str">
        <f>_xlfn.XLOOKUP(Tabla15[[#This Row],[CEDULA]],TNOMBRADOS[CEDULA],TNOMBRADOS[STATUS],
_xlfn.XLOOKUP(Tabla15[[#This Row],[CEDULA]],TCARRERA[CEDULA],TCARRERA[CATEGORIA DEL SERVIDOR],""))</f>
        <v>CARRERA ADMINISTRATIVA</v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CARRERA ADMINISTRATIVA</v>
      </c>
      <c r="J813" s="42">
        <f>_xlfn.XLOOKUP(Tabla15[[#This Row],[COD]],TNOMINA[CODIGO],TNOMINA[sbruto])</f>
        <v>30000</v>
      </c>
      <c r="K813" s="42">
        <f>_xlfn.XLOOKUP(Tabla15[[#This Row],[COD]],TNOMINA[CODIGO],TNOMINA[ISR])</f>
        <v>0</v>
      </c>
      <c r="L813" s="42">
        <f>_xlfn.XLOOKUP(Tabla15[[#This Row],[COD]],TNOMINA[CODIGO],TNOMINA[SFS])</f>
        <v>912</v>
      </c>
      <c r="M813" s="42">
        <f>_xlfn.XLOOKUP(Tabla15[[#This Row],[COD]],TNOMINA[CODIGO],TNOMINA[AFP])</f>
        <v>861</v>
      </c>
      <c r="N813" s="42">
        <f>_xlfn.XLOOKUP(Tabla15[[#This Row],[COD]],TNOMINA[CODIGO],TNOMINA[Otro Desc.])</f>
        <v>75</v>
      </c>
      <c r="O813" s="42">
        <f>_xlfn.XLOOKUP(Tabla15[[#This Row],[COD]],TNOMINA[CODIGO],TNOMINA[sneto])</f>
        <v>28152</v>
      </c>
      <c r="P813" t="str">
        <f>_xlfn.XLOOKUP(Tabla15[[#This Row],[CEDULA]],EMPXSEXO[NODOC],EMPXSEXO[GENERO])</f>
        <v>M</v>
      </c>
      <c r="Q813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4" spans="1:17" hidden="1">
      <c r="A814" t="s">
        <v>7817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00104359898</v>
      </c>
      <c r="D814" t="str">
        <f>_xlfn.XLOOKUP(Tabla15[[#This Row],[CEDULA]],TMODELO[Numero Documento],TMODELO[Empleado],_xlfn.XLOOKUP(Tabla15[[#This Row],[CEDULA]],TNOMINA[cedula],TNOMINA[nombre]))</f>
        <v>ALBERTO BOLIVAR ARIAS RODRIGUEZ</v>
      </c>
      <c r="E814" t="str">
        <f>_xlfn.XLOOKUP(Tabla15[[#This Row],[CEDULA]],TMODELO[Numero Documento],TMODELO[Cargo],_xlfn.XLOOKUP(Tabla15[[#This Row],[COD]],TNOMINA[CODIGO],TNOMINA[cargo]))</f>
        <v>MAESTRO ENC. TALLER ZAPATERIA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2">
        <f>_xlfn.XLOOKUP(Tabla15[[#This Row],[COD]],TNOMINA[CODIGO],TNOMINA[sbruto])</f>
        <v>30000</v>
      </c>
      <c r="K814" s="42">
        <f>_xlfn.XLOOKUP(Tabla15[[#This Row],[COD]],TNOMINA[CODIGO],TNOMINA[ISR])</f>
        <v>0</v>
      </c>
      <c r="L814" s="42">
        <f>_xlfn.XLOOKUP(Tabla15[[#This Row],[COD]],TNOMINA[CODIGO],TNOMINA[SFS])</f>
        <v>912</v>
      </c>
      <c r="M814" s="42">
        <f>_xlfn.XLOOKUP(Tabla15[[#This Row],[COD]],TNOMINA[CODIGO],TNOMINA[AFP])</f>
        <v>861</v>
      </c>
      <c r="N814" s="42">
        <f>_xlfn.XLOOKUP(Tabla15[[#This Row],[COD]],TNOMINA[CODIGO],TNOMINA[Otro Desc.])</f>
        <v>4164.2400000000016</v>
      </c>
      <c r="O814" s="42">
        <f>_xlfn.XLOOKUP(Tabla15[[#This Row],[COD]],TNOMINA[CODIGO],TNOMINA[sneto])</f>
        <v>24062.76</v>
      </c>
      <c r="P814" t="str">
        <f>_xlfn.XLOOKUP(Tabla15[[#This Row],[CEDULA]],EMPXSEXO[NODOC],EMPXSEXO[GENERO])</f>
        <v>M</v>
      </c>
      <c r="Q814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5" spans="1:17" hidden="1">
      <c r="A815" t="s">
        <v>8052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00101919843</v>
      </c>
      <c r="D815" t="str">
        <f>_xlfn.XLOOKUP(Tabla15[[#This Row],[CEDULA]],TMODELO[Numero Documento],TMODELO[Empleado],_xlfn.XLOOKUP(Tabla15[[#This Row],[CEDULA]],TNOMINA[cedula],TNOMINA[nombre]))</f>
        <v>REYNA ISABEL SOSA CRUCETA</v>
      </c>
      <c r="E815" t="str">
        <f>_xlfn.XLOOKUP(Tabla15[[#This Row],[CEDULA]],TMODELO[Numero Documento],TMODELO[Cargo],_xlfn.XLOOKUP(Tabla15[[#This Row],[COD]],TNOMINA[CODIGO],TNOMINA[cargo]))</f>
        <v>PROFESOR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2">
        <f>_xlfn.XLOOKUP(Tabla15[[#This Row],[COD]],TNOMINA[CODIGO],TNOMINA[sbruto])</f>
        <v>30000</v>
      </c>
      <c r="K815" s="42">
        <f>_xlfn.XLOOKUP(Tabla15[[#This Row],[COD]],TNOMINA[CODIGO],TNOMINA[ISR])</f>
        <v>0</v>
      </c>
      <c r="L815" s="42">
        <f>_xlfn.XLOOKUP(Tabla15[[#This Row],[COD]],TNOMINA[CODIGO],TNOMINA[SFS])</f>
        <v>912</v>
      </c>
      <c r="M815" s="42">
        <f>_xlfn.XLOOKUP(Tabla15[[#This Row],[COD]],TNOMINA[CODIGO],TNOMINA[AFP])</f>
        <v>861</v>
      </c>
      <c r="N815" s="42">
        <f>_xlfn.XLOOKUP(Tabla15[[#This Row],[COD]],TNOMINA[CODIGO],TNOMINA[Otro Desc.])</f>
        <v>6702.02</v>
      </c>
      <c r="O815" s="42">
        <f>_xlfn.XLOOKUP(Tabla15[[#This Row],[COD]],TNOMINA[CODIGO],TNOMINA[sneto])</f>
        <v>21524.98</v>
      </c>
      <c r="P815" t="str">
        <f>_xlfn.XLOOKUP(Tabla15[[#This Row],[CEDULA]],EMPXSEXO[NODOC],EMPXSEXO[GENERO])</f>
        <v>F</v>
      </c>
      <c r="Q815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6" spans="1:17" hidden="1">
      <c r="A816" t="s">
        <v>8024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00105407381</v>
      </c>
      <c r="D816" t="str">
        <f>_xlfn.XLOOKUP(Tabla15[[#This Row],[CEDULA]],TMODELO[Numero Documento],TMODELO[Empleado],_xlfn.XLOOKUP(Tabla15[[#This Row],[CEDULA]],TNOMINA[cedula],TNOMINA[nombre]))</f>
        <v>MINERVA REYNOSO MEJIA</v>
      </c>
      <c r="E816" t="str">
        <f>_xlfn.XLOOKUP(Tabla15[[#This Row],[CEDULA]],TMODELO[Numero Documento],TMODELO[Cargo],_xlfn.XLOOKUP(Tabla15[[#This Row],[COD]],TNOMINA[CODIGO],TNOMINA[cargo]))</f>
        <v>AYUDANTE MAESTRA C. Y C.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6" t="str">
        <f>_xlfn.XLOOKUP(Tabla15[[#This Row],[CEDULA]],TNOMBRADOS[CEDULA],TNOMBRADOS[STATUS],
_xlfn.XLOOKUP(Tabla15[[#This Row],[CEDULA]],TCARRERA[CEDULA],TCARRERA[CATEGORIA DEL SERVIDOR],""))</f>
        <v>CARRERA ADMINISTRATIVA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CARRERA ADMINISTRATIVA</v>
      </c>
      <c r="J816" s="42">
        <f>_xlfn.XLOOKUP(Tabla15[[#This Row],[COD]],TNOMINA[CODIGO],TNOMINA[sbruto])</f>
        <v>25000</v>
      </c>
      <c r="K816" s="42">
        <f>_xlfn.XLOOKUP(Tabla15[[#This Row],[COD]],TNOMINA[CODIGO],TNOMINA[ISR])</f>
        <v>0</v>
      </c>
      <c r="L816" s="42">
        <f>_xlfn.XLOOKUP(Tabla15[[#This Row],[COD]],TNOMINA[CODIGO],TNOMINA[SFS])</f>
        <v>760</v>
      </c>
      <c r="M816" s="42">
        <f>_xlfn.XLOOKUP(Tabla15[[#This Row],[COD]],TNOMINA[CODIGO],TNOMINA[AFP])</f>
        <v>717.5</v>
      </c>
      <c r="N816" s="42">
        <f>_xlfn.XLOOKUP(Tabla15[[#This Row],[COD]],TNOMINA[CODIGO],TNOMINA[Otro Desc.])</f>
        <v>5032.619999999999</v>
      </c>
      <c r="O816" s="42">
        <f>_xlfn.XLOOKUP(Tabla15[[#This Row],[COD]],TNOMINA[CODIGO],TNOMINA[sneto])</f>
        <v>18489.88</v>
      </c>
      <c r="P816" t="str">
        <f>_xlfn.XLOOKUP(Tabla15[[#This Row],[CEDULA]],EMPXSEXO[NODOC],EMPXSEXO[GENERO])</f>
        <v>F</v>
      </c>
      <c r="Q816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7" spans="1:17" hidden="1">
      <c r="A817" t="s">
        <v>8069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00113317648</v>
      </c>
      <c r="D817" t="str">
        <f>_xlfn.XLOOKUP(Tabla15[[#This Row],[CEDULA]],TMODELO[Numero Documento],TMODELO[Empleado],_xlfn.XLOOKUP(Tabla15[[#This Row],[CEDULA]],TNOMINA[cedula],TNOMINA[nombre]))</f>
        <v>SANDRA PATRICIA RIJO OVIEDO</v>
      </c>
      <c r="E817" t="str">
        <f>_xlfn.XLOOKUP(Tabla15[[#This Row],[CEDULA]],TMODELO[Numero Documento],TMODELO[Cargo],_xlfn.XLOOKUP(Tabla15[[#This Row],[COD]],TNOMINA[CODIGO],TNOMINA[cargo]))</f>
        <v>AUXILIAR ADMINISTRATIVO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7" t="str">
        <f>_xlfn.XLOOKUP(Tabla15[[#This Row],[CEDULA]],TNOMBRADOS[CEDULA],TNOMBRADOS[STATUS],
_xlfn.XLOOKUP(Tabla15[[#This Row],[CEDULA]],TCARRERA[CEDULA],TCARRERA[CATEGORIA DEL SERVIDOR],""))</f>
        <v/>
      </c>
      <c r="H817" t="str">
        <f>_xlfn.XLOOKUP(Tabla15[[#This Row],[CARGO]],Tabla612[CARGO],Tabla612[CATEGORIA DEL SERVIDOR],Tabla15[[#This Row],[TIPO]])</f>
        <v>FIJO</v>
      </c>
      <c r="I817" t="str">
        <f>IF(Tabla15[[#This Row],[CAT1]]&lt;&gt;"",Tabla15[[#This Row],[CAT1]],Tabla15[[#This Row],[CAT2]])</f>
        <v>FIJO</v>
      </c>
      <c r="J817" s="42">
        <f>_xlfn.XLOOKUP(Tabla15[[#This Row],[COD]],TNOMINA[CODIGO],TNOMINA[sbruto])</f>
        <v>25000</v>
      </c>
      <c r="K817" s="42">
        <f>_xlfn.XLOOKUP(Tabla15[[#This Row],[COD]],TNOMINA[CODIGO],TNOMINA[ISR])</f>
        <v>0</v>
      </c>
      <c r="L817" s="42">
        <f>_xlfn.XLOOKUP(Tabla15[[#This Row],[COD]],TNOMINA[CODIGO],TNOMINA[SFS])</f>
        <v>760</v>
      </c>
      <c r="M817" s="42">
        <f>_xlfn.XLOOKUP(Tabla15[[#This Row],[COD]],TNOMINA[CODIGO],TNOMINA[AFP])</f>
        <v>717.5</v>
      </c>
      <c r="N817" s="42">
        <f>_xlfn.XLOOKUP(Tabla15[[#This Row],[COD]],TNOMINA[CODIGO],TNOMINA[Otro Desc.])</f>
        <v>25</v>
      </c>
      <c r="O817" s="42">
        <f>_xlfn.XLOOKUP(Tabla15[[#This Row],[COD]],TNOMINA[CODIGO],TNOMINA[sneto])</f>
        <v>23497.5</v>
      </c>
      <c r="P817" t="str">
        <f>_xlfn.XLOOKUP(Tabla15[[#This Row],[CEDULA]],EMPXSEXO[NODOC],EMPXSEXO[GENERO])</f>
        <v>F</v>
      </c>
      <c r="Q817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8" spans="1:17" hidden="1">
      <c r="A818" t="s">
        <v>7975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00102632577</v>
      </c>
      <c r="D818" t="str">
        <f>_xlfn.XLOOKUP(Tabla15[[#This Row],[CEDULA]],TMODELO[Numero Documento],TMODELO[Empleado],_xlfn.XLOOKUP(Tabla15[[#This Row],[CEDULA]],TNOMINA[cedula],TNOMINA[nombre]))</f>
        <v>JULIO MARCELINO ACEVEDO PEREZ</v>
      </c>
      <c r="E818" t="str">
        <f>_xlfn.XLOOKUP(Tabla15[[#This Row],[CEDULA]],TMODELO[Numero Documento],TMODELO[Cargo],_xlfn.XLOOKUP(Tabla15[[#This Row],[COD]],TNOMINA[CODIGO],TNOMINA[cargo]))</f>
        <v>VIGILANTE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8" t="str">
        <f>_xlfn.XLOOKUP(Tabla15[[#This Row],[CEDULA]],TNOMBRADOS[CEDULA],TNOMBRADOS[STATUS],
_xlfn.XLOOKUP(Tabla15[[#This Row],[CEDULA]],TCARRERA[CEDULA],TCARRERA[CATEGORIA DEL SERVIDOR],""))</f>
        <v>CARRERA ADMINISTRATIVA</v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CARRERA ADMINISTRATIVA</v>
      </c>
      <c r="J818" s="42">
        <f>_xlfn.XLOOKUP(Tabla15[[#This Row],[COD]],TNOMINA[CODIGO],TNOMINA[sbruto])</f>
        <v>24000</v>
      </c>
      <c r="K818" s="42">
        <f>_xlfn.XLOOKUP(Tabla15[[#This Row],[COD]],TNOMINA[CODIGO],TNOMINA[ISR])</f>
        <v>0</v>
      </c>
      <c r="L818" s="42">
        <f>_xlfn.XLOOKUP(Tabla15[[#This Row],[COD]],TNOMINA[CODIGO],TNOMINA[SFS])</f>
        <v>729.6</v>
      </c>
      <c r="M818" s="42">
        <f>_xlfn.XLOOKUP(Tabla15[[#This Row],[COD]],TNOMINA[CODIGO],TNOMINA[AFP])</f>
        <v>688.8</v>
      </c>
      <c r="N818" s="42">
        <f>_xlfn.XLOOKUP(Tabla15[[#This Row],[COD]],TNOMINA[CODIGO],TNOMINA[Otro Desc.])</f>
        <v>1141</v>
      </c>
      <c r="O818" s="42">
        <f>_xlfn.XLOOKUP(Tabla15[[#This Row],[COD]],TNOMINA[CODIGO],TNOMINA[sneto])</f>
        <v>21440.6</v>
      </c>
      <c r="P818" t="str">
        <f>_xlfn.XLOOKUP(Tabla15[[#This Row],[CEDULA]],EMPXSEXO[NODOC],EMPXSEXO[GENERO])</f>
        <v>M</v>
      </c>
      <c r="Q818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9" spans="1:17" hidden="1">
      <c r="A819" t="s">
        <v>8076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00117537563</v>
      </c>
      <c r="D819" t="str">
        <f>_xlfn.XLOOKUP(Tabla15[[#This Row],[CEDULA]],TMODELO[Numero Documento],TMODELO[Empleado],_xlfn.XLOOKUP(Tabla15[[#This Row],[CEDULA]],TNOMINA[cedula],TNOMINA[nombre]))</f>
        <v>SORANYI QUEZADA DE LOS SANTOS</v>
      </c>
      <c r="E819" t="str">
        <f>_xlfn.XLOOKUP(Tabla15[[#This Row],[CEDULA]],TMODELO[Numero Documento],TMODELO[Cargo],_xlfn.XLOOKUP(Tabla15[[#This Row],[COD]],TNOMINA[CODIGO],TNOMINA[cargo]))</f>
        <v>CONSERJE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9" t="str">
        <f>_xlfn.XLOOKUP(Tabla15[[#This Row],[CEDULA]],TNOMBRADOS[CEDULA],TNOMBRADOS[STATUS],
_xlfn.XLOOKUP(Tabla15[[#This Row],[CEDULA]],TCARRERA[CEDULA],TCARRERA[CATEGORIA DEL SERVIDOR],""))</f>
        <v/>
      </c>
      <c r="H819" t="str">
        <f>_xlfn.XLOOKUP(Tabla15[[#This Row],[CARGO]],Tabla612[CARGO],Tabla612[CATEGORIA DEL SERVIDOR],Tabla15[[#This Row],[TIPO]])</f>
        <v>ESTATUTO SIMPLIFICADO</v>
      </c>
      <c r="I819" t="str">
        <f>IF(Tabla15[[#This Row],[CAT1]]&lt;&gt;"",Tabla15[[#This Row],[CAT1]],Tabla15[[#This Row],[CAT2]])</f>
        <v>ESTATUTO SIMPLIFICADO</v>
      </c>
      <c r="J819" s="42">
        <f>_xlfn.XLOOKUP(Tabla15[[#This Row],[COD]],TNOMINA[CODIGO],TNOMINA[sbruto])</f>
        <v>20000</v>
      </c>
      <c r="K819" s="42">
        <f>_xlfn.XLOOKUP(Tabla15[[#This Row],[COD]],TNOMINA[CODIGO],TNOMINA[ISR])</f>
        <v>0</v>
      </c>
      <c r="L819" s="42">
        <f>_xlfn.XLOOKUP(Tabla15[[#This Row],[COD]],TNOMINA[CODIGO],TNOMINA[SFS])</f>
        <v>608</v>
      </c>
      <c r="M819" s="42">
        <f>_xlfn.XLOOKUP(Tabla15[[#This Row],[COD]],TNOMINA[CODIGO],TNOMINA[AFP])</f>
        <v>574</v>
      </c>
      <c r="N819" s="42">
        <f>_xlfn.XLOOKUP(Tabla15[[#This Row],[COD]],TNOMINA[CODIGO],TNOMINA[Otro Desc.])</f>
        <v>11723.34</v>
      </c>
      <c r="O819" s="42">
        <f>_xlfn.XLOOKUP(Tabla15[[#This Row],[COD]],TNOMINA[CODIGO],TNOMINA[sneto])</f>
        <v>7094.66</v>
      </c>
      <c r="P819" t="str">
        <f>_xlfn.XLOOKUP(Tabla15[[#This Row],[CEDULA]],EMPXSEXO[NODOC],EMPXSEXO[GENERO])</f>
        <v>F</v>
      </c>
      <c r="Q819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0" spans="1:17" hidden="1">
      <c r="A820" t="s">
        <v>7891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22500440882</v>
      </c>
      <c r="D820" t="str">
        <f>_xlfn.XLOOKUP(Tabla15[[#This Row],[CEDULA]],TMODELO[Numero Documento],TMODELO[Empleado],_xlfn.XLOOKUP(Tabla15[[#This Row],[CEDULA]],TNOMINA[cedula],TNOMINA[nombre]))</f>
        <v>ERYK RANDIEL DE PEÑA DE LOS SANTOS</v>
      </c>
      <c r="E820" t="str">
        <f>_xlfn.XLOOKUP(Tabla15[[#This Row],[CEDULA]],TMODELO[Numero Documento],TMODELO[Cargo],_xlfn.XLOOKUP(Tabla15[[#This Row],[COD]],TNOMINA[CODIGO],TNOMINA[cargo]))</f>
        <v>MENSAJERO EXTERNO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0" t="str">
        <f>_xlfn.XLOOKUP(Tabla15[[#This Row],[CEDULA]],TNOMBRADOS[CEDULA],TNOMBRADOS[STATUS],
_xlfn.XLOOKUP(Tabla15[[#This Row],[CEDULA]],TCARRERA[CEDULA],TCARRERA[CATEGORIA DEL SERVIDOR],""))</f>
        <v/>
      </c>
      <c r="H820" t="str">
        <f>_xlfn.XLOOKUP(Tabla15[[#This Row],[CARGO]],Tabla612[CARGO],Tabla612[CATEGORIA DEL SERVIDOR],Tabla15[[#This Row],[TIPO]])</f>
        <v>ESTATUTO SIMPLIFICADO</v>
      </c>
      <c r="I820" t="str">
        <f>IF(Tabla15[[#This Row],[CAT1]]&lt;&gt;"",Tabla15[[#This Row],[CAT1]],Tabla15[[#This Row],[CAT2]])</f>
        <v>ESTATUTO SIMPLIFICADO</v>
      </c>
      <c r="J820" s="42">
        <f>_xlfn.XLOOKUP(Tabla15[[#This Row],[COD]],TNOMINA[CODIGO],TNOMINA[sbruto])</f>
        <v>20000</v>
      </c>
      <c r="K820" s="42">
        <f>_xlfn.XLOOKUP(Tabla15[[#This Row],[COD]],TNOMINA[CODIGO],TNOMINA[ISR])</f>
        <v>0</v>
      </c>
      <c r="L820" s="42">
        <f>_xlfn.XLOOKUP(Tabla15[[#This Row],[COD]],TNOMINA[CODIGO],TNOMINA[SFS])</f>
        <v>608</v>
      </c>
      <c r="M820" s="42">
        <f>_xlfn.XLOOKUP(Tabla15[[#This Row],[COD]],TNOMINA[CODIGO],TNOMINA[AFP])</f>
        <v>574</v>
      </c>
      <c r="N820" s="42">
        <f>_xlfn.XLOOKUP(Tabla15[[#This Row],[COD]],TNOMINA[CODIGO],TNOMINA[Otro Desc.])</f>
        <v>5071</v>
      </c>
      <c r="O820" s="42">
        <f>_xlfn.XLOOKUP(Tabla15[[#This Row],[COD]],TNOMINA[CODIGO],TNOMINA[sneto])</f>
        <v>13747</v>
      </c>
      <c r="P820" t="str">
        <f>_xlfn.XLOOKUP(Tabla15[[#This Row],[CEDULA]],EMPXSEXO[NODOC],EMPXSEXO[GENERO])</f>
        <v>M</v>
      </c>
      <c r="Q820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1" spans="1:17" hidden="1">
      <c r="A821" t="s">
        <v>8008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00110076874</v>
      </c>
      <c r="D821" t="str">
        <f>_xlfn.XLOOKUP(Tabla15[[#This Row],[CEDULA]],TMODELO[Numero Documento],TMODELO[Empleado],_xlfn.XLOOKUP(Tabla15[[#This Row],[CEDULA]],TNOMINA[cedula],TNOMINA[nombre]))</f>
        <v>MARIANA MESA VALDEZ</v>
      </c>
      <c r="E821" t="str">
        <f>_xlfn.XLOOKUP(Tabla15[[#This Row],[CEDULA]],TMODELO[Numero Documento],TMODELO[Cargo],_xlfn.XLOOKUP(Tabla15[[#This Row],[COD]],TNOMINA[CODIGO],TNOMINA[cargo]))</f>
        <v>CONSERJE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ESTATUTO SIMPLIFICADO</v>
      </c>
      <c r="I821" t="str">
        <f>IF(Tabla15[[#This Row],[CAT1]]&lt;&gt;"",Tabla15[[#This Row],[CAT1]],Tabla15[[#This Row],[CAT2]])</f>
        <v>ESTATUTO SIMPLIFICADO</v>
      </c>
      <c r="J821" s="42">
        <f>_xlfn.XLOOKUP(Tabla15[[#This Row],[COD]],TNOMINA[CODIGO],TNOMINA[sbruto])</f>
        <v>18000</v>
      </c>
      <c r="K821" s="42">
        <f>_xlfn.XLOOKUP(Tabla15[[#This Row],[COD]],TNOMINA[CODIGO],TNOMINA[ISR])</f>
        <v>0</v>
      </c>
      <c r="L821" s="42">
        <f>_xlfn.XLOOKUP(Tabla15[[#This Row],[COD]],TNOMINA[CODIGO],TNOMINA[SFS])</f>
        <v>547.20000000000005</v>
      </c>
      <c r="M821" s="42">
        <f>_xlfn.XLOOKUP(Tabla15[[#This Row],[COD]],TNOMINA[CODIGO],TNOMINA[AFP])</f>
        <v>516.6</v>
      </c>
      <c r="N821" s="42">
        <f>_xlfn.XLOOKUP(Tabla15[[#This Row],[COD]],TNOMINA[CODIGO],TNOMINA[Otro Desc.])</f>
        <v>3071</v>
      </c>
      <c r="O821" s="42">
        <f>_xlfn.XLOOKUP(Tabla15[[#This Row],[COD]],TNOMINA[CODIGO],TNOMINA[sneto])</f>
        <v>13865.2</v>
      </c>
      <c r="P821" t="str">
        <f>_xlfn.XLOOKUP(Tabla15[[#This Row],[CEDULA]],EMPXSEXO[NODOC],EMPXSEXO[GENERO])</f>
        <v>F</v>
      </c>
      <c r="Q821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2" spans="1:17" hidden="1">
      <c r="A822" t="s">
        <v>8098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40215400819</v>
      </c>
      <c r="D822" t="str">
        <f>_xlfn.XLOOKUP(Tabla15[[#This Row],[CEDULA]],TMODELO[Numero Documento],TMODELO[Empleado],_xlfn.XLOOKUP(Tabla15[[#This Row],[CEDULA]],TNOMINA[cedula],TNOMINA[nombre]))</f>
        <v>YANELA SANCHEZ LANTIGUA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ESTATUTO SIMPLIFICADO</v>
      </c>
      <c r="I822" t="str">
        <f>IF(Tabla15[[#This Row],[CAT1]]&lt;&gt;"",Tabla15[[#This Row],[CAT1]],Tabla15[[#This Row],[CAT2]])</f>
        <v>ESTATUTO SIMPLIFICADO</v>
      </c>
      <c r="J822" s="42">
        <f>_xlfn.XLOOKUP(Tabla15[[#This Row],[COD]],TNOMINA[CODIGO],TNOMINA[sbruto])</f>
        <v>17000</v>
      </c>
      <c r="K822" s="42">
        <f>_xlfn.XLOOKUP(Tabla15[[#This Row],[COD]],TNOMINA[CODIGO],TNOMINA[ISR])</f>
        <v>0</v>
      </c>
      <c r="L822" s="42">
        <f>_xlfn.XLOOKUP(Tabla15[[#This Row],[COD]],TNOMINA[CODIGO],TNOMINA[SFS])</f>
        <v>516.79999999999995</v>
      </c>
      <c r="M822" s="42">
        <f>_xlfn.XLOOKUP(Tabla15[[#This Row],[COD]],TNOMINA[CODIGO],TNOMINA[AFP])</f>
        <v>487.9</v>
      </c>
      <c r="N822" s="42">
        <f>_xlfn.XLOOKUP(Tabla15[[#This Row],[COD]],TNOMINA[CODIGO],TNOMINA[Otro Desc.])</f>
        <v>1081</v>
      </c>
      <c r="O822" s="42">
        <f>_xlfn.XLOOKUP(Tabla15[[#This Row],[COD]],TNOMINA[CODIGO],TNOMINA[sneto])</f>
        <v>14914.3</v>
      </c>
      <c r="P822" t="str">
        <f>_xlfn.XLOOKUP(Tabla15[[#This Row],[CEDULA]],EMPXSEXO[NODOC],EMPXSEXO[GENERO])</f>
        <v>F</v>
      </c>
      <c r="Q822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3" spans="1:17" hidden="1">
      <c r="A823" t="s">
        <v>7883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00110668449</v>
      </c>
      <c r="D823" t="str">
        <f>_xlfn.XLOOKUP(Tabla15[[#This Row],[CEDULA]],TMODELO[Numero Documento],TMODELO[Empleado],_xlfn.XLOOKUP(Tabla15[[#This Row],[CEDULA]],TNOMINA[cedula],TNOMINA[nombre]))</f>
        <v>ELSA YOLANDA GARCIA</v>
      </c>
      <c r="E823" t="str">
        <f>_xlfn.XLOOKUP(Tabla15[[#This Row],[CEDULA]],TMODELO[Numero Documento],TMODELO[Cargo],_xlfn.XLOOKUP(Tabla15[[#This Row],[COD]],TNOMINA[CODIGO],TNOMINA[cargo]))</f>
        <v>CONSERJE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3" t="str">
        <f>_xlfn.XLOOKUP(Tabla15[[#This Row],[CEDULA]],TNOMBRADOS[CEDULA],TNOMBRADOS[STATUS],
_xlfn.XLOOKUP(Tabla15[[#This Row],[CEDULA]],TCARRERA[CEDULA],TCARRERA[CATEGORIA DEL SERVIDOR],""))</f>
        <v/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ESTATUTO SIMPLIFICADO</v>
      </c>
      <c r="J823" s="42">
        <f>_xlfn.XLOOKUP(Tabla15[[#This Row],[COD]],TNOMINA[CODIGO],TNOMINA[sbruto])</f>
        <v>17000</v>
      </c>
      <c r="K823" s="42">
        <f>_xlfn.XLOOKUP(Tabla15[[#This Row],[COD]],TNOMINA[CODIGO],TNOMINA[ISR])</f>
        <v>0</v>
      </c>
      <c r="L823" s="42">
        <f>_xlfn.XLOOKUP(Tabla15[[#This Row],[COD]],TNOMINA[CODIGO],TNOMINA[SFS])</f>
        <v>516.79999999999995</v>
      </c>
      <c r="M823" s="42">
        <f>_xlfn.XLOOKUP(Tabla15[[#This Row],[COD]],TNOMINA[CODIGO],TNOMINA[AFP])</f>
        <v>487.9</v>
      </c>
      <c r="N823" s="42">
        <f>_xlfn.XLOOKUP(Tabla15[[#This Row],[COD]],TNOMINA[CODIGO],TNOMINA[Otro Desc.])</f>
        <v>1071</v>
      </c>
      <c r="O823" s="42">
        <f>_xlfn.XLOOKUP(Tabla15[[#This Row],[COD]],TNOMINA[CODIGO],TNOMINA[sneto])</f>
        <v>14924.3</v>
      </c>
      <c r="P823" t="str">
        <f>_xlfn.XLOOKUP(Tabla15[[#This Row],[CEDULA]],EMPXSEXO[NODOC],EMPXSEXO[GENERO])</f>
        <v>F</v>
      </c>
      <c r="Q823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4" spans="1:17" hidden="1">
      <c r="A824" t="s">
        <v>7949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40234595425</v>
      </c>
      <c r="D824" t="str">
        <f>_xlfn.XLOOKUP(Tabla15[[#This Row],[CEDULA]],TMODELO[Numero Documento],TMODELO[Empleado],_xlfn.XLOOKUP(Tabla15[[#This Row],[CEDULA]],TNOMINA[cedula],TNOMINA[nombre]))</f>
        <v>JOSE ANGEL BIDO SANCHEZ</v>
      </c>
      <c r="E824" t="str">
        <f>_xlfn.XLOOKUP(Tabla15[[#This Row],[CEDULA]],TMODELO[Numero Documento],TMODELO[Cargo],_xlfn.XLOOKUP(Tabla15[[#This Row],[COD]],TNOMINA[CODIGO],TNOMINA[cargo]))</f>
        <v>JARDINERO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4" t="str">
        <f>_xlfn.XLOOKUP(Tabla15[[#This Row],[CEDULA]],TNOMBRADOS[CEDULA],TNOMBRADOS[STATUS],
_xlfn.XLOOKUP(Tabla15[[#This Row],[CEDULA]],TCARRERA[CEDULA],TCARRERA[CATEGORIA DEL SERVIDOR],""))</f>
        <v/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ESTATUTO SIMPLIFICADO</v>
      </c>
      <c r="J824" s="42">
        <f>_xlfn.XLOOKUP(Tabla15[[#This Row],[COD]],TNOMINA[CODIGO],TNOMINA[sbruto])</f>
        <v>15000</v>
      </c>
      <c r="K824" s="42">
        <f>_xlfn.XLOOKUP(Tabla15[[#This Row],[COD]],TNOMINA[CODIGO],TNOMINA[ISR])</f>
        <v>0</v>
      </c>
      <c r="L824" s="42">
        <f>_xlfn.XLOOKUP(Tabla15[[#This Row],[COD]],TNOMINA[CODIGO],TNOMINA[SFS])</f>
        <v>456</v>
      </c>
      <c r="M824" s="42">
        <f>_xlfn.XLOOKUP(Tabla15[[#This Row],[COD]],TNOMINA[CODIGO],TNOMINA[AFP])</f>
        <v>430.5</v>
      </c>
      <c r="N824" s="42">
        <f>_xlfn.XLOOKUP(Tabla15[[#This Row],[COD]],TNOMINA[CODIGO],TNOMINA[Otro Desc.])</f>
        <v>25</v>
      </c>
      <c r="O824" s="42">
        <f>_xlfn.XLOOKUP(Tabla15[[#This Row],[COD]],TNOMINA[CODIGO],TNOMINA[sneto])</f>
        <v>14088.5</v>
      </c>
      <c r="P824" t="str">
        <f>_xlfn.XLOOKUP(Tabla15[[#This Row],[CEDULA]],EMPXSEXO[NODOC],EMPXSEXO[GENERO])</f>
        <v>M</v>
      </c>
      <c r="Q824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5" spans="1:17" hidden="1">
      <c r="A825" t="s">
        <v>7412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2">
        <f>_xlfn.XLOOKUP(Tabla15[[#This Row],[COD]],TNOMINA[CODIGO],TNOMINA[sbruto])</f>
        <v>260000</v>
      </c>
      <c r="K825" s="42">
        <f>_xlfn.XLOOKUP(Tabla15[[#This Row],[COD]],TNOMINA[CODIGO],TNOMINA[ISR])</f>
        <v>50296.02</v>
      </c>
      <c r="L825" s="42">
        <f>_xlfn.XLOOKUP(Tabla15[[#This Row],[COD]],TNOMINA[CODIGO],TNOMINA[SFS])</f>
        <v>5685.41</v>
      </c>
      <c r="M825" s="42">
        <f>_xlfn.XLOOKUP(Tabla15[[#This Row],[COD]],TNOMINA[CODIGO],TNOMINA[AFP])</f>
        <v>7462</v>
      </c>
      <c r="N825" s="42">
        <f>_xlfn.XLOOKUP(Tabla15[[#This Row],[COD]],TNOMINA[CODIGO],TNOMINA[Otro Desc.])</f>
        <v>25</v>
      </c>
      <c r="O825" s="42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6" spans="1:17" hidden="1">
      <c r="A826" t="s">
        <v>7472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2">
        <f>_xlfn.XLOOKUP(Tabla15[[#This Row],[COD]],TNOMINA[CODIGO],TNOMINA[sbruto])</f>
        <v>55000</v>
      </c>
      <c r="K826" s="42">
        <f>_xlfn.XLOOKUP(Tabla15[[#This Row],[COD]],TNOMINA[CODIGO],TNOMINA[ISR])</f>
        <v>2559.6799999999998</v>
      </c>
      <c r="L826" s="42">
        <f>_xlfn.XLOOKUP(Tabla15[[#This Row],[COD]],TNOMINA[CODIGO],TNOMINA[SFS])</f>
        <v>1672</v>
      </c>
      <c r="M826" s="42">
        <f>_xlfn.XLOOKUP(Tabla15[[#This Row],[COD]],TNOMINA[CODIGO],TNOMINA[AFP])</f>
        <v>1578.5</v>
      </c>
      <c r="N826" s="42">
        <f>_xlfn.XLOOKUP(Tabla15[[#This Row],[COD]],TNOMINA[CODIGO],TNOMINA[Otro Desc.])</f>
        <v>3073</v>
      </c>
      <c r="O826" s="42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7" spans="1:17" hidden="1">
      <c r="A827" t="s">
        <v>7421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2">
        <f>_xlfn.XLOOKUP(Tabla15[[#This Row],[COD]],TNOMINA[CODIGO],TNOMINA[sbruto])</f>
        <v>50000</v>
      </c>
      <c r="K827" s="42">
        <f>_xlfn.XLOOKUP(Tabla15[[#This Row],[COD]],TNOMINA[CODIGO],TNOMINA[ISR])</f>
        <v>1854</v>
      </c>
      <c r="L827" s="42">
        <f>_xlfn.XLOOKUP(Tabla15[[#This Row],[COD]],TNOMINA[CODIGO],TNOMINA[SFS])</f>
        <v>1520</v>
      </c>
      <c r="M827" s="42">
        <f>_xlfn.XLOOKUP(Tabla15[[#This Row],[COD]],TNOMINA[CODIGO],TNOMINA[AFP])</f>
        <v>1435</v>
      </c>
      <c r="N827" s="42">
        <f>_xlfn.XLOOKUP(Tabla15[[#This Row],[COD]],TNOMINA[CODIGO],TNOMINA[Otro Desc.])</f>
        <v>4696</v>
      </c>
      <c r="O827" s="42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8" spans="1:17" hidden="1">
      <c r="A828" t="s">
        <v>7569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2">
        <f>_xlfn.XLOOKUP(Tabla15[[#This Row],[COD]],TNOMINA[CODIGO],TNOMINA[sbruto])</f>
        <v>45000</v>
      </c>
      <c r="K828" s="42">
        <f>_xlfn.XLOOKUP(Tabla15[[#This Row],[COD]],TNOMINA[CODIGO],TNOMINA[ISR])</f>
        <v>1148.33</v>
      </c>
      <c r="L828" s="42">
        <f>_xlfn.XLOOKUP(Tabla15[[#This Row],[COD]],TNOMINA[CODIGO],TNOMINA[SFS])</f>
        <v>1368</v>
      </c>
      <c r="M828" s="42">
        <f>_xlfn.XLOOKUP(Tabla15[[#This Row],[COD]],TNOMINA[CODIGO],TNOMINA[AFP])</f>
        <v>1291.5</v>
      </c>
      <c r="N828" s="42">
        <f>_xlfn.XLOOKUP(Tabla15[[#This Row],[COD]],TNOMINA[CODIGO],TNOMINA[Otro Desc.])</f>
        <v>21817</v>
      </c>
      <c r="O828" s="42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9" spans="1:17" hidden="1">
      <c r="A829" t="s">
        <v>7316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2">
        <f>_xlfn.XLOOKUP(Tabla15[[#This Row],[COD]],TNOMINA[CODIGO],TNOMINA[sbruto])</f>
        <v>35000</v>
      </c>
      <c r="K829" s="42">
        <f>_xlfn.XLOOKUP(Tabla15[[#This Row],[COD]],TNOMINA[CODIGO],TNOMINA[ISR])</f>
        <v>0</v>
      </c>
      <c r="L829" s="42">
        <f>_xlfn.XLOOKUP(Tabla15[[#This Row],[COD]],TNOMINA[CODIGO],TNOMINA[SFS])</f>
        <v>1064</v>
      </c>
      <c r="M829" s="42">
        <f>_xlfn.XLOOKUP(Tabla15[[#This Row],[COD]],TNOMINA[CODIGO],TNOMINA[AFP])</f>
        <v>1004.5</v>
      </c>
      <c r="N829" s="42">
        <f>_xlfn.XLOOKUP(Tabla15[[#This Row],[COD]],TNOMINA[CODIGO],TNOMINA[Otro Desc.])</f>
        <v>25</v>
      </c>
      <c r="O829" s="42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0" spans="1:17" hidden="1">
      <c r="A830" t="s">
        <v>7370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40219858764</v>
      </c>
      <c r="D830" t="str">
        <f>_xlfn.XLOOKUP(Tabla15[[#This Row],[CEDULA]],TMODELO[Numero Documento],TMODELO[Empleado],_xlfn.XLOOKUP(Tabla15[[#This Row],[CEDULA]],TNOMINA[cedula],TNOMINA[nombre]))</f>
        <v>DOMIK JULIANNY JIMENEZ REYES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2">
        <f>_xlfn.XLOOKUP(Tabla15[[#This Row],[COD]],TNOMINA[CODIGO],TNOMINA[sbruto])</f>
        <v>35000</v>
      </c>
      <c r="K830" s="42">
        <f>_xlfn.XLOOKUP(Tabla15[[#This Row],[COD]],TNOMINA[CODIGO],TNOMINA[ISR])</f>
        <v>0</v>
      </c>
      <c r="L830" s="42">
        <f>_xlfn.XLOOKUP(Tabla15[[#This Row],[COD]],TNOMINA[CODIGO],TNOMINA[SFS])</f>
        <v>1064</v>
      </c>
      <c r="M830" s="42">
        <f>_xlfn.XLOOKUP(Tabla15[[#This Row],[COD]],TNOMINA[CODIGO],TNOMINA[AFP])</f>
        <v>1004.5</v>
      </c>
      <c r="N830" s="42">
        <f>_xlfn.XLOOKUP(Tabla15[[#This Row],[COD]],TNOMINA[CODIGO],TNOMINA[Otro Desc.])</f>
        <v>25</v>
      </c>
      <c r="O830" s="42">
        <f>_xlfn.XLOOKUP(Tabla15[[#This Row],[COD]],TNOMINA[CODIGO],TNOMINA[sneto])</f>
        <v>32906.5</v>
      </c>
      <c r="P830" t="str">
        <f>_xlfn.XLOOKUP(Tabla15[[#This Row],[CEDULA]],EMPXSEXO[NODOC],EMPXSEXO[GENERO])</f>
        <v>M</v>
      </c>
      <c r="Q830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1" spans="1:17" hidden="1">
      <c r="A831" t="s">
        <v>7387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22400382093</v>
      </c>
      <c r="D831" t="str">
        <f>_xlfn.XLOOKUP(Tabla15[[#This Row],[CEDULA]],TMODELO[Numero Documento],TMODELO[Empleado],_xlfn.XLOOKUP(Tabla15[[#This Row],[CEDULA]],TNOMINA[cedula],TNOMINA[nombre]))</f>
        <v>ELIZABETH LEONOR GUZMAN JIMENEZ</v>
      </c>
      <c r="E831" t="str">
        <f>_xlfn.XLOOKUP(Tabla15[[#This Row],[CEDULA]],TMODELO[Numero Documento],TMODELO[Cargo],_xlfn.XLOOKUP(Tabla15[[#This Row],[COD]],TNOMINA[CODIGO],TNOMINA[cargo]))</f>
        <v>AUXILIAR ADMINISTRATIVO (A)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FIJO</v>
      </c>
      <c r="I831" t="str">
        <f>IF(Tabla15[[#This Row],[CAT1]]&lt;&gt;"",Tabla15[[#This Row],[CAT1]],Tabla15[[#This Row],[CAT2]])</f>
        <v>FIJO</v>
      </c>
      <c r="J831" s="42">
        <f>_xlfn.XLOOKUP(Tabla15[[#This Row],[COD]],TNOMINA[CODIGO],TNOMINA[sbruto])</f>
        <v>35000</v>
      </c>
      <c r="K831" s="42">
        <f>_xlfn.XLOOKUP(Tabla15[[#This Row],[COD]],TNOMINA[CODIGO],TNOMINA[ISR])</f>
        <v>0</v>
      </c>
      <c r="L831" s="42">
        <f>_xlfn.XLOOKUP(Tabla15[[#This Row],[COD]],TNOMINA[CODIGO],TNOMINA[SFS])</f>
        <v>1064</v>
      </c>
      <c r="M831" s="42">
        <f>_xlfn.XLOOKUP(Tabla15[[#This Row],[COD]],TNOMINA[CODIGO],TNOMINA[AFP])</f>
        <v>1004.5</v>
      </c>
      <c r="N831" s="42">
        <f>_xlfn.XLOOKUP(Tabla15[[#This Row],[COD]],TNOMINA[CODIGO],TNOMINA[Otro Desc.])</f>
        <v>25</v>
      </c>
      <c r="O831" s="42">
        <f>_xlfn.XLOOKUP(Tabla15[[#This Row],[COD]],TNOMINA[CODIGO],TNOMINA[sneto])</f>
        <v>32906.5</v>
      </c>
      <c r="P831" t="str">
        <f>_xlfn.XLOOKUP(Tabla15[[#This Row],[CEDULA]],EMPXSEXO[NODOC],EMPXSEXO[GENERO])</f>
        <v>F</v>
      </c>
      <c r="Q831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2" spans="1:17" hidden="1">
      <c r="A832" t="s">
        <v>7656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2">
        <f>_xlfn.XLOOKUP(Tabla15[[#This Row],[COD]],TNOMINA[CODIGO],TNOMINA[sbruto])</f>
        <v>35000</v>
      </c>
      <c r="K832" s="42">
        <f>_xlfn.XLOOKUP(Tabla15[[#This Row],[COD]],TNOMINA[CODIGO],TNOMINA[ISR])</f>
        <v>0</v>
      </c>
      <c r="L832" s="42">
        <f>_xlfn.XLOOKUP(Tabla15[[#This Row],[COD]],TNOMINA[CODIGO],TNOMINA[SFS])</f>
        <v>1064</v>
      </c>
      <c r="M832" s="42">
        <f>_xlfn.XLOOKUP(Tabla15[[#This Row],[COD]],TNOMINA[CODIGO],TNOMINA[AFP])</f>
        <v>1004.5</v>
      </c>
      <c r="N832" s="42">
        <f>_xlfn.XLOOKUP(Tabla15[[#This Row],[COD]],TNOMINA[CODIGO],TNOMINA[Otro Desc.])</f>
        <v>25</v>
      </c>
      <c r="O832" s="42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3" spans="1:17" hidden="1">
      <c r="A833" t="s">
        <v>7512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40221894559</v>
      </c>
      <c r="D833" t="str">
        <f>_xlfn.XLOOKUP(Tabla15[[#This Row],[CEDULA]],TMODELO[Numero Documento],TMODELO[Empleado],_xlfn.XLOOKUP(Tabla15[[#This Row],[CEDULA]],TNOMINA[cedula],TNOMINA[nombre]))</f>
        <v>KENYA ELIZABETH SENA CAMPS</v>
      </c>
      <c r="E833" t="str">
        <f>_xlfn.XLOOKUP(Tabla15[[#This Row],[CEDULA]],TMODELO[Numero Documento],TMODELO[Cargo],_xlfn.XLOOKUP(Tabla15[[#This Row],[COD]],TNOMINA[CODIGO],TNOMINA[cargo]))</f>
        <v>SECRETARIA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ESTATUTO SIMPLIFICADO</v>
      </c>
      <c r="I833" t="str">
        <f>IF(Tabla15[[#This Row],[CAT1]]&lt;&gt;"",Tabla15[[#This Row],[CAT1]],Tabla15[[#This Row],[CAT2]])</f>
        <v>ESTATUTO SIMPLIFICADO</v>
      </c>
      <c r="J833" s="42">
        <f>_xlfn.XLOOKUP(Tabla15[[#This Row],[COD]],TNOMINA[CODIGO],TNOMINA[sbruto])</f>
        <v>35000</v>
      </c>
      <c r="K833" s="42">
        <f>_xlfn.XLOOKUP(Tabla15[[#This Row],[COD]],TNOMINA[CODIGO],TNOMINA[ISR])</f>
        <v>0</v>
      </c>
      <c r="L833" s="42">
        <f>_xlfn.XLOOKUP(Tabla15[[#This Row],[COD]],TNOMINA[CODIGO],TNOMINA[SFS])</f>
        <v>1064</v>
      </c>
      <c r="M833" s="42">
        <f>_xlfn.XLOOKUP(Tabla15[[#This Row],[COD]],TNOMINA[CODIGO],TNOMINA[AFP])</f>
        <v>1004.5</v>
      </c>
      <c r="N833" s="42">
        <f>_xlfn.XLOOKUP(Tabla15[[#This Row],[COD]],TNOMINA[CODIGO],TNOMINA[Otro Desc.])</f>
        <v>3221</v>
      </c>
      <c r="O833" s="42">
        <f>_xlfn.XLOOKUP(Tabla15[[#This Row],[COD]],TNOMINA[CODIGO],TNOMINA[sneto])</f>
        <v>29710.5</v>
      </c>
      <c r="P833" t="str">
        <f>_xlfn.XLOOKUP(Tabla15[[#This Row],[CEDULA]],EMPXSEXO[NODOC],EMPXSEXO[GENERO])</f>
        <v>F</v>
      </c>
      <c r="Q833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4" spans="1:17" hidden="1">
      <c r="A834" t="s">
        <v>7309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00108559832</v>
      </c>
      <c r="D834" t="str">
        <f>_xlfn.XLOOKUP(Tabla15[[#This Row],[CEDULA]],TMODELO[Numero Documento],TMODELO[Empleado],_xlfn.XLOOKUP(Tabla15[[#This Row],[CEDULA]],TNOMINA[cedula],TNOMINA[nombre]))</f>
        <v>ANTONIO VENERANDO RAMIREZ MORENO</v>
      </c>
      <c r="E834" t="str">
        <f>_xlfn.XLOOKUP(Tabla15[[#This Row],[CEDULA]],TMODELO[Numero Documento],TMODELO[Cargo],_xlfn.XLOOKUP(Tabla15[[#This Row],[COD]],TNOMINA[CODIGO],TNOMINA[cargo]))</f>
        <v>SUBDIR.CREATIVIDAD Y PART. POP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2">
        <f>_xlfn.XLOOKUP(Tabla15[[#This Row],[COD]],TNOMINA[CODIGO],TNOMINA[sbruto])</f>
        <v>31500</v>
      </c>
      <c r="K834" s="42">
        <f>_xlfn.XLOOKUP(Tabla15[[#This Row],[COD]],TNOMINA[CODIGO],TNOMINA[ISR])</f>
        <v>0</v>
      </c>
      <c r="L834" s="42">
        <f>_xlfn.XLOOKUP(Tabla15[[#This Row],[COD]],TNOMINA[CODIGO],TNOMINA[SFS])</f>
        <v>957.6</v>
      </c>
      <c r="M834" s="42">
        <f>_xlfn.XLOOKUP(Tabla15[[#This Row],[COD]],TNOMINA[CODIGO],TNOMINA[AFP])</f>
        <v>904.05</v>
      </c>
      <c r="N834" s="42">
        <f>_xlfn.XLOOKUP(Tabla15[[#This Row],[COD]],TNOMINA[CODIGO],TNOMINA[Otro Desc.])</f>
        <v>7990.66</v>
      </c>
      <c r="O834" s="42">
        <f>_xlfn.XLOOKUP(Tabla15[[#This Row],[COD]],TNOMINA[CODIGO],TNOMINA[sneto])</f>
        <v>21647.69</v>
      </c>
      <c r="P834" t="str">
        <f>_xlfn.XLOOKUP(Tabla15[[#This Row],[CEDULA]],EMPXSEXO[NODOC],EMPXSEXO[GENERO])</f>
        <v>M</v>
      </c>
      <c r="Q834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5" spans="1:17" hidden="1">
      <c r="A835" t="s">
        <v>7625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00118077007</v>
      </c>
      <c r="D835" t="str">
        <f>_xlfn.XLOOKUP(Tabla15[[#This Row],[CEDULA]],TMODELO[Numero Documento],TMODELO[Empleado],_xlfn.XLOOKUP(Tabla15[[#This Row],[CEDULA]],TNOMINA[cedula],TNOMINA[nombre]))</f>
        <v>RAFAEL EMILIO UREA OLIVA</v>
      </c>
      <c r="E835" t="str">
        <f>_xlfn.XLOOKUP(Tabla15[[#This Row],[CEDULA]],TMODELO[Numero Documento],TMODELO[Cargo],_xlfn.XLOOKUP(Tabla15[[#This Row],[COD]],TNOMINA[CODIGO],TNOMINA[cargo]))</f>
        <v>AUXILIAR ADMINISTRATIVO (A)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FIJO</v>
      </c>
      <c r="I835" t="str">
        <f>IF(Tabla15[[#This Row],[CAT1]]&lt;&gt;"",Tabla15[[#This Row],[CAT1]],Tabla15[[#This Row],[CAT2]])</f>
        <v>FIJO</v>
      </c>
      <c r="J835" s="42">
        <f>_xlfn.XLOOKUP(Tabla15[[#This Row],[COD]],TNOMINA[CODIGO],TNOMINA[sbruto])</f>
        <v>30000</v>
      </c>
      <c r="K835" s="42">
        <f>_xlfn.XLOOKUP(Tabla15[[#This Row],[COD]],TNOMINA[CODIGO],TNOMINA[ISR])</f>
        <v>0</v>
      </c>
      <c r="L835" s="42">
        <f>_xlfn.XLOOKUP(Tabla15[[#This Row],[COD]],TNOMINA[CODIGO],TNOMINA[SFS])</f>
        <v>912</v>
      </c>
      <c r="M835" s="42">
        <f>_xlfn.XLOOKUP(Tabla15[[#This Row],[COD]],TNOMINA[CODIGO],TNOMINA[AFP])</f>
        <v>861</v>
      </c>
      <c r="N835" s="42">
        <f>_xlfn.XLOOKUP(Tabla15[[#This Row],[COD]],TNOMINA[CODIGO],TNOMINA[Otro Desc.])</f>
        <v>479.16999999999825</v>
      </c>
      <c r="O835" s="42">
        <f>_xlfn.XLOOKUP(Tabla15[[#This Row],[COD]],TNOMINA[CODIGO],TNOMINA[sneto])</f>
        <v>27747.83</v>
      </c>
      <c r="P835" t="str">
        <f>_xlfn.XLOOKUP(Tabla15[[#This Row],[CEDULA]],EMPXSEXO[NODOC],EMPXSEXO[GENERO])</f>
        <v>M</v>
      </c>
      <c r="Q835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6" spans="1:17" hidden="1">
      <c r="A836" t="s">
        <v>7357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00100049188</v>
      </c>
      <c r="D836" t="str">
        <f>_xlfn.XLOOKUP(Tabla15[[#This Row],[CEDULA]],TMODELO[Numero Documento],TMODELO[Empleado],_xlfn.XLOOKUP(Tabla15[[#This Row],[CEDULA]],TNOMINA[cedula],TNOMINA[nombre]))</f>
        <v>DANILO FRIAS FRIAS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2">
        <f>_xlfn.XLOOKUP(Tabla15[[#This Row],[COD]],TNOMINA[CODIGO],TNOMINA[sbruto])</f>
        <v>30000</v>
      </c>
      <c r="K836" s="42">
        <f>_xlfn.XLOOKUP(Tabla15[[#This Row],[COD]],TNOMINA[CODIGO],TNOMINA[ISR])</f>
        <v>0</v>
      </c>
      <c r="L836" s="42">
        <f>_xlfn.XLOOKUP(Tabla15[[#This Row],[COD]],TNOMINA[CODIGO],TNOMINA[SFS])</f>
        <v>912</v>
      </c>
      <c r="M836" s="42">
        <f>_xlfn.XLOOKUP(Tabla15[[#This Row],[COD]],TNOMINA[CODIGO],TNOMINA[AFP])</f>
        <v>861</v>
      </c>
      <c r="N836" s="42">
        <f>_xlfn.XLOOKUP(Tabla15[[#This Row],[COD]],TNOMINA[CODIGO],TNOMINA[Otro Desc.])</f>
        <v>25</v>
      </c>
      <c r="O836" s="42">
        <f>_xlfn.XLOOKUP(Tabla15[[#This Row],[COD]],TNOMINA[CODIGO],TNOMINA[sneto])</f>
        <v>28202</v>
      </c>
      <c r="P836" t="str">
        <f>_xlfn.XLOOKUP(Tabla15[[#This Row],[CEDULA]],EMPXSEXO[NODOC],EMPXSEXO[GENERO])</f>
        <v>M</v>
      </c>
      <c r="Q836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7" spans="1:17" hidden="1">
      <c r="A837" t="s">
        <v>7416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01000614899</v>
      </c>
      <c r="D837" t="str">
        <f>_xlfn.XLOOKUP(Tabla15[[#This Row],[CEDULA]],TMODELO[Numero Documento],TMODELO[Empleado],_xlfn.XLOOKUP(Tabla15[[#This Row],[CEDULA]],TNOMINA[cedula],TNOMINA[nombre]))</f>
        <v>FLORENTINO ALCANTARA NOVA</v>
      </c>
      <c r="E837" t="str">
        <f>_xlfn.XLOOKUP(Tabla15[[#This Row],[CEDULA]],TMODELO[Numero Documento],TMODELO[Cargo],_xlfn.XLOOKUP(Tabla15[[#This Row],[COD]],TNOMINA[CODIGO],TNOMINA[cargo]))</f>
        <v>CHOFER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7" t="str">
        <f>_xlfn.XLOOKUP(Tabla15[[#This Row],[CEDULA]],TNOMBRADOS[CEDULA],TNOMBRADOS[STATUS],
_xlfn.XLOOKUP(Tabla15[[#This Row],[CEDULA]],TCARRERA[CEDULA],TCARRERA[CATEGORIA DEL SERVIDOR],""))</f>
        <v/>
      </c>
      <c r="H837" t="str">
        <f>_xlfn.XLOOKUP(Tabla15[[#This Row],[CARGO]],Tabla612[CARGO],Tabla612[CATEGORIA DEL SERVIDOR],Tabla15[[#This Row],[TIPO]])</f>
        <v>ESTATUTO SIMPLIFICADO</v>
      </c>
      <c r="I837" t="str">
        <f>IF(Tabla15[[#This Row],[CAT1]]&lt;&gt;"",Tabla15[[#This Row],[CAT1]],Tabla15[[#This Row],[CAT2]])</f>
        <v>ESTATUTO SIMPLIFICADO</v>
      </c>
      <c r="J837" s="42">
        <f>_xlfn.XLOOKUP(Tabla15[[#This Row],[COD]],TNOMINA[CODIGO],TNOMINA[sbruto])</f>
        <v>30000</v>
      </c>
      <c r="K837" s="42">
        <f>_xlfn.XLOOKUP(Tabla15[[#This Row],[COD]],TNOMINA[CODIGO],TNOMINA[ISR])</f>
        <v>0</v>
      </c>
      <c r="L837" s="42">
        <f>_xlfn.XLOOKUP(Tabla15[[#This Row],[COD]],TNOMINA[CODIGO],TNOMINA[SFS])</f>
        <v>912</v>
      </c>
      <c r="M837" s="42">
        <f>_xlfn.XLOOKUP(Tabla15[[#This Row],[COD]],TNOMINA[CODIGO],TNOMINA[AFP])</f>
        <v>861</v>
      </c>
      <c r="N837" s="42">
        <f>_xlfn.XLOOKUP(Tabla15[[#This Row],[COD]],TNOMINA[CODIGO],TNOMINA[Otro Desc.])</f>
        <v>25</v>
      </c>
      <c r="O837" s="42">
        <f>_xlfn.XLOOKUP(Tabla15[[#This Row],[COD]],TNOMINA[CODIGO],TNOMINA[sneto])</f>
        <v>28202</v>
      </c>
      <c r="P837" t="str">
        <f>_xlfn.XLOOKUP(Tabla15[[#This Row],[CEDULA]],EMPXSEXO[NODOC],EMPXSEXO[GENERO])</f>
        <v>M</v>
      </c>
      <c r="Q837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8" spans="1:17" hidden="1">
      <c r="A838" t="s">
        <v>7712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03104607829</v>
      </c>
      <c r="D838" t="str">
        <f>_xlfn.XLOOKUP(Tabla15[[#This Row],[CEDULA]],TMODELO[Numero Documento],TMODELO[Empleado],_xlfn.XLOOKUP(Tabla15[[#This Row],[CEDULA]],TNOMINA[cedula],TNOMINA[nombre]))</f>
        <v>YSLANIA CARINA GONZALEZ BENCOSME</v>
      </c>
      <c r="E838" t="str">
        <f>_xlfn.XLOOKUP(Tabla15[[#This Row],[CEDULA]],TMODELO[Numero Documento],TMODELO[Cargo],_xlfn.XLOOKUP(Tabla15[[#This Row],[COD]],TNOMINA[CODIGO],TNOMINA[cargo]))</f>
        <v>TECNICO ADMINISTRATIVO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>CARRERA ADMINISTRATIVA</v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CARRERA ADMINISTRATIVA</v>
      </c>
      <c r="J838" s="42">
        <f>_xlfn.XLOOKUP(Tabla15[[#This Row],[COD]],TNOMINA[CODIGO],TNOMINA[sbruto])</f>
        <v>45000</v>
      </c>
      <c r="K838" s="42">
        <f>_xlfn.XLOOKUP(Tabla15[[#This Row],[COD]],TNOMINA[CODIGO],TNOMINA[ISR])</f>
        <v>910.22</v>
      </c>
      <c r="L838" s="42">
        <f>_xlfn.XLOOKUP(Tabla15[[#This Row],[COD]],TNOMINA[CODIGO],TNOMINA[SFS])</f>
        <v>1368</v>
      </c>
      <c r="M838" s="42">
        <f>_xlfn.XLOOKUP(Tabla15[[#This Row],[COD]],TNOMINA[CODIGO],TNOMINA[AFP])</f>
        <v>1291.5</v>
      </c>
      <c r="N838" s="42">
        <f>_xlfn.XLOOKUP(Tabla15[[#This Row],[COD]],TNOMINA[CODIGO],TNOMINA[Otro Desc.])</f>
        <v>1612.3799999999974</v>
      </c>
      <c r="O838" s="42">
        <f>_xlfn.XLOOKUP(Tabla15[[#This Row],[COD]],TNOMINA[CODIGO],TNOMINA[sneto])</f>
        <v>39817.9</v>
      </c>
      <c r="P838" t="str">
        <f>_xlfn.XLOOKUP(Tabla15[[#This Row],[CEDULA]],EMPXSEXO[NODOC],EMPXSEXO[GENERO])</f>
        <v>F</v>
      </c>
      <c r="Q838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39" spans="1:17" hidden="1">
      <c r="A839" t="s">
        <v>7284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40208928537</v>
      </c>
      <c r="D839" t="str">
        <f>_xlfn.XLOOKUP(Tabla15[[#This Row],[CEDULA]],TMODELO[Numero Documento],TMODELO[Empleado],_xlfn.XLOOKUP(Tabla15[[#This Row],[CEDULA]],TNOMINA[cedula],TNOMINA[nombre]))</f>
        <v>ALEXANDRA FAMILIA CONTRERAS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2">
        <f>_xlfn.XLOOKUP(Tabla15[[#This Row],[COD]],TNOMINA[CODIGO],TNOMINA[sbruto])</f>
        <v>35000</v>
      </c>
      <c r="K839" s="42">
        <f>_xlfn.XLOOKUP(Tabla15[[#This Row],[COD]],TNOMINA[CODIGO],TNOMINA[ISR])</f>
        <v>0</v>
      </c>
      <c r="L839" s="42">
        <f>_xlfn.XLOOKUP(Tabla15[[#This Row],[COD]],TNOMINA[CODIGO],TNOMINA[SFS])</f>
        <v>1064</v>
      </c>
      <c r="M839" s="42">
        <f>_xlfn.XLOOKUP(Tabla15[[#This Row],[COD]],TNOMINA[CODIGO],TNOMINA[AFP])</f>
        <v>1004.5</v>
      </c>
      <c r="N839" s="42">
        <f>_xlfn.XLOOKUP(Tabla15[[#This Row],[COD]],TNOMINA[CODIGO],TNOMINA[Otro Desc.])</f>
        <v>25</v>
      </c>
      <c r="O839" s="42">
        <f>_xlfn.XLOOKUP(Tabla15[[#This Row],[COD]],TNOMINA[CODIGO],TNOMINA[sneto])</f>
        <v>32906.5</v>
      </c>
      <c r="P839" t="str">
        <f>_xlfn.XLOOKUP(Tabla15[[#This Row],[CEDULA]],EMPXSEXO[NODOC],EMPXSEXO[GENERO])</f>
        <v>F</v>
      </c>
      <c r="Q839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0" spans="1:17" hidden="1">
      <c r="A840" t="s">
        <v>7332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02301502163</v>
      </c>
      <c r="D840" t="str">
        <f>_xlfn.XLOOKUP(Tabla15[[#This Row],[CEDULA]],TMODELO[Numero Documento],TMODELO[Empleado],_xlfn.XLOOKUP(Tabla15[[#This Row],[CEDULA]],TNOMINA[cedula],TNOMINA[nombre]))</f>
        <v>CARLOS VALENTIN BENJAMIN VALERA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2">
        <f>_xlfn.XLOOKUP(Tabla15[[#This Row],[COD]],TNOMINA[CODIGO],TNOMINA[sbruto])</f>
        <v>35000</v>
      </c>
      <c r="K840" s="42">
        <f>_xlfn.XLOOKUP(Tabla15[[#This Row],[COD]],TNOMINA[CODIGO],TNOMINA[ISR])</f>
        <v>0</v>
      </c>
      <c r="L840" s="42">
        <f>_xlfn.XLOOKUP(Tabla15[[#This Row],[COD]],TNOMINA[CODIGO],TNOMINA[SFS])</f>
        <v>1064</v>
      </c>
      <c r="M840" s="42">
        <f>_xlfn.XLOOKUP(Tabla15[[#This Row],[COD]],TNOMINA[CODIGO],TNOMINA[AFP])</f>
        <v>1004.5</v>
      </c>
      <c r="N840" s="42">
        <f>_xlfn.XLOOKUP(Tabla15[[#This Row],[COD]],TNOMINA[CODIGO],TNOMINA[Otro Desc.])</f>
        <v>25</v>
      </c>
      <c r="O840" s="42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1" spans="1:17" hidden="1">
      <c r="A841" t="s">
        <v>7393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2">
        <f>_xlfn.XLOOKUP(Tabla15[[#This Row],[COD]],TNOMINA[CODIGO],TNOMINA[sbruto])</f>
        <v>35000</v>
      </c>
      <c r="K841" s="42">
        <f>_xlfn.XLOOKUP(Tabla15[[#This Row],[COD]],TNOMINA[CODIGO],TNOMINA[ISR])</f>
        <v>0</v>
      </c>
      <c r="L841" s="42">
        <f>_xlfn.XLOOKUP(Tabla15[[#This Row],[COD]],TNOMINA[CODIGO],TNOMINA[SFS])</f>
        <v>1064</v>
      </c>
      <c r="M841" s="42">
        <f>_xlfn.XLOOKUP(Tabla15[[#This Row],[COD]],TNOMINA[CODIGO],TNOMINA[AFP])</f>
        <v>1004.5</v>
      </c>
      <c r="N841" s="42">
        <f>_xlfn.XLOOKUP(Tabla15[[#This Row],[COD]],TNOMINA[CODIGO],TNOMINA[Otro Desc.])</f>
        <v>2621</v>
      </c>
      <c r="O841" s="42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2" spans="1:17" hidden="1">
      <c r="A842" t="s">
        <v>7683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2">
        <f>_xlfn.XLOOKUP(Tabla15[[#This Row],[COD]],TNOMINA[CODIGO],TNOMINA[sbruto])</f>
        <v>35000</v>
      </c>
      <c r="K842" s="42">
        <f>_xlfn.XLOOKUP(Tabla15[[#This Row],[COD]],TNOMINA[CODIGO],TNOMINA[ISR])</f>
        <v>0</v>
      </c>
      <c r="L842" s="42">
        <f>_xlfn.XLOOKUP(Tabla15[[#This Row],[COD]],TNOMINA[CODIGO],TNOMINA[SFS])</f>
        <v>1064</v>
      </c>
      <c r="M842" s="42">
        <f>_xlfn.XLOOKUP(Tabla15[[#This Row],[COD]],TNOMINA[CODIGO],TNOMINA[AFP])</f>
        <v>1004.5</v>
      </c>
      <c r="N842" s="42">
        <f>_xlfn.XLOOKUP(Tabla15[[#This Row],[COD]],TNOMINA[CODIGO],TNOMINA[Otro Desc.])</f>
        <v>25</v>
      </c>
      <c r="O842" s="42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3" spans="1:17" hidden="1">
      <c r="A843" t="s">
        <v>7424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2">
        <f>_xlfn.XLOOKUP(Tabla15[[#This Row],[COD]],TNOMINA[CODIGO],TNOMINA[sbruto])</f>
        <v>19000.55</v>
      </c>
      <c r="K843" s="42">
        <f>_xlfn.XLOOKUP(Tabla15[[#This Row],[COD]],TNOMINA[CODIGO],TNOMINA[ISR])</f>
        <v>0</v>
      </c>
      <c r="L843" s="42">
        <f>_xlfn.XLOOKUP(Tabla15[[#This Row],[COD]],TNOMINA[CODIGO],TNOMINA[SFS])</f>
        <v>577.62</v>
      </c>
      <c r="M843" s="42">
        <f>_xlfn.XLOOKUP(Tabla15[[#This Row],[COD]],TNOMINA[CODIGO],TNOMINA[AFP])</f>
        <v>545.32000000000005</v>
      </c>
      <c r="N843" s="42">
        <f>_xlfn.XLOOKUP(Tabla15[[#This Row],[COD]],TNOMINA[CODIGO],TNOMINA[Otro Desc.])</f>
        <v>25</v>
      </c>
      <c r="O843" s="42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4" spans="1:17" hidden="1">
      <c r="A844" t="s">
        <v>7677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2">
        <f>_xlfn.XLOOKUP(Tabla15[[#This Row],[COD]],TNOMINA[CODIGO],TNOMINA[sbruto])</f>
        <v>16992.62</v>
      </c>
      <c r="K844" s="42">
        <f>_xlfn.XLOOKUP(Tabla15[[#This Row],[COD]],TNOMINA[CODIGO],TNOMINA[ISR])</f>
        <v>0</v>
      </c>
      <c r="L844" s="42">
        <f>_xlfn.XLOOKUP(Tabla15[[#This Row],[COD]],TNOMINA[CODIGO],TNOMINA[SFS])</f>
        <v>516.58000000000004</v>
      </c>
      <c r="M844" s="42">
        <f>_xlfn.XLOOKUP(Tabla15[[#This Row],[COD]],TNOMINA[CODIGO],TNOMINA[AFP])</f>
        <v>487.69</v>
      </c>
      <c r="N844" s="42">
        <f>_xlfn.XLOOKUP(Tabla15[[#This Row],[COD]],TNOMINA[CODIGO],TNOMINA[Otro Desc.])</f>
        <v>324.99999999999818</v>
      </c>
      <c r="O844" s="42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5" spans="1:17" hidden="1">
      <c r="A845" t="s">
        <v>7696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2">
        <f>_xlfn.XLOOKUP(Tabla15[[#This Row],[COD]],TNOMINA[CODIGO],TNOMINA[sbruto])</f>
        <v>15400</v>
      </c>
      <c r="K845" s="42">
        <f>_xlfn.XLOOKUP(Tabla15[[#This Row],[COD]],TNOMINA[CODIGO],TNOMINA[ISR])</f>
        <v>0</v>
      </c>
      <c r="L845" s="42">
        <f>_xlfn.XLOOKUP(Tabla15[[#This Row],[COD]],TNOMINA[CODIGO],TNOMINA[SFS])</f>
        <v>468.16</v>
      </c>
      <c r="M845" s="42">
        <f>_xlfn.XLOOKUP(Tabla15[[#This Row],[COD]],TNOMINA[CODIGO],TNOMINA[AFP])</f>
        <v>441.98</v>
      </c>
      <c r="N845" s="42">
        <f>_xlfn.XLOOKUP(Tabla15[[#This Row],[COD]],TNOMINA[CODIGO],TNOMINA[Otro Desc.])</f>
        <v>325</v>
      </c>
      <c r="O845" s="42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6" spans="1:17" hidden="1">
      <c r="A846" t="s">
        <v>7560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2">
        <f>_xlfn.XLOOKUP(Tabla15[[#This Row],[COD]],TNOMINA[CODIGO],TNOMINA[sbruto])</f>
        <v>11000</v>
      </c>
      <c r="K846" s="42">
        <f>_xlfn.XLOOKUP(Tabla15[[#This Row],[COD]],TNOMINA[CODIGO],TNOMINA[ISR])</f>
        <v>0</v>
      </c>
      <c r="L846" s="42">
        <f>_xlfn.XLOOKUP(Tabla15[[#This Row],[COD]],TNOMINA[CODIGO],TNOMINA[SFS])</f>
        <v>334.4</v>
      </c>
      <c r="M846" s="42">
        <f>_xlfn.XLOOKUP(Tabla15[[#This Row],[COD]],TNOMINA[CODIGO],TNOMINA[AFP])</f>
        <v>315.7</v>
      </c>
      <c r="N846" s="42">
        <f>_xlfn.XLOOKUP(Tabla15[[#This Row],[COD]],TNOMINA[CODIGO],TNOMINA[Otro Desc.])</f>
        <v>25</v>
      </c>
      <c r="O846" s="42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7" spans="1:17" hidden="1">
      <c r="A847" t="s">
        <v>7553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2">
        <f>_xlfn.XLOOKUP(Tabla15[[#This Row],[COD]],TNOMINA[CODIGO],TNOMINA[sbruto])</f>
        <v>10000</v>
      </c>
      <c r="K847" s="42">
        <f>_xlfn.XLOOKUP(Tabla15[[#This Row],[COD]],TNOMINA[CODIGO],TNOMINA[ISR])</f>
        <v>0</v>
      </c>
      <c r="L847" s="42">
        <f>_xlfn.XLOOKUP(Tabla15[[#This Row],[COD]],TNOMINA[CODIGO],TNOMINA[SFS])</f>
        <v>304</v>
      </c>
      <c r="M847" s="42">
        <f>_xlfn.XLOOKUP(Tabla15[[#This Row],[COD]],TNOMINA[CODIGO],TNOMINA[AFP])</f>
        <v>287</v>
      </c>
      <c r="N847" s="42">
        <f>_xlfn.XLOOKUP(Tabla15[[#This Row],[COD]],TNOMINA[CODIGO],TNOMINA[Otro Desc.])</f>
        <v>375</v>
      </c>
      <c r="O847" s="42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8" spans="1:17" hidden="1">
      <c r="A848" t="s">
        <v>7320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2">
        <f>_xlfn.XLOOKUP(Tabla15[[#This Row],[COD]],TNOMINA[CODIGO],TNOMINA[sbruto])</f>
        <v>35000</v>
      </c>
      <c r="K848" s="42">
        <f>_xlfn.XLOOKUP(Tabla15[[#This Row],[COD]],TNOMINA[CODIGO],TNOMINA[ISR])</f>
        <v>0</v>
      </c>
      <c r="L848" s="42">
        <f>_xlfn.XLOOKUP(Tabla15[[#This Row],[COD]],TNOMINA[CODIGO],TNOMINA[SFS])</f>
        <v>1064</v>
      </c>
      <c r="M848" s="42">
        <f>_xlfn.XLOOKUP(Tabla15[[#This Row],[COD]],TNOMINA[CODIGO],TNOMINA[AFP])</f>
        <v>1004.5</v>
      </c>
      <c r="N848" s="42">
        <f>_xlfn.XLOOKUP(Tabla15[[#This Row],[COD]],TNOMINA[CODIGO],TNOMINA[Otro Desc.])</f>
        <v>25</v>
      </c>
      <c r="O848" s="42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49" spans="1:17" hidden="1">
      <c r="A849" t="s">
        <v>7628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03104238153</v>
      </c>
      <c r="D849" t="str">
        <f>_xlfn.XLOOKUP(Tabla15[[#This Row],[CEDULA]],TMODELO[Numero Documento],TMODELO[Empleado],_xlfn.XLOOKUP(Tabla15[[#This Row],[CEDULA]],TNOMINA[cedula],TNOMINA[nombre]))</f>
        <v>RAMON ANTONIO ACEVEDO</v>
      </c>
      <c r="E849" t="str">
        <f>_xlfn.XLOOKUP(Tabla15[[#This Row],[CEDULA]],TMODELO[Numero Documento],TMODELO[Cargo],_xlfn.XLOOKUP(Tabla15[[#This Row],[COD]],TNOMINA[CODIGO],TNOMINA[cargo]))</f>
        <v>AUXILIAR ADMINISTRATIVO (A)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2">
        <f>_xlfn.XLOOKUP(Tabla15[[#This Row],[COD]],TNOMINA[CODIGO],TNOMINA[sbruto])</f>
        <v>35000</v>
      </c>
      <c r="K849" s="42">
        <f>_xlfn.XLOOKUP(Tabla15[[#This Row],[COD]],TNOMINA[CODIGO],TNOMINA[ISR])</f>
        <v>0</v>
      </c>
      <c r="L849" s="42">
        <f>_xlfn.XLOOKUP(Tabla15[[#This Row],[COD]],TNOMINA[CODIGO],TNOMINA[SFS])</f>
        <v>1064</v>
      </c>
      <c r="M849" s="42">
        <f>_xlfn.XLOOKUP(Tabla15[[#This Row],[COD]],TNOMINA[CODIGO],TNOMINA[AFP])</f>
        <v>1004.5</v>
      </c>
      <c r="N849" s="42">
        <f>_xlfn.XLOOKUP(Tabla15[[#This Row],[COD]],TNOMINA[CODIGO],TNOMINA[Otro Desc.])</f>
        <v>25</v>
      </c>
      <c r="O849" s="42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0" spans="1:17" hidden="1">
      <c r="A850" t="s">
        <v>7630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05600095953</v>
      </c>
      <c r="D850" t="str">
        <f>_xlfn.XLOOKUP(Tabla15[[#This Row],[CEDULA]],TMODELO[Numero Documento],TMODELO[Empleado],_xlfn.XLOOKUP(Tabla15[[#This Row],[CEDULA]],TNOMINA[cedula],TNOMINA[nombre]))</f>
        <v>RAMON ANTONIO MATRILLE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2">
        <f>_xlfn.XLOOKUP(Tabla15[[#This Row],[COD]],TNOMINA[CODIGO],TNOMINA[sbruto])</f>
        <v>35000</v>
      </c>
      <c r="K850" s="42">
        <f>_xlfn.XLOOKUP(Tabla15[[#This Row],[COD]],TNOMINA[CODIGO],TNOMINA[ISR])</f>
        <v>0</v>
      </c>
      <c r="L850" s="42">
        <f>_xlfn.XLOOKUP(Tabla15[[#This Row],[COD]],TNOMINA[CODIGO],TNOMINA[SFS])</f>
        <v>1064</v>
      </c>
      <c r="M850" s="42">
        <f>_xlfn.XLOOKUP(Tabla15[[#This Row],[COD]],TNOMINA[CODIGO],TNOMINA[AFP])</f>
        <v>1004.5</v>
      </c>
      <c r="N850" s="42">
        <f>_xlfn.XLOOKUP(Tabla15[[#This Row],[COD]],TNOMINA[CODIGO],TNOMINA[Otro Desc.])</f>
        <v>19382.61</v>
      </c>
      <c r="O850" s="42">
        <f>_xlfn.XLOOKUP(Tabla15[[#This Row],[COD]],TNOMINA[CODIGO],TNOMINA[sneto])</f>
        <v>13548.89</v>
      </c>
      <c r="P850" t="str">
        <f>_xlfn.XLOOKUP(Tabla15[[#This Row],[CEDULA]],EMPXSEXO[NODOC],EMPXSEXO[GENERO])</f>
        <v>M</v>
      </c>
      <c r="Q850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1" spans="1:17" hidden="1">
      <c r="A851" t="s">
        <v>7445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04700005335</v>
      </c>
      <c r="D851" t="str">
        <f>_xlfn.XLOOKUP(Tabla15[[#This Row],[CEDULA]],TMODELO[Numero Documento],TMODELO[Empleado],_xlfn.XLOOKUP(Tabla15[[#This Row],[CEDULA]],TNOMINA[cedula],TNOMINA[nombre]))</f>
        <v>GUILLERMO RAFAEL RODRIGUEZ ROSARIO</v>
      </c>
      <c r="E851" t="str">
        <f>_xlfn.XLOOKUP(Tabla15[[#This Row],[CEDULA]],TMODELO[Numero Documento],TMODELO[Cargo],_xlfn.XLOOKUP(Tabla15[[#This Row],[COD]],TNOMINA[CODIGO],TNOMINA[cargo]))</f>
        <v>GESTOR CULTURAL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2">
        <f>_xlfn.XLOOKUP(Tabla15[[#This Row],[COD]],TNOMINA[CODIGO],TNOMINA[sbruto])</f>
        <v>35000</v>
      </c>
      <c r="K851" s="42">
        <f>_xlfn.XLOOKUP(Tabla15[[#This Row],[COD]],TNOMINA[CODIGO],TNOMINA[ISR])</f>
        <v>0</v>
      </c>
      <c r="L851" s="42">
        <f>_xlfn.XLOOKUP(Tabla15[[#This Row],[COD]],TNOMINA[CODIGO],TNOMINA[SFS])</f>
        <v>1064</v>
      </c>
      <c r="M851" s="42">
        <f>_xlfn.XLOOKUP(Tabla15[[#This Row],[COD]],TNOMINA[CODIGO],TNOMINA[AFP])</f>
        <v>1004.5</v>
      </c>
      <c r="N851" s="42">
        <f>_xlfn.XLOOKUP(Tabla15[[#This Row],[COD]],TNOMINA[CODIGO],TNOMINA[Otro Desc.])</f>
        <v>25</v>
      </c>
      <c r="O851" s="42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2" spans="1:17" hidden="1">
      <c r="A852" t="s">
        <v>7632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04800297923</v>
      </c>
      <c r="D852" t="str">
        <f>_xlfn.XLOOKUP(Tabla15[[#This Row],[CEDULA]],TMODELO[Numero Documento],TMODELO[Empleado],_xlfn.XLOOKUP(Tabla15[[#This Row],[CEDULA]],TNOMINA[cedula],TNOMINA[nombre]))</f>
        <v>RAMON ANTONIO VALDEMAR JIMENEZ BATISTA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2">
        <f>_xlfn.XLOOKUP(Tabla15[[#This Row],[COD]],TNOMINA[CODIGO],TNOMINA[sbruto])</f>
        <v>35000</v>
      </c>
      <c r="K852" s="42">
        <f>_xlfn.XLOOKUP(Tabla15[[#This Row],[COD]],TNOMINA[CODIGO],TNOMINA[ISR])</f>
        <v>0</v>
      </c>
      <c r="L852" s="42">
        <f>_xlfn.XLOOKUP(Tabla15[[#This Row],[COD]],TNOMINA[CODIGO],TNOMINA[SFS])</f>
        <v>1064</v>
      </c>
      <c r="M852" s="42">
        <f>_xlfn.XLOOKUP(Tabla15[[#This Row],[COD]],TNOMINA[CODIGO],TNOMINA[AFP])</f>
        <v>1004.5</v>
      </c>
      <c r="N852" s="42">
        <f>_xlfn.XLOOKUP(Tabla15[[#This Row],[COD]],TNOMINA[CODIGO],TNOMINA[Otro Desc.])</f>
        <v>25</v>
      </c>
      <c r="O852" s="42">
        <f>_xlfn.XLOOKUP(Tabla15[[#This Row],[COD]],TNOMINA[CODIGO],TNOMINA[sneto])</f>
        <v>32906.5</v>
      </c>
      <c r="P852" t="str">
        <f>_xlfn.XLOOKUP(Tabla15[[#This Row],[CEDULA]],EMPXSEXO[NODOC],EMPXSEXO[GENERO])</f>
        <v>M</v>
      </c>
      <c r="Q852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3" spans="1:17" hidden="1">
      <c r="A853" t="s">
        <v>7541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05600816705</v>
      </c>
      <c r="D853" t="str">
        <f>_xlfn.XLOOKUP(Tabla15[[#This Row],[CEDULA]],TMODELO[Numero Documento],TMODELO[Empleado],_xlfn.XLOOKUP(Tabla15[[#This Row],[CEDULA]],TNOMINA[cedula],TNOMINA[nombre]))</f>
        <v>LUIS SIGFREDO BRETON CASTILLO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2">
        <f>_xlfn.XLOOKUP(Tabla15[[#This Row],[COD]],TNOMINA[CODIGO],TNOMINA[sbruto])</f>
        <v>35000</v>
      </c>
      <c r="K853" s="42">
        <f>_xlfn.XLOOKUP(Tabla15[[#This Row],[COD]],TNOMINA[CODIGO],TNOMINA[ISR])</f>
        <v>0</v>
      </c>
      <c r="L853" s="42">
        <f>_xlfn.XLOOKUP(Tabla15[[#This Row],[COD]],TNOMINA[CODIGO],TNOMINA[SFS])</f>
        <v>1064</v>
      </c>
      <c r="M853" s="42">
        <f>_xlfn.XLOOKUP(Tabla15[[#This Row],[COD]],TNOMINA[CODIGO],TNOMINA[AFP])</f>
        <v>1004.5</v>
      </c>
      <c r="N853" s="42">
        <f>_xlfn.XLOOKUP(Tabla15[[#This Row],[COD]],TNOMINA[CODIGO],TNOMINA[Otro Desc.])</f>
        <v>25</v>
      </c>
      <c r="O853" s="42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4" spans="1:17" hidden="1">
      <c r="A854" t="s">
        <v>7679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2">
        <f>_xlfn.XLOOKUP(Tabla15[[#This Row],[COD]],TNOMINA[CODIGO],TNOMINA[sbruto])</f>
        <v>35000</v>
      </c>
      <c r="K854" s="42">
        <f>_xlfn.XLOOKUP(Tabla15[[#This Row],[COD]],TNOMINA[CODIGO],TNOMINA[ISR])</f>
        <v>0</v>
      </c>
      <c r="L854" s="42">
        <f>_xlfn.XLOOKUP(Tabla15[[#This Row],[COD]],TNOMINA[CODIGO],TNOMINA[SFS])</f>
        <v>1064</v>
      </c>
      <c r="M854" s="42">
        <f>_xlfn.XLOOKUP(Tabla15[[#This Row],[COD]],TNOMINA[CODIGO],TNOMINA[AFP])</f>
        <v>1004.5</v>
      </c>
      <c r="N854" s="42">
        <f>_xlfn.XLOOKUP(Tabla15[[#This Row],[COD]],TNOMINA[CODIGO],TNOMINA[Otro Desc.])</f>
        <v>25</v>
      </c>
      <c r="O854" s="42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5" spans="1:17" hidden="1">
      <c r="A855" t="s">
        <v>7713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2">
        <f>_xlfn.XLOOKUP(Tabla15[[#This Row],[COD]],TNOMINA[CODIGO],TNOMINA[sbruto])</f>
        <v>20000</v>
      </c>
      <c r="K855" s="42">
        <f>_xlfn.XLOOKUP(Tabla15[[#This Row],[COD]],TNOMINA[CODIGO],TNOMINA[ISR])</f>
        <v>0</v>
      </c>
      <c r="L855" s="42">
        <f>_xlfn.XLOOKUP(Tabla15[[#This Row],[COD]],TNOMINA[CODIGO],TNOMINA[SFS])</f>
        <v>608</v>
      </c>
      <c r="M855" s="42">
        <f>_xlfn.XLOOKUP(Tabla15[[#This Row],[COD]],TNOMINA[CODIGO],TNOMINA[AFP])</f>
        <v>574</v>
      </c>
      <c r="N855" s="42">
        <f>_xlfn.XLOOKUP(Tabla15[[#This Row],[COD]],TNOMINA[CODIGO],TNOMINA[Otro Desc.])</f>
        <v>25</v>
      </c>
      <c r="O855" s="42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6" spans="1:17" hidden="1">
      <c r="A856" t="s">
        <v>8394</v>
      </c>
      <c r="B856" t="str">
        <f>_xlfn.XLOOKUP(Tabla15[[#This Row],[COD]],TNOMINA[CODIGO],TNOMINA[tipo])</f>
        <v>INTERINATO</v>
      </c>
      <c r="C856" t="str">
        <f>_xlfn.XLOOKUP(Tabla15[[#This Row],[COD]],TNOMINA[CODIGO],TNOMINA[cedula])</f>
        <v>00118528686</v>
      </c>
      <c r="D856" t="str">
        <f>_xlfn.XLOOKUP(Tabla15[[#This Row],[CEDULA]],TMODELO[Numero Documento],TMODELO[Empleado],_xlfn.XLOOKUP(Tabla15[[#This Row],[CEDULA]],TNOMINA[cedula],TNOMINA[nombre]))</f>
        <v>JASIEL MONTERO JAQUEZ</v>
      </c>
      <c r="E856" t="str">
        <f>_xlfn.XLOOKUP(Tabla15[[#This Row],[CEDULA]],TMODELO[Numero Documento],TMODELO[Cargo],_xlfn.XLOOKUP(Tabla15[[#This Row],[COD]],TNOMINA[CODIGO],TNOMINA[cargo]))</f>
        <v>SOPORTE TECNICO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INTERINATO</v>
      </c>
      <c r="I856" t="str">
        <f>IF(Tabla15[[#This Row],[CAT1]]&lt;&gt;"",Tabla15[[#This Row],[CAT1]],Tabla15[[#This Row],[CAT2]])</f>
        <v>INTERINATO</v>
      </c>
      <c r="J856" s="42">
        <f>_xlfn.XLOOKUP(Tabla15[[#This Row],[COD]],TNOMINA[CODIGO],TNOMINA[sbruto])</f>
        <v>50000</v>
      </c>
      <c r="K856" s="42">
        <f>_xlfn.XLOOKUP(Tabla15[[#This Row],[COD]],TNOMINA[CODIGO],TNOMINA[ISR])</f>
        <v>9780.99</v>
      </c>
      <c r="L856" s="42">
        <f>_xlfn.XLOOKUP(Tabla15[[#This Row],[COD]],TNOMINA[CODIGO],TNOMINA[SFS])</f>
        <v>1435</v>
      </c>
      <c r="M856" s="42">
        <f>_xlfn.XLOOKUP(Tabla15[[#This Row],[COD]],TNOMINA[CODIGO],TNOMINA[AFP])</f>
        <v>1520</v>
      </c>
      <c r="N856" s="42">
        <f>_xlfn.XLOOKUP(Tabla15[[#This Row],[COD]],TNOMINA[CODIGO],TNOMINA[Otro Desc.])</f>
        <v>0</v>
      </c>
      <c r="O856" s="42">
        <f>_xlfn.XLOOKUP(Tabla15[[#This Row],[COD]],TNOMINA[CODIGO],TNOMINA[sneto])</f>
        <v>37264.01</v>
      </c>
      <c r="P856" t="str">
        <f>_xlfn.XLOOKUP(Tabla15[[#This Row],[CEDULA]],EMPXSEXO[NODOC],EMPXSEXO[GENERO])</f>
        <v>M</v>
      </c>
      <c r="Q856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7" spans="1:17" hidden="1">
      <c r="A857" t="s">
        <v>8400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00118395946</v>
      </c>
      <c r="D857" t="str">
        <f>_xlfn.XLOOKUP(Tabla15[[#This Row],[CEDULA]],TMODELO[Numero Documento],TMODELO[Empleado],_xlfn.XLOOKUP(Tabla15[[#This Row],[CEDULA]],TNOMINA[cedula],TNOMINA[nombre]))</f>
        <v>YASSAEL NUÑEZ MEDINA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2">
        <f>_xlfn.XLOOKUP(Tabla15[[#This Row],[COD]],TNOMINA[CODIGO],TNOMINA[sbruto])</f>
        <v>10000</v>
      </c>
      <c r="K857" s="42">
        <f>_xlfn.XLOOKUP(Tabla15[[#This Row],[COD]],TNOMINA[CODIGO],TNOMINA[ISR])</f>
        <v>1881.8</v>
      </c>
      <c r="L857" s="42">
        <f>_xlfn.XLOOKUP(Tabla15[[#This Row],[COD]],TNOMINA[CODIGO],TNOMINA[SFS])</f>
        <v>287</v>
      </c>
      <c r="M857" s="42">
        <f>_xlfn.XLOOKUP(Tabla15[[#This Row],[COD]],TNOMINA[CODIGO],TNOMINA[AFP])</f>
        <v>304</v>
      </c>
      <c r="N857" s="42">
        <f>_xlfn.XLOOKUP(Tabla15[[#This Row],[COD]],TNOMINA[CODIGO],TNOMINA[Otro Desc.])</f>
        <v>0</v>
      </c>
      <c r="O857" s="42">
        <f>_xlfn.XLOOKUP(Tabla15[[#This Row],[COD]],TNOMINA[CODIGO],TNOMINA[sneto])</f>
        <v>7527.2</v>
      </c>
      <c r="P857" t="str">
        <f>_xlfn.XLOOKUP(Tabla15[[#This Row],[CEDULA]],EMPXSEXO[NODOC],EMPXSEXO[GENERO])</f>
        <v>M</v>
      </c>
      <c r="Q857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8" spans="1:17" hidden="1">
      <c r="A858" t="s">
        <v>8397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00112874672</v>
      </c>
      <c r="D858" t="str">
        <f>_xlfn.XLOOKUP(Tabla15[[#This Row],[CEDULA]],TMODELO[Numero Documento],TMODELO[Empleado],_xlfn.XLOOKUP(Tabla15[[#This Row],[CEDULA]],TNOMINA[cedula],TNOMINA[nombre]))</f>
        <v>SANTOS LOPEZ ROMERO</v>
      </c>
      <c r="E858" t="str">
        <f>_xlfn.XLOOKUP(Tabla15[[#This Row],[CEDULA]],TMODELO[Numero Documento],TMODELO[Cargo],_xlfn.XLOOKUP(Tabla15[[#This Row],[COD]],TNOMINA[CODIGO],TNOMINA[cargo]))</f>
        <v>SOPORTE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2">
        <f>_xlfn.XLOOKUP(Tabla15[[#This Row],[COD]],TNOMINA[CODIGO],TNOMINA[sbruto])</f>
        <v>15000</v>
      </c>
      <c r="K858" s="42">
        <f>_xlfn.XLOOKUP(Tabla15[[#This Row],[COD]],TNOMINA[CODIGO],TNOMINA[ISR])</f>
        <v>2117.02</v>
      </c>
      <c r="L858" s="42">
        <f>_xlfn.XLOOKUP(Tabla15[[#This Row],[COD]],TNOMINA[CODIGO],TNOMINA[SFS])</f>
        <v>430.5</v>
      </c>
      <c r="M858" s="42">
        <f>_xlfn.XLOOKUP(Tabla15[[#This Row],[COD]],TNOMINA[CODIGO],TNOMINA[AFP])</f>
        <v>456</v>
      </c>
      <c r="N858" s="42">
        <f>_xlfn.XLOOKUP(Tabla15[[#This Row],[COD]],TNOMINA[CODIGO],TNOMINA[Otro Desc.])</f>
        <v>0</v>
      </c>
      <c r="O858" s="42">
        <f>_xlfn.XLOOKUP(Tabla15[[#This Row],[COD]],TNOMINA[CODIGO],TNOMINA[sneto])</f>
        <v>11996.48</v>
      </c>
      <c r="P858" t="str">
        <f>_xlfn.XLOOKUP(Tabla15[[#This Row],[CEDULA]],EMPXSEXO[NODOC],EMPXSEXO[GENERO])</f>
        <v>M</v>
      </c>
      <c r="Q858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859" spans="1:17" hidden="1">
      <c r="A859" t="s">
        <v>8396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03104526516</v>
      </c>
      <c r="D859" t="str">
        <f>_xlfn.XLOOKUP(Tabla15[[#This Row],[CEDULA]],TMODELO[Numero Documento],TMODELO[Empleado],_xlfn.XLOOKUP(Tabla15[[#This Row],[CEDULA]],TNOMINA[cedula],TNOMINA[nombre]))</f>
        <v>MARIA EMILIA GARCIA PORTELA</v>
      </c>
      <c r="E859" t="str">
        <f>_xlfn.XLOOKUP(Tabla15[[#This Row],[CEDULA]],TMODELO[Numero Documento],TMODELO[Cargo],_xlfn.XLOOKUP(Tabla15[[#This Row],[COD]],TNOMINA[CODIGO],TNOMINA[cargo]))</f>
        <v>GESTOR DE PROTOCOLO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ESTATUTO SIMPLIFICADO</v>
      </c>
      <c r="I859" t="str">
        <f>IF(Tabla15[[#This Row],[CAT1]]&lt;&gt;"",Tabla15[[#This Row],[CAT1]],Tabla15[[#This Row],[CAT2]])</f>
        <v>ESTATUTO SIMPLIFICADO</v>
      </c>
      <c r="J859" s="42">
        <f>_xlfn.XLOOKUP(Tabla15[[#This Row],[COD]],TNOMINA[CODIGO],TNOMINA[sbruto])</f>
        <v>42000</v>
      </c>
      <c r="K859" s="42">
        <f>_xlfn.XLOOKUP(Tabla15[[#This Row],[COD]],TNOMINA[CODIGO],TNOMINA[ISR])</f>
        <v>8181.46</v>
      </c>
      <c r="L859" s="42">
        <f>_xlfn.XLOOKUP(Tabla15[[#This Row],[COD]],TNOMINA[CODIGO],TNOMINA[SFS])</f>
        <v>1205.4000000000001</v>
      </c>
      <c r="M859" s="42">
        <f>_xlfn.XLOOKUP(Tabla15[[#This Row],[COD]],TNOMINA[CODIGO],TNOMINA[AFP])</f>
        <v>1276.8</v>
      </c>
      <c r="N859" s="42">
        <f>_xlfn.XLOOKUP(Tabla15[[#This Row],[COD]],TNOMINA[CODIGO],TNOMINA[Otro Desc.])</f>
        <v>0</v>
      </c>
      <c r="O859" s="42">
        <f>_xlfn.XLOOKUP(Tabla15[[#This Row],[COD]],TNOMINA[CODIGO],TNOMINA[sneto])</f>
        <v>31336.34</v>
      </c>
      <c r="P859" t="str">
        <f>_xlfn.XLOOKUP(Tabla15[[#This Row],[CEDULA]],EMPXSEXO[NODOC],EMPXSEXO[GENERO])</f>
        <v>F</v>
      </c>
      <c r="Q859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860" spans="1:17" hidden="1">
      <c r="A860" t="s">
        <v>8392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40220780429</v>
      </c>
      <c r="D860" t="str">
        <f>_xlfn.XLOOKUP(Tabla15[[#This Row],[CEDULA]],TMODELO[Numero Documento],TMODELO[Empleado],_xlfn.XLOOKUP(Tabla15[[#This Row],[CEDULA]],TNOMINA[cedula],TNOMINA[nombre]))</f>
        <v>EURYS NOEL PAREDES RODRIGUEZ</v>
      </c>
      <c r="E860" t="str">
        <f>_xlfn.XLOOKUP(Tabla15[[#This Row],[CEDULA]],TMODELO[Numero Documento],TMODELO[Cargo],_xlfn.XLOOKUP(Tabla15[[#This Row],[COD]],TNOMINA[CODIGO],TNOMINA[cargo]))</f>
        <v>AUXILIAR ADMINISTRATIVO (A)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INTERINATO</v>
      </c>
      <c r="I860" t="str">
        <f>IF(Tabla15[[#This Row],[CAT1]]&lt;&gt;"",Tabla15[[#This Row],[CAT1]],Tabla15[[#This Row],[CAT2]])</f>
        <v>INTERINATO</v>
      </c>
      <c r="J860" s="42">
        <f>_xlfn.XLOOKUP(Tabla15[[#This Row],[COD]],TNOMINA[CODIGO],TNOMINA[sbruto])</f>
        <v>45000</v>
      </c>
      <c r="K860" s="42">
        <f>_xlfn.XLOOKUP(Tabla15[[#This Row],[COD]],TNOMINA[CODIGO],TNOMINA[ISR])</f>
        <v>5368.45</v>
      </c>
      <c r="L860" s="42">
        <f>_xlfn.XLOOKUP(Tabla15[[#This Row],[COD]],TNOMINA[CODIGO],TNOMINA[SFS])</f>
        <v>1291.5</v>
      </c>
      <c r="M860" s="42">
        <f>_xlfn.XLOOKUP(Tabla15[[#This Row],[COD]],TNOMINA[CODIGO],TNOMINA[AFP])</f>
        <v>1368</v>
      </c>
      <c r="N860" s="42">
        <f>_xlfn.XLOOKUP(Tabla15[[#This Row],[COD]],TNOMINA[CODIGO],TNOMINA[Otro Desc.])</f>
        <v>0</v>
      </c>
      <c r="O860" s="42">
        <f>_xlfn.XLOOKUP(Tabla15[[#This Row],[COD]],TNOMINA[CODIGO],TNOMINA[sneto])</f>
        <v>36972.050000000003</v>
      </c>
      <c r="P860" t="str">
        <f>_xlfn.XLOOKUP(Tabla15[[#This Row],[CEDULA]],EMPXSEXO[NODOC],EMPXSEXO[GENERO])</f>
        <v>M</v>
      </c>
      <c r="Q860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1" spans="1:17" hidden="1">
      <c r="A861" t="s">
        <v>8390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40212237750</v>
      </c>
      <c r="D861" t="str">
        <f>_xlfn.XLOOKUP(Tabla15[[#This Row],[CEDULA]],TMODELO[Numero Documento],TMODELO[Empleado],_xlfn.XLOOKUP(Tabla15[[#This Row],[CEDULA]],TNOMINA[cedula],TNOMINA[nombre]))</f>
        <v>ELETICIA MARIA REYNOSO GUILLEN</v>
      </c>
      <c r="E861" t="str">
        <f>_xlfn.XLOOKUP(Tabla15[[#This Row],[CEDULA]],TMODELO[Numero Documento],TMODELO[Cargo],_xlfn.XLOOKUP(Tabla15[[#This Row],[COD]],TNOMINA[CODIGO],TNOMINA[cargo]))</f>
        <v>AUXILIAR ADMINISTRATIVO (A)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INTERINATO</v>
      </c>
      <c r="I861" t="str">
        <f>IF(Tabla15[[#This Row],[CAT1]]&lt;&gt;"",Tabla15[[#This Row],[CAT1]],Tabla15[[#This Row],[CAT2]])</f>
        <v>INTERINATO</v>
      </c>
      <c r="J861" s="42">
        <f>_xlfn.XLOOKUP(Tabla15[[#This Row],[COD]],TNOMINA[CODIGO],TNOMINA[sbruto])</f>
        <v>20000</v>
      </c>
      <c r="K861" s="42">
        <f>_xlfn.XLOOKUP(Tabla15[[#This Row],[COD]],TNOMINA[CODIGO],TNOMINA[ISR])</f>
        <v>2559.67</v>
      </c>
      <c r="L861" s="42">
        <f>_xlfn.XLOOKUP(Tabla15[[#This Row],[COD]],TNOMINA[CODIGO],TNOMINA[SFS])</f>
        <v>574</v>
      </c>
      <c r="M861" s="42">
        <f>_xlfn.XLOOKUP(Tabla15[[#This Row],[COD]],TNOMINA[CODIGO],TNOMINA[AFP])</f>
        <v>608</v>
      </c>
      <c r="N861" s="42">
        <f>_xlfn.XLOOKUP(Tabla15[[#This Row],[COD]],TNOMINA[CODIGO],TNOMINA[Otro Desc.])</f>
        <v>0</v>
      </c>
      <c r="O861" s="42">
        <f>_xlfn.XLOOKUP(Tabla15[[#This Row],[COD]],TNOMINA[CODIGO],TNOMINA[sneto])</f>
        <v>16258.33</v>
      </c>
      <c r="P861" t="str">
        <f>_xlfn.XLOOKUP(Tabla15[[#This Row],[CEDULA]],EMPXSEXO[NODOC],EMPXSEXO[GENERO])</f>
        <v>F</v>
      </c>
      <c r="Q861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2" spans="1:17" hidden="1">
      <c r="A862" t="s">
        <v>8395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40223250768</v>
      </c>
      <c r="D862" t="str">
        <f>_xlfn.XLOOKUP(Tabla15[[#This Row],[CEDULA]],TMODELO[Numero Documento],TMODELO[Empleado],_xlfn.XLOOKUP(Tabla15[[#This Row],[CEDULA]],TNOMINA[cedula],TNOMINA[nombre]))</f>
        <v>LOURDES YDALIZA SUZAÑA</v>
      </c>
      <c r="E862" t="str">
        <f>_xlfn.XLOOKUP(Tabla15[[#This Row],[CEDULA]],TMODELO[Numero Documento],TMODELO[Cargo],_xlfn.XLOOKUP(Tabla15[[#This Row],[COD]],TNOMINA[CODIGO],TNOMINA[cargo]))</f>
        <v>SECRETARIA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ESTATUTO SIMPLIFICADO</v>
      </c>
      <c r="I862" t="str">
        <f>IF(Tabla15[[#This Row],[CAT1]]&lt;&gt;"",Tabla15[[#This Row],[CAT1]],Tabla15[[#This Row],[CAT2]])</f>
        <v>ESTATUTO SIMPLIFICADO</v>
      </c>
      <c r="J862" s="42">
        <f>_xlfn.XLOOKUP(Tabla15[[#This Row],[COD]],TNOMINA[CODIGO],TNOMINA[sbruto])</f>
        <v>13000</v>
      </c>
      <c r="K862" s="42">
        <f>_xlfn.XLOOKUP(Tabla15[[#This Row],[COD]],TNOMINA[CODIGO],TNOMINA[ISR])</f>
        <v>1332.13</v>
      </c>
      <c r="L862" s="42">
        <f>_xlfn.XLOOKUP(Tabla15[[#This Row],[COD]],TNOMINA[CODIGO],TNOMINA[SFS])</f>
        <v>373.1</v>
      </c>
      <c r="M862" s="42">
        <f>_xlfn.XLOOKUP(Tabla15[[#This Row],[COD]],TNOMINA[CODIGO],TNOMINA[AFP])</f>
        <v>395.2</v>
      </c>
      <c r="N862" s="42">
        <f>_xlfn.XLOOKUP(Tabla15[[#This Row],[COD]],TNOMINA[CODIGO],TNOMINA[Otro Desc.])</f>
        <v>0</v>
      </c>
      <c r="O862" s="42">
        <f>_xlfn.XLOOKUP(Tabla15[[#This Row],[COD]],TNOMINA[CODIGO],TNOMINA[sneto])</f>
        <v>10899.57</v>
      </c>
      <c r="P862" t="str">
        <f>_xlfn.XLOOKUP(Tabla15[[#This Row],[CEDULA]],EMPXSEXO[NODOC],EMPXSEXO[GENERO])</f>
        <v>F</v>
      </c>
      <c r="Q862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3" spans="1:17" hidden="1">
      <c r="A863" t="s">
        <v>8388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22301265470</v>
      </c>
      <c r="D863" t="str">
        <f>_xlfn.XLOOKUP(Tabla15[[#This Row],[CEDULA]],TMODELO[Numero Documento],TMODELO[Empleado],_xlfn.XLOOKUP(Tabla15[[#This Row],[CEDULA]],TNOMINA[cedula],TNOMINA[nombre]))</f>
        <v>ANA IZABEL SANTANA VALDEZ</v>
      </c>
      <c r="E863" t="str">
        <f>_xlfn.XLOOKUP(Tabla15[[#This Row],[CEDULA]],TMODELO[Numero Documento],TMODELO[Cargo],_xlfn.XLOOKUP(Tabla15[[#This Row],[COD]],TNOMINA[CODIGO],TNOMINA[cargo]))</f>
        <v>ANALISTA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2">
        <f>_xlfn.XLOOKUP(Tabla15[[#This Row],[COD]],TNOMINA[CODIGO],TNOMINA[sbruto])</f>
        <v>35000</v>
      </c>
      <c r="K863" s="42">
        <f>_xlfn.XLOOKUP(Tabla15[[#This Row],[COD]],TNOMINA[CODIGO],TNOMINA[ISR])</f>
        <v>7988.6</v>
      </c>
      <c r="L863" s="42">
        <f>_xlfn.XLOOKUP(Tabla15[[#This Row],[COD]],TNOMINA[CODIGO],TNOMINA[SFS])</f>
        <v>1004.5</v>
      </c>
      <c r="M863" s="42">
        <f>_xlfn.XLOOKUP(Tabla15[[#This Row],[COD]],TNOMINA[CODIGO],TNOMINA[AFP])</f>
        <v>1064</v>
      </c>
      <c r="N863" s="42">
        <f>_xlfn.XLOOKUP(Tabla15[[#This Row],[COD]],TNOMINA[CODIGO],TNOMINA[Otro Desc.])</f>
        <v>0</v>
      </c>
      <c r="O863" s="42">
        <f>_xlfn.XLOOKUP(Tabla15[[#This Row],[COD]],TNOMINA[CODIGO],TNOMINA[sneto])</f>
        <v>24942.9</v>
      </c>
      <c r="P863" t="str">
        <f>_xlfn.XLOOKUP(Tabla15[[#This Row],[CEDULA]],EMPXSEXO[NODOC],EMPXSEXO[GENERO])</f>
        <v>F</v>
      </c>
      <c r="Q863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4" spans="1:17" hidden="1">
      <c r="A864" t="s">
        <v>8389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00114961535</v>
      </c>
      <c r="D864" t="str">
        <f>_xlfn.XLOOKUP(Tabla15[[#This Row],[CEDULA]],TMODELO[Numero Documento],TMODELO[Empleado],_xlfn.XLOOKUP(Tabla15[[#This Row],[CEDULA]],TNOMINA[cedula],TNOMINA[nombre]))</f>
        <v>DANIA MINELLI REYES GONZALEZ</v>
      </c>
      <c r="E864" t="str">
        <f>_xlfn.XLOOKUP(Tabla15[[#This Row],[CEDULA]],TMODELO[Numero Documento],TMODELO[Cargo],_xlfn.XLOOKUP(Tabla15[[#This Row],[COD]],TNOMINA[CODIGO],TNOMINA[cargo]))</f>
        <v>AUXILIAR ADMINISTRATIVO (A)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INTERINATO</v>
      </c>
      <c r="I864" t="str">
        <f>IF(Tabla15[[#This Row],[CAT1]]&lt;&gt;"",Tabla15[[#This Row],[CAT1]],Tabla15[[#This Row],[CAT2]])</f>
        <v>INTERINATO</v>
      </c>
      <c r="J864" s="42">
        <f>_xlfn.XLOOKUP(Tabla15[[#This Row],[COD]],TNOMINA[CODIGO],TNOMINA[sbruto])</f>
        <v>35000</v>
      </c>
      <c r="K864" s="42">
        <f>_xlfn.XLOOKUP(Tabla15[[#This Row],[COD]],TNOMINA[CODIGO],TNOMINA[ISR])</f>
        <v>5368.45</v>
      </c>
      <c r="L864" s="42">
        <f>_xlfn.XLOOKUP(Tabla15[[#This Row],[COD]],TNOMINA[CODIGO],TNOMINA[SFS])</f>
        <v>1004.5</v>
      </c>
      <c r="M864" s="42">
        <f>_xlfn.XLOOKUP(Tabla15[[#This Row],[COD]],TNOMINA[CODIGO],TNOMINA[AFP])</f>
        <v>1064</v>
      </c>
      <c r="N864" s="42">
        <f>_xlfn.XLOOKUP(Tabla15[[#This Row],[COD]],TNOMINA[CODIGO],TNOMINA[Otro Desc.])</f>
        <v>0</v>
      </c>
      <c r="O864" s="42">
        <f>_xlfn.XLOOKUP(Tabla15[[#This Row],[COD]],TNOMINA[CODIGO],TNOMINA[sneto])</f>
        <v>27563.05</v>
      </c>
      <c r="P864" t="str">
        <f>_xlfn.XLOOKUP(Tabla15[[#This Row],[CEDULA]],EMPXSEXO[NODOC],EMPXSEXO[GENERO])</f>
        <v>F</v>
      </c>
      <c r="Q864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5" spans="1:17" hidden="1">
      <c r="A865" t="s">
        <v>8393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00116871047</v>
      </c>
      <c r="D865" t="str">
        <f>_xlfn.XLOOKUP(Tabla15[[#This Row],[CEDULA]],TMODELO[Numero Documento],TMODELO[Empleado],_xlfn.XLOOKUP(Tabla15[[#This Row],[CEDULA]],TNOMINA[cedula],TNOMINA[nombre]))</f>
        <v>GISSELLE CRISTINA GABOT MARTINEZ</v>
      </c>
      <c r="E865" t="str">
        <f>_xlfn.XLOOKUP(Tabla15[[#This Row],[CEDULA]],TMODELO[Numero Documento],TMODELO[Cargo],_xlfn.XLOOKUP(Tabla15[[#This Row],[COD]],TNOMINA[CODIGO],TNOMINA[cargo]))</f>
        <v>AUXILIAR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2">
        <f>_xlfn.XLOOKUP(Tabla15[[#This Row],[COD]],TNOMINA[CODIGO],TNOMINA[sbruto])</f>
        <v>20000</v>
      </c>
      <c r="K865" s="42">
        <f>_xlfn.XLOOKUP(Tabla15[[#This Row],[COD]],TNOMINA[CODIGO],TNOMINA[ISR])</f>
        <v>2559.67</v>
      </c>
      <c r="L865" s="42">
        <f>_xlfn.XLOOKUP(Tabla15[[#This Row],[COD]],TNOMINA[CODIGO],TNOMINA[SFS])</f>
        <v>574</v>
      </c>
      <c r="M865" s="42">
        <f>_xlfn.XLOOKUP(Tabla15[[#This Row],[COD]],TNOMINA[CODIGO],TNOMINA[AFP])</f>
        <v>608</v>
      </c>
      <c r="N865" s="42">
        <f>_xlfn.XLOOKUP(Tabla15[[#This Row],[COD]],TNOMINA[CODIGO],TNOMINA[Otro Desc.])</f>
        <v>0</v>
      </c>
      <c r="O865" s="42">
        <f>_xlfn.XLOOKUP(Tabla15[[#This Row],[COD]],TNOMINA[CODIGO],TNOMINA[sneto])</f>
        <v>16258.33</v>
      </c>
      <c r="P865" t="str">
        <f>_xlfn.XLOOKUP(Tabla15[[#This Row],[CEDULA]],EMPXSEXO[NODOC],EMPXSEXO[GENERO])</f>
        <v>F</v>
      </c>
      <c r="Q86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66" spans="1:17" hidden="1">
      <c r="A866" t="s">
        <v>8399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40224044624</v>
      </c>
      <c r="D866" t="str">
        <f>_xlfn.XLOOKUP(Tabla15[[#This Row],[CEDULA]],TMODELO[Numero Documento],TMODELO[Empleado],_xlfn.XLOOKUP(Tabla15[[#This Row],[CEDULA]],TNOMINA[cedula],TNOMINA[nombre]))</f>
        <v>YANILETTE PEREZ FERMIN</v>
      </c>
      <c r="E866" t="str">
        <f>_xlfn.XLOOKUP(Tabla15[[#This Row],[CEDULA]],TMODELO[Numero Documento],TMODELO[Cargo],_xlfn.XLOOKUP(Tabla15[[#This Row],[COD]],TNOMINA[CODIGO],TNOMINA[cargo]))</f>
        <v>SECRETARIO (A)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ESTATUTO SIMPLIFICADO</v>
      </c>
      <c r="I866" t="str">
        <f>IF(Tabla15[[#This Row],[CAT1]]&lt;&gt;"",Tabla15[[#This Row],[CAT1]],Tabla15[[#This Row],[CAT2]])</f>
        <v>ESTATUTO SIMPLIFICADO</v>
      </c>
      <c r="J866" s="42">
        <f>_xlfn.XLOOKUP(Tabla15[[#This Row],[COD]],TNOMINA[CODIGO],TNOMINA[sbruto])</f>
        <v>15000</v>
      </c>
      <c r="K866" s="42">
        <f>_xlfn.XLOOKUP(Tabla15[[#This Row],[COD]],TNOMINA[CODIGO],TNOMINA[ISR])</f>
        <v>1854</v>
      </c>
      <c r="L866" s="42">
        <f>_xlfn.XLOOKUP(Tabla15[[#This Row],[COD]],TNOMINA[CODIGO],TNOMINA[SFS])</f>
        <v>430.5</v>
      </c>
      <c r="M866" s="42">
        <f>_xlfn.XLOOKUP(Tabla15[[#This Row],[COD]],TNOMINA[CODIGO],TNOMINA[AFP])</f>
        <v>456</v>
      </c>
      <c r="N866" s="42">
        <f>_xlfn.XLOOKUP(Tabla15[[#This Row],[COD]],TNOMINA[CODIGO],TNOMINA[Otro Desc.])</f>
        <v>0</v>
      </c>
      <c r="O866" s="42">
        <f>_xlfn.XLOOKUP(Tabla15[[#This Row],[COD]],TNOMINA[CODIGO],TNOMINA[sneto])</f>
        <v>12259.5</v>
      </c>
      <c r="P866" t="str">
        <f>_xlfn.XLOOKUP(Tabla15[[#This Row],[CEDULA]],EMPXSEXO[NODOC],EMPXSEXO[GENERO])</f>
        <v>F</v>
      </c>
      <c r="Q866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867" spans="1:17" hidden="1">
      <c r="A867" t="s">
        <v>8391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00119317527</v>
      </c>
      <c r="D867" t="str">
        <f>_xlfn.XLOOKUP(Tabla15[[#This Row],[CEDULA]],TMODELO[Numero Documento],TMODELO[Empleado],_xlfn.XLOOKUP(Tabla15[[#This Row],[CEDULA]],TNOMINA[cedula],TNOMINA[nombre]))</f>
        <v>ELIZABETH DE JESUS LOPEZ ROSARIO</v>
      </c>
      <c r="E867" t="str">
        <f>_xlfn.XLOOKUP(Tabla15[[#This Row],[CEDULA]],TMODELO[Numero Documento],TMODELO[Cargo],_xlfn.XLOOKUP(Tabla15[[#This Row],[COD]],TNOMINA[CODIGO],TNOMINA[cargo]))</f>
        <v>DISEÑADOR GRAFICO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2">
        <f>_xlfn.XLOOKUP(Tabla15[[#This Row],[COD]],TNOMINA[CODIGO],TNOMINA[sbruto])</f>
        <v>29000</v>
      </c>
      <c r="K867" s="42">
        <f>_xlfn.XLOOKUP(Tabla15[[#This Row],[COD]],TNOMINA[CODIGO],TNOMINA[ISR])</f>
        <v>4427.55</v>
      </c>
      <c r="L867" s="42">
        <f>_xlfn.XLOOKUP(Tabla15[[#This Row],[COD]],TNOMINA[CODIGO],TNOMINA[SFS])</f>
        <v>832.3</v>
      </c>
      <c r="M867" s="42">
        <f>_xlfn.XLOOKUP(Tabla15[[#This Row],[COD]],TNOMINA[CODIGO],TNOMINA[AFP])</f>
        <v>881.6</v>
      </c>
      <c r="N867" s="42">
        <f>_xlfn.XLOOKUP(Tabla15[[#This Row],[COD]],TNOMINA[CODIGO],TNOMINA[Otro Desc.])</f>
        <v>0</v>
      </c>
      <c r="O867" s="42">
        <f>_xlfn.XLOOKUP(Tabla15[[#This Row],[COD]],TNOMINA[CODIGO],TNOMINA[sneto])</f>
        <v>22858.55</v>
      </c>
      <c r="P867" t="str">
        <f>_xlfn.XLOOKUP(Tabla15[[#This Row],[CEDULA]],EMPXSEXO[NODOC],EMPXSEXO[GENERO])</f>
        <v>F</v>
      </c>
      <c r="Q867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868" spans="1:17" hidden="1">
      <c r="A868" t="s">
        <v>8398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00118145101</v>
      </c>
      <c r="D868" t="str">
        <f>_xlfn.XLOOKUP(Tabla15[[#This Row],[CEDULA]],TMODELO[Numero Documento],TMODELO[Empleado],_xlfn.XLOOKUP(Tabla15[[#This Row],[CEDULA]],TNOMINA[cedula],TNOMINA[nombre]))</f>
        <v>YAMEL ANTONIO ACOSTA RICARDO</v>
      </c>
      <c r="E868" t="str">
        <f>_xlfn.XLOOKUP(Tabla15[[#This Row],[CEDULA]],TMODELO[Numero Documento],TMODELO[Cargo],_xlfn.XLOOKUP(Tabla15[[#This Row],[COD]],TNOMINA[CODIGO],TNOMINA[cargo]))</f>
        <v>AUXILIAR ADMINISTRATIVO (A)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INTERINATO</v>
      </c>
      <c r="I868" t="str">
        <f>IF(Tabla15[[#This Row],[CAT1]]&lt;&gt;"",Tabla15[[#This Row],[CAT1]],Tabla15[[#This Row],[CAT2]])</f>
        <v>INTERINATO</v>
      </c>
      <c r="J868" s="42">
        <f>_xlfn.XLOOKUP(Tabla15[[#This Row],[COD]],TNOMINA[CODIGO],TNOMINA[sbruto])</f>
        <v>13000</v>
      </c>
      <c r="K868" s="42">
        <f>_xlfn.XLOOKUP(Tabla15[[#This Row],[COD]],TNOMINA[CODIGO],TNOMINA[ISR])</f>
        <v>1571.73</v>
      </c>
      <c r="L868" s="42">
        <f>_xlfn.XLOOKUP(Tabla15[[#This Row],[COD]],TNOMINA[CODIGO],TNOMINA[SFS])</f>
        <v>373.1</v>
      </c>
      <c r="M868" s="42">
        <f>_xlfn.XLOOKUP(Tabla15[[#This Row],[COD]],TNOMINA[CODIGO],TNOMINA[AFP])</f>
        <v>395.2</v>
      </c>
      <c r="N868" s="42">
        <f>_xlfn.XLOOKUP(Tabla15[[#This Row],[COD]],TNOMINA[CODIGO],TNOMINA[Otro Desc.])</f>
        <v>0</v>
      </c>
      <c r="O868" s="42">
        <f>_xlfn.XLOOKUP(Tabla15[[#This Row],[COD]],TNOMINA[CODIGO],TNOMINA[sneto])</f>
        <v>10659.97</v>
      </c>
      <c r="P868" t="str">
        <f>_xlfn.XLOOKUP(Tabla15[[#This Row],[CEDULA]],EMPXSEXO[NODOC],EMPXSEXO[GENERO])</f>
        <v>M</v>
      </c>
      <c r="Q868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869" spans="1:17" hidden="1">
      <c r="A869" t="s">
        <v>8126</v>
      </c>
      <c r="B869" t="str">
        <f>_xlfn.XLOOKUP(Tabla15[[#This Row],[COD]],TNOMINA[CODIGO],TNOMINA[tipo])</f>
        <v>PERIODO PROBATORIO</v>
      </c>
      <c r="C869" t="str">
        <f>_xlfn.XLOOKUP(Tabla15[[#This Row],[COD]],TNOMINA[CODIGO],TNOMINA[cedula])</f>
        <v>40215442522</v>
      </c>
      <c r="D869" t="str">
        <f>_xlfn.XLOOKUP(Tabla15[[#This Row],[CEDULA]],TMODELO[Numero Documento],TMODELO[Empleado],_xlfn.XLOOKUP(Tabla15[[#This Row],[CEDULA]],TNOMINA[cedula],TNOMINA[nombre]))</f>
        <v>ERIKA VICTORIA CUEVAS RAMIREZ</v>
      </c>
      <c r="E869" t="str">
        <f>_xlfn.XLOOKUP(Tabla15[[#This Row],[CEDULA]],TMODELO[Numero Documento],TMODELO[Cargo],_xlfn.XLOOKUP(Tabla15[[#This Row],[COD]],TNOMINA[CODIGO],TNOMINA[cargo]))</f>
        <v>ANALISTA DE PLANIFICACION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PERIODO PROBATORIO</v>
      </c>
      <c r="I869" t="str">
        <f>IF(Tabla15[[#This Row],[CAT1]]&lt;&gt;"",Tabla15[[#This Row],[CAT1]],Tabla15[[#This Row],[CAT2]])</f>
        <v>PERIODO PROBATORIO</v>
      </c>
      <c r="J869" s="42">
        <f>_xlfn.XLOOKUP(Tabla15[[#This Row],[COD]],TNOMINA[CODIGO],TNOMINA[sbruto])</f>
        <v>65000</v>
      </c>
      <c r="K869" s="42">
        <f>_xlfn.XLOOKUP(Tabla15[[#This Row],[COD]],TNOMINA[CODIGO],TNOMINA[ISR])</f>
        <v>4427.58</v>
      </c>
      <c r="L869" s="42">
        <f>_xlfn.XLOOKUP(Tabla15[[#This Row],[COD]],TNOMINA[CODIGO],TNOMINA[SFS])</f>
        <v>1976</v>
      </c>
      <c r="M869" s="42">
        <f>_xlfn.XLOOKUP(Tabla15[[#This Row],[COD]],TNOMINA[CODIGO],TNOMINA[AFP])</f>
        <v>1865.5</v>
      </c>
      <c r="N869" s="42">
        <f>_xlfn.XLOOKUP(Tabla15[[#This Row],[COD]],TNOMINA[CODIGO],TNOMINA[Otro Desc.])</f>
        <v>1996</v>
      </c>
      <c r="O869" s="42">
        <f>_xlfn.XLOOKUP(Tabla15[[#This Row],[COD]],TNOMINA[CODIGO],TNOMINA[sneto])</f>
        <v>54734.92</v>
      </c>
      <c r="P869" t="str">
        <f>_xlfn.XLOOKUP(Tabla15[[#This Row],[CEDULA]],EMPXSEXO[NODOC],EMPXSEXO[GENERO])</f>
        <v>F</v>
      </c>
      <c r="Q869" s="104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870" spans="1:17" hidden="1">
      <c r="A870" t="s">
        <v>8623</v>
      </c>
      <c r="B870" t="str">
        <f>_xlfn.XLOOKUP(Tabla15[[#This Row],[COD]],TNOMINA[CODIGO],TNOMINA[tipo])</f>
        <v>PRIMA DE TRANSPORTE</v>
      </c>
      <c r="C870" t="str">
        <f>_xlfn.XLOOKUP(Tabla15[[#This Row],[COD]],TNOMINA[CODIGO],TNOMINA[cedula])</f>
        <v>00104882030</v>
      </c>
      <c r="D870" t="str">
        <f>_xlfn.XLOOKUP(Tabla15[[#This Row],[CEDULA]],TMODELO[Numero Documento],TMODELO[Empleado],_xlfn.XLOOKUP(Tabla15[[#This Row],[CEDULA]],TNOMINA[cedula],TNOMINA[nombre]))</f>
        <v>JOSE ANDRES MARTINEZ ACOSTA</v>
      </c>
      <c r="E870" t="str">
        <f>_xlfn.XLOOKUP(Tabla15[[#This Row],[CEDULA]],TMODELO[Numero Documento],TMODELO[Cargo],_xlfn.XLOOKUP(Tabla15[[#This Row],[COD]],TNOMINA[CODIGO],TNOMINA[cargo]))</f>
        <v>CHOFER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ESTATUTO SIMPLIFICADO</v>
      </c>
      <c r="I870" t="str">
        <f>IF(Tabla15[[#This Row],[CAT1]]&lt;&gt;"",Tabla15[[#This Row],[CAT1]],Tabla15[[#This Row],[CAT2]])</f>
        <v>ESTATUTO SIMPLIFICADO</v>
      </c>
      <c r="J870" s="42">
        <f>_xlfn.XLOOKUP(Tabla15[[#This Row],[COD]],TNOMINA[CODIGO],TNOMINA[sbruto])</f>
        <v>2500</v>
      </c>
      <c r="K870" s="42">
        <f>_xlfn.XLOOKUP(Tabla15[[#This Row],[COD]],TNOMINA[CODIGO],TNOMINA[ISR])</f>
        <v>0</v>
      </c>
      <c r="L870" s="42">
        <f>_xlfn.XLOOKUP(Tabla15[[#This Row],[COD]],TNOMINA[CODIGO],TNOMINA[SFS])</f>
        <v>0</v>
      </c>
      <c r="M870" s="42">
        <f>_xlfn.XLOOKUP(Tabla15[[#This Row],[COD]],TNOMINA[CODIGO],TNOMINA[AFP])</f>
        <v>0</v>
      </c>
      <c r="N870" s="42">
        <f>_xlfn.XLOOKUP(Tabla15[[#This Row],[COD]],TNOMINA[CODIGO],TNOMINA[Otro Desc.])</f>
        <v>0</v>
      </c>
      <c r="O870" s="42">
        <f>_xlfn.XLOOKUP(Tabla15[[#This Row],[COD]],TNOMINA[CODIGO],TNOMINA[sneto])</f>
        <v>2500</v>
      </c>
      <c r="P870" t="str">
        <f>_xlfn.XLOOKUP(Tabla15[[#This Row],[CEDULA]],EMPXSEXO[NODOC],EMPXSEXO[GENERO])</f>
        <v>M</v>
      </c>
      <c r="Q870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871" spans="1:17" hidden="1">
      <c r="A871" t="s">
        <v>8621</v>
      </c>
      <c r="B871" t="str">
        <f>_xlfn.XLOOKUP(Tabla15[[#This Row],[COD]],TNOMINA[CODIGO],TNOMINA[tipo])</f>
        <v>PRIMA DE TRANSPORTE</v>
      </c>
      <c r="C871" t="str">
        <f>_xlfn.XLOOKUP(Tabla15[[#This Row],[COD]],TNOMINA[CODIGO],TNOMINA[cedula])</f>
        <v>00111888723</v>
      </c>
      <c r="D871" t="str">
        <f>_xlfn.XLOOKUP(Tabla15[[#This Row],[CEDULA]],TMODELO[Numero Documento],TMODELO[Empleado],_xlfn.XLOOKUP(Tabla15[[#This Row],[CEDULA]],TNOMINA[cedula],TNOMINA[nombre]))</f>
        <v>GENRI RAFAEL UREÑA REYNOSO</v>
      </c>
      <c r="E871" t="str">
        <f>_xlfn.XLOOKUP(Tabla15[[#This Row],[CEDULA]],TMODELO[Numero Documento],TMODELO[Cargo],_xlfn.XLOOKUP(Tabla15[[#This Row],[COD]],TNOMINA[CODIGO],TNOMINA[cargo]))</f>
        <v>MENSAJERO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1" t="str">
        <f>_xlfn.XLOOKUP(Tabla15[[#This Row],[CEDULA]],TNOMBRADOS[CEDULA],TNOMBRADOS[STATUS],
_xlfn.XLOOKUP(Tabla15[[#This Row],[CEDULA]],TCARRERA[CEDULA],TCARRERA[CATEGORIA DEL SERVIDOR],""))</f>
        <v>CARRERA ADMINISTRATIVA</v>
      </c>
      <c r="H871" t="str">
        <f>_xlfn.XLOOKUP(Tabla15[[#This Row],[CARGO]],Tabla612[CARGO],Tabla612[CATEGORIA DEL SERVIDOR],Tabla15[[#This Row],[TIPO]])</f>
        <v>PRIMA DE TRANSPORTE</v>
      </c>
      <c r="I871" t="str">
        <f>IF(Tabla15[[#This Row],[CAT1]]&lt;&gt;"",Tabla15[[#This Row],[CAT1]],Tabla15[[#This Row],[CAT2]])</f>
        <v>CARRERA ADMINISTRATIVA</v>
      </c>
      <c r="J871" s="42">
        <f>_xlfn.XLOOKUP(Tabla15[[#This Row],[COD]],TNOMINA[CODIGO],TNOMINA[sbruto])</f>
        <v>2500</v>
      </c>
      <c r="K871" s="42">
        <f>_xlfn.XLOOKUP(Tabla15[[#This Row],[COD]],TNOMINA[CODIGO],TNOMINA[ISR])</f>
        <v>0</v>
      </c>
      <c r="L871" s="42">
        <f>_xlfn.XLOOKUP(Tabla15[[#This Row],[COD]],TNOMINA[CODIGO],TNOMINA[SFS])</f>
        <v>0</v>
      </c>
      <c r="M871" s="42">
        <f>_xlfn.XLOOKUP(Tabla15[[#This Row],[COD]],TNOMINA[CODIGO],TNOMINA[AFP])</f>
        <v>0</v>
      </c>
      <c r="N871" s="42">
        <f>_xlfn.XLOOKUP(Tabla15[[#This Row],[COD]],TNOMINA[CODIGO],TNOMINA[Otro Desc.])</f>
        <v>0</v>
      </c>
      <c r="O871" s="42">
        <f>_xlfn.XLOOKUP(Tabla15[[#This Row],[COD]],TNOMINA[CODIGO],TNOMINA[sneto])</f>
        <v>2500</v>
      </c>
      <c r="P871" t="str">
        <f>_xlfn.XLOOKUP(Tabla15[[#This Row],[CEDULA]],EMPXSEXO[NODOC],EMPXSEXO[GENERO])</f>
        <v>M</v>
      </c>
      <c r="Q871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2" spans="1:17" hidden="1">
      <c r="A872" t="s">
        <v>8624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00112826037</v>
      </c>
      <c r="D872" t="str">
        <f>_xlfn.XLOOKUP(Tabla15[[#This Row],[CEDULA]],TMODELO[Numero Documento],TMODELO[Empleado],_xlfn.XLOOKUP(Tabla15[[#This Row],[CEDULA]],TNOMINA[cedula],TNOMINA[nombre]))</f>
        <v>JOSE LUIS ABREU DIAZ</v>
      </c>
      <c r="E872" t="str">
        <f>_xlfn.XLOOKUP(Tabla15[[#This Row],[CEDULA]],TMODELO[Numero Documento],TMODELO[Cargo],_xlfn.XLOOKUP(Tabla15[[#This Row],[COD]],TNOMINA[CODIGO],TNOMINA[cargo]))</f>
        <v>MENSAJERO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PRIMA DE TRANSPORTE</v>
      </c>
      <c r="I872" t="str">
        <f>IF(Tabla15[[#This Row],[CAT1]]&lt;&gt;"",Tabla15[[#This Row],[CAT1]],Tabla15[[#This Row],[CAT2]])</f>
        <v>PRIMA DE TRANSPORTE</v>
      </c>
      <c r="J872" s="42">
        <f>_xlfn.XLOOKUP(Tabla15[[#This Row],[COD]],TNOMINA[CODIGO],TNOMINA[sbruto])</f>
        <v>2500</v>
      </c>
      <c r="K872" s="42">
        <f>_xlfn.XLOOKUP(Tabla15[[#This Row],[COD]],TNOMINA[CODIGO],TNOMINA[ISR])</f>
        <v>0</v>
      </c>
      <c r="L872" s="42">
        <f>_xlfn.XLOOKUP(Tabla15[[#This Row],[COD]],TNOMINA[CODIGO],TNOMINA[SFS])</f>
        <v>0</v>
      </c>
      <c r="M872" s="42">
        <f>_xlfn.XLOOKUP(Tabla15[[#This Row],[COD]],TNOMINA[CODIGO],TNOMINA[AFP])</f>
        <v>0</v>
      </c>
      <c r="N872" s="42">
        <f>_xlfn.XLOOKUP(Tabla15[[#This Row],[COD]],TNOMINA[CODIGO],TNOMINA[Otro Desc.])</f>
        <v>0</v>
      </c>
      <c r="O872" s="42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3" spans="1:17" hidden="1">
      <c r="A873" t="s">
        <v>8626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00113200182</v>
      </c>
      <c r="D873" t="str">
        <f>_xlfn.XLOOKUP(Tabla15[[#This Row],[CEDULA]],TMODELO[Numero Documento],TMODELO[Empleado],_xlfn.XLOOKUP(Tabla15[[#This Row],[CEDULA]],TNOMINA[cedula],TNOMINA[nombre]))</f>
        <v>SAMUEL FELIZ NICOLAS</v>
      </c>
      <c r="E873" t="str">
        <f>_xlfn.XLOOKUP(Tabla15[[#This Row],[CEDULA]],TMODELO[Numero Documento],TMODELO[Cargo],_xlfn.XLOOKUP(Tabla15[[#This Row],[COD]],TNOMINA[CODIGO],TNOMINA[cargo]))</f>
        <v>MENSAJERO EXTERNO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>CARRERA ADMINISTRATIVA</v>
      </c>
      <c r="H873" t="str">
        <f>_xlfn.XLOOKUP(Tabla15[[#This Row],[CARGO]],Tabla612[CARGO],Tabla612[CATEGORIA DEL SERVIDOR],Tabla15[[#This Row],[TIPO]])</f>
        <v>ESTATUTO SIMPLIFICADO</v>
      </c>
      <c r="I873" t="str">
        <f>IF(Tabla15[[#This Row],[CAT1]]&lt;&gt;"",Tabla15[[#This Row],[CAT1]],Tabla15[[#This Row],[CAT2]])</f>
        <v>CARRERA ADMINISTRATIVA</v>
      </c>
      <c r="J873" s="42">
        <f>_xlfn.XLOOKUP(Tabla15[[#This Row],[COD]],TNOMINA[CODIGO],TNOMINA[sbruto])</f>
        <v>2500</v>
      </c>
      <c r="K873" s="42">
        <f>_xlfn.XLOOKUP(Tabla15[[#This Row],[COD]],TNOMINA[CODIGO],TNOMINA[ISR])</f>
        <v>0</v>
      </c>
      <c r="L873" s="42">
        <f>_xlfn.XLOOKUP(Tabla15[[#This Row],[COD]],TNOMINA[CODIGO],TNOMINA[SFS])</f>
        <v>0</v>
      </c>
      <c r="M873" s="42">
        <f>_xlfn.XLOOKUP(Tabla15[[#This Row],[COD]],TNOMINA[CODIGO],TNOMINA[AFP])</f>
        <v>0</v>
      </c>
      <c r="N873" s="42">
        <f>_xlfn.XLOOKUP(Tabla15[[#This Row],[COD]],TNOMINA[CODIGO],TNOMINA[Otro Desc.])</f>
        <v>0</v>
      </c>
      <c r="O873" s="42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4" spans="1:17" hidden="1">
      <c r="A874" t="s">
        <v>8628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00116379322</v>
      </c>
      <c r="D874" t="str">
        <f>_xlfn.XLOOKUP(Tabla15[[#This Row],[CEDULA]],TMODELO[Numero Documento],TMODELO[Empleado],_xlfn.XLOOKUP(Tabla15[[#This Row],[CEDULA]],TNOMINA[cedula],TNOMINA[nombre]))</f>
        <v>WILSON MARCELO GARCIA LIRIANO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2">
        <f>_xlfn.XLOOKUP(Tabla15[[#This Row],[COD]],TNOMINA[CODIGO],TNOMINA[sbruto])</f>
        <v>2500</v>
      </c>
      <c r="K874" s="42">
        <f>_xlfn.XLOOKUP(Tabla15[[#This Row],[COD]],TNOMINA[CODIGO],TNOMINA[ISR])</f>
        <v>0</v>
      </c>
      <c r="L874" s="42">
        <f>_xlfn.XLOOKUP(Tabla15[[#This Row],[COD]],TNOMINA[CODIGO],TNOMINA[SFS])</f>
        <v>0</v>
      </c>
      <c r="M874" s="42">
        <f>_xlfn.XLOOKUP(Tabla15[[#This Row],[COD]],TNOMINA[CODIGO],TNOMINA[AFP])</f>
        <v>0</v>
      </c>
      <c r="N874" s="42">
        <f>_xlfn.XLOOKUP(Tabla15[[#This Row],[COD]],TNOMINA[CODIGO],TNOMINA[Otro Desc.])</f>
        <v>0</v>
      </c>
      <c r="O874" s="42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5" spans="1:17" hidden="1">
      <c r="A875" t="s">
        <v>8619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00100724715</v>
      </c>
      <c r="D875" t="str">
        <f>_xlfn.XLOOKUP(Tabla15[[#This Row],[CEDULA]],TMODELO[Numero Documento],TMODELO[Empleado],_xlfn.XLOOKUP(Tabla15[[#This Row],[CEDULA]],TNOMINA[cedula],TNOMINA[nombre]))</f>
        <v>BERNARDO ANTONIO CAPELLAN GUERRA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/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PRIMA DE TRANSPORTE</v>
      </c>
      <c r="J875" s="42">
        <f>_xlfn.XLOOKUP(Tabla15[[#This Row],[COD]],TNOMINA[CODIGO],TNOMINA[sbruto])</f>
        <v>2500</v>
      </c>
      <c r="K875" s="42">
        <f>_xlfn.XLOOKUP(Tabla15[[#This Row],[COD]],TNOMINA[CODIGO],TNOMINA[ISR])</f>
        <v>0</v>
      </c>
      <c r="L875" s="42">
        <f>_xlfn.XLOOKUP(Tabla15[[#This Row],[COD]],TNOMINA[CODIGO],TNOMINA[SFS])</f>
        <v>0</v>
      </c>
      <c r="M875" s="42">
        <f>_xlfn.XLOOKUP(Tabla15[[#This Row],[COD]],TNOMINA[CODIGO],TNOMINA[AFP])</f>
        <v>0</v>
      </c>
      <c r="N875" s="42">
        <f>_xlfn.XLOOKUP(Tabla15[[#This Row],[COD]],TNOMINA[CODIGO],TNOMINA[Otro Desc.])</f>
        <v>0</v>
      </c>
      <c r="O875" s="42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6" spans="1:17" hidden="1">
      <c r="A876" t="s">
        <v>8620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00116776154</v>
      </c>
      <c r="D876" t="str">
        <f>_xlfn.XLOOKUP(Tabla15[[#This Row],[CEDULA]],TMODELO[Numero Documento],TMODELO[Empleado],_xlfn.XLOOKUP(Tabla15[[#This Row],[CEDULA]],TNOMINA[cedula],TNOMINA[nombre]))</f>
        <v>FELIX GARCIA PARIZ</v>
      </c>
      <c r="E876" t="str">
        <f>_xlfn.XLOOKUP(Tabla15[[#This Row],[CEDULA]],TMODELO[Numero Documento],TMODELO[Cargo],_xlfn.XLOOKUP(Tabla15[[#This Row],[COD]],TNOMINA[CODIGO],TNOMINA[cargo]))</f>
        <v>MENSAJERO EXTERNO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ESTATUTO SIMPLIFICADO</v>
      </c>
      <c r="I876" t="str">
        <f>IF(Tabla15[[#This Row],[CAT1]]&lt;&gt;"",Tabla15[[#This Row],[CAT1]],Tabla15[[#This Row],[CAT2]])</f>
        <v>ESTATUTO SIMPLIFICADO</v>
      </c>
      <c r="J876" s="42">
        <f>_xlfn.XLOOKUP(Tabla15[[#This Row],[COD]],TNOMINA[CODIGO],TNOMINA[sbruto])</f>
        <v>2500</v>
      </c>
      <c r="K876" s="42">
        <f>_xlfn.XLOOKUP(Tabla15[[#This Row],[COD]],TNOMINA[CODIGO],TNOMINA[ISR])</f>
        <v>0</v>
      </c>
      <c r="L876" s="42">
        <f>_xlfn.XLOOKUP(Tabla15[[#This Row],[COD]],TNOMINA[CODIGO],TNOMINA[SFS])</f>
        <v>0</v>
      </c>
      <c r="M876" s="42">
        <f>_xlfn.XLOOKUP(Tabla15[[#This Row],[COD]],TNOMINA[CODIGO],TNOMINA[AFP])</f>
        <v>0</v>
      </c>
      <c r="N876" s="42">
        <f>_xlfn.XLOOKUP(Tabla15[[#This Row],[COD]],TNOMINA[CODIGO],TNOMINA[Otro Desc.])</f>
        <v>0</v>
      </c>
      <c r="O876" s="42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7" spans="1:17" hidden="1">
      <c r="A877" t="s">
        <v>8627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00110870813</v>
      </c>
      <c r="D877" t="str">
        <f>_xlfn.XLOOKUP(Tabla15[[#This Row],[CEDULA]],TMODELO[Numero Documento],TMODELO[Empleado],_xlfn.XLOOKUP(Tabla15[[#This Row],[CEDULA]],TNOMINA[cedula],TNOMINA[nombre]))</f>
        <v>TEODORO DE JESUS EVANGELISTA</v>
      </c>
      <c r="E877" t="str">
        <f>_xlfn.XLOOKUP(Tabla15[[#This Row],[CEDULA]],TMODELO[Numero Documento],TMODELO[Cargo],_xlfn.XLOOKUP(Tabla15[[#This Row],[COD]],TNOMINA[CODIGO],TNOMINA[cargo]))</f>
        <v>AUXILIAR ADMINISTRATIVO (A)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7" t="str">
        <f>_xlfn.XLOOKUP(Tabla15[[#This Row],[CEDULA]],TNOMBRADOS[CEDULA],TNOMBRADOS[STATUS],
_xlfn.XLOOKUP(Tabla15[[#This Row],[CEDULA]],TCARRERA[CEDULA],TCARRERA[CATEGORIA DEL SERVIDOR],""))</f>
        <v/>
      </c>
      <c r="H877" t="str">
        <f>_xlfn.XLOOKUP(Tabla15[[#This Row],[CARGO]],Tabla612[CARGO],Tabla612[CATEGORIA DEL SERVIDOR],Tabla15[[#This Row],[TIPO]])</f>
        <v>PRIMA DE TRANSPORTE</v>
      </c>
      <c r="I877" t="str">
        <f>IF(Tabla15[[#This Row],[CAT1]]&lt;&gt;"",Tabla15[[#This Row],[CAT1]],Tabla15[[#This Row],[CAT2]])</f>
        <v>PRIMA DE TRANSPORTE</v>
      </c>
      <c r="J877" s="42">
        <f>_xlfn.XLOOKUP(Tabla15[[#This Row],[COD]],TNOMINA[CODIGO],TNOMINA[sbruto])</f>
        <v>2500</v>
      </c>
      <c r="K877" s="42">
        <f>_xlfn.XLOOKUP(Tabla15[[#This Row],[COD]],TNOMINA[CODIGO],TNOMINA[ISR])</f>
        <v>111.97</v>
      </c>
      <c r="L877" s="42">
        <f>_xlfn.XLOOKUP(Tabla15[[#This Row],[COD]],TNOMINA[CODIGO],TNOMINA[SFS])</f>
        <v>0</v>
      </c>
      <c r="M877" s="42">
        <f>_xlfn.XLOOKUP(Tabla15[[#This Row],[COD]],TNOMINA[CODIGO],TNOMINA[AFP])</f>
        <v>0</v>
      </c>
      <c r="N877" s="42">
        <f>_xlfn.XLOOKUP(Tabla15[[#This Row],[COD]],TNOMINA[CODIGO],TNOMINA[Otro Desc.])</f>
        <v>0</v>
      </c>
      <c r="O877" s="42">
        <f>_xlfn.XLOOKUP(Tabla15[[#This Row],[COD]],TNOMINA[CODIGO],TNOMINA[sneto])</f>
        <v>2388.0300000000002</v>
      </c>
      <c r="P877" t="str">
        <f>_xlfn.XLOOKUP(Tabla15[[#This Row],[CEDULA]],EMPXSEXO[NODOC],EMPXSEXO[GENERO])</f>
        <v>M</v>
      </c>
      <c r="Q877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78" spans="1:17" hidden="1">
      <c r="A878" t="s">
        <v>8622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00108241415</v>
      </c>
      <c r="D878" t="str">
        <f>_xlfn.XLOOKUP(Tabla15[[#This Row],[CEDULA]],TMODELO[Numero Documento],TMODELO[Empleado],_xlfn.XLOOKUP(Tabla15[[#This Row],[CEDULA]],TNOMINA[cedula],TNOMINA[nombre]))</f>
        <v>GUILLERMO ALEXANDRO BELEN NINA</v>
      </c>
      <c r="E878" t="str">
        <f>_xlfn.XLOOKUP(Tabla15[[#This Row],[CEDULA]],TMODELO[Numero Documento],TMODELO[Cargo],_xlfn.XLOOKUP(Tabla15[[#This Row],[COD]],TNOMINA[CODIGO],TNOMINA[cargo]))</f>
        <v>AUXILIAR OFICINA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PRIMA DE TRANSPORTE</v>
      </c>
      <c r="I878" t="str">
        <f>IF(Tabla15[[#This Row],[CAT1]]&lt;&gt;"",Tabla15[[#This Row],[CAT1]],Tabla15[[#This Row],[CAT2]])</f>
        <v>PRIMA DE TRANSPORTE</v>
      </c>
      <c r="J878" s="42">
        <f>_xlfn.XLOOKUP(Tabla15[[#This Row],[COD]],TNOMINA[CODIGO],TNOMINA[sbruto])</f>
        <v>2500</v>
      </c>
      <c r="K878" s="42">
        <f>_xlfn.XLOOKUP(Tabla15[[#This Row],[COD]],TNOMINA[CODIGO],TNOMINA[ISR])</f>
        <v>0</v>
      </c>
      <c r="L878" s="42">
        <f>_xlfn.XLOOKUP(Tabla15[[#This Row],[COD]],TNOMINA[CODIGO],TNOMINA[SFS])</f>
        <v>0</v>
      </c>
      <c r="M878" s="42">
        <f>_xlfn.XLOOKUP(Tabla15[[#This Row],[COD]],TNOMINA[CODIGO],TNOMINA[AFP])</f>
        <v>0</v>
      </c>
      <c r="N878" s="42">
        <f>_xlfn.XLOOKUP(Tabla15[[#This Row],[COD]],TNOMINA[CODIGO],TNOMINA[Otro Desc.])</f>
        <v>0</v>
      </c>
      <c r="O878" s="42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79" spans="1:17" hidden="1">
      <c r="A879" t="s">
        <v>8625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22500010073</v>
      </c>
      <c r="D879" t="str">
        <f>_xlfn.XLOOKUP(Tabla15[[#This Row],[CEDULA]],TMODELO[Numero Documento],TMODELO[Empleado],_xlfn.XLOOKUP(Tabla15[[#This Row],[CEDULA]],TNOMINA[cedula],TNOMINA[nombre]))</f>
        <v>ORLANDO RAMIREZ GIRON</v>
      </c>
      <c r="E879" t="str">
        <f>_xlfn.XLOOKUP(Tabla15[[#This Row],[CEDULA]],TMODELO[Numero Documento],TMODELO[Cargo],_xlfn.XLOOKUP(Tabla15[[#This Row],[COD]],TNOMINA[CODIGO],TNOMINA[cargo]))</f>
        <v>MENSAJERO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2">
        <f>_xlfn.XLOOKUP(Tabla15[[#This Row],[COD]],TNOMINA[CODIGO],TNOMINA[sbruto])</f>
        <v>2500</v>
      </c>
      <c r="K879" s="42">
        <f>_xlfn.XLOOKUP(Tabla15[[#This Row],[COD]],TNOMINA[CODIGO],TNOMINA[ISR])</f>
        <v>0</v>
      </c>
      <c r="L879" s="42">
        <f>_xlfn.XLOOKUP(Tabla15[[#This Row],[COD]],TNOMINA[CODIGO],TNOMINA[SFS])</f>
        <v>0</v>
      </c>
      <c r="M879" s="42">
        <f>_xlfn.XLOOKUP(Tabla15[[#This Row],[COD]],TNOMINA[CODIGO],TNOMINA[AFP])</f>
        <v>0</v>
      </c>
      <c r="N879" s="42">
        <f>_xlfn.XLOOKUP(Tabla15[[#This Row],[COD]],TNOMINA[CODIGO],TNOMINA[Otro Desc.])</f>
        <v>0</v>
      </c>
      <c r="O879" s="42">
        <f>_xlfn.XLOOKUP(Tabla15[[#This Row],[COD]],TNOMINA[CODIGO],TNOMINA[sneto])</f>
        <v>2500</v>
      </c>
      <c r="P879" t="str">
        <f>_xlfn.XLOOKUP(Tabla15[[#This Row],[CEDULA]],EMPXSEXO[NODOC],EMPXSEXO[GENERO])</f>
        <v>M</v>
      </c>
      <c r="Q879" s="104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880" spans="1:17">
      <c r="A880" t="s">
        <v>8477</v>
      </c>
      <c r="B880" t="str">
        <f>_xlfn.XLOOKUP(Tabla15[[#This Row],[COD]],TNOMINA[CODIGO],TNOMINA[tipo])</f>
        <v>SEGURIDAD</v>
      </c>
      <c r="C880" t="str">
        <f>_xlfn.XLOOKUP(Tabla15[[#This Row],[COD]],TNOMINA[CODIGO],TNOMINA[cedula])</f>
        <v>00111466777</v>
      </c>
      <c r="D880" t="str">
        <f>_xlfn.XLOOKUP(Tabla15[[#This Row],[CEDULA]],TMODELO[Numero Documento],TMODELO[Empleado],_xlfn.XLOOKUP(Tabla15[[#This Row],[CEDULA]],TNOMINA[cedula],TNOMINA[nombre]))</f>
        <v>JOSE ANDRES JIMENEZ DOMINGUEZ</v>
      </c>
      <c r="E880" t="str">
        <f>_xlfn.XLOOKUP(Tabla15[[#This Row],[CEDULA]],TMODELO[Numero Documento],TMODELO[Cargo],_xlfn.XLOOKUP(Tabla15[[#This Row],[COD]],TNOMINA[CODIGO],TNOMINA[cargo]))</f>
        <v>DIRECTOR INTERINO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SEGURIDAD</v>
      </c>
      <c r="I880" t="str">
        <f>IF(Tabla15[[#This Row],[CAT1]]&lt;&gt;"",Tabla15[[#This Row],[CAT1]],Tabla15[[#This Row],[CAT2]])</f>
        <v>SEGURIDAD</v>
      </c>
      <c r="J880" s="42">
        <f>_xlfn.XLOOKUP(Tabla15[[#This Row],[COD]],TNOMINA[CODIGO],TNOMINA[sbruto])</f>
        <v>90000</v>
      </c>
      <c r="K880" s="42">
        <f>_xlfn.XLOOKUP(Tabla15[[#This Row],[COD]],TNOMINA[CODIGO],TNOMINA[ISR])</f>
        <v>11082.87</v>
      </c>
      <c r="L880" s="42">
        <f>_xlfn.XLOOKUP(Tabla15[[#This Row],[COD]],TNOMINA[CODIGO],TNOMINA[SFS])</f>
        <v>0</v>
      </c>
      <c r="M880" s="42">
        <f>_xlfn.XLOOKUP(Tabla15[[#This Row],[COD]],TNOMINA[CODIGO],TNOMINA[AFP])</f>
        <v>0</v>
      </c>
      <c r="N880" s="42">
        <f>_xlfn.XLOOKUP(Tabla15[[#This Row],[COD]],TNOMINA[CODIGO],TNOMINA[Otro Desc.])</f>
        <v>0</v>
      </c>
      <c r="O880" s="42">
        <f>_xlfn.XLOOKUP(Tabla15[[#This Row],[COD]],TNOMINA[CODIGO],TNOMINA[sneto])</f>
        <v>78917.13</v>
      </c>
      <c r="P880" t="str">
        <f>_xlfn.XLOOKUP(Tabla15[[#This Row],[CEDULA]],EMPXSEXO[NODOC],EMPXSEXO[GENERO])</f>
        <v>M</v>
      </c>
      <c r="Q88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1" spans="1:17">
      <c r="A881" t="s">
        <v>8515</v>
      </c>
      <c r="B881" t="str">
        <f>_xlfn.XLOOKUP(Tabla15[[#This Row],[COD]],TNOMINA[CODIGO],TNOMINA[tipo])</f>
        <v>SEGURIDAD</v>
      </c>
      <c r="C881" t="str">
        <f>_xlfn.XLOOKUP(Tabla15[[#This Row],[COD]],TNOMINA[CODIGO],TNOMINA[cedula])</f>
        <v>00111808101</v>
      </c>
      <c r="D881" t="str">
        <f>_xlfn.XLOOKUP(Tabla15[[#This Row],[CEDULA]],TMODELO[Numero Documento],TMODELO[Empleado],_xlfn.XLOOKUP(Tabla15[[#This Row],[CEDULA]],TNOMINA[cedula],TNOMINA[nombre]))</f>
        <v>MARIA ZELEINA BIDO DISLA</v>
      </c>
      <c r="E881" t="str">
        <f>_xlfn.XLOOKUP(Tabla15[[#This Row],[CEDULA]],TMODELO[Numero Documento],TMODELO[Cargo],_xlfn.XLOOKUP(Tabla15[[#This Row],[COD]],TNOMINA[CODIGO],TNOMINA[cargo]))</f>
        <v>SEGURIDAD MILITAR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SEGURIDAD</v>
      </c>
      <c r="I881" t="str">
        <f>IF(Tabla15[[#This Row],[CAT1]]&lt;&gt;"",Tabla15[[#This Row],[CAT1]],Tabla15[[#This Row],[CAT2]])</f>
        <v>SEGURIDAD</v>
      </c>
      <c r="J881" s="42">
        <f>_xlfn.XLOOKUP(Tabla15[[#This Row],[COD]],TNOMINA[CODIGO],TNOMINA[sbruto])</f>
        <v>55000</v>
      </c>
      <c r="K881" s="42">
        <f>_xlfn.XLOOKUP(Tabla15[[#This Row],[COD]],TNOMINA[CODIGO],TNOMINA[ISR])</f>
        <v>3195.88</v>
      </c>
      <c r="L881" s="42">
        <f>_xlfn.XLOOKUP(Tabla15[[#This Row],[COD]],TNOMINA[CODIGO],TNOMINA[SFS])</f>
        <v>0</v>
      </c>
      <c r="M881" s="42">
        <f>_xlfn.XLOOKUP(Tabla15[[#This Row],[COD]],TNOMINA[CODIGO],TNOMINA[AFP])</f>
        <v>0</v>
      </c>
      <c r="N881" s="42">
        <f>_xlfn.XLOOKUP(Tabla15[[#This Row],[COD]],TNOMINA[CODIGO],TNOMINA[Otro Desc.])</f>
        <v>0</v>
      </c>
      <c r="O881" s="42">
        <f>_xlfn.XLOOKUP(Tabla15[[#This Row],[COD]],TNOMINA[CODIGO],TNOMINA[sneto])</f>
        <v>51804.12</v>
      </c>
      <c r="P881" t="str">
        <f>_xlfn.XLOOKUP(Tabla15[[#This Row],[CEDULA]],EMPXSEXO[NODOC],EMPXSEXO[GENERO])</f>
        <v>F</v>
      </c>
      <c r="Q88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2" spans="1:17">
      <c r="A882" t="s">
        <v>8465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03400461673</v>
      </c>
      <c r="D882" t="str">
        <f>_xlfn.XLOOKUP(Tabla15[[#This Row],[CEDULA]],TMODELO[Numero Documento],TMODELO[Empleado],_xlfn.XLOOKUP(Tabla15[[#This Row],[CEDULA]],TNOMINA[cedula],TNOMINA[nombre]))</f>
        <v>JANCE MIGUEL LUNA PERALTA</v>
      </c>
      <c r="E882" t="str">
        <f>_xlfn.XLOOKUP(Tabla15[[#This Row],[CEDULA]],TMODELO[Numero Documento],TMODELO[Cargo],_xlfn.XLOOKUP(Tabla15[[#This Row],[COD]],TNOMINA[CODIGO],TNOMINA[cargo]))</f>
        <v>SEGURIDAD MILITAR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2">
        <f>_xlfn.XLOOKUP(Tabla15[[#This Row],[COD]],TNOMINA[CODIGO],TNOMINA[sbruto])</f>
        <v>55000</v>
      </c>
      <c r="K882" s="42">
        <f>_xlfn.XLOOKUP(Tabla15[[#This Row],[COD]],TNOMINA[CODIGO],TNOMINA[ISR])</f>
        <v>3195.88</v>
      </c>
      <c r="L882" s="42">
        <f>_xlfn.XLOOKUP(Tabla15[[#This Row],[COD]],TNOMINA[CODIGO],TNOMINA[SFS])</f>
        <v>0</v>
      </c>
      <c r="M882" s="42">
        <f>_xlfn.XLOOKUP(Tabla15[[#This Row],[COD]],TNOMINA[CODIGO],TNOMINA[AFP])</f>
        <v>0</v>
      </c>
      <c r="N882" s="42">
        <f>_xlfn.XLOOKUP(Tabla15[[#This Row],[COD]],TNOMINA[CODIGO],TNOMINA[Otro Desc.])</f>
        <v>0</v>
      </c>
      <c r="O882" s="42">
        <f>_xlfn.XLOOKUP(Tabla15[[#This Row],[COD]],TNOMINA[CODIGO],TNOMINA[sneto])</f>
        <v>51804.12</v>
      </c>
      <c r="P882" t="str">
        <f>_xlfn.XLOOKUP(Tabla15[[#This Row],[CEDULA]],EMPXSEXO[NODOC],EMPXSEXO[GENERO])</f>
        <v>M</v>
      </c>
      <c r="Q88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3" spans="1:17">
      <c r="A883" t="s">
        <v>8439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00118896265</v>
      </c>
      <c r="D883" t="str">
        <f>_xlfn.XLOOKUP(Tabla15[[#This Row],[CEDULA]],TMODELO[Numero Documento],TMODELO[Empleado],_xlfn.XLOOKUP(Tabla15[[#This Row],[CEDULA]],TNOMINA[cedula],TNOMINA[nombre]))</f>
        <v>EDDWARD JAVIER GARCIA MONEGRO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2">
        <f>_xlfn.XLOOKUP(Tabla15[[#This Row],[COD]],TNOMINA[CODIGO],TNOMINA[sbruto])</f>
        <v>45000</v>
      </c>
      <c r="K883" s="42">
        <f>_xlfn.XLOOKUP(Tabla15[[#This Row],[COD]],TNOMINA[CODIGO],TNOMINA[ISR])</f>
        <v>1547.25</v>
      </c>
      <c r="L883" s="42">
        <f>_xlfn.XLOOKUP(Tabla15[[#This Row],[COD]],TNOMINA[CODIGO],TNOMINA[SFS])</f>
        <v>0</v>
      </c>
      <c r="M883" s="42">
        <f>_xlfn.XLOOKUP(Tabla15[[#This Row],[COD]],TNOMINA[CODIGO],TNOMINA[AFP])</f>
        <v>0</v>
      </c>
      <c r="N883" s="42">
        <f>_xlfn.XLOOKUP(Tabla15[[#This Row],[COD]],TNOMINA[CODIGO],TNOMINA[Otro Desc.])</f>
        <v>0</v>
      </c>
      <c r="O883" s="42">
        <f>_xlfn.XLOOKUP(Tabla15[[#This Row],[COD]],TNOMINA[CODIGO],TNOMINA[sneto])</f>
        <v>43452.75</v>
      </c>
      <c r="P883" t="str">
        <f>_xlfn.XLOOKUP(Tabla15[[#This Row],[CEDULA]],EMPXSEXO[NODOC],EMPXSEXO[GENERO])</f>
        <v>M</v>
      </c>
      <c r="Q88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4" spans="1:17">
      <c r="A884" t="s">
        <v>8501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40226368187</v>
      </c>
      <c r="D884" t="str">
        <f>_xlfn.XLOOKUP(Tabla15[[#This Row],[CEDULA]],TMODELO[Numero Documento],TMODELO[Empleado],_xlfn.XLOOKUP(Tabla15[[#This Row],[CEDULA]],TNOMINA[cedula],TNOMINA[nombre]))</f>
        <v>KEVIN EMIL CARVAJAL PEREZ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2">
        <f>_xlfn.XLOOKUP(Tabla15[[#This Row],[COD]],TNOMINA[CODIGO],TNOMINA[sbruto])</f>
        <v>45000</v>
      </c>
      <c r="K884" s="42">
        <f>_xlfn.XLOOKUP(Tabla15[[#This Row],[COD]],TNOMINA[CODIGO],TNOMINA[ISR])</f>
        <v>1547.25</v>
      </c>
      <c r="L884" s="42">
        <f>_xlfn.XLOOKUP(Tabla15[[#This Row],[COD]],TNOMINA[CODIGO],TNOMINA[SFS])</f>
        <v>0</v>
      </c>
      <c r="M884" s="42">
        <f>_xlfn.XLOOKUP(Tabla15[[#This Row],[COD]],TNOMINA[CODIGO],TNOMINA[AFP])</f>
        <v>0</v>
      </c>
      <c r="N884" s="42">
        <f>_xlfn.XLOOKUP(Tabla15[[#This Row],[COD]],TNOMINA[CODIGO],TNOMINA[Otro Desc.])</f>
        <v>0</v>
      </c>
      <c r="O884" s="42">
        <f>_xlfn.XLOOKUP(Tabla15[[#This Row],[COD]],TNOMINA[CODIGO],TNOMINA[sneto])</f>
        <v>43452.75</v>
      </c>
      <c r="P884" t="str">
        <f>_xlfn.XLOOKUP(Tabla15[[#This Row],[CEDULA]],EMPXSEXO[NODOC],EMPXSEXO[GENERO])</f>
        <v>M</v>
      </c>
      <c r="Q88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5" spans="1:17">
      <c r="A885" t="s">
        <v>8532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00112026372</v>
      </c>
      <c r="D885" t="str">
        <f>_xlfn.XLOOKUP(Tabla15[[#This Row],[CEDULA]],TMODELO[Numero Documento],TMODELO[Empleado],_xlfn.XLOOKUP(Tabla15[[#This Row],[CEDULA]],TNOMINA[cedula],TNOMINA[nombre]))</f>
        <v>RAFAEL CUEVAS NIN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2">
        <f>_xlfn.XLOOKUP(Tabla15[[#This Row],[COD]],TNOMINA[CODIGO],TNOMINA[sbruto])</f>
        <v>32000</v>
      </c>
      <c r="K885" s="42">
        <f>_xlfn.XLOOKUP(Tabla15[[#This Row],[COD]],TNOMINA[CODIGO],TNOMINA[ISR])</f>
        <v>0</v>
      </c>
      <c r="L885" s="42">
        <f>_xlfn.XLOOKUP(Tabla15[[#This Row],[COD]],TNOMINA[CODIGO],TNOMINA[SFS])</f>
        <v>0</v>
      </c>
      <c r="M885" s="42">
        <f>_xlfn.XLOOKUP(Tabla15[[#This Row],[COD]],TNOMINA[CODIGO],TNOMINA[AFP])</f>
        <v>0</v>
      </c>
      <c r="N885" s="42">
        <f>_xlfn.XLOOKUP(Tabla15[[#This Row],[COD]],TNOMINA[CODIGO],TNOMINA[Otro Desc.])</f>
        <v>0</v>
      </c>
      <c r="O885" s="42">
        <f>_xlfn.XLOOKUP(Tabla15[[#This Row],[COD]],TNOMINA[CODIGO],TNOMINA[sneto])</f>
        <v>32000</v>
      </c>
      <c r="P885" t="str">
        <f>_xlfn.XLOOKUP(Tabla15[[#This Row],[CEDULA]],EMPXSEXO[NODOC],EMPXSEXO[GENERO])</f>
        <v>M</v>
      </c>
      <c r="Q88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6" spans="1:17">
      <c r="A886" t="s">
        <v>8555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22301320986</v>
      </c>
      <c r="D886" t="str">
        <f>_xlfn.XLOOKUP(Tabla15[[#This Row],[CEDULA]],TMODELO[Numero Documento],TMODELO[Empleado],_xlfn.XLOOKUP(Tabla15[[#This Row],[CEDULA]],TNOMINA[cedula],TNOMINA[nombre]))</f>
        <v>VERONICA PEREZ FERNANDEZ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2">
        <f>_xlfn.XLOOKUP(Tabla15[[#This Row],[COD]],TNOMINA[CODIGO],TNOMINA[sbruto])</f>
        <v>31500</v>
      </c>
      <c r="K886" s="42">
        <f>_xlfn.XLOOKUP(Tabla15[[#This Row],[COD]],TNOMINA[CODIGO],TNOMINA[ISR])</f>
        <v>0</v>
      </c>
      <c r="L886" s="42">
        <f>_xlfn.XLOOKUP(Tabla15[[#This Row],[COD]],TNOMINA[CODIGO],TNOMINA[SFS])</f>
        <v>0</v>
      </c>
      <c r="M886" s="42">
        <f>_xlfn.XLOOKUP(Tabla15[[#This Row],[COD]],TNOMINA[CODIGO],TNOMINA[AFP])</f>
        <v>0</v>
      </c>
      <c r="N886" s="42">
        <f>_xlfn.XLOOKUP(Tabla15[[#This Row],[COD]],TNOMINA[CODIGO],TNOMINA[Otro Desc.])</f>
        <v>0</v>
      </c>
      <c r="O886" s="42">
        <f>_xlfn.XLOOKUP(Tabla15[[#This Row],[COD]],TNOMINA[CODIGO],TNOMINA[sneto])</f>
        <v>31500</v>
      </c>
      <c r="P886" t="str">
        <f>_xlfn.XLOOKUP(Tabla15[[#This Row],[CEDULA]],EMPXSEXO[NODOC],EMPXSEXO[GENERO])</f>
        <v>F</v>
      </c>
      <c r="Q88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7" spans="1:17">
      <c r="A887" t="s">
        <v>8449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00117907881</v>
      </c>
      <c r="D887" t="str">
        <f>_xlfn.XLOOKUP(Tabla15[[#This Row],[CEDULA]],TMODELO[Numero Documento],TMODELO[Empleado],_xlfn.XLOOKUP(Tabla15[[#This Row],[CEDULA]],TNOMINA[cedula],TNOMINA[nombre]))</f>
        <v>FRANCISCO LOPEZ FRIAS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2">
        <f>_xlfn.XLOOKUP(Tabla15[[#This Row],[COD]],TNOMINA[CODIGO],TNOMINA[sbruto])</f>
        <v>30000</v>
      </c>
      <c r="K887" s="42">
        <f>_xlfn.XLOOKUP(Tabla15[[#This Row],[COD]],TNOMINA[CODIGO],TNOMINA[ISR])</f>
        <v>0</v>
      </c>
      <c r="L887" s="42">
        <f>_xlfn.XLOOKUP(Tabla15[[#This Row],[COD]],TNOMINA[CODIGO],TNOMINA[SFS])</f>
        <v>0</v>
      </c>
      <c r="M887" s="42">
        <f>_xlfn.XLOOKUP(Tabla15[[#This Row],[COD]],TNOMINA[CODIGO],TNOMINA[AFP])</f>
        <v>0</v>
      </c>
      <c r="N887" s="42">
        <f>_xlfn.XLOOKUP(Tabla15[[#This Row],[COD]],TNOMINA[CODIGO],TNOMINA[Otro Desc.])</f>
        <v>0</v>
      </c>
      <c r="O887" s="42">
        <f>_xlfn.XLOOKUP(Tabla15[[#This Row],[COD]],TNOMINA[CODIGO],TNOMINA[sneto])</f>
        <v>30000</v>
      </c>
      <c r="P887" t="str">
        <f>_xlfn.XLOOKUP(Tabla15[[#This Row],[CEDULA]],EMPXSEXO[NODOC],EMPXSEXO[GENERO])</f>
        <v>M</v>
      </c>
      <c r="Q88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8" spans="1:17">
      <c r="A888" t="s">
        <v>8457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00113424600</v>
      </c>
      <c r="D888" t="str">
        <f>_xlfn.XLOOKUP(Tabla15[[#This Row],[CEDULA]],TMODELO[Numero Documento],TMODELO[Empleado],_xlfn.XLOOKUP(Tabla15[[#This Row],[CEDULA]],TNOMINA[cedula],TNOMINA[nombre]))</f>
        <v>GUARTERIO DE JESUS TORRES BENAVIDES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2">
        <f>_xlfn.XLOOKUP(Tabla15[[#This Row],[COD]],TNOMINA[CODIGO],TNOMINA[sbruto])</f>
        <v>30000</v>
      </c>
      <c r="K888" s="42">
        <f>_xlfn.XLOOKUP(Tabla15[[#This Row],[COD]],TNOMINA[CODIGO],TNOMINA[ISR])</f>
        <v>0</v>
      </c>
      <c r="L888" s="42">
        <f>_xlfn.XLOOKUP(Tabla15[[#This Row],[COD]],TNOMINA[CODIGO],TNOMINA[SFS])</f>
        <v>0</v>
      </c>
      <c r="M888" s="42">
        <f>_xlfn.XLOOKUP(Tabla15[[#This Row],[COD]],TNOMINA[CODIGO],TNOMINA[AFP])</f>
        <v>0</v>
      </c>
      <c r="N888" s="42">
        <f>_xlfn.XLOOKUP(Tabla15[[#This Row],[COD]],TNOMINA[CODIGO],TNOMINA[Otro Desc.])</f>
        <v>0</v>
      </c>
      <c r="O888" s="42">
        <f>_xlfn.XLOOKUP(Tabla15[[#This Row],[COD]],TNOMINA[CODIGO],TNOMINA[sneto])</f>
        <v>30000</v>
      </c>
      <c r="P888" t="str">
        <f>_xlfn.XLOOKUP(Tabla15[[#This Row],[CEDULA]],EMPXSEXO[NODOC],EMPXSEXO[GENERO])</f>
        <v>M</v>
      </c>
      <c r="Q88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89" spans="1:17">
      <c r="A889" t="s">
        <v>8422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2">
        <f>_xlfn.XLOOKUP(Tabla15[[#This Row],[COD]],TNOMINA[CODIGO],TNOMINA[sbruto])</f>
        <v>30000</v>
      </c>
      <c r="K889" s="42">
        <f>_xlfn.XLOOKUP(Tabla15[[#This Row],[COD]],TNOMINA[CODIGO],TNOMINA[ISR])</f>
        <v>0</v>
      </c>
      <c r="L889" s="42">
        <f>_xlfn.XLOOKUP(Tabla15[[#This Row],[COD]],TNOMINA[CODIGO],TNOMINA[SFS])</f>
        <v>0</v>
      </c>
      <c r="M889" s="42">
        <f>_xlfn.XLOOKUP(Tabla15[[#This Row],[COD]],TNOMINA[CODIGO],TNOMINA[AFP])</f>
        <v>0</v>
      </c>
      <c r="N889" s="42">
        <f>_xlfn.XLOOKUP(Tabla15[[#This Row],[COD]],TNOMINA[CODIGO],TNOMINA[Otro Desc.])</f>
        <v>0</v>
      </c>
      <c r="O889" s="42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0" spans="1:17">
      <c r="A890" t="s">
        <v>8487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00111661823</v>
      </c>
      <c r="D890" t="str">
        <f>_xlfn.XLOOKUP(Tabla15[[#This Row],[CEDULA]],TMODELO[Numero Documento],TMODELO[Empleado],_xlfn.XLOOKUP(Tabla15[[#This Row],[CEDULA]],TNOMINA[cedula],TNOMINA[nombre]))</f>
        <v>JUAN ALBERTO JIMENEZ DOMINGUEZ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2">
        <f>_xlfn.XLOOKUP(Tabla15[[#This Row],[COD]],TNOMINA[CODIGO],TNOMINA[sbruto])</f>
        <v>30000</v>
      </c>
      <c r="K890" s="42">
        <f>_xlfn.XLOOKUP(Tabla15[[#This Row],[COD]],TNOMINA[CODIGO],TNOMINA[ISR])</f>
        <v>0</v>
      </c>
      <c r="L890" s="42">
        <f>_xlfn.XLOOKUP(Tabla15[[#This Row],[COD]],TNOMINA[CODIGO],TNOMINA[SFS])</f>
        <v>0</v>
      </c>
      <c r="M890" s="42">
        <f>_xlfn.XLOOKUP(Tabla15[[#This Row],[COD]],TNOMINA[CODIGO],TNOMINA[AFP])</f>
        <v>0</v>
      </c>
      <c r="N890" s="42">
        <f>_xlfn.XLOOKUP(Tabla15[[#This Row],[COD]],TNOMINA[CODIGO],TNOMINA[Otro Desc.])</f>
        <v>0</v>
      </c>
      <c r="O890" s="42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1" spans="1:17">
      <c r="A891" t="s">
        <v>8452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2">
        <f>_xlfn.XLOOKUP(Tabla15[[#This Row],[COD]],TNOMINA[CODIGO],TNOMINA[sbruto])</f>
        <v>30000</v>
      </c>
      <c r="K891" s="42">
        <f>_xlfn.XLOOKUP(Tabla15[[#This Row],[COD]],TNOMINA[CODIGO],TNOMINA[ISR])</f>
        <v>0</v>
      </c>
      <c r="L891" s="42">
        <f>_xlfn.XLOOKUP(Tabla15[[#This Row],[COD]],TNOMINA[CODIGO],TNOMINA[SFS])</f>
        <v>0</v>
      </c>
      <c r="M891" s="42">
        <f>_xlfn.XLOOKUP(Tabla15[[#This Row],[COD]],TNOMINA[CODIGO],TNOMINA[AFP])</f>
        <v>0</v>
      </c>
      <c r="N891" s="42">
        <f>_xlfn.XLOOKUP(Tabla15[[#This Row],[COD]],TNOMINA[CODIGO],TNOMINA[Otro Desc.])</f>
        <v>0</v>
      </c>
      <c r="O891" s="42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2" spans="1:17">
      <c r="A892" t="s">
        <v>8460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02700282193</v>
      </c>
      <c r="D892" t="str">
        <f>_xlfn.XLOOKUP(Tabla15[[#This Row],[CEDULA]],TMODELO[Numero Documento],TMODELO[Empleado],_xlfn.XLOOKUP(Tabla15[[#This Row],[CEDULA]],TNOMINA[cedula],TNOMINA[nombre]))</f>
        <v>HENRRI CARPIO DE JESUS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2">
        <f>_xlfn.XLOOKUP(Tabla15[[#This Row],[COD]],TNOMINA[CODIGO],TNOMINA[sbruto])</f>
        <v>30000</v>
      </c>
      <c r="K892" s="42">
        <f>_xlfn.XLOOKUP(Tabla15[[#This Row],[COD]],TNOMINA[CODIGO],TNOMINA[ISR])</f>
        <v>0</v>
      </c>
      <c r="L892" s="42">
        <f>_xlfn.XLOOKUP(Tabla15[[#This Row],[COD]],TNOMINA[CODIGO],TNOMINA[SFS])</f>
        <v>0</v>
      </c>
      <c r="M892" s="42">
        <f>_xlfn.XLOOKUP(Tabla15[[#This Row],[COD]],TNOMINA[CODIGO],TNOMINA[AFP])</f>
        <v>0</v>
      </c>
      <c r="N892" s="42">
        <f>_xlfn.XLOOKUP(Tabla15[[#This Row],[COD]],TNOMINA[CODIGO],TNOMINA[Otro Desc.])</f>
        <v>0</v>
      </c>
      <c r="O892" s="42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3" spans="1:17">
      <c r="A893" t="s">
        <v>8466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40221404391</v>
      </c>
      <c r="D893" t="str">
        <f>_xlfn.XLOOKUP(Tabla15[[#This Row],[CEDULA]],TMODELO[Numero Documento],TMODELO[Empleado],_xlfn.XLOOKUP(Tabla15[[#This Row],[CEDULA]],TNOMINA[cedula],TNOMINA[nombre]))</f>
        <v>JANLE CATANO BERROA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2">
        <f>_xlfn.XLOOKUP(Tabla15[[#This Row],[COD]],TNOMINA[CODIGO],TNOMINA[sbruto])</f>
        <v>30000</v>
      </c>
      <c r="K893" s="42">
        <f>_xlfn.XLOOKUP(Tabla15[[#This Row],[COD]],TNOMINA[CODIGO],TNOMINA[ISR])</f>
        <v>0</v>
      </c>
      <c r="L893" s="42">
        <f>_xlfn.XLOOKUP(Tabla15[[#This Row],[COD]],TNOMINA[CODIGO],TNOMINA[SFS])</f>
        <v>0</v>
      </c>
      <c r="M893" s="42">
        <f>_xlfn.XLOOKUP(Tabla15[[#This Row],[COD]],TNOMINA[CODIGO],TNOMINA[AFP])</f>
        <v>0</v>
      </c>
      <c r="N893" s="42">
        <f>_xlfn.XLOOKUP(Tabla15[[#This Row],[COD]],TNOMINA[CODIGO],TNOMINA[Otro Desc.])</f>
        <v>0</v>
      </c>
      <c r="O893" s="42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4" spans="1:17">
      <c r="A894" t="s">
        <v>8428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22500146729</v>
      </c>
      <c r="D894" t="str">
        <f>_xlfn.XLOOKUP(Tabla15[[#This Row],[CEDULA]],TMODELO[Numero Documento],TMODELO[Empleado],_xlfn.XLOOKUP(Tabla15[[#This Row],[CEDULA]],TNOMINA[cedula],TNOMINA[nombre]))</f>
        <v>CARLOS RIGALDY UREÑA UREÑA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2">
        <f>_xlfn.XLOOKUP(Tabla15[[#This Row],[COD]],TNOMINA[CODIGO],TNOMINA[sbruto])</f>
        <v>25000</v>
      </c>
      <c r="K894" s="42">
        <f>_xlfn.XLOOKUP(Tabla15[[#This Row],[COD]],TNOMINA[CODIGO],TNOMINA[ISR])</f>
        <v>0</v>
      </c>
      <c r="L894" s="42">
        <f>_xlfn.XLOOKUP(Tabla15[[#This Row],[COD]],TNOMINA[CODIGO],TNOMINA[SFS])</f>
        <v>0</v>
      </c>
      <c r="M894" s="42">
        <f>_xlfn.XLOOKUP(Tabla15[[#This Row],[COD]],TNOMINA[CODIGO],TNOMINA[AFP])</f>
        <v>0</v>
      </c>
      <c r="N894" s="42">
        <f>_xlfn.XLOOKUP(Tabla15[[#This Row],[COD]],TNOMINA[CODIGO],TNOMINA[Otro Desc.])</f>
        <v>0</v>
      </c>
      <c r="O894" s="42">
        <f>_xlfn.XLOOKUP(Tabla15[[#This Row],[COD]],TNOMINA[CODIGO],TNOMINA[sneto])</f>
        <v>25000</v>
      </c>
      <c r="P894" t="str">
        <f>_xlfn.XLOOKUP(Tabla15[[#This Row],[CEDULA]],EMPXSEXO[NODOC],EMPXSEXO[GENERO])</f>
        <v>M</v>
      </c>
      <c r="Q89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5" spans="1:17">
      <c r="A895" t="s">
        <v>8561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40226045736</v>
      </c>
      <c r="D895" t="str">
        <f>_xlfn.XLOOKUP(Tabla15[[#This Row],[CEDULA]],TMODELO[Numero Documento],TMODELO[Empleado],_xlfn.XLOOKUP(Tabla15[[#This Row],[CEDULA]],TNOMINA[cedula],TNOMINA[nombre]))</f>
        <v>WILSON MANUEL MARTE ESPINAL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2">
        <f>_xlfn.XLOOKUP(Tabla15[[#This Row],[COD]],TNOMINA[CODIGO],TNOMINA[sbruto])</f>
        <v>25000</v>
      </c>
      <c r="K895" s="42">
        <f>_xlfn.XLOOKUP(Tabla15[[#This Row],[COD]],TNOMINA[CODIGO],TNOMINA[ISR])</f>
        <v>0</v>
      </c>
      <c r="L895" s="42">
        <f>_xlfn.XLOOKUP(Tabla15[[#This Row],[COD]],TNOMINA[CODIGO],TNOMINA[SFS])</f>
        <v>0</v>
      </c>
      <c r="M895" s="42">
        <f>_xlfn.XLOOKUP(Tabla15[[#This Row],[COD]],TNOMINA[CODIGO],TNOMINA[AFP])</f>
        <v>0</v>
      </c>
      <c r="N895" s="42">
        <f>_xlfn.XLOOKUP(Tabla15[[#This Row],[COD]],TNOMINA[CODIGO],TNOMINA[Otro Desc.])</f>
        <v>0</v>
      </c>
      <c r="O895" s="42">
        <f>_xlfn.XLOOKUP(Tabla15[[#This Row],[COD]],TNOMINA[CODIGO],TNOMINA[sneto])</f>
        <v>25000</v>
      </c>
      <c r="P895" t="str">
        <f>_xlfn.XLOOKUP(Tabla15[[#This Row],[CEDULA]],EMPXSEXO[NODOC],EMPXSEXO[GENERO])</f>
        <v>M</v>
      </c>
      <c r="Q89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6" spans="1:17">
      <c r="A896" t="s">
        <v>8522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00800227860</v>
      </c>
      <c r="D896" t="str">
        <f>_xlfn.XLOOKUP(Tabla15[[#This Row],[CEDULA]],TMODELO[Numero Documento],TMODELO[Empleado],_xlfn.XLOOKUP(Tabla15[[#This Row],[CEDULA]],TNOMINA[cedula],TNOMINA[nombre]))</f>
        <v>MUSOLINE ANTONIO BURGOS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2">
        <f>_xlfn.XLOOKUP(Tabla15[[#This Row],[COD]],TNOMINA[CODIGO],TNOMINA[sbruto])</f>
        <v>20000</v>
      </c>
      <c r="K896" s="42">
        <f>_xlfn.XLOOKUP(Tabla15[[#This Row],[COD]],TNOMINA[CODIGO],TNOMINA[ISR])</f>
        <v>0</v>
      </c>
      <c r="L896" s="42">
        <f>_xlfn.XLOOKUP(Tabla15[[#This Row],[COD]],TNOMINA[CODIGO],TNOMINA[SFS])</f>
        <v>0</v>
      </c>
      <c r="M896" s="42">
        <f>_xlfn.XLOOKUP(Tabla15[[#This Row],[COD]],TNOMINA[CODIGO],TNOMINA[AFP])</f>
        <v>0</v>
      </c>
      <c r="N896" s="42">
        <f>_xlfn.XLOOKUP(Tabla15[[#This Row],[COD]],TNOMINA[CODIGO],TNOMINA[Otro Desc.])</f>
        <v>0</v>
      </c>
      <c r="O896" s="42">
        <f>_xlfn.XLOOKUP(Tabla15[[#This Row],[COD]],TNOMINA[CODIGO],TNOMINA[sneto])</f>
        <v>20000</v>
      </c>
      <c r="P896" t="str">
        <f>_xlfn.XLOOKUP(Tabla15[[#This Row],[CEDULA]],EMPXSEXO[NODOC],EMPXSEXO[GENERO])</f>
        <v>M</v>
      </c>
      <c r="Q89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7" spans="1:17">
      <c r="A897" t="s">
        <v>8480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00118010172</v>
      </c>
      <c r="D897" t="str">
        <f>_xlfn.XLOOKUP(Tabla15[[#This Row],[CEDULA]],TMODELO[Numero Documento],TMODELO[Empleado],_xlfn.XLOOKUP(Tabla15[[#This Row],[CEDULA]],TNOMINA[cedula],TNOMINA[nombre]))</f>
        <v>JOSE DE JESUS CANDELIER PEÑA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42">
        <f>_xlfn.XLOOKUP(Tabla15[[#This Row],[COD]],TNOMINA[CODIGO],TNOMINA[sbruto])</f>
        <v>20000</v>
      </c>
      <c r="K897" s="42">
        <f>_xlfn.XLOOKUP(Tabla15[[#This Row],[COD]],TNOMINA[CODIGO],TNOMINA[ISR])</f>
        <v>0</v>
      </c>
      <c r="L897" s="42">
        <f>_xlfn.XLOOKUP(Tabla15[[#This Row],[COD]],TNOMINA[CODIGO],TNOMINA[SFS])</f>
        <v>0</v>
      </c>
      <c r="M897" s="42">
        <f>_xlfn.XLOOKUP(Tabla15[[#This Row],[COD]],TNOMINA[CODIGO],TNOMINA[AFP])</f>
        <v>0</v>
      </c>
      <c r="N897" s="42">
        <f>_xlfn.XLOOKUP(Tabla15[[#This Row],[COD]],TNOMINA[CODIGO],TNOMINA[Otro Desc.])</f>
        <v>0</v>
      </c>
      <c r="O897" s="42">
        <f>_xlfn.XLOOKUP(Tabla15[[#This Row],[COD]],TNOMINA[CODIGO],TNOMINA[sneto])</f>
        <v>20000</v>
      </c>
      <c r="P897" t="str">
        <f>_xlfn.XLOOKUP(Tabla15[[#This Row],[CEDULA]],EMPXSEXO[NODOC],EMPXSEXO[GENERO])</f>
        <v>M</v>
      </c>
      <c r="Q89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8" spans="1:17">
      <c r="A898" t="s">
        <v>8450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2">
        <f>_xlfn.XLOOKUP(Tabla15[[#This Row],[COD]],TNOMINA[CODIGO],TNOMINA[sbruto])</f>
        <v>20000</v>
      </c>
      <c r="K898" s="42">
        <f>_xlfn.XLOOKUP(Tabla15[[#This Row],[COD]],TNOMINA[CODIGO],TNOMINA[ISR])</f>
        <v>0</v>
      </c>
      <c r="L898" s="42">
        <f>_xlfn.XLOOKUP(Tabla15[[#This Row],[COD]],TNOMINA[CODIGO],TNOMINA[SFS])</f>
        <v>0</v>
      </c>
      <c r="M898" s="42">
        <f>_xlfn.XLOOKUP(Tabla15[[#This Row],[COD]],TNOMINA[CODIGO],TNOMINA[AFP])</f>
        <v>0</v>
      </c>
      <c r="N898" s="42">
        <f>_xlfn.XLOOKUP(Tabla15[[#This Row],[COD]],TNOMINA[CODIGO],TNOMINA[Otro Desc.])</f>
        <v>0</v>
      </c>
      <c r="O898" s="42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899" spans="1:17">
      <c r="A899" t="s">
        <v>8505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22500102615</v>
      </c>
      <c r="D899" t="str">
        <f>_xlfn.XLOOKUP(Tabla15[[#This Row],[CEDULA]],TMODELO[Numero Documento],TMODELO[Empleado],_xlfn.XLOOKUP(Tabla15[[#This Row],[CEDULA]],TNOMINA[cedula],TNOMINA[nombre]))</f>
        <v>LIONAL RAFAEL NOVAS DIAZ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2">
        <f>_xlfn.XLOOKUP(Tabla15[[#This Row],[COD]],TNOMINA[CODIGO],TNOMINA[sbruto])</f>
        <v>20000</v>
      </c>
      <c r="K899" s="42">
        <f>_xlfn.XLOOKUP(Tabla15[[#This Row],[COD]],TNOMINA[CODIGO],TNOMINA[ISR])</f>
        <v>0</v>
      </c>
      <c r="L899" s="42">
        <f>_xlfn.XLOOKUP(Tabla15[[#This Row],[COD]],TNOMINA[CODIGO],TNOMINA[SFS])</f>
        <v>0</v>
      </c>
      <c r="M899" s="42">
        <f>_xlfn.XLOOKUP(Tabla15[[#This Row],[COD]],TNOMINA[CODIGO],TNOMINA[AFP])</f>
        <v>0</v>
      </c>
      <c r="N899" s="42">
        <f>_xlfn.XLOOKUP(Tabla15[[#This Row],[COD]],TNOMINA[CODIGO],TNOMINA[Otro Desc.])</f>
        <v>0</v>
      </c>
      <c r="O899" s="42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0" spans="1:17">
      <c r="A900" t="s">
        <v>8553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22301042341</v>
      </c>
      <c r="D900" t="str">
        <f>_xlfn.XLOOKUP(Tabla15[[#This Row],[CEDULA]],TMODELO[Numero Documento],TMODELO[Empleado],_xlfn.XLOOKUP(Tabla15[[#This Row],[CEDULA]],TNOMINA[cedula],TNOMINA[nombre]))</f>
        <v>SUHANNY PANIAGUA VITTINI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2">
        <f>_xlfn.XLOOKUP(Tabla15[[#This Row],[COD]],TNOMINA[CODIGO],TNOMINA[sbruto])</f>
        <v>20000</v>
      </c>
      <c r="K900" s="42">
        <f>_xlfn.XLOOKUP(Tabla15[[#This Row],[COD]],TNOMINA[CODIGO],TNOMINA[ISR])</f>
        <v>0</v>
      </c>
      <c r="L900" s="42">
        <f>_xlfn.XLOOKUP(Tabla15[[#This Row],[COD]],TNOMINA[CODIGO],TNOMINA[SFS])</f>
        <v>0</v>
      </c>
      <c r="M900" s="42">
        <f>_xlfn.XLOOKUP(Tabla15[[#This Row],[COD]],TNOMINA[CODIGO],TNOMINA[AFP])</f>
        <v>0</v>
      </c>
      <c r="N900" s="42">
        <f>_xlfn.XLOOKUP(Tabla15[[#This Row],[COD]],TNOMINA[CODIGO],TNOMINA[Otro Desc.])</f>
        <v>0</v>
      </c>
      <c r="O900" s="42">
        <f>_xlfn.XLOOKUP(Tabla15[[#This Row],[COD]],TNOMINA[CODIGO],TNOMINA[sneto])</f>
        <v>20000</v>
      </c>
      <c r="P900" t="str">
        <f>_xlfn.XLOOKUP(Tabla15[[#This Row],[CEDULA]],EMPXSEXO[NODOC],EMPXSEXO[GENERO])</f>
        <v>F</v>
      </c>
      <c r="Q90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1" spans="1:17">
      <c r="A901" t="s">
        <v>8494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40226354658</v>
      </c>
      <c r="D901" t="str">
        <f>_xlfn.XLOOKUP(Tabla15[[#This Row],[CEDULA]],TMODELO[Numero Documento],TMODELO[Empleado],_xlfn.XLOOKUP(Tabla15[[#This Row],[CEDULA]],TNOMINA[cedula],TNOMINA[nombre]))</f>
        <v>JUAN OMAR PACHECO FIGUEROA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2">
        <f>_xlfn.XLOOKUP(Tabla15[[#This Row],[COD]],TNOMINA[CODIGO],TNOMINA[sbruto])</f>
        <v>18000</v>
      </c>
      <c r="K901" s="42">
        <f>_xlfn.XLOOKUP(Tabla15[[#This Row],[COD]],TNOMINA[CODIGO],TNOMINA[ISR])</f>
        <v>0</v>
      </c>
      <c r="L901" s="42">
        <f>_xlfn.XLOOKUP(Tabla15[[#This Row],[COD]],TNOMINA[CODIGO],TNOMINA[SFS])</f>
        <v>0</v>
      </c>
      <c r="M901" s="42">
        <f>_xlfn.XLOOKUP(Tabla15[[#This Row],[COD]],TNOMINA[CODIGO],TNOMINA[AFP])</f>
        <v>0</v>
      </c>
      <c r="N901" s="42">
        <f>_xlfn.XLOOKUP(Tabla15[[#This Row],[COD]],TNOMINA[CODIGO],TNOMINA[Otro Desc.])</f>
        <v>0</v>
      </c>
      <c r="O901" s="42">
        <f>_xlfn.XLOOKUP(Tabla15[[#This Row],[COD]],TNOMINA[CODIGO],TNOMINA[sneto])</f>
        <v>18000</v>
      </c>
      <c r="P901" t="str">
        <f>_xlfn.XLOOKUP(Tabla15[[#This Row],[CEDULA]],EMPXSEXO[NODOC],EMPXSEXO[GENERO])</f>
        <v>M</v>
      </c>
      <c r="Q90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2" spans="1:17">
      <c r="A902" t="s">
        <v>8414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04900717085</v>
      </c>
      <c r="D902" t="str">
        <f>_xlfn.XLOOKUP(Tabla15[[#This Row],[CEDULA]],TMODELO[Numero Documento],TMODELO[Empleado],_xlfn.XLOOKUP(Tabla15[[#This Row],[CEDULA]],TNOMINA[cedula],TNOMINA[nombre]))</f>
        <v>ALFREDO MENA VASQUEZ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2">
        <f>_xlfn.XLOOKUP(Tabla15[[#This Row],[COD]],TNOMINA[CODIGO],TNOMINA[sbruto])</f>
        <v>15000</v>
      </c>
      <c r="K902" s="42">
        <f>_xlfn.XLOOKUP(Tabla15[[#This Row],[COD]],TNOMINA[CODIGO],TNOMINA[ISR])</f>
        <v>0</v>
      </c>
      <c r="L902" s="42">
        <f>_xlfn.XLOOKUP(Tabla15[[#This Row],[COD]],TNOMINA[CODIGO],TNOMINA[SFS])</f>
        <v>0</v>
      </c>
      <c r="M902" s="42">
        <f>_xlfn.XLOOKUP(Tabla15[[#This Row],[COD]],TNOMINA[CODIGO],TNOMINA[AFP])</f>
        <v>0</v>
      </c>
      <c r="N902" s="42">
        <f>_xlfn.XLOOKUP(Tabla15[[#This Row],[COD]],TNOMINA[CODIGO],TNOMINA[Otro Desc.])</f>
        <v>0</v>
      </c>
      <c r="O902" s="42">
        <f>_xlfn.XLOOKUP(Tabla15[[#This Row],[COD]],TNOMINA[CODIGO],TNOMINA[sneto])</f>
        <v>15000</v>
      </c>
      <c r="P902" t="str">
        <f>_xlfn.XLOOKUP(Tabla15[[#This Row],[CEDULA]],EMPXSEXO[NODOC],EMPXSEXO[GENERO])</f>
        <v>M</v>
      </c>
      <c r="Q90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3" spans="1:17">
      <c r="A903" t="s">
        <v>8516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01200945556</v>
      </c>
      <c r="D903" t="str">
        <f>_xlfn.XLOOKUP(Tabla15[[#This Row],[CEDULA]],TMODELO[Numero Documento],TMODELO[Empleado],_xlfn.XLOOKUP(Tabla15[[#This Row],[CEDULA]],TNOMINA[cedula],TNOMINA[nombre]))</f>
        <v>MARTIR ADAMES PERALTA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2">
        <f>_xlfn.XLOOKUP(Tabla15[[#This Row],[COD]],TNOMINA[CODIGO],TNOMINA[sbruto])</f>
        <v>15000</v>
      </c>
      <c r="K903" s="42">
        <f>_xlfn.XLOOKUP(Tabla15[[#This Row],[COD]],TNOMINA[CODIGO],TNOMINA[ISR])</f>
        <v>0</v>
      </c>
      <c r="L903" s="42">
        <f>_xlfn.XLOOKUP(Tabla15[[#This Row],[COD]],TNOMINA[CODIGO],TNOMINA[SFS])</f>
        <v>0</v>
      </c>
      <c r="M903" s="42">
        <f>_xlfn.XLOOKUP(Tabla15[[#This Row],[COD]],TNOMINA[CODIGO],TNOMINA[AFP])</f>
        <v>0</v>
      </c>
      <c r="N903" s="42">
        <f>_xlfn.XLOOKUP(Tabla15[[#This Row],[COD]],TNOMINA[CODIGO],TNOMINA[Otro Desc.])</f>
        <v>0</v>
      </c>
      <c r="O903" s="42">
        <f>_xlfn.XLOOKUP(Tabla15[[#This Row],[COD]],TNOMINA[CODIGO],TNOMINA[sneto])</f>
        <v>15000</v>
      </c>
      <c r="P903" t="str">
        <f>_xlfn.XLOOKUP(Tabla15[[#This Row],[CEDULA]],EMPXSEXO[NODOC],EMPXSEXO[GENERO])</f>
        <v>M</v>
      </c>
      <c r="Q90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4" spans="1:17">
      <c r="A904" t="s">
        <v>8474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03105021434</v>
      </c>
      <c r="D904" t="str">
        <f>_xlfn.XLOOKUP(Tabla15[[#This Row],[CEDULA]],TMODELO[Numero Documento],TMODELO[Empleado],_xlfn.XLOOKUP(Tabla15[[#This Row],[CEDULA]],TNOMINA[cedula],TNOMINA[nombre]))</f>
        <v>JORGE LUIS RAMOS RAMOS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2">
        <f>_xlfn.XLOOKUP(Tabla15[[#This Row],[COD]],TNOMINA[CODIGO],TNOMINA[sbruto])</f>
        <v>15000</v>
      </c>
      <c r="K904" s="42">
        <f>_xlfn.XLOOKUP(Tabla15[[#This Row],[COD]],TNOMINA[CODIGO],TNOMINA[ISR])</f>
        <v>0</v>
      </c>
      <c r="L904" s="42">
        <f>_xlfn.XLOOKUP(Tabla15[[#This Row],[COD]],TNOMINA[CODIGO],TNOMINA[SFS])</f>
        <v>0</v>
      </c>
      <c r="M904" s="42">
        <f>_xlfn.XLOOKUP(Tabla15[[#This Row],[COD]],TNOMINA[CODIGO],TNOMINA[AFP])</f>
        <v>0</v>
      </c>
      <c r="N904" s="42">
        <f>_xlfn.XLOOKUP(Tabla15[[#This Row],[COD]],TNOMINA[CODIGO],TNOMINA[Otro Desc.])</f>
        <v>0</v>
      </c>
      <c r="O904" s="42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5" spans="1:17">
      <c r="A905" t="s">
        <v>8476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02000122628</v>
      </c>
      <c r="D905" t="str">
        <f>_xlfn.XLOOKUP(Tabla15[[#This Row],[CEDULA]],TMODELO[Numero Documento],TMODELO[Empleado],_xlfn.XLOOKUP(Tabla15[[#This Row],[CEDULA]],TNOMINA[cedula],TNOMINA[nombre]))</f>
        <v>JOSE ALTAGRACIA MEDRANO PLATA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2">
        <f>_xlfn.XLOOKUP(Tabla15[[#This Row],[COD]],TNOMINA[CODIGO],TNOMINA[sbruto])</f>
        <v>15000</v>
      </c>
      <c r="K905" s="42">
        <f>_xlfn.XLOOKUP(Tabla15[[#This Row],[COD]],TNOMINA[CODIGO],TNOMINA[ISR])</f>
        <v>0</v>
      </c>
      <c r="L905" s="42">
        <f>_xlfn.XLOOKUP(Tabla15[[#This Row],[COD]],TNOMINA[CODIGO],TNOMINA[SFS])</f>
        <v>0</v>
      </c>
      <c r="M905" s="42">
        <f>_xlfn.XLOOKUP(Tabla15[[#This Row],[COD]],TNOMINA[CODIGO],TNOMINA[AFP])</f>
        <v>0</v>
      </c>
      <c r="N905" s="42">
        <f>_xlfn.XLOOKUP(Tabla15[[#This Row],[COD]],TNOMINA[CODIGO],TNOMINA[Otro Desc.])</f>
        <v>0</v>
      </c>
      <c r="O905" s="42">
        <f>_xlfn.XLOOKUP(Tabla15[[#This Row],[COD]],TNOMINA[CODIGO],TNOMINA[sneto])</f>
        <v>15000</v>
      </c>
      <c r="P905" t="str">
        <f>_xlfn.XLOOKUP(Tabla15[[#This Row],[CEDULA]],EMPXSEXO[NODOC],EMPXSEXO[GENERO])</f>
        <v>M</v>
      </c>
      <c r="Q90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6" spans="1:17">
      <c r="A906" t="s">
        <v>8520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02000116984</v>
      </c>
      <c r="D906" t="str">
        <f>_xlfn.XLOOKUP(Tabla15[[#This Row],[CEDULA]],TMODELO[Numero Documento],TMODELO[Empleado],_xlfn.XLOOKUP(Tabla15[[#This Row],[CEDULA]],TNOMINA[cedula],TNOMINA[nombre]))</f>
        <v>MIGUEL ANTONIO NOVAS SAVIÑON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2">
        <f>_xlfn.XLOOKUP(Tabla15[[#This Row],[COD]],TNOMINA[CODIGO],TNOMINA[sbruto])</f>
        <v>15000</v>
      </c>
      <c r="K906" s="42">
        <f>_xlfn.XLOOKUP(Tabla15[[#This Row],[COD]],TNOMINA[CODIGO],TNOMINA[ISR])</f>
        <v>0</v>
      </c>
      <c r="L906" s="42">
        <f>_xlfn.XLOOKUP(Tabla15[[#This Row],[COD]],TNOMINA[CODIGO],TNOMINA[SFS])</f>
        <v>0</v>
      </c>
      <c r="M906" s="42">
        <f>_xlfn.XLOOKUP(Tabla15[[#This Row],[COD]],TNOMINA[CODIGO],TNOMINA[AFP])</f>
        <v>0</v>
      </c>
      <c r="N906" s="42">
        <f>_xlfn.XLOOKUP(Tabla15[[#This Row],[COD]],TNOMINA[CODIGO],TNOMINA[Otro Desc.])</f>
        <v>0</v>
      </c>
      <c r="O906" s="42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7" spans="1:17">
      <c r="A907" t="s">
        <v>8498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40226983514</v>
      </c>
      <c r="D907" t="str">
        <f>_xlfn.XLOOKUP(Tabla15[[#This Row],[CEDULA]],TMODELO[Numero Documento],TMODELO[Empleado],_xlfn.XLOOKUP(Tabla15[[#This Row],[CEDULA]],TNOMINA[cedula],TNOMINA[nombre]))</f>
        <v>JULIO GARCIA CONTRERAS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2">
        <f>_xlfn.XLOOKUP(Tabla15[[#This Row],[COD]],TNOMINA[CODIGO],TNOMINA[sbruto])</f>
        <v>15000</v>
      </c>
      <c r="K907" s="42">
        <f>_xlfn.XLOOKUP(Tabla15[[#This Row],[COD]],TNOMINA[CODIGO],TNOMINA[ISR])</f>
        <v>0</v>
      </c>
      <c r="L907" s="42">
        <f>_xlfn.XLOOKUP(Tabla15[[#This Row],[COD]],TNOMINA[CODIGO],TNOMINA[SFS])</f>
        <v>0</v>
      </c>
      <c r="M907" s="42">
        <f>_xlfn.XLOOKUP(Tabla15[[#This Row],[COD]],TNOMINA[CODIGO],TNOMINA[AFP])</f>
        <v>0</v>
      </c>
      <c r="N907" s="42">
        <f>_xlfn.XLOOKUP(Tabla15[[#This Row],[COD]],TNOMINA[CODIGO],TNOMINA[Otro Desc.])</f>
        <v>0</v>
      </c>
      <c r="O907" s="42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8" spans="1:17">
      <c r="A908" t="s">
        <v>8549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08200165291</v>
      </c>
      <c r="D908" t="str">
        <f>_xlfn.XLOOKUP(Tabla15[[#This Row],[CEDULA]],TMODELO[Numero Documento],TMODELO[Empleado],_xlfn.XLOOKUP(Tabla15[[#This Row],[CEDULA]],TNOMINA[cedula],TNOMINA[nombre]))</f>
        <v>SECUNDINO SIERRA PEREZ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2">
        <f>_xlfn.XLOOKUP(Tabla15[[#This Row],[COD]],TNOMINA[CODIGO],TNOMINA[sbruto])</f>
        <v>15000</v>
      </c>
      <c r="K908" s="42">
        <f>_xlfn.XLOOKUP(Tabla15[[#This Row],[COD]],TNOMINA[CODIGO],TNOMINA[ISR])</f>
        <v>0</v>
      </c>
      <c r="L908" s="42">
        <f>_xlfn.XLOOKUP(Tabla15[[#This Row],[COD]],TNOMINA[CODIGO],TNOMINA[SFS])</f>
        <v>0</v>
      </c>
      <c r="M908" s="42">
        <f>_xlfn.XLOOKUP(Tabla15[[#This Row],[COD]],TNOMINA[CODIGO],TNOMINA[AFP])</f>
        <v>0</v>
      </c>
      <c r="N908" s="42">
        <f>_xlfn.XLOOKUP(Tabla15[[#This Row],[COD]],TNOMINA[CODIGO],TNOMINA[Otro Desc.])</f>
        <v>0</v>
      </c>
      <c r="O908" s="42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09" spans="1:17">
      <c r="A909" t="s">
        <v>8415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00111798617</v>
      </c>
      <c r="D909" t="str">
        <f>_xlfn.XLOOKUP(Tabla15[[#This Row],[CEDULA]],TMODELO[Numero Documento],TMODELO[Empleado],_xlfn.XLOOKUP(Tabla15[[#This Row],[CEDULA]],TNOMINA[cedula],TNOMINA[nombre]))</f>
        <v>ALTAGRACIA MONTERO MEDINA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2">
        <f>_xlfn.XLOOKUP(Tabla15[[#This Row],[COD]],TNOMINA[CODIGO],TNOMINA[sbruto])</f>
        <v>15000</v>
      </c>
      <c r="K909" s="42">
        <f>_xlfn.XLOOKUP(Tabla15[[#This Row],[COD]],TNOMINA[CODIGO],TNOMINA[ISR])</f>
        <v>0</v>
      </c>
      <c r="L909" s="42">
        <f>_xlfn.XLOOKUP(Tabla15[[#This Row],[COD]],TNOMINA[CODIGO],TNOMINA[SFS])</f>
        <v>0</v>
      </c>
      <c r="M909" s="42">
        <f>_xlfn.XLOOKUP(Tabla15[[#This Row],[COD]],TNOMINA[CODIGO],TNOMINA[AFP])</f>
        <v>0</v>
      </c>
      <c r="N909" s="42">
        <f>_xlfn.XLOOKUP(Tabla15[[#This Row],[COD]],TNOMINA[CODIGO],TNOMINA[Otro Desc.])</f>
        <v>0</v>
      </c>
      <c r="O909" s="42">
        <f>_xlfn.XLOOKUP(Tabla15[[#This Row],[COD]],TNOMINA[CODIGO],TNOMINA[sneto])</f>
        <v>15000</v>
      </c>
      <c r="P909" t="str">
        <f>_xlfn.XLOOKUP(Tabla15[[#This Row],[CEDULA]],EMPXSEXO[NODOC],EMPXSEXO[GENERO])</f>
        <v>F</v>
      </c>
      <c r="Q90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0" spans="1:17">
      <c r="A910" t="s">
        <v>8440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05200086782</v>
      </c>
      <c r="D910" t="str">
        <f>_xlfn.XLOOKUP(Tabla15[[#This Row],[CEDULA]],TMODELO[Numero Documento],TMODELO[Empleado],_xlfn.XLOOKUP(Tabla15[[#This Row],[CEDULA]],TNOMINA[cedula],TNOMINA[nombre]))</f>
        <v>EDIS ANDRES DE LA CRUZ SEVERINO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2">
        <f>_xlfn.XLOOKUP(Tabla15[[#This Row],[COD]],TNOMINA[CODIGO],TNOMINA[sbruto])</f>
        <v>15000</v>
      </c>
      <c r="K910" s="42">
        <f>_xlfn.XLOOKUP(Tabla15[[#This Row],[COD]],TNOMINA[CODIGO],TNOMINA[ISR])</f>
        <v>0</v>
      </c>
      <c r="L910" s="42">
        <f>_xlfn.XLOOKUP(Tabla15[[#This Row],[COD]],TNOMINA[CODIGO],TNOMINA[SFS])</f>
        <v>0</v>
      </c>
      <c r="M910" s="42">
        <f>_xlfn.XLOOKUP(Tabla15[[#This Row],[COD]],TNOMINA[CODIGO],TNOMINA[AFP])</f>
        <v>0</v>
      </c>
      <c r="N910" s="42">
        <f>_xlfn.XLOOKUP(Tabla15[[#This Row],[COD]],TNOMINA[CODIGO],TNOMINA[Otro Desc.])</f>
        <v>0</v>
      </c>
      <c r="O910" s="42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1" spans="1:17">
      <c r="A911" t="s">
        <v>8423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00111472650</v>
      </c>
      <c r="D911" t="str">
        <f>_xlfn.XLOOKUP(Tabla15[[#This Row],[CEDULA]],TMODELO[Numero Documento],TMODELO[Empleado],_xlfn.XLOOKUP(Tabla15[[#This Row],[CEDULA]],TNOMINA[cedula],TNOMINA[nombre]))</f>
        <v>BERKIN RODRIGUEZ MATEO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2">
        <f>_xlfn.XLOOKUP(Tabla15[[#This Row],[COD]],TNOMINA[CODIGO],TNOMINA[sbruto])</f>
        <v>15000</v>
      </c>
      <c r="K911" s="42">
        <f>_xlfn.XLOOKUP(Tabla15[[#This Row],[COD]],TNOMINA[CODIGO],TNOMINA[ISR])</f>
        <v>0</v>
      </c>
      <c r="L911" s="42">
        <f>_xlfn.XLOOKUP(Tabla15[[#This Row],[COD]],TNOMINA[CODIGO],TNOMINA[SFS])</f>
        <v>0</v>
      </c>
      <c r="M911" s="42">
        <f>_xlfn.XLOOKUP(Tabla15[[#This Row],[COD]],TNOMINA[CODIGO],TNOMINA[AFP])</f>
        <v>0</v>
      </c>
      <c r="N911" s="42">
        <f>_xlfn.XLOOKUP(Tabla15[[#This Row],[COD]],TNOMINA[CODIGO],TNOMINA[Otro Desc.])</f>
        <v>0</v>
      </c>
      <c r="O911" s="42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2" spans="1:17">
      <c r="A912" t="s">
        <v>8531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00200952505</v>
      </c>
      <c r="D912" t="str">
        <f>_xlfn.XLOOKUP(Tabla15[[#This Row],[CEDULA]],TMODELO[Numero Documento],TMODELO[Empleado],_xlfn.XLOOKUP(Tabla15[[#This Row],[CEDULA]],TNOMINA[cedula],TNOMINA[nombre]))</f>
        <v>RAFAEL ANTONIO DIAZ URIBE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2">
        <f>_xlfn.XLOOKUP(Tabla15[[#This Row],[COD]],TNOMINA[CODIGO],TNOMINA[sbruto])</f>
        <v>15000</v>
      </c>
      <c r="K912" s="42">
        <f>_xlfn.XLOOKUP(Tabla15[[#This Row],[COD]],TNOMINA[CODIGO],TNOMINA[ISR])</f>
        <v>0</v>
      </c>
      <c r="L912" s="42">
        <f>_xlfn.XLOOKUP(Tabla15[[#This Row],[COD]],TNOMINA[CODIGO],TNOMINA[SFS])</f>
        <v>0</v>
      </c>
      <c r="M912" s="42">
        <f>_xlfn.XLOOKUP(Tabla15[[#This Row],[COD]],TNOMINA[CODIGO],TNOMINA[AFP])</f>
        <v>0</v>
      </c>
      <c r="N912" s="42">
        <f>_xlfn.XLOOKUP(Tabla15[[#This Row],[COD]],TNOMINA[CODIGO],TNOMINA[Otro Desc.])</f>
        <v>0</v>
      </c>
      <c r="O912" s="42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3" spans="1:17">
      <c r="A913" t="s">
        <v>8533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00110916699</v>
      </c>
      <c r="D913" t="str">
        <f>_xlfn.XLOOKUP(Tabla15[[#This Row],[CEDULA]],TMODELO[Numero Documento],TMODELO[Empleado],_xlfn.XLOOKUP(Tabla15[[#This Row],[CEDULA]],TNOMINA[cedula],TNOMINA[nombre]))</f>
        <v>RAFAEL DAVID PEREZ LEBRON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2">
        <f>_xlfn.XLOOKUP(Tabla15[[#This Row],[COD]],TNOMINA[CODIGO],TNOMINA[sbruto])</f>
        <v>15000</v>
      </c>
      <c r="K913" s="42">
        <f>_xlfn.XLOOKUP(Tabla15[[#This Row],[COD]],TNOMINA[CODIGO],TNOMINA[ISR])</f>
        <v>0</v>
      </c>
      <c r="L913" s="42">
        <f>_xlfn.XLOOKUP(Tabla15[[#This Row],[COD]],TNOMINA[CODIGO],TNOMINA[SFS])</f>
        <v>0</v>
      </c>
      <c r="M913" s="42">
        <f>_xlfn.XLOOKUP(Tabla15[[#This Row],[COD]],TNOMINA[CODIGO],TNOMINA[AFP])</f>
        <v>0</v>
      </c>
      <c r="N913" s="42">
        <f>_xlfn.XLOOKUP(Tabla15[[#This Row],[COD]],TNOMINA[CODIGO],TNOMINA[Otro Desc.])</f>
        <v>0</v>
      </c>
      <c r="O913" s="42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4" spans="1:17">
      <c r="A914" t="s">
        <v>8536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02800626984</v>
      </c>
      <c r="D914" t="str">
        <f>_xlfn.XLOOKUP(Tabla15[[#This Row],[CEDULA]],TMODELO[Numero Documento],TMODELO[Empleado],_xlfn.XLOOKUP(Tabla15[[#This Row],[CEDULA]],TNOMINA[cedula],TNOMINA[nombre]))</f>
        <v>RAMON PERDOMO GONZALEZ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2">
        <f>_xlfn.XLOOKUP(Tabla15[[#This Row],[COD]],TNOMINA[CODIGO],TNOMINA[sbruto])</f>
        <v>15000</v>
      </c>
      <c r="K914" s="42">
        <f>_xlfn.XLOOKUP(Tabla15[[#This Row],[COD]],TNOMINA[CODIGO],TNOMINA[ISR])</f>
        <v>0</v>
      </c>
      <c r="L914" s="42">
        <f>_xlfn.XLOOKUP(Tabla15[[#This Row],[COD]],TNOMINA[CODIGO],TNOMINA[SFS])</f>
        <v>0</v>
      </c>
      <c r="M914" s="42">
        <f>_xlfn.XLOOKUP(Tabla15[[#This Row],[COD]],TNOMINA[CODIGO],TNOMINA[AFP])</f>
        <v>0</v>
      </c>
      <c r="N914" s="42">
        <f>_xlfn.XLOOKUP(Tabla15[[#This Row],[COD]],TNOMINA[CODIGO],TNOMINA[Otro Desc.])</f>
        <v>0</v>
      </c>
      <c r="O914" s="42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5" spans="1:17">
      <c r="A915" t="s">
        <v>8539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00113735419</v>
      </c>
      <c r="D915" t="str">
        <f>_xlfn.XLOOKUP(Tabla15[[#This Row],[CEDULA]],TMODELO[Numero Documento],TMODELO[Empleado],_xlfn.XLOOKUP(Tabla15[[#This Row],[CEDULA]],TNOMINA[cedula],TNOMINA[nombre]))</f>
        <v>ROBERTO ALEXANDRO BRIOSO GARCIA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2">
        <f>_xlfn.XLOOKUP(Tabla15[[#This Row],[COD]],TNOMINA[CODIGO],TNOMINA[sbruto])</f>
        <v>15000</v>
      </c>
      <c r="K915" s="42">
        <f>_xlfn.XLOOKUP(Tabla15[[#This Row],[COD]],TNOMINA[CODIGO],TNOMINA[ISR])</f>
        <v>0</v>
      </c>
      <c r="L915" s="42">
        <f>_xlfn.XLOOKUP(Tabla15[[#This Row],[COD]],TNOMINA[CODIGO],TNOMINA[SFS])</f>
        <v>0</v>
      </c>
      <c r="M915" s="42">
        <f>_xlfn.XLOOKUP(Tabla15[[#This Row],[COD]],TNOMINA[CODIGO],TNOMINA[AFP])</f>
        <v>0</v>
      </c>
      <c r="N915" s="42">
        <f>_xlfn.XLOOKUP(Tabla15[[#This Row],[COD]],TNOMINA[CODIGO],TNOMINA[Otro Desc.])</f>
        <v>0</v>
      </c>
      <c r="O915" s="42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6" spans="1:17">
      <c r="A916" t="s">
        <v>8560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22500053636</v>
      </c>
      <c r="D916" t="str">
        <f>_xlfn.XLOOKUP(Tabla15[[#This Row],[CEDULA]],TMODELO[Numero Documento],TMODELO[Empleado],_xlfn.XLOOKUP(Tabla15[[#This Row],[CEDULA]],TNOMINA[cedula],TNOMINA[nombre]))</f>
        <v>WILKIN MONTERO MONTERO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2">
        <f>_xlfn.XLOOKUP(Tabla15[[#This Row],[COD]],TNOMINA[CODIGO],TNOMINA[sbruto])</f>
        <v>15000</v>
      </c>
      <c r="K916" s="42">
        <f>_xlfn.XLOOKUP(Tabla15[[#This Row],[COD]],TNOMINA[CODIGO],TNOMINA[ISR])</f>
        <v>0</v>
      </c>
      <c r="L916" s="42">
        <f>_xlfn.XLOOKUP(Tabla15[[#This Row],[COD]],TNOMINA[CODIGO],TNOMINA[SFS])</f>
        <v>0</v>
      </c>
      <c r="M916" s="42">
        <f>_xlfn.XLOOKUP(Tabla15[[#This Row],[COD]],TNOMINA[CODIGO],TNOMINA[AFP])</f>
        <v>0</v>
      </c>
      <c r="N916" s="42">
        <f>_xlfn.XLOOKUP(Tabla15[[#This Row],[COD]],TNOMINA[CODIGO],TNOMINA[Otro Desc.])</f>
        <v>0</v>
      </c>
      <c r="O916" s="42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7" spans="1:17">
      <c r="A917" t="s">
        <v>8543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2">
        <f>_xlfn.XLOOKUP(Tabla15[[#This Row],[COD]],TNOMINA[CODIGO],TNOMINA[sbruto])</f>
        <v>15000</v>
      </c>
      <c r="K917" s="42">
        <f>_xlfn.XLOOKUP(Tabla15[[#This Row],[COD]],TNOMINA[CODIGO],TNOMINA[ISR])</f>
        <v>0</v>
      </c>
      <c r="L917" s="42">
        <f>_xlfn.XLOOKUP(Tabla15[[#This Row],[COD]],TNOMINA[CODIGO],TNOMINA[SFS])</f>
        <v>0</v>
      </c>
      <c r="M917" s="42">
        <f>_xlfn.XLOOKUP(Tabla15[[#This Row],[COD]],TNOMINA[CODIGO],TNOMINA[AFP])</f>
        <v>0</v>
      </c>
      <c r="N917" s="42">
        <f>_xlfn.XLOOKUP(Tabla15[[#This Row],[COD]],TNOMINA[CODIGO],TNOMINA[Otro Desc.])</f>
        <v>0</v>
      </c>
      <c r="O917" s="42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8" spans="1:17">
      <c r="A918" t="s">
        <v>8511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01700188707</v>
      </c>
      <c r="D918" t="str">
        <f>_xlfn.XLOOKUP(Tabla15[[#This Row],[CEDULA]],TMODELO[Numero Documento],TMODELO[Empleado],_xlfn.XLOOKUP(Tabla15[[#This Row],[CEDULA]],TNOMINA[cedula],TNOMINA[nombre]))</f>
        <v>MANUEL EMILIO GALVAN ALCANTARA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2">
        <f>_xlfn.XLOOKUP(Tabla15[[#This Row],[COD]],TNOMINA[CODIGO],TNOMINA[sbruto])</f>
        <v>12000</v>
      </c>
      <c r="K918" s="42">
        <f>_xlfn.XLOOKUP(Tabla15[[#This Row],[COD]],TNOMINA[CODIGO],TNOMINA[ISR])</f>
        <v>0</v>
      </c>
      <c r="L918" s="42">
        <f>_xlfn.XLOOKUP(Tabla15[[#This Row],[COD]],TNOMINA[CODIGO],TNOMINA[SFS])</f>
        <v>0</v>
      </c>
      <c r="M918" s="42">
        <f>_xlfn.XLOOKUP(Tabla15[[#This Row],[COD]],TNOMINA[CODIGO],TNOMINA[AFP])</f>
        <v>0</v>
      </c>
      <c r="N918" s="42">
        <f>_xlfn.XLOOKUP(Tabla15[[#This Row],[COD]],TNOMINA[CODIGO],TNOMINA[Otro Desc.])</f>
        <v>0</v>
      </c>
      <c r="O918" s="42">
        <f>_xlfn.XLOOKUP(Tabla15[[#This Row],[COD]],TNOMINA[CODIGO],TNOMINA[sneto])</f>
        <v>12000</v>
      </c>
      <c r="P918" t="str">
        <f>_xlfn.XLOOKUP(Tabla15[[#This Row],[CEDULA]],EMPXSEXO[NODOC],EMPXSEXO[GENERO])</f>
        <v>M</v>
      </c>
      <c r="Q91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19" spans="1:17">
      <c r="A919" t="s">
        <v>8471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09700294474</v>
      </c>
      <c r="D919" t="str">
        <f>_xlfn.XLOOKUP(Tabla15[[#This Row],[CEDULA]],TMODELO[Numero Documento],TMODELO[Empleado],_xlfn.XLOOKUP(Tabla15[[#This Row],[CEDULA]],TNOMINA[cedula],TNOMINA[nombre]))</f>
        <v>JOHAN MANUEL BURGOS RODRIGUEZ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42">
        <f>_xlfn.XLOOKUP(Tabla15[[#This Row],[COD]],TNOMINA[CODIGO],TNOMINA[sbruto])</f>
        <v>10000</v>
      </c>
      <c r="K919" s="42">
        <f>_xlfn.XLOOKUP(Tabla15[[#This Row],[COD]],TNOMINA[CODIGO],TNOMINA[ISR])</f>
        <v>0</v>
      </c>
      <c r="L919" s="42">
        <f>_xlfn.XLOOKUP(Tabla15[[#This Row],[COD]],TNOMINA[CODIGO],TNOMINA[SFS])</f>
        <v>0</v>
      </c>
      <c r="M919" s="42">
        <f>_xlfn.XLOOKUP(Tabla15[[#This Row],[COD]],TNOMINA[CODIGO],TNOMINA[AFP])</f>
        <v>0</v>
      </c>
      <c r="N919" s="42">
        <f>_xlfn.XLOOKUP(Tabla15[[#This Row],[COD]],TNOMINA[CODIGO],TNOMINA[Otro Desc.])</f>
        <v>0</v>
      </c>
      <c r="O919" s="42">
        <f>_xlfn.XLOOKUP(Tabla15[[#This Row],[COD]],TNOMINA[CODIGO],TNOMINA[sneto])</f>
        <v>10000</v>
      </c>
      <c r="P919" t="str">
        <f>_xlfn.XLOOKUP(Tabla15[[#This Row],[CEDULA]],EMPXSEXO[NODOC],EMPXSEXO[GENERO])</f>
        <v>M</v>
      </c>
      <c r="Q91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0" spans="1:17">
      <c r="A920" t="s">
        <v>8517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40211996588</v>
      </c>
      <c r="D920" t="str">
        <f>_xlfn.XLOOKUP(Tabla15[[#This Row],[CEDULA]],TMODELO[Numero Documento],TMODELO[Empleado],_xlfn.XLOOKUP(Tabla15[[#This Row],[CEDULA]],TNOMINA[cedula],TNOMINA[nombre]))</f>
        <v>MICHAEL DE LOS SANTOS MONTERO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2">
        <f>_xlfn.XLOOKUP(Tabla15[[#This Row],[COD]],TNOMINA[CODIGO],TNOMINA[sbruto])</f>
        <v>10000</v>
      </c>
      <c r="K920" s="42">
        <f>_xlfn.XLOOKUP(Tabla15[[#This Row],[COD]],TNOMINA[CODIGO],TNOMINA[ISR])</f>
        <v>0</v>
      </c>
      <c r="L920" s="42">
        <f>_xlfn.XLOOKUP(Tabla15[[#This Row],[COD]],TNOMINA[CODIGO],TNOMINA[SFS])</f>
        <v>0</v>
      </c>
      <c r="M920" s="42">
        <f>_xlfn.XLOOKUP(Tabla15[[#This Row],[COD]],TNOMINA[CODIGO],TNOMINA[AFP])</f>
        <v>0</v>
      </c>
      <c r="N920" s="42">
        <f>_xlfn.XLOOKUP(Tabla15[[#This Row],[COD]],TNOMINA[CODIGO],TNOMINA[Otro Desc.])</f>
        <v>0</v>
      </c>
      <c r="O920" s="42">
        <f>_xlfn.XLOOKUP(Tabla15[[#This Row],[COD]],TNOMINA[CODIGO],TNOMINA[sneto])</f>
        <v>10000</v>
      </c>
      <c r="P920" t="str">
        <f>_xlfn.XLOOKUP(Tabla15[[#This Row],[CEDULA]],EMPXSEXO[NODOC],EMPXSEXO[GENERO])</f>
        <v>M</v>
      </c>
      <c r="Q92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1" spans="1:17">
      <c r="A921" t="s">
        <v>8426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00104996921</v>
      </c>
      <c r="D921" t="str">
        <f>_xlfn.XLOOKUP(Tabla15[[#This Row],[CEDULA]],TMODELO[Numero Documento],TMODELO[Empleado],_xlfn.XLOOKUP(Tabla15[[#This Row],[CEDULA]],TNOMINA[cedula],TNOMINA[nombre]))</f>
        <v>CARLOS MANUEL MENDEZ LEDESMA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2">
        <f>_xlfn.XLOOKUP(Tabla15[[#This Row],[COD]],TNOMINA[CODIGO],TNOMINA[sbruto])</f>
        <v>10000</v>
      </c>
      <c r="K921" s="42">
        <f>_xlfn.XLOOKUP(Tabla15[[#This Row],[COD]],TNOMINA[CODIGO],TNOMINA[ISR])</f>
        <v>0</v>
      </c>
      <c r="L921" s="42">
        <f>_xlfn.XLOOKUP(Tabla15[[#This Row],[COD]],TNOMINA[CODIGO],TNOMINA[SFS])</f>
        <v>0</v>
      </c>
      <c r="M921" s="42">
        <f>_xlfn.XLOOKUP(Tabla15[[#This Row],[COD]],TNOMINA[CODIGO],TNOMINA[AFP])</f>
        <v>0</v>
      </c>
      <c r="N921" s="42">
        <f>_xlfn.XLOOKUP(Tabla15[[#This Row],[COD]],TNOMINA[CODIGO],TNOMINA[Otro Desc.])</f>
        <v>0</v>
      </c>
      <c r="O921" s="42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2" spans="1:17">
      <c r="A922" t="s">
        <v>8473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22301406769</v>
      </c>
      <c r="D922" t="str">
        <f>_xlfn.XLOOKUP(Tabla15[[#This Row],[CEDULA]],TMODELO[Numero Documento],TMODELO[Empleado],_xlfn.XLOOKUP(Tabla15[[#This Row],[CEDULA]],TNOMINA[cedula],TNOMINA[nombre]))</f>
        <v>JOHANNA VILLAR FLORENTINO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2">
        <f>_xlfn.XLOOKUP(Tabla15[[#This Row],[COD]],TNOMINA[CODIGO],TNOMINA[sbruto])</f>
        <v>10000</v>
      </c>
      <c r="K922" s="42">
        <f>_xlfn.XLOOKUP(Tabla15[[#This Row],[COD]],TNOMINA[CODIGO],TNOMINA[ISR])</f>
        <v>0</v>
      </c>
      <c r="L922" s="42">
        <f>_xlfn.XLOOKUP(Tabla15[[#This Row],[COD]],TNOMINA[CODIGO],TNOMINA[SFS])</f>
        <v>0</v>
      </c>
      <c r="M922" s="42">
        <f>_xlfn.XLOOKUP(Tabla15[[#This Row],[COD]],TNOMINA[CODIGO],TNOMINA[AFP])</f>
        <v>0</v>
      </c>
      <c r="N922" s="42">
        <f>_xlfn.XLOOKUP(Tabla15[[#This Row],[COD]],TNOMINA[CODIGO],TNOMINA[Otro Desc.])</f>
        <v>0</v>
      </c>
      <c r="O922" s="42">
        <f>_xlfn.XLOOKUP(Tabla15[[#This Row],[COD]],TNOMINA[CODIGO],TNOMINA[sneto])</f>
        <v>10000</v>
      </c>
      <c r="P922" t="str">
        <f>_xlfn.XLOOKUP(Tabla15[[#This Row],[CEDULA]],EMPXSEXO[NODOC],EMPXSEXO[GENERO])</f>
        <v>F</v>
      </c>
      <c r="Q92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3" spans="1:17">
      <c r="A923" t="s">
        <v>8497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00115722365</v>
      </c>
      <c r="D923" t="str">
        <f>_xlfn.XLOOKUP(Tabla15[[#This Row],[CEDULA]],TMODELO[Numero Documento],TMODELO[Empleado],_xlfn.XLOOKUP(Tabla15[[#This Row],[CEDULA]],TNOMINA[cedula],TNOMINA[nombre]))</f>
        <v>JULIO ANIBAL PEREZ MINYETY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2">
        <f>_xlfn.XLOOKUP(Tabla15[[#This Row],[COD]],TNOMINA[CODIGO],TNOMINA[sbruto])</f>
        <v>10000</v>
      </c>
      <c r="K923" s="42">
        <f>_xlfn.XLOOKUP(Tabla15[[#This Row],[COD]],TNOMINA[CODIGO],TNOMINA[ISR])</f>
        <v>0</v>
      </c>
      <c r="L923" s="42">
        <f>_xlfn.XLOOKUP(Tabla15[[#This Row],[COD]],TNOMINA[CODIGO],TNOMINA[SFS])</f>
        <v>0</v>
      </c>
      <c r="M923" s="42">
        <f>_xlfn.XLOOKUP(Tabla15[[#This Row],[COD]],TNOMINA[CODIGO],TNOMINA[AFP])</f>
        <v>0</v>
      </c>
      <c r="N923" s="42">
        <f>_xlfn.XLOOKUP(Tabla15[[#This Row],[COD]],TNOMINA[CODIGO],TNOMINA[Otro Desc.])</f>
        <v>0</v>
      </c>
      <c r="O923" s="42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4" spans="1:17">
      <c r="A924" t="s">
        <v>8419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01100428612</v>
      </c>
      <c r="D924" t="str">
        <f>_xlfn.XLOOKUP(Tabla15[[#This Row],[CEDULA]],TMODELO[Numero Documento],TMODELO[Empleado],_xlfn.XLOOKUP(Tabla15[[#This Row],[CEDULA]],TNOMINA[cedula],TNOMINA[nombre]))</f>
        <v>ANTONY MATEO VALDEZ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2">
        <f>_xlfn.XLOOKUP(Tabla15[[#This Row],[COD]],TNOMINA[CODIGO],TNOMINA[sbruto])</f>
        <v>10000</v>
      </c>
      <c r="K924" s="42">
        <f>_xlfn.XLOOKUP(Tabla15[[#This Row],[COD]],TNOMINA[CODIGO],TNOMINA[ISR])</f>
        <v>0</v>
      </c>
      <c r="L924" s="42">
        <f>_xlfn.XLOOKUP(Tabla15[[#This Row],[COD]],TNOMINA[CODIGO],TNOMINA[SFS])</f>
        <v>0</v>
      </c>
      <c r="M924" s="42">
        <f>_xlfn.XLOOKUP(Tabla15[[#This Row],[COD]],TNOMINA[CODIGO],TNOMINA[AFP])</f>
        <v>0</v>
      </c>
      <c r="N924" s="42">
        <f>_xlfn.XLOOKUP(Tabla15[[#This Row],[COD]],TNOMINA[CODIGO],TNOMINA[Otro Desc.])</f>
        <v>0</v>
      </c>
      <c r="O924" s="42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5" spans="1:17">
      <c r="A925" t="s">
        <v>8518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00800242810</v>
      </c>
      <c r="D925" t="str">
        <f>_xlfn.XLOOKUP(Tabla15[[#This Row],[CEDULA]],TMODELO[Numero Documento],TMODELO[Empleado],_xlfn.XLOOKUP(Tabla15[[#This Row],[CEDULA]],TNOMINA[cedula],TNOMINA[nombre]))</f>
        <v>MIGUEL ANGEL MEJIA DE LEON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2">
        <f>_xlfn.XLOOKUP(Tabla15[[#This Row],[COD]],TNOMINA[CODIGO],TNOMINA[sbruto])</f>
        <v>10000</v>
      </c>
      <c r="K925" s="42">
        <f>_xlfn.XLOOKUP(Tabla15[[#This Row],[COD]],TNOMINA[CODIGO],TNOMINA[ISR])</f>
        <v>0</v>
      </c>
      <c r="L925" s="42">
        <f>_xlfn.XLOOKUP(Tabla15[[#This Row],[COD]],TNOMINA[CODIGO],TNOMINA[SFS])</f>
        <v>0</v>
      </c>
      <c r="M925" s="42">
        <f>_xlfn.XLOOKUP(Tabla15[[#This Row],[COD]],TNOMINA[CODIGO],TNOMINA[AFP])</f>
        <v>0</v>
      </c>
      <c r="N925" s="42">
        <f>_xlfn.XLOOKUP(Tabla15[[#This Row],[COD]],TNOMINA[CODIGO],TNOMINA[Otro Desc.])</f>
        <v>0</v>
      </c>
      <c r="O925" s="42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6" spans="1:17">
      <c r="A926" t="s">
        <v>8519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01100364858</v>
      </c>
      <c r="D926" t="str">
        <f>_xlfn.XLOOKUP(Tabla15[[#This Row],[CEDULA]],TMODELO[Numero Documento],TMODELO[Empleado],_xlfn.XLOOKUP(Tabla15[[#This Row],[CEDULA]],TNOMINA[cedula],TNOMINA[nombre]))</f>
        <v>MIGUEL ANGEL PEREZ LORENZO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2">
        <f>_xlfn.XLOOKUP(Tabla15[[#This Row],[COD]],TNOMINA[CODIGO],TNOMINA[sbruto])</f>
        <v>10000</v>
      </c>
      <c r="K926" s="42">
        <f>_xlfn.XLOOKUP(Tabla15[[#This Row],[COD]],TNOMINA[CODIGO],TNOMINA[ISR])</f>
        <v>0</v>
      </c>
      <c r="L926" s="42">
        <f>_xlfn.XLOOKUP(Tabla15[[#This Row],[COD]],TNOMINA[CODIGO],TNOMINA[SFS])</f>
        <v>0</v>
      </c>
      <c r="M926" s="42">
        <f>_xlfn.XLOOKUP(Tabla15[[#This Row],[COD]],TNOMINA[CODIGO],TNOMINA[AFP])</f>
        <v>0</v>
      </c>
      <c r="N926" s="42">
        <f>_xlfn.XLOOKUP(Tabla15[[#This Row],[COD]],TNOMINA[CODIGO],TNOMINA[Otro Desc.])</f>
        <v>0</v>
      </c>
      <c r="O926" s="42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7" spans="1:17">
      <c r="A927" t="s">
        <v>8545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22300563933</v>
      </c>
      <c r="D927" t="str">
        <f>_xlfn.XLOOKUP(Tabla15[[#This Row],[CEDULA]],TMODELO[Numero Documento],TMODELO[Empleado],_xlfn.XLOOKUP(Tabla15[[#This Row],[CEDULA]],TNOMINA[cedula],TNOMINA[nombre]))</f>
        <v>RUBEN DARIO CASTILLO DOMINGUEZ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2">
        <f>_xlfn.XLOOKUP(Tabla15[[#This Row],[COD]],TNOMINA[CODIGO],TNOMINA[sbruto])</f>
        <v>10000</v>
      </c>
      <c r="K927" s="42">
        <f>_xlfn.XLOOKUP(Tabla15[[#This Row],[COD]],TNOMINA[CODIGO],TNOMINA[ISR])</f>
        <v>0</v>
      </c>
      <c r="L927" s="42">
        <f>_xlfn.XLOOKUP(Tabla15[[#This Row],[COD]],TNOMINA[CODIGO],TNOMINA[SFS])</f>
        <v>0</v>
      </c>
      <c r="M927" s="42">
        <f>_xlfn.XLOOKUP(Tabla15[[#This Row],[COD]],TNOMINA[CODIGO],TNOMINA[AFP])</f>
        <v>0</v>
      </c>
      <c r="N927" s="42">
        <f>_xlfn.XLOOKUP(Tabla15[[#This Row],[COD]],TNOMINA[CODIGO],TNOMINA[Otro Desc.])</f>
        <v>0</v>
      </c>
      <c r="O927" s="42">
        <f>_xlfn.XLOOKUP(Tabla15[[#This Row],[COD]],TNOMINA[CODIGO],TNOMINA[sneto])</f>
        <v>10000</v>
      </c>
      <c r="P927" t="str">
        <f>_xlfn.XLOOKUP(Tabla15[[#This Row],[CEDULA]],EMPXSEXO[NODOC],EMPXSEXO[GENERO])</f>
        <v>M</v>
      </c>
      <c r="Q92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8" spans="1:17">
      <c r="A928" t="s">
        <v>8427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06500338246</v>
      </c>
      <c r="D928" t="str">
        <f>_xlfn.XLOOKUP(Tabla15[[#This Row],[CEDULA]],TMODELO[Numero Documento],TMODELO[Empleado],_xlfn.XLOOKUP(Tabla15[[#This Row],[CEDULA]],TNOMINA[cedula],TNOMINA[nombre]))</f>
        <v>CARLOS MIGUEL ACOSTA LINO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2">
        <f>_xlfn.XLOOKUP(Tabla15[[#This Row],[COD]],TNOMINA[CODIGO],TNOMINA[sbruto])</f>
        <v>10000</v>
      </c>
      <c r="K928" s="42">
        <f>_xlfn.XLOOKUP(Tabla15[[#This Row],[COD]],TNOMINA[CODIGO],TNOMINA[ISR])</f>
        <v>0</v>
      </c>
      <c r="L928" s="42">
        <f>_xlfn.XLOOKUP(Tabla15[[#This Row],[COD]],TNOMINA[CODIGO],TNOMINA[SFS])</f>
        <v>0</v>
      </c>
      <c r="M928" s="42">
        <f>_xlfn.XLOOKUP(Tabla15[[#This Row],[COD]],TNOMINA[CODIGO],TNOMINA[AFP])</f>
        <v>0</v>
      </c>
      <c r="N928" s="42">
        <f>_xlfn.XLOOKUP(Tabla15[[#This Row],[COD]],TNOMINA[CODIGO],TNOMINA[Otro Desc.])</f>
        <v>0</v>
      </c>
      <c r="O928" s="42">
        <f>_xlfn.XLOOKUP(Tabla15[[#This Row],[COD]],TNOMINA[CODIGO],TNOMINA[sneto])</f>
        <v>10000</v>
      </c>
      <c r="P928" t="str">
        <f>_xlfn.XLOOKUP(Tabla15[[#This Row],[CEDULA]],EMPXSEXO[NODOC],EMPXSEXO[GENERO])</f>
        <v>M</v>
      </c>
      <c r="Q92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29" spans="1:17">
      <c r="A929" t="s">
        <v>8475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13100008245</v>
      </c>
      <c r="D929" t="str">
        <f>_xlfn.XLOOKUP(Tabla15[[#This Row],[CEDULA]],TMODELO[Numero Documento],TMODELO[Empleado],_xlfn.XLOOKUP(Tabla15[[#This Row],[CEDULA]],TNOMINA[cedula],TNOMINA[nombre]))</f>
        <v>JORGE MAIKER PEREZ GARCIA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2">
        <f>_xlfn.XLOOKUP(Tabla15[[#This Row],[COD]],TNOMINA[CODIGO],TNOMINA[sbruto])</f>
        <v>10000</v>
      </c>
      <c r="K929" s="42">
        <f>_xlfn.XLOOKUP(Tabla15[[#This Row],[COD]],TNOMINA[CODIGO],TNOMINA[ISR])</f>
        <v>0</v>
      </c>
      <c r="L929" s="42">
        <f>_xlfn.XLOOKUP(Tabla15[[#This Row],[COD]],TNOMINA[CODIGO],TNOMINA[SFS])</f>
        <v>0</v>
      </c>
      <c r="M929" s="42">
        <f>_xlfn.XLOOKUP(Tabla15[[#This Row],[COD]],TNOMINA[CODIGO],TNOMINA[AFP])</f>
        <v>0</v>
      </c>
      <c r="N929" s="42">
        <f>_xlfn.XLOOKUP(Tabla15[[#This Row],[COD]],TNOMINA[CODIGO],TNOMINA[Otro Desc.])</f>
        <v>0</v>
      </c>
      <c r="O929" s="42">
        <f>_xlfn.XLOOKUP(Tabla15[[#This Row],[COD]],TNOMINA[CODIGO],TNOMINA[sneto])</f>
        <v>10000</v>
      </c>
      <c r="P929" t="str">
        <f>_xlfn.XLOOKUP(Tabla15[[#This Row],[CEDULA]],EMPXSEXO[NODOC],EMPXSEXO[GENERO])</f>
        <v>M</v>
      </c>
      <c r="Q92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0" spans="1:17">
      <c r="A930" t="s">
        <v>8546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11800071455</v>
      </c>
      <c r="D930" t="str">
        <f>_xlfn.XLOOKUP(Tabla15[[#This Row],[CEDULA]],TMODELO[Numero Documento],TMODELO[Empleado],_xlfn.XLOOKUP(Tabla15[[#This Row],[CEDULA]],TNOMINA[cedula],TNOMINA[nombre]))</f>
        <v>RUBEN DARIO CHALA SANTOS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2">
        <f>_xlfn.XLOOKUP(Tabla15[[#This Row],[COD]],TNOMINA[CODIGO],TNOMINA[sbruto])</f>
        <v>10000</v>
      </c>
      <c r="K930" s="42">
        <f>_xlfn.XLOOKUP(Tabla15[[#This Row],[COD]],TNOMINA[CODIGO],TNOMINA[ISR])</f>
        <v>0</v>
      </c>
      <c r="L930" s="42">
        <f>_xlfn.XLOOKUP(Tabla15[[#This Row],[COD]],TNOMINA[CODIGO],TNOMINA[SFS])</f>
        <v>0</v>
      </c>
      <c r="M930" s="42">
        <f>_xlfn.XLOOKUP(Tabla15[[#This Row],[COD]],TNOMINA[CODIGO],TNOMINA[AFP])</f>
        <v>0</v>
      </c>
      <c r="N930" s="42">
        <f>_xlfn.XLOOKUP(Tabla15[[#This Row],[COD]],TNOMINA[CODIGO],TNOMINA[Otro Desc.])</f>
        <v>0</v>
      </c>
      <c r="O930" s="42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1" spans="1:17">
      <c r="A931" t="s">
        <v>8420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40218819700</v>
      </c>
      <c r="D931" t="str">
        <f>_xlfn.XLOOKUP(Tabla15[[#This Row],[CEDULA]],TMODELO[Numero Documento],TMODELO[Empleado],_xlfn.XLOOKUP(Tabla15[[#This Row],[CEDULA]],TNOMINA[cedula],TNOMINA[nombre]))</f>
        <v>ANYELIN MARTINEZ JORGE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2">
        <f>_xlfn.XLOOKUP(Tabla15[[#This Row],[COD]],TNOMINA[CODIGO],TNOMINA[sbruto])</f>
        <v>10000</v>
      </c>
      <c r="K931" s="42">
        <f>_xlfn.XLOOKUP(Tabla15[[#This Row],[COD]],TNOMINA[CODIGO],TNOMINA[ISR])</f>
        <v>0</v>
      </c>
      <c r="L931" s="42">
        <f>_xlfn.XLOOKUP(Tabla15[[#This Row],[COD]],TNOMINA[CODIGO],TNOMINA[SFS])</f>
        <v>0</v>
      </c>
      <c r="M931" s="42">
        <f>_xlfn.XLOOKUP(Tabla15[[#This Row],[COD]],TNOMINA[CODIGO],TNOMINA[AFP])</f>
        <v>0</v>
      </c>
      <c r="N931" s="42">
        <f>_xlfn.XLOOKUP(Tabla15[[#This Row],[COD]],TNOMINA[CODIGO],TNOMINA[Otro Desc.])</f>
        <v>0</v>
      </c>
      <c r="O931" s="42">
        <f>_xlfn.XLOOKUP(Tabla15[[#This Row],[COD]],TNOMINA[CODIGO],TNOMINA[sneto])</f>
        <v>10000</v>
      </c>
      <c r="P931" t="str">
        <f>_xlfn.XLOOKUP(Tabla15[[#This Row],[CEDULA]],EMPXSEXO[NODOC],EMPXSEXO[GENERO])</f>
        <v>F</v>
      </c>
      <c r="Q93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2" spans="1:17">
      <c r="A932" t="s">
        <v>8547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01600153611</v>
      </c>
      <c r="D932" t="str">
        <f>_xlfn.XLOOKUP(Tabla15[[#This Row],[CEDULA]],TMODELO[Numero Documento],TMODELO[Empleado],_xlfn.XLOOKUP(Tabla15[[#This Row],[CEDULA]],TNOMINA[cedula],TNOMINA[nombre]))</f>
        <v>RUDDY GREGORIO VALENZUELA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2">
        <f>_xlfn.XLOOKUP(Tabla15[[#This Row],[COD]],TNOMINA[CODIGO],TNOMINA[sbruto])</f>
        <v>10000</v>
      </c>
      <c r="K932" s="42">
        <f>_xlfn.XLOOKUP(Tabla15[[#This Row],[COD]],TNOMINA[CODIGO],TNOMINA[ISR])</f>
        <v>0</v>
      </c>
      <c r="L932" s="42">
        <f>_xlfn.XLOOKUP(Tabla15[[#This Row],[COD]],TNOMINA[CODIGO],TNOMINA[SFS])</f>
        <v>0</v>
      </c>
      <c r="M932" s="42">
        <f>_xlfn.XLOOKUP(Tabla15[[#This Row],[COD]],TNOMINA[CODIGO],TNOMINA[AFP])</f>
        <v>0</v>
      </c>
      <c r="N932" s="42">
        <f>_xlfn.XLOOKUP(Tabla15[[#This Row],[COD]],TNOMINA[CODIGO],TNOMINA[Otro Desc.])</f>
        <v>0</v>
      </c>
      <c r="O932" s="42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3" spans="1:17">
      <c r="A933" t="s">
        <v>8454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40237622382</v>
      </c>
      <c r="D933" t="str">
        <f>_xlfn.XLOOKUP(Tabla15[[#This Row],[CEDULA]],TMODELO[Numero Documento],TMODELO[Empleado],_xlfn.XLOOKUP(Tabla15[[#This Row],[CEDULA]],TNOMINA[cedula],TNOMINA[nombre]))</f>
        <v>GABRIEL VENTURA TORRES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2">
        <f>_xlfn.XLOOKUP(Tabla15[[#This Row],[COD]],TNOMINA[CODIGO],TNOMINA[sbruto])</f>
        <v>10000</v>
      </c>
      <c r="K933" s="42">
        <f>_xlfn.XLOOKUP(Tabla15[[#This Row],[COD]],TNOMINA[CODIGO],TNOMINA[ISR])</f>
        <v>0</v>
      </c>
      <c r="L933" s="42">
        <f>_xlfn.XLOOKUP(Tabla15[[#This Row],[COD]],TNOMINA[CODIGO],TNOMINA[SFS])</f>
        <v>0</v>
      </c>
      <c r="M933" s="42">
        <f>_xlfn.XLOOKUP(Tabla15[[#This Row],[COD]],TNOMINA[CODIGO],TNOMINA[AFP])</f>
        <v>0</v>
      </c>
      <c r="N933" s="42">
        <f>_xlfn.XLOOKUP(Tabla15[[#This Row],[COD]],TNOMINA[CODIGO],TNOMINA[Otro Desc.])</f>
        <v>0</v>
      </c>
      <c r="O933" s="42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4" spans="1:17">
      <c r="A934" t="s">
        <v>8513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00118818210</v>
      </c>
      <c r="D934" t="str">
        <f>_xlfn.XLOOKUP(Tabla15[[#This Row],[CEDULA]],TMODELO[Numero Documento],TMODELO[Empleado],_xlfn.XLOOKUP(Tabla15[[#This Row],[CEDULA]],TNOMINA[cedula],TNOMINA[nombre]))</f>
        <v>MARCOS FLORENTINO LARA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2">
        <f>_xlfn.XLOOKUP(Tabla15[[#This Row],[COD]],TNOMINA[CODIGO],TNOMINA[sbruto])</f>
        <v>10000</v>
      </c>
      <c r="K934" s="42">
        <f>_xlfn.XLOOKUP(Tabla15[[#This Row],[COD]],TNOMINA[CODIGO],TNOMINA[ISR])</f>
        <v>0</v>
      </c>
      <c r="L934" s="42">
        <f>_xlfn.XLOOKUP(Tabla15[[#This Row],[COD]],TNOMINA[CODIGO],TNOMINA[SFS])</f>
        <v>0</v>
      </c>
      <c r="M934" s="42">
        <f>_xlfn.XLOOKUP(Tabla15[[#This Row],[COD]],TNOMINA[CODIGO],TNOMINA[AFP])</f>
        <v>0</v>
      </c>
      <c r="N934" s="42">
        <f>_xlfn.XLOOKUP(Tabla15[[#This Row],[COD]],TNOMINA[CODIGO],TNOMINA[Otro Desc.])</f>
        <v>0</v>
      </c>
      <c r="O934" s="42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5" spans="1:17">
      <c r="A935" t="s">
        <v>8436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22300933854</v>
      </c>
      <c r="D935" t="str">
        <f>_xlfn.XLOOKUP(Tabla15[[#This Row],[CEDULA]],TMODELO[Numero Documento],TMODELO[Empleado],_xlfn.XLOOKUP(Tabla15[[#This Row],[CEDULA]],TNOMINA[cedula],TNOMINA[nombre]))</f>
        <v>DEIVY PIE JIMENEZ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2">
        <f>_xlfn.XLOOKUP(Tabla15[[#This Row],[COD]],TNOMINA[CODIGO],TNOMINA[sbruto])</f>
        <v>10000</v>
      </c>
      <c r="K935" s="42">
        <f>_xlfn.XLOOKUP(Tabla15[[#This Row],[COD]],TNOMINA[CODIGO],TNOMINA[ISR])</f>
        <v>0</v>
      </c>
      <c r="L935" s="42">
        <f>_xlfn.XLOOKUP(Tabla15[[#This Row],[COD]],TNOMINA[CODIGO],TNOMINA[SFS])</f>
        <v>0</v>
      </c>
      <c r="M935" s="42">
        <f>_xlfn.XLOOKUP(Tabla15[[#This Row],[COD]],TNOMINA[CODIGO],TNOMINA[AFP])</f>
        <v>0</v>
      </c>
      <c r="N935" s="42">
        <f>_xlfn.XLOOKUP(Tabla15[[#This Row],[COD]],TNOMINA[CODIGO],TNOMINA[Otro Desc.])</f>
        <v>0</v>
      </c>
      <c r="O935" s="42">
        <f>_xlfn.XLOOKUP(Tabla15[[#This Row],[COD]],TNOMINA[CODIGO],TNOMINA[sneto])</f>
        <v>10000</v>
      </c>
      <c r="P935" t="str">
        <f>_xlfn.XLOOKUP(Tabla15[[#This Row],[CEDULA]],EMPXSEXO[NODOC],EMPXSEXO[GENERO])</f>
        <v>M</v>
      </c>
      <c r="Q93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6" spans="1:17">
      <c r="A936" t="s">
        <v>8479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00112597224</v>
      </c>
      <c r="D936" t="str">
        <f>_xlfn.XLOOKUP(Tabla15[[#This Row],[CEDULA]],TMODELO[Numero Documento],TMODELO[Empleado],_xlfn.XLOOKUP(Tabla15[[#This Row],[CEDULA]],TNOMINA[cedula],TNOMINA[nombre]))</f>
        <v>JOSE ANTONIO HERNANDEZ LUGO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2">
        <f>_xlfn.XLOOKUP(Tabla15[[#This Row],[COD]],TNOMINA[CODIGO],TNOMINA[sbruto])</f>
        <v>10000</v>
      </c>
      <c r="K936" s="42">
        <f>_xlfn.XLOOKUP(Tabla15[[#This Row],[COD]],TNOMINA[CODIGO],TNOMINA[ISR])</f>
        <v>0</v>
      </c>
      <c r="L936" s="42">
        <f>_xlfn.XLOOKUP(Tabla15[[#This Row],[COD]],TNOMINA[CODIGO],TNOMINA[SFS])</f>
        <v>0</v>
      </c>
      <c r="M936" s="42">
        <f>_xlfn.XLOOKUP(Tabla15[[#This Row],[COD]],TNOMINA[CODIGO],TNOMINA[AFP])</f>
        <v>0</v>
      </c>
      <c r="N936" s="42">
        <f>_xlfn.XLOOKUP(Tabla15[[#This Row],[COD]],TNOMINA[CODIGO],TNOMINA[Otro Desc.])</f>
        <v>0</v>
      </c>
      <c r="O936" s="42">
        <f>_xlfn.XLOOKUP(Tabla15[[#This Row],[COD]],TNOMINA[CODIGO],TNOMINA[sneto])</f>
        <v>10000</v>
      </c>
      <c r="P936" t="str">
        <f>_xlfn.XLOOKUP(Tabla15[[#This Row],[CEDULA]],EMPXSEXO[NODOC],EMPXSEXO[GENERO])</f>
        <v>M</v>
      </c>
      <c r="Q93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7" spans="1:17">
      <c r="A937" t="s">
        <v>8499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01100393931</v>
      </c>
      <c r="D937" t="str">
        <f>_xlfn.XLOOKUP(Tabla15[[#This Row],[CEDULA]],TMODELO[Numero Documento],TMODELO[Empleado],_xlfn.XLOOKUP(Tabla15[[#This Row],[CEDULA]],TNOMINA[cedula],TNOMINA[nombre]))</f>
        <v>KELVIN AMADOR AMADOR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2">
        <f>_xlfn.XLOOKUP(Tabla15[[#This Row],[COD]],TNOMINA[CODIGO],TNOMINA[sbruto])</f>
        <v>10000</v>
      </c>
      <c r="K937" s="42">
        <f>_xlfn.XLOOKUP(Tabla15[[#This Row],[COD]],TNOMINA[CODIGO],TNOMINA[ISR])</f>
        <v>0</v>
      </c>
      <c r="L937" s="42">
        <f>_xlfn.XLOOKUP(Tabla15[[#This Row],[COD]],TNOMINA[CODIGO],TNOMINA[SFS])</f>
        <v>0</v>
      </c>
      <c r="M937" s="42">
        <f>_xlfn.XLOOKUP(Tabla15[[#This Row],[COD]],TNOMINA[CODIGO],TNOMINA[AFP])</f>
        <v>0</v>
      </c>
      <c r="N937" s="42">
        <f>_xlfn.XLOOKUP(Tabla15[[#This Row],[COD]],TNOMINA[CODIGO],TNOMINA[Otro Desc.])</f>
        <v>0</v>
      </c>
      <c r="O937" s="42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8" spans="1:17">
      <c r="A938" t="s">
        <v>8429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01800797654</v>
      </c>
      <c r="D938" t="str">
        <f>_xlfn.XLOOKUP(Tabla15[[#This Row],[CEDULA]],TMODELO[Numero Documento],TMODELO[Empleado],_xlfn.XLOOKUP(Tabla15[[#This Row],[CEDULA]],TNOMINA[cedula],TNOMINA[nombre]))</f>
        <v>CARMELO ESPINOSA LOPEZ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2">
        <f>_xlfn.XLOOKUP(Tabla15[[#This Row],[COD]],TNOMINA[CODIGO],TNOMINA[sbruto])</f>
        <v>10000</v>
      </c>
      <c r="K938" s="42">
        <f>_xlfn.XLOOKUP(Tabla15[[#This Row],[COD]],TNOMINA[CODIGO],TNOMINA[ISR])</f>
        <v>0</v>
      </c>
      <c r="L938" s="42">
        <f>_xlfn.XLOOKUP(Tabla15[[#This Row],[COD]],TNOMINA[CODIGO],TNOMINA[SFS])</f>
        <v>0</v>
      </c>
      <c r="M938" s="42">
        <f>_xlfn.XLOOKUP(Tabla15[[#This Row],[COD]],TNOMINA[CODIGO],TNOMINA[AFP])</f>
        <v>0</v>
      </c>
      <c r="N938" s="42">
        <f>_xlfn.XLOOKUP(Tabla15[[#This Row],[COD]],TNOMINA[CODIGO],TNOMINA[Otro Desc.])</f>
        <v>0</v>
      </c>
      <c r="O938" s="42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39" spans="1:17">
      <c r="A939" t="s">
        <v>8455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22301254292</v>
      </c>
      <c r="D939" t="str">
        <f>_xlfn.XLOOKUP(Tabla15[[#This Row],[CEDULA]],TMODELO[Numero Documento],TMODELO[Empleado],_xlfn.XLOOKUP(Tabla15[[#This Row],[CEDULA]],TNOMINA[cedula],TNOMINA[nombre]))</f>
        <v>GARY MORILLO ENCARNACION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2">
        <f>_xlfn.XLOOKUP(Tabla15[[#This Row],[COD]],TNOMINA[CODIGO],TNOMINA[sbruto])</f>
        <v>10000</v>
      </c>
      <c r="K939" s="42">
        <f>_xlfn.XLOOKUP(Tabla15[[#This Row],[COD]],TNOMINA[CODIGO],TNOMINA[ISR])</f>
        <v>0</v>
      </c>
      <c r="L939" s="42">
        <f>_xlfn.XLOOKUP(Tabla15[[#This Row],[COD]],TNOMINA[CODIGO],TNOMINA[SFS])</f>
        <v>0</v>
      </c>
      <c r="M939" s="42">
        <f>_xlfn.XLOOKUP(Tabla15[[#This Row],[COD]],TNOMINA[CODIGO],TNOMINA[AFP])</f>
        <v>0</v>
      </c>
      <c r="N939" s="42">
        <f>_xlfn.XLOOKUP(Tabla15[[#This Row],[COD]],TNOMINA[CODIGO],TNOMINA[Otro Desc.])</f>
        <v>0</v>
      </c>
      <c r="O939" s="42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0" spans="1:17">
      <c r="A940" t="s">
        <v>8548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22300968900</v>
      </c>
      <c r="D940" t="str">
        <f>_xlfn.XLOOKUP(Tabla15[[#This Row],[CEDULA]],TMODELO[Numero Documento],TMODELO[Empleado],_xlfn.XLOOKUP(Tabla15[[#This Row],[CEDULA]],TNOMINA[cedula],TNOMINA[nombre]))</f>
        <v>SALVADOR DE LOS SANTOS MENDEZ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2">
        <f>_xlfn.XLOOKUP(Tabla15[[#This Row],[COD]],TNOMINA[CODIGO],TNOMINA[sbruto])</f>
        <v>10000</v>
      </c>
      <c r="K940" s="42">
        <f>_xlfn.XLOOKUP(Tabla15[[#This Row],[COD]],TNOMINA[CODIGO],TNOMINA[ISR])</f>
        <v>0</v>
      </c>
      <c r="L940" s="42">
        <f>_xlfn.XLOOKUP(Tabla15[[#This Row],[COD]],TNOMINA[CODIGO],TNOMINA[SFS])</f>
        <v>0</v>
      </c>
      <c r="M940" s="42">
        <f>_xlfn.XLOOKUP(Tabla15[[#This Row],[COD]],TNOMINA[CODIGO],TNOMINA[AFP])</f>
        <v>0</v>
      </c>
      <c r="N940" s="42">
        <f>_xlfn.XLOOKUP(Tabla15[[#This Row],[COD]],TNOMINA[CODIGO],TNOMINA[Otro Desc.])</f>
        <v>0</v>
      </c>
      <c r="O940" s="42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1" spans="1:17">
      <c r="A941" t="s">
        <v>8431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14000031196</v>
      </c>
      <c r="D941" t="str">
        <f>_xlfn.XLOOKUP(Tabla15[[#This Row],[CEDULA]],TMODELO[Numero Documento],TMODELO[Empleado],_xlfn.XLOOKUP(Tabla15[[#This Row],[CEDULA]],TNOMINA[cedula],TNOMINA[nombre]))</f>
        <v>CAROLINA ESTHER ARIAS GERMAN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2">
        <f>_xlfn.XLOOKUP(Tabla15[[#This Row],[COD]],TNOMINA[CODIGO],TNOMINA[sbruto])</f>
        <v>10000</v>
      </c>
      <c r="K941" s="42">
        <f>_xlfn.XLOOKUP(Tabla15[[#This Row],[COD]],TNOMINA[CODIGO],TNOMINA[ISR])</f>
        <v>0</v>
      </c>
      <c r="L941" s="42">
        <f>_xlfn.XLOOKUP(Tabla15[[#This Row],[COD]],TNOMINA[CODIGO],TNOMINA[SFS])</f>
        <v>0</v>
      </c>
      <c r="M941" s="42">
        <f>_xlfn.XLOOKUP(Tabla15[[#This Row],[COD]],TNOMINA[CODIGO],TNOMINA[AFP])</f>
        <v>0</v>
      </c>
      <c r="N941" s="42">
        <f>_xlfn.XLOOKUP(Tabla15[[#This Row],[COD]],TNOMINA[CODIGO],TNOMINA[Otro Desc.])</f>
        <v>0</v>
      </c>
      <c r="O941" s="42">
        <f>_xlfn.XLOOKUP(Tabla15[[#This Row],[COD]],TNOMINA[CODIGO],TNOMINA[sneto])</f>
        <v>10000</v>
      </c>
      <c r="P941" t="str">
        <f>_xlfn.XLOOKUP(Tabla15[[#This Row],[CEDULA]],EMPXSEXO[NODOC],EMPXSEXO[GENERO])</f>
        <v>F</v>
      </c>
      <c r="Q94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2" spans="1:17">
      <c r="A942" t="s">
        <v>8448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40226787105</v>
      </c>
      <c r="D942" t="str">
        <f>_xlfn.XLOOKUP(Tabla15[[#This Row],[CEDULA]],TMODELO[Numero Documento],TMODELO[Empleado],_xlfn.XLOOKUP(Tabla15[[#This Row],[CEDULA]],TNOMINA[cedula],TNOMINA[nombre]))</f>
        <v>FRANCISCA HERNANDEZ ADON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2">
        <f>_xlfn.XLOOKUP(Tabla15[[#This Row],[COD]],TNOMINA[CODIGO],TNOMINA[sbruto])</f>
        <v>10000</v>
      </c>
      <c r="K942" s="42">
        <f>_xlfn.XLOOKUP(Tabla15[[#This Row],[COD]],TNOMINA[CODIGO],TNOMINA[ISR])</f>
        <v>0</v>
      </c>
      <c r="L942" s="42">
        <f>_xlfn.XLOOKUP(Tabla15[[#This Row],[COD]],TNOMINA[CODIGO],TNOMINA[SFS])</f>
        <v>0</v>
      </c>
      <c r="M942" s="42">
        <f>_xlfn.XLOOKUP(Tabla15[[#This Row],[COD]],TNOMINA[CODIGO],TNOMINA[AFP])</f>
        <v>0</v>
      </c>
      <c r="N942" s="42">
        <f>_xlfn.XLOOKUP(Tabla15[[#This Row],[COD]],TNOMINA[CODIGO],TNOMINA[Otro Desc.])</f>
        <v>0</v>
      </c>
      <c r="O942" s="42">
        <f>_xlfn.XLOOKUP(Tabla15[[#This Row],[COD]],TNOMINA[CODIGO],TNOMINA[sneto])</f>
        <v>10000</v>
      </c>
      <c r="P942" t="str">
        <f>_xlfn.XLOOKUP(Tabla15[[#This Row],[CEDULA]],EMPXSEXO[NODOC],EMPXSEXO[GENERO])</f>
        <v>F</v>
      </c>
      <c r="Q94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3" spans="1:17">
      <c r="A943" t="s">
        <v>8523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40225390232</v>
      </c>
      <c r="D943" t="str">
        <f>_xlfn.XLOOKUP(Tabla15[[#This Row],[CEDULA]],TMODELO[Numero Documento],TMODELO[Empleado],_xlfn.XLOOKUP(Tabla15[[#This Row],[CEDULA]],TNOMINA[cedula],TNOMINA[nombre]))</f>
        <v>NASARIO CARMONA BELTRAN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2">
        <f>_xlfn.XLOOKUP(Tabla15[[#This Row],[COD]],TNOMINA[CODIGO],TNOMINA[sbruto])</f>
        <v>10000</v>
      </c>
      <c r="K943" s="42">
        <f>_xlfn.XLOOKUP(Tabla15[[#This Row],[COD]],TNOMINA[CODIGO],TNOMINA[ISR])</f>
        <v>0</v>
      </c>
      <c r="L943" s="42">
        <f>_xlfn.XLOOKUP(Tabla15[[#This Row],[COD]],TNOMINA[CODIGO],TNOMINA[SFS])</f>
        <v>0</v>
      </c>
      <c r="M943" s="42">
        <f>_xlfn.XLOOKUP(Tabla15[[#This Row],[COD]],TNOMINA[CODIGO],TNOMINA[AFP])</f>
        <v>0</v>
      </c>
      <c r="N943" s="42">
        <f>_xlfn.XLOOKUP(Tabla15[[#This Row],[COD]],TNOMINA[CODIGO],TNOMINA[Otro Desc.])</f>
        <v>0</v>
      </c>
      <c r="O943" s="42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4" spans="1:17">
      <c r="A944" t="s">
        <v>8416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01600171043</v>
      </c>
      <c r="D944" t="str">
        <f>_xlfn.XLOOKUP(Tabla15[[#This Row],[CEDULA]],TMODELO[Numero Documento],TMODELO[Empleado],_xlfn.XLOOKUP(Tabla15[[#This Row],[CEDULA]],TNOMINA[cedula],TNOMINA[nombre]))</f>
        <v>AMBIORI OVALLE ROSARIO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2">
        <f>_xlfn.XLOOKUP(Tabla15[[#This Row],[COD]],TNOMINA[CODIGO],TNOMINA[sbruto])</f>
        <v>10000</v>
      </c>
      <c r="K944" s="42">
        <f>_xlfn.XLOOKUP(Tabla15[[#This Row],[COD]],TNOMINA[CODIGO],TNOMINA[ISR])</f>
        <v>0</v>
      </c>
      <c r="L944" s="42">
        <f>_xlfn.XLOOKUP(Tabla15[[#This Row],[COD]],TNOMINA[CODIGO],TNOMINA[SFS])</f>
        <v>0</v>
      </c>
      <c r="M944" s="42">
        <f>_xlfn.XLOOKUP(Tabla15[[#This Row],[COD]],TNOMINA[CODIGO],TNOMINA[AFP])</f>
        <v>0</v>
      </c>
      <c r="N944" s="42">
        <f>_xlfn.XLOOKUP(Tabla15[[#This Row],[COD]],TNOMINA[CODIGO],TNOMINA[Otro Desc.])</f>
        <v>0</v>
      </c>
      <c r="O944" s="42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5" spans="1:17">
      <c r="A945" t="s">
        <v>8421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00500467014</v>
      </c>
      <c r="D945" t="str">
        <f>_xlfn.XLOOKUP(Tabla15[[#This Row],[CEDULA]],TMODELO[Numero Documento],TMODELO[Empleado],_xlfn.XLOOKUP(Tabla15[[#This Row],[CEDULA]],TNOMINA[cedula],TNOMINA[nombre]))</f>
        <v>ARIANA ALIYELL BRITO ARCANGEL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2">
        <f>_xlfn.XLOOKUP(Tabla15[[#This Row],[COD]],TNOMINA[CODIGO],TNOMINA[sbruto])</f>
        <v>10000</v>
      </c>
      <c r="K945" s="42">
        <f>_xlfn.XLOOKUP(Tabla15[[#This Row],[COD]],TNOMINA[CODIGO],TNOMINA[ISR])</f>
        <v>0</v>
      </c>
      <c r="L945" s="42">
        <f>_xlfn.XLOOKUP(Tabla15[[#This Row],[COD]],TNOMINA[CODIGO],TNOMINA[SFS])</f>
        <v>0</v>
      </c>
      <c r="M945" s="42">
        <f>_xlfn.XLOOKUP(Tabla15[[#This Row],[COD]],TNOMINA[CODIGO],TNOMINA[AFP])</f>
        <v>0</v>
      </c>
      <c r="N945" s="42">
        <f>_xlfn.XLOOKUP(Tabla15[[#This Row],[COD]],TNOMINA[CODIGO],TNOMINA[Otro Desc.])</f>
        <v>0</v>
      </c>
      <c r="O945" s="42">
        <f>_xlfn.XLOOKUP(Tabla15[[#This Row],[COD]],TNOMINA[CODIGO],TNOMINA[sneto])</f>
        <v>10000</v>
      </c>
      <c r="P945" t="str">
        <f>_xlfn.XLOOKUP(Tabla15[[#This Row],[CEDULA]],EMPXSEXO[NODOC],EMPXSEXO[GENERO])</f>
        <v>F</v>
      </c>
      <c r="Q94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6" spans="1:17">
      <c r="A946" t="s">
        <v>8441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01100349081</v>
      </c>
      <c r="D946" t="str">
        <f>_xlfn.XLOOKUP(Tabla15[[#This Row],[CEDULA]],TMODELO[Numero Documento],TMODELO[Empleado],_xlfn.XLOOKUP(Tabla15[[#This Row],[CEDULA]],TNOMINA[cedula],TNOMINA[nombre]))</f>
        <v>ELVIS TAPIA QUEZADA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2">
        <f>_xlfn.XLOOKUP(Tabla15[[#This Row],[COD]],TNOMINA[CODIGO],TNOMINA[sbruto])</f>
        <v>10000</v>
      </c>
      <c r="K946" s="42">
        <f>_xlfn.XLOOKUP(Tabla15[[#This Row],[COD]],TNOMINA[CODIGO],TNOMINA[ISR])</f>
        <v>0</v>
      </c>
      <c r="L946" s="42">
        <f>_xlfn.XLOOKUP(Tabla15[[#This Row],[COD]],TNOMINA[CODIGO],TNOMINA[SFS])</f>
        <v>0</v>
      </c>
      <c r="M946" s="42">
        <f>_xlfn.XLOOKUP(Tabla15[[#This Row],[COD]],TNOMINA[CODIGO],TNOMINA[AFP])</f>
        <v>0</v>
      </c>
      <c r="N946" s="42">
        <f>_xlfn.XLOOKUP(Tabla15[[#This Row],[COD]],TNOMINA[CODIGO],TNOMINA[Otro Desc.])</f>
        <v>0</v>
      </c>
      <c r="O946" s="42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7" spans="1:17">
      <c r="A947" t="s">
        <v>8462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00119115731</v>
      </c>
      <c r="D947" t="str">
        <f>_xlfn.XLOOKUP(Tabla15[[#This Row],[CEDULA]],TMODELO[Numero Documento],TMODELO[Empleado],_xlfn.XLOOKUP(Tabla15[[#This Row],[CEDULA]],TNOMINA[cedula],TNOMINA[nombre]))</f>
        <v>ISAEL MEDINA AMADOR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2">
        <f>_xlfn.XLOOKUP(Tabla15[[#This Row],[COD]],TNOMINA[CODIGO],TNOMINA[sbruto])</f>
        <v>10000</v>
      </c>
      <c r="K947" s="42">
        <f>_xlfn.XLOOKUP(Tabla15[[#This Row],[COD]],TNOMINA[CODIGO],TNOMINA[ISR])</f>
        <v>0</v>
      </c>
      <c r="L947" s="42">
        <f>_xlfn.XLOOKUP(Tabla15[[#This Row],[COD]],TNOMINA[CODIGO],TNOMINA[SFS])</f>
        <v>0</v>
      </c>
      <c r="M947" s="42">
        <f>_xlfn.XLOOKUP(Tabla15[[#This Row],[COD]],TNOMINA[CODIGO],TNOMINA[AFP])</f>
        <v>0</v>
      </c>
      <c r="N947" s="42">
        <f>_xlfn.XLOOKUP(Tabla15[[#This Row],[COD]],TNOMINA[CODIGO],TNOMINA[Otro Desc.])</f>
        <v>0</v>
      </c>
      <c r="O947" s="42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8" spans="1:17">
      <c r="A948" t="s">
        <v>8463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40213685072</v>
      </c>
      <c r="D948" t="str">
        <f>_xlfn.XLOOKUP(Tabla15[[#This Row],[CEDULA]],TMODELO[Numero Documento],TMODELO[Empleado],_xlfn.XLOOKUP(Tabla15[[#This Row],[CEDULA]],TNOMINA[cedula],TNOMINA[nombre]))</f>
        <v>IVAN DANIEL PEREZ PEREZ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2">
        <f>_xlfn.XLOOKUP(Tabla15[[#This Row],[COD]],TNOMINA[CODIGO],TNOMINA[sbruto])</f>
        <v>10000</v>
      </c>
      <c r="K948" s="42">
        <f>_xlfn.XLOOKUP(Tabla15[[#This Row],[COD]],TNOMINA[CODIGO],TNOMINA[ISR])</f>
        <v>0</v>
      </c>
      <c r="L948" s="42">
        <f>_xlfn.XLOOKUP(Tabla15[[#This Row],[COD]],TNOMINA[CODIGO],TNOMINA[SFS])</f>
        <v>0</v>
      </c>
      <c r="M948" s="42">
        <f>_xlfn.XLOOKUP(Tabla15[[#This Row],[COD]],TNOMINA[CODIGO],TNOMINA[AFP])</f>
        <v>0</v>
      </c>
      <c r="N948" s="42">
        <f>_xlfn.XLOOKUP(Tabla15[[#This Row],[COD]],TNOMINA[CODIGO],TNOMINA[Otro Desc.])</f>
        <v>0</v>
      </c>
      <c r="O948" s="42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49" spans="1:17">
      <c r="A949" t="s">
        <v>8481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09300641215</v>
      </c>
      <c r="D949" t="str">
        <f>_xlfn.XLOOKUP(Tabla15[[#This Row],[CEDULA]],TMODELO[Numero Documento],TMODELO[Empleado],_xlfn.XLOOKUP(Tabla15[[#This Row],[CEDULA]],TNOMINA[cedula],TNOMINA[nombre]))</f>
        <v>JOSE FRANCISCO OGANDO MONTERO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2">
        <f>_xlfn.XLOOKUP(Tabla15[[#This Row],[COD]],TNOMINA[CODIGO],TNOMINA[sbruto])</f>
        <v>10000</v>
      </c>
      <c r="K949" s="42">
        <f>_xlfn.XLOOKUP(Tabla15[[#This Row],[COD]],TNOMINA[CODIGO],TNOMINA[ISR])</f>
        <v>0</v>
      </c>
      <c r="L949" s="42">
        <f>_xlfn.XLOOKUP(Tabla15[[#This Row],[COD]],TNOMINA[CODIGO],TNOMINA[SFS])</f>
        <v>0</v>
      </c>
      <c r="M949" s="42">
        <f>_xlfn.XLOOKUP(Tabla15[[#This Row],[COD]],TNOMINA[CODIGO],TNOMINA[AFP])</f>
        <v>0</v>
      </c>
      <c r="N949" s="42">
        <f>_xlfn.XLOOKUP(Tabla15[[#This Row],[COD]],TNOMINA[CODIGO],TNOMINA[Otro Desc.])</f>
        <v>0</v>
      </c>
      <c r="O949" s="42">
        <f>_xlfn.XLOOKUP(Tabla15[[#This Row],[COD]],TNOMINA[CODIGO],TNOMINA[sneto])</f>
        <v>10000</v>
      </c>
      <c r="P949" t="str">
        <f>_xlfn.XLOOKUP(Tabla15[[#This Row],[CEDULA]],EMPXSEXO[NODOC],EMPXSEXO[GENERO])</f>
        <v>M</v>
      </c>
      <c r="Q94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0" spans="1:17">
      <c r="A950" t="s">
        <v>8482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40236636946</v>
      </c>
      <c r="D950" t="str">
        <f>_xlfn.XLOOKUP(Tabla15[[#This Row],[CEDULA]],TMODELO[Numero Documento],TMODELO[Empleado],_xlfn.XLOOKUP(Tabla15[[#This Row],[CEDULA]],TNOMINA[cedula],TNOMINA[nombre]))</f>
        <v>JOSE GABRIEL HEREDIA PRENSA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2">
        <f>_xlfn.XLOOKUP(Tabla15[[#This Row],[COD]],TNOMINA[CODIGO],TNOMINA[sbruto])</f>
        <v>10000</v>
      </c>
      <c r="K950" s="42">
        <f>_xlfn.XLOOKUP(Tabla15[[#This Row],[COD]],TNOMINA[CODIGO],TNOMINA[ISR])</f>
        <v>0</v>
      </c>
      <c r="L950" s="42">
        <f>_xlfn.XLOOKUP(Tabla15[[#This Row],[COD]],TNOMINA[CODIGO],TNOMINA[SFS])</f>
        <v>0</v>
      </c>
      <c r="M950" s="42">
        <f>_xlfn.XLOOKUP(Tabla15[[#This Row],[COD]],TNOMINA[CODIGO],TNOMINA[AFP])</f>
        <v>0</v>
      </c>
      <c r="N950" s="42">
        <f>_xlfn.XLOOKUP(Tabla15[[#This Row],[COD]],TNOMINA[CODIGO],TNOMINA[Otro Desc.])</f>
        <v>0</v>
      </c>
      <c r="O950" s="42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1" spans="1:17">
      <c r="A951" t="s">
        <v>8483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40213536507</v>
      </c>
      <c r="D951" t="str">
        <f>_xlfn.XLOOKUP(Tabla15[[#This Row],[CEDULA]],TMODELO[Numero Documento],TMODELO[Empleado],_xlfn.XLOOKUP(Tabla15[[#This Row],[CEDULA]],TNOMINA[cedula],TNOMINA[nombre]))</f>
        <v>JOSE JUNIOR ROSARIO TAVERAS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2">
        <f>_xlfn.XLOOKUP(Tabla15[[#This Row],[COD]],TNOMINA[CODIGO],TNOMINA[sbruto])</f>
        <v>10000</v>
      </c>
      <c r="K951" s="42">
        <f>_xlfn.XLOOKUP(Tabla15[[#This Row],[COD]],TNOMINA[CODIGO],TNOMINA[ISR])</f>
        <v>0</v>
      </c>
      <c r="L951" s="42">
        <f>_xlfn.XLOOKUP(Tabla15[[#This Row],[COD]],TNOMINA[CODIGO],TNOMINA[SFS])</f>
        <v>0</v>
      </c>
      <c r="M951" s="42">
        <f>_xlfn.XLOOKUP(Tabla15[[#This Row],[COD]],TNOMINA[CODIGO],TNOMINA[AFP])</f>
        <v>0</v>
      </c>
      <c r="N951" s="42">
        <f>_xlfn.XLOOKUP(Tabla15[[#This Row],[COD]],TNOMINA[CODIGO],TNOMINA[Otro Desc.])</f>
        <v>0</v>
      </c>
      <c r="O951" s="42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2" spans="1:17">
      <c r="A952" t="s">
        <v>8500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40225742242</v>
      </c>
      <c r="D952" t="str">
        <f>_xlfn.XLOOKUP(Tabla15[[#This Row],[CEDULA]],TMODELO[Numero Documento],TMODELO[Empleado],_xlfn.XLOOKUP(Tabla15[[#This Row],[CEDULA]],TNOMINA[cedula],TNOMINA[nombre]))</f>
        <v>KELVIN MANUEL MERCEDES MENDEZ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2">
        <f>_xlfn.XLOOKUP(Tabla15[[#This Row],[COD]],TNOMINA[CODIGO],TNOMINA[sbruto])</f>
        <v>10000</v>
      </c>
      <c r="K952" s="42">
        <f>_xlfn.XLOOKUP(Tabla15[[#This Row],[COD]],TNOMINA[CODIGO],TNOMINA[ISR])</f>
        <v>0</v>
      </c>
      <c r="L952" s="42">
        <f>_xlfn.XLOOKUP(Tabla15[[#This Row],[COD]],TNOMINA[CODIGO],TNOMINA[SFS])</f>
        <v>0</v>
      </c>
      <c r="M952" s="42">
        <f>_xlfn.XLOOKUP(Tabla15[[#This Row],[COD]],TNOMINA[CODIGO],TNOMINA[AFP])</f>
        <v>0</v>
      </c>
      <c r="N952" s="42">
        <f>_xlfn.XLOOKUP(Tabla15[[#This Row],[COD]],TNOMINA[CODIGO],TNOMINA[Otro Desc.])</f>
        <v>0</v>
      </c>
      <c r="O952" s="42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3" spans="1:17">
      <c r="A953" t="s">
        <v>8502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40221253442</v>
      </c>
      <c r="D953" t="str">
        <f>_xlfn.XLOOKUP(Tabla15[[#This Row],[CEDULA]],TMODELO[Numero Documento],TMODELO[Empleado],_xlfn.XLOOKUP(Tabla15[[#This Row],[CEDULA]],TNOMINA[cedula],TNOMINA[nombre]))</f>
        <v>KEYLA ELIZABETH MENDEZ GOMEZ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2">
        <f>_xlfn.XLOOKUP(Tabla15[[#This Row],[COD]],TNOMINA[CODIGO],TNOMINA[sbruto])</f>
        <v>10000</v>
      </c>
      <c r="K953" s="42">
        <f>_xlfn.XLOOKUP(Tabla15[[#This Row],[COD]],TNOMINA[CODIGO],TNOMINA[ISR])</f>
        <v>0</v>
      </c>
      <c r="L953" s="42">
        <f>_xlfn.XLOOKUP(Tabla15[[#This Row],[COD]],TNOMINA[CODIGO],TNOMINA[SFS])</f>
        <v>0</v>
      </c>
      <c r="M953" s="42">
        <f>_xlfn.XLOOKUP(Tabla15[[#This Row],[COD]],TNOMINA[CODIGO],TNOMINA[AFP])</f>
        <v>0</v>
      </c>
      <c r="N953" s="42">
        <f>_xlfn.XLOOKUP(Tabla15[[#This Row],[COD]],TNOMINA[CODIGO],TNOMINA[Otro Desc.])</f>
        <v>0</v>
      </c>
      <c r="O953" s="42">
        <f>_xlfn.XLOOKUP(Tabla15[[#This Row],[COD]],TNOMINA[CODIGO],TNOMINA[sneto])</f>
        <v>10000</v>
      </c>
      <c r="P953" t="str">
        <f>_xlfn.XLOOKUP(Tabla15[[#This Row],[CEDULA]],EMPXSEXO[NODOC],EMPXSEXO[GENERO])</f>
        <v>F</v>
      </c>
      <c r="Q95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4" spans="1:17">
      <c r="A954" t="s">
        <v>8524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40224706776</v>
      </c>
      <c r="D954" t="str">
        <f>_xlfn.XLOOKUP(Tabla15[[#This Row],[CEDULA]],TMODELO[Numero Documento],TMODELO[Empleado],_xlfn.XLOOKUP(Tabla15[[#This Row],[CEDULA]],TNOMINA[cedula],TNOMINA[nombre]))</f>
        <v>NATHALIE SHERYL TRINIDAD BIDO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2">
        <f>_xlfn.XLOOKUP(Tabla15[[#This Row],[COD]],TNOMINA[CODIGO],TNOMINA[sbruto])</f>
        <v>10000</v>
      </c>
      <c r="K954" s="42">
        <f>_xlfn.XLOOKUP(Tabla15[[#This Row],[COD]],TNOMINA[CODIGO],TNOMINA[ISR])</f>
        <v>0</v>
      </c>
      <c r="L954" s="42">
        <f>_xlfn.XLOOKUP(Tabla15[[#This Row],[COD]],TNOMINA[CODIGO],TNOMINA[SFS])</f>
        <v>0</v>
      </c>
      <c r="M954" s="42">
        <f>_xlfn.XLOOKUP(Tabla15[[#This Row],[COD]],TNOMINA[CODIGO],TNOMINA[AFP])</f>
        <v>0</v>
      </c>
      <c r="N954" s="42">
        <f>_xlfn.XLOOKUP(Tabla15[[#This Row],[COD]],TNOMINA[CODIGO],TNOMINA[Otro Desc.])</f>
        <v>0</v>
      </c>
      <c r="O954" s="42">
        <f>_xlfn.XLOOKUP(Tabla15[[#This Row],[COD]],TNOMINA[CODIGO],TNOMINA[sneto])</f>
        <v>10000</v>
      </c>
      <c r="P954" t="str">
        <f>_xlfn.XLOOKUP(Tabla15[[#This Row],[CEDULA]],EMPXSEXO[NODOC],EMPXSEXO[GENERO])</f>
        <v>F</v>
      </c>
      <c r="Q95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5" spans="1:17">
      <c r="A955" t="s">
        <v>8503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40242236103</v>
      </c>
      <c r="D955" t="str">
        <f>_xlfn.XLOOKUP(Tabla15[[#This Row],[CEDULA]],TMODELO[Numero Documento],TMODELO[Empleado],_xlfn.XLOOKUP(Tabla15[[#This Row],[CEDULA]],TNOMINA[cedula],TNOMINA[nombre]))</f>
        <v>LAURO OSCAR LOPEZ LOPEZ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2">
        <f>_xlfn.XLOOKUP(Tabla15[[#This Row],[COD]],TNOMINA[CODIGO],TNOMINA[sbruto])</f>
        <v>10000</v>
      </c>
      <c r="K955" s="42">
        <f>_xlfn.XLOOKUP(Tabla15[[#This Row],[COD]],TNOMINA[CODIGO],TNOMINA[ISR])</f>
        <v>0</v>
      </c>
      <c r="L955" s="42">
        <f>_xlfn.XLOOKUP(Tabla15[[#This Row],[COD]],TNOMINA[CODIGO],TNOMINA[SFS])</f>
        <v>0</v>
      </c>
      <c r="M955" s="42">
        <f>_xlfn.XLOOKUP(Tabla15[[#This Row],[COD]],TNOMINA[CODIGO],TNOMINA[AFP])</f>
        <v>0</v>
      </c>
      <c r="N955" s="42">
        <f>_xlfn.XLOOKUP(Tabla15[[#This Row],[COD]],TNOMINA[CODIGO],TNOMINA[Otro Desc.])</f>
        <v>0</v>
      </c>
      <c r="O955" s="42">
        <f>_xlfn.XLOOKUP(Tabla15[[#This Row],[COD]],TNOMINA[CODIGO],TNOMINA[sneto])</f>
        <v>10000</v>
      </c>
      <c r="P955" t="str">
        <f>_xlfn.XLOOKUP(Tabla15[[#This Row],[CEDULA]],EMPXSEXO[NODOC],EMPXSEXO[GENERO])</f>
        <v>M</v>
      </c>
      <c r="Q95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6" spans="1:17">
      <c r="A956" t="s">
        <v>8458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00201505021</v>
      </c>
      <c r="D956" t="str">
        <f>_xlfn.XLOOKUP(Tabla15[[#This Row],[CEDULA]],TMODELO[Numero Documento],TMODELO[Empleado],_xlfn.XLOOKUP(Tabla15[[#This Row],[CEDULA]],TNOMINA[cedula],TNOMINA[nombre]))</f>
        <v>GUSTAVO ADOLFO GARCIA RAMIREZ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2">
        <f>_xlfn.XLOOKUP(Tabla15[[#This Row],[COD]],TNOMINA[CODIGO],TNOMINA[sbruto])</f>
        <v>10000</v>
      </c>
      <c r="K956" s="42">
        <f>_xlfn.XLOOKUP(Tabla15[[#This Row],[COD]],TNOMINA[CODIGO],TNOMINA[ISR])</f>
        <v>0</v>
      </c>
      <c r="L956" s="42">
        <f>_xlfn.XLOOKUP(Tabla15[[#This Row],[COD]],TNOMINA[CODIGO],TNOMINA[SFS])</f>
        <v>0</v>
      </c>
      <c r="M956" s="42">
        <f>_xlfn.XLOOKUP(Tabla15[[#This Row],[COD]],TNOMINA[CODIGO],TNOMINA[AFP])</f>
        <v>0</v>
      </c>
      <c r="N956" s="42">
        <f>_xlfn.XLOOKUP(Tabla15[[#This Row],[COD]],TNOMINA[CODIGO],TNOMINA[Otro Desc.])</f>
        <v>0</v>
      </c>
      <c r="O956" s="42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7" spans="1:17">
      <c r="A957" t="s">
        <v>8485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01600150187</v>
      </c>
      <c r="D957" t="str">
        <f>_xlfn.XLOOKUP(Tabla15[[#This Row],[CEDULA]],TMODELO[Numero Documento],TMODELO[Empleado],_xlfn.XLOOKUP(Tabla15[[#This Row],[CEDULA]],TNOMINA[cedula],TNOMINA[nombre]))</f>
        <v>JOSELITO JAQUEZ MONTES DE OCA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2">
        <f>_xlfn.XLOOKUP(Tabla15[[#This Row],[COD]],TNOMINA[CODIGO],TNOMINA[sbruto])</f>
        <v>10000</v>
      </c>
      <c r="K957" s="42">
        <f>_xlfn.XLOOKUP(Tabla15[[#This Row],[COD]],TNOMINA[CODIGO],TNOMINA[ISR])</f>
        <v>0</v>
      </c>
      <c r="L957" s="42">
        <f>_xlfn.XLOOKUP(Tabla15[[#This Row],[COD]],TNOMINA[CODIGO],TNOMINA[SFS])</f>
        <v>0</v>
      </c>
      <c r="M957" s="42">
        <f>_xlfn.XLOOKUP(Tabla15[[#This Row],[COD]],TNOMINA[CODIGO],TNOMINA[AFP])</f>
        <v>0</v>
      </c>
      <c r="N957" s="42">
        <f>_xlfn.XLOOKUP(Tabla15[[#This Row],[COD]],TNOMINA[CODIGO],TNOMINA[Otro Desc.])</f>
        <v>0</v>
      </c>
      <c r="O957" s="42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8" spans="1:17">
      <c r="A958" t="s">
        <v>8550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09000192253</v>
      </c>
      <c r="D958" t="str">
        <f>_xlfn.XLOOKUP(Tabla15[[#This Row],[CEDULA]],TMODELO[Numero Documento],TMODELO[Empleado],_xlfn.XLOOKUP(Tabla15[[#This Row],[CEDULA]],TNOMINA[cedula],TNOMINA[nombre]))</f>
        <v>SEVERINO PINALES NINA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2">
        <f>_xlfn.XLOOKUP(Tabla15[[#This Row],[COD]],TNOMINA[CODIGO],TNOMINA[sbruto])</f>
        <v>10000</v>
      </c>
      <c r="K958" s="42">
        <f>_xlfn.XLOOKUP(Tabla15[[#This Row],[COD]],TNOMINA[CODIGO],TNOMINA[ISR])</f>
        <v>0</v>
      </c>
      <c r="L958" s="42">
        <f>_xlfn.XLOOKUP(Tabla15[[#This Row],[COD]],TNOMINA[CODIGO],TNOMINA[SFS])</f>
        <v>0</v>
      </c>
      <c r="M958" s="42">
        <f>_xlfn.XLOOKUP(Tabla15[[#This Row],[COD]],TNOMINA[CODIGO],TNOMINA[AFP])</f>
        <v>0</v>
      </c>
      <c r="N958" s="42">
        <f>_xlfn.XLOOKUP(Tabla15[[#This Row],[COD]],TNOMINA[CODIGO],TNOMINA[Otro Desc.])</f>
        <v>0</v>
      </c>
      <c r="O958" s="42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59" spans="1:17">
      <c r="A959" t="s">
        <v>8459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01600150377</v>
      </c>
      <c r="D959" t="str">
        <f>_xlfn.XLOOKUP(Tabla15[[#This Row],[CEDULA]],TMODELO[Numero Documento],TMODELO[Empleado],_xlfn.XLOOKUP(Tabla15[[#This Row],[CEDULA]],TNOMINA[cedula],TNOMINA[nombre]))</f>
        <v>HECTOR CONTRERAS ADAMES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2">
        <f>_xlfn.XLOOKUP(Tabla15[[#This Row],[COD]],TNOMINA[CODIGO],TNOMINA[sbruto])</f>
        <v>10000</v>
      </c>
      <c r="K959" s="42">
        <f>_xlfn.XLOOKUP(Tabla15[[#This Row],[COD]],TNOMINA[CODIGO],TNOMINA[ISR])</f>
        <v>0</v>
      </c>
      <c r="L959" s="42">
        <f>_xlfn.XLOOKUP(Tabla15[[#This Row],[COD]],TNOMINA[CODIGO],TNOMINA[SFS])</f>
        <v>0</v>
      </c>
      <c r="M959" s="42">
        <f>_xlfn.XLOOKUP(Tabla15[[#This Row],[COD]],TNOMINA[CODIGO],TNOMINA[AFP])</f>
        <v>0</v>
      </c>
      <c r="N959" s="42">
        <f>_xlfn.XLOOKUP(Tabla15[[#This Row],[COD]],TNOMINA[CODIGO],TNOMINA[Otro Desc.])</f>
        <v>0</v>
      </c>
      <c r="O959" s="42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0" spans="1:17">
      <c r="A960" t="s">
        <v>8424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40228408106</v>
      </c>
      <c r="D960" t="str">
        <f>_xlfn.XLOOKUP(Tabla15[[#This Row],[CEDULA]],TMODELO[Numero Documento],TMODELO[Empleado],_xlfn.XLOOKUP(Tabla15[[#This Row],[CEDULA]],TNOMINA[cedula],TNOMINA[nombre]))</f>
        <v>CAMILA ROCIO SANTOS CUSTODIO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2">
        <f>_xlfn.XLOOKUP(Tabla15[[#This Row],[COD]],TNOMINA[CODIGO],TNOMINA[sbruto])</f>
        <v>10000</v>
      </c>
      <c r="K960" s="42">
        <f>_xlfn.XLOOKUP(Tabla15[[#This Row],[COD]],TNOMINA[CODIGO],TNOMINA[ISR])</f>
        <v>0</v>
      </c>
      <c r="L960" s="42">
        <f>_xlfn.XLOOKUP(Tabla15[[#This Row],[COD]],TNOMINA[CODIGO],TNOMINA[SFS])</f>
        <v>0</v>
      </c>
      <c r="M960" s="42">
        <f>_xlfn.XLOOKUP(Tabla15[[#This Row],[COD]],TNOMINA[CODIGO],TNOMINA[AFP])</f>
        <v>0</v>
      </c>
      <c r="N960" s="42">
        <f>_xlfn.XLOOKUP(Tabla15[[#This Row],[COD]],TNOMINA[CODIGO],TNOMINA[Otro Desc.])</f>
        <v>0</v>
      </c>
      <c r="O960" s="42">
        <f>_xlfn.XLOOKUP(Tabla15[[#This Row],[COD]],TNOMINA[CODIGO],TNOMINA[sneto])</f>
        <v>10000</v>
      </c>
      <c r="P960" t="str">
        <f>_xlfn.XLOOKUP(Tabla15[[#This Row],[CEDULA]],EMPXSEXO[NODOC],EMPXSEXO[GENERO])</f>
        <v>F</v>
      </c>
      <c r="Q96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1" spans="1:17">
      <c r="A961" t="s">
        <v>8442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40223748704</v>
      </c>
      <c r="D961" t="str">
        <f>_xlfn.XLOOKUP(Tabla15[[#This Row],[CEDULA]],TMODELO[Numero Documento],TMODELO[Empleado],_xlfn.XLOOKUP(Tabla15[[#This Row],[CEDULA]],TNOMINA[cedula],TNOMINA[nombre]))</f>
        <v>ENRIQUE DEL ROSARIO MUÑOZ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2">
        <f>_xlfn.XLOOKUP(Tabla15[[#This Row],[COD]],TNOMINA[CODIGO],TNOMINA[sbruto])</f>
        <v>10000</v>
      </c>
      <c r="K961" s="42">
        <f>_xlfn.XLOOKUP(Tabla15[[#This Row],[COD]],TNOMINA[CODIGO],TNOMINA[ISR])</f>
        <v>0</v>
      </c>
      <c r="L961" s="42">
        <f>_xlfn.XLOOKUP(Tabla15[[#This Row],[COD]],TNOMINA[CODIGO],TNOMINA[SFS])</f>
        <v>0</v>
      </c>
      <c r="M961" s="42">
        <f>_xlfn.XLOOKUP(Tabla15[[#This Row],[COD]],TNOMINA[CODIGO],TNOMINA[AFP])</f>
        <v>0</v>
      </c>
      <c r="N961" s="42">
        <f>_xlfn.XLOOKUP(Tabla15[[#This Row],[COD]],TNOMINA[CODIGO],TNOMINA[Otro Desc.])</f>
        <v>0</v>
      </c>
      <c r="O961" s="42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2" spans="1:17">
      <c r="A962" t="s">
        <v>8488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40236900912</v>
      </c>
      <c r="D962" t="str">
        <f>_xlfn.XLOOKUP(Tabla15[[#This Row],[CEDULA]],TMODELO[Numero Documento],TMODELO[Empleado],_xlfn.XLOOKUP(Tabla15[[#This Row],[CEDULA]],TNOMINA[cedula],TNOMINA[nombre]))</f>
        <v>JUAN ANTONIO MARTINEZ DE LEON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2">
        <f>_xlfn.XLOOKUP(Tabla15[[#This Row],[COD]],TNOMINA[CODIGO],TNOMINA[sbruto])</f>
        <v>10000</v>
      </c>
      <c r="K962" s="42">
        <f>_xlfn.XLOOKUP(Tabla15[[#This Row],[COD]],TNOMINA[CODIGO],TNOMINA[ISR])</f>
        <v>0</v>
      </c>
      <c r="L962" s="42">
        <f>_xlfn.XLOOKUP(Tabla15[[#This Row],[COD]],TNOMINA[CODIGO],TNOMINA[SFS])</f>
        <v>0</v>
      </c>
      <c r="M962" s="42">
        <f>_xlfn.XLOOKUP(Tabla15[[#This Row],[COD]],TNOMINA[CODIGO],TNOMINA[AFP])</f>
        <v>0</v>
      </c>
      <c r="N962" s="42">
        <f>_xlfn.XLOOKUP(Tabla15[[#This Row],[COD]],TNOMINA[CODIGO],TNOMINA[Otro Desc.])</f>
        <v>0</v>
      </c>
      <c r="O962" s="42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3" spans="1:17">
      <c r="A963" t="s">
        <v>8489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00117515585</v>
      </c>
      <c r="D963" t="str">
        <f>_xlfn.XLOOKUP(Tabla15[[#This Row],[CEDULA]],TMODELO[Numero Documento],TMODELO[Empleado],_xlfn.XLOOKUP(Tabla15[[#This Row],[CEDULA]],TNOMINA[cedula],TNOMINA[nombre]))</f>
        <v>JUAN CALZADO JAVIER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2">
        <f>_xlfn.XLOOKUP(Tabla15[[#This Row],[COD]],TNOMINA[CODIGO],TNOMINA[sbruto])</f>
        <v>10000</v>
      </c>
      <c r="K963" s="42">
        <f>_xlfn.XLOOKUP(Tabla15[[#This Row],[COD]],TNOMINA[CODIGO],TNOMINA[ISR])</f>
        <v>0</v>
      </c>
      <c r="L963" s="42">
        <f>_xlfn.XLOOKUP(Tabla15[[#This Row],[COD]],TNOMINA[CODIGO],TNOMINA[SFS])</f>
        <v>0</v>
      </c>
      <c r="M963" s="42">
        <f>_xlfn.XLOOKUP(Tabla15[[#This Row],[COD]],TNOMINA[CODIGO],TNOMINA[AFP])</f>
        <v>0</v>
      </c>
      <c r="N963" s="42">
        <f>_xlfn.XLOOKUP(Tabla15[[#This Row],[COD]],TNOMINA[CODIGO],TNOMINA[Otro Desc.])</f>
        <v>0</v>
      </c>
      <c r="O963" s="42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4" spans="1:17">
      <c r="A964" t="s">
        <v>8526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22301615351</v>
      </c>
      <c r="D964" t="str">
        <f>_xlfn.XLOOKUP(Tabla15[[#This Row],[CEDULA]],TMODELO[Numero Documento],TMODELO[Empleado],_xlfn.XLOOKUP(Tabla15[[#This Row],[CEDULA]],TNOMINA[cedula],TNOMINA[nombre]))</f>
        <v>ODINSON ADONIS BAEZ LOPEZ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2">
        <f>_xlfn.XLOOKUP(Tabla15[[#This Row],[COD]],TNOMINA[CODIGO],TNOMINA[sbruto])</f>
        <v>10000</v>
      </c>
      <c r="K964" s="42">
        <f>_xlfn.XLOOKUP(Tabla15[[#This Row],[COD]],TNOMINA[CODIGO],TNOMINA[ISR])</f>
        <v>0</v>
      </c>
      <c r="L964" s="42">
        <f>_xlfn.XLOOKUP(Tabla15[[#This Row],[COD]],TNOMINA[CODIGO],TNOMINA[SFS])</f>
        <v>0</v>
      </c>
      <c r="M964" s="42">
        <f>_xlfn.XLOOKUP(Tabla15[[#This Row],[COD]],TNOMINA[CODIGO],TNOMINA[AFP])</f>
        <v>0</v>
      </c>
      <c r="N964" s="42">
        <f>_xlfn.XLOOKUP(Tabla15[[#This Row],[COD]],TNOMINA[CODIGO],TNOMINA[Otro Desc.])</f>
        <v>0</v>
      </c>
      <c r="O964" s="42">
        <f>_xlfn.XLOOKUP(Tabla15[[#This Row],[COD]],TNOMINA[CODIGO],TNOMINA[sneto])</f>
        <v>10000</v>
      </c>
      <c r="P964" t="str">
        <f>_xlfn.XLOOKUP(Tabla15[[#This Row],[CEDULA]],EMPXSEXO[NODOC],EMPXSEXO[GENERO])</f>
        <v>M</v>
      </c>
      <c r="Q96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5" spans="1:17">
      <c r="A965" t="s">
        <v>8506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00111701918</v>
      </c>
      <c r="D965" t="str">
        <f>_xlfn.XLOOKUP(Tabla15[[#This Row],[CEDULA]],TMODELO[Numero Documento],TMODELO[Empleado],_xlfn.XLOOKUP(Tabla15[[#This Row],[CEDULA]],TNOMINA[cedula],TNOMINA[nombre]))</f>
        <v>LUCIANO ZABALA DIAZ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2">
        <f>_xlfn.XLOOKUP(Tabla15[[#This Row],[COD]],TNOMINA[CODIGO],TNOMINA[sbruto])</f>
        <v>10000</v>
      </c>
      <c r="K965" s="42">
        <f>_xlfn.XLOOKUP(Tabla15[[#This Row],[COD]],TNOMINA[CODIGO],TNOMINA[ISR])</f>
        <v>0</v>
      </c>
      <c r="L965" s="42">
        <f>_xlfn.XLOOKUP(Tabla15[[#This Row],[COD]],TNOMINA[CODIGO],TNOMINA[SFS])</f>
        <v>0</v>
      </c>
      <c r="M965" s="42">
        <f>_xlfn.XLOOKUP(Tabla15[[#This Row],[COD]],TNOMINA[CODIGO],TNOMINA[AFP])</f>
        <v>0</v>
      </c>
      <c r="N965" s="42">
        <f>_xlfn.XLOOKUP(Tabla15[[#This Row],[COD]],TNOMINA[CODIGO],TNOMINA[Otro Desc.])</f>
        <v>0</v>
      </c>
      <c r="O965" s="42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6" spans="1:17">
      <c r="A966" t="s">
        <v>8433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00112267885</v>
      </c>
      <c r="D966" t="str">
        <f>_xlfn.XLOOKUP(Tabla15[[#This Row],[CEDULA]],TMODELO[Numero Documento],TMODELO[Empleado],_xlfn.XLOOKUP(Tabla15[[#This Row],[CEDULA]],TNOMINA[cedula],TNOMINA[nombre]))</f>
        <v>CYNTHIA ALEJANDRA CRUZ MONTERO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2">
        <f>_xlfn.XLOOKUP(Tabla15[[#This Row],[COD]],TNOMINA[CODIGO],TNOMINA[sbruto])</f>
        <v>10000</v>
      </c>
      <c r="K966" s="42">
        <f>_xlfn.XLOOKUP(Tabla15[[#This Row],[COD]],TNOMINA[CODIGO],TNOMINA[ISR])</f>
        <v>0</v>
      </c>
      <c r="L966" s="42">
        <f>_xlfn.XLOOKUP(Tabla15[[#This Row],[COD]],TNOMINA[CODIGO],TNOMINA[SFS])</f>
        <v>0</v>
      </c>
      <c r="M966" s="42">
        <f>_xlfn.XLOOKUP(Tabla15[[#This Row],[COD]],TNOMINA[CODIGO],TNOMINA[AFP])</f>
        <v>0</v>
      </c>
      <c r="N966" s="42">
        <f>_xlfn.XLOOKUP(Tabla15[[#This Row],[COD]],TNOMINA[CODIGO],TNOMINA[Otro Desc.])</f>
        <v>0</v>
      </c>
      <c r="O966" s="42">
        <f>_xlfn.XLOOKUP(Tabla15[[#This Row],[COD]],TNOMINA[CODIGO],TNOMINA[sneto])</f>
        <v>10000</v>
      </c>
      <c r="P966" t="str">
        <f>_xlfn.XLOOKUP(Tabla15[[#This Row],[CEDULA]],EMPXSEXO[NODOC],EMPXSEXO[GENERO])</f>
        <v>F</v>
      </c>
      <c r="Q96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7" spans="1:17">
      <c r="A967" t="s">
        <v>8437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01600179418</v>
      </c>
      <c r="D967" t="str">
        <f>_xlfn.XLOOKUP(Tabla15[[#This Row],[CEDULA]],TMODELO[Numero Documento],TMODELO[Empleado],_xlfn.XLOOKUP(Tabla15[[#This Row],[CEDULA]],TNOMINA[cedula],TNOMINA[nombre]))</f>
        <v>DIOGENES ANGOMAS OGANDO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2">
        <f>_xlfn.XLOOKUP(Tabla15[[#This Row],[COD]],TNOMINA[CODIGO],TNOMINA[sbruto])</f>
        <v>10000</v>
      </c>
      <c r="K967" s="42">
        <f>_xlfn.XLOOKUP(Tabla15[[#This Row],[COD]],TNOMINA[CODIGO],TNOMINA[ISR])</f>
        <v>0</v>
      </c>
      <c r="L967" s="42">
        <f>_xlfn.XLOOKUP(Tabla15[[#This Row],[COD]],TNOMINA[CODIGO],TNOMINA[SFS])</f>
        <v>0</v>
      </c>
      <c r="M967" s="42">
        <f>_xlfn.XLOOKUP(Tabla15[[#This Row],[COD]],TNOMINA[CODIGO],TNOMINA[AFP])</f>
        <v>0</v>
      </c>
      <c r="N967" s="42">
        <f>_xlfn.XLOOKUP(Tabla15[[#This Row],[COD]],TNOMINA[CODIGO],TNOMINA[Otro Desc.])</f>
        <v>0</v>
      </c>
      <c r="O967" s="42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8" spans="1:17">
      <c r="A968" t="s">
        <v>8451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08300048058</v>
      </c>
      <c r="D968" t="str">
        <f>_xlfn.XLOOKUP(Tabla15[[#This Row],[CEDULA]],TMODELO[Numero Documento],TMODELO[Empleado],_xlfn.XLOOKUP(Tabla15[[#This Row],[CEDULA]],TNOMINA[cedula],TNOMINA[nombre]))</f>
        <v>FRANCISCO DAVID GONZALEZ AQUINO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2">
        <f>_xlfn.XLOOKUP(Tabla15[[#This Row],[COD]],TNOMINA[CODIGO],TNOMINA[sbruto])</f>
        <v>10000</v>
      </c>
      <c r="K968" s="42">
        <f>_xlfn.XLOOKUP(Tabla15[[#This Row],[COD]],TNOMINA[CODIGO],TNOMINA[ISR])</f>
        <v>0</v>
      </c>
      <c r="L968" s="42">
        <f>_xlfn.XLOOKUP(Tabla15[[#This Row],[COD]],TNOMINA[CODIGO],TNOMINA[SFS])</f>
        <v>0</v>
      </c>
      <c r="M968" s="42">
        <f>_xlfn.XLOOKUP(Tabla15[[#This Row],[COD]],TNOMINA[CODIGO],TNOMINA[AFP])</f>
        <v>0</v>
      </c>
      <c r="N968" s="42">
        <f>_xlfn.XLOOKUP(Tabla15[[#This Row],[COD]],TNOMINA[CODIGO],TNOMINA[Otro Desc.])</f>
        <v>0</v>
      </c>
      <c r="O968" s="42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69" spans="1:17">
      <c r="A969" t="s">
        <v>8551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40210364572</v>
      </c>
      <c r="D969" t="str">
        <f>_xlfn.XLOOKUP(Tabla15[[#This Row],[CEDULA]],TMODELO[Numero Documento],TMODELO[Empleado],_xlfn.XLOOKUP(Tabla15[[#This Row],[CEDULA]],TNOMINA[cedula],TNOMINA[nombre]))</f>
        <v>STARLIN VALDEZ BATISTA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2">
        <f>_xlfn.XLOOKUP(Tabla15[[#This Row],[COD]],TNOMINA[CODIGO],TNOMINA[sbruto])</f>
        <v>10000</v>
      </c>
      <c r="K969" s="42">
        <f>_xlfn.XLOOKUP(Tabla15[[#This Row],[COD]],TNOMINA[CODIGO],TNOMINA[ISR])</f>
        <v>0</v>
      </c>
      <c r="L969" s="42">
        <f>_xlfn.XLOOKUP(Tabla15[[#This Row],[COD]],TNOMINA[CODIGO],TNOMINA[SFS])</f>
        <v>0</v>
      </c>
      <c r="M969" s="42">
        <f>_xlfn.XLOOKUP(Tabla15[[#This Row],[COD]],TNOMINA[CODIGO],TNOMINA[AFP])</f>
        <v>0</v>
      </c>
      <c r="N969" s="42">
        <f>_xlfn.XLOOKUP(Tabla15[[#This Row],[COD]],TNOMINA[CODIGO],TNOMINA[Otro Desc.])</f>
        <v>0</v>
      </c>
      <c r="O969" s="42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0" spans="1:17">
      <c r="A970" t="s">
        <v>8552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40214795466</v>
      </c>
      <c r="D970" t="str">
        <f>_xlfn.XLOOKUP(Tabla15[[#This Row],[CEDULA]],TMODELO[Numero Documento],TMODELO[Empleado],_xlfn.XLOOKUP(Tabla15[[#This Row],[CEDULA]],TNOMINA[cedula],TNOMINA[nombre]))</f>
        <v>STARLYN MANUEL DE LOS SANTOS VASQUEZ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2">
        <f>_xlfn.XLOOKUP(Tabla15[[#This Row],[COD]],TNOMINA[CODIGO],TNOMINA[sbruto])</f>
        <v>10000</v>
      </c>
      <c r="K970" s="42">
        <f>_xlfn.XLOOKUP(Tabla15[[#This Row],[COD]],TNOMINA[CODIGO],TNOMINA[ISR])</f>
        <v>0</v>
      </c>
      <c r="L970" s="42">
        <f>_xlfn.XLOOKUP(Tabla15[[#This Row],[COD]],TNOMINA[CODIGO],TNOMINA[SFS])</f>
        <v>0</v>
      </c>
      <c r="M970" s="42">
        <f>_xlfn.XLOOKUP(Tabla15[[#This Row],[COD]],TNOMINA[CODIGO],TNOMINA[AFP])</f>
        <v>0</v>
      </c>
      <c r="N970" s="42">
        <f>_xlfn.XLOOKUP(Tabla15[[#This Row],[COD]],TNOMINA[CODIGO],TNOMINA[Otro Desc.])</f>
        <v>0</v>
      </c>
      <c r="O970" s="42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1" spans="1:17">
      <c r="A971" t="s">
        <v>8490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07600224740</v>
      </c>
      <c r="D971" t="str">
        <f>_xlfn.XLOOKUP(Tabla15[[#This Row],[CEDULA]],TMODELO[Numero Documento],TMODELO[Empleado],_xlfn.XLOOKUP(Tabla15[[#This Row],[CEDULA]],TNOMINA[cedula],TNOMINA[nombre]))</f>
        <v>JUAN FRANCISCO DE JESUS DE JESUS SANTANA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2">
        <f>_xlfn.XLOOKUP(Tabla15[[#This Row],[COD]],TNOMINA[CODIGO],TNOMINA[sbruto])</f>
        <v>10000</v>
      </c>
      <c r="K971" s="42">
        <f>_xlfn.XLOOKUP(Tabla15[[#This Row],[COD]],TNOMINA[CODIGO],TNOMINA[ISR])</f>
        <v>0</v>
      </c>
      <c r="L971" s="42">
        <f>_xlfn.XLOOKUP(Tabla15[[#This Row],[COD]],TNOMINA[CODIGO],TNOMINA[SFS])</f>
        <v>0</v>
      </c>
      <c r="M971" s="42">
        <f>_xlfn.XLOOKUP(Tabla15[[#This Row],[COD]],TNOMINA[CODIGO],TNOMINA[AFP])</f>
        <v>0</v>
      </c>
      <c r="N971" s="42">
        <f>_xlfn.XLOOKUP(Tabla15[[#This Row],[COD]],TNOMINA[CODIGO],TNOMINA[Otro Desc.])</f>
        <v>0</v>
      </c>
      <c r="O971" s="42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2" spans="1:17">
      <c r="A972" t="s">
        <v>8529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22400377549</v>
      </c>
      <c r="D972" t="str">
        <f>_xlfn.XLOOKUP(Tabla15[[#This Row],[CEDULA]],TMODELO[Numero Documento],TMODELO[Empleado],_xlfn.XLOOKUP(Tabla15[[#This Row],[CEDULA]],TNOMINA[cedula],TNOMINA[nombre]))</f>
        <v>PAUL VASQUEZ MELENDEZ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2">
        <f>_xlfn.XLOOKUP(Tabla15[[#This Row],[COD]],TNOMINA[CODIGO],TNOMINA[sbruto])</f>
        <v>10000</v>
      </c>
      <c r="K972" s="42">
        <f>_xlfn.XLOOKUP(Tabla15[[#This Row],[COD]],TNOMINA[CODIGO],TNOMINA[ISR])</f>
        <v>0</v>
      </c>
      <c r="L972" s="42">
        <f>_xlfn.XLOOKUP(Tabla15[[#This Row],[COD]],TNOMINA[CODIGO],TNOMINA[SFS])</f>
        <v>0</v>
      </c>
      <c r="M972" s="42">
        <f>_xlfn.XLOOKUP(Tabla15[[#This Row],[COD]],TNOMINA[CODIGO],TNOMINA[AFP])</f>
        <v>0</v>
      </c>
      <c r="N972" s="42">
        <f>_xlfn.XLOOKUP(Tabla15[[#This Row],[COD]],TNOMINA[CODIGO],TNOMINA[Otro Desc.])</f>
        <v>0</v>
      </c>
      <c r="O972" s="42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3" spans="1:17">
      <c r="A973" t="s">
        <v>8554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22600068054</v>
      </c>
      <c r="D973" t="str">
        <f>_xlfn.XLOOKUP(Tabla15[[#This Row],[CEDULA]],TMODELO[Numero Documento],TMODELO[Empleado],_xlfn.XLOOKUP(Tabla15[[#This Row],[CEDULA]],TNOMINA[cedula],TNOMINA[nombre]))</f>
        <v>TONI RAFAEL CUEVAS CUEVAS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2">
        <f>_xlfn.XLOOKUP(Tabla15[[#This Row],[COD]],TNOMINA[CODIGO],TNOMINA[sbruto])</f>
        <v>10000</v>
      </c>
      <c r="K973" s="42">
        <f>_xlfn.XLOOKUP(Tabla15[[#This Row],[COD]],TNOMINA[CODIGO],TNOMINA[ISR])</f>
        <v>0</v>
      </c>
      <c r="L973" s="42">
        <f>_xlfn.XLOOKUP(Tabla15[[#This Row],[COD]],TNOMINA[CODIGO],TNOMINA[SFS])</f>
        <v>0</v>
      </c>
      <c r="M973" s="42">
        <f>_xlfn.XLOOKUP(Tabla15[[#This Row],[COD]],TNOMINA[CODIGO],TNOMINA[AFP])</f>
        <v>0</v>
      </c>
      <c r="N973" s="42">
        <f>_xlfn.XLOOKUP(Tabla15[[#This Row],[COD]],TNOMINA[CODIGO],TNOMINA[Otro Desc.])</f>
        <v>0</v>
      </c>
      <c r="O973" s="42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4" spans="1:17">
      <c r="A974" t="s">
        <v>8492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40243067630</v>
      </c>
      <c r="D974" t="str">
        <f>_xlfn.XLOOKUP(Tabla15[[#This Row],[CEDULA]],TMODELO[Numero Documento],TMODELO[Empleado],_xlfn.XLOOKUP(Tabla15[[#This Row],[CEDULA]],TNOMINA[cedula],TNOMINA[nombre]))</f>
        <v>JUAN MATIAS HERNANDEZ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2">
        <f>_xlfn.XLOOKUP(Tabla15[[#This Row],[COD]],TNOMINA[CODIGO],TNOMINA[sbruto])</f>
        <v>10000</v>
      </c>
      <c r="K974" s="42">
        <f>_xlfn.XLOOKUP(Tabla15[[#This Row],[COD]],TNOMINA[CODIGO],TNOMINA[ISR])</f>
        <v>0</v>
      </c>
      <c r="L974" s="42">
        <f>_xlfn.XLOOKUP(Tabla15[[#This Row],[COD]],TNOMINA[CODIGO],TNOMINA[SFS])</f>
        <v>0</v>
      </c>
      <c r="M974" s="42">
        <f>_xlfn.XLOOKUP(Tabla15[[#This Row],[COD]],TNOMINA[CODIGO],TNOMINA[AFP])</f>
        <v>0</v>
      </c>
      <c r="N974" s="42">
        <f>_xlfn.XLOOKUP(Tabla15[[#This Row],[COD]],TNOMINA[CODIGO],TNOMINA[Otro Desc.])</f>
        <v>0</v>
      </c>
      <c r="O974" s="42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5" spans="1:17">
      <c r="A975" t="s">
        <v>8443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09300784361</v>
      </c>
      <c r="D975" t="str">
        <f>_xlfn.XLOOKUP(Tabla15[[#This Row],[CEDULA]],TMODELO[Numero Documento],TMODELO[Empleado],_xlfn.XLOOKUP(Tabla15[[#This Row],[CEDULA]],TNOMINA[cedula],TNOMINA[nombre]))</f>
        <v>ERNESTO ENRIQUE MATOS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2">
        <f>_xlfn.XLOOKUP(Tabla15[[#This Row],[COD]],TNOMINA[CODIGO],TNOMINA[sbruto])</f>
        <v>10000</v>
      </c>
      <c r="K975" s="42">
        <f>_xlfn.XLOOKUP(Tabla15[[#This Row],[COD]],TNOMINA[CODIGO],TNOMINA[ISR])</f>
        <v>0</v>
      </c>
      <c r="L975" s="42">
        <f>_xlfn.XLOOKUP(Tabla15[[#This Row],[COD]],TNOMINA[CODIGO],TNOMINA[SFS])</f>
        <v>0</v>
      </c>
      <c r="M975" s="42">
        <f>_xlfn.XLOOKUP(Tabla15[[#This Row],[COD]],TNOMINA[CODIGO],TNOMINA[AFP])</f>
        <v>0</v>
      </c>
      <c r="N975" s="42">
        <f>_xlfn.XLOOKUP(Tabla15[[#This Row],[COD]],TNOMINA[CODIGO],TNOMINA[Otro Desc.])</f>
        <v>0</v>
      </c>
      <c r="O975" s="42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6" spans="1:17">
      <c r="A976" t="s">
        <v>8470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40226479497</v>
      </c>
      <c r="D976" t="str">
        <f>_xlfn.XLOOKUP(Tabla15[[#This Row],[CEDULA]],TMODELO[Numero Documento],TMODELO[Empleado],_xlfn.XLOOKUP(Tabla15[[#This Row],[CEDULA]],TNOMINA[cedula],TNOMINA[nombre]))</f>
        <v>JOHAN LUIS OTAÑEZ FLETE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2">
        <f>_xlfn.XLOOKUP(Tabla15[[#This Row],[COD]],TNOMINA[CODIGO],TNOMINA[sbruto])</f>
        <v>10000</v>
      </c>
      <c r="K976" s="42">
        <f>_xlfn.XLOOKUP(Tabla15[[#This Row],[COD]],TNOMINA[CODIGO],TNOMINA[ISR])</f>
        <v>0</v>
      </c>
      <c r="L976" s="42">
        <f>_xlfn.XLOOKUP(Tabla15[[#This Row],[COD]],TNOMINA[CODIGO],TNOMINA[SFS])</f>
        <v>0</v>
      </c>
      <c r="M976" s="42">
        <f>_xlfn.XLOOKUP(Tabla15[[#This Row],[COD]],TNOMINA[CODIGO],TNOMINA[AFP])</f>
        <v>0</v>
      </c>
      <c r="N976" s="42">
        <f>_xlfn.XLOOKUP(Tabla15[[#This Row],[COD]],TNOMINA[CODIGO],TNOMINA[Otro Desc.])</f>
        <v>0</v>
      </c>
      <c r="O976" s="42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7" spans="1:17">
      <c r="A977" t="s">
        <v>8556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01600149486</v>
      </c>
      <c r="D977" t="str">
        <f>_xlfn.XLOOKUP(Tabla15[[#This Row],[CEDULA]],TMODELO[Numero Documento],TMODELO[Empleado],_xlfn.XLOOKUP(Tabla15[[#This Row],[CEDULA]],TNOMINA[cedula],TNOMINA[nombre]))</f>
        <v>VICTOR MANUEL CABRERA UBRI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2">
        <f>_xlfn.XLOOKUP(Tabla15[[#This Row],[COD]],TNOMINA[CODIGO],TNOMINA[sbruto])</f>
        <v>10000</v>
      </c>
      <c r="K977" s="42">
        <f>_xlfn.XLOOKUP(Tabla15[[#This Row],[COD]],TNOMINA[CODIGO],TNOMINA[ISR])</f>
        <v>0</v>
      </c>
      <c r="L977" s="42">
        <f>_xlfn.XLOOKUP(Tabla15[[#This Row],[COD]],TNOMINA[CODIGO],TNOMINA[SFS])</f>
        <v>0</v>
      </c>
      <c r="M977" s="42">
        <f>_xlfn.XLOOKUP(Tabla15[[#This Row],[COD]],TNOMINA[CODIGO],TNOMINA[AFP])</f>
        <v>0</v>
      </c>
      <c r="N977" s="42">
        <f>_xlfn.XLOOKUP(Tabla15[[#This Row],[COD]],TNOMINA[CODIGO],TNOMINA[Otro Desc.])</f>
        <v>0</v>
      </c>
      <c r="O977" s="42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8" spans="1:17">
      <c r="A978" t="s">
        <v>8558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01600197683</v>
      </c>
      <c r="D978" t="str">
        <f>_xlfn.XLOOKUP(Tabla15[[#This Row],[CEDULA]],TMODELO[Numero Documento],TMODELO[Empleado],_xlfn.XLOOKUP(Tabla15[[#This Row],[CEDULA]],TNOMINA[cedula],TNOMINA[nombre]))</f>
        <v>WASCAL SUERO FERRERAS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2">
        <f>_xlfn.XLOOKUP(Tabla15[[#This Row],[COD]],TNOMINA[CODIGO],TNOMINA[sbruto])</f>
        <v>10000</v>
      </c>
      <c r="K978" s="42">
        <f>_xlfn.XLOOKUP(Tabla15[[#This Row],[COD]],TNOMINA[CODIGO],TNOMINA[ISR])</f>
        <v>0</v>
      </c>
      <c r="L978" s="42">
        <f>_xlfn.XLOOKUP(Tabla15[[#This Row],[COD]],TNOMINA[CODIGO],TNOMINA[SFS])</f>
        <v>0</v>
      </c>
      <c r="M978" s="42">
        <f>_xlfn.XLOOKUP(Tabla15[[#This Row],[COD]],TNOMINA[CODIGO],TNOMINA[AFP])</f>
        <v>0</v>
      </c>
      <c r="N978" s="42">
        <f>_xlfn.XLOOKUP(Tabla15[[#This Row],[COD]],TNOMINA[CODIGO],TNOMINA[Otro Desc.])</f>
        <v>0</v>
      </c>
      <c r="O978" s="42">
        <f>_xlfn.XLOOKUP(Tabla15[[#This Row],[COD]],TNOMINA[CODIGO],TNOMINA[sneto])</f>
        <v>10000</v>
      </c>
      <c r="P978" t="str">
        <f>_xlfn.XLOOKUP(Tabla15[[#This Row],[CEDULA]],EMPXSEXO[NODOC],EMPXSEXO[GENERO])</f>
        <v>M</v>
      </c>
      <c r="Q97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79" spans="1:17">
      <c r="A979" t="s">
        <v>8568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00111695912</v>
      </c>
      <c r="D979" t="str">
        <f>_xlfn.XLOOKUP(Tabla15[[#This Row],[CEDULA]],TMODELO[Numero Documento],TMODELO[Empleado],_xlfn.XLOOKUP(Tabla15[[#This Row],[CEDULA]],TNOMINA[cedula],TNOMINA[nombre]))</f>
        <v>ZENON MONTERO MORILLO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2">
        <f>_xlfn.XLOOKUP(Tabla15[[#This Row],[COD]],TNOMINA[CODIGO],TNOMINA[sbruto])</f>
        <v>10000</v>
      </c>
      <c r="K979" s="42">
        <f>_xlfn.XLOOKUP(Tabla15[[#This Row],[COD]],TNOMINA[CODIGO],TNOMINA[ISR])</f>
        <v>0</v>
      </c>
      <c r="L979" s="42">
        <f>_xlfn.XLOOKUP(Tabla15[[#This Row],[COD]],TNOMINA[CODIGO],TNOMINA[SFS])</f>
        <v>0</v>
      </c>
      <c r="M979" s="42">
        <f>_xlfn.XLOOKUP(Tabla15[[#This Row],[COD]],TNOMINA[CODIGO],TNOMINA[AFP])</f>
        <v>0</v>
      </c>
      <c r="N979" s="42">
        <f>_xlfn.XLOOKUP(Tabla15[[#This Row],[COD]],TNOMINA[CODIGO],TNOMINA[Otro Desc.])</f>
        <v>0</v>
      </c>
      <c r="O979" s="42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0" spans="1:17">
      <c r="A980" t="s">
        <v>8559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01800659771</v>
      </c>
      <c r="D980" t="str">
        <f>_xlfn.XLOOKUP(Tabla15[[#This Row],[CEDULA]],TMODELO[Numero Documento],TMODELO[Empleado],_xlfn.XLOOKUP(Tabla15[[#This Row],[CEDULA]],TNOMINA[cedula],TNOMINA[nombre]))</f>
        <v>WENELT GOMEZ GOMEZ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2">
        <f>_xlfn.XLOOKUP(Tabla15[[#This Row],[COD]],TNOMINA[CODIGO],TNOMINA[sbruto])</f>
        <v>10000</v>
      </c>
      <c r="K980" s="42">
        <f>_xlfn.XLOOKUP(Tabla15[[#This Row],[COD]],TNOMINA[CODIGO],TNOMINA[ISR])</f>
        <v>0</v>
      </c>
      <c r="L980" s="42">
        <f>_xlfn.XLOOKUP(Tabla15[[#This Row],[COD]],TNOMINA[CODIGO],TNOMINA[SFS])</f>
        <v>0</v>
      </c>
      <c r="M980" s="42">
        <f>_xlfn.XLOOKUP(Tabla15[[#This Row],[COD]],TNOMINA[CODIGO],TNOMINA[AFP])</f>
        <v>0</v>
      </c>
      <c r="N980" s="42">
        <f>_xlfn.XLOOKUP(Tabla15[[#This Row],[COD]],TNOMINA[CODIGO],TNOMINA[Otro Desc.])</f>
        <v>0</v>
      </c>
      <c r="O980" s="42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1" spans="1:17">
      <c r="A981" t="s">
        <v>8508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40239157759</v>
      </c>
      <c r="D981" t="str">
        <f>_xlfn.XLOOKUP(Tabla15[[#This Row],[CEDULA]],TMODELO[Numero Documento],TMODELO[Empleado],_xlfn.XLOOKUP(Tabla15[[#This Row],[CEDULA]],TNOMINA[cedula],TNOMINA[nombre]))</f>
        <v>LUIS FRANCISCO DE LOS SANTOS ESPINOSA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2">
        <f>_xlfn.XLOOKUP(Tabla15[[#This Row],[COD]],TNOMINA[CODIGO],TNOMINA[sbruto])</f>
        <v>10000</v>
      </c>
      <c r="K981" s="42">
        <f>_xlfn.XLOOKUP(Tabla15[[#This Row],[COD]],TNOMINA[CODIGO],TNOMINA[ISR])</f>
        <v>0</v>
      </c>
      <c r="L981" s="42">
        <f>_xlfn.XLOOKUP(Tabla15[[#This Row],[COD]],TNOMINA[CODIGO],TNOMINA[SFS])</f>
        <v>0</v>
      </c>
      <c r="M981" s="42">
        <f>_xlfn.XLOOKUP(Tabla15[[#This Row],[COD]],TNOMINA[CODIGO],TNOMINA[AFP])</f>
        <v>0</v>
      </c>
      <c r="N981" s="42">
        <f>_xlfn.XLOOKUP(Tabla15[[#This Row],[COD]],TNOMINA[CODIGO],TNOMINA[Otro Desc.])</f>
        <v>0</v>
      </c>
      <c r="O981" s="42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2" spans="1:17">
      <c r="A982" t="s">
        <v>8417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22300953027</v>
      </c>
      <c r="D982" t="str">
        <f>_xlfn.XLOOKUP(Tabla15[[#This Row],[CEDULA]],TMODELO[Numero Documento],TMODELO[Empleado],_xlfn.XLOOKUP(Tabla15[[#This Row],[CEDULA]],TNOMINA[cedula],TNOMINA[nombre]))</f>
        <v>ANDERSON AMAURY LABOUR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2">
        <f>_xlfn.XLOOKUP(Tabla15[[#This Row],[COD]],TNOMINA[CODIGO],TNOMINA[sbruto])</f>
        <v>10000</v>
      </c>
      <c r="K982" s="42">
        <f>_xlfn.XLOOKUP(Tabla15[[#This Row],[COD]],TNOMINA[CODIGO],TNOMINA[ISR])</f>
        <v>0</v>
      </c>
      <c r="L982" s="42">
        <f>_xlfn.XLOOKUP(Tabla15[[#This Row],[COD]],TNOMINA[CODIGO],TNOMINA[SFS])</f>
        <v>0</v>
      </c>
      <c r="M982" s="42">
        <f>_xlfn.XLOOKUP(Tabla15[[#This Row],[COD]],TNOMINA[CODIGO],TNOMINA[AFP])</f>
        <v>0</v>
      </c>
      <c r="N982" s="42">
        <f>_xlfn.XLOOKUP(Tabla15[[#This Row],[COD]],TNOMINA[CODIGO],TNOMINA[Otro Desc.])</f>
        <v>0</v>
      </c>
      <c r="O982" s="42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3" spans="1:17">
      <c r="A983" t="s">
        <v>8509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22301645093</v>
      </c>
      <c r="D983" t="str">
        <f>_xlfn.XLOOKUP(Tabla15[[#This Row],[CEDULA]],TMODELO[Numero Documento],TMODELO[Empleado],_xlfn.XLOOKUP(Tabla15[[#This Row],[CEDULA]],TNOMINA[cedula],TNOMINA[nombre]))</f>
        <v>MAIKI MANUEL ENRIQUE FLORIAN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2">
        <f>_xlfn.XLOOKUP(Tabla15[[#This Row],[COD]],TNOMINA[CODIGO],TNOMINA[sbruto])</f>
        <v>10000</v>
      </c>
      <c r="K983" s="42">
        <f>_xlfn.XLOOKUP(Tabla15[[#This Row],[COD]],TNOMINA[CODIGO],TNOMINA[ISR])</f>
        <v>0</v>
      </c>
      <c r="L983" s="42">
        <f>_xlfn.XLOOKUP(Tabla15[[#This Row],[COD]],TNOMINA[CODIGO],TNOMINA[SFS])</f>
        <v>0</v>
      </c>
      <c r="M983" s="42">
        <f>_xlfn.XLOOKUP(Tabla15[[#This Row],[COD]],TNOMINA[CODIGO],TNOMINA[AFP])</f>
        <v>0</v>
      </c>
      <c r="N983" s="42">
        <f>_xlfn.XLOOKUP(Tabla15[[#This Row],[COD]],TNOMINA[CODIGO],TNOMINA[Otro Desc.])</f>
        <v>0</v>
      </c>
      <c r="O983" s="42">
        <f>_xlfn.XLOOKUP(Tabla15[[#This Row],[COD]],TNOMINA[CODIGO],TNOMINA[sneto])</f>
        <v>10000</v>
      </c>
      <c r="P983" t="str">
        <f>_xlfn.XLOOKUP(Tabla15[[#This Row],[CEDULA]],EMPXSEXO[NODOC],EMPXSEXO[GENERO])</f>
        <v>M</v>
      </c>
      <c r="Q98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4" spans="1:17">
      <c r="A984" t="s">
        <v>8412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40223265733</v>
      </c>
      <c r="D984" t="str">
        <f>_xlfn.XLOOKUP(Tabla15[[#This Row],[CEDULA]],TMODELO[Numero Documento],TMODELO[Empleado],_xlfn.XLOOKUP(Tabla15[[#This Row],[CEDULA]],TNOMINA[cedula],TNOMINA[nombre]))</f>
        <v>ADRIAN EMILIO JIMENEZ MERCEDES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2">
        <f>_xlfn.XLOOKUP(Tabla15[[#This Row],[COD]],TNOMINA[CODIGO],TNOMINA[sbruto])</f>
        <v>10000</v>
      </c>
      <c r="K984" s="42">
        <f>_xlfn.XLOOKUP(Tabla15[[#This Row],[COD]],TNOMINA[CODIGO],TNOMINA[ISR])</f>
        <v>0</v>
      </c>
      <c r="L984" s="42">
        <f>_xlfn.XLOOKUP(Tabla15[[#This Row],[COD]],TNOMINA[CODIGO],TNOMINA[SFS])</f>
        <v>0</v>
      </c>
      <c r="M984" s="42">
        <f>_xlfn.XLOOKUP(Tabla15[[#This Row],[COD]],TNOMINA[CODIGO],TNOMINA[AFP])</f>
        <v>0</v>
      </c>
      <c r="N984" s="42">
        <f>_xlfn.XLOOKUP(Tabla15[[#This Row],[COD]],TNOMINA[CODIGO],TNOMINA[Otro Desc.])</f>
        <v>0</v>
      </c>
      <c r="O984" s="42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5" spans="1:17">
      <c r="A985" t="s">
        <v>8413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40226595060</v>
      </c>
      <c r="D985" t="str">
        <f>_xlfn.XLOOKUP(Tabla15[[#This Row],[CEDULA]],TMODELO[Numero Documento],TMODELO[Empleado],_xlfn.XLOOKUP(Tabla15[[#This Row],[CEDULA]],TNOMINA[cedula],TNOMINA[nombre]))</f>
        <v>ALBERTO ANTONIO ENCARNACION CAMARA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2">
        <f>_xlfn.XLOOKUP(Tabla15[[#This Row],[COD]],TNOMINA[CODIGO],TNOMINA[sbruto])</f>
        <v>10000</v>
      </c>
      <c r="K985" s="42">
        <f>_xlfn.XLOOKUP(Tabla15[[#This Row],[COD]],TNOMINA[CODIGO],TNOMINA[ISR])</f>
        <v>0</v>
      </c>
      <c r="L985" s="42">
        <f>_xlfn.XLOOKUP(Tabla15[[#This Row],[COD]],TNOMINA[CODIGO],TNOMINA[SFS])</f>
        <v>0</v>
      </c>
      <c r="M985" s="42">
        <f>_xlfn.XLOOKUP(Tabla15[[#This Row],[COD]],TNOMINA[CODIGO],TNOMINA[AFP])</f>
        <v>0</v>
      </c>
      <c r="N985" s="42">
        <f>_xlfn.XLOOKUP(Tabla15[[#This Row],[COD]],TNOMINA[CODIGO],TNOMINA[Otro Desc.])</f>
        <v>0</v>
      </c>
      <c r="O985" s="42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6" spans="1:17">
      <c r="A986" t="s">
        <v>8418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40209962907</v>
      </c>
      <c r="D986" t="str">
        <f>_xlfn.XLOOKUP(Tabla15[[#This Row],[CEDULA]],TMODELO[Numero Documento],TMODELO[Empleado],_xlfn.XLOOKUP(Tabla15[[#This Row],[CEDULA]],TNOMINA[cedula],TNOMINA[nombre]))</f>
        <v>ANGEL ESTARLING LEOCADIO REYNOSO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2">
        <f>_xlfn.XLOOKUP(Tabla15[[#This Row],[COD]],TNOMINA[CODIGO],TNOMINA[sbruto])</f>
        <v>10000</v>
      </c>
      <c r="K986" s="42">
        <f>_xlfn.XLOOKUP(Tabla15[[#This Row],[COD]],TNOMINA[CODIGO],TNOMINA[ISR])</f>
        <v>0</v>
      </c>
      <c r="L986" s="42">
        <f>_xlfn.XLOOKUP(Tabla15[[#This Row],[COD]],TNOMINA[CODIGO],TNOMINA[SFS])</f>
        <v>0</v>
      </c>
      <c r="M986" s="42">
        <f>_xlfn.XLOOKUP(Tabla15[[#This Row],[COD]],TNOMINA[CODIGO],TNOMINA[AFP])</f>
        <v>0</v>
      </c>
      <c r="N986" s="42">
        <f>_xlfn.XLOOKUP(Tabla15[[#This Row],[COD]],TNOMINA[CODIGO],TNOMINA[Otro Desc.])</f>
        <v>0</v>
      </c>
      <c r="O986" s="42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7" spans="1:17">
      <c r="A987" t="s">
        <v>8425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01600172157</v>
      </c>
      <c r="D987" t="str">
        <f>_xlfn.XLOOKUP(Tabla15[[#This Row],[CEDULA]],TMODELO[Numero Documento],TMODELO[Empleado],_xlfn.XLOOKUP(Tabla15[[#This Row],[CEDULA]],TNOMINA[cedula],TNOMINA[nombre]))</f>
        <v>CARLOS MANUEL ANGOMAS DICENT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2">
        <f>_xlfn.XLOOKUP(Tabla15[[#This Row],[COD]],TNOMINA[CODIGO],TNOMINA[sbruto])</f>
        <v>10000</v>
      </c>
      <c r="K987" s="42">
        <f>_xlfn.XLOOKUP(Tabla15[[#This Row],[COD]],TNOMINA[CODIGO],TNOMINA[ISR])</f>
        <v>0</v>
      </c>
      <c r="L987" s="42">
        <f>_xlfn.XLOOKUP(Tabla15[[#This Row],[COD]],TNOMINA[CODIGO],TNOMINA[SFS])</f>
        <v>0</v>
      </c>
      <c r="M987" s="42">
        <f>_xlfn.XLOOKUP(Tabla15[[#This Row],[COD]],TNOMINA[CODIGO],TNOMINA[AFP])</f>
        <v>0</v>
      </c>
      <c r="N987" s="42">
        <f>_xlfn.XLOOKUP(Tabla15[[#This Row],[COD]],TNOMINA[CODIGO],TNOMINA[Otro Desc.])</f>
        <v>0</v>
      </c>
      <c r="O987" s="42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8" spans="1:17">
      <c r="A988" t="s">
        <v>8434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06000249422</v>
      </c>
      <c r="D988" t="str">
        <f>_xlfn.XLOOKUP(Tabla15[[#This Row],[CEDULA]],TMODELO[Numero Documento],TMODELO[Empleado],_xlfn.XLOOKUP(Tabla15[[#This Row],[CEDULA]],TNOMINA[cedula],TNOMINA[nombre]))</f>
        <v>DARLIN VENTURA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2">
        <f>_xlfn.XLOOKUP(Tabla15[[#This Row],[COD]],TNOMINA[CODIGO],TNOMINA[sbruto])</f>
        <v>10000</v>
      </c>
      <c r="K988" s="42">
        <f>_xlfn.XLOOKUP(Tabla15[[#This Row],[COD]],TNOMINA[CODIGO],TNOMINA[ISR])</f>
        <v>0</v>
      </c>
      <c r="L988" s="42">
        <f>_xlfn.XLOOKUP(Tabla15[[#This Row],[COD]],TNOMINA[CODIGO],TNOMINA[SFS])</f>
        <v>0</v>
      </c>
      <c r="M988" s="42">
        <f>_xlfn.XLOOKUP(Tabla15[[#This Row],[COD]],TNOMINA[CODIGO],TNOMINA[AFP])</f>
        <v>0</v>
      </c>
      <c r="N988" s="42">
        <f>_xlfn.XLOOKUP(Tabla15[[#This Row],[COD]],TNOMINA[CODIGO],TNOMINA[Otro Desc.])</f>
        <v>0</v>
      </c>
      <c r="O988" s="42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89" spans="1:17">
      <c r="A989" t="s">
        <v>8435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00117824664</v>
      </c>
      <c r="D989" t="str">
        <f>_xlfn.XLOOKUP(Tabla15[[#This Row],[CEDULA]],TMODELO[Numero Documento],TMODELO[Empleado],_xlfn.XLOOKUP(Tabla15[[#This Row],[CEDULA]],TNOMINA[cedula],TNOMINA[nombre]))</f>
        <v>DEIVI PEREZ RODRIGUEZ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2">
        <f>_xlfn.XLOOKUP(Tabla15[[#This Row],[COD]],TNOMINA[CODIGO],TNOMINA[sbruto])</f>
        <v>10000</v>
      </c>
      <c r="K989" s="42">
        <f>_xlfn.XLOOKUP(Tabla15[[#This Row],[COD]],TNOMINA[CODIGO],TNOMINA[ISR])</f>
        <v>0</v>
      </c>
      <c r="L989" s="42">
        <f>_xlfn.XLOOKUP(Tabla15[[#This Row],[COD]],TNOMINA[CODIGO],TNOMINA[SFS])</f>
        <v>0</v>
      </c>
      <c r="M989" s="42">
        <f>_xlfn.XLOOKUP(Tabla15[[#This Row],[COD]],TNOMINA[CODIGO],TNOMINA[AFP])</f>
        <v>0</v>
      </c>
      <c r="N989" s="42">
        <f>_xlfn.XLOOKUP(Tabla15[[#This Row],[COD]],TNOMINA[CODIGO],TNOMINA[Otro Desc.])</f>
        <v>0</v>
      </c>
      <c r="O989" s="42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0" spans="1:17">
      <c r="A990" t="s">
        <v>8444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40238725721</v>
      </c>
      <c r="D990" t="str">
        <f>_xlfn.XLOOKUP(Tabla15[[#This Row],[CEDULA]],TMODELO[Numero Documento],TMODELO[Empleado],_xlfn.XLOOKUP(Tabla15[[#This Row],[CEDULA]],TNOMINA[cedula],TNOMINA[nombre]))</f>
        <v>ESDGAR RUDECINDO RAMON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2">
        <f>_xlfn.XLOOKUP(Tabla15[[#This Row],[COD]],TNOMINA[CODIGO],TNOMINA[sbruto])</f>
        <v>10000</v>
      </c>
      <c r="K990" s="42">
        <f>_xlfn.XLOOKUP(Tabla15[[#This Row],[COD]],TNOMINA[CODIGO],TNOMINA[ISR])</f>
        <v>0</v>
      </c>
      <c r="L990" s="42">
        <f>_xlfn.XLOOKUP(Tabla15[[#This Row],[COD]],TNOMINA[CODIGO],TNOMINA[SFS])</f>
        <v>0</v>
      </c>
      <c r="M990" s="42">
        <f>_xlfn.XLOOKUP(Tabla15[[#This Row],[COD]],TNOMINA[CODIGO],TNOMINA[AFP])</f>
        <v>0</v>
      </c>
      <c r="N990" s="42">
        <f>_xlfn.XLOOKUP(Tabla15[[#This Row],[COD]],TNOMINA[CODIGO],TNOMINA[Otro Desc.])</f>
        <v>0</v>
      </c>
      <c r="O990" s="42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1" spans="1:17">
      <c r="A991" t="s">
        <v>8445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40241526371</v>
      </c>
      <c r="D991" t="str">
        <f>_xlfn.XLOOKUP(Tabla15[[#This Row],[CEDULA]],TMODELO[Numero Documento],TMODELO[Empleado],_xlfn.XLOOKUP(Tabla15[[#This Row],[CEDULA]],TNOMINA[cedula],TNOMINA[nombre]))</f>
        <v>EZEQUIEL MARTINEZ VALOY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2">
        <f>_xlfn.XLOOKUP(Tabla15[[#This Row],[COD]],TNOMINA[CODIGO],TNOMINA[sbruto])</f>
        <v>10000</v>
      </c>
      <c r="K991" s="42">
        <f>_xlfn.XLOOKUP(Tabla15[[#This Row],[COD]],TNOMINA[CODIGO],TNOMINA[ISR])</f>
        <v>0</v>
      </c>
      <c r="L991" s="42">
        <f>_xlfn.XLOOKUP(Tabla15[[#This Row],[COD]],TNOMINA[CODIGO],TNOMINA[SFS])</f>
        <v>0</v>
      </c>
      <c r="M991" s="42">
        <f>_xlfn.XLOOKUP(Tabla15[[#This Row],[COD]],TNOMINA[CODIGO],TNOMINA[AFP])</f>
        <v>0</v>
      </c>
      <c r="N991" s="42">
        <f>_xlfn.XLOOKUP(Tabla15[[#This Row],[COD]],TNOMINA[CODIGO],TNOMINA[Otro Desc.])</f>
        <v>0</v>
      </c>
      <c r="O991" s="42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2" spans="1:17">
      <c r="A992" t="s">
        <v>8446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07800145919</v>
      </c>
      <c r="D992" t="str">
        <f>_xlfn.XLOOKUP(Tabla15[[#This Row],[CEDULA]],TMODELO[Numero Documento],TMODELO[Empleado],_xlfn.XLOOKUP(Tabla15[[#This Row],[CEDULA]],TNOMINA[cedula],TNOMINA[nombre]))</f>
        <v>FERNANDO TRINIDAD MATOS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2">
        <f>_xlfn.XLOOKUP(Tabla15[[#This Row],[COD]],TNOMINA[CODIGO],TNOMINA[sbruto])</f>
        <v>10000</v>
      </c>
      <c r="K992" s="42">
        <f>_xlfn.XLOOKUP(Tabla15[[#This Row],[COD]],TNOMINA[CODIGO],TNOMINA[ISR])</f>
        <v>0</v>
      </c>
      <c r="L992" s="42">
        <f>_xlfn.XLOOKUP(Tabla15[[#This Row],[COD]],TNOMINA[CODIGO],TNOMINA[SFS])</f>
        <v>0</v>
      </c>
      <c r="M992" s="42">
        <f>_xlfn.XLOOKUP(Tabla15[[#This Row],[COD]],TNOMINA[CODIGO],TNOMINA[AFP])</f>
        <v>0</v>
      </c>
      <c r="N992" s="42">
        <f>_xlfn.XLOOKUP(Tabla15[[#This Row],[COD]],TNOMINA[CODIGO],TNOMINA[Otro Desc.])</f>
        <v>0</v>
      </c>
      <c r="O992" s="42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3" spans="1:17">
      <c r="A993" t="s">
        <v>8447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22301752550</v>
      </c>
      <c r="D993" t="str">
        <f>_xlfn.XLOOKUP(Tabla15[[#This Row],[CEDULA]],TMODELO[Numero Documento],TMODELO[Empleado],_xlfn.XLOOKUP(Tabla15[[#This Row],[CEDULA]],TNOMINA[cedula],TNOMINA[nombre]))</f>
        <v>FRANCIS ACEVEDO UBRI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2">
        <f>_xlfn.XLOOKUP(Tabla15[[#This Row],[COD]],TNOMINA[CODIGO],TNOMINA[sbruto])</f>
        <v>10000</v>
      </c>
      <c r="K993" s="42">
        <f>_xlfn.XLOOKUP(Tabla15[[#This Row],[COD]],TNOMINA[CODIGO],TNOMINA[ISR])</f>
        <v>0</v>
      </c>
      <c r="L993" s="42">
        <f>_xlfn.XLOOKUP(Tabla15[[#This Row],[COD]],TNOMINA[CODIGO],TNOMINA[SFS])</f>
        <v>0</v>
      </c>
      <c r="M993" s="42">
        <f>_xlfn.XLOOKUP(Tabla15[[#This Row],[COD]],TNOMINA[CODIGO],TNOMINA[AFP])</f>
        <v>0</v>
      </c>
      <c r="N993" s="42">
        <f>_xlfn.XLOOKUP(Tabla15[[#This Row],[COD]],TNOMINA[CODIGO],TNOMINA[Otro Desc.])</f>
        <v>0</v>
      </c>
      <c r="O993" s="42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4" spans="1:17">
      <c r="A994" t="s">
        <v>8464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01600116576</v>
      </c>
      <c r="D994" t="str">
        <f>_xlfn.XLOOKUP(Tabla15[[#This Row],[CEDULA]],TMODELO[Numero Documento],TMODELO[Empleado],_xlfn.XLOOKUP(Tabla15[[#This Row],[CEDULA]],TNOMINA[cedula],TNOMINA[nombre]))</f>
        <v>IVAN DE LA CRUZ ROA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2">
        <f>_xlfn.XLOOKUP(Tabla15[[#This Row],[COD]],TNOMINA[CODIGO],TNOMINA[sbruto])</f>
        <v>10000</v>
      </c>
      <c r="K994" s="42">
        <f>_xlfn.XLOOKUP(Tabla15[[#This Row],[COD]],TNOMINA[CODIGO],TNOMINA[ISR])</f>
        <v>0</v>
      </c>
      <c r="L994" s="42">
        <f>_xlfn.XLOOKUP(Tabla15[[#This Row],[COD]],TNOMINA[CODIGO],TNOMINA[SFS])</f>
        <v>0</v>
      </c>
      <c r="M994" s="42">
        <f>_xlfn.XLOOKUP(Tabla15[[#This Row],[COD]],TNOMINA[CODIGO],TNOMINA[AFP])</f>
        <v>0</v>
      </c>
      <c r="N994" s="42">
        <f>_xlfn.XLOOKUP(Tabla15[[#This Row],[COD]],TNOMINA[CODIGO],TNOMINA[Otro Desc.])</f>
        <v>0</v>
      </c>
      <c r="O994" s="42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5" spans="1:17">
      <c r="A995" t="s">
        <v>8468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40213684000</v>
      </c>
      <c r="D995" t="str">
        <f>_xlfn.XLOOKUP(Tabla15[[#This Row],[CEDULA]],TMODELO[Numero Documento],TMODELO[Empleado],_xlfn.XLOOKUP(Tabla15[[#This Row],[CEDULA]],TNOMINA[cedula],TNOMINA[nombre]))</f>
        <v>JOAN MANUEL DILONE CAMACHO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2">
        <f>_xlfn.XLOOKUP(Tabla15[[#This Row],[COD]],TNOMINA[CODIGO],TNOMINA[sbruto])</f>
        <v>10000</v>
      </c>
      <c r="K995" s="42">
        <f>_xlfn.XLOOKUP(Tabla15[[#This Row],[COD]],TNOMINA[CODIGO],TNOMINA[ISR])</f>
        <v>0</v>
      </c>
      <c r="L995" s="42">
        <f>_xlfn.XLOOKUP(Tabla15[[#This Row],[COD]],TNOMINA[CODIGO],TNOMINA[SFS])</f>
        <v>0</v>
      </c>
      <c r="M995" s="42">
        <f>_xlfn.XLOOKUP(Tabla15[[#This Row],[COD]],TNOMINA[CODIGO],TNOMINA[AFP])</f>
        <v>0</v>
      </c>
      <c r="N995" s="42">
        <f>_xlfn.XLOOKUP(Tabla15[[#This Row],[COD]],TNOMINA[CODIGO],TNOMINA[Otro Desc.])</f>
        <v>0</v>
      </c>
      <c r="O995" s="42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6" spans="1:17">
      <c r="A996" t="s">
        <v>8469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07600221498</v>
      </c>
      <c r="D996" t="str">
        <f>_xlfn.XLOOKUP(Tabla15[[#This Row],[CEDULA]],TMODELO[Numero Documento],TMODELO[Empleado],_xlfn.XLOOKUP(Tabla15[[#This Row],[CEDULA]],TNOMINA[cedula],TNOMINA[nombre]))</f>
        <v>JOEL MATEO PEÑA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2">
        <f>_xlfn.XLOOKUP(Tabla15[[#This Row],[COD]],TNOMINA[CODIGO],TNOMINA[sbruto])</f>
        <v>10000</v>
      </c>
      <c r="K996" s="42">
        <f>_xlfn.XLOOKUP(Tabla15[[#This Row],[COD]],TNOMINA[CODIGO],TNOMINA[ISR])</f>
        <v>0</v>
      </c>
      <c r="L996" s="42">
        <f>_xlfn.XLOOKUP(Tabla15[[#This Row],[COD]],TNOMINA[CODIGO],TNOMINA[SFS])</f>
        <v>0</v>
      </c>
      <c r="M996" s="42">
        <f>_xlfn.XLOOKUP(Tabla15[[#This Row],[COD]],TNOMINA[CODIGO],TNOMINA[AFP])</f>
        <v>0</v>
      </c>
      <c r="N996" s="42">
        <f>_xlfn.XLOOKUP(Tabla15[[#This Row],[COD]],TNOMINA[CODIGO],TNOMINA[Otro Desc.])</f>
        <v>0</v>
      </c>
      <c r="O996" s="42">
        <f>_xlfn.XLOOKUP(Tabla15[[#This Row],[COD]],TNOMINA[CODIGO],TNOMINA[sneto])</f>
        <v>10000</v>
      </c>
      <c r="P996" t="str">
        <f>_xlfn.XLOOKUP(Tabla15[[#This Row],[CEDULA]],EMPXSEXO[NODOC],EMPXSEXO[GENERO])</f>
        <v>M</v>
      </c>
      <c r="Q99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7" spans="1:17">
      <c r="A997" t="s">
        <v>8493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40238343509</v>
      </c>
      <c r="D997" t="str">
        <f>_xlfn.XLOOKUP(Tabla15[[#This Row],[CEDULA]],TMODELO[Numero Documento],TMODELO[Empleado],_xlfn.XLOOKUP(Tabla15[[#This Row],[CEDULA]],TNOMINA[cedula],TNOMINA[nombre]))</f>
        <v>JUAN MIGUEL CONCEPCION DE LA CRUZ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2">
        <f>_xlfn.XLOOKUP(Tabla15[[#This Row],[COD]],TNOMINA[CODIGO],TNOMINA[sbruto])</f>
        <v>10000</v>
      </c>
      <c r="K997" s="42">
        <f>_xlfn.XLOOKUP(Tabla15[[#This Row],[COD]],TNOMINA[CODIGO],TNOMINA[ISR])</f>
        <v>0</v>
      </c>
      <c r="L997" s="42">
        <f>_xlfn.XLOOKUP(Tabla15[[#This Row],[COD]],TNOMINA[CODIGO],TNOMINA[SFS])</f>
        <v>0</v>
      </c>
      <c r="M997" s="42">
        <f>_xlfn.XLOOKUP(Tabla15[[#This Row],[COD]],TNOMINA[CODIGO],TNOMINA[AFP])</f>
        <v>0</v>
      </c>
      <c r="N997" s="42">
        <f>_xlfn.XLOOKUP(Tabla15[[#This Row],[COD]],TNOMINA[CODIGO],TNOMINA[Otro Desc.])</f>
        <v>0</v>
      </c>
      <c r="O997" s="42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8" spans="1:17">
      <c r="A998" t="s">
        <v>8510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40250084486</v>
      </c>
      <c r="D998" t="str">
        <f>_xlfn.XLOOKUP(Tabla15[[#This Row],[CEDULA]],TMODELO[Numero Documento],TMODELO[Empleado],_xlfn.XLOOKUP(Tabla15[[#This Row],[CEDULA]],TNOMINA[cedula],TNOMINA[nombre]))</f>
        <v>MANOLO VALDEZ LORENZO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2">
        <f>_xlfn.XLOOKUP(Tabla15[[#This Row],[COD]],TNOMINA[CODIGO],TNOMINA[sbruto])</f>
        <v>10000</v>
      </c>
      <c r="K998" s="42">
        <f>_xlfn.XLOOKUP(Tabla15[[#This Row],[COD]],TNOMINA[CODIGO],TNOMINA[ISR])</f>
        <v>0</v>
      </c>
      <c r="L998" s="42">
        <f>_xlfn.XLOOKUP(Tabla15[[#This Row],[COD]],TNOMINA[CODIGO],TNOMINA[SFS])</f>
        <v>0</v>
      </c>
      <c r="M998" s="42">
        <f>_xlfn.XLOOKUP(Tabla15[[#This Row],[COD]],TNOMINA[CODIGO],TNOMINA[AFP])</f>
        <v>0</v>
      </c>
      <c r="N998" s="42">
        <f>_xlfn.XLOOKUP(Tabla15[[#This Row],[COD]],TNOMINA[CODIGO],TNOMINA[Otro Desc.])</f>
        <v>0</v>
      </c>
      <c r="O998" s="42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999" spans="1:17">
      <c r="A999" t="s">
        <v>8512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01600169054</v>
      </c>
      <c r="D999" t="str">
        <f>_xlfn.XLOOKUP(Tabla15[[#This Row],[CEDULA]],TMODELO[Numero Documento],TMODELO[Empleado],_xlfn.XLOOKUP(Tabla15[[#This Row],[CEDULA]],TNOMINA[cedula],TNOMINA[nombre]))</f>
        <v>MANUEL GARCIA GARCIA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2">
        <f>_xlfn.XLOOKUP(Tabla15[[#This Row],[COD]],TNOMINA[CODIGO],TNOMINA[sbruto])</f>
        <v>10000</v>
      </c>
      <c r="K999" s="42">
        <f>_xlfn.XLOOKUP(Tabla15[[#This Row],[COD]],TNOMINA[CODIGO],TNOMINA[ISR])</f>
        <v>0</v>
      </c>
      <c r="L999" s="42">
        <f>_xlfn.XLOOKUP(Tabla15[[#This Row],[COD]],TNOMINA[CODIGO],TNOMINA[SFS])</f>
        <v>0</v>
      </c>
      <c r="M999" s="42">
        <f>_xlfn.XLOOKUP(Tabla15[[#This Row],[COD]],TNOMINA[CODIGO],TNOMINA[AFP])</f>
        <v>0</v>
      </c>
      <c r="N999" s="42">
        <f>_xlfn.XLOOKUP(Tabla15[[#This Row],[COD]],TNOMINA[CODIGO],TNOMINA[Otro Desc.])</f>
        <v>0</v>
      </c>
      <c r="O999" s="42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0" spans="1:17">
      <c r="A1000" t="s">
        <v>8534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40239965490</v>
      </c>
      <c r="D1000" t="str">
        <f>_xlfn.XLOOKUP(Tabla15[[#This Row],[CEDULA]],TMODELO[Numero Documento],TMODELO[Empleado],_xlfn.XLOOKUP(Tabla15[[#This Row],[CEDULA]],TNOMINA[cedula],TNOMINA[nombre]))</f>
        <v>RAIMEL CRUZ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2">
        <f>_xlfn.XLOOKUP(Tabla15[[#This Row],[COD]],TNOMINA[CODIGO],TNOMINA[sbruto])</f>
        <v>10000</v>
      </c>
      <c r="K1000" s="42">
        <f>_xlfn.XLOOKUP(Tabla15[[#This Row],[COD]],TNOMINA[CODIGO],TNOMINA[ISR])</f>
        <v>0</v>
      </c>
      <c r="L1000" s="42">
        <f>_xlfn.XLOOKUP(Tabla15[[#This Row],[COD]],TNOMINA[CODIGO],TNOMINA[SFS])</f>
        <v>0</v>
      </c>
      <c r="M1000" s="42">
        <f>_xlfn.XLOOKUP(Tabla15[[#This Row],[COD]],TNOMINA[CODIGO],TNOMINA[AFP])</f>
        <v>0</v>
      </c>
      <c r="N1000" s="42">
        <f>_xlfn.XLOOKUP(Tabla15[[#This Row],[COD]],TNOMINA[CODIGO],TNOMINA[Otro Desc.])</f>
        <v>0</v>
      </c>
      <c r="O1000" s="42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1" spans="1:17">
      <c r="A1001" t="s">
        <v>8535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11000065497</v>
      </c>
      <c r="D1001" t="str">
        <f>_xlfn.XLOOKUP(Tabla15[[#This Row],[CEDULA]],TMODELO[Numero Documento],TMODELO[Empleado],_xlfn.XLOOKUP(Tabla15[[#This Row],[CEDULA]],TNOMINA[cedula],TNOMINA[nombre]))</f>
        <v>RAMON ANTONIO BENITEZ REYES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2">
        <f>_xlfn.XLOOKUP(Tabla15[[#This Row],[COD]],TNOMINA[CODIGO],TNOMINA[sbruto])</f>
        <v>10000</v>
      </c>
      <c r="K1001" s="42">
        <f>_xlfn.XLOOKUP(Tabla15[[#This Row],[COD]],TNOMINA[CODIGO],TNOMINA[ISR])</f>
        <v>0</v>
      </c>
      <c r="L1001" s="42">
        <f>_xlfn.XLOOKUP(Tabla15[[#This Row],[COD]],TNOMINA[CODIGO],TNOMINA[SFS])</f>
        <v>0</v>
      </c>
      <c r="M1001" s="42">
        <f>_xlfn.XLOOKUP(Tabla15[[#This Row],[COD]],TNOMINA[CODIGO],TNOMINA[AFP])</f>
        <v>0</v>
      </c>
      <c r="N1001" s="42">
        <f>_xlfn.XLOOKUP(Tabla15[[#This Row],[COD]],TNOMINA[CODIGO],TNOMINA[Otro Desc.])</f>
        <v>0</v>
      </c>
      <c r="O1001" s="42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2" spans="1:17">
      <c r="A1002" t="s">
        <v>8537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40221455427</v>
      </c>
      <c r="D1002" t="str">
        <f>_xlfn.XLOOKUP(Tabla15[[#This Row],[CEDULA]],TMODELO[Numero Documento],TMODELO[Empleado],_xlfn.XLOOKUP(Tabla15[[#This Row],[CEDULA]],TNOMINA[cedula],TNOMINA[nombre]))</f>
        <v>RAUL ALEXANDER REYES MORENO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2">
        <f>_xlfn.XLOOKUP(Tabla15[[#This Row],[COD]],TNOMINA[CODIGO],TNOMINA[sbruto])</f>
        <v>10000</v>
      </c>
      <c r="K1002" s="42">
        <f>_xlfn.XLOOKUP(Tabla15[[#This Row],[COD]],TNOMINA[CODIGO],TNOMINA[ISR])</f>
        <v>0</v>
      </c>
      <c r="L1002" s="42">
        <f>_xlfn.XLOOKUP(Tabla15[[#This Row],[COD]],TNOMINA[CODIGO],TNOMINA[SFS])</f>
        <v>0</v>
      </c>
      <c r="M1002" s="42">
        <f>_xlfn.XLOOKUP(Tabla15[[#This Row],[COD]],TNOMINA[CODIGO],TNOMINA[AFP])</f>
        <v>0</v>
      </c>
      <c r="N1002" s="42">
        <f>_xlfn.XLOOKUP(Tabla15[[#This Row],[COD]],TNOMINA[CODIGO],TNOMINA[Otro Desc.])</f>
        <v>0</v>
      </c>
      <c r="O1002" s="42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3" spans="1:17">
      <c r="A1003" t="s">
        <v>8538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40223125416</v>
      </c>
      <c r="D1003" t="str">
        <f>_xlfn.XLOOKUP(Tabla15[[#This Row],[CEDULA]],TMODELO[Numero Documento],TMODELO[Empleado],_xlfn.XLOOKUP(Tabla15[[#This Row],[CEDULA]],TNOMINA[cedula],TNOMINA[nombre]))</f>
        <v>RICARDO CONFESOR LOPEZ SANTANA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2">
        <f>_xlfn.XLOOKUP(Tabla15[[#This Row],[COD]],TNOMINA[CODIGO],TNOMINA[sbruto])</f>
        <v>10000</v>
      </c>
      <c r="K1003" s="42">
        <f>_xlfn.XLOOKUP(Tabla15[[#This Row],[COD]],TNOMINA[CODIGO],TNOMINA[ISR])</f>
        <v>0</v>
      </c>
      <c r="L1003" s="42">
        <f>_xlfn.XLOOKUP(Tabla15[[#This Row],[COD]],TNOMINA[CODIGO],TNOMINA[SFS])</f>
        <v>0</v>
      </c>
      <c r="M1003" s="42">
        <f>_xlfn.XLOOKUP(Tabla15[[#This Row],[COD]],TNOMINA[CODIGO],TNOMINA[AFP])</f>
        <v>0</v>
      </c>
      <c r="N1003" s="42">
        <f>_xlfn.XLOOKUP(Tabla15[[#This Row],[COD]],TNOMINA[CODIGO],TNOMINA[Otro Desc.])</f>
        <v>0</v>
      </c>
      <c r="O1003" s="42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4" spans="1:17">
      <c r="A1004" t="s">
        <v>8541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40224355632</v>
      </c>
      <c r="D1004" t="str">
        <f>_xlfn.XLOOKUP(Tabla15[[#This Row],[CEDULA]],TMODELO[Numero Documento],TMODELO[Empleado],_xlfn.XLOOKUP(Tabla15[[#This Row],[CEDULA]],TNOMINA[cedula],TNOMINA[nombre]))</f>
        <v>ROBIN ALMONTE FRANCISCO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2">
        <f>_xlfn.XLOOKUP(Tabla15[[#This Row],[COD]],TNOMINA[CODIGO],TNOMINA[sbruto])</f>
        <v>10000</v>
      </c>
      <c r="K1004" s="42">
        <f>_xlfn.XLOOKUP(Tabla15[[#This Row],[COD]],TNOMINA[CODIGO],TNOMINA[ISR])</f>
        <v>0</v>
      </c>
      <c r="L1004" s="42">
        <f>_xlfn.XLOOKUP(Tabla15[[#This Row],[COD]],TNOMINA[CODIGO],TNOMINA[SFS])</f>
        <v>0</v>
      </c>
      <c r="M1004" s="42">
        <f>_xlfn.XLOOKUP(Tabla15[[#This Row],[COD]],TNOMINA[CODIGO],TNOMINA[AFP])</f>
        <v>0</v>
      </c>
      <c r="N1004" s="42">
        <f>_xlfn.XLOOKUP(Tabla15[[#This Row],[COD]],TNOMINA[CODIGO],TNOMINA[Otro Desc.])</f>
        <v>0</v>
      </c>
      <c r="O1004" s="42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5" spans="1:17">
      <c r="A1005" t="s">
        <v>8562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40214367621</v>
      </c>
      <c r="D1005" t="str">
        <f>_xlfn.XLOOKUP(Tabla15[[#This Row],[CEDULA]],TMODELO[Numero Documento],TMODELO[Empleado],_xlfn.XLOOKUP(Tabla15[[#This Row],[CEDULA]],TNOMINA[cedula],TNOMINA[nombre]))</f>
        <v>WILY LEBRON MONTERO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2">
        <f>_xlfn.XLOOKUP(Tabla15[[#This Row],[COD]],TNOMINA[CODIGO],TNOMINA[sbruto])</f>
        <v>10000</v>
      </c>
      <c r="K1005" s="42">
        <f>_xlfn.XLOOKUP(Tabla15[[#This Row],[COD]],TNOMINA[CODIGO],TNOMINA[ISR])</f>
        <v>0</v>
      </c>
      <c r="L1005" s="42">
        <f>_xlfn.XLOOKUP(Tabla15[[#This Row],[COD]],TNOMINA[CODIGO],TNOMINA[SFS])</f>
        <v>0</v>
      </c>
      <c r="M1005" s="42">
        <f>_xlfn.XLOOKUP(Tabla15[[#This Row],[COD]],TNOMINA[CODIGO],TNOMINA[AFP])</f>
        <v>0</v>
      </c>
      <c r="N1005" s="42">
        <f>_xlfn.XLOOKUP(Tabla15[[#This Row],[COD]],TNOMINA[CODIGO],TNOMINA[Otro Desc.])</f>
        <v>0</v>
      </c>
      <c r="O1005" s="42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6" spans="1:17">
      <c r="A1006" t="s">
        <v>8563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07500113613</v>
      </c>
      <c r="D1006" t="str">
        <f>_xlfn.XLOOKUP(Tabla15[[#This Row],[CEDULA]],TMODELO[Numero Documento],TMODELO[Empleado],_xlfn.XLOOKUP(Tabla15[[#This Row],[CEDULA]],TNOMINA[cedula],TNOMINA[nombre]))</f>
        <v>YANCARLOS ENCARNACION ENCARNACION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2">
        <f>_xlfn.XLOOKUP(Tabla15[[#This Row],[COD]],TNOMINA[CODIGO],TNOMINA[sbruto])</f>
        <v>10000</v>
      </c>
      <c r="K1006" s="42">
        <f>_xlfn.XLOOKUP(Tabla15[[#This Row],[COD]],TNOMINA[CODIGO],TNOMINA[ISR])</f>
        <v>0</v>
      </c>
      <c r="L1006" s="42">
        <f>_xlfn.XLOOKUP(Tabla15[[#This Row],[COD]],TNOMINA[CODIGO],TNOMINA[SFS])</f>
        <v>0</v>
      </c>
      <c r="M1006" s="42">
        <f>_xlfn.XLOOKUP(Tabla15[[#This Row],[COD]],TNOMINA[CODIGO],TNOMINA[AFP])</f>
        <v>0</v>
      </c>
      <c r="N1006" s="42">
        <f>_xlfn.XLOOKUP(Tabla15[[#This Row],[COD]],TNOMINA[CODIGO],TNOMINA[Otro Desc.])</f>
        <v>0</v>
      </c>
      <c r="O1006" s="42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7" spans="1:17">
      <c r="A1007" t="s">
        <v>8564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22301826065</v>
      </c>
      <c r="D1007" t="str">
        <f>_xlfn.XLOOKUP(Tabla15[[#This Row],[CEDULA]],TMODELO[Numero Documento],TMODELO[Empleado],_xlfn.XLOOKUP(Tabla15[[#This Row],[CEDULA]],TNOMINA[cedula],TNOMINA[nombre]))</f>
        <v>YANERIS REYES VASQUEZ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2">
        <f>_xlfn.XLOOKUP(Tabla15[[#This Row],[COD]],TNOMINA[CODIGO],TNOMINA[sbruto])</f>
        <v>10000</v>
      </c>
      <c r="K1007" s="42">
        <f>_xlfn.XLOOKUP(Tabla15[[#This Row],[COD]],TNOMINA[CODIGO],TNOMINA[ISR])</f>
        <v>0</v>
      </c>
      <c r="L1007" s="42">
        <f>_xlfn.XLOOKUP(Tabla15[[#This Row],[COD]],TNOMINA[CODIGO],TNOMINA[SFS])</f>
        <v>0</v>
      </c>
      <c r="M1007" s="42">
        <f>_xlfn.XLOOKUP(Tabla15[[#This Row],[COD]],TNOMINA[CODIGO],TNOMINA[AFP])</f>
        <v>0</v>
      </c>
      <c r="N1007" s="42">
        <f>_xlfn.XLOOKUP(Tabla15[[#This Row],[COD]],TNOMINA[CODIGO],TNOMINA[Otro Desc.])</f>
        <v>0</v>
      </c>
      <c r="O1007" s="42">
        <f>_xlfn.XLOOKUP(Tabla15[[#This Row],[COD]],TNOMINA[CODIGO],TNOMINA[sneto])</f>
        <v>10000</v>
      </c>
      <c r="P1007" t="str">
        <f>_xlfn.XLOOKUP(Tabla15[[#This Row],[CEDULA]],EMPXSEXO[NODOC],EMPXSEXO[GENERO])</f>
        <v>F</v>
      </c>
      <c r="Q100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8" spans="1:17">
      <c r="A1008" t="s">
        <v>8438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01100417516</v>
      </c>
      <c r="D1008" t="str">
        <f>_xlfn.XLOOKUP(Tabla15[[#This Row],[CEDULA]],TMODELO[Numero Documento],TMODELO[Empleado],_xlfn.XLOOKUP(Tabla15[[#This Row],[CEDULA]],TNOMINA[cedula],TNOMINA[nombre]))</f>
        <v>DIOGENIS ROSARIO OTAÑO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2">
        <f>_xlfn.XLOOKUP(Tabla15[[#This Row],[COD]],TNOMINA[CODIGO],TNOMINA[sbruto])</f>
        <v>10000</v>
      </c>
      <c r="K1008" s="42">
        <f>_xlfn.XLOOKUP(Tabla15[[#This Row],[COD]],TNOMINA[CODIGO],TNOMINA[ISR])</f>
        <v>0</v>
      </c>
      <c r="L1008" s="42">
        <f>_xlfn.XLOOKUP(Tabla15[[#This Row],[COD]],TNOMINA[CODIGO],TNOMINA[SFS])</f>
        <v>0</v>
      </c>
      <c r="M1008" s="42">
        <f>_xlfn.XLOOKUP(Tabla15[[#This Row],[COD]],TNOMINA[CODIGO],TNOMINA[AFP])</f>
        <v>0</v>
      </c>
      <c r="N1008" s="42">
        <f>_xlfn.XLOOKUP(Tabla15[[#This Row],[COD]],TNOMINA[CODIGO],TNOMINA[Otro Desc.])</f>
        <v>0</v>
      </c>
      <c r="O1008" s="42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09" spans="1:17">
      <c r="A1009" t="s">
        <v>8461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40214538221</v>
      </c>
      <c r="D1009" t="str">
        <f>_xlfn.XLOOKUP(Tabla15[[#This Row],[CEDULA]],TMODELO[Numero Documento],TMODELO[Empleado],_xlfn.XLOOKUP(Tabla15[[#This Row],[CEDULA]],TNOMINA[cedula],TNOMINA[nombre]))</f>
        <v>INDHIRA MICHELL LORENZO REYNOSO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2">
        <f>_xlfn.XLOOKUP(Tabla15[[#This Row],[COD]],TNOMINA[CODIGO],TNOMINA[sbruto])</f>
        <v>10000</v>
      </c>
      <c r="K1009" s="42">
        <f>_xlfn.XLOOKUP(Tabla15[[#This Row],[COD]],TNOMINA[CODIGO],TNOMINA[ISR])</f>
        <v>0</v>
      </c>
      <c r="L1009" s="42">
        <f>_xlfn.XLOOKUP(Tabla15[[#This Row],[COD]],TNOMINA[CODIGO],TNOMINA[SFS])</f>
        <v>0</v>
      </c>
      <c r="M1009" s="42">
        <f>_xlfn.XLOOKUP(Tabla15[[#This Row],[COD]],TNOMINA[CODIGO],TNOMINA[AFP])</f>
        <v>0</v>
      </c>
      <c r="N1009" s="42">
        <f>_xlfn.XLOOKUP(Tabla15[[#This Row],[COD]],TNOMINA[CODIGO],TNOMINA[Otro Desc.])</f>
        <v>0</v>
      </c>
      <c r="O1009" s="42">
        <f>_xlfn.XLOOKUP(Tabla15[[#This Row],[COD]],TNOMINA[CODIGO],TNOMINA[sneto])</f>
        <v>10000</v>
      </c>
      <c r="P1009" t="str">
        <f>_xlfn.XLOOKUP(Tabla15[[#This Row],[CEDULA]],EMPXSEXO[NODOC],EMPXSEXO[GENERO])</f>
        <v>F</v>
      </c>
      <c r="Q100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0" spans="1:17">
      <c r="A1010" t="s">
        <v>8495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09300621720</v>
      </c>
      <c r="D1010" t="str">
        <f>_xlfn.XLOOKUP(Tabla15[[#This Row],[CEDULA]],TMODELO[Numero Documento],TMODELO[Empleado],_xlfn.XLOOKUP(Tabla15[[#This Row],[CEDULA]],TNOMINA[cedula],TNOMINA[nombre]))</f>
        <v>JUAN SENA FELIZ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2">
        <f>_xlfn.XLOOKUP(Tabla15[[#This Row],[COD]],TNOMINA[CODIGO],TNOMINA[sbruto])</f>
        <v>10000</v>
      </c>
      <c r="K1010" s="42">
        <f>_xlfn.XLOOKUP(Tabla15[[#This Row],[COD]],TNOMINA[CODIGO],TNOMINA[ISR])</f>
        <v>0</v>
      </c>
      <c r="L1010" s="42">
        <f>_xlfn.XLOOKUP(Tabla15[[#This Row],[COD]],TNOMINA[CODIGO],TNOMINA[SFS])</f>
        <v>0</v>
      </c>
      <c r="M1010" s="42">
        <f>_xlfn.XLOOKUP(Tabla15[[#This Row],[COD]],TNOMINA[CODIGO],TNOMINA[AFP])</f>
        <v>0</v>
      </c>
      <c r="N1010" s="42">
        <f>_xlfn.XLOOKUP(Tabla15[[#This Row],[COD]],TNOMINA[CODIGO],TNOMINA[Otro Desc.])</f>
        <v>0</v>
      </c>
      <c r="O1010" s="42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1" spans="1:17">
      <c r="A1011" t="s">
        <v>8496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00105965842</v>
      </c>
      <c r="D1011" t="str">
        <f>_xlfn.XLOOKUP(Tabla15[[#This Row],[CEDULA]],TMODELO[Numero Documento],TMODELO[Empleado],_xlfn.XLOOKUP(Tabla15[[#This Row],[CEDULA]],TNOMINA[cedula],TNOMINA[nombre]))</f>
        <v>JUANA MIGUELINA PEGUERO PEGUERO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2">
        <f>_xlfn.XLOOKUP(Tabla15[[#This Row],[COD]],TNOMINA[CODIGO],TNOMINA[sbruto])</f>
        <v>10000</v>
      </c>
      <c r="K1011" s="42">
        <f>_xlfn.XLOOKUP(Tabla15[[#This Row],[COD]],TNOMINA[CODIGO],TNOMINA[ISR])</f>
        <v>0</v>
      </c>
      <c r="L1011" s="42">
        <f>_xlfn.XLOOKUP(Tabla15[[#This Row],[COD]],TNOMINA[CODIGO],TNOMINA[SFS])</f>
        <v>0</v>
      </c>
      <c r="M1011" s="42">
        <f>_xlfn.XLOOKUP(Tabla15[[#This Row],[COD]],TNOMINA[CODIGO],TNOMINA[AFP])</f>
        <v>0</v>
      </c>
      <c r="N1011" s="42">
        <f>_xlfn.XLOOKUP(Tabla15[[#This Row],[COD]],TNOMINA[CODIGO],TNOMINA[Otro Desc.])</f>
        <v>0</v>
      </c>
      <c r="O1011" s="42">
        <f>_xlfn.XLOOKUP(Tabla15[[#This Row],[COD]],TNOMINA[CODIGO],TNOMINA[sneto])</f>
        <v>10000</v>
      </c>
      <c r="P1011" t="str">
        <f>_xlfn.XLOOKUP(Tabla15[[#This Row],[CEDULA]],EMPXSEXO[NODOC],EMPXSEXO[GENERO])</f>
        <v>F</v>
      </c>
      <c r="Q101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2" spans="1:17">
      <c r="A1012" t="s">
        <v>8544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40242259824</v>
      </c>
      <c r="D1012" t="str">
        <f>_xlfn.XLOOKUP(Tabla15[[#This Row],[CEDULA]],TMODELO[Numero Documento],TMODELO[Empleado],_xlfn.XLOOKUP(Tabla15[[#This Row],[CEDULA]],TNOMINA[cedula],TNOMINA[nombre]))</f>
        <v>RONNY MIGUEL MENDEZ ROSARIO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2">
        <f>_xlfn.XLOOKUP(Tabla15[[#This Row],[COD]],TNOMINA[CODIGO],TNOMINA[sbruto])</f>
        <v>10000</v>
      </c>
      <c r="K1012" s="42">
        <f>_xlfn.XLOOKUP(Tabla15[[#This Row],[COD]],TNOMINA[CODIGO],TNOMINA[ISR])</f>
        <v>0</v>
      </c>
      <c r="L1012" s="42">
        <f>_xlfn.XLOOKUP(Tabla15[[#This Row],[COD]],TNOMINA[CODIGO],TNOMINA[SFS])</f>
        <v>0</v>
      </c>
      <c r="M1012" s="42">
        <f>_xlfn.XLOOKUP(Tabla15[[#This Row],[COD]],TNOMINA[CODIGO],TNOMINA[AFP])</f>
        <v>0</v>
      </c>
      <c r="N1012" s="42">
        <f>_xlfn.XLOOKUP(Tabla15[[#This Row],[COD]],TNOMINA[CODIGO],TNOMINA[Otro Desc.])</f>
        <v>0</v>
      </c>
      <c r="O1012" s="42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3" spans="1:17">
      <c r="A1013" t="s">
        <v>8566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40226943757</v>
      </c>
      <c r="D1013" t="str">
        <f>_xlfn.XLOOKUP(Tabla15[[#This Row],[CEDULA]],TMODELO[Numero Documento],TMODELO[Empleado],_xlfn.XLOOKUP(Tabla15[[#This Row],[CEDULA]],TNOMINA[cedula],TNOMINA[nombre]))</f>
        <v>YESMEL ANTONIO FERNANDEZ SEPULVEDA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2">
        <f>_xlfn.XLOOKUP(Tabla15[[#This Row],[COD]],TNOMINA[CODIGO],TNOMINA[sbruto])</f>
        <v>10000</v>
      </c>
      <c r="K1013" s="42">
        <f>_xlfn.XLOOKUP(Tabla15[[#This Row],[COD]],TNOMINA[CODIGO],TNOMINA[ISR])</f>
        <v>0</v>
      </c>
      <c r="L1013" s="42">
        <f>_xlfn.XLOOKUP(Tabla15[[#This Row],[COD]],TNOMINA[CODIGO],TNOMINA[SFS])</f>
        <v>0</v>
      </c>
      <c r="M1013" s="42">
        <f>_xlfn.XLOOKUP(Tabla15[[#This Row],[COD]],TNOMINA[CODIGO],TNOMINA[AFP])</f>
        <v>0</v>
      </c>
      <c r="N1013" s="42">
        <f>_xlfn.XLOOKUP(Tabla15[[#This Row],[COD]],TNOMINA[CODIGO],TNOMINA[Otro Desc.])</f>
        <v>0</v>
      </c>
      <c r="O1013" s="42">
        <f>_xlfn.XLOOKUP(Tabla15[[#This Row],[COD]],TNOMINA[CODIGO],TNOMINA[sneto])</f>
        <v>10000</v>
      </c>
      <c r="P1013" t="str">
        <f>_xlfn.XLOOKUP(Tabla15[[#This Row],[CEDULA]],EMPXSEXO[NODOC],EMPXSEXO[GENERO])</f>
        <v>M</v>
      </c>
      <c r="Q101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4" spans="1:17">
      <c r="A1014" t="s">
        <v>8567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04400255099</v>
      </c>
      <c r="D1014" t="str">
        <f>_xlfn.XLOOKUP(Tabla15[[#This Row],[CEDULA]],TMODELO[Numero Documento],TMODELO[Empleado],_xlfn.XLOOKUP(Tabla15[[#This Row],[CEDULA]],TNOMINA[cedula],TNOMINA[nombre]))</f>
        <v>YONATAN JOEL RODRIGUEZ MOREL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2">
        <f>_xlfn.XLOOKUP(Tabla15[[#This Row],[COD]],TNOMINA[CODIGO],TNOMINA[sbruto])</f>
        <v>10000</v>
      </c>
      <c r="K1014" s="42">
        <f>_xlfn.XLOOKUP(Tabla15[[#This Row],[COD]],TNOMINA[CODIGO],TNOMINA[ISR])</f>
        <v>0</v>
      </c>
      <c r="L1014" s="42">
        <f>_xlfn.XLOOKUP(Tabla15[[#This Row],[COD]],TNOMINA[CODIGO],TNOMINA[SFS])</f>
        <v>0</v>
      </c>
      <c r="M1014" s="42">
        <f>_xlfn.XLOOKUP(Tabla15[[#This Row],[COD]],TNOMINA[CODIGO],TNOMINA[AFP])</f>
        <v>0</v>
      </c>
      <c r="N1014" s="42">
        <f>_xlfn.XLOOKUP(Tabla15[[#This Row],[COD]],TNOMINA[CODIGO],TNOMINA[Otro Desc.])</f>
        <v>0</v>
      </c>
      <c r="O1014" s="42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5" spans="1:17">
      <c r="A1015" t="s">
        <v>8525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01100320553</v>
      </c>
      <c r="D1015" t="str">
        <f>_xlfn.XLOOKUP(Tabla15[[#This Row],[CEDULA]],TMODELO[Numero Documento],TMODELO[Empleado],_xlfn.XLOOKUP(Tabla15[[#This Row],[CEDULA]],TNOMINA[cedula],TNOMINA[nombre]))</f>
        <v>OBISPO ENCARNACION ENCARNACION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2">
        <f>_xlfn.XLOOKUP(Tabla15[[#This Row],[COD]],TNOMINA[CODIGO],TNOMINA[sbruto])</f>
        <v>9500</v>
      </c>
      <c r="K1015" s="42">
        <f>_xlfn.XLOOKUP(Tabla15[[#This Row],[COD]],TNOMINA[CODIGO],TNOMINA[ISR])</f>
        <v>0</v>
      </c>
      <c r="L1015" s="42">
        <f>_xlfn.XLOOKUP(Tabla15[[#This Row],[COD]],TNOMINA[CODIGO],TNOMINA[SFS])</f>
        <v>0</v>
      </c>
      <c r="M1015" s="42">
        <f>_xlfn.XLOOKUP(Tabla15[[#This Row],[COD]],TNOMINA[CODIGO],TNOMINA[AFP])</f>
        <v>0</v>
      </c>
      <c r="N1015" s="42">
        <f>_xlfn.XLOOKUP(Tabla15[[#This Row],[COD]],TNOMINA[CODIGO],TNOMINA[Otro Desc.])</f>
        <v>0</v>
      </c>
      <c r="O1015" s="42">
        <f>_xlfn.XLOOKUP(Tabla15[[#This Row],[COD]],TNOMINA[CODIGO],TNOMINA[sneto])</f>
        <v>9500</v>
      </c>
      <c r="P1015" t="str">
        <f>_xlfn.XLOOKUP(Tabla15[[#This Row],[CEDULA]],EMPXSEXO[NODOC],EMPXSEXO[GENERO])</f>
        <v>M</v>
      </c>
      <c r="Q101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6" spans="1:17">
      <c r="A1016" t="s">
        <v>8514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01600155103</v>
      </c>
      <c r="D1016" t="str">
        <f>_xlfn.XLOOKUP(Tabla15[[#This Row],[CEDULA]],TMODELO[Numero Documento],TMODELO[Empleado],_xlfn.XLOOKUP(Tabla15[[#This Row],[CEDULA]],TNOMINA[cedula],TNOMINA[nombre]))</f>
        <v>MARCOS MATEO CABRERA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2">
        <f>_xlfn.XLOOKUP(Tabla15[[#This Row],[COD]],TNOMINA[CODIGO],TNOMINA[sbruto])</f>
        <v>9000</v>
      </c>
      <c r="K1016" s="42">
        <f>_xlfn.XLOOKUP(Tabla15[[#This Row],[COD]],TNOMINA[CODIGO],TNOMINA[ISR])</f>
        <v>0</v>
      </c>
      <c r="L1016" s="42">
        <f>_xlfn.XLOOKUP(Tabla15[[#This Row],[COD]],TNOMINA[CODIGO],TNOMINA[SFS])</f>
        <v>0</v>
      </c>
      <c r="M1016" s="42">
        <f>_xlfn.XLOOKUP(Tabla15[[#This Row],[COD]],TNOMINA[CODIGO],TNOMINA[AFP])</f>
        <v>0</v>
      </c>
      <c r="N1016" s="42">
        <f>_xlfn.XLOOKUP(Tabla15[[#This Row],[COD]],TNOMINA[CODIGO],TNOMINA[Otro Desc.])</f>
        <v>0</v>
      </c>
      <c r="O1016" s="42">
        <f>_xlfn.XLOOKUP(Tabla15[[#This Row],[COD]],TNOMINA[CODIGO],TNOMINA[sneto])</f>
        <v>9000</v>
      </c>
      <c r="P1016" t="str">
        <f>_xlfn.XLOOKUP(Tabla15[[#This Row],[CEDULA]],EMPXSEXO[NODOC],EMPXSEXO[GENERO])</f>
        <v>M</v>
      </c>
      <c r="Q101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7" spans="1:17">
      <c r="A1017" t="s">
        <v>8472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00800329666</v>
      </c>
      <c r="D1017" t="str">
        <f>_xlfn.XLOOKUP(Tabla15[[#This Row],[CEDULA]],TMODELO[Numero Documento],TMODELO[Empleado],_xlfn.XLOOKUP(Tabla15[[#This Row],[CEDULA]],TNOMINA[cedula],TNOMINA[nombre]))</f>
        <v>JOHAN MANUEL GURIDIS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42">
        <f>_xlfn.XLOOKUP(Tabla15[[#This Row],[COD]],TNOMINA[CODIGO],TNOMINA[sbruto])</f>
        <v>9000</v>
      </c>
      <c r="K1017" s="42">
        <f>_xlfn.XLOOKUP(Tabla15[[#This Row],[COD]],TNOMINA[CODIGO],TNOMINA[ISR])</f>
        <v>0</v>
      </c>
      <c r="L1017" s="42">
        <f>_xlfn.XLOOKUP(Tabla15[[#This Row],[COD]],TNOMINA[CODIGO],TNOMINA[SFS])</f>
        <v>0</v>
      </c>
      <c r="M1017" s="42">
        <f>_xlfn.XLOOKUP(Tabla15[[#This Row],[COD]],TNOMINA[CODIGO],TNOMINA[AFP])</f>
        <v>0</v>
      </c>
      <c r="N1017" s="42">
        <f>_xlfn.XLOOKUP(Tabla15[[#This Row],[COD]],TNOMINA[CODIGO],TNOMINA[Otro Desc.])</f>
        <v>0</v>
      </c>
      <c r="O1017" s="42">
        <f>_xlfn.XLOOKUP(Tabla15[[#This Row],[COD]],TNOMINA[CODIGO],TNOMINA[sneto])</f>
        <v>9000</v>
      </c>
      <c r="P1017" t="str">
        <f>_xlfn.XLOOKUP(Tabla15[[#This Row],[CEDULA]],EMPXSEXO[NODOC],EMPXSEXO[GENERO])</f>
        <v>M</v>
      </c>
      <c r="Q101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8" spans="1:17">
      <c r="A1018" t="s">
        <v>8430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00108596602</v>
      </c>
      <c r="D1018" t="str">
        <f>_xlfn.XLOOKUP(Tabla15[[#This Row],[CEDULA]],TMODELO[Numero Documento],TMODELO[Empleado],_xlfn.XLOOKUP(Tabla15[[#This Row],[CEDULA]],TNOMINA[cedula],TNOMINA[nombre]))</f>
        <v>CARMEN ALICIA TEJADA CANDELARIO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42">
        <f>_xlfn.XLOOKUP(Tabla15[[#This Row],[COD]],TNOMINA[CODIGO],TNOMINA[sbruto])</f>
        <v>8000</v>
      </c>
      <c r="K1018" s="42">
        <f>_xlfn.XLOOKUP(Tabla15[[#This Row],[COD]],TNOMINA[CODIGO],TNOMINA[ISR])</f>
        <v>0</v>
      </c>
      <c r="L1018" s="42">
        <f>_xlfn.XLOOKUP(Tabla15[[#This Row],[COD]],TNOMINA[CODIGO],TNOMINA[SFS])</f>
        <v>0</v>
      </c>
      <c r="M1018" s="42">
        <f>_xlfn.XLOOKUP(Tabla15[[#This Row],[COD]],TNOMINA[CODIGO],TNOMINA[AFP])</f>
        <v>0</v>
      </c>
      <c r="N1018" s="42">
        <f>_xlfn.XLOOKUP(Tabla15[[#This Row],[COD]],TNOMINA[CODIGO],TNOMINA[Otro Desc.])</f>
        <v>0</v>
      </c>
      <c r="O1018" s="42">
        <f>_xlfn.XLOOKUP(Tabla15[[#This Row],[COD]],TNOMINA[CODIGO],TNOMINA[sneto])</f>
        <v>8000</v>
      </c>
      <c r="P1018" t="str">
        <f>_xlfn.XLOOKUP(Tabla15[[#This Row],[CEDULA]],EMPXSEXO[NODOC],EMPXSEXO[GENERO])</f>
        <v>F</v>
      </c>
      <c r="Q101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19" spans="1:17">
      <c r="A1019" t="s">
        <v>8432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00800359960</v>
      </c>
      <c r="D1019" t="str">
        <f>_xlfn.XLOOKUP(Tabla15[[#This Row],[CEDULA]],TMODELO[Numero Documento],TMODELO[Empleado],_xlfn.XLOOKUP(Tabla15[[#This Row],[CEDULA]],TNOMINA[cedula],TNOMINA[nombre]))</f>
        <v>CHRISTIAN CARMELO MORENO FAMILIA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42">
        <f>_xlfn.XLOOKUP(Tabla15[[#This Row],[COD]],TNOMINA[CODIGO],TNOMINA[sbruto])</f>
        <v>8000</v>
      </c>
      <c r="K1019" s="42">
        <f>_xlfn.XLOOKUP(Tabla15[[#This Row],[COD]],TNOMINA[CODIGO],TNOMINA[ISR])</f>
        <v>0</v>
      </c>
      <c r="L1019" s="42">
        <f>_xlfn.XLOOKUP(Tabla15[[#This Row],[COD]],TNOMINA[CODIGO],TNOMINA[SFS])</f>
        <v>0</v>
      </c>
      <c r="M1019" s="42">
        <f>_xlfn.XLOOKUP(Tabla15[[#This Row],[COD]],TNOMINA[CODIGO],TNOMINA[AFP])</f>
        <v>0</v>
      </c>
      <c r="N1019" s="42">
        <f>_xlfn.XLOOKUP(Tabla15[[#This Row],[COD]],TNOMINA[CODIGO],TNOMINA[Otro Desc.])</f>
        <v>0</v>
      </c>
      <c r="O1019" s="42">
        <f>_xlfn.XLOOKUP(Tabla15[[#This Row],[COD]],TNOMINA[CODIGO],TNOMINA[sneto])</f>
        <v>8000</v>
      </c>
      <c r="P1019" t="str">
        <f>_xlfn.XLOOKUP(Tabla15[[#This Row],[CEDULA]],EMPXSEXO[NODOC],EMPXSEXO[GENERO])</f>
        <v>M</v>
      </c>
      <c r="Q101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0" spans="1:17">
      <c r="A1020" t="s">
        <v>8467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40218861744</v>
      </c>
      <c r="D1020" t="str">
        <f>_xlfn.XLOOKUP(Tabla15[[#This Row],[CEDULA]],TMODELO[Numero Documento],TMODELO[Empleado],_xlfn.XLOOKUP(Tabla15[[#This Row],[CEDULA]],TNOMINA[cedula],TNOMINA[nombre]))</f>
        <v>JHASSEL JANEL JIMENEZ ROSARIO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42">
        <f>_xlfn.XLOOKUP(Tabla15[[#This Row],[COD]],TNOMINA[CODIGO],TNOMINA[sbruto])</f>
        <v>8000</v>
      </c>
      <c r="K1020" s="42">
        <f>_xlfn.XLOOKUP(Tabla15[[#This Row],[COD]],TNOMINA[CODIGO],TNOMINA[ISR])</f>
        <v>0</v>
      </c>
      <c r="L1020" s="42">
        <f>_xlfn.XLOOKUP(Tabla15[[#This Row],[COD]],TNOMINA[CODIGO],TNOMINA[SFS])</f>
        <v>0</v>
      </c>
      <c r="M1020" s="42">
        <f>_xlfn.XLOOKUP(Tabla15[[#This Row],[COD]],TNOMINA[CODIGO],TNOMINA[AFP])</f>
        <v>0</v>
      </c>
      <c r="N1020" s="42">
        <f>_xlfn.XLOOKUP(Tabla15[[#This Row],[COD]],TNOMINA[CODIGO],TNOMINA[Otro Desc.])</f>
        <v>0</v>
      </c>
      <c r="O1020" s="42">
        <f>_xlfn.XLOOKUP(Tabla15[[#This Row],[COD]],TNOMINA[CODIGO],TNOMINA[sneto])</f>
        <v>8000</v>
      </c>
      <c r="P1020" t="str">
        <f>_xlfn.XLOOKUP(Tabla15[[#This Row],[CEDULA]],EMPXSEXO[NODOC],EMPXSEXO[GENERO])</f>
        <v>M</v>
      </c>
      <c r="Q102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1" spans="1:17">
      <c r="A1021" t="s">
        <v>8504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02000089942</v>
      </c>
      <c r="D1021" t="str">
        <f>_xlfn.XLOOKUP(Tabla15[[#This Row],[CEDULA]],TMODELO[Numero Documento],TMODELO[Empleado],_xlfn.XLOOKUP(Tabla15[[#This Row],[CEDULA]],TNOMINA[cedula],TNOMINA[nombre]))</f>
        <v>LEURIS SEVERINO MARMOLEJOS PEÑA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42">
        <f>_xlfn.XLOOKUP(Tabla15[[#This Row],[COD]],TNOMINA[CODIGO],TNOMINA[sbruto])</f>
        <v>8000</v>
      </c>
      <c r="K1021" s="42">
        <f>_xlfn.XLOOKUP(Tabla15[[#This Row],[COD]],TNOMINA[CODIGO],TNOMINA[ISR])</f>
        <v>0</v>
      </c>
      <c r="L1021" s="42">
        <f>_xlfn.XLOOKUP(Tabla15[[#This Row],[COD]],TNOMINA[CODIGO],TNOMINA[SFS])</f>
        <v>0</v>
      </c>
      <c r="M1021" s="42">
        <f>_xlfn.XLOOKUP(Tabla15[[#This Row],[COD]],TNOMINA[CODIGO],TNOMINA[AFP])</f>
        <v>0</v>
      </c>
      <c r="N1021" s="42">
        <f>_xlfn.XLOOKUP(Tabla15[[#This Row],[COD]],TNOMINA[CODIGO],TNOMINA[Otro Desc.])</f>
        <v>0</v>
      </c>
      <c r="O1021" s="42">
        <f>_xlfn.XLOOKUP(Tabla15[[#This Row],[COD]],TNOMINA[CODIGO],TNOMINA[sneto])</f>
        <v>8000</v>
      </c>
      <c r="P1021" t="str">
        <f>_xlfn.XLOOKUP(Tabla15[[#This Row],[CEDULA]],EMPXSEXO[NODOC],EMPXSEXO[GENERO])</f>
        <v>M</v>
      </c>
      <c r="Q102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2" spans="1:17">
      <c r="A1022" t="s">
        <v>8527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02000088241</v>
      </c>
      <c r="D1022" t="str">
        <f>_xlfn.XLOOKUP(Tabla15[[#This Row],[CEDULA]],TMODELO[Numero Documento],TMODELO[Empleado],_xlfn.XLOOKUP(Tabla15[[#This Row],[CEDULA]],TNOMINA[cedula],TNOMINA[nombre]))</f>
        <v>OQUERYS MATOS MEDINA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42">
        <f>_xlfn.XLOOKUP(Tabla15[[#This Row],[COD]],TNOMINA[CODIGO],TNOMINA[sbruto])</f>
        <v>8000</v>
      </c>
      <c r="K1022" s="42">
        <f>_xlfn.XLOOKUP(Tabla15[[#This Row],[COD]],TNOMINA[CODIGO],TNOMINA[ISR])</f>
        <v>0</v>
      </c>
      <c r="L1022" s="42">
        <f>_xlfn.XLOOKUP(Tabla15[[#This Row],[COD]],TNOMINA[CODIGO],TNOMINA[SFS])</f>
        <v>0</v>
      </c>
      <c r="M1022" s="42">
        <f>_xlfn.XLOOKUP(Tabla15[[#This Row],[COD]],TNOMINA[CODIGO],TNOMINA[AFP])</f>
        <v>0</v>
      </c>
      <c r="N1022" s="42">
        <f>_xlfn.XLOOKUP(Tabla15[[#This Row],[COD]],TNOMINA[CODIGO],TNOMINA[Otro Desc.])</f>
        <v>0</v>
      </c>
      <c r="O1022" s="42">
        <f>_xlfn.XLOOKUP(Tabla15[[#This Row],[COD]],TNOMINA[CODIGO],TNOMINA[sneto])</f>
        <v>8000</v>
      </c>
      <c r="P1022" t="str">
        <f>_xlfn.XLOOKUP(Tabla15[[#This Row],[CEDULA]],EMPXSEXO[NODOC],EMPXSEXO[GENERO])</f>
        <v>M</v>
      </c>
      <c r="Q102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3" spans="1:17">
      <c r="A1023" t="s">
        <v>8528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40222575066</v>
      </c>
      <c r="D1023" t="str">
        <f>_xlfn.XLOOKUP(Tabla15[[#This Row],[CEDULA]],TMODELO[Numero Documento],TMODELO[Empleado],_xlfn.XLOOKUP(Tabla15[[#This Row],[CEDULA]],TNOMINA[cedula],TNOMINA[nombre]))</f>
        <v>OSCAR ESTEBAN MATEO DE LOS SANTOS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42">
        <f>_xlfn.XLOOKUP(Tabla15[[#This Row],[COD]],TNOMINA[CODIGO],TNOMINA[sbruto])</f>
        <v>8000</v>
      </c>
      <c r="K1023" s="42">
        <f>_xlfn.XLOOKUP(Tabla15[[#This Row],[COD]],TNOMINA[CODIGO],TNOMINA[ISR])</f>
        <v>0</v>
      </c>
      <c r="L1023" s="42">
        <f>_xlfn.XLOOKUP(Tabla15[[#This Row],[COD]],TNOMINA[CODIGO],TNOMINA[SFS])</f>
        <v>0</v>
      </c>
      <c r="M1023" s="42">
        <f>_xlfn.XLOOKUP(Tabla15[[#This Row],[COD]],TNOMINA[CODIGO],TNOMINA[AFP])</f>
        <v>0</v>
      </c>
      <c r="N1023" s="42">
        <f>_xlfn.XLOOKUP(Tabla15[[#This Row],[COD]],TNOMINA[CODIGO],TNOMINA[Otro Desc.])</f>
        <v>0</v>
      </c>
      <c r="O1023" s="42">
        <f>_xlfn.XLOOKUP(Tabla15[[#This Row],[COD]],TNOMINA[CODIGO],TNOMINA[sneto])</f>
        <v>8000</v>
      </c>
      <c r="P1023" t="str">
        <f>_xlfn.XLOOKUP(Tabla15[[#This Row],[CEDULA]],EMPXSEXO[NODOC],EMPXSEXO[GENERO])</f>
        <v>M</v>
      </c>
      <c r="Q102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4" spans="1:17">
      <c r="A1024" t="s">
        <v>8453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04701208656</v>
      </c>
      <c r="D1024" t="str">
        <f>_xlfn.XLOOKUP(Tabla15[[#This Row],[CEDULA]],TMODELO[Numero Documento],TMODELO[Empleado],_xlfn.XLOOKUP(Tabla15[[#This Row],[CEDULA]],TNOMINA[cedula],TNOMINA[nombre]))</f>
        <v>FRANKLIN HERIBERTO MORETA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2">
        <f>_xlfn.XLOOKUP(Tabla15[[#This Row],[COD]],TNOMINA[CODIGO],TNOMINA[sbruto])</f>
        <v>8000</v>
      </c>
      <c r="K1024" s="42">
        <f>_xlfn.XLOOKUP(Tabla15[[#This Row],[COD]],TNOMINA[CODIGO],TNOMINA[ISR])</f>
        <v>0</v>
      </c>
      <c r="L1024" s="42">
        <f>_xlfn.XLOOKUP(Tabla15[[#This Row],[COD]],TNOMINA[CODIGO],TNOMINA[SFS])</f>
        <v>0</v>
      </c>
      <c r="M1024" s="42">
        <f>_xlfn.XLOOKUP(Tabla15[[#This Row],[COD]],TNOMINA[CODIGO],TNOMINA[AFP])</f>
        <v>0</v>
      </c>
      <c r="N1024" s="42">
        <f>_xlfn.XLOOKUP(Tabla15[[#This Row],[COD]],TNOMINA[CODIGO],TNOMINA[Otro Desc.])</f>
        <v>0</v>
      </c>
      <c r="O1024" s="42">
        <f>_xlfn.XLOOKUP(Tabla15[[#This Row],[COD]],TNOMINA[CODIGO],TNOMINA[sneto])</f>
        <v>8000</v>
      </c>
      <c r="P1024" t="str">
        <f>_xlfn.XLOOKUP(Tabla15[[#This Row],[CEDULA]],EMPXSEXO[NODOC],EMPXSEXO[GENERO])</f>
        <v>M</v>
      </c>
      <c r="Q102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5" spans="1:17">
      <c r="A1025" t="s">
        <v>8540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40232807434</v>
      </c>
      <c r="D1025" t="str">
        <f>_xlfn.XLOOKUP(Tabla15[[#This Row],[CEDULA]],TMODELO[Numero Documento],TMODELO[Empleado],_xlfn.XLOOKUP(Tabla15[[#This Row],[CEDULA]],TNOMINA[cedula],TNOMINA[nombre]))</f>
        <v>ROBERTO PEREZ NAUD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2">
        <f>_xlfn.XLOOKUP(Tabla15[[#This Row],[COD]],TNOMINA[CODIGO],TNOMINA[sbruto])</f>
        <v>8000</v>
      </c>
      <c r="K1025" s="42">
        <f>_xlfn.XLOOKUP(Tabla15[[#This Row],[COD]],TNOMINA[CODIGO],TNOMINA[ISR])</f>
        <v>0</v>
      </c>
      <c r="L1025" s="42">
        <f>_xlfn.XLOOKUP(Tabla15[[#This Row],[COD]],TNOMINA[CODIGO],TNOMINA[SFS])</f>
        <v>0</v>
      </c>
      <c r="M1025" s="42">
        <f>_xlfn.XLOOKUP(Tabla15[[#This Row],[COD]],TNOMINA[CODIGO],TNOMINA[AFP])</f>
        <v>0</v>
      </c>
      <c r="N1025" s="42">
        <f>_xlfn.XLOOKUP(Tabla15[[#This Row],[COD]],TNOMINA[CODIGO],TNOMINA[Otro Desc.])</f>
        <v>0</v>
      </c>
      <c r="O1025" s="42">
        <f>_xlfn.XLOOKUP(Tabla15[[#This Row],[COD]],TNOMINA[CODIGO],TNOMINA[sneto])</f>
        <v>8000</v>
      </c>
      <c r="P1025" t="str">
        <f>_xlfn.XLOOKUP(Tabla15[[#This Row],[CEDULA]],EMPXSEXO[NODOC],EMPXSEXO[GENERO])</f>
        <v>M</v>
      </c>
      <c r="Q102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6" spans="1:17">
      <c r="A1026" t="s">
        <v>8565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22301629014</v>
      </c>
      <c r="D1026" t="str">
        <f>_xlfn.XLOOKUP(Tabla15[[#This Row],[CEDULA]],TMODELO[Numero Documento],TMODELO[Empleado],_xlfn.XLOOKUP(Tabla15[[#This Row],[CEDULA]],TNOMINA[cedula],TNOMINA[nombre]))</f>
        <v>YANLONKY JAEL MORA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2">
        <f>_xlfn.XLOOKUP(Tabla15[[#This Row],[COD]],TNOMINA[CODIGO],TNOMINA[sbruto])</f>
        <v>8000</v>
      </c>
      <c r="K1026" s="42">
        <f>_xlfn.XLOOKUP(Tabla15[[#This Row],[COD]],TNOMINA[CODIGO],TNOMINA[ISR])</f>
        <v>0</v>
      </c>
      <c r="L1026" s="42">
        <f>_xlfn.XLOOKUP(Tabla15[[#This Row],[COD]],TNOMINA[CODIGO],TNOMINA[SFS])</f>
        <v>0</v>
      </c>
      <c r="M1026" s="42">
        <f>_xlfn.XLOOKUP(Tabla15[[#This Row],[COD]],TNOMINA[CODIGO],TNOMINA[AFP])</f>
        <v>0</v>
      </c>
      <c r="N1026" s="42">
        <f>_xlfn.XLOOKUP(Tabla15[[#This Row],[COD]],TNOMINA[CODIGO],TNOMINA[Otro Desc.])</f>
        <v>0</v>
      </c>
      <c r="O1026" s="42">
        <f>_xlfn.XLOOKUP(Tabla15[[#This Row],[COD]],TNOMINA[CODIGO],TNOMINA[sneto])</f>
        <v>8000</v>
      </c>
      <c r="P1026" t="str">
        <f>_xlfn.XLOOKUP(Tabla15[[#This Row],[CEDULA]],EMPXSEXO[NODOC],EMPXSEXO[GENERO])</f>
        <v>M</v>
      </c>
      <c r="Q102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7" spans="1:17">
      <c r="A1027" t="s">
        <v>8478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40215733219</v>
      </c>
      <c r="D1027" t="str">
        <f>_xlfn.XLOOKUP(Tabla15[[#This Row],[CEDULA]],TMODELO[Numero Documento],TMODELO[Empleado],_xlfn.XLOOKUP(Tabla15[[#This Row],[CEDULA]],TNOMINA[cedula],TNOMINA[nombre]))</f>
        <v>JOSE ANGEL REYES BELTRE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2">
        <f>_xlfn.XLOOKUP(Tabla15[[#This Row],[COD]],TNOMINA[CODIGO],TNOMINA[sbruto])</f>
        <v>7000</v>
      </c>
      <c r="K1027" s="42">
        <f>_xlfn.XLOOKUP(Tabla15[[#This Row],[COD]],TNOMINA[CODIGO],TNOMINA[ISR])</f>
        <v>0</v>
      </c>
      <c r="L1027" s="42">
        <f>_xlfn.XLOOKUP(Tabla15[[#This Row],[COD]],TNOMINA[CODIGO],TNOMINA[SFS])</f>
        <v>0</v>
      </c>
      <c r="M1027" s="42">
        <f>_xlfn.XLOOKUP(Tabla15[[#This Row],[COD]],TNOMINA[CODIGO],TNOMINA[AFP])</f>
        <v>0</v>
      </c>
      <c r="N1027" s="42">
        <f>_xlfn.XLOOKUP(Tabla15[[#This Row],[COD]],TNOMINA[CODIGO],TNOMINA[Otro Desc.])</f>
        <v>0</v>
      </c>
      <c r="O1027" s="42">
        <f>_xlfn.XLOOKUP(Tabla15[[#This Row],[COD]],TNOMINA[CODIGO],TNOMINA[sneto])</f>
        <v>7000</v>
      </c>
      <c r="P1027" t="str">
        <f>_xlfn.XLOOKUP(Tabla15[[#This Row],[CEDULA]],EMPXSEXO[NODOC],EMPXSEXO[GENERO])</f>
        <v>M</v>
      </c>
      <c r="Q102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8" spans="1:17">
      <c r="A1028" t="s">
        <v>8521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40230420487</v>
      </c>
      <c r="D1028" t="str">
        <f>_xlfn.XLOOKUP(Tabla15[[#This Row],[CEDULA]],TMODELO[Numero Documento],TMODELO[Empleado],_xlfn.XLOOKUP(Tabla15[[#This Row],[CEDULA]],TNOMINA[cedula],TNOMINA[nombre]))</f>
        <v>MIJHAEL CESPEDES OTAÑO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2">
        <f>_xlfn.XLOOKUP(Tabla15[[#This Row],[COD]],TNOMINA[CODIGO],TNOMINA[sbruto])</f>
        <v>5000</v>
      </c>
      <c r="K1028" s="42">
        <f>_xlfn.XLOOKUP(Tabla15[[#This Row],[COD]],TNOMINA[CODIGO],TNOMINA[ISR])</f>
        <v>0</v>
      </c>
      <c r="L1028" s="42">
        <f>_xlfn.XLOOKUP(Tabla15[[#This Row],[COD]],TNOMINA[CODIGO],TNOMINA[SFS])</f>
        <v>0</v>
      </c>
      <c r="M1028" s="42">
        <f>_xlfn.XLOOKUP(Tabla15[[#This Row],[COD]],TNOMINA[CODIGO],TNOMINA[AFP])</f>
        <v>0</v>
      </c>
      <c r="N1028" s="42">
        <f>_xlfn.XLOOKUP(Tabla15[[#This Row],[COD]],TNOMINA[CODIGO],TNOMINA[Otro Desc.])</f>
        <v>0</v>
      </c>
      <c r="O1028" s="42">
        <f>_xlfn.XLOOKUP(Tabla15[[#This Row],[COD]],TNOMINA[CODIGO],TNOMINA[sneto])</f>
        <v>5000</v>
      </c>
      <c r="P1028" t="str">
        <f>_xlfn.XLOOKUP(Tabla15[[#This Row],[CEDULA]],EMPXSEXO[NODOC],EMPXSEXO[GENERO])</f>
        <v>M</v>
      </c>
      <c r="Q102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29" spans="1:17">
      <c r="A1029" t="s">
        <v>8456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40237998089</v>
      </c>
      <c r="D1029" t="str">
        <f>_xlfn.XLOOKUP(Tabla15[[#This Row],[CEDULA]],TMODELO[Numero Documento],TMODELO[Empleado],_xlfn.XLOOKUP(Tabla15[[#This Row],[CEDULA]],TNOMINA[cedula],TNOMINA[nombre]))</f>
        <v>GREGORIS GUZMAN CUSTODIO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2">
        <f>_xlfn.XLOOKUP(Tabla15[[#This Row],[COD]],TNOMINA[CODIGO],TNOMINA[sbruto])</f>
        <v>5000</v>
      </c>
      <c r="K1029" s="42">
        <f>_xlfn.XLOOKUP(Tabla15[[#This Row],[COD]],TNOMINA[CODIGO],TNOMINA[ISR])</f>
        <v>0</v>
      </c>
      <c r="L1029" s="42">
        <f>_xlfn.XLOOKUP(Tabla15[[#This Row],[COD]],TNOMINA[CODIGO],TNOMINA[SFS])</f>
        <v>0</v>
      </c>
      <c r="M1029" s="42">
        <f>_xlfn.XLOOKUP(Tabla15[[#This Row],[COD]],TNOMINA[CODIGO],TNOMINA[AFP])</f>
        <v>0</v>
      </c>
      <c r="N1029" s="42">
        <f>_xlfn.XLOOKUP(Tabla15[[#This Row],[COD]],TNOMINA[CODIGO],TNOMINA[Otro Desc.])</f>
        <v>0</v>
      </c>
      <c r="O1029" s="42">
        <f>_xlfn.XLOOKUP(Tabla15[[#This Row],[COD]],TNOMINA[CODIGO],TNOMINA[sneto])</f>
        <v>5000</v>
      </c>
      <c r="P1029" t="str">
        <f>_xlfn.XLOOKUP(Tabla15[[#This Row],[CEDULA]],EMPXSEXO[NODOC],EMPXSEXO[GENERO])</f>
        <v>M</v>
      </c>
      <c r="Q102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30" spans="1:17">
      <c r="A1030" t="s">
        <v>8484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40223511615</v>
      </c>
      <c r="D1030" t="str">
        <f>_xlfn.XLOOKUP(Tabla15[[#This Row],[CEDULA]],TMODELO[Numero Documento],TMODELO[Empleado],_xlfn.XLOOKUP(Tabla15[[#This Row],[CEDULA]],TNOMINA[cedula],TNOMINA[nombre]))</f>
        <v>JOSE MIGUEL PEREZ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2">
        <f>_xlfn.XLOOKUP(Tabla15[[#This Row],[COD]],TNOMINA[CODIGO],TNOMINA[sbruto])</f>
        <v>5000</v>
      </c>
      <c r="K1030" s="42">
        <f>_xlfn.XLOOKUP(Tabla15[[#This Row],[COD]],TNOMINA[CODIGO],TNOMINA[ISR])</f>
        <v>0</v>
      </c>
      <c r="L1030" s="42">
        <f>_xlfn.XLOOKUP(Tabla15[[#This Row],[COD]],TNOMINA[CODIGO],TNOMINA[SFS])</f>
        <v>0</v>
      </c>
      <c r="M1030" s="42">
        <f>_xlfn.XLOOKUP(Tabla15[[#This Row],[COD]],TNOMINA[CODIGO],TNOMINA[AFP])</f>
        <v>0</v>
      </c>
      <c r="N1030" s="42">
        <f>_xlfn.XLOOKUP(Tabla15[[#This Row],[COD]],TNOMINA[CODIGO],TNOMINA[Otro Desc.])</f>
        <v>0</v>
      </c>
      <c r="O1030" s="42">
        <f>_xlfn.XLOOKUP(Tabla15[[#This Row],[COD]],TNOMINA[CODIGO],TNOMINA[sneto])</f>
        <v>5000</v>
      </c>
      <c r="P1030" t="str">
        <f>_xlfn.XLOOKUP(Tabla15[[#This Row],[CEDULA]],EMPXSEXO[NODOC],EMPXSEXO[GENERO])</f>
        <v>M</v>
      </c>
      <c r="Q103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31" spans="1:17">
      <c r="A1031" t="s">
        <v>8486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40229892118</v>
      </c>
      <c r="D1031" t="str">
        <f>_xlfn.XLOOKUP(Tabla15[[#This Row],[CEDULA]],TMODELO[Numero Documento],TMODELO[Empleado],_xlfn.XLOOKUP(Tabla15[[#This Row],[CEDULA]],TNOMINA[cedula],TNOMINA[nombre]))</f>
        <v>LUNA GARCIA JOVINE SEBASTIAN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2">
        <f>_xlfn.XLOOKUP(Tabla15[[#This Row],[COD]],TNOMINA[CODIGO],TNOMINA[sbruto])</f>
        <v>5000</v>
      </c>
      <c r="K1031" s="42">
        <f>_xlfn.XLOOKUP(Tabla15[[#This Row],[COD]],TNOMINA[CODIGO],TNOMINA[ISR])</f>
        <v>0</v>
      </c>
      <c r="L1031" s="42">
        <f>_xlfn.XLOOKUP(Tabla15[[#This Row],[COD]],TNOMINA[CODIGO],TNOMINA[SFS])</f>
        <v>0</v>
      </c>
      <c r="M1031" s="42">
        <f>_xlfn.XLOOKUP(Tabla15[[#This Row],[COD]],TNOMINA[CODIGO],TNOMINA[AFP])</f>
        <v>0</v>
      </c>
      <c r="N1031" s="42">
        <f>_xlfn.XLOOKUP(Tabla15[[#This Row],[COD]],TNOMINA[CODIGO],TNOMINA[Otro Desc.])</f>
        <v>0</v>
      </c>
      <c r="O1031" s="42">
        <f>_xlfn.XLOOKUP(Tabla15[[#This Row],[COD]],TNOMINA[CODIGO],TNOMINA[sneto])</f>
        <v>5000</v>
      </c>
      <c r="P1031" t="str">
        <f>_xlfn.XLOOKUP(Tabla15[[#This Row],[CEDULA]],EMPXSEXO[NODOC],EMPXSEXO[GENERO])</f>
        <v>M</v>
      </c>
      <c r="Q103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32" spans="1:17">
      <c r="A1032" t="s">
        <v>8507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40236690471</v>
      </c>
      <c r="D1032" t="str">
        <f>_xlfn.XLOOKUP(Tabla15[[#This Row],[CEDULA]],TMODELO[Numero Documento],TMODELO[Empleado],_xlfn.XLOOKUP(Tabla15[[#This Row],[CEDULA]],TNOMINA[cedula],TNOMINA[nombre]))</f>
        <v>LUIS ANGEL CLETO DE LA ROSA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2">
        <f>_xlfn.XLOOKUP(Tabla15[[#This Row],[COD]],TNOMINA[CODIGO],TNOMINA[sbruto])</f>
        <v>5000</v>
      </c>
      <c r="K1032" s="42">
        <f>_xlfn.XLOOKUP(Tabla15[[#This Row],[COD]],TNOMINA[CODIGO],TNOMINA[ISR])</f>
        <v>0</v>
      </c>
      <c r="L1032" s="42">
        <f>_xlfn.XLOOKUP(Tabla15[[#This Row],[COD]],TNOMINA[CODIGO],TNOMINA[SFS])</f>
        <v>0</v>
      </c>
      <c r="M1032" s="42">
        <f>_xlfn.XLOOKUP(Tabla15[[#This Row],[COD]],TNOMINA[CODIGO],TNOMINA[AFP])</f>
        <v>0</v>
      </c>
      <c r="N1032" s="42">
        <f>_xlfn.XLOOKUP(Tabla15[[#This Row],[COD]],TNOMINA[CODIGO],TNOMINA[Otro Desc.])</f>
        <v>0</v>
      </c>
      <c r="O1032" s="42">
        <f>_xlfn.XLOOKUP(Tabla15[[#This Row],[COD]],TNOMINA[CODIGO],TNOMINA[sneto])</f>
        <v>5000</v>
      </c>
      <c r="P1032" t="str">
        <f>_xlfn.XLOOKUP(Tabla15[[#This Row],[CEDULA]],EMPXSEXO[NODOC],EMPXSEXO[GENERO])</f>
        <v>M</v>
      </c>
      <c r="Q103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33" spans="1:17">
      <c r="A1033" t="s">
        <v>8491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40213315761</v>
      </c>
      <c r="D1033" t="str">
        <f>_xlfn.XLOOKUP(Tabla15[[#This Row],[CEDULA]],TMODELO[Numero Documento],TMODELO[Empleado],_xlfn.XLOOKUP(Tabla15[[#This Row],[CEDULA]],TNOMINA[cedula],TNOMINA[nombre]))</f>
        <v>JUAN MANUEL REYES SANTANA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2">
        <f>_xlfn.XLOOKUP(Tabla15[[#This Row],[COD]],TNOMINA[CODIGO],TNOMINA[sbruto])</f>
        <v>5000</v>
      </c>
      <c r="K1033" s="42">
        <f>_xlfn.XLOOKUP(Tabla15[[#This Row],[COD]],TNOMINA[CODIGO],TNOMINA[ISR])</f>
        <v>0</v>
      </c>
      <c r="L1033" s="42">
        <f>_xlfn.XLOOKUP(Tabla15[[#This Row],[COD]],TNOMINA[CODIGO],TNOMINA[SFS])</f>
        <v>0</v>
      </c>
      <c r="M1033" s="42">
        <f>_xlfn.XLOOKUP(Tabla15[[#This Row],[COD]],TNOMINA[CODIGO],TNOMINA[AFP])</f>
        <v>0</v>
      </c>
      <c r="N1033" s="42">
        <f>_xlfn.XLOOKUP(Tabla15[[#This Row],[COD]],TNOMINA[CODIGO],TNOMINA[Otro Desc.])</f>
        <v>0</v>
      </c>
      <c r="O1033" s="42">
        <f>_xlfn.XLOOKUP(Tabla15[[#This Row],[COD]],TNOMINA[CODIGO],TNOMINA[sneto])</f>
        <v>5000</v>
      </c>
      <c r="P1033" t="str">
        <f>_xlfn.XLOOKUP(Tabla15[[#This Row],[CEDULA]],EMPXSEXO[NODOC],EMPXSEXO[GENERO])</f>
        <v>M</v>
      </c>
      <c r="Q103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34" spans="1:17">
      <c r="A1034" t="s">
        <v>8411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40226283733</v>
      </c>
      <c r="D1034" t="str">
        <f>_xlfn.XLOOKUP(Tabla15[[#This Row],[CEDULA]],TMODELO[Numero Documento],TMODELO[Empleado],_xlfn.XLOOKUP(Tabla15[[#This Row],[CEDULA]],TNOMINA[cedula],TNOMINA[nombre]))</f>
        <v>ADELSON RAYMOND MORILLO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2">
        <f>_xlfn.XLOOKUP(Tabla15[[#This Row],[COD]],TNOMINA[CODIGO],TNOMINA[sbruto])</f>
        <v>5000</v>
      </c>
      <c r="K1034" s="42">
        <f>_xlfn.XLOOKUP(Tabla15[[#This Row],[COD]],TNOMINA[CODIGO],TNOMINA[ISR])</f>
        <v>0</v>
      </c>
      <c r="L1034" s="42">
        <f>_xlfn.XLOOKUP(Tabla15[[#This Row],[COD]],TNOMINA[CODIGO],TNOMINA[SFS])</f>
        <v>0</v>
      </c>
      <c r="M1034" s="42">
        <f>_xlfn.XLOOKUP(Tabla15[[#This Row],[COD]],TNOMINA[CODIGO],TNOMINA[AFP])</f>
        <v>0</v>
      </c>
      <c r="N1034" s="42">
        <f>_xlfn.XLOOKUP(Tabla15[[#This Row],[COD]],TNOMINA[CODIGO],TNOMINA[Otro Desc.])</f>
        <v>0</v>
      </c>
      <c r="O1034" s="42">
        <f>_xlfn.XLOOKUP(Tabla15[[#This Row],[COD]],TNOMINA[CODIGO],TNOMINA[sneto])</f>
        <v>5000</v>
      </c>
      <c r="P1034" t="str">
        <f>_xlfn.XLOOKUP(Tabla15[[#This Row],[CEDULA]],EMPXSEXO[NODOC],EMPXSEXO[GENERO])</f>
        <v>M</v>
      </c>
      <c r="Q103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35" spans="1:17">
      <c r="A1035" t="s">
        <v>8557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40241088505</v>
      </c>
      <c r="D1035" t="str">
        <f>_xlfn.XLOOKUP(Tabla15[[#This Row],[CEDULA]],TMODELO[Numero Documento],TMODELO[Empleado],_xlfn.XLOOKUP(Tabla15[[#This Row],[CEDULA]],TNOMINA[cedula],TNOMINA[nombre]))</f>
        <v>VICTOR MANUEL JAVIER CAMINERO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2">
        <f>_xlfn.XLOOKUP(Tabla15[[#This Row],[COD]],TNOMINA[CODIGO],TNOMINA[sbruto])</f>
        <v>5000</v>
      </c>
      <c r="K1035" s="42">
        <f>_xlfn.XLOOKUP(Tabla15[[#This Row],[COD]],TNOMINA[CODIGO],TNOMINA[ISR])</f>
        <v>0</v>
      </c>
      <c r="L1035" s="42">
        <f>_xlfn.XLOOKUP(Tabla15[[#This Row],[COD]],TNOMINA[CODIGO],TNOMINA[SFS])</f>
        <v>0</v>
      </c>
      <c r="M1035" s="42">
        <f>_xlfn.XLOOKUP(Tabla15[[#This Row],[COD]],TNOMINA[CODIGO],TNOMINA[AFP])</f>
        <v>0</v>
      </c>
      <c r="N1035" s="42">
        <f>_xlfn.XLOOKUP(Tabla15[[#This Row],[COD]],TNOMINA[CODIGO],TNOMINA[Otro Desc.])</f>
        <v>0</v>
      </c>
      <c r="O1035" s="42">
        <f>_xlfn.XLOOKUP(Tabla15[[#This Row],[COD]],TNOMINA[CODIGO],TNOMINA[sneto])</f>
        <v>5000</v>
      </c>
      <c r="P1035" t="str">
        <f>_xlfn.XLOOKUP(Tabla15[[#This Row],[CEDULA]],EMPXSEXO[NODOC],EMPXSEXO[GENERO])</f>
        <v>M</v>
      </c>
      <c r="Q103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36" spans="1:17">
      <c r="A1036" t="s">
        <v>8542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40225537980</v>
      </c>
      <c r="D1036" t="str">
        <f>_xlfn.XLOOKUP(Tabla15[[#This Row],[CEDULA]],TMODELO[Numero Documento],TMODELO[Empleado],_xlfn.XLOOKUP(Tabla15[[#This Row],[CEDULA]],TNOMINA[cedula],TNOMINA[nombre]))</f>
        <v>ROBINSON LAUREANO DE PAULA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42">
        <f>_xlfn.XLOOKUP(Tabla15[[#This Row],[COD]],TNOMINA[CODIGO],TNOMINA[sbruto])</f>
        <v>5000</v>
      </c>
      <c r="K1036" s="42">
        <f>_xlfn.XLOOKUP(Tabla15[[#This Row],[COD]],TNOMINA[CODIGO],TNOMINA[ISR])</f>
        <v>0</v>
      </c>
      <c r="L1036" s="42">
        <f>_xlfn.XLOOKUP(Tabla15[[#This Row],[COD]],TNOMINA[CODIGO],TNOMINA[SFS])</f>
        <v>0</v>
      </c>
      <c r="M1036" s="42">
        <f>_xlfn.XLOOKUP(Tabla15[[#This Row],[COD]],TNOMINA[CODIGO],TNOMINA[AFP])</f>
        <v>0</v>
      </c>
      <c r="N1036" s="42">
        <f>_xlfn.XLOOKUP(Tabla15[[#This Row],[COD]],TNOMINA[CODIGO],TNOMINA[Otro Desc.])</f>
        <v>0</v>
      </c>
      <c r="O1036" s="42">
        <f>_xlfn.XLOOKUP(Tabla15[[#This Row],[COD]],TNOMINA[CODIGO],TNOMINA[sneto])</f>
        <v>5000</v>
      </c>
      <c r="P1036" t="str">
        <f>_xlfn.XLOOKUP(Tabla15[[#This Row],[CEDULA]],EMPXSEXO[NODOC],EMPXSEXO[GENERO])</f>
        <v>M</v>
      </c>
      <c r="Q103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37" spans="1:17">
      <c r="A1037" t="s">
        <v>8632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40210209975</v>
      </c>
      <c r="D1037" t="str">
        <f>_xlfn.XLOOKUP(Tabla15[[#This Row],[CEDULA]],TMODELO[Numero Documento],TMODELO[Empleado],_xlfn.XLOOKUP(Tabla15[[#This Row],[CEDULA]],TNOMINA[cedula],TNOMINA[nombre]))</f>
        <v>MARIO JOSE DE LA CRUZ REYES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2">
        <f>_xlfn.XLOOKUP(Tabla15[[#This Row],[COD]],TNOMINA[CODIGO],TNOMINA[sbruto])</f>
        <v>10000</v>
      </c>
      <c r="K1037" s="42">
        <f>_xlfn.XLOOKUP(Tabla15[[#This Row],[COD]],TNOMINA[CODIGO],TNOMINA[ISR])</f>
        <v>0</v>
      </c>
      <c r="L1037" s="42">
        <f>_xlfn.XLOOKUP(Tabla15[[#This Row],[COD]],TNOMINA[CODIGO],TNOMINA[SFS])</f>
        <v>0</v>
      </c>
      <c r="M1037" s="42">
        <f>_xlfn.XLOOKUP(Tabla15[[#This Row],[COD]],TNOMINA[CODIGO],TNOMINA[AFP])</f>
        <v>0</v>
      </c>
      <c r="N1037" s="42">
        <f>_xlfn.XLOOKUP(Tabla15[[#This Row],[COD]],TNOMINA[CODIGO],TNOMINA[Otro Desc.])</f>
        <v>0</v>
      </c>
      <c r="O1037" s="42">
        <f>_xlfn.XLOOKUP(Tabla15[[#This Row],[COD]],TNOMINA[CODIGO],TNOMINA[sneto])</f>
        <v>10000</v>
      </c>
      <c r="P1037" t="str">
        <f>_xlfn.XLOOKUP(Tabla15[[#This Row],[CEDULA]],EMPXSEXO[NODOC],EMPXSEXO[GENERO])</f>
        <v>M</v>
      </c>
      <c r="Q1037" s="104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8" spans="1:17">
      <c r="A1038" t="s">
        <v>8631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01201175435</v>
      </c>
      <c r="D1038" t="str">
        <f>_xlfn.XLOOKUP(Tabla15[[#This Row],[CEDULA]],TMODELO[Numero Documento],TMODELO[Empleado],_xlfn.XLOOKUP(Tabla15[[#This Row],[CEDULA]],TNOMINA[cedula],TNOMINA[nombre]))</f>
        <v>JULIO CESAR MARTE LORENZO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2">
        <f>_xlfn.XLOOKUP(Tabla15[[#This Row],[COD]],TNOMINA[CODIGO],TNOMINA[sbruto])</f>
        <v>10000</v>
      </c>
      <c r="K1038" s="42">
        <f>_xlfn.XLOOKUP(Tabla15[[#This Row],[COD]],TNOMINA[CODIGO],TNOMINA[ISR])</f>
        <v>0</v>
      </c>
      <c r="L1038" s="42">
        <f>_xlfn.XLOOKUP(Tabla15[[#This Row],[COD]],TNOMINA[CODIGO],TNOMINA[SFS])</f>
        <v>0</v>
      </c>
      <c r="M1038" s="42">
        <f>_xlfn.XLOOKUP(Tabla15[[#This Row],[COD]],TNOMINA[CODIGO],TNOMINA[AFP])</f>
        <v>0</v>
      </c>
      <c r="N1038" s="42">
        <f>_xlfn.XLOOKUP(Tabla15[[#This Row],[COD]],TNOMINA[CODIGO],TNOMINA[Otro Desc.])</f>
        <v>0</v>
      </c>
      <c r="O1038" s="42">
        <f>_xlfn.XLOOKUP(Tabla15[[#This Row],[COD]],TNOMINA[CODIGO],TNOMINA[sneto])</f>
        <v>10000</v>
      </c>
      <c r="P1038" t="str">
        <f>_xlfn.XLOOKUP(Tabla15[[#This Row],[CEDULA]],EMPXSEXO[NODOC],EMPXSEXO[GENERO])</f>
        <v>M</v>
      </c>
      <c r="Q1038" s="104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9" spans="1:17">
      <c r="A1039" t="s">
        <v>8630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40219632029</v>
      </c>
      <c r="D1039" t="str">
        <f>_xlfn.XLOOKUP(Tabla15[[#This Row],[CEDULA]],TMODELO[Numero Documento],TMODELO[Empleado],_xlfn.XLOOKUP(Tabla15[[#This Row],[CEDULA]],TNOMINA[cedula],TNOMINA[nombre]))</f>
        <v>JOSE ROGELIO MARTE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2">
        <f>_xlfn.XLOOKUP(Tabla15[[#This Row],[COD]],TNOMINA[CODIGO],TNOMINA[sbruto])</f>
        <v>10000</v>
      </c>
      <c r="K1039" s="42">
        <f>_xlfn.XLOOKUP(Tabla15[[#This Row],[COD]],TNOMINA[CODIGO],TNOMINA[ISR])</f>
        <v>0</v>
      </c>
      <c r="L1039" s="42">
        <f>_xlfn.XLOOKUP(Tabla15[[#This Row],[COD]],TNOMINA[CODIGO],TNOMINA[SFS])</f>
        <v>0</v>
      </c>
      <c r="M1039" s="42">
        <f>_xlfn.XLOOKUP(Tabla15[[#This Row],[COD]],TNOMINA[CODIGO],TNOMINA[AFP])</f>
        <v>0</v>
      </c>
      <c r="N1039" s="42">
        <f>_xlfn.XLOOKUP(Tabla15[[#This Row],[COD]],TNOMINA[CODIGO],TNOMINA[Otro Desc.])</f>
        <v>0</v>
      </c>
      <c r="O1039" s="42">
        <f>_xlfn.XLOOKUP(Tabla15[[#This Row],[COD]],TNOMINA[CODIGO],TNOMINA[sneto])</f>
        <v>10000</v>
      </c>
      <c r="P1039" t="str">
        <f>_xlfn.XLOOKUP(Tabla15[[#This Row],[CEDULA]],EMPXSEXO[NODOC],EMPXSEXO[GENERO])</f>
        <v>M</v>
      </c>
      <c r="Q1039" s="104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0" spans="1:17">
      <c r="A1040" t="s">
        <v>8629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40228033482</v>
      </c>
      <c r="D1040" t="str">
        <f>_xlfn.XLOOKUP(Tabla15[[#This Row],[CEDULA]],TMODELO[Numero Documento],TMODELO[Empleado],_xlfn.XLOOKUP(Tabla15[[#This Row],[CEDULA]],TNOMINA[cedula],TNOMINA[nombre]))</f>
        <v>JOHAN FERNANDE CANDELARIO DE LA CRUZ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2">
        <f>_xlfn.XLOOKUP(Tabla15[[#This Row],[COD]],TNOMINA[CODIGO],TNOMINA[sbruto])</f>
        <v>10000</v>
      </c>
      <c r="K1040" s="42">
        <f>_xlfn.XLOOKUP(Tabla15[[#This Row],[COD]],TNOMINA[CODIGO],TNOMINA[ISR])</f>
        <v>0</v>
      </c>
      <c r="L1040" s="42">
        <f>_xlfn.XLOOKUP(Tabla15[[#This Row],[COD]],TNOMINA[CODIGO],TNOMINA[SFS])</f>
        <v>0</v>
      </c>
      <c r="M1040" s="42">
        <f>_xlfn.XLOOKUP(Tabla15[[#This Row],[COD]],TNOMINA[CODIGO],TNOMINA[AFP])</f>
        <v>0</v>
      </c>
      <c r="N1040" s="42">
        <f>_xlfn.XLOOKUP(Tabla15[[#This Row],[COD]],TNOMINA[CODIGO],TNOMINA[Otro Desc.])</f>
        <v>0</v>
      </c>
      <c r="O1040" s="42">
        <f>_xlfn.XLOOKUP(Tabla15[[#This Row],[COD]],TNOMINA[CODIGO],TNOMINA[sneto])</f>
        <v>10000</v>
      </c>
      <c r="P1040" t="str">
        <f>_xlfn.XLOOKUP(Tabla15[[#This Row],[CEDULA]],EMPXSEXO[NODOC],EMPXSEXO[GENERO])</f>
        <v>M</v>
      </c>
      <c r="Q1040" s="104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1" spans="1:17">
      <c r="A1041" t="s">
        <v>8633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40227883192</v>
      </c>
      <c r="D1041" t="str">
        <f>_xlfn.XLOOKUP(Tabla15[[#This Row],[CEDULA]],TMODELO[Numero Documento],TMODELO[Empleado],_xlfn.XLOOKUP(Tabla15[[#This Row],[CEDULA]],TNOMINA[cedula],TNOMINA[nombre]))</f>
        <v>ROSSI ESTHER TRONCOSO MANCEBO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2">
        <f>_xlfn.XLOOKUP(Tabla15[[#This Row],[COD]],TNOMINA[CODIGO],TNOMINA[sbruto])</f>
        <v>9000</v>
      </c>
      <c r="K1041" s="42">
        <f>_xlfn.XLOOKUP(Tabla15[[#This Row],[COD]],TNOMINA[CODIGO],TNOMINA[ISR])</f>
        <v>0</v>
      </c>
      <c r="L1041" s="42">
        <f>_xlfn.XLOOKUP(Tabla15[[#This Row],[COD]],TNOMINA[CODIGO],TNOMINA[SFS])</f>
        <v>0</v>
      </c>
      <c r="M1041" s="42">
        <f>_xlfn.XLOOKUP(Tabla15[[#This Row],[COD]],TNOMINA[CODIGO],TNOMINA[AFP])</f>
        <v>0</v>
      </c>
      <c r="N1041" s="42">
        <f>_xlfn.XLOOKUP(Tabla15[[#This Row],[COD]],TNOMINA[CODIGO],TNOMINA[Otro Desc.])</f>
        <v>0</v>
      </c>
      <c r="O1041" s="42">
        <f>_xlfn.XLOOKUP(Tabla15[[#This Row],[COD]],TNOMINA[CODIGO],TNOMINA[sneto])</f>
        <v>9000</v>
      </c>
      <c r="P1041" t="str">
        <f>_xlfn.XLOOKUP(Tabla15[[#This Row],[CEDULA]],EMPXSEXO[NODOC],EMPXSEXO[GENERO])</f>
        <v>F</v>
      </c>
      <c r="Q1041" s="104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2" spans="1:17">
      <c r="A1042" t="s">
        <v>8530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00113821250</v>
      </c>
      <c r="D1042" t="str">
        <f>_xlfn.XLOOKUP(Tabla15[[#This Row],[CEDULA]],TMODELO[Numero Documento],TMODELO[Empleado],_xlfn.XLOOKUP(Tabla15[[#This Row],[CEDULA]],TNOMINA[cedula],TNOMINA[nombre]))</f>
        <v>PEDRO TOMAS VASQUEZ MEDINA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2">
        <f>_xlfn.XLOOKUP(Tabla15[[#This Row],[COD]],TNOMINA[CODIGO],TNOMINA[sbruto])</f>
        <v>125000</v>
      </c>
      <c r="K1042" s="42">
        <f>_xlfn.XLOOKUP(Tabla15[[#This Row],[COD]],TNOMINA[CODIGO],TNOMINA[ISR])</f>
        <v>19832.87</v>
      </c>
      <c r="L1042" s="42">
        <f>_xlfn.XLOOKUP(Tabla15[[#This Row],[COD]],TNOMINA[CODIGO],TNOMINA[SFS])</f>
        <v>0</v>
      </c>
      <c r="M1042" s="42">
        <f>_xlfn.XLOOKUP(Tabla15[[#This Row],[COD]],TNOMINA[CODIGO],TNOMINA[AFP])</f>
        <v>0</v>
      </c>
      <c r="N1042" s="42">
        <f>_xlfn.XLOOKUP(Tabla15[[#This Row],[COD]],TNOMINA[CODIGO],TNOMINA[Otro Desc.])</f>
        <v>0</v>
      </c>
      <c r="O1042" s="42">
        <f>_xlfn.XLOOKUP(Tabla15[[#This Row],[COD]],TNOMINA[CODIGO],TNOMINA[sneto])</f>
        <v>105167.13</v>
      </c>
      <c r="P1042" t="str">
        <f>_xlfn.XLOOKUP(Tabla15[[#This Row],[CEDULA]],EMPXSEXO[NODOC],EMPXSEXO[GENERO])</f>
        <v>M</v>
      </c>
      <c r="Q1042" s="104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043" spans="1:17" hidden="1">
      <c r="A1043" t="s">
        <v>8111</v>
      </c>
      <c r="B1043" t="str">
        <f>_xlfn.XLOOKUP(Tabla15[[#This Row],[COD]],TNOMINA[CODIGO],TNOMINA[tipo])</f>
        <v>SUPLENCIA</v>
      </c>
      <c r="C1043" t="str">
        <f>_xlfn.XLOOKUP(Tabla15[[#This Row],[COD]],TNOMINA[CODIGO],TNOMINA[cedula])</f>
        <v>00108956988</v>
      </c>
      <c r="D1043" t="str">
        <f>_xlfn.XLOOKUP(Tabla15[[#This Row],[CEDULA]],TMODELO[Numero Documento],TMODELO[Empleado],_xlfn.XLOOKUP(Tabla15[[#This Row],[CEDULA]],TNOMINA[cedula],TNOMINA[nombre]))</f>
        <v>JESUS RAMIREZ SANCHEZ</v>
      </c>
      <c r="E1043" t="str">
        <f>_xlfn.XLOOKUP(Tabla15[[#This Row],[CEDULA]],TMODELO[Numero Documento],TMODELO[Cargo],_xlfn.XLOOKUP(Tabla15[[#This Row],[COD]],TNOMINA[CODIGO],TNOMINA[cargo]))</f>
        <v>ANALISTA PRESUPUESTO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3" t="str">
        <f>_xlfn.XLOOKUP(Tabla15[[#This Row],[CEDULA]],TNOMBRADOS[CEDULA],TNOMBRADOS[STATUS],
_xlfn.XLOOKUP(Tabla15[[#This Row],[CEDULA]],TCARRERA[CEDULA],TCARRERA[CATEGORIA DEL SERVIDOR],""))</f>
        <v>CARRERA ADMINISTRATIVA</v>
      </c>
      <c r="H1043" t="str">
        <f>_xlfn.XLOOKUP(Tabla15[[#This Row],[CARGO]],Tabla612[CARGO],Tabla612[CATEGORIA DEL SERVIDOR],Tabla15[[#This Row],[TIPO]])</f>
        <v>SUPLENCIA</v>
      </c>
      <c r="I1043" t="str">
        <f>IF(Tabla15[[#This Row],[CAT1]]&lt;&gt;"",Tabla15[[#This Row],[CAT1]],Tabla15[[#This Row],[CAT2]])</f>
        <v>CARRERA ADMINISTRATIVA</v>
      </c>
      <c r="J1043" s="42">
        <f>_xlfn.XLOOKUP(Tabla15[[#This Row],[COD]],TNOMINA[CODIGO],TNOMINA[sbruto])</f>
        <v>15000</v>
      </c>
      <c r="K1043" s="42">
        <f>_xlfn.XLOOKUP(Tabla15[[#This Row],[COD]],TNOMINA[CODIGO],TNOMINA[ISR])</f>
        <v>2808.78</v>
      </c>
      <c r="L1043" s="42">
        <f>_xlfn.XLOOKUP(Tabla15[[#This Row],[COD]],TNOMINA[CODIGO],TNOMINA[SFS])</f>
        <v>430.5</v>
      </c>
      <c r="M1043" s="42">
        <f>_xlfn.XLOOKUP(Tabla15[[#This Row],[COD]],TNOMINA[CODIGO],TNOMINA[AFP])</f>
        <v>456</v>
      </c>
      <c r="N1043" s="42">
        <f>_xlfn.XLOOKUP(Tabla15[[#This Row],[COD]],TNOMINA[CODIGO],TNOMINA[Otro Desc.])</f>
        <v>0</v>
      </c>
      <c r="O1043" s="42">
        <f>_xlfn.XLOOKUP(Tabla15[[#This Row],[COD]],TNOMINA[CODIGO],TNOMINA[sneto])</f>
        <v>11304.72</v>
      </c>
      <c r="P1043" t="str">
        <f>_xlfn.XLOOKUP(Tabla15[[#This Row],[CEDULA]],EMPXSEXO[NODOC],EMPXSEXO[GENERO])</f>
        <v>F</v>
      </c>
      <c r="Q1043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4" spans="1:17" hidden="1">
      <c r="A1044" t="s">
        <v>8113</v>
      </c>
      <c r="B1044" t="str">
        <f>_xlfn.XLOOKUP(Tabla15[[#This Row],[COD]],TNOMINA[CODIGO],TNOMINA[tipo])</f>
        <v>SUPLENCIA</v>
      </c>
      <c r="C1044" t="str">
        <f>_xlfn.XLOOKUP(Tabla15[[#This Row],[COD]],TNOMINA[CODIGO],TNOMINA[cedula])</f>
        <v>01200435418</v>
      </c>
      <c r="D1044" t="str">
        <f>_xlfn.XLOOKUP(Tabla15[[#This Row],[CEDULA]],TMODELO[Numero Documento],TMODELO[Empleado],_xlfn.XLOOKUP(Tabla15[[#This Row],[CEDULA]],TNOMINA[cedula],TNOMINA[nombre]))</f>
        <v>JULIANA MATEO FELIZ</v>
      </c>
      <c r="E1044" t="str">
        <f>_xlfn.XLOOKUP(Tabla15[[#This Row],[CEDULA]],TMODELO[Numero Documento],TMODELO[Cargo],_xlfn.XLOOKUP(Tabla15[[#This Row],[COD]],TNOMINA[CODIGO],TNOMINA[cargo]))</f>
        <v>ANALISTA PRESUPUESTO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4" t="str">
        <f>_xlfn.XLOOKUP(Tabla15[[#This Row],[CEDULA]],TNOMBRADOS[CEDULA],TNOMBRADOS[STATUS],
_xlfn.XLOOKUP(Tabla15[[#This Row],[CEDULA]],TCARRERA[CEDULA],TCARRERA[CATEGORIA DEL SERVIDOR],""))</f>
        <v>CARRERA ADMINISTRATIVA</v>
      </c>
      <c r="H1044" t="str">
        <f>_xlfn.XLOOKUP(Tabla15[[#This Row],[CARGO]],Tabla612[CARGO],Tabla612[CATEGORIA DEL SERVIDOR],Tabla15[[#This Row],[TIPO]])</f>
        <v>SUPLENCIA</v>
      </c>
      <c r="I1044" t="str">
        <f>IF(Tabla15[[#This Row],[CAT1]]&lt;&gt;"",Tabla15[[#This Row],[CAT1]],Tabla15[[#This Row],[CAT2]])</f>
        <v>CARRERA ADMINISTRATIVA</v>
      </c>
      <c r="J1044" s="42">
        <f>_xlfn.XLOOKUP(Tabla15[[#This Row],[COD]],TNOMINA[CODIGO],TNOMINA[sbruto])</f>
        <v>5000</v>
      </c>
      <c r="K1044" s="42">
        <f>_xlfn.XLOOKUP(Tabla15[[#This Row],[COD]],TNOMINA[CODIGO],TNOMINA[ISR])</f>
        <v>940.9</v>
      </c>
      <c r="L1044" s="42">
        <f>_xlfn.XLOOKUP(Tabla15[[#This Row],[COD]],TNOMINA[CODIGO],TNOMINA[SFS])</f>
        <v>143.5</v>
      </c>
      <c r="M1044" s="42">
        <f>_xlfn.XLOOKUP(Tabla15[[#This Row],[COD]],TNOMINA[CODIGO],TNOMINA[AFP])</f>
        <v>152</v>
      </c>
      <c r="N1044" s="42">
        <f>_xlfn.XLOOKUP(Tabla15[[#This Row],[COD]],TNOMINA[CODIGO],TNOMINA[Otro Desc.])</f>
        <v>0</v>
      </c>
      <c r="O1044" s="42">
        <f>_xlfn.XLOOKUP(Tabla15[[#This Row],[COD]],TNOMINA[CODIGO],TNOMINA[sneto])</f>
        <v>3763.6</v>
      </c>
      <c r="P1044" t="str">
        <f>_xlfn.XLOOKUP(Tabla15[[#This Row],[CEDULA]],EMPXSEXO[NODOC],EMPXSEXO[GENERO])</f>
        <v>F</v>
      </c>
      <c r="Q1044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5" spans="1:17" hidden="1">
      <c r="A1045" t="s">
        <v>8107</v>
      </c>
      <c r="B1045" t="str">
        <f>_xlfn.XLOOKUP(Tabla15[[#This Row],[COD]],TNOMINA[CODIGO],TNOMINA[tipo])</f>
        <v>SUPLENCIA</v>
      </c>
      <c r="C1045" t="str">
        <f>_xlfn.XLOOKUP(Tabla15[[#This Row],[COD]],TNOMINA[CODIGO],TNOMINA[cedula])</f>
        <v>00104112487</v>
      </c>
      <c r="D1045" t="str">
        <f>_xlfn.XLOOKUP(Tabla15[[#This Row],[CEDULA]],TMODELO[Numero Documento],TMODELO[Empleado],_xlfn.XLOOKUP(Tabla15[[#This Row],[CEDULA]],TNOMINA[cedula],TNOMINA[nombre]))</f>
        <v>ANGEL FELICIANO CUEVAS RIJO</v>
      </c>
      <c r="E1045" t="str">
        <f>_xlfn.XLOOKUP(Tabla15[[#This Row],[CEDULA]],TMODELO[Numero Documento],TMODELO[Cargo],_xlfn.XLOOKUP(Tabla15[[#This Row],[COD]],TNOMINA[CODIGO],TNOMINA[cargo]))</f>
        <v>TECNICO EN COMPRAS Y CONTRATACIONES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45" t="str">
        <f>_xlfn.XLOOKUP(Tabla15[[#This Row],[CEDULA]],TNOMBRADOS[CEDULA],TNOMBRADOS[STATUS],
_xlfn.XLOOKUP(Tabla15[[#This Row],[CEDULA]],TCARRERA[CEDULA],TCARRERA[CATEGORIA DEL SERVIDOR],""))</f>
        <v>CARRERA ADMINISTRATIVA</v>
      </c>
      <c r="H1045" t="str">
        <f>_xlfn.XLOOKUP(Tabla15[[#This Row],[CARGO]],Tabla612[CARGO],Tabla612[CATEGORIA DEL SERVIDOR],Tabla15[[#This Row],[TIPO]])</f>
        <v>SUPLENCIA</v>
      </c>
      <c r="I1045" t="str">
        <f>IF(Tabla15[[#This Row],[CAT1]]&lt;&gt;"",Tabla15[[#This Row],[CAT1]],Tabla15[[#This Row],[CAT2]])</f>
        <v>CARRERA ADMINISTRATIVA</v>
      </c>
      <c r="J1045" s="42">
        <f>_xlfn.XLOOKUP(Tabla15[[#This Row],[COD]],TNOMINA[CODIGO],TNOMINA[sbruto])</f>
        <v>35000</v>
      </c>
      <c r="K1045" s="42">
        <f>_xlfn.XLOOKUP(Tabla15[[#This Row],[COD]],TNOMINA[CODIGO],TNOMINA[ISR])</f>
        <v>8232.8799999999992</v>
      </c>
      <c r="L1045" s="42">
        <f>_xlfn.XLOOKUP(Tabla15[[#This Row],[COD]],TNOMINA[CODIGO],TNOMINA[SFS])</f>
        <v>1004.5</v>
      </c>
      <c r="M1045" s="42">
        <f>_xlfn.XLOOKUP(Tabla15[[#This Row],[COD]],TNOMINA[CODIGO],TNOMINA[AFP])</f>
        <v>1064</v>
      </c>
      <c r="N1045" s="42">
        <f>_xlfn.XLOOKUP(Tabla15[[#This Row],[COD]],TNOMINA[CODIGO],TNOMINA[Otro Desc.])</f>
        <v>0</v>
      </c>
      <c r="O1045" s="42">
        <f>_xlfn.XLOOKUP(Tabla15[[#This Row],[COD]],TNOMINA[CODIGO],TNOMINA[sneto])</f>
        <v>24698.62</v>
      </c>
      <c r="P1045" t="str">
        <f>_xlfn.XLOOKUP(Tabla15[[#This Row],[CEDULA]],EMPXSEXO[NODOC],EMPXSEXO[GENERO])</f>
        <v>M</v>
      </c>
      <c r="Q1045" s="104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046" spans="1:17" hidden="1">
      <c r="A1046" t="s">
        <v>8120</v>
      </c>
      <c r="B1046" t="str">
        <f>_xlfn.XLOOKUP(Tabla15[[#This Row],[COD]],TNOMINA[CODIGO],TNOMINA[tipo])</f>
        <v>SUPLENCIA</v>
      </c>
      <c r="C1046" t="str">
        <f>_xlfn.XLOOKUP(Tabla15[[#This Row],[COD]],TNOMINA[CODIGO],TNOMINA[cedula])</f>
        <v>08200226895</v>
      </c>
      <c r="D1046" t="str">
        <f>_xlfn.XLOOKUP(Tabla15[[#This Row],[CEDULA]],TMODELO[Numero Documento],TMODELO[Empleado],_xlfn.XLOOKUP(Tabla15[[#This Row],[CEDULA]],TNOMINA[cedula],TNOMINA[nombre]))</f>
        <v>MARIA YSABEL PEREZ PEREZ</v>
      </c>
      <c r="E1046" t="str">
        <f>_xlfn.XLOOKUP(Tabla15[[#This Row],[CEDULA]],TMODELO[Numero Documento],TMODELO[Cargo],_xlfn.XLOOKUP(Tabla15[[#This Row],[COD]],TNOMINA[CODIGO],TNOMINA[cargo]))</f>
        <v>SUB-ENCARGADA CONTABILIDAD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46" t="str">
        <f>_xlfn.XLOOKUP(Tabla15[[#This Row],[CEDULA]],TNOMBRADOS[CEDULA],TNOMBRADOS[STATUS],
_xlfn.XLOOKUP(Tabla15[[#This Row],[CEDULA]],TCARRERA[CEDULA],TCARRERA[CATEGORIA DEL SERVIDOR],""))</f>
        <v>CARRERA ADMINISTRATIVA</v>
      </c>
      <c r="H1046" t="str">
        <f>_xlfn.XLOOKUP(Tabla15[[#This Row],[CARGO]],Tabla612[CARGO],Tabla612[CATEGORIA DEL SERVIDOR],Tabla15[[#This Row],[TIPO]])</f>
        <v>SUPLENCIA</v>
      </c>
      <c r="I1046" t="str">
        <f>IF(Tabla15[[#This Row],[CAT1]]&lt;&gt;"",Tabla15[[#This Row],[CAT1]],Tabla15[[#This Row],[CAT2]])</f>
        <v>CARRERA ADMINISTRATIVA</v>
      </c>
      <c r="J1046" s="42">
        <f>_xlfn.XLOOKUP(Tabla15[[#This Row],[COD]],TNOMINA[CODIGO],TNOMINA[sbruto])</f>
        <v>5000</v>
      </c>
      <c r="K1046" s="42">
        <f>_xlfn.XLOOKUP(Tabla15[[#This Row],[COD]],TNOMINA[CODIGO],TNOMINA[ISR])</f>
        <v>940.9</v>
      </c>
      <c r="L1046" s="42">
        <f>_xlfn.XLOOKUP(Tabla15[[#This Row],[COD]],TNOMINA[CODIGO],TNOMINA[SFS])</f>
        <v>143.5</v>
      </c>
      <c r="M1046" s="42">
        <f>_xlfn.XLOOKUP(Tabla15[[#This Row],[COD]],TNOMINA[CODIGO],TNOMINA[AFP])</f>
        <v>152</v>
      </c>
      <c r="N1046" s="42">
        <f>_xlfn.XLOOKUP(Tabla15[[#This Row],[COD]],TNOMINA[CODIGO],TNOMINA[Otro Desc.])</f>
        <v>0</v>
      </c>
      <c r="O1046" s="42">
        <f>_xlfn.XLOOKUP(Tabla15[[#This Row],[COD]],TNOMINA[CODIGO],TNOMINA[sneto])</f>
        <v>3763.6</v>
      </c>
      <c r="P1046" t="str">
        <f>_xlfn.XLOOKUP(Tabla15[[#This Row],[CEDULA]],EMPXSEXO[NODOC],EMPXSEXO[GENERO])</f>
        <v>F</v>
      </c>
      <c r="Q1046" s="104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047" spans="1:17" hidden="1">
      <c r="A1047" t="s">
        <v>8112</v>
      </c>
      <c r="B1047" t="str">
        <f>_xlfn.XLOOKUP(Tabla15[[#This Row],[COD]],TNOMINA[CODIGO],TNOMINA[tipo])</f>
        <v>SUPLENCIA</v>
      </c>
      <c r="C1047" t="str">
        <f>_xlfn.XLOOKUP(Tabla15[[#This Row],[COD]],TNOMINA[CODIGO],TNOMINA[cedula])</f>
        <v>09300524403</v>
      </c>
      <c r="D1047" t="str">
        <f>_xlfn.XLOOKUP(Tabla15[[#This Row],[CEDULA]],TMODELO[Numero Documento],TMODELO[Empleado],_xlfn.XLOOKUP(Tabla15[[#This Row],[CEDULA]],TNOMINA[cedula],TNOMINA[nombre]))</f>
        <v>JUANA ROBELINA VILLAR GUERRERO</v>
      </c>
      <c r="E1047" t="str">
        <f>_xlfn.XLOOKUP(Tabla15[[#This Row],[CEDULA]],TMODELO[Numero Documento],TMODELO[Cargo],_xlfn.XLOOKUP(Tabla15[[#This Row],[COD]],TNOMINA[CODIGO],TNOMINA[cargo]))</f>
        <v>ANALISTA FINANCIERO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7" t="str">
        <f>_xlfn.XLOOKUP(Tabla15[[#This Row],[CEDULA]],TNOMBRADOS[CEDULA],TNOMBRADOS[STATUS],
_xlfn.XLOOKUP(Tabla15[[#This Row],[CEDULA]],TCARRERA[CEDULA],TCARRERA[CATEGORIA DEL SERVIDOR],""))</f>
        <v>CARRERA ADMINISTRATIVA</v>
      </c>
      <c r="H1047" t="str">
        <f>_xlfn.XLOOKUP(Tabla15[[#This Row],[CARGO]],Tabla612[CARGO],Tabla612[CATEGORIA DEL SERVIDOR],Tabla15[[#This Row],[TIPO]])</f>
        <v>SUPLENCIA</v>
      </c>
      <c r="I1047" t="str">
        <f>IF(Tabla15[[#This Row],[CAT1]]&lt;&gt;"",Tabla15[[#This Row],[CAT1]],Tabla15[[#This Row],[CAT2]])</f>
        <v>CARRERA ADMINISTRATIVA</v>
      </c>
      <c r="J1047" s="42">
        <f>_xlfn.XLOOKUP(Tabla15[[#This Row],[COD]],TNOMINA[CODIGO],TNOMINA[sbruto])</f>
        <v>30000</v>
      </c>
      <c r="K1047" s="42">
        <f>_xlfn.XLOOKUP(Tabla15[[#This Row],[COD]],TNOMINA[CODIGO],TNOMINA[ISR])</f>
        <v>0</v>
      </c>
      <c r="L1047" s="42">
        <f>_xlfn.XLOOKUP(Tabla15[[#This Row],[COD]],TNOMINA[CODIGO],TNOMINA[SFS])</f>
        <v>861</v>
      </c>
      <c r="M1047" s="42">
        <f>_xlfn.XLOOKUP(Tabla15[[#This Row],[COD]],TNOMINA[CODIGO],TNOMINA[AFP])</f>
        <v>912</v>
      </c>
      <c r="N1047" s="42">
        <f>_xlfn.XLOOKUP(Tabla15[[#This Row],[COD]],TNOMINA[CODIGO],TNOMINA[Otro Desc.])</f>
        <v>0</v>
      </c>
      <c r="O1047" s="42">
        <f>_xlfn.XLOOKUP(Tabla15[[#This Row],[COD]],TNOMINA[CODIGO],TNOMINA[sneto])</f>
        <v>28227</v>
      </c>
      <c r="P1047" t="str">
        <f>_xlfn.XLOOKUP(Tabla15[[#This Row],[CEDULA]],EMPXSEXO[NODOC],EMPXSEXO[GENERO])</f>
        <v>F</v>
      </c>
      <c r="Q1047" s="104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8" spans="1:17" hidden="1">
      <c r="A1048" t="s">
        <v>8117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00101184281</v>
      </c>
      <c r="D1048" t="str">
        <f>_xlfn.XLOOKUP(Tabla15[[#This Row],[CEDULA]],TMODELO[Numero Documento],TMODELO[Empleado],_xlfn.XLOOKUP(Tabla15[[#This Row],[CEDULA]],TNOMINA[cedula],TNOMINA[nombre]))</f>
        <v>LUISA MIRQUELINA MATOS TONOS</v>
      </c>
      <c r="E1048" t="str">
        <f>_xlfn.XLOOKUP(Tabla15[[#This Row],[CEDULA]],TMODELO[Numero Documento],TMODELO[Cargo],_xlfn.XLOOKUP(Tabla15[[#This Row],[COD]],TNOMINA[CODIGO],TNOMINA[cargo]))</f>
        <v>ANALISTA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2">
        <f>_xlfn.XLOOKUP(Tabla15[[#This Row],[COD]],TNOMINA[CODIGO],TNOMINA[sbruto])</f>
        <v>5000</v>
      </c>
      <c r="K1048" s="42">
        <f>_xlfn.XLOOKUP(Tabla15[[#This Row],[COD]],TNOMINA[CODIGO],TNOMINA[ISR])</f>
        <v>940.9</v>
      </c>
      <c r="L1048" s="42">
        <f>_xlfn.XLOOKUP(Tabla15[[#This Row],[COD]],TNOMINA[CODIGO],TNOMINA[SFS])</f>
        <v>143.5</v>
      </c>
      <c r="M1048" s="42">
        <f>_xlfn.XLOOKUP(Tabla15[[#This Row],[COD]],TNOMINA[CODIGO],TNOMINA[AFP])</f>
        <v>152</v>
      </c>
      <c r="N1048" s="42">
        <f>_xlfn.XLOOKUP(Tabla15[[#This Row],[COD]],TNOMINA[CODIGO],TNOMINA[Otro Desc.])</f>
        <v>0</v>
      </c>
      <c r="O1048" s="42">
        <f>_xlfn.XLOOKUP(Tabla15[[#This Row],[COD]],TNOMINA[CODIGO],TNOMINA[sneto])</f>
        <v>3763.6</v>
      </c>
      <c r="P1048" t="str">
        <f>_xlfn.XLOOKUP(Tabla15[[#This Row],[CEDULA]],EMPXSEXO[NODOC],EMPXSEXO[GENERO])</f>
        <v>F</v>
      </c>
      <c r="Q1048" s="104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9" spans="1:17" hidden="1">
      <c r="A1049" t="s">
        <v>8110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22300687054</v>
      </c>
      <c r="D1049" t="str">
        <f>_xlfn.XLOOKUP(Tabla15[[#This Row],[CEDULA]],TMODELO[Numero Documento],TMODELO[Empleado],_xlfn.XLOOKUP(Tabla15[[#This Row],[CEDULA]],TNOMINA[cedula],TNOMINA[nombre]))</f>
        <v>ESTHEFANY AMINTA PEREZ ADAMES</v>
      </c>
      <c r="E1049" t="str">
        <f>_xlfn.XLOOKUP(Tabla15[[#This Row],[CEDULA]],TMODELO[Numero Documento],TMODELO[Cargo],_xlfn.XLOOKUP(Tabla15[[#This Row],[COD]],TNOMINA[CODIGO],TNOMINA[cargo]))</f>
        <v>GUIA BILINGUE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2">
        <f>_xlfn.XLOOKUP(Tabla15[[#This Row],[COD]],TNOMINA[CODIGO],TNOMINA[sbruto])</f>
        <v>42000</v>
      </c>
      <c r="K1049" s="42">
        <f>_xlfn.XLOOKUP(Tabla15[[#This Row],[COD]],TNOMINA[CODIGO],TNOMINA[ISR])</f>
        <v>4410.0600000000004</v>
      </c>
      <c r="L1049" s="42">
        <f>_xlfn.XLOOKUP(Tabla15[[#This Row],[COD]],TNOMINA[CODIGO],TNOMINA[SFS])</f>
        <v>1205.4000000000001</v>
      </c>
      <c r="M1049" s="42">
        <f>_xlfn.XLOOKUP(Tabla15[[#This Row],[COD]],TNOMINA[CODIGO],TNOMINA[AFP])</f>
        <v>1276.8</v>
      </c>
      <c r="N1049" s="42">
        <f>_xlfn.XLOOKUP(Tabla15[[#This Row],[COD]],TNOMINA[CODIGO],TNOMINA[Otro Desc.])</f>
        <v>0</v>
      </c>
      <c r="O1049" s="42">
        <f>_xlfn.XLOOKUP(Tabla15[[#This Row],[COD]],TNOMINA[CODIGO],TNOMINA[sneto])</f>
        <v>35107.74</v>
      </c>
      <c r="P1049" t="str">
        <f>_xlfn.XLOOKUP(Tabla15[[#This Row],[CEDULA]],EMPXSEXO[NODOC],EMPXSEXO[GENERO])</f>
        <v>F</v>
      </c>
      <c r="Q1049" s="104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1050" spans="1:17" hidden="1">
      <c r="A1050" t="s">
        <v>8123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22300245127</v>
      </c>
      <c r="D1050" t="str">
        <f>_xlfn.XLOOKUP(Tabla15[[#This Row],[CEDULA]],TMODELO[Numero Documento],TMODELO[Empleado],_xlfn.XLOOKUP(Tabla15[[#This Row],[CEDULA]],TNOMINA[cedula],TNOMINA[nombre]))</f>
        <v>NATHALY ROSA DOMINGUEZ</v>
      </c>
      <c r="E1050" t="str">
        <f>_xlfn.XLOOKUP(Tabla15[[#This Row],[CEDULA]],TMODELO[Numero Documento],TMODELO[Cargo],_xlfn.XLOOKUP(Tabla15[[#This Row],[COD]],TNOMINA[CODIGO],TNOMINA[cargo]))</f>
        <v>SECRETARIA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ESTATUTO SIMPLIFICADO</v>
      </c>
      <c r="I1050" t="str">
        <f>IF(Tabla15[[#This Row],[CAT1]]&lt;&gt;"",Tabla15[[#This Row],[CAT1]],Tabla15[[#This Row],[CAT2]])</f>
        <v>CARRERA ADMINISTRATIVA</v>
      </c>
      <c r="J1050" s="42">
        <f>_xlfn.XLOOKUP(Tabla15[[#This Row],[COD]],TNOMINA[CODIGO],TNOMINA[sbruto])</f>
        <v>25000</v>
      </c>
      <c r="K1050" s="42">
        <f>_xlfn.XLOOKUP(Tabla15[[#This Row],[COD]],TNOMINA[CODIGO],TNOMINA[ISR])</f>
        <v>4140.26</v>
      </c>
      <c r="L1050" s="42">
        <f>_xlfn.XLOOKUP(Tabla15[[#This Row],[COD]],TNOMINA[CODIGO],TNOMINA[SFS])</f>
        <v>717.5</v>
      </c>
      <c r="M1050" s="42">
        <f>_xlfn.XLOOKUP(Tabla15[[#This Row],[COD]],TNOMINA[CODIGO],TNOMINA[AFP])</f>
        <v>760</v>
      </c>
      <c r="N1050" s="42">
        <f>_xlfn.XLOOKUP(Tabla15[[#This Row],[COD]],TNOMINA[CODIGO],TNOMINA[Otro Desc.])</f>
        <v>0</v>
      </c>
      <c r="O1050" s="42">
        <f>_xlfn.XLOOKUP(Tabla15[[#This Row],[COD]],TNOMINA[CODIGO],TNOMINA[sneto])</f>
        <v>19382.240000000002</v>
      </c>
      <c r="P1050" t="str">
        <f>_xlfn.XLOOKUP(Tabla15[[#This Row],[CEDULA]],EMPXSEXO[NODOC],EMPXSEXO[GENERO])</f>
        <v>F</v>
      </c>
      <c r="Q1050" s="104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1051" spans="1:17" hidden="1">
      <c r="A1051" t="s">
        <v>8115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00117464859</v>
      </c>
      <c r="D1051" t="str">
        <f>_xlfn.XLOOKUP(Tabla15[[#This Row],[CEDULA]],TMODELO[Numero Documento],TMODELO[Empleado],_xlfn.XLOOKUP(Tabla15[[#This Row],[CEDULA]],TNOMINA[cedula],TNOMINA[nombre]))</f>
        <v>LENIN BOLIVAR MONTERO SOLANO</v>
      </c>
      <c r="E1051" t="str">
        <f>_xlfn.XLOOKUP(Tabla15[[#This Row],[CEDULA]],TMODELO[Numero Documento],TMODELO[Cargo],_xlfn.XLOOKUP(Tabla15[[#This Row],[COD]],TNOMINA[CODIGO],TNOMINA[cargo]))</f>
        <v>ANALISTA DE RECURSOS HUMANOS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2">
        <f>_xlfn.XLOOKUP(Tabla15[[#This Row],[COD]],TNOMINA[CODIGO],TNOMINA[sbruto])</f>
        <v>65000</v>
      </c>
      <c r="K1051" s="42">
        <f>_xlfn.XLOOKUP(Tabla15[[#This Row],[COD]],TNOMINA[CODIGO],TNOMINA[ISR])</f>
        <v>14890.5</v>
      </c>
      <c r="L1051" s="42">
        <f>_xlfn.XLOOKUP(Tabla15[[#This Row],[COD]],TNOMINA[CODIGO],TNOMINA[SFS])</f>
        <v>1865.5</v>
      </c>
      <c r="M1051" s="42">
        <f>_xlfn.XLOOKUP(Tabla15[[#This Row],[COD]],TNOMINA[CODIGO],TNOMINA[AFP])</f>
        <v>1976</v>
      </c>
      <c r="N1051" s="42">
        <f>_xlfn.XLOOKUP(Tabla15[[#This Row],[COD]],TNOMINA[CODIGO],TNOMINA[Otro Desc.])</f>
        <v>0</v>
      </c>
      <c r="O1051" s="42">
        <f>_xlfn.XLOOKUP(Tabla15[[#This Row],[COD]],TNOMINA[CODIGO],TNOMINA[sneto])</f>
        <v>46268</v>
      </c>
      <c r="P1051" t="str">
        <f>_xlfn.XLOOKUP(Tabla15[[#This Row],[CEDULA]],EMPXSEXO[NODOC],EMPXSEXO[GENERO])</f>
        <v>M</v>
      </c>
      <c r="Q1051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2" spans="1:17" hidden="1">
      <c r="A1052" t="s">
        <v>8109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00116024829</v>
      </c>
      <c r="D1052" t="str">
        <f>_xlfn.XLOOKUP(Tabla15[[#This Row],[CEDULA]],TMODELO[Numero Documento],TMODELO[Empleado],_xlfn.XLOOKUP(Tabla15[[#This Row],[CEDULA]],TNOMINA[cedula],TNOMINA[nombre]))</f>
        <v>DAYANA ALTAGRACIA MELLA HERNANDEZ</v>
      </c>
      <c r="E1052" t="str">
        <f>_xlfn.XLOOKUP(Tabla15[[#This Row],[CEDULA]],TMODELO[Numero Documento],TMODELO[Cargo],_xlfn.XLOOKUP(Tabla15[[#This Row],[COD]],TNOMINA[CODIGO],TNOMINA[cargo]))</f>
        <v>SECRETARIA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ESTATUTO SIMPLIFICADO</v>
      </c>
      <c r="I1052" t="str">
        <f>IF(Tabla15[[#This Row],[CAT1]]&lt;&gt;"",Tabla15[[#This Row],[CAT1]],Tabla15[[#This Row],[CAT2]])</f>
        <v>CARRERA ADMINISTRATIVA</v>
      </c>
      <c r="J1052" s="42">
        <f>_xlfn.XLOOKUP(Tabla15[[#This Row],[COD]],TNOMINA[CODIGO],TNOMINA[sbruto])</f>
        <v>35000</v>
      </c>
      <c r="K1052" s="42">
        <f>_xlfn.XLOOKUP(Tabla15[[#This Row],[COD]],TNOMINA[CODIGO],TNOMINA[ISR])</f>
        <v>5368.45</v>
      </c>
      <c r="L1052" s="42">
        <f>_xlfn.XLOOKUP(Tabla15[[#This Row],[COD]],TNOMINA[CODIGO],TNOMINA[SFS])</f>
        <v>1004.5</v>
      </c>
      <c r="M1052" s="42">
        <f>_xlfn.XLOOKUP(Tabla15[[#This Row],[COD]],TNOMINA[CODIGO],TNOMINA[AFP])</f>
        <v>1064</v>
      </c>
      <c r="N1052" s="42">
        <f>_xlfn.XLOOKUP(Tabla15[[#This Row],[COD]],TNOMINA[CODIGO],TNOMINA[Otro Desc.])</f>
        <v>0</v>
      </c>
      <c r="O1052" s="42">
        <f>_xlfn.XLOOKUP(Tabla15[[#This Row],[COD]],TNOMINA[CODIGO],TNOMINA[sneto])</f>
        <v>27563.05</v>
      </c>
      <c r="P1052" t="str">
        <f>_xlfn.XLOOKUP(Tabla15[[#This Row],[CEDULA]],EMPXSEXO[NODOC],EMPXSEXO[GENERO])</f>
        <v>F</v>
      </c>
      <c r="Q1052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3" spans="1:17" hidden="1">
      <c r="A1053" t="s">
        <v>8116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00104452990</v>
      </c>
      <c r="D1053" t="str">
        <f>_xlfn.XLOOKUP(Tabla15[[#This Row],[CEDULA]],TMODELO[Numero Documento],TMODELO[Empleado],_xlfn.XLOOKUP(Tabla15[[#This Row],[CEDULA]],TNOMINA[cedula],TNOMINA[nombre]))</f>
        <v>LOURDES DE JESUS CAMACHO</v>
      </c>
      <c r="E1053" t="str">
        <f>_xlfn.XLOOKUP(Tabla15[[#This Row],[CEDULA]],TMODELO[Numero Documento],TMODELO[Cargo],_xlfn.XLOOKUP(Tabla15[[#This Row],[COD]],TNOMINA[CODIGO],TNOMINA[cargo]))</f>
        <v>ENCARGADO (A) NOMINA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2">
        <f>_xlfn.XLOOKUP(Tabla15[[#This Row],[COD]],TNOMINA[CODIGO],TNOMINA[sbruto])</f>
        <v>20000</v>
      </c>
      <c r="K1053" s="42">
        <f>_xlfn.XLOOKUP(Tabla15[[#This Row],[COD]],TNOMINA[CODIGO],TNOMINA[ISR])</f>
        <v>4704.5</v>
      </c>
      <c r="L1053" s="42">
        <f>_xlfn.XLOOKUP(Tabla15[[#This Row],[COD]],TNOMINA[CODIGO],TNOMINA[SFS])</f>
        <v>574</v>
      </c>
      <c r="M1053" s="42">
        <f>_xlfn.XLOOKUP(Tabla15[[#This Row],[COD]],TNOMINA[CODIGO],TNOMINA[AFP])</f>
        <v>608</v>
      </c>
      <c r="N1053" s="42">
        <f>_xlfn.XLOOKUP(Tabla15[[#This Row],[COD]],TNOMINA[CODIGO],TNOMINA[Otro Desc.])</f>
        <v>0</v>
      </c>
      <c r="O1053" s="42">
        <f>_xlfn.XLOOKUP(Tabla15[[#This Row],[COD]],TNOMINA[CODIGO],TNOMINA[sneto])</f>
        <v>14113.5</v>
      </c>
      <c r="P1053" t="str">
        <f>_xlfn.XLOOKUP(Tabla15[[#This Row],[CEDULA]],EMPXSEXO[NODOC],EMPXSEXO[GENERO])</f>
        <v>F</v>
      </c>
      <c r="Q1053" s="104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054" spans="1:17" hidden="1">
      <c r="A1054" t="s">
        <v>8114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04900563588</v>
      </c>
      <c r="D1054" t="str">
        <f>_xlfn.XLOOKUP(Tabla15[[#This Row],[CEDULA]],TMODELO[Numero Documento],TMODELO[Empleado],_xlfn.XLOOKUP(Tabla15[[#This Row],[CEDULA]],TNOMINA[cedula],TNOMINA[nombre]))</f>
        <v>KENIA YACQUELIN MORENO JIMENEZ</v>
      </c>
      <c r="E1054" t="str">
        <f>_xlfn.XLOOKUP(Tabla15[[#This Row],[CEDULA]],TMODELO[Numero Documento],TMODELO[Cargo],_xlfn.XLOOKUP(Tabla15[[#This Row],[COD]],TNOMINA[CODIGO],TNOMINA[cargo]))</f>
        <v>SECRETARIA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ESTATUTO SIMPLIFICADO</v>
      </c>
      <c r="I1054" t="str">
        <f>IF(Tabla15[[#This Row],[CAT1]]&lt;&gt;"",Tabla15[[#This Row],[CAT1]],Tabla15[[#This Row],[CAT2]])</f>
        <v>CARRERA ADMINISTRATIVA</v>
      </c>
      <c r="J1054" s="42">
        <f>_xlfn.XLOOKUP(Tabla15[[#This Row],[COD]],TNOMINA[CODIGO],TNOMINA[sbruto])</f>
        <v>25000</v>
      </c>
      <c r="K1054" s="42">
        <f>_xlfn.XLOOKUP(Tabla15[[#This Row],[COD]],TNOMINA[CODIGO],TNOMINA[ISR])</f>
        <v>1477.35</v>
      </c>
      <c r="L1054" s="42">
        <f>_xlfn.XLOOKUP(Tabla15[[#This Row],[COD]],TNOMINA[CODIGO],TNOMINA[SFS])</f>
        <v>717.5</v>
      </c>
      <c r="M1054" s="42">
        <f>_xlfn.XLOOKUP(Tabla15[[#This Row],[COD]],TNOMINA[CODIGO],TNOMINA[AFP])</f>
        <v>760</v>
      </c>
      <c r="N1054" s="42">
        <f>_xlfn.XLOOKUP(Tabla15[[#This Row],[COD]],TNOMINA[CODIGO],TNOMINA[Otro Desc.])</f>
        <v>0</v>
      </c>
      <c r="O1054" s="42">
        <f>_xlfn.XLOOKUP(Tabla15[[#This Row],[COD]],TNOMINA[CODIGO],TNOMINA[sneto])</f>
        <v>22045.15</v>
      </c>
      <c r="P1054" t="str">
        <f>_xlfn.XLOOKUP(Tabla15[[#This Row],[CEDULA]],EMPXSEXO[NODOC],EMPXSEXO[GENERO])</f>
        <v>F</v>
      </c>
      <c r="Q105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5" spans="1:17" hidden="1">
      <c r="A1055" t="s">
        <v>8124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00117835033</v>
      </c>
      <c r="D1055" t="str">
        <f>_xlfn.XLOOKUP(Tabla15[[#This Row],[CEDULA]],TMODELO[Numero Documento],TMODELO[Empleado],_xlfn.XLOOKUP(Tabla15[[#This Row],[CEDULA]],TNOMINA[cedula],TNOMINA[nombre]))</f>
        <v>NOELIA MERCEDES GONZALEZ</v>
      </c>
      <c r="E1055" t="str">
        <f>_xlfn.XLOOKUP(Tabla15[[#This Row],[CEDULA]],TMODELO[Numero Documento],TMODELO[Cargo],_xlfn.XLOOKUP(Tabla15[[#This Row],[COD]],TNOMINA[CODIGO],TNOMINA[cargo]))</f>
        <v>GESTOR DE PROTOCOLO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2">
        <f>_xlfn.XLOOKUP(Tabla15[[#This Row],[COD]],TNOMINA[CODIGO],TNOMINA[sbruto])</f>
        <v>15000</v>
      </c>
      <c r="K1055" s="42">
        <f>_xlfn.XLOOKUP(Tabla15[[#This Row],[COD]],TNOMINA[CODIGO],TNOMINA[ISR])</f>
        <v>2808.78</v>
      </c>
      <c r="L1055" s="42">
        <f>_xlfn.XLOOKUP(Tabla15[[#This Row],[COD]],TNOMINA[CODIGO],TNOMINA[SFS])</f>
        <v>430.5</v>
      </c>
      <c r="M1055" s="42">
        <f>_xlfn.XLOOKUP(Tabla15[[#This Row],[COD]],TNOMINA[CODIGO],TNOMINA[AFP])</f>
        <v>456</v>
      </c>
      <c r="N1055" s="42">
        <f>_xlfn.XLOOKUP(Tabla15[[#This Row],[COD]],TNOMINA[CODIGO],TNOMINA[Otro Desc.])</f>
        <v>0</v>
      </c>
      <c r="O1055" s="42">
        <f>_xlfn.XLOOKUP(Tabla15[[#This Row],[COD]],TNOMINA[CODIGO],TNOMINA[sneto])</f>
        <v>11304.72</v>
      </c>
      <c r="P1055" t="str">
        <f>_xlfn.XLOOKUP(Tabla15[[#This Row],[CEDULA]],EMPXSEXO[NODOC],EMPXSEXO[GENERO])</f>
        <v>F</v>
      </c>
      <c r="Q105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6" spans="1:17" hidden="1">
      <c r="A1056" t="s">
        <v>8125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04700890074</v>
      </c>
      <c r="D1056" t="str">
        <f>_xlfn.XLOOKUP(Tabla15[[#This Row],[CEDULA]],TMODELO[Numero Documento],TMODELO[Empleado],_xlfn.XLOOKUP(Tabla15[[#This Row],[CEDULA]],TNOMINA[cedula],TNOMINA[nombre]))</f>
        <v>ROSANGEL GUERRERO CACERES</v>
      </c>
      <c r="E1056" t="str">
        <f>_xlfn.XLOOKUP(Tabla15[[#This Row],[CEDULA]],TMODELO[Numero Documento],TMODELO[Cargo],_xlfn.XLOOKUP(Tabla15[[#This Row],[COD]],TNOMINA[CODIGO],TNOMINA[cargo]))</f>
        <v>SECRETARIA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ESTATUTO SIMPLIFICADO</v>
      </c>
      <c r="I1056" t="str">
        <f>IF(Tabla15[[#This Row],[CAT1]]&lt;&gt;"",Tabla15[[#This Row],[CAT1]],Tabla15[[#This Row],[CAT2]])</f>
        <v>CARRERA ADMINISTRATIVA</v>
      </c>
      <c r="J1056" s="42">
        <f>_xlfn.XLOOKUP(Tabla15[[#This Row],[COD]],TNOMINA[CODIGO],TNOMINA[sbruto])</f>
        <v>15000</v>
      </c>
      <c r="K1056" s="42">
        <f>_xlfn.XLOOKUP(Tabla15[[#This Row],[COD]],TNOMINA[CODIGO],TNOMINA[ISR])</f>
        <v>924.32</v>
      </c>
      <c r="L1056" s="42">
        <f>_xlfn.XLOOKUP(Tabla15[[#This Row],[COD]],TNOMINA[CODIGO],TNOMINA[SFS])</f>
        <v>430.5</v>
      </c>
      <c r="M1056" s="42">
        <f>_xlfn.XLOOKUP(Tabla15[[#This Row],[COD]],TNOMINA[CODIGO],TNOMINA[AFP])</f>
        <v>456</v>
      </c>
      <c r="N1056" s="42">
        <f>_xlfn.XLOOKUP(Tabla15[[#This Row],[COD]],TNOMINA[CODIGO],TNOMINA[Otro Desc.])</f>
        <v>0</v>
      </c>
      <c r="O1056" s="42">
        <f>_xlfn.XLOOKUP(Tabla15[[#This Row],[COD]],TNOMINA[CODIGO],TNOMINA[sneto])</f>
        <v>13189.18</v>
      </c>
      <c r="P1056" t="str">
        <f>_xlfn.XLOOKUP(Tabla15[[#This Row],[CEDULA]],EMPXSEXO[NODOC],EMPXSEXO[GENERO])</f>
        <v>F</v>
      </c>
      <c r="Q105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7" spans="1:17" hidden="1">
      <c r="A1057" t="s">
        <v>8121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00102428109</v>
      </c>
      <c r="D1057" t="str">
        <f>_xlfn.XLOOKUP(Tabla15[[#This Row],[CEDULA]],TMODELO[Numero Documento],TMODELO[Empleado],_xlfn.XLOOKUP(Tabla15[[#This Row],[CEDULA]],TNOMINA[cedula],TNOMINA[nombre]))</f>
        <v>MARITZA ENCARNACION VIOLA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2">
        <f>_xlfn.XLOOKUP(Tabla15[[#This Row],[COD]],TNOMINA[CODIGO],TNOMINA[sbruto])</f>
        <v>35000</v>
      </c>
      <c r="K1057" s="42">
        <f>_xlfn.XLOOKUP(Tabla15[[#This Row],[COD]],TNOMINA[CODIGO],TNOMINA[ISR])</f>
        <v>5368.45</v>
      </c>
      <c r="L1057" s="42">
        <f>_xlfn.XLOOKUP(Tabla15[[#This Row],[COD]],TNOMINA[CODIGO],TNOMINA[SFS])</f>
        <v>1004.5</v>
      </c>
      <c r="M1057" s="42">
        <f>_xlfn.XLOOKUP(Tabla15[[#This Row],[COD]],TNOMINA[CODIGO],TNOMINA[AFP])</f>
        <v>1064</v>
      </c>
      <c r="N1057" s="42">
        <f>_xlfn.XLOOKUP(Tabla15[[#This Row],[COD]],TNOMINA[CODIGO],TNOMINA[Otro Desc.])</f>
        <v>0</v>
      </c>
      <c r="O1057" s="42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8" spans="1:17" hidden="1">
      <c r="A1058" t="s">
        <v>8118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00111574216</v>
      </c>
      <c r="D1058" t="str">
        <f>_xlfn.XLOOKUP(Tabla15[[#This Row],[CEDULA]],TMODELO[Numero Documento],TMODELO[Empleado],_xlfn.XLOOKUP(Tabla15[[#This Row],[CEDULA]],TNOMINA[cedula],TNOMINA[nombre]))</f>
        <v>MARGARET SOLANGE FRIAS COCA</v>
      </c>
      <c r="E1058" t="str">
        <f>_xlfn.XLOOKUP(Tabla15[[#This Row],[CEDULA]],TMODELO[Numero Documento],TMODELO[Cargo],_xlfn.XLOOKUP(Tabla15[[#This Row],[COD]],TNOMINA[CODIGO],TNOMINA[cargo]))</f>
        <v>ENC. DE VENTAS Y PROMOCION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2">
        <f>_xlfn.XLOOKUP(Tabla15[[#This Row],[COD]],TNOMINA[CODIGO],TNOMINA[sbruto])</f>
        <v>20000</v>
      </c>
      <c r="K1058" s="42">
        <f>_xlfn.XLOOKUP(Tabla15[[#This Row],[COD]],TNOMINA[CODIGO],TNOMINA[ISR])</f>
        <v>2065.6999999999998</v>
      </c>
      <c r="L1058" s="42">
        <f>_xlfn.XLOOKUP(Tabla15[[#This Row],[COD]],TNOMINA[CODIGO],TNOMINA[SFS])</f>
        <v>574</v>
      </c>
      <c r="M1058" s="42">
        <f>_xlfn.XLOOKUP(Tabla15[[#This Row],[COD]],TNOMINA[CODIGO],TNOMINA[AFP])</f>
        <v>608</v>
      </c>
      <c r="N1058" s="42">
        <f>_xlfn.XLOOKUP(Tabla15[[#This Row],[COD]],TNOMINA[CODIGO],TNOMINA[Otro Desc.])</f>
        <v>0</v>
      </c>
      <c r="O1058" s="42">
        <f>_xlfn.XLOOKUP(Tabla15[[#This Row],[COD]],TNOMINA[CODIGO],TNOMINA[sneto])</f>
        <v>16752.3</v>
      </c>
      <c r="P1058" t="str">
        <f>_xlfn.XLOOKUP(Tabla15[[#This Row],[CEDULA]],EMPXSEXO[NODOC],EMPXSEXO[GENERO])</f>
        <v>F</v>
      </c>
      <c r="Q1058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9" spans="1:17" hidden="1">
      <c r="A1059" t="s">
        <v>8119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00108594813</v>
      </c>
      <c r="D1059" t="str">
        <f>_xlfn.XLOOKUP(Tabla15[[#This Row],[CEDULA]],TMODELO[Numero Documento],TMODELO[Empleado],_xlfn.XLOOKUP(Tabla15[[#This Row],[CEDULA]],TNOMINA[cedula],TNOMINA[nombre]))</f>
        <v>MARIA NELLY PEÑA GARCIA</v>
      </c>
      <c r="E1059" t="str">
        <f>_xlfn.XLOOKUP(Tabla15[[#This Row],[CEDULA]],TMODELO[Numero Documento],TMODELO[Cargo],_xlfn.XLOOKUP(Tabla15[[#This Row],[COD]],TNOMINA[CODIGO],TNOMINA[cargo]))</f>
        <v>COORDINADOR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SUPLENCIA</v>
      </c>
      <c r="I1059" t="str">
        <f>IF(Tabla15[[#This Row],[CAT1]]&lt;&gt;"",Tabla15[[#This Row],[CAT1]],Tabla15[[#This Row],[CAT2]])</f>
        <v>CARRERA ADMINISTRATIVA</v>
      </c>
      <c r="J1059" s="42">
        <f>_xlfn.XLOOKUP(Tabla15[[#This Row],[COD]],TNOMINA[CODIGO],TNOMINA[sbruto])</f>
        <v>20000</v>
      </c>
      <c r="K1059" s="42">
        <f>_xlfn.XLOOKUP(Tabla15[[#This Row],[COD]],TNOMINA[CODIGO],TNOMINA[ISR])</f>
        <v>3434.59</v>
      </c>
      <c r="L1059" s="42">
        <f>_xlfn.XLOOKUP(Tabla15[[#This Row],[COD]],TNOMINA[CODIGO],TNOMINA[SFS])</f>
        <v>574</v>
      </c>
      <c r="M1059" s="42">
        <f>_xlfn.XLOOKUP(Tabla15[[#This Row],[COD]],TNOMINA[CODIGO],TNOMINA[AFP])</f>
        <v>608</v>
      </c>
      <c r="N1059" s="42">
        <f>_xlfn.XLOOKUP(Tabla15[[#This Row],[COD]],TNOMINA[CODIGO],TNOMINA[Otro Desc.])</f>
        <v>0</v>
      </c>
      <c r="O1059" s="42">
        <f>_xlfn.XLOOKUP(Tabla15[[#This Row],[COD]],TNOMINA[CODIGO],TNOMINA[sneto])</f>
        <v>15383.41</v>
      </c>
      <c r="P1059" t="str">
        <f>_xlfn.XLOOKUP(Tabla15[[#This Row],[CEDULA]],EMPXSEXO[NODOC],EMPXSEXO[GENERO])</f>
        <v>F</v>
      </c>
      <c r="Q1059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060" spans="1:17" hidden="1">
      <c r="A1060" t="s">
        <v>8108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00102587144</v>
      </c>
      <c r="D1060" t="str">
        <f>_xlfn.XLOOKUP(Tabla15[[#This Row],[CEDULA]],TMODELO[Numero Documento],TMODELO[Empleado],_xlfn.XLOOKUP(Tabla15[[#This Row],[CEDULA]],TNOMINA[cedula],TNOMINA[nombre]))</f>
        <v>CARMEN YUDELKY CASTRO SANTANA</v>
      </c>
      <c r="E1060" t="str">
        <f>_xlfn.XLOOKUP(Tabla15[[#This Row],[CEDULA]],TMODELO[Numero Documento],TMODELO[Cargo],_xlfn.XLOOKUP(Tabla15[[#This Row],[COD]],TNOMINA[CODIGO],TNOMINA[cargo]))</f>
        <v>SECRETARIA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2">
        <f>_xlfn.XLOOKUP(Tabla15[[#This Row],[COD]],TNOMINA[CODIGO],TNOMINA[sbruto])</f>
        <v>13000</v>
      </c>
      <c r="K1060" s="42">
        <f>_xlfn.XLOOKUP(Tabla15[[#This Row],[COD]],TNOMINA[CODIGO],TNOMINA[ISR])</f>
        <v>1571.73</v>
      </c>
      <c r="L1060" s="42">
        <f>_xlfn.XLOOKUP(Tabla15[[#This Row],[COD]],TNOMINA[CODIGO],TNOMINA[SFS])</f>
        <v>373.1</v>
      </c>
      <c r="M1060" s="42">
        <f>_xlfn.XLOOKUP(Tabla15[[#This Row],[COD]],TNOMINA[CODIGO],TNOMINA[AFP])</f>
        <v>395.2</v>
      </c>
      <c r="N1060" s="42">
        <f>_xlfn.XLOOKUP(Tabla15[[#This Row],[COD]],TNOMINA[CODIGO],TNOMINA[Otro Desc.])</f>
        <v>0</v>
      </c>
      <c r="O1060" s="42">
        <f>_xlfn.XLOOKUP(Tabla15[[#This Row],[COD]],TNOMINA[CODIGO],TNOMINA[sneto])</f>
        <v>10659.97</v>
      </c>
      <c r="P1060" t="str">
        <f>_xlfn.XLOOKUP(Tabla15[[#This Row],[CEDULA]],EMPXSEXO[NODOC],EMPXSEXO[GENERO])</f>
        <v>F</v>
      </c>
      <c r="Q1060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061" spans="1:17" hidden="1">
      <c r="A1061" t="s">
        <v>8122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00117021683</v>
      </c>
      <c r="D1061" t="str">
        <f>_xlfn.XLOOKUP(Tabla15[[#This Row],[CEDULA]],TMODELO[Numero Documento],TMODELO[Empleado],_xlfn.XLOOKUP(Tabla15[[#This Row],[CEDULA]],TNOMINA[cedula],TNOMINA[nombre]))</f>
        <v>MELISSA JAEL MONTILLA GARCIA</v>
      </c>
      <c r="E1061" t="str">
        <f>_xlfn.XLOOKUP(Tabla15[[#This Row],[CEDULA]],TMODELO[Numero Documento],TMODELO[Cargo],_xlfn.XLOOKUP(Tabla15[[#This Row],[COD]],TNOMINA[CODIGO],TNOMINA[cargo]))</f>
        <v>AUXILIAR DE CONTABILIDAD I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SUPLENCIA</v>
      </c>
      <c r="I1061" t="str">
        <f>IF(Tabla15[[#This Row],[CAT1]]&lt;&gt;"",Tabla15[[#This Row],[CAT1]],Tabla15[[#This Row],[CAT2]])</f>
        <v>CARRERA ADMINISTRATIVA</v>
      </c>
      <c r="J1061" s="42">
        <f>_xlfn.XLOOKUP(Tabla15[[#This Row],[COD]],TNOMINA[CODIGO],TNOMINA[sbruto])</f>
        <v>25000</v>
      </c>
      <c r="K1061" s="42">
        <f>_xlfn.XLOOKUP(Tabla15[[#This Row],[COD]],TNOMINA[CODIGO],TNOMINA[ISR])</f>
        <v>2559.21</v>
      </c>
      <c r="L1061" s="42">
        <f>_xlfn.XLOOKUP(Tabla15[[#This Row],[COD]],TNOMINA[CODIGO],TNOMINA[SFS])</f>
        <v>717.5</v>
      </c>
      <c r="M1061" s="42">
        <f>_xlfn.XLOOKUP(Tabla15[[#This Row],[COD]],TNOMINA[CODIGO],TNOMINA[AFP])</f>
        <v>760</v>
      </c>
      <c r="N1061" s="42">
        <f>_xlfn.XLOOKUP(Tabla15[[#This Row],[COD]],TNOMINA[CODIGO],TNOMINA[Otro Desc.])</f>
        <v>0</v>
      </c>
      <c r="O1061" s="42">
        <f>_xlfn.XLOOKUP(Tabla15[[#This Row],[COD]],TNOMINA[CODIGO],TNOMINA[sneto])</f>
        <v>20963.29</v>
      </c>
      <c r="P1061" t="str">
        <f>_xlfn.XLOOKUP(Tabla15[[#This Row],[CEDULA]],EMPXSEXO[NODOC],EMPXSEXO[GENERO])</f>
        <v>F</v>
      </c>
      <c r="Q1061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062" spans="1:17" hidden="1">
      <c r="A1062" t="s">
        <v>8207</v>
      </c>
      <c r="B1062" t="str">
        <f>_xlfn.XLOOKUP(Tabla15[[#This Row],[COD]],TNOMINA[CODIGO],TNOMINA[tipo])</f>
        <v>TEMPORALES</v>
      </c>
      <c r="C1062" t="str">
        <f>_xlfn.XLOOKUP(Tabla15[[#This Row],[COD]],TNOMINA[CODIGO],TNOMINA[cedula])</f>
        <v>00100675677</v>
      </c>
      <c r="D1062" t="str">
        <f>_xlfn.XLOOKUP(Tabla15[[#This Row],[CEDULA]],TMODELO[Numero Documento],TMODELO[Empleado],_xlfn.XLOOKUP(Tabla15[[#This Row],[CEDULA]],TNOMINA[cedula],TNOMINA[nombre]))</f>
        <v>GUSTAVO ADOLFO UBRI ACEVEDO</v>
      </c>
      <c r="E1062" t="str">
        <f>_xlfn.XLOOKUP(Tabla15[[#This Row],[CEDULA]],TMODELO[Numero Documento],TMODELO[Cargo],_xlfn.XLOOKUP(Tabla15[[#This Row],[COD]],TNOMINA[CODIGO],TNOMINA[cargo]))</f>
        <v>DIRECTOR (A)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2" t="str">
        <f>_xlfn.XLOOKUP(Tabla15[[#This Row],[CEDULA]],TNOMBRADOS[CEDULA],TNOMBRADOS[STATUS],
_xlfn.XLOOKUP(Tabla15[[#This Row],[CEDULA]],TCARRERA[CEDULA],TCARRERA[CATEGORIA DEL SERVIDOR],""))</f>
        <v/>
      </c>
      <c r="H1062" t="str">
        <f>_xlfn.XLOOKUP(Tabla15[[#This Row],[CARGO]],Tabla612[CARGO],Tabla612[CATEGORIA DEL SERVIDOR],Tabla15[[#This Row],[TIPO]])</f>
        <v>TEMPORALES</v>
      </c>
      <c r="I1062" t="str">
        <f>IF(Tabla15[[#This Row],[CAT1]]&lt;&gt;"",Tabla15[[#This Row],[CAT1]],Tabla15[[#This Row],[CAT2]])</f>
        <v>TEMPORALES</v>
      </c>
      <c r="J1062" s="42">
        <f>_xlfn.XLOOKUP(Tabla15[[#This Row],[COD]],TNOMINA[CODIGO],TNOMINA[sbruto])</f>
        <v>175000</v>
      </c>
      <c r="K1062" s="42">
        <f>_xlfn.XLOOKUP(Tabla15[[#This Row],[COD]],TNOMINA[CODIGO],TNOMINA[ISR])</f>
        <v>29747.24</v>
      </c>
      <c r="L1062" s="42">
        <f>_xlfn.XLOOKUP(Tabla15[[#This Row],[COD]],TNOMINA[CODIGO],TNOMINA[SFS])</f>
        <v>5320</v>
      </c>
      <c r="M1062" s="42">
        <f>_xlfn.XLOOKUP(Tabla15[[#This Row],[COD]],TNOMINA[CODIGO],TNOMINA[AFP])</f>
        <v>5022.5</v>
      </c>
      <c r="N1062" s="42">
        <f>_xlfn.XLOOKUP(Tabla15[[#This Row],[COD]],TNOMINA[CODIGO],TNOMINA[Otro Desc.])</f>
        <v>25</v>
      </c>
      <c r="O1062" s="42">
        <f>_xlfn.XLOOKUP(Tabla15[[#This Row],[COD]],TNOMINA[CODIGO],TNOMINA[sneto])</f>
        <v>134885.26</v>
      </c>
      <c r="P1062" t="str">
        <f>_xlfn.XLOOKUP(Tabla15[[#This Row],[CEDULA]],EMPXSEXO[NODOC],EMPXSEXO[GENERO])</f>
        <v>M</v>
      </c>
      <c r="Q106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63" spans="1:17" hidden="1">
      <c r="A1063" t="s">
        <v>8378</v>
      </c>
      <c r="B1063" t="str">
        <f>_xlfn.XLOOKUP(Tabla15[[#This Row],[COD]],TNOMINA[CODIGO],TNOMINA[tipo])</f>
        <v>TEMPORALES</v>
      </c>
      <c r="C1063" t="str">
        <f>_xlfn.XLOOKUP(Tabla15[[#This Row],[COD]],TNOMINA[CODIGO],TNOMINA[cedula])</f>
        <v>02301347056</v>
      </c>
      <c r="D1063" t="str">
        <f>_xlfn.XLOOKUP(Tabla15[[#This Row],[CEDULA]],TMODELO[Numero Documento],TMODELO[Empleado],_xlfn.XLOOKUP(Tabla15[[#This Row],[CEDULA]],TNOMINA[cedula],TNOMINA[nombre]))</f>
        <v>YAHAIRA MARGARITA TORREZ QUEZADA</v>
      </c>
      <c r="E1063" t="str">
        <f>_xlfn.XLOOKUP(Tabla15[[#This Row],[CEDULA]],TMODELO[Numero Documento],TMODELO[Cargo],_xlfn.XLOOKUP(Tabla15[[#This Row],[COD]],TNOMINA[CODIGO],TNOMINA[cargo]))</f>
        <v>ENCARGADO (A)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3" t="str">
        <f>_xlfn.XLOOKUP(Tabla15[[#This Row],[CEDULA]],TNOMBRADOS[CEDULA],TNOMBRADOS[STATUS],
_xlfn.XLOOKUP(Tabla15[[#This Row],[CEDULA]],TCARRERA[CEDULA],TCARRERA[CATEGORIA DEL SERVIDOR],""))</f>
        <v/>
      </c>
      <c r="H1063" t="str">
        <f>_xlfn.XLOOKUP(Tabla15[[#This Row],[CARGO]],Tabla612[CARGO],Tabla612[CATEGORIA DEL SERVIDOR],Tabla15[[#This Row],[TIPO]])</f>
        <v>TEMPORALES</v>
      </c>
      <c r="I1063" t="str">
        <f>IF(Tabla15[[#This Row],[CAT1]]&lt;&gt;"",Tabla15[[#This Row],[CAT1]],Tabla15[[#This Row],[CAT2]])</f>
        <v>TEMPORALES</v>
      </c>
      <c r="J1063" s="42">
        <f>_xlfn.XLOOKUP(Tabla15[[#This Row],[COD]],TNOMINA[CODIGO],TNOMINA[sbruto])</f>
        <v>170000</v>
      </c>
      <c r="K1063" s="42">
        <f>_xlfn.XLOOKUP(Tabla15[[#This Row],[COD]],TNOMINA[CODIGO],TNOMINA[ISR])</f>
        <v>28571.119999999999</v>
      </c>
      <c r="L1063" s="42">
        <f>_xlfn.XLOOKUP(Tabla15[[#This Row],[COD]],TNOMINA[CODIGO],TNOMINA[SFS])</f>
        <v>5168</v>
      </c>
      <c r="M1063" s="42">
        <f>_xlfn.XLOOKUP(Tabla15[[#This Row],[COD]],TNOMINA[CODIGO],TNOMINA[AFP])</f>
        <v>4879</v>
      </c>
      <c r="N1063" s="42">
        <f>_xlfn.XLOOKUP(Tabla15[[#This Row],[COD]],TNOMINA[CODIGO],TNOMINA[Otro Desc.])</f>
        <v>25</v>
      </c>
      <c r="O1063" s="42">
        <f>_xlfn.XLOOKUP(Tabla15[[#This Row],[COD]],TNOMINA[CODIGO],TNOMINA[sneto])</f>
        <v>131356.88</v>
      </c>
      <c r="P1063" t="str">
        <f>_xlfn.XLOOKUP(Tabla15[[#This Row],[CEDULA]],EMPXSEXO[NODOC],EMPXSEXO[GENERO])</f>
        <v>F</v>
      </c>
      <c r="Q1063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64" spans="1:17" hidden="1">
      <c r="A1064" t="s">
        <v>8213</v>
      </c>
      <c r="B1064" t="str">
        <f>_xlfn.XLOOKUP(Tabla15[[#This Row],[COD]],TNOMINA[CODIGO],TNOMINA[tipo])</f>
        <v>TEMPORALES</v>
      </c>
      <c r="C1064" t="str">
        <f>_xlfn.XLOOKUP(Tabla15[[#This Row],[COD]],TNOMINA[CODIGO],TNOMINA[cedula])</f>
        <v>40200402218</v>
      </c>
      <c r="D1064" t="str">
        <f>_xlfn.XLOOKUP(Tabla15[[#This Row],[CEDULA]],TMODELO[Numero Documento],TMODELO[Empleado],_xlfn.XLOOKUP(Tabla15[[#This Row],[CEDULA]],TNOMINA[cedula],TNOMINA[nombre]))</f>
        <v>INDHIARA ADRIANNA HERRERA DEL ROSARIO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4" t="str">
        <f>_xlfn.XLOOKUP(Tabla15[[#This Row],[CEDULA]],TNOMBRADOS[CEDULA],TNOMBRADOS[STATUS],
_xlfn.XLOOKUP(Tabla15[[#This Row],[CEDULA]],TCARRERA[CEDULA],TCARRERA[CATEGORIA DEL SERVIDOR],""))</f>
        <v/>
      </c>
      <c r="H1064" t="str">
        <f>_xlfn.XLOOKUP(Tabla15[[#This Row],[CARGO]],Tabla612[CARGO],Tabla612[CATEGORIA DEL SERVIDOR],Tabla15[[#This Row],[TIPO]])</f>
        <v>TEMPORALES</v>
      </c>
      <c r="I1064" t="str">
        <f>IF(Tabla15[[#This Row],[CAT1]]&lt;&gt;"",Tabla15[[#This Row],[CAT1]],Tabla15[[#This Row],[CAT2]])</f>
        <v>TEMPORALES</v>
      </c>
      <c r="J1064" s="42">
        <f>_xlfn.XLOOKUP(Tabla15[[#This Row],[COD]],TNOMINA[CODIGO],TNOMINA[sbruto])</f>
        <v>90000</v>
      </c>
      <c r="K1064" s="42">
        <f>_xlfn.XLOOKUP(Tabla15[[#This Row],[COD]],TNOMINA[CODIGO],TNOMINA[ISR])</f>
        <v>9356.27</v>
      </c>
      <c r="L1064" s="42">
        <f>_xlfn.XLOOKUP(Tabla15[[#This Row],[COD]],TNOMINA[CODIGO],TNOMINA[SFS])</f>
        <v>2736</v>
      </c>
      <c r="M1064" s="42">
        <f>_xlfn.XLOOKUP(Tabla15[[#This Row],[COD]],TNOMINA[CODIGO],TNOMINA[AFP])</f>
        <v>2583</v>
      </c>
      <c r="N1064" s="42">
        <f>_xlfn.XLOOKUP(Tabla15[[#This Row],[COD]],TNOMINA[CODIGO],TNOMINA[Otro Desc.])</f>
        <v>1612.3799999999901</v>
      </c>
      <c r="O1064" s="42">
        <f>_xlfn.XLOOKUP(Tabla15[[#This Row],[COD]],TNOMINA[CODIGO],TNOMINA[sneto])</f>
        <v>73712.350000000006</v>
      </c>
      <c r="P1064" t="str">
        <f>_xlfn.XLOOKUP(Tabla15[[#This Row],[CEDULA]],EMPXSEXO[NODOC],EMPXSEXO[GENERO])</f>
        <v>F</v>
      </c>
      <c r="Q1064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65" spans="1:17" hidden="1">
      <c r="A1065" t="s">
        <v>8238</v>
      </c>
      <c r="B1065" t="str">
        <f>_xlfn.XLOOKUP(Tabla15[[#This Row],[COD]],TNOMINA[CODIGO],TNOMINA[tipo])</f>
        <v>TEMPORALES</v>
      </c>
      <c r="C1065" t="str">
        <f>_xlfn.XLOOKUP(Tabla15[[#This Row],[COD]],TNOMINA[CODIGO],TNOMINA[cedula])</f>
        <v>00113745848</v>
      </c>
      <c r="D1065" t="str">
        <f>_xlfn.XLOOKUP(Tabla15[[#This Row],[CEDULA]],TMODELO[Numero Documento],TMODELO[Empleado],_xlfn.XLOOKUP(Tabla15[[#This Row],[CEDULA]],TNOMINA[cedula],TNOMINA[nombre]))</f>
        <v>JONATHAN FERNANDO NUÑEZ CEDANO</v>
      </c>
      <c r="E1065" t="str">
        <f>_xlfn.XLOOKUP(Tabla15[[#This Row],[CEDULA]],TMODELO[Numero Documento],TMODELO[Cargo],_xlfn.XLOOKUP(Tabla15[[#This Row],[COD]],TNOMINA[CODIGO],TNOMINA[cargo]))</f>
        <v>COORDINADOR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5" t="str">
        <f>_xlfn.XLOOKUP(Tabla15[[#This Row],[CEDULA]],TNOMBRADOS[CEDULA],TNOMBRADOS[STATUS],
_xlfn.XLOOKUP(Tabla15[[#This Row],[CEDULA]],TCARRERA[CEDULA],TCARRERA[CATEGORIA DEL SERVIDOR],""))</f>
        <v/>
      </c>
      <c r="H1065" t="str">
        <f>_xlfn.XLOOKUP(Tabla15[[#This Row],[CARGO]],Tabla612[CARGO],Tabla612[CATEGORIA DEL SERVIDOR],Tabla15[[#This Row],[TIPO]])</f>
        <v>TEMPORALES</v>
      </c>
      <c r="I1065" t="str">
        <f>IF(Tabla15[[#This Row],[CAT1]]&lt;&gt;"",Tabla15[[#This Row],[CAT1]],Tabla15[[#This Row],[CAT2]])</f>
        <v>TEMPORALES</v>
      </c>
      <c r="J1065" s="42">
        <f>_xlfn.XLOOKUP(Tabla15[[#This Row],[COD]],TNOMINA[CODIGO],TNOMINA[sbruto])</f>
        <v>50000</v>
      </c>
      <c r="K1065" s="42">
        <f>_xlfn.XLOOKUP(Tabla15[[#This Row],[COD]],TNOMINA[CODIGO],TNOMINA[ISR])</f>
        <v>1854</v>
      </c>
      <c r="L1065" s="42">
        <f>_xlfn.XLOOKUP(Tabla15[[#This Row],[COD]],TNOMINA[CODIGO],TNOMINA[SFS])</f>
        <v>1520</v>
      </c>
      <c r="M1065" s="42">
        <f>_xlfn.XLOOKUP(Tabla15[[#This Row],[COD]],TNOMINA[CODIGO],TNOMINA[AFP])</f>
        <v>1435</v>
      </c>
      <c r="N1065" s="42">
        <f>_xlfn.XLOOKUP(Tabla15[[#This Row],[COD]],TNOMINA[CODIGO],TNOMINA[Otro Desc.])</f>
        <v>25</v>
      </c>
      <c r="O1065" s="42">
        <f>_xlfn.XLOOKUP(Tabla15[[#This Row],[COD]],TNOMINA[CODIGO],TNOMINA[sneto])</f>
        <v>45166</v>
      </c>
      <c r="P1065" t="str">
        <f>_xlfn.XLOOKUP(Tabla15[[#This Row],[CEDULA]],EMPXSEXO[NODOC],EMPXSEXO[GENERO])</f>
        <v>M</v>
      </c>
      <c r="Q1065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66" spans="1:17" hidden="1">
      <c r="A1066" t="s">
        <v>8244</v>
      </c>
      <c r="B1066" t="str">
        <f>_xlfn.XLOOKUP(Tabla15[[#This Row],[COD]],TNOMINA[CODIGO],TNOMINA[tipo])</f>
        <v>TEMPORALES</v>
      </c>
      <c r="C1066" t="str">
        <f>_xlfn.XLOOKUP(Tabla15[[#This Row],[COD]],TNOMINA[CODIGO],TNOMINA[cedula])</f>
        <v>07300004194</v>
      </c>
      <c r="D1066" t="str">
        <f>_xlfn.XLOOKUP(Tabla15[[#This Row],[CEDULA]],TMODELO[Numero Documento],TMODELO[Empleado],_xlfn.XLOOKUP(Tabla15[[#This Row],[CEDULA]],TNOMINA[cedula],TNOMINA[nombre]))</f>
        <v>JOSE JOAQUIN ROSARIO UCETA</v>
      </c>
      <c r="E1066" t="str">
        <f>_xlfn.XLOOKUP(Tabla15[[#This Row],[CEDULA]],TMODELO[Numero Documento],TMODELO[Cargo],_xlfn.XLOOKUP(Tabla15[[#This Row],[COD]],TNOMINA[CODIGO],TNOMINA[cargo]))</f>
        <v>COORD. OPERATIVO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6" t="str">
        <f>_xlfn.XLOOKUP(Tabla15[[#This Row],[CEDULA]],TNOMBRADOS[CEDULA],TNOMBRADOS[STATUS],
_xlfn.XLOOKUP(Tabla15[[#This Row],[CEDULA]],TCARRERA[CEDULA],TCARRERA[CATEGORIA DEL SERVIDOR],""))</f>
        <v/>
      </c>
      <c r="H1066" t="str">
        <f>_xlfn.XLOOKUP(Tabla15[[#This Row],[CARGO]],Tabla612[CARGO],Tabla612[CATEGORIA DEL SERVIDOR],Tabla15[[#This Row],[TIPO]])</f>
        <v>TEMPORALES</v>
      </c>
      <c r="I1066" t="str">
        <f>IF(Tabla15[[#This Row],[CAT1]]&lt;&gt;"",Tabla15[[#This Row],[CAT1]],Tabla15[[#This Row],[CAT2]])</f>
        <v>TEMPORALES</v>
      </c>
      <c r="J1066" s="42">
        <f>_xlfn.XLOOKUP(Tabla15[[#This Row],[COD]],TNOMINA[CODIGO],TNOMINA[sbruto])</f>
        <v>50000</v>
      </c>
      <c r="K1066" s="42">
        <f>_xlfn.XLOOKUP(Tabla15[[#This Row],[COD]],TNOMINA[CODIGO],TNOMINA[ISR])</f>
        <v>1854</v>
      </c>
      <c r="L1066" s="42">
        <f>_xlfn.XLOOKUP(Tabla15[[#This Row],[COD]],TNOMINA[CODIGO],TNOMINA[SFS])</f>
        <v>1520</v>
      </c>
      <c r="M1066" s="42">
        <f>_xlfn.XLOOKUP(Tabla15[[#This Row],[COD]],TNOMINA[CODIGO],TNOMINA[AFP])</f>
        <v>1435</v>
      </c>
      <c r="N1066" s="42">
        <f>_xlfn.XLOOKUP(Tabla15[[#This Row],[COD]],TNOMINA[CODIGO],TNOMINA[Otro Desc.])</f>
        <v>25</v>
      </c>
      <c r="O1066" s="42">
        <f>_xlfn.XLOOKUP(Tabla15[[#This Row],[COD]],TNOMINA[CODIGO],TNOMINA[sneto])</f>
        <v>45166</v>
      </c>
      <c r="P1066" t="str">
        <f>_xlfn.XLOOKUP(Tabla15[[#This Row],[CEDULA]],EMPXSEXO[NODOC],EMPXSEXO[GENERO])</f>
        <v>M</v>
      </c>
      <c r="Q106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67" spans="1:17" hidden="1">
      <c r="A1067" t="s">
        <v>8280</v>
      </c>
      <c r="B1067" t="str">
        <f>_xlfn.XLOOKUP(Tabla15[[#This Row],[COD]],TNOMINA[CODIGO],TNOMINA[tipo])</f>
        <v>TEMPORALES</v>
      </c>
      <c r="C1067" t="str">
        <f>_xlfn.XLOOKUP(Tabla15[[#This Row],[COD]],TNOMINA[CODIGO],TNOMINA[cedula])</f>
        <v>02000175170</v>
      </c>
      <c r="D1067" t="str">
        <f>_xlfn.XLOOKUP(Tabla15[[#This Row],[CEDULA]],TMODELO[Numero Documento],TMODELO[Empleado],_xlfn.XLOOKUP(Tabla15[[#This Row],[CEDULA]],TNOMINA[cedula],TNOMINA[nombre]))</f>
        <v>LUZ NERIS NOVAS JIMENEZ</v>
      </c>
      <c r="E1067" t="str">
        <f>_xlfn.XLOOKUP(Tabla15[[#This Row],[CEDULA]],TMODELO[Numero Documento],TMODELO[Cargo],_xlfn.XLOOKUP(Tabla15[[#This Row],[COD]],TNOMINA[CODIGO],TNOMINA[cargo]))</f>
        <v>TECNICO EN ARCHIVISTICA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7" t="str">
        <f>_xlfn.XLOOKUP(Tabla15[[#This Row],[CEDULA]],TNOMBRADOS[CEDULA],TNOMBRADOS[STATUS],
_xlfn.XLOOKUP(Tabla15[[#This Row],[CEDULA]],TCARRERA[CEDULA],TCARRERA[CATEGORIA DEL SERVIDOR],""))</f>
        <v/>
      </c>
      <c r="H1067" t="str">
        <f>_xlfn.XLOOKUP(Tabla15[[#This Row],[CARGO]],Tabla612[CARGO],Tabla612[CATEGORIA DEL SERVIDOR],Tabla15[[#This Row],[TIPO]])</f>
        <v>TEMPORALES</v>
      </c>
      <c r="I1067" t="str">
        <f>IF(Tabla15[[#This Row],[CAT1]]&lt;&gt;"",Tabla15[[#This Row],[CAT1]],Tabla15[[#This Row],[CAT2]])</f>
        <v>TEMPORALES</v>
      </c>
      <c r="J1067" s="42">
        <f>_xlfn.XLOOKUP(Tabla15[[#This Row],[COD]],TNOMINA[CODIGO],TNOMINA[sbruto])</f>
        <v>35000</v>
      </c>
      <c r="K1067" s="42">
        <f>_xlfn.XLOOKUP(Tabla15[[#This Row],[COD]],TNOMINA[CODIGO],TNOMINA[ISR])</f>
        <v>0</v>
      </c>
      <c r="L1067" s="42">
        <f>_xlfn.XLOOKUP(Tabla15[[#This Row],[COD]],TNOMINA[CODIGO],TNOMINA[SFS])</f>
        <v>1064</v>
      </c>
      <c r="M1067" s="42">
        <f>_xlfn.XLOOKUP(Tabla15[[#This Row],[COD]],TNOMINA[CODIGO],TNOMINA[AFP])</f>
        <v>1004.5</v>
      </c>
      <c r="N1067" s="42">
        <f>_xlfn.XLOOKUP(Tabla15[[#This Row],[COD]],TNOMINA[CODIGO],TNOMINA[Otro Desc.])</f>
        <v>1571</v>
      </c>
      <c r="O1067" s="42">
        <f>_xlfn.XLOOKUP(Tabla15[[#This Row],[COD]],TNOMINA[CODIGO],TNOMINA[sneto])</f>
        <v>31360.5</v>
      </c>
      <c r="P1067" t="str">
        <f>_xlfn.XLOOKUP(Tabla15[[#This Row],[CEDULA]],EMPXSEXO[NODOC],EMPXSEXO[GENERO])</f>
        <v>F</v>
      </c>
      <c r="Q106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068" spans="1:17" hidden="1">
      <c r="A1068" t="s">
        <v>8275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05000354653</v>
      </c>
      <c r="D1068" t="str">
        <f>_xlfn.XLOOKUP(Tabla15[[#This Row],[CEDULA]],TMODELO[Numero Documento],TMODELO[Empleado],_xlfn.XLOOKUP(Tabla15[[#This Row],[CEDULA]],TNOMINA[cedula],TNOMINA[nombre]))</f>
        <v>LORENZA MEJIA RAMOS</v>
      </c>
      <c r="E1068" t="str">
        <f>_xlfn.XLOOKUP(Tabla15[[#This Row],[CEDULA]],TMODELO[Numero Documento],TMODELO[Cargo],_xlfn.XLOOKUP(Tabla15[[#This Row],[COD]],TNOMINA[CODIGO],TNOMINA[cargo]))</f>
        <v>TECNICO DE ACCESO A LA INFORMACION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2">
        <f>_xlfn.XLOOKUP(Tabla15[[#This Row],[COD]],TNOMINA[CODIGO],TNOMINA[sbruto])</f>
        <v>45000</v>
      </c>
      <c r="K1068" s="42">
        <f>_xlfn.XLOOKUP(Tabla15[[#This Row],[COD]],TNOMINA[CODIGO],TNOMINA[ISR])</f>
        <v>1148.33</v>
      </c>
      <c r="L1068" s="42">
        <f>_xlfn.XLOOKUP(Tabla15[[#This Row],[COD]],TNOMINA[CODIGO],TNOMINA[SFS])</f>
        <v>1368</v>
      </c>
      <c r="M1068" s="42">
        <f>_xlfn.XLOOKUP(Tabla15[[#This Row],[COD]],TNOMINA[CODIGO],TNOMINA[AFP])</f>
        <v>1291.5</v>
      </c>
      <c r="N1068" s="42">
        <f>_xlfn.XLOOKUP(Tabla15[[#This Row],[COD]],TNOMINA[CODIGO],TNOMINA[Otro Desc.])</f>
        <v>25</v>
      </c>
      <c r="O1068" s="42">
        <f>_xlfn.XLOOKUP(Tabla15[[#This Row],[COD]],TNOMINA[CODIGO],TNOMINA[sneto])</f>
        <v>41167.17</v>
      </c>
      <c r="P1068" t="str">
        <f>_xlfn.XLOOKUP(Tabla15[[#This Row],[CEDULA]],EMPXSEXO[NODOC],EMPXSEXO[GENERO])</f>
        <v>F</v>
      </c>
      <c r="Q1068" s="104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69" spans="1:17" hidden="1">
      <c r="A1069" t="s">
        <v>8146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40223069481</v>
      </c>
      <c r="D1069" t="str">
        <f>_xlfn.XLOOKUP(Tabla15[[#This Row],[CEDULA]],TMODELO[Numero Documento],TMODELO[Empleado],_xlfn.XLOOKUP(Tabla15[[#This Row],[CEDULA]],TNOMINA[cedula],TNOMINA[nombre]))</f>
        <v>ANTERIS BELNES BURGOS FERRERAS</v>
      </c>
      <c r="E1069" t="str">
        <f>_xlfn.XLOOKUP(Tabla15[[#This Row],[CEDULA]],TMODELO[Numero Documento],TMODELO[Cargo],_xlfn.XLOOKUP(Tabla15[[#This Row],[COD]],TNOMINA[CODIGO],TNOMINA[cargo]))</f>
        <v>ANALISTA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2">
        <f>_xlfn.XLOOKUP(Tabla15[[#This Row],[COD]],TNOMINA[CODIGO],TNOMINA[sbruto])</f>
        <v>70000</v>
      </c>
      <c r="K1069" s="42">
        <f>_xlfn.XLOOKUP(Tabla15[[#This Row],[COD]],TNOMINA[CODIGO],TNOMINA[ISR])</f>
        <v>5051</v>
      </c>
      <c r="L1069" s="42">
        <f>_xlfn.XLOOKUP(Tabla15[[#This Row],[COD]],TNOMINA[CODIGO],TNOMINA[SFS])</f>
        <v>2128</v>
      </c>
      <c r="M1069" s="42">
        <f>_xlfn.XLOOKUP(Tabla15[[#This Row],[COD]],TNOMINA[CODIGO],TNOMINA[AFP])</f>
        <v>2009</v>
      </c>
      <c r="N1069" s="42">
        <f>_xlfn.XLOOKUP(Tabla15[[#This Row],[COD]],TNOMINA[CODIGO],TNOMINA[Otro Desc.])</f>
        <v>1612.3799999999974</v>
      </c>
      <c r="O1069" s="42">
        <f>_xlfn.XLOOKUP(Tabla15[[#This Row],[COD]],TNOMINA[CODIGO],TNOMINA[sneto])</f>
        <v>59199.62</v>
      </c>
      <c r="P1069" t="str">
        <f>_xlfn.XLOOKUP(Tabla15[[#This Row],[CEDULA]],EMPXSEXO[NODOC],EMPXSEXO[GENERO])</f>
        <v>F</v>
      </c>
      <c r="Q1069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0" spans="1:17" hidden="1">
      <c r="A1070" t="s">
        <v>8384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22300253774</v>
      </c>
      <c r="D1070" t="str">
        <f>_xlfn.XLOOKUP(Tabla15[[#This Row],[CEDULA]],TMODELO[Numero Documento],TMODELO[Empleado],_xlfn.XLOOKUP(Tabla15[[#This Row],[CEDULA]],TNOMINA[cedula],TNOMINA[nombre]))</f>
        <v>YESSICA DURAN ALCANTARA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2">
        <f>_xlfn.XLOOKUP(Tabla15[[#This Row],[COD]],TNOMINA[CODIGO],TNOMINA[sbruto])</f>
        <v>65000</v>
      </c>
      <c r="K1070" s="42">
        <f>_xlfn.XLOOKUP(Tabla15[[#This Row],[COD]],TNOMINA[CODIGO],TNOMINA[ISR])</f>
        <v>4427.58</v>
      </c>
      <c r="L1070" s="42">
        <f>_xlfn.XLOOKUP(Tabla15[[#This Row],[COD]],TNOMINA[CODIGO],TNOMINA[SFS])</f>
        <v>1976</v>
      </c>
      <c r="M1070" s="42">
        <f>_xlfn.XLOOKUP(Tabla15[[#This Row],[COD]],TNOMINA[CODIGO],TNOMINA[AFP])</f>
        <v>1865.5</v>
      </c>
      <c r="N1070" s="42">
        <f>_xlfn.XLOOKUP(Tabla15[[#This Row],[COD]],TNOMINA[CODIGO],TNOMINA[Otro Desc.])</f>
        <v>25</v>
      </c>
      <c r="O1070" s="42">
        <f>_xlfn.XLOOKUP(Tabla15[[#This Row],[COD]],TNOMINA[CODIGO],TNOMINA[sneto])</f>
        <v>56705.919999999998</v>
      </c>
      <c r="P1070" t="str">
        <f>_xlfn.XLOOKUP(Tabla15[[#This Row],[CEDULA]],EMPXSEXO[NODOC],EMPXSEXO[GENERO])</f>
        <v>F</v>
      </c>
      <c r="Q1070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1" spans="1:17" hidden="1">
      <c r="A1071" t="s">
        <v>8203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00118019926</v>
      </c>
      <c r="D1071" t="str">
        <f>_xlfn.XLOOKUP(Tabla15[[#This Row],[CEDULA]],TMODELO[Numero Documento],TMODELO[Empleado],_xlfn.XLOOKUP(Tabla15[[#This Row],[CEDULA]],TNOMINA[cedula],TNOMINA[nombre]))</f>
        <v>GISBEL GUERRA RODRIGUEZ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2">
        <f>_xlfn.XLOOKUP(Tabla15[[#This Row],[COD]],TNOMINA[CODIGO],TNOMINA[sbruto])</f>
        <v>55000</v>
      </c>
      <c r="K1071" s="42">
        <f>_xlfn.XLOOKUP(Tabla15[[#This Row],[COD]],TNOMINA[CODIGO],TNOMINA[ISR])</f>
        <v>2559.6799999999998</v>
      </c>
      <c r="L1071" s="42">
        <f>_xlfn.XLOOKUP(Tabla15[[#This Row],[COD]],TNOMINA[CODIGO],TNOMINA[SFS])</f>
        <v>1672</v>
      </c>
      <c r="M1071" s="42">
        <f>_xlfn.XLOOKUP(Tabla15[[#This Row],[COD]],TNOMINA[CODIGO],TNOMINA[AFP])</f>
        <v>1578.5</v>
      </c>
      <c r="N1071" s="42">
        <f>_xlfn.XLOOKUP(Tabla15[[#This Row],[COD]],TNOMINA[CODIGO],TNOMINA[Otro Desc.])</f>
        <v>25</v>
      </c>
      <c r="O1071" s="42">
        <f>_xlfn.XLOOKUP(Tabla15[[#This Row],[COD]],TNOMINA[CODIGO],TNOMINA[sneto])</f>
        <v>49164.82</v>
      </c>
      <c r="P1071" t="str">
        <f>_xlfn.XLOOKUP(Tabla15[[#This Row],[CEDULA]],EMPXSEXO[NODOC],EMPXSEXO[GENERO])</f>
        <v>F</v>
      </c>
      <c r="Q1071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2" spans="1:17" hidden="1">
      <c r="A1072" t="s">
        <v>8227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40213193408</v>
      </c>
      <c r="D1072" t="str">
        <f>_xlfn.XLOOKUP(Tabla15[[#This Row],[CEDULA]],TMODELO[Numero Documento],TMODELO[Empleado],_xlfn.XLOOKUP(Tabla15[[#This Row],[CEDULA]],TNOMINA[cedula],TNOMINA[nombre]))</f>
        <v>JEYSA DELAINY BATISTA URBAEZ</v>
      </c>
      <c r="E1072" t="str">
        <f>_xlfn.XLOOKUP(Tabla15[[#This Row],[CEDULA]],TMODELO[Numero Documento],TMODELO[Cargo],_xlfn.XLOOKUP(Tabla15[[#This Row],[COD]],TNOMINA[CODIGO],TNOMINA[cargo]))</f>
        <v>COORDINADOR(A) OPERATIVA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2">
        <f>_xlfn.XLOOKUP(Tabla15[[#This Row],[COD]],TNOMINA[CODIGO],TNOMINA[sbruto])</f>
        <v>45000</v>
      </c>
      <c r="K1072" s="42">
        <f>_xlfn.XLOOKUP(Tabla15[[#This Row],[COD]],TNOMINA[CODIGO],TNOMINA[ISR])</f>
        <v>1148.33</v>
      </c>
      <c r="L1072" s="42">
        <f>_xlfn.XLOOKUP(Tabla15[[#This Row],[COD]],TNOMINA[CODIGO],TNOMINA[SFS])</f>
        <v>1368</v>
      </c>
      <c r="M1072" s="42">
        <f>_xlfn.XLOOKUP(Tabla15[[#This Row],[COD]],TNOMINA[CODIGO],TNOMINA[AFP])</f>
        <v>1291.5</v>
      </c>
      <c r="N1072" s="42">
        <f>_xlfn.XLOOKUP(Tabla15[[#This Row],[COD]],TNOMINA[CODIGO],TNOMINA[Otro Desc.])</f>
        <v>25</v>
      </c>
      <c r="O1072" s="42">
        <f>_xlfn.XLOOKUP(Tabla15[[#This Row],[COD]],TNOMINA[CODIGO],TNOMINA[sneto])</f>
        <v>41167.17</v>
      </c>
      <c r="P1072" t="str">
        <f>_xlfn.XLOOKUP(Tabla15[[#This Row],[CEDULA]],EMPXSEXO[NODOC],EMPXSEXO[GENERO])</f>
        <v>F</v>
      </c>
      <c r="Q1072" s="104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3" spans="1:17" hidden="1">
      <c r="A1073" t="s">
        <v>8241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00102658465</v>
      </c>
      <c r="D1073" t="str">
        <f>_xlfn.XLOOKUP(Tabla15[[#This Row],[CEDULA]],TMODELO[Numero Documento],TMODELO[Empleado],_xlfn.XLOOKUP(Tabla15[[#This Row],[CEDULA]],TNOMINA[cedula],TNOMINA[nombre]))</f>
        <v>JOSE ALTAGRACIA BAEZ DE LEON</v>
      </c>
      <c r="E1073" t="str">
        <f>_xlfn.XLOOKUP(Tabla15[[#This Row],[CEDULA]],TMODELO[Numero Documento],TMODELO[Cargo],_xlfn.XLOOKUP(Tabla15[[#This Row],[COD]],TNOMINA[CODIGO],TNOMINA[cargo]))</f>
        <v>PRESIDENTE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2">
        <f>_xlfn.XLOOKUP(Tabla15[[#This Row],[COD]],TNOMINA[CODIGO],TNOMINA[sbruto])</f>
        <v>135000</v>
      </c>
      <c r="K1073" s="42">
        <f>_xlfn.XLOOKUP(Tabla15[[#This Row],[COD]],TNOMINA[CODIGO],TNOMINA[ISR])</f>
        <v>20338.240000000002</v>
      </c>
      <c r="L1073" s="42">
        <f>_xlfn.XLOOKUP(Tabla15[[#This Row],[COD]],TNOMINA[CODIGO],TNOMINA[SFS])</f>
        <v>4104</v>
      </c>
      <c r="M1073" s="42">
        <f>_xlfn.XLOOKUP(Tabla15[[#This Row],[COD]],TNOMINA[CODIGO],TNOMINA[AFP])</f>
        <v>3874.5</v>
      </c>
      <c r="N1073" s="42">
        <f>_xlfn.XLOOKUP(Tabla15[[#This Row],[COD]],TNOMINA[CODIGO],TNOMINA[Otro Desc.])</f>
        <v>25</v>
      </c>
      <c r="O1073" s="42">
        <f>_xlfn.XLOOKUP(Tabla15[[#This Row],[COD]],TNOMINA[CODIGO],TNOMINA[sneto])</f>
        <v>106658.26</v>
      </c>
      <c r="P1073" t="str">
        <f>_xlfn.XLOOKUP(Tabla15[[#This Row],[CEDULA]],EMPXSEXO[NODOC],EMPXSEXO[GENERO])</f>
        <v>M</v>
      </c>
      <c r="Q1073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4" spans="1:17" hidden="1">
      <c r="A1074" t="s">
        <v>8163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00104095245</v>
      </c>
      <c r="D1074" t="str">
        <f>_xlfn.XLOOKUP(Tabla15[[#This Row],[CEDULA]],TMODELO[Numero Documento],TMODELO[Empleado],_xlfn.XLOOKUP(Tabla15[[#This Row],[CEDULA]],TNOMINA[cedula],TNOMINA[nombre]))</f>
        <v>CEFERINO PEÑA DE LOS SANTOS</v>
      </c>
      <c r="E1074" t="str">
        <f>_xlfn.XLOOKUP(Tabla15[[#This Row],[CEDULA]],TMODELO[Numero Documento],TMODELO[Cargo],_xlfn.XLOOKUP(Tabla15[[#This Row],[COD]],TNOMINA[CODIGO],TNOMINA[cargo]))</f>
        <v>ANALISTA LEGAL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2">
        <f>_xlfn.XLOOKUP(Tabla15[[#This Row],[COD]],TNOMINA[CODIGO],TNOMINA[sbruto])</f>
        <v>50000</v>
      </c>
      <c r="K1074" s="42">
        <f>_xlfn.XLOOKUP(Tabla15[[#This Row],[COD]],TNOMINA[CODIGO],TNOMINA[ISR])</f>
        <v>1854</v>
      </c>
      <c r="L1074" s="42">
        <f>_xlfn.XLOOKUP(Tabla15[[#This Row],[COD]],TNOMINA[CODIGO],TNOMINA[SFS])</f>
        <v>1520</v>
      </c>
      <c r="M1074" s="42">
        <f>_xlfn.XLOOKUP(Tabla15[[#This Row],[COD]],TNOMINA[CODIGO],TNOMINA[AFP])</f>
        <v>1435</v>
      </c>
      <c r="N1074" s="42">
        <f>_xlfn.XLOOKUP(Tabla15[[#This Row],[COD]],TNOMINA[CODIGO],TNOMINA[Otro Desc.])</f>
        <v>3071</v>
      </c>
      <c r="O1074" s="42">
        <f>_xlfn.XLOOKUP(Tabla15[[#This Row],[COD]],TNOMINA[CODIGO],TNOMINA[sneto])</f>
        <v>42120</v>
      </c>
      <c r="P1074" t="str">
        <f>_xlfn.XLOOKUP(Tabla15[[#This Row],[CEDULA]],EMPXSEXO[NODOC],EMPXSEXO[GENERO])</f>
        <v>M</v>
      </c>
      <c r="Q1074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5" spans="1:17" hidden="1">
      <c r="A1075" t="s">
        <v>8267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00113378822</v>
      </c>
      <c r="D1075" t="str">
        <f>_xlfn.XLOOKUP(Tabla15[[#This Row],[CEDULA]],TMODELO[Numero Documento],TMODELO[Empleado],_xlfn.XLOOKUP(Tabla15[[#This Row],[CEDULA]],TNOMINA[cedula],TNOMINA[nombre]))</f>
        <v>KENIA EUDOSIA MALENA MARTINEZ</v>
      </c>
      <c r="E1075" t="str">
        <f>_xlfn.XLOOKUP(Tabla15[[#This Row],[CEDULA]],TMODELO[Numero Documento],TMODELO[Cargo],_xlfn.XLOOKUP(Tabla15[[#This Row],[COD]],TNOMINA[CODIGO],TNOMINA[cargo]))</f>
        <v>TECNICO DE COMUNICACIONES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2">
        <f>_xlfn.XLOOKUP(Tabla15[[#This Row],[COD]],TNOMINA[CODIGO],TNOMINA[sbruto])</f>
        <v>36000</v>
      </c>
      <c r="K1075" s="42">
        <f>_xlfn.XLOOKUP(Tabla15[[#This Row],[COD]],TNOMINA[CODIGO],TNOMINA[ISR])</f>
        <v>0</v>
      </c>
      <c r="L1075" s="42">
        <f>_xlfn.XLOOKUP(Tabla15[[#This Row],[COD]],TNOMINA[CODIGO],TNOMINA[SFS])</f>
        <v>1094.4000000000001</v>
      </c>
      <c r="M1075" s="42">
        <f>_xlfn.XLOOKUP(Tabla15[[#This Row],[COD]],TNOMINA[CODIGO],TNOMINA[AFP])</f>
        <v>1033.2</v>
      </c>
      <c r="N1075" s="42">
        <f>_xlfn.XLOOKUP(Tabla15[[#This Row],[COD]],TNOMINA[CODIGO],TNOMINA[Otro Desc.])</f>
        <v>1151</v>
      </c>
      <c r="O1075" s="42">
        <f>_xlfn.XLOOKUP(Tabla15[[#This Row],[COD]],TNOMINA[CODIGO],TNOMINA[sneto])</f>
        <v>32721.4</v>
      </c>
      <c r="P1075" t="str">
        <f>_xlfn.XLOOKUP(Tabla15[[#This Row],[CEDULA]],EMPXSEXO[NODOC],EMPXSEXO[GENERO])</f>
        <v>F</v>
      </c>
      <c r="Q1075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6" spans="1:17" hidden="1">
      <c r="A1076" t="s">
        <v>8148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00103894622</v>
      </c>
      <c r="D1076" t="str">
        <f>_xlfn.XLOOKUP(Tabla15[[#This Row],[CEDULA]],TMODELO[Numero Documento],TMODELO[Empleado],_xlfn.XLOOKUP(Tabla15[[#This Row],[CEDULA]],TNOMINA[cedula],TNOMINA[nombre]))</f>
        <v>ANTONIO JIMENEZ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2">
        <f>_xlfn.XLOOKUP(Tabla15[[#This Row],[COD]],TNOMINA[CODIGO],TNOMINA[sbruto])</f>
        <v>35000</v>
      </c>
      <c r="K1076" s="42">
        <f>_xlfn.XLOOKUP(Tabla15[[#This Row],[COD]],TNOMINA[CODIGO],TNOMINA[ISR])</f>
        <v>0</v>
      </c>
      <c r="L1076" s="42">
        <f>_xlfn.XLOOKUP(Tabla15[[#This Row],[COD]],TNOMINA[CODIGO],TNOMINA[SFS])</f>
        <v>1064</v>
      </c>
      <c r="M1076" s="42">
        <f>_xlfn.XLOOKUP(Tabla15[[#This Row],[COD]],TNOMINA[CODIGO],TNOMINA[AFP])</f>
        <v>1004.5</v>
      </c>
      <c r="N1076" s="42">
        <f>_xlfn.XLOOKUP(Tabla15[[#This Row],[COD]],TNOMINA[CODIGO],TNOMINA[Otro Desc.])</f>
        <v>25</v>
      </c>
      <c r="O1076" s="42">
        <f>_xlfn.XLOOKUP(Tabla15[[#This Row],[COD]],TNOMINA[CODIGO],TNOMINA[sneto])</f>
        <v>32906.5</v>
      </c>
      <c r="P1076" t="str">
        <f>_xlfn.XLOOKUP(Tabla15[[#This Row],[CEDULA]],EMPXSEXO[NODOC],EMPXSEXO[GENERO])</f>
        <v>M</v>
      </c>
      <c r="Q1076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7" spans="1:17" hidden="1">
      <c r="A1077" t="s">
        <v>8142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00101045581</v>
      </c>
      <c r="D1077" t="str">
        <f>_xlfn.XLOOKUP(Tabla15[[#This Row],[CEDULA]],TMODELO[Numero Documento],TMODELO[Empleado],_xlfn.XLOOKUP(Tabla15[[#This Row],[CEDULA]],TNOMINA[cedula],TNOMINA[nombre]))</f>
        <v>ANGEL JOSE MANUEL BAEZ DIAZ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2">
        <f>_xlfn.XLOOKUP(Tabla15[[#This Row],[COD]],TNOMINA[CODIGO],TNOMINA[sbruto])</f>
        <v>10000</v>
      </c>
      <c r="K1077" s="42">
        <f>_xlfn.XLOOKUP(Tabla15[[#This Row],[COD]],TNOMINA[CODIGO],TNOMINA[ISR])</f>
        <v>0</v>
      </c>
      <c r="L1077" s="42">
        <f>_xlfn.XLOOKUP(Tabla15[[#This Row],[COD]],TNOMINA[CODIGO],TNOMINA[SFS])</f>
        <v>304</v>
      </c>
      <c r="M1077" s="42">
        <f>_xlfn.XLOOKUP(Tabla15[[#This Row],[COD]],TNOMINA[CODIGO],TNOMINA[AFP])</f>
        <v>287</v>
      </c>
      <c r="N1077" s="42">
        <f>_xlfn.XLOOKUP(Tabla15[[#This Row],[COD]],TNOMINA[CODIGO],TNOMINA[Otro Desc.])</f>
        <v>25</v>
      </c>
      <c r="O1077" s="42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8" spans="1:17" hidden="1">
      <c r="A1078" t="s">
        <v>8143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22300104381</v>
      </c>
      <c r="D1078" t="str">
        <f>_xlfn.XLOOKUP(Tabla15[[#This Row],[CEDULA]],TMODELO[Numero Documento],TMODELO[Empleado],_xlfn.XLOOKUP(Tabla15[[#This Row],[CEDULA]],TNOMINA[cedula],TNOMINA[nombre]))</f>
        <v>ANGELO JESUS PACHECO RIVERA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2">
        <f>_xlfn.XLOOKUP(Tabla15[[#This Row],[COD]],TNOMINA[CODIGO],TNOMINA[sbruto])</f>
        <v>10000</v>
      </c>
      <c r="K1078" s="42">
        <f>_xlfn.XLOOKUP(Tabla15[[#This Row],[COD]],TNOMINA[CODIGO],TNOMINA[ISR])</f>
        <v>0</v>
      </c>
      <c r="L1078" s="42">
        <f>_xlfn.XLOOKUP(Tabla15[[#This Row],[COD]],TNOMINA[CODIGO],TNOMINA[SFS])</f>
        <v>304</v>
      </c>
      <c r="M1078" s="42">
        <f>_xlfn.XLOOKUP(Tabla15[[#This Row],[COD]],TNOMINA[CODIGO],TNOMINA[AFP])</f>
        <v>287</v>
      </c>
      <c r="N1078" s="42">
        <f>_xlfn.XLOOKUP(Tabla15[[#This Row],[COD]],TNOMINA[CODIGO],TNOMINA[Otro Desc.])</f>
        <v>25</v>
      </c>
      <c r="O1078" s="42">
        <f>_xlfn.XLOOKUP(Tabla15[[#This Row],[COD]],TNOMINA[CODIGO],TNOMINA[sneto])</f>
        <v>9384</v>
      </c>
      <c r="P1078" t="str">
        <f>_xlfn.XLOOKUP(Tabla15[[#This Row],[CEDULA]],EMPXSEXO[NODOC],EMPXSEXO[GENERO])</f>
        <v>M</v>
      </c>
      <c r="Q1078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9" spans="1:17" hidden="1">
      <c r="A1079" t="s">
        <v>8156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00101958809</v>
      </c>
      <c r="D1079" t="str">
        <f>_xlfn.XLOOKUP(Tabla15[[#This Row],[CEDULA]],TMODELO[Numero Documento],TMODELO[Empleado],_xlfn.XLOOKUP(Tabla15[[#This Row],[CEDULA]],TNOMINA[cedula],TNOMINA[nombre]))</f>
        <v>BIENVENIDA PRENSA SANTANA</v>
      </c>
      <c r="E1079" t="str">
        <f>_xlfn.XLOOKUP(Tabla15[[#This Row],[CEDULA]],TMODELO[Numero Documento],TMODELO[Cargo],_xlfn.XLOOKUP(Tabla15[[#This Row],[COD]],TNOMINA[CODIGO],TNOMINA[cargo]))</f>
        <v>INSPECTOR DE ESP. PUBLICO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2">
        <f>_xlfn.XLOOKUP(Tabla15[[#This Row],[COD]],TNOMINA[CODIGO],TNOMINA[sbruto])</f>
        <v>10000</v>
      </c>
      <c r="K1079" s="42">
        <f>_xlfn.XLOOKUP(Tabla15[[#This Row],[COD]],TNOMINA[CODIGO],TNOMINA[ISR])</f>
        <v>0</v>
      </c>
      <c r="L1079" s="42">
        <f>_xlfn.XLOOKUP(Tabla15[[#This Row],[COD]],TNOMINA[CODIGO],TNOMINA[SFS])</f>
        <v>304</v>
      </c>
      <c r="M1079" s="42">
        <f>_xlfn.XLOOKUP(Tabla15[[#This Row],[COD]],TNOMINA[CODIGO],TNOMINA[AFP])</f>
        <v>287</v>
      </c>
      <c r="N1079" s="42">
        <f>_xlfn.XLOOKUP(Tabla15[[#This Row],[COD]],TNOMINA[CODIGO],TNOMINA[Otro Desc.])</f>
        <v>25</v>
      </c>
      <c r="O1079" s="42">
        <f>_xlfn.XLOOKUP(Tabla15[[#This Row],[COD]],TNOMINA[CODIGO],TNOMINA[sneto])</f>
        <v>9384</v>
      </c>
      <c r="P1079" t="str">
        <f>_xlfn.XLOOKUP(Tabla15[[#This Row],[CEDULA]],EMPXSEXO[NODOC],EMPXSEXO[GENERO])</f>
        <v>F</v>
      </c>
      <c r="Q1079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0" spans="1:17" hidden="1">
      <c r="A1080" t="s">
        <v>8381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40212734210</v>
      </c>
      <c r="D1080" t="str">
        <f>_xlfn.XLOOKUP(Tabla15[[#This Row],[CEDULA]],TMODELO[Numero Documento],TMODELO[Empleado],_xlfn.XLOOKUP(Tabla15[[#This Row],[CEDULA]],TNOMINA[cedula],TNOMINA[nombre]))</f>
        <v>YBO RENE SANCHEZ QUEZADA</v>
      </c>
      <c r="E1080" t="str">
        <f>_xlfn.XLOOKUP(Tabla15[[#This Row],[CEDULA]],TMODELO[Numero Documento],TMODELO[Cargo],_xlfn.XLOOKUP(Tabla15[[#This Row],[COD]],TNOMINA[CODIGO],TNOMINA[cargo]))</f>
        <v>INSPECTOR DE ESP. PUBLICO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2">
        <f>_xlfn.XLOOKUP(Tabla15[[#This Row],[COD]],TNOMINA[CODIGO],TNOMINA[sbruto])</f>
        <v>10000</v>
      </c>
      <c r="K1080" s="42">
        <f>_xlfn.XLOOKUP(Tabla15[[#This Row],[COD]],TNOMINA[CODIGO],TNOMINA[ISR])</f>
        <v>0</v>
      </c>
      <c r="L1080" s="42">
        <f>_xlfn.XLOOKUP(Tabla15[[#This Row],[COD]],TNOMINA[CODIGO],TNOMINA[SFS])</f>
        <v>304</v>
      </c>
      <c r="M1080" s="42">
        <f>_xlfn.XLOOKUP(Tabla15[[#This Row],[COD]],TNOMINA[CODIGO],TNOMINA[AFP])</f>
        <v>287</v>
      </c>
      <c r="N1080" s="42">
        <f>_xlfn.XLOOKUP(Tabla15[[#This Row],[COD]],TNOMINA[CODIGO],TNOMINA[Otro Desc.])</f>
        <v>25</v>
      </c>
      <c r="O1080" s="42">
        <f>_xlfn.XLOOKUP(Tabla15[[#This Row],[COD]],TNOMINA[CODIGO],TNOMINA[sneto])</f>
        <v>9384</v>
      </c>
      <c r="P1080" t="str">
        <f>_xlfn.XLOOKUP(Tabla15[[#This Row],[CEDULA]],EMPXSEXO[NODOC],EMPXSEXO[GENERO])</f>
        <v>M</v>
      </c>
      <c r="Q1080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1" spans="1:17" hidden="1">
      <c r="A1081" t="s">
        <v>8303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40200678361</v>
      </c>
      <c r="D1081" t="str">
        <f>_xlfn.XLOOKUP(Tabla15[[#This Row],[CEDULA]],TMODELO[Numero Documento],TMODELO[Empleado],_xlfn.XLOOKUP(Tabla15[[#This Row],[CEDULA]],TNOMINA[cedula],TNOMINA[nombre]))</f>
        <v>MIGUEL ARTURO LIMA ARIAS</v>
      </c>
      <c r="E1081" t="str">
        <f>_xlfn.XLOOKUP(Tabla15[[#This Row],[CEDULA]],TMODELO[Numero Documento],TMODELO[Cargo],_xlfn.XLOOKUP(Tabla15[[#This Row],[COD]],TNOMINA[CODIGO],TNOMINA[cargo]))</f>
        <v>INSPECTOR DE ESP. PUBLICO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2">
        <f>_xlfn.XLOOKUP(Tabla15[[#This Row],[COD]],TNOMINA[CODIGO],TNOMINA[sbruto])</f>
        <v>10000</v>
      </c>
      <c r="K1081" s="42">
        <f>_xlfn.XLOOKUP(Tabla15[[#This Row],[COD]],TNOMINA[CODIGO],TNOMINA[ISR])</f>
        <v>0</v>
      </c>
      <c r="L1081" s="42">
        <f>_xlfn.XLOOKUP(Tabla15[[#This Row],[COD]],TNOMINA[CODIGO],TNOMINA[SFS])</f>
        <v>304</v>
      </c>
      <c r="M1081" s="42">
        <f>_xlfn.XLOOKUP(Tabla15[[#This Row],[COD]],TNOMINA[CODIGO],TNOMINA[AFP])</f>
        <v>287</v>
      </c>
      <c r="N1081" s="42">
        <f>_xlfn.XLOOKUP(Tabla15[[#This Row],[COD]],TNOMINA[CODIGO],TNOMINA[Otro Desc.])</f>
        <v>25</v>
      </c>
      <c r="O1081" s="42">
        <f>_xlfn.XLOOKUP(Tabla15[[#This Row],[COD]],TNOMINA[CODIGO],TNOMINA[sneto])</f>
        <v>9384</v>
      </c>
      <c r="P1081" t="str">
        <f>_xlfn.XLOOKUP(Tabla15[[#This Row],[CEDULA]],EMPXSEXO[NODOC],EMPXSEXO[GENERO])</f>
        <v>M</v>
      </c>
      <c r="Q1081" s="104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2" spans="1:17" hidden="1">
      <c r="A1082" t="s">
        <v>8262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22300255530</v>
      </c>
      <c r="D1082" t="str">
        <f>_xlfn.XLOOKUP(Tabla15[[#This Row],[CEDULA]],TMODELO[Numero Documento],TMODELO[Empleado],_xlfn.XLOOKUP(Tabla15[[#This Row],[CEDULA]],TNOMINA[cedula],TNOMINA[nombre]))</f>
        <v>JULIO CESAR DE LOS SANTOS MONCION</v>
      </c>
      <c r="E1082" t="str">
        <f>_xlfn.XLOOKUP(Tabla15[[#This Row],[CEDULA]],TMODELO[Numero Documento],TMODELO[Cargo],_xlfn.XLOOKUP(Tabla15[[#This Row],[COD]],TNOMINA[CODIGO],TNOMINA[cargo]))</f>
        <v>ENCARGADO (A)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2">
        <f>_xlfn.XLOOKUP(Tabla15[[#This Row],[COD]],TNOMINA[CODIGO],TNOMINA[sbruto])</f>
        <v>135000</v>
      </c>
      <c r="K1082" s="42">
        <f>_xlfn.XLOOKUP(Tabla15[[#This Row],[COD]],TNOMINA[CODIGO],TNOMINA[ISR])</f>
        <v>20338.240000000002</v>
      </c>
      <c r="L1082" s="42">
        <f>_xlfn.XLOOKUP(Tabla15[[#This Row],[COD]],TNOMINA[CODIGO],TNOMINA[SFS])</f>
        <v>4104</v>
      </c>
      <c r="M1082" s="42">
        <f>_xlfn.XLOOKUP(Tabla15[[#This Row],[COD]],TNOMINA[CODIGO],TNOMINA[AFP])</f>
        <v>3874.5</v>
      </c>
      <c r="N1082" s="42">
        <f>_xlfn.XLOOKUP(Tabla15[[#This Row],[COD]],TNOMINA[CODIGO],TNOMINA[Otro Desc.])</f>
        <v>825</v>
      </c>
      <c r="O1082" s="42">
        <f>_xlfn.XLOOKUP(Tabla15[[#This Row],[COD]],TNOMINA[CODIGO],TNOMINA[sneto])</f>
        <v>105858.26</v>
      </c>
      <c r="P1082" t="str">
        <f>_xlfn.XLOOKUP(Tabla15[[#This Row],[CEDULA]],EMPXSEXO[NODOC],EMPXSEXO[GENERO])</f>
        <v>M</v>
      </c>
      <c r="Q1082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3" spans="1:17" hidden="1">
      <c r="A1083" t="s">
        <v>8171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01400011092</v>
      </c>
      <c r="D1083" t="str">
        <f>_xlfn.XLOOKUP(Tabla15[[#This Row],[CEDULA]],TMODELO[Numero Documento],TMODELO[Empleado],_xlfn.XLOOKUP(Tabla15[[#This Row],[CEDULA]],TNOMINA[cedula],TNOMINA[nombre]))</f>
        <v>CONFESOR MONTERO RAMIREZ</v>
      </c>
      <c r="E1083" t="str">
        <f>_xlfn.XLOOKUP(Tabla15[[#This Row],[CEDULA]],TMODELO[Numero Documento],TMODELO[Cargo],_xlfn.XLOOKUP(Tabla15[[#This Row],[COD]],TNOMINA[CODIGO],TNOMINA[cargo]))</f>
        <v>ANALISTA SISTEMAS INFORMATICOS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2">
        <f>_xlfn.XLOOKUP(Tabla15[[#This Row],[COD]],TNOMINA[CODIGO],TNOMINA[sbruto])</f>
        <v>60000</v>
      </c>
      <c r="K1083" s="42">
        <f>_xlfn.XLOOKUP(Tabla15[[#This Row],[COD]],TNOMINA[CODIGO],TNOMINA[ISR])</f>
        <v>3486.68</v>
      </c>
      <c r="L1083" s="42">
        <f>_xlfn.XLOOKUP(Tabla15[[#This Row],[COD]],TNOMINA[CODIGO],TNOMINA[SFS])</f>
        <v>1824</v>
      </c>
      <c r="M1083" s="42">
        <f>_xlfn.XLOOKUP(Tabla15[[#This Row],[COD]],TNOMINA[CODIGO],TNOMINA[AFP])</f>
        <v>1722</v>
      </c>
      <c r="N1083" s="42">
        <f>_xlfn.XLOOKUP(Tabla15[[#This Row],[COD]],TNOMINA[CODIGO],TNOMINA[Otro Desc.])</f>
        <v>2071</v>
      </c>
      <c r="O1083" s="42">
        <f>_xlfn.XLOOKUP(Tabla15[[#This Row],[COD]],TNOMINA[CODIGO],TNOMINA[sneto])</f>
        <v>50896.32</v>
      </c>
      <c r="P1083" t="str">
        <f>_xlfn.XLOOKUP(Tabla15[[#This Row],[CEDULA]],EMPXSEXO[NODOC],EMPXSEXO[GENERO])</f>
        <v>M</v>
      </c>
      <c r="Q1083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4" spans="1:17" hidden="1">
      <c r="A1084" t="s">
        <v>8127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40200423743</v>
      </c>
      <c r="D1084" t="str">
        <f>_xlfn.XLOOKUP(Tabla15[[#This Row],[CEDULA]],TMODELO[Numero Documento],TMODELO[Empleado],_xlfn.XLOOKUP(Tabla15[[#This Row],[CEDULA]],TNOMINA[cedula],TNOMINA[nombre]))</f>
        <v>ADRIAN AZOR MIGUEL</v>
      </c>
      <c r="E1084" t="str">
        <f>_xlfn.XLOOKUP(Tabla15[[#This Row],[CEDULA]],TMODELO[Numero Documento],TMODELO[Cargo],_xlfn.XLOOKUP(Tabla15[[#This Row],[COD]],TNOMINA[CODIGO],TNOMINA[cargo]))</f>
        <v>SOPORTE MESA DE AYUDA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2">
        <f>_xlfn.XLOOKUP(Tabla15[[#This Row],[COD]],TNOMINA[CODIGO],TNOMINA[sbruto])</f>
        <v>48000</v>
      </c>
      <c r="K1084" s="42">
        <f>_xlfn.XLOOKUP(Tabla15[[#This Row],[COD]],TNOMINA[CODIGO],TNOMINA[ISR])</f>
        <v>1571.73</v>
      </c>
      <c r="L1084" s="42">
        <f>_xlfn.XLOOKUP(Tabla15[[#This Row],[COD]],TNOMINA[CODIGO],TNOMINA[SFS])</f>
        <v>1459.2</v>
      </c>
      <c r="M1084" s="42">
        <f>_xlfn.XLOOKUP(Tabla15[[#This Row],[COD]],TNOMINA[CODIGO],TNOMINA[AFP])</f>
        <v>1377.6</v>
      </c>
      <c r="N1084" s="42">
        <f>_xlfn.XLOOKUP(Tabla15[[#This Row],[COD]],TNOMINA[CODIGO],TNOMINA[Otro Desc.])</f>
        <v>1571</v>
      </c>
      <c r="O1084" s="42">
        <f>_xlfn.XLOOKUP(Tabla15[[#This Row],[COD]],TNOMINA[CODIGO],TNOMINA[sneto])</f>
        <v>42020.47</v>
      </c>
      <c r="P1084" t="str">
        <f>_xlfn.XLOOKUP(Tabla15[[#This Row],[CEDULA]],EMPXSEXO[NODOC],EMPXSEXO[GENERO])</f>
        <v>M</v>
      </c>
      <c r="Q1084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5" spans="1:17" hidden="1">
      <c r="A1085" t="s">
        <v>8376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00119091536</v>
      </c>
      <c r="D1085" t="str">
        <f>_xlfn.XLOOKUP(Tabla15[[#This Row],[CEDULA]],TMODELO[Numero Documento],TMODELO[Empleado],_xlfn.XLOOKUP(Tabla15[[#This Row],[CEDULA]],TNOMINA[cedula],TNOMINA[nombre]))</f>
        <v>XABIER FRANCISCO DE LEON FLORENTINO</v>
      </c>
      <c r="E1085" t="str">
        <f>_xlfn.XLOOKUP(Tabla15[[#This Row],[CEDULA]],TMODELO[Numero Documento],TMODELO[Cargo],_xlfn.XLOOKUP(Tabla15[[#This Row],[COD]],TNOMINA[CODIGO],TNOMINA[cargo]))</f>
        <v>SOPORTE TECNICO INFORMATICO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2">
        <f>_xlfn.XLOOKUP(Tabla15[[#This Row],[COD]],TNOMINA[CODIGO],TNOMINA[sbruto])</f>
        <v>45000</v>
      </c>
      <c r="K1085" s="42">
        <f>_xlfn.XLOOKUP(Tabla15[[#This Row],[COD]],TNOMINA[CODIGO],TNOMINA[ISR])</f>
        <v>910.22</v>
      </c>
      <c r="L1085" s="42">
        <f>_xlfn.XLOOKUP(Tabla15[[#This Row],[COD]],TNOMINA[CODIGO],TNOMINA[SFS])</f>
        <v>1368</v>
      </c>
      <c r="M1085" s="42">
        <f>_xlfn.XLOOKUP(Tabla15[[#This Row],[COD]],TNOMINA[CODIGO],TNOMINA[AFP])</f>
        <v>1291.5</v>
      </c>
      <c r="N1085" s="42">
        <f>_xlfn.XLOOKUP(Tabla15[[#This Row],[COD]],TNOMINA[CODIGO],TNOMINA[Otro Desc.])</f>
        <v>1612.3799999999974</v>
      </c>
      <c r="O1085" s="42">
        <f>_xlfn.XLOOKUP(Tabla15[[#This Row],[COD]],TNOMINA[CODIGO],TNOMINA[sneto])</f>
        <v>39817.9</v>
      </c>
      <c r="P1085" t="str">
        <f>_xlfn.XLOOKUP(Tabla15[[#This Row],[CEDULA]],EMPXSEXO[NODOC],EMPXSEXO[GENERO])</f>
        <v>M</v>
      </c>
      <c r="Q1085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6" spans="1:17" hidden="1">
      <c r="A1086" t="s">
        <v>8359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40209247564</v>
      </c>
      <c r="D1086" t="str">
        <f>_xlfn.XLOOKUP(Tabla15[[#This Row],[CEDULA]],TMODELO[Numero Documento],TMODELO[Empleado],_xlfn.XLOOKUP(Tabla15[[#This Row],[CEDULA]],TNOMINA[cedula],TNOMINA[nombre]))</f>
        <v>TAIS DE JESUS RODRIGUEZ</v>
      </c>
      <c r="E1086" t="str">
        <f>_xlfn.XLOOKUP(Tabla15[[#This Row],[CEDULA]],TMODELO[Numero Documento],TMODELO[Cargo],_xlfn.XLOOKUP(Tabla15[[#This Row],[COD]],TNOMINA[CODIGO],TNOMINA[cargo]))</f>
        <v>SOPORTE TECNICO INFORMATICO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2">
        <f>_xlfn.XLOOKUP(Tabla15[[#This Row],[COD]],TNOMINA[CODIGO],TNOMINA[sbruto])</f>
        <v>30000</v>
      </c>
      <c r="K1086" s="42">
        <f>_xlfn.XLOOKUP(Tabla15[[#This Row],[COD]],TNOMINA[CODIGO],TNOMINA[ISR])</f>
        <v>0</v>
      </c>
      <c r="L1086" s="42">
        <f>_xlfn.XLOOKUP(Tabla15[[#This Row],[COD]],TNOMINA[CODIGO],TNOMINA[SFS])</f>
        <v>912</v>
      </c>
      <c r="M1086" s="42">
        <f>_xlfn.XLOOKUP(Tabla15[[#This Row],[COD]],TNOMINA[CODIGO],TNOMINA[AFP])</f>
        <v>861</v>
      </c>
      <c r="N1086" s="42">
        <f>_xlfn.XLOOKUP(Tabla15[[#This Row],[COD]],TNOMINA[CODIGO],TNOMINA[Otro Desc.])</f>
        <v>25</v>
      </c>
      <c r="O1086" s="42">
        <f>_xlfn.XLOOKUP(Tabla15[[#This Row],[COD]],TNOMINA[CODIGO],TNOMINA[sneto])</f>
        <v>28202</v>
      </c>
      <c r="P1086" t="str">
        <f>_xlfn.XLOOKUP(Tabla15[[#This Row],[CEDULA]],EMPXSEXO[NODOC],EMPXSEXO[GENERO])</f>
        <v>F</v>
      </c>
      <c r="Q1086" s="104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7" spans="1:17" hidden="1">
      <c r="A1087" t="s">
        <v>8337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00117685610</v>
      </c>
      <c r="D1087" t="str">
        <f>_xlfn.XLOOKUP(Tabla15[[#This Row],[CEDULA]],TMODELO[Numero Documento],TMODELO[Empleado],_xlfn.XLOOKUP(Tabla15[[#This Row],[CEDULA]],TNOMINA[cedula],TNOMINA[nombre]))</f>
        <v>ROHMER ALEXANDER BILLINI SANCHEZ</v>
      </c>
      <c r="E1087" t="str">
        <f>_xlfn.XLOOKUP(Tabla15[[#This Row],[CEDULA]],TMODELO[Numero Documento],TMODELO[Cargo],_xlfn.XLOOKUP(Tabla15[[#This Row],[COD]],TNOMINA[CODIGO],TNOMINA[cargo]))</f>
        <v>ENCARGADO DIVISION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2">
        <f>_xlfn.XLOOKUP(Tabla15[[#This Row],[COD]],TNOMINA[CODIGO],TNOMINA[sbruto])</f>
        <v>95000</v>
      </c>
      <c r="K1087" s="42">
        <f>_xlfn.XLOOKUP(Tabla15[[#This Row],[COD]],TNOMINA[CODIGO],TNOMINA[ISR])</f>
        <v>10929.24</v>
      </c>
      <c r="L1087" s="42">
        <f>_xlfn.XLOOKUP(Tabla15[[#This Row],[COD]],TNOMINA[CODIGO],TNOMINA[SFS])</f>
        <v>2888</v>
      </c>
      <c r="M1087" s="42">
        <f>_xlfn.XLOOKUP(Tabla15[[#This Row],[COD]],TNOMINA[CODIGO],TNOMINA[AFP])</f>
        <v>2726.5</v>
      </c>
      <c r="N1087" s="42">
        <f>_xlfn.XLOOKUP(Tabla15[[#This Row],[COD]],TNOMINA[CODIGO],TNOMINA[Otro Desc.])</f>
        <v>25.000000000014552</v>
      </c>
      <c r="O1087" s="42">
        <f>_xlfn.XLOOKUP(Tabla15[[#This Row],[COD]],TNOMINA[CODIGO],TNOMINA[sneto])</f>
        <v>78431.259999999995</v>
      </c>
      <c r="P1087" t="str">
        <f>_xlfn.XLOOKUP(Tabla15[[#This Row],[CEDULA]],EMPXSEXO[NODOC],EMPXSEXO[GENERO])</f>
        <v>M</v>
      </c>
      <c r="Q1087" s="104" t="str">
        <f>_xlfn.XLOOKUP(Tabla15[[#This Row],[CEDULA]],TMODELO[Numero Documento],TMODELO[Lugar Funciones Codigo],_xlfn.XLOOKUP(Tabla15[[#This Row],[DIRECCIÓN O DEPARTAMENTO]],Tabla21[LUGAR],Tabla21[CODLUGAR]))</f>
        <v>01.83.00.00.00.20.02</v>
      </c>
    </row>
    <row r="1088" spans="1:17" hidden="1">
      <c r="A1088" t="s">
        <v>8196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00100126408</v>
      </c>
      <c r="D1088" t="str">
        <f>_xlfn.XLOOKUP(Tabla15[[#This Row],[CEDULA]],TMODELO[Numero Documento],TMODELO[Empleado],_xlfn.XLOOKUP(Tabla15[[#This Row],[CEDULA]],TNOMINA[cedula],TNOMINA[nombre]))</f>
        <v>FELIX ANGEL MEDINA PINEDA</v>
      </c>
      <c r="E1088" t="str">
        <f>_xlfn.XLOOKUP(Tabla15[[#This Row],[CEDULA]],TMODELO[Numero Documento],TMODELO[Cargo],_xlfn.XLOOKUP(Tabla15[[#This Row],[COD]],TNOMINA[CODIGO],TNOMINA[cargo]))</f>
        <v>COORDINADOR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2">
        <f>_xlfn.XLOOKUP(Tabla15[[#This Row],[COD]],TNOMINA[CODIGO],TNOMINA[sbruto])</f>
        <v>45000</v>
      </c>
      <c r="K1088" s="42">
        <f>_xlfn.XLOOKUP(Tabla15[[#This Row],[COD]],TNOMINA[CODIGO],TNOMINA[ISR])</f>
        <v>1148.33</v>
      </c>
      <c r="L1088" s="42">
        <f>_xlfn.XLOOKUP(Tabla15[[#This Row],[COD]],TNOMINA[CODIGO],TNOMINA[SFS])</f>
        <v>1368</v>
      </c>
      <c r="M1088" s="42">
        <f>_xlfn.XLOOKUP(Tabla15[[#This Row],[COD]],TNOMINA[CODIGO],TNOMINA[AFP])</f>
        <v>1291.5</v>
      </c>
      <c r="N1088" s="42">
        <f>_xlfn.XLOOKUP(Tabla15[[#This Row],[COD]],TNOMINA[CODIGO],TNOMINA[Otro Desc.])</f>
        <v>25</v>
      </c>
      <c r="O1088" s="42">
        <f>_xlfn.XLOOKUP(Tabla15[[#This Row],[COD]],TNOMINA[CODIGO],TNOMINA[sneto])</f>
        <v>41167.17</v>
      </c>
      <c r="P1088" t="str">
        <f>_xlfn.XLOOKUP(Tabla15[[#This Row],[CEDULA]],EMPXSEXO[NODOC],EMPXSEXO[GENERO])</f>
        <v>M</v>
      </c>
      <c r="Q1088" s="104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089" spans="1:17" hidden="1">
      <c r="A1089" t="s">
        <v>8214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00109192724</v>
      </c>
      <c r="D1089" t="str">
        <f>_xlfn.XLOOKUP(Tabla15[[#This Row],[CEDULA]],TMODELO[Numero Documento],TMODELO[Empleado],_xlfn.XLOOKUP(Tabla15[[#This Row],[CEDULA]],TNOMINA[cedula],TNOMINA[nombre]))</f>
        <v>INDIRA YELIDA PEÑA GALLARDO</v>
      </c>
      <c r="E1089" t="str">
        <f>_xlfn.XLOOKUP(Tabla15[[#This Row],[CEDULA]],TMODELO[Numero Documento],TMODELO[Cargo],_xlfn.XLOOKUP(Tabla15[[#This Row],[COD]],TNOMINA[CODIGO],TNOMINA[cargo]))</f>
        <v>COORDINADOR (A)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2">
        <f>_xlfn.XLOOKUP(Tabla15[[#This Row],[COD]],TNOMINA[CODIGO],TNOMINA[sbruto])</f>
        <v>90000</v>
      </c>
      <c r="K1089" s="42">
        <f>_xlfn.XLOOKUP(Tabla15[[#This Row],[COD]],TNOMINA[CODIGO],TNOMINA[ISR])</f>
        <v>9753.1200000000008</v>
      </c>
      <c r="L1089" s="42">
        <f>_xlfn.XLOOKUP(Tabla15[[#This Row],[COD]],TNOMINA[CODIGO],TNOMINA[SFS])</f>
        <v>2736</v>
      </c>
      <c r="M1089" s="42">
        <f>_xlfn.XLOOKUP(Tabla15[[#This Row],[COD]],TNOMINA[CODIGO],TNOMINA[AFP])</f>
        <v>2583</v>
      </c>
      <c r="N1089" s="42">
        <f>_xlfn.XLOOKUP(Tabla15[[#This Row],[COD]],TNOMINA[CODIGO],TNOMINA[Otro Desc.])</f>
        <v>25</v>
      </c>
      <c r="O1089" s="42">
        <f>_xlfn.XLOOKUP(Tabla15[[#This Row],[COD]],TNOMINA[CODIGO],TNOMINA[sneto])</f>
        <v>74902.880000000005</v>
      </c>
      <c r="P1089" t="str">
        <f>_xlfn.XLOOKUP(Tabla15[[#This Row],[CEDULA]],EMPXSEXO[NODOC],EMPXSEXO[GENERO])</f>
        <v>F</v>
      </c>
      <c r="Q1089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0" spans="1:17" hidden="1">
      <c r="A1090" t="s">
        <v>8224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22300041062</v>
      </c>
      <c r="D1090" t="str">
        <f>_xlfn.XLOOKUP(Tabla15[[#This Row],[CEDULA]],TMODELO[Numero Documento],TMODELO[Empleado],_xlfn.XLOOKUP(Tabla15[[#This Row],[CEDULA]],TNOMINA[cedula],TNOMINA[nombre]))</f>
        <v>JENIFET GUZMAN MENDEZ</v>
      </c>
      <c r="E1090" t="str">
        <f>_xlfn.XLOOKUP(Tabla15[[#This Row],[CEDULA]],TMODELO[Numero Documento],TMODELO[Cargo],_xlfn.XLOOKUP(Tabla15[[#This Row],[COD]],TNOMINA[CODIGO],TNOMINA[cargo]))</f>
        <v>COORDINADOR(A) OPERATIVA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2">
        <f>_xlfn.XLOOKUP(Tabla15[[#This Row],[COD]],TNOMINA[CODIGO],TNOMINA[sbruto])</f>
        <v>65000</v>
      </c>
      <c r="K1090" s="42">
        <f>_xlfn.XLOOKUP(Tabla15[[#This Row],[COD]],TNOMINA[CODIGO],TNOMINA[ISR])</f>
        <v>4427.58</v>
      </c>
      <c r="L1090" s="42">
        <f>_xlfn.XLOOKUP(Tabla15[[#This Row],[COD]],TNOMINA[CODIGO],TNOMINA[SFS])</f>
        <v>1976</v>
      </c>
      <c r="M1090" s="42">
        <f>_xlfn.XLOOKUP(Tabla15[[#This Row],[COD]],TNOMINA[CODIGO],TNOMINA[AFP])</f>
        <v>1865.5</v>
      </c>
      <c r="N1090" s="42">
        <f>_xlfn.XLOOKUP(Tabla15[[#This Row],[COD]],TNOMINA[CODIGO],TNOMINA[Otro Desc.])</f>
        <v>25</v>
      </c>
      <c r="O1090" s="42">
        <f>_xlfn.XLOOKUP(Tabla15[[#This Row],[COD]],TNOMINA[CODIGO],TNOMINA[sneto])</f>
        <v>56705.919999999998</v>
      </c>
      <c r="P1090" t="str">
        <f>_xlfn.XLOOKUP(Tabla15[[#This Row],[CEDULA]],EMPXSEXO[NODOC],EMPXSEXO[GENERO])</f>
        <v>F</v>
      </c>
      <c r="Q1090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1" spans="1:17" hidden="1">
      <c r="A1091" t="s">
        <v>8133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00114388291</v>
      </c>
      <c r="D1091" t="str">
        <f>_xlfn.XLOOKUP(Tabla15[[#This Row],[CEDULA]],TMODELO[Numero Documento],TMODELO[Empleado],_xlfn.XLOOKUP(Tabla15[[#This Row],[CEDULA]],TNOMINA[cedula],TNOMINA[nombre]))</f>
        <v>AMARILIS ANTINEA SUAREZ SANTOS</v>
      </c>
      <c r="E1091" t="str">
        <f>_xlfn.XLOOKUP(Tabla15[[#This Row],[CEDULA]],TMODELO[Numero Documento],TMODELO[Cargo],_xlfn.XLOOKUP(Tabla15[[#This Row],[COD]],TNOMINA[CODIGO],TNOMINA[cargo]))</f>
        <v>GESTOR CULTURAL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2">
        <f>_xlfn.XLOOKUP(Tabla15[[#This Row],[COD]],TNOMINA[CODIGO],TNOMINA[sbruto])</f>
        <v>35000</v>
      </c>
      <c r="K1091" s="42">
        <f>_xlfn.XLOOKUP(Tabla15[[#This Row],[COD]],TNOMINA[CODIGO],TNOMINA[ISR])</f>
        <v>0</v>
      </c>
      <c r="L1091" s="42">
        <f>_xlfn.XLOOKUP(Tabla15[[#This Row],[COD]],TNOMINA[CODIGO],TNOMINA[SFS])</f>
        <v>1064</v>
      </c>
      <c r="M1091" s="42">
        <f>_xlfn.XLOOKUP(Tabla15[[#This Row],[COD]],TNOMINA[CODIGO],TNOMINA[AFP])</f>
        <v>1004.5</v>
      </c>
      <c r="N1091" s="42">
        <f>_xlfn.XLOOKUP(Tabla15[[#This Row],[COD]],TNOMINA[CODIGO],TNOMINA[Otro Desc.])</f>
        <v>2071</v>
      </c>
      <c r="O1091" s="42">
        <f>_xlfn.XLOOKUP(Tabla15[[#This Row],[COD]],TNOMINA[CODIGO],TNOMINA[sneto])</f>
        <v>30860.5</v>
      </c>
      <c r="P1091" t="str">
        <f>_xlfn.XLOOKUP(Tabla15[[#This Row],[CEDULA]],EMPXSEXO[NODOC],EMPXSEXO[GENERO])</f>
        <v>F</v>
      </c>
      <c r="Q1091" s="104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2" spans="1:17" hidden="1">
      <c r="A1092" t="s">
        <v>8386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00109776732</v>
      </c>
      <c r="D1092" t="str">
        <f>_xlfn.XLOOKUP(Tabla15[[#This Row],[CEDULA]],TMODELO[Numero Documento],TMODELO[Empleado],_xlfn.XLOOKUP(Tabla15[[#This Row],[CEDULA]],TNOMINA[cedula],TNOMINA[nombre]))</f>
        <v>YSRAEL FABIAN JORGE</v>
      </c>
      <c r="E1092" t="str">
        <f>_xlfn.XLOOKUP(Tabla15[[#This Row],[CEDULA]],TMODELO[Numero Documento],TMODELO[Cargo],_xlfn.XLOOKUP(Tabla15[[#This Row],[COD]],TNOMINA[CODIGO],TNOMINA[cargo]))</f>
        <v>DIRECTOR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2">
        <f>_xlfn.XLOOKUP(Tabla15[[#This Row],[COD]],TNOMINA[CODIGO],TNOMINA[sbruto])</f>
        <v>175000</v>
      </c>
      <c r="K1092" s="42">
        <f>_xlfn.XLOOKUP(Tabla15[[#This Row],[COD]],TNOMINA[CODIGO],TNOMINA[ISR])</f>
        <v>29747.24</v>
      </c>
      <c r="L1092" s="42">
        <f>_xlfn.XLOOKUP(Tabla15[[#This Row],[COD]],TNOMINA[CODIGO],TNOMINA[SFS])</f>
        <v>5320</v>
      </c>
      <c r="M1092" s="42">
        <f>_xlfn.XLOOKUP(Tabla15[[#This Row],[COD]],TNOMINA[CODIGO],TNOMINA[AFP])</f>
        <v>5022.5</v>
      </c>
      <c r="N1092" s="42">
        <f>_xlfn.XLOOKUP(Tabla15[[#This Row],[COD]],TNOMINA[CODIGO],TNOMINA[Otro Desc.])</f>
        <v>4025.0000000000146</v>
      </c>
      <c r="O1092" s="42">
        <f>_xlfn.XLOOKUP(Tabla15[[#This Row],[COD]],TNOMINA[CODIGO],TNOMINA[sneto])</f>
        <v>130885.26</v>
      </c>
      <c r="P1092" t="str">
        <f>_xlfn.XLOOKUP(Tabla15[[#This Row],[CEDULA]],EMPXSEXO[NODOC],EMPXSEXO[GENERO])</f>
        <v>M</v>
      </c>
      <c r="Q1092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3" spans="1:17" hidden="1">
      <c r="A1093" t="s">
        <v>8338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00100516798</v>
      </c>
      <c r="D1093" t="str">
        <f>_xlfn.XLOOKUP(Tabla15[[#This Row],[CEDULA]],TMODELO[Numero Documento],TMODELO[Empleado],_xlfn.XLOOKUP(Tabla15[[#This Row],[CEDULA]],TNOMINA[cedula],TNOMINA[nombre]))</f>
        <v>ROSA ALICIA ABAD JIMENEZ</v>
      </c>
      <c r="E1093" t="str">
        <f>_xlfn.XLOOKUP(Tabla15[[#This Row],[CEDULA]],TMODELO[Numero Documento],TMODELO[Cargo],_xlfn.XLOOKUP(Tabla15[[#This Row],[COD]],TNOMINA[CODIGO],TNOMINA[cargo]))</f>
        <v>ANALISTA FINANCIERO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2">
        <f>_xlfn.XLOOKUP(Tabla15[[#This Row],[COD]],TNOMINA[CODIGO],TNOMINA[sbruto])</f>
        <v>70000</v>
      </c>
      <c r="K1093" s="42">
        <f>_xlfn.XLOOKUP(Tabla15[[#This Row],[COD]],TNOMINA[CODIGO],TNOMINA[ISR])</f>
        <v>3567.58</v>
      </c>
      <c r="L1093" s="42">
        <f>_xlfn.XLOOKUP(Tabla15[[#This Row],[COD]],TNOMINA[CODIGO],TNOMINA[SFS])</f>
        <v>2128</v>
      </c>
      <c r="M1093" s="42">
        <f>_xlfn.XLOOKUP(Tabla15[[#This Row],[COD]],TNOMINA[CODIGO],TNOMINA[AFP])</f>
        <v>2009</v>
      </c>
      <c r="N1093" s="42">
        <f>_xlfn.XLOOKUP(Tabla15[[#This Row],[COD]],TNOMINA[CODIGO],TNOMINA[Otro Desc.])</f>
        <v>7479.3399999999965</v>
      </c>
      <c r="O1093" s="42">
        <f>_xlfn.XLOOKUP(Tabla15[[#This Row],[COD]],TNOMINA[CODIGO],TNOMINA[sneto])</f>
        <v>54816.08</v>
      </c>
      <c r="P1093" t="str">
        <f>_xlfn.XLOOKUP(Tabla15[[#This Row],[CEDULA]],EMPXSEXO[NODOC],EMPXSEXO[GENERO])</f>
        <v>F</v>
      </c>
      <c r="Q1093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4" spans="1:17" hidden="1">
      <c r="A1094" t="s">
        <v>8155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22300650151</v>
      </c>
      <c r="D1094" t="str">
        <f>_xlfn.XLOOKUP(Tabla15[[#This Row],[CEDULA]],TMODELO[Numero Documento],TMODELO[Empleado],_xlfn.XLOOKUP(Tabla15[[#This Row],[CEDULA]],TNOMINA[cedula],TNOMINA[nombre]))</f>
        <v>BEYANIRA PAREDES GARCIA</v>
      </c>
      <c r="E1094" t="str">
        <f>_xlfn.XLOOKUP(Tabla15[[#This Row],[CEDULA]],TMODELO[Numero Documento],TMODELO[Cargo],_xlfn.XLOOKUP(Tabla15[[#This Row],[COD]],TNOMINA[CODIGO],TNOMINA[cargo]))</f>
        <v>ANALISTA PRESUPUESTO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2">
        <f>_xlfn.XLOOKUP(Tabla15[[#This Row],[COD]],TNOMINA[CODIGO],TNOMINA[sbruto])</f>
        <v>60000</v>
      </c>
      <c r="K1094" s="42">
        <f>_xlfn.XLOOKUP(Tabla15[[#This Row],[COD]],TNOMINA[CODIGO],TNOMINA[ISR])</f>
        <v>3486.68</v>
      </c>
      <c r="L1094" s="42">
        <f>_xlfn.XLOOKUP(Tabla15[[#This Row],[COD]],TNOMINA[CODIGO],TNOMINA[SFS])</f>
        <v>1824</v>
      </c>
      <c r="M1094" s="42">
        <f>_xlfn.XLOOKUP(Tabla15[[#This Row],[COD]],TNOMINA[CODIGO],TNOMINA[AFP])</f>
        <v>1722</v>
      </c>
      <c r="N1094" s="42">
        <f>_xlfn.XLOOKUP(Tabla15[[#This Row],[COD]],TNOMINA[CODIGO],TNOMINA[Otro Desc.])</f>
        <v>25</v>
      </c>
      <c r="O1094" s="42">
        <f>_xlfn.XLOOKUP(Tabla15[[#This Row],[COD]],TNOMINA[CODIGO],TNOMINA[sneto])</f>
        <v>52942.32</v>
      </c>
      <c r="P1094" t="str">
        <f>_xlfn.XLOOKUP(Tabla15[[#This Row],[CEDULA]],EMPXSEXO[NODOC],EMPXSEXO[GENERO])</f>
        <v>F</v>
      </c>
      <c r="Q1094" s="104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5" spans="1:17" hidden="1">
      <c r="A1095" t="s">
        <v>8217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22300210204</v>
      </c>
      <c r="D1095" t="str">
        <f>_xlfn.XLOOKUP(Tabla15[[#This Row],[CEDULA]],TMODELO[Numero Documento],TMODELO[Empleado],_xlfn.XLOOKUP(Tabla15[[#This Row],[CEDULA]],TNOMINA[cedula],TNOMINA[nombre]))</f>
        <v>IRIS RAFAELA PEREZ DIAZ</v>
      </c>
      <c r="E1095" t="str">
        <f>_xlfn.XLOOKUP(Tabla15[[#This Row],[CEDULA]],TMODELO[Numero Documento],TMODELO[Cargo],_xlfn.XLOOKUP(Tabla15[[#This Row],[COD]],TNOMINA[CODIGO],TNOMINA[cargo]))</f>
        <v>ENCARGADO (A)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2">
        <f>_xlfn.XLOOKUP(Tabla15[[#This Row],[COD]],TNOMINA[CODIGO],TNOMINA[sbruto])</f>
        <v>125000</v>
      </c>
      <c r="K1095" s="42">
        <f>_xlfn.XLOOKUP(Tabla15[[#This Row],[COD]],TNOMINA[CODIGO],TNOMINA[ISR])</f>
        <v>17985.990000000002</v>
      </c>
      <c r="L1095" s="42">
        <f>_xlfn.XLOOKUP(Tabla15[[#This Row],[COD]],TNOMINA[CODIGO],TNOMINA[SFS])</f>
        <v>3800</v>
      </c>
      <c r="M1095" s="42">
        <f>_xlfn.XLOOKUP(Tabla15[[#This Row],[COD]],TNOMINA[CODIGO],TNOMINA[AFP])</f>
        <v>3587.5</v>
      </c>
      <c r="N1095" s="42">
        <f>_xlfn.XLOOKUP(Tabla15[[#This Row],[COD]],TNOMINA[CODIGO],TNOMINA[Otro Desc.])</f>
        <v>25</v>
      </c>
      <c r="O1095" s="42">
        <f>_xlfn.XLOOKUP(Tabla15[[#This Row],[COD]],TNOMINA[CODIGO],TNOMINA[sneto])</f>
        <v>99601.51</v>
      </c>
      <c r="P1095" t="str">
        <f>_xlfn.XLOOKUP(Tabla15[[#This Row],[CEDULA]],EMPXSEXO[NODOC],EMPXSEXO[GENERO])</f>
        <v>F</v>
      </c>
      <c r="Q1095" s="104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096" spans="1:17" hidden="1">
      <c r="A1096" t="s">
        <v>8189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04100156878</v>
      </c>
      <c r="D1096" t="str">
        <f>_xlfn.XLOOKUP(Tabla15[[#This Row],[CEDULA]],TMODELO[Numero Documento],TMODELO[Empleado],_xlfn.XLOOKUP(Tabla15[[#This Row],[CEDULA]],TNOMINA[cedula],TNOMINA[nombre]))</f>
        <v>ELIZABETH DEL CARMEN SILVESTRE GARCIA</v>
      </c>
      <c r="E1096" t="str">
        <f>_xlfn.XLOOKUP(Tabla15[[#This Row],[CEDULA]],TMODELO[Numero Documento],TMODELO[Cargo],_xlfn.XLOOKUP(Tabla15[[#This Row],[COD]],TNOMINA[CODIGO],TNOMINA[cargo]))</f>
        <v>ENCARGADO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2">
        <f>_xlfn.XLOOKUP(Tabla15[[#This Row],[COD]],TNOMINA[CODIGO],TNOMINA[sbruto])</f>
        <v>110000</v>
      </c>
      <c r="K1096" s="42">
        <f>_xlfn.XLOOKUP(Tabla15[[#This Row],[COD]],TNOMINA[CODIGO],TNOMINA[ISR])</f>
        <v>14457.62</v>
      </c>
      <c r="L1096" s="42">
        <f>_xlfn.XLOOKUP(Tabla15[[#This Row],[COD]],TNOMINA[CODIGO],TNOMINA[SFS])</f>
        <v>3344</v>
      </c>
      <c r="M1096" s="42">
        <f>_xlfn.XLOOKUP(Tabla15[[#This Row],[COD]],TNOMINA[CODIGO],TNOMINA[AFP])</f>
        <v>3157</v>
      </c>
      <c r="N1096" s="42">
        <f>_xlfn.XLOOKUP(Tabla15[[#This Row],[COD]],TNOMINA[CODIGO],TNOMINA[Otro Desc.])</f>
        <v>1579.4800000000105</v>
      </c>
      <c r="O1096" s="42">
        <f>_xlfn.XLOOKUP(Tabla15[[#This Row],[COD]],TNOMINA[CODIGO],TNOMINA[sneto])</f>
        <v>87461.9</v>
      </c>
      <c r="P1096" t="str">
        <f>_xlfn.XLOOKUP(Tabla15[[#This Row],[CEDULA]],EMPXSEXO[NODOC],EMPXSEXO[GENERO])</f>
        <v>F</v>
      </c>
      <c r="Q1096" s="104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097" spans="1:17" hidden="1">
      <c r="A1097" t="s">
        <v>8365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00113903967</v>
      </c>
      <c r="D1097" t="str">
        <f>_xlfn.XLOOKUP(Tabla15[[#This Row],[CEDULA]],TMODELO[Numero Documento],TMODELO[Empleado],_xlfn.XLOOKUP(Tabla15[[#This Row],[CEDULA]],TNOMINA[cedula],TNOMINA[nombre]))</f>
        <v>VICENTE ARIDIO LANTIGUA MONTERO</v>
      </c>
      <c r="E1097" t="str">
        <f>_xlfn.XLOOKUP(Tabla15[[#This Row],[CEDULA]],TMODELO[Numero Documento],TMODELO[Cargo],_xlfn.XLOOKUP(Tabla15[[#This Row],[COD]],TNOMINA[CODIGO],TNOMINA[cargo]))</f>
        <v>ENCARGADO DE DIVISION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2">
        <f>_xlfn.XLOOKUP(Tabla15[[#This Row],[COD]],TNOMINA[CODIGO],TNOMINA[sbruto])</f>
        <v>90000</v>
      </c>
      <c r="K1097" s="42">
        <f>_xlfn.XLOOKUP(Tabla15[[#This Row],[COD]],TNOMINA[CODIGO],TNOMINA[ISR])</f>
        <v>9753.1200000000008</v>
      </c>
      <c r="L1097" s="42">
        <f>_xlfn.XLOOKUP(Tabla15[[#This Row],[COD]],TNOMINA[CODIGO],TNOMINA[SFS])</f>
        <v>2736</v>
      </c>
      <c r="M1097" s="42">
        <f>_xlfn.XLOOKUP(Tabla15[[#This Row],[COD]],TNOMINA[CODIGO],TNOMINA[AFP])</f>
        <v>2583</v>
      </c>
      <c r="N1097" s="42">
        <f>_xlfn.XLOOKUP(Tabla15[[#This Row],[COD]],TNOMINA[CODIGO],TNOMINA[Otro Desc.])</f>
        <v>25</v>
      </c>
      <c r="O1097" s="42">
        <f>_xlfn.XLOOKUP(Tabla15[[#This Row],[COD]],TNOMINA[CODIGO],TNOMINA[sneto])</f>
        <v>74902.880000000005</v>
      </c>
      <c r="P1097" t="str">
        <f>_xlfn.XLOOKUP(Tabla15[[#This Row],[CEDULA]],EMPXSEXO[NODOC],EMPXSEXO[GENERO])</f>
        <v>M</v>
      </c>
      <c r="Q1097" s="104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098" spans="1:17" hidden="1">
      <c r="A1098" t="s">
        <v>8187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00118436088</v>
      </c>
      <c r="D1098" t="str">
        <f>_xlfn.XLOOKUP(Tabla15[[#This Row],[CEDULA]],TMODELO[Numero Documento],TMODELO[Empleado],_xlfn.XLOOKUP(Tabla15[[#This Row],[CEDULA]],TNOMINA[cedula],TNOMINA[nombre]))</f>
        <v>ELIEZER FERNANDO DECENA GARCIA</v>
      </c>
      <c r="E1098" t="str">
        <f>_xlfn.XLOOKUP(Tabla15[[#This Row],[CEDULA]],TMODELO[Numero Documento],TMODELO[Cargo],_xlfn.XLOOKUP(Tabla15[[#This Row],[COD]],TNOMINA[CODIGO],TNOMINA[cargo]))</f>
        <v>ENCARGADO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2">
        <f>_xlfn.XLOOKUP(Tabla15[[#This Row],[COD]],TNOMINA[CODIGO],TNOMINA[sbruto])</f>
        <v>75000</v>
      </c>
      <c r="K1098" s="42">
        <f>_xlfn.XLOOKUP(Tabla15[[#This Row],[COD]],TNOMINA[CODIGO],TNOMINA[ISR])</f>
        <v>5991.9</v>
      </c>
      <c r="L1098" s="42">
        <f>_xlfn.XLOOKUP(Tabla15[[#This Row],[COD]],TNOMINA[CODIGO],TNOMINA[SFS])</f>
        <v>2280</v>
      </c>
      <c r="M1098" s="42">
        <f>_xlfn.XLOOKUP(Tabla15[[#This Row],[COD]],TNOMINA[CODIGO],TNOMINA[AFP])</f>
        <v>2152.5</v>
      </c>
      <c r="N1098" s="42">
        <f>_xlfn.XLOOKUP(Tabla15[[#This Row],[COD]],TNOMINA[CODIGO],TNOMINA[Otro Desc.])</f>
        <v>4158.3799999999974</v>
      </c>
      <c r="O1098" s="42">
        <f>_xlfn.XLOOKUP(Tabla15[[#This Row],[COD]],TNOMINA[CODIGO],TNOMINA[sneto])</f>
        <v>60417.22</v>
      </c>
      <c r="P1098" t="str">
        <f>_xlfn.XLOOKUP(Tabla15[[#This Row],[CEDULA]],EMPXSEXO[NODOC],EMPXSEXO[GENERO])</f>
        <v>M</v>
      </c>
      <c r="Q1098" s="104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1099" spans="1:17" hidden="1">
      <c r="A1099" t="s">
        <v>8382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40221801018</v>
      </c>
      <c r="D1099" t="str">
        <f>_xlfn.XLOOKUP(Tabla15[[#This Row],[CEDULA]],TMODELO[Numero Documento],TMODELO[Empleado],_xlfn.XLOOKUP(Tabla15[[#This Row],[CEDULA]],TNOMINA[cedula],TNOMINA[nombre]))</f>
        <v>YEMELI PAMELA SANTOS GARCIA</v>
      </c>
      <c r="E1099" t="str">
        <f>_xlfn.XLOOKUP(Tabla15[[#This Row],[CEDULA]],TMODELO[Numero Documento],TMODELO[Cargo],_xlfn.XLOOKUP(Tabla15[[#This Row],[COD]],TNOMINA[CODIGO],TNOMINA[cargo]))</f>
        <v>ENCARGADO DE DIVISION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2">
        <f>_xlfn.XLOOKUP(Tabla15[[#This Row],[COD]],TNOMINA[CODIGO],TNOMINA[sbruto])</f>
        <v>90000</v>
      </c>
      <c r="K1099" s="42">
        <f>_xlfn.XLOOKUP(Tabla15[[#This Row],[COD]],TNOMINA[CODIGO],TNOMINA[ISR])</f>
        <v>9753.1200000000008</v>
      </c>
      <c r="L1099" s="42">
        <f>_xlfn.XLOOKUP(Tabla15[[#This Row],[COD]],TNOMINA[CODIGO],TNOMINA[SFS])</f>
        <v>2736</v>
      </c>
      <c r="M1099" s="42">
        <f>_xlfn.XLOOKUP(Tabla15[[#This Row],[COD]],TNOMINA[CODIGO],TNOMINA[AFP])</f>
        <v>2583</v>
      </c>
      <c r="N1099" s="42">
        <f>_xlfn.XLOOKUP(Tabla15[[#This Row],[COD]],TNOMINA[CODIGO],TNOMINA[Otro Desc.])</f>
        <v>5772.6699999999983</v>
      </c>
      <c r="O1099" s="42">
        <f>_xlfn.XLOOKUP(Tabla15[[#This Row],[COD]],TNOMINA[CODIGO],TNOMINA[sneto])</f>
        <v>69155.210000000006</v>
      </c>
      <c r="P1099" t="str">
        <f>_xlfn.XLOOKUP(Tabla15[[#This Row],[CEDULA]],EMPXSEXO[NODOC],EMPXSEXO[GENERO])</f>
        <v>F</v>
      </c>
      <c r="Q1099" s="104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0" spans="1:17" hidden="1">
      <c r="A1100" t="s">
        <v>8136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40213715739</v>
      </c>
      <c r="D1100" t="str">
        <f>_xlfn.XLOOKUP(Tabla15[[#This Row],[CEDULA]],TMODELO[Numero Documento],TMODELO[Empleado],_xlfn.XLOOKUP(Tabla15[[#This Row],[CEDULA]],TNOMINA[cedula],TNOMINA[nombre]))</f>
        <v>ANABEL ROJAS MATEO</v>
      </c>
      <c r="E1100" t="str">
        <f>_xlfn.XLOOKUP(Tabla15[[#This Row],[CEDULA]],TMODELO[Numero Documento],TMODELO[Cargo],_xlfn.XLOOKUP(Tabla15[[#This Row],[COD]],TNOMINA[CODIGO],TNOMINA[cargo]))</f>
        <v>ANALISTA DE COMPRAS Y CONTRATACIONES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2">
        <f>_xlfn.XLOOKUP(Tabla15[[#This Row],[COD]],TNOMINA[CODIGO],TNOMINA[sbruto])</f>
        <v>70000</v>
      </c>
      <c r="K1100" s="42">
        <f>_xlfn.XLOOKUP(Tabla15[[#This Row],[COD]],TNOMINA[CODIGO],TNOMINA[ISR])</f>
        <v>5368.48</v>
      </c>
      <c r="L1100" s="42">
        <f>_xlfn.XLOOKUP(Tabla15[[#This Row],[COD]],TNOMINA[CODIGO],TNOMINA[SFS])</f>
        <v>2128</v>
      </c>
      <c r="M1100" s="42">
        <f>_xlfn.XLOOKUP(Tabla15[[#This Row],[COD]],TNOMINA[CODIGO],TNOMINA[AFP])</f>
        <v>2009</v>
      </c>
      <c r="N1100" s="42">
        <f>_xlfn.XLOOKUP(Tabla15[[#This Row],[COD]],TNOMINA[CODIGO],TNOMINA[Otro Desc.])</f>
        <v>25.000000000007276</v>
      </c>
      <c r="O1100" s="42">
        <f>_xlfn.XLOOKUP(Tabla15[[#This Row],[COD]],TNOMINA[CODIGO],TNOMINA[sneto])</f>
        <v>60469.52</v>
      </c>
      <c r="P1100" t="str">
        <f>_xlfn.XLOOKUP(Tabla15[[#This Row],[CEDULA]],EMPXSEXO[NODOC],EMPXSEXO[GENERO])</f>
        <v>F</v>
      </c>
      <c r="Q1100" s="104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1" spans="1:17" hidden="1">
      <c r="A1101" t="s">
        <v>8263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22500322973</v>
      </c>
      <c r="D1101" t="str">
        <f>_xlfn.XLOOKUP(Tabla15[[#This Row],[CEDULA]],TMODELO[Numero Documento],TMODELO[Empleado],_xlfn.XLOOKUP(Tabla15[[#This Row],[CEDULA]],TNOMINA[cedula],TNOMINA[nombre]))</f>
        <v>JULISSA VARGAS MORENO</v>
      </c>
      <c r="E1101" t="str">
        <f>_xlfn.XLOOKUP(Tabla15[[#This Row],[CEDULA]],TMODELO[Numero Documento],TMODELO[Cargo],_xlfn.XLOOKUP(Tabla15[[#This Row],[COD]],TNOMINA[CODIGO],TNOMINA[cargo]))</f>
        <v>ANALISTA DE COMPRAS Y CONTRATACIONES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2">
        <f>_xlfn.XLOOKUP(Tabla15[[#This Row],[COD]],TNOMINA[CODIGO],TNOMINA[sbruto])</f>
        <v>65000</v>
      </c>
      <c r="K1101" s="42">
        <f>_xlfn.XLOOKUP(Tabla15[[#This Row],[COD]],TNOMINA[CODIGO],TNOMINA[ISR])</f>
        <v>4427.58</v>
      </c>
      <c r="L1101" s="42">
        <f>_xlfn.XLOOKUP(Tabla15[[#This Row],[COD]],TNOMINA[CODIGO],TNOMINA[SFS])</f>
        <v>1976</v>
      </c>
      <c r="M1101" s="42">
        <f>_xlfn.XLOOKUP(Tabla15[[#This Row],[COD]],TNOMINA[CODIGO],TNOMINA[AFP])</f>
        <v>1865.5</v>
      </c>
      <c r="N1101" s="42">
        <f>_xlfn.XLOOKUP(Tabla15[[#This Row],[COD]],TNOMINA[CODIGO],TNOMINA[Otro Desc.])</f>
        <v>5921</v>
      </c>
      <c r="O1101" s="42">
        <f>_xlfn.XLOOKUP(Tabla15[[#This Row],[COD]],TNOMINA[CODIGO],TNOMINA[sneto])</f>
        <v>50809.919999999998</v>
      </c>
      <c r="P1101" t="str">
        <f>_xlfn.XLOOKUP(Tabla15[[#This Row],[CEDULA]],EMPXSEXO[NODOC],EMPXSEXO[GENERO])</f>
        <v>F</v>
      </c>
      <c r="Q1101" s="104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2" spans="1:17" hidden="1">
      <c r="A1102" t="s">
        <v>8216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00115033375</v>
      </c>
      <c r="D1102" t="str">
        <f>_xlfn.XLOOKUP(Tabla15[[#This Row],[CEDULA]],TMODELO[Numero Documento],TMODELO[Empleado],_xlfn.XLOOKUP(Tabla15[[#This Row],[CEDULA]],TNOMINA[cedula],TNOMINA[nombre]))</f>
        <v>IRANY LUCRECIA FLORES DE LOS SANTOS</v>
      </c>
      <c r="E1102" t="str">
        <f>_xlfn.XLOOKUP(Tabla15[[#This Row],[CEDULA]],TMODELO[Numero Documento],TMODELO[Cargo],_xlfn.XLOOKUP(Tabla15[[#This Row],[COD]],TNOMINA[CODIGO],TNOMINA[cargo]))</f>
        <v>ANALISTA DE COMPRAS Y CONTRATACIONES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2">
        <f>_xlfn.XLOOKUP(Tabla15[[#This Row],[COD]],TNOMINA[CODIGO],TNOMINA[sbruto])</f>
        <v>65000</v>
      </c>
      <c r="K1102" s="42">
        <f>_xlfn.XLOOKUP(Tabla15[[#This Row],[COD]],TNOMINA[CODIGO],TNOMINA[ISR])</f>
        <v>4427.58</v>
      </c>
      <c r="L1102" s="42">
        <f>_xlfn.XLOOKUP(Tabla15[[#This Row],[COD]],TNOMINA[CODIGO],TNOMINA[SFS])</f>
        <v>1976</v>
      </c>
      <c r="M1102" s="42">
        <f>_xlfn.XLOOKUP(Tabla15[[#This Row],[COD]],TNOMINA[CODIGO],TNOMINA[AFP])</f>
        <v>1865.5</v>
      </c>
      <c r="N1102" s="42">
        <f>_xlfn.XLOOKUP(Tabla15[[#This Row],[COD]],TNOMINA[CODIGO],TNOMINA[Otro Desc.])</f>
        <v>7071</v>
      </c>
      <c r="O1102" s="42">
        <f>_xlfn.XLOOKUP(Tabla15[[#This Row],[COD]],TNOMINA[CODIGO],TNOMINA[sneto])</f>
        <v>49659.92</v>
      </c>
      <c r="P1102" t="str">
        <f>_xlfn.XLOOKUP(Tabla15[[#This Row],[CEDULA]],EMPXSEXO[NODOC],EMPXSEXO[GENERO])</f>
        <v>F</v>
      </c>
      <c r="Q1102" s="104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3" spans="1:17" hidden="1">
      <c r="A1103" t="s">
        <v>8350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22301194837</v>
      </c>
      <c r="D1103" t="str">
        <f>_xlfn.XLOOKUP(Tabla15[[#This Row],[CEDULA]],TMODELO[Numero Documento],TMODELO[Empleado],_xlfn.XLOOKUP(Tabla15[[#This Row],[CEDULA]],TNOMINA[cedula],TNOMINA[nombre]))</f>
        <v>SHAILYN CATHERINE ROBLES PIMENTEL</v>
      </c>
      <c r="E1103" t="str">
        <f>_xlfn.XLOOKUP(Tabla15[[#This Row],[CEDULA]],TMODELO[Numero Documento],TMODELO[Cargo],_xlfn.XLOOKUP(Tabla15[[#This Row],[COD]],TNOMINA[CODIGO],TNOMINA[cargo]))</f>
        <v>ANALISTA DE COMPRAS Y CONTRATACIONES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2">
        <f>_xlfn.XLOOKUP(Tabla15[[#This Row],[COD]],TNOMINA[CODIGO],TNOMINA[sbruto])</f>
        <v>65000</v>
      </c>
      <c r="K1103" s="42">
        <f>_xlfn.XLOOKUP(Tabla15[[#This Row],[COD]],TNOMINA[CODIGO],TNOMINA[ISR])</f>
        <v>4427.58</v>
      </c>
      <c r="L1103" s="42">
        <f>_xlfn.XLOOKUP(Tabla15[[#This Row],[COD]],TNOMINA[CODIGO],TNOMINA[SFS])</f>
        <v>1976</v>
      </c>
      <c r="M1103" s="42">
        <f>_xlfn.XLOOKUP(Tabla15[[#This Row],[COD]],TNOMINA[CODIGO],TNOMINA[AFP])</f>
        <v>1865.5</v>
      </c>
      <c r="N1103" s="42">
        <f>_xlfn.XLOOKUP(Tabla15[[#This Row],[COD]],TNOMINA[CODIGO],TNOMINA[Otro Desc.])</f>
        <v>6071</v>
      </c>
      <c r="O1103" s="42">
        <f>_xlfn.XLOOKUP(Tabla15[[#This Row],[COD]],TNOMINA[CODIGO],TNOMINA[sneto])</f>
        <v>50659.92</v>
      </c>
      <c r="P1103" t="str">
        <f>_xlfn.XLOOKUP(Tabla15[[#This Row],[CEDULA]],EMPXSEXO[NODOC],EMPXSEXO[GENERO])</f>
        <v>F</v>
      </c>
      <c r="Q1103" s="104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4" spans="1:17" hidden="1">
      <c r="A1104" t="s">
        <v>8165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00115568859</v>
      </c>
      <c r="D1104" t="str">
        <f>_xlfn.XLOOKUP(Tabla15[[#This Row],[CEDULA]],TMODELO[Numero Documento],TMODELO[Empleado],_xlfn.XLOOKUP(Tabla15[[#This Row],[CEDULA]],TNOMINA[cedula],TNOMINA[nombre]))</f>
        <v>CINTHIA GEORGINA TEJEDA</v>
      </c>
      <c r="E1104" t="str">
        <f>_xlfn.XLOOKUP(Tabla15[[#This Row],[CEDULA]],TMODELO[Numero Documento],TMODELO[Cargo],_xlfn.XLOOKUP(Tabla15[[#This Row],[COD]],TNOMINA[CODIGO],TNOMINA[cargo]))</f>
        <v>ANALISTA DE COMPRAS Y CONTRATACIONES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2">
        <f>_xlfn.XLOOKUP(Tabla15[[#This Row],[COD]],TNOMINA[CODIGO],TNOMINA[sbruto])</f>
        <v>55000</v>
      </c>
      <c r="K1104" s="42">
        <f>_xlfn.XLOOKUP(Tabla15[[#This Row],[COD]],TNOMINA[CODIGO],TNOMINA[ISR])</f>
        <v>2559.6799999999998</v>
      </c>
      <c r="L1104" s="42">
        <f>_xlfn.XLOOKUP(Tabla15[[#This Row],[COD]],TNOMINA[CODIGO],TNOMINA[SFS])</f>
        <v>1672</v>
      </c>
      <c r="M1104" s="42">
        <f>_xlfn.XLOOKUP(Tabla15[[#This Row],[COD]],TNOMINA[CODIGO],TNOMINA[AFP])</f>
        <v>1578.5</v>
      </c>
      <c r="N1104" s="42">
        <f>_xlfn.XLOOKUP(Tabla15[[#This Row],[COD]],TNOMINA[CODIGO],TNOMINA[Otro Desc.])</f>
        <v>25</v>
      </c>
      <c r="O1104" s="42">
        <f>_xlfn.XLOOKUP(Tabla15[[#This Row],[COD]],TNOMINA[CODIGO],TNOMINA[sneto])</f>
        <v>49164.82</v>
      </c>
      <c r="P1104" t="str">
        <f>_xlfn.XLOOKUP(Tabla15[[#This Row],[CEDULA]],EMPXSEXO[NODOC],EMPXSEXO[GENERO])</f>
        <v>F</v>
      </c>
      <c r="Q1104" s="104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5" spans="1:17" hidden="1">
      <c r="A1105" t="s">
        <v>8345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22300547258</v>
      </c>
      <c r="D1105" t="str">
        <f>_xlfn.XLOOKUP(Tabla15[[#This Row],[CEDULA]],TMODELO[Numero Documento],TMODELO[Empleado],_xlfn.XLOOKUP(Tabla15[[#This Row],[CEDULA]],TNOMINA[cedula],TNOMINA[nombre]))</f>
        <v>ROXANNA LAKE GUERRERO</v>
      </c>
      <c r="E1105" t="str">
        <f>_xlfn.XLOOKUP(Tabla15[[#This Row],[CEDULA]],TMODELO[Numero Documento],TMODELO[Cargo],_xlfn.XLOOKUP(Tabla15[[#This Row],[COD]],TNOMINA[CODIGO],TNOMINA[cargo]))</f>
        <v>ENCARGADO (A)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2">
        <f>_xlfn.XLOOKUP(Tabla15[[#This Row],[COD]],TNOMINA[CODIGO],TNOMINA[sbruto])</f>
        <v>135000</v>
      </c>
      <c r="K1105" s="42">
        <f>_xlfn.XLOOKUP(Tabla15[[#This Row],[COD]],TNOMINA[CODIGO],TNOMINA[ISR])</f>
        <v>19941.400000000001</v>
      </c>
      <c r="L1105" s="42">
        <f>_xlfn.XLOOKUP(Tabla15[[#This Row],[COD]],TNOMINA[CODIGO],TNOMINA[SFS])</f>
        <v>4104</v>
      </c>
      <c r="M1105" s="42">
        <f>_xlfn.XLOOKUP(Tabla15[[#This Row],[COD]],TNOMINA[CODIGO],TNOMINA[AFP])</f>
        <v>3874.5</v>
      </c>
      <c r="N1105" s="42">
        <f>_xlfn.XLOOKUP(Tabla15[[#This Row],[COD]],TNOMINA[CODIGO],TNOMINA[Otro Desc.])</f>
        <v>1612.3800000000047</v>
      </c>
      <c r="O1105" s="42">
        <f>_xlfn.XLOOKUP(Tabla15[[#This Row],[COD]],TNOMINA[CODIGO],TNOMINA[sneto])</f>
        <v>105467.72</v>
      </c>
      <c r="P1105" t="str">
        <f>_xlfn.XLOOKUP(Tabla15[[#This Row],[CEDULA]],EMPXSEXO[NODOC],EMPXSEXO[GENERO])</f>
        <v>F</v>
      </c>
      <c r="Q1105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6" spans="1:17" hidden="1">
      <c r="A1106" t="s">
        <v>8294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00201491255</v>
      </c>
      <c r="D1106" t="str">
        <f>_xlfn.XLOOKUP(Tabla15[[#This Row],[CEDULA]],TMODELO[Numero Documento],TMODELO[Empleado],_xlfn.XLOOKUP(Tabla15[[#This Row],[CEDULA]],TNOMINA[cedula],TNOMINA[nombre]))</f>
        <v>MAXILANIA FERREIRA RUIZ</v>
      </c>
      <c r="E1106" t="str">
        <f>_xlfn.XLOOKUP(Tabla15[[#This Row],[CEDULA]],TMODELO[Numero Documento],TMODELO[Cargo],_xlfn.XLOOKUP(Tabla15[[#This Row],[COD]],TNOMINA[CODIGO],TNOMINA[cargo]))</f>
        <v>ARQUITECTO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2">
        <f>_xlfn.XLOOKUP(Tabla15[[#This Row],[COD]],TNOMINA[CODIGO],TNOMINA[sbruto])</f>
        <v>70000</v>
      </c>
      <c r="K1106" s="42">
        <f>_xlfn.XLOOKUP(Tabla15[[#This Row],[COD]],TNOMINA[CODIGO],TNOMINA[ISR])</f>
        <v>5368.48</v>
      </c>
      <c r="L1106" s="42">
        <f>_xlfn.XLOOKUP(Tabla15[[#This Row],[COD]],TNOMINA[CODIGO],TNOMINA[SFS])</f>
        <v>2128</v>
      </c>
      <c r="M1106" s="42">
        <f>_xlfn.XLOOKUP(Tabla15[[#This Row],[COD]],TNOMINA[CODIGO],TNOMINA[AFP])</f>
        <v>2009</v>
      </c>
      <c r="N1106" s="42">
        <f>_xlfn.XLOOKUP(Tabla15[[#This Row],[COD]],TNOMINA[CODIGO],TNOMINA[Otro Desc.])</f>
        <v>6896.070000000007</v>
      </c>
      <c r="O1106" s="42">
        <f>_xlfn.XLOOKUP(Tabla15[[#This Row],[COD]],TNOMINA[CODIGO],TNOMINA[sneto])</f>
        <v>53598.45</v>
      </c>
      <c r="P1106" t="str">
        <f>_xlfn.XLOOKUP(Tabla15[[#This Row],[CEDULA]],EMPXSEXO[NODOC],EMPXSEXO[GENERO])</f>
        <v>F</v>
      </c>
      <c r="Q1106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7" spans="1:17" hidden="1">
      <c r="A1107" t="s">
        <v>8296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00116098377</v>
      </c>
      <c r="D1107" t="str">
        <f>_xlfn.XLOOKUP(Tabla15[[#This Row],[CEDULA]],TMODELO[Numero Documento],TMODELO[Empleado],_xlfn.XLOOKUP(Tabla15[[#This Row],[CEDULA]],TNOMINA[cedula],TNOMINA[nombre]))</f>
        <v>MAXIMO MICHEL GUZMAN PERICHE</v>
      </c>
      <c r="E1107" t="str">
        <f>_xlfn.XLOOKUP(Tabla15[[#This Row],[CEDULA]],TMODELO[Numero Documento],TMODELO[Cargo],_xlfn.XLOOKUP(Tabla15[[#This Row],[COD]],TNOMINA[CODIGO],TNOMINA[cargo]))</f>
        <v>COORD. OPERATIVO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2">
        <f>_xlfn.XLOOKUP(Tabla15[[#This Row],[COD]],TNOMINA[CODIGO],TNOMINA[sbruto])</f>
        <v>70000</v>
      </c>
      <c r="K1107" s="42">
        <f>_xlfn.XLOOKUP(Tabla15[[#This Row],[COD]],TNOMINA[CODIGO],TNOMINA[ISR])</f>
        <v>5368.48</v>
      </c>
      <c r="L1107" s="42">
        <f>_xlfn.XLOOKUP(Tabla15[[#This Row],[COD]],TNOMINA[CODIGO],TNOMINA[SFS])</f>
        <v>2128</v>
      </c>
      <c r="M1107" s="42">
        <f>_xlfn.XLOOKUP(Tabla15[[#This Row],[COD]],TNOMINA[CODIGO],TNOMINA[AFP])</f>
        <v>2009</v>
      </c>
      <c r="N1107" s="42">
        <f>_xlfn.XLOOKUP(Tabla15[[#This Row],[COD]],TNOMINA[CODIGO],TNOMINA[Otro Desc.])</f>
        <v>25.000000000007276</v>
      </c>
      <c r="O1107" s="42">
        <f>_xlfn.XLOOKUP(Tabla15[[#This Row],[COD]],TNOMINA[CODIGO],TNOMINA[sneto])</f>
        <v>60469.52</v>
      </c>
      <c r="P1107" t="str">
        <f>_xlfn.XLOOKUP(Tabla15[[#This Row],[CEDULA]],EMPXSEXO[NODOC],EMPXSEXO[GENERO])</f>
        <v>M</v>
      </c>
      <c r="Q1107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8" spans="1:17" hidden="1">
      <c r="A1108" t="s">
        <v>8298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40222057735</v>
      </c>
      <c r="D1108" t="str">
        <f>_xlfn.XLOOKUP(Tabla15[[#This Row],[CEDULA]],TMODELO[Numero Documento],TMODELO[Empleado],_xlfn.XLOOKUP(Tabla15[[#This Row],[CEDULA]],TNOMINA[cedula],TNOMINA[nombre]))</f>
        <v>MELINA EVANGELISTA BENCOSME ALFONSO</v>
      </c>
      <c r="E1108" t="str">
        <f>_xlfn.XLOOKUP(Tabla15[[#This Row],[CEDULA]],TMODELO[Numero Documento],TMODELO[Cargo],_xlfn.XLOOKUP(Tabla15[[#This Row],[COD]],TNOMINA[CODIGO],TNOMINA[cargo]))</f>
        <v>ANALISTA PRESUPUESTO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2">
        <f>_xlfn.XLOOKUP(Tabla15[[#This Row],[COD]],TNOMINA[CODIGO],TNOMINA[sbruto])</f>
        <v>70000</v>
      </c>
      <c r="K1108" s="42">
        <f>_xlfn.XLOOKUP(Tabla15[[#This Row],[COD]],TNOMINA[CODIGO],TNOMINA[ISR])</f>
        <v>5368.48</v>
      </c>
      <c r="L1108" s="42">
        <f>_xlfn.XLOOKUP(Tabla15[[#This Row],[COD]],TNOMINA[CODIGO],TNOMINA[SFS])</f>
        <v>2128</v>
      </c>
      <c r="M1108" s="42">
        <f>_xlfn.XLOOKUP(Tabla15[[#This Row],[COD]],TNOMINA[CODIGO],TNOMINA[AFP])</f>
        <v>2009</v>
      </c>
      <c r="N1108" s="42">
        <f>_xlfn.XLOOKUP(Tabla15[[#This Row],[COD]],TNOMINA[CODIGO],TNOMINA[Otro Desc.])</f>
        <v>25.000000000007276</v>
      </c>
      <c r="O1108" s="42">
        <f>_xlfn.XLOOKUP(Tabla15[[#This Row],[COD]],TNOMINA[CODIGO],TNOMINA[sneto])</f>
        <v>60469.52</v>
      </c>
      <c r="P1108" t="str">
        <f>_xlfn.XLOOKUP(Tabla15[[#This Row],[CEDULA]],EMPXSEXO[NODOC],EMPXSEXO[GENERO])</f>
        <v>F</v>
      </c>
      <c r="Q1108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9" spans="1:17" hidden="1">
      <c r="A1109" t="s">
        <v>8332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22500293950</v>
      </c>
      <c r="D1109" t="str">
        <f>_xlfn.XLOOKUP(Tabla15[[#This Row],[CEDULA]],TMODELO[Numero Documento],TMODELO[Empleado],_xlfn.XLOOKUP(Tabla15[[#This Row],[CEDULA]],TNOMINA[cedula],TNOMINA[nombre]))</f>
        <v>REYBELYS PEREZ NUÑEZ</v>
      </c>
      <c r="E1109" t="str">
        <f>_xlfn.XLOOKUP(Tabla15[[#This Row],[CEDULA]],TMODELO[Numero Documento],TMODELO[Cargo],_xlfn.XLOOKUP(Tabla15[[#This Row],[COD]],TNOMINA[CODIGO],TNOMINA[cargo]))</f>
        <v>ARQUITECTO (A)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2">
        <f>_xlfn.XLOOKUP(Tabla15[[#This Row],[COD]],TNOMINA[CODIGO],TNOMINA[sbruto])</f>
        <v>60000</v>
      </c>
      <c r="K1109" s="42">
        <f>_xlfn.XLOOKUP(Tabla15[[#This Row],[COD]],TNOMINA[CODIGO],TNOMINA[ISR])</f>
        <v>3486.68</v>
      </c>
      <c r="L1109" s="42">
        <f>_xlfn.XLOOKUP(Tabla15[[#This Row],[COD]],TNOMINA[CODIGO],TNOMINA[SFS])</f>
        <v>1824</v>
      </c>
      <c r="M1109" s="42">
        <f>_xlfn.XLOOKUP(Tabla15[[#This Row],[COD]],TNOMINA[CODIGO],TNOMINA[AFP])</f>
        <v>1722</v>
      </c>
      <c r="N1109" s="42">
        <f>_xlfn.XLOOKUP(Tabla15[[#This Row],[COD]],TNOMINA[CODIGO],TNOMINA[Otro Desc.])</f>
        <v>25</v>
      </c>
      <c r="O1109" s="42">
        <f>_xlfn.XLOOKUP(Tabla15[[#This Row],[COD]],TNOMINA[CODIGO],TNOMINA[sneto])</f>
        <v>52942.32</v>
      </c>
      <c r="P1109" t="str">
        <f>_xlfn.XLOOKUP(Tabla15[[#This Row],[CEDULA]],EMPXSEXO[NODOC],EMPXSEXO[GENERO])</f>
        <v>F</v>
      </c>
      <c r="Q1109" s="104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10" spans="1:17" hidden="1">
      <c r="A1110" t="s">
        <v>8198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00109774125</v>
      </c>
      <c r="D1110" t="str">
        <f>_xlfn.XLOOKUP(Tabla15[[#This Row],[CEDULA]],TMODELO[Numero Documento],TMODELO[Empleado],_xlfn.XLOOKUP(Tabla15[[#This Row],[CEDULA]],TNOMINA[cedula],TNOMINA[nombre]))</f>
        <v>FLORINDA MARIA MATRILLE LAJARA</v>
      </c>
      <c r="E1110" t="str">
        <f>_xlfn.XLOOKUP(Tabla15[[#This Row],[CEDULA]],TMODELO[Numero Documento],TMODELO[Cargo],_xlfn.XLOOKUP(Tabla15[[#This Row],[COD]],TNOMINA[CODIGO],TNOMINA[cargo]))</f>
        <v>DIRECTOR (A)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2">
        <f>_xlfn.XLOOKUP(Tabla15[[#This Row],[COD]],TNOMINA[CODIGO],TNOMINA[sbruto])</f>
        <v>175000</v>
      </c>
      <c r="K1110" s="42">
        <f>_xlfn.XLOOKUP(Tabla15[[#This Row],[COD]],TNOMINA[CODIGO],TNOMINA[ISR])</f>
        <v>29747.24</v>
      </c>
      <c r="L1110" s="42">
        <f>_xlfn.XLOOKUP(Tabla15[[#This Row],[COD]],TNOMINA[CODIGO],TNOMINA[SFS])</f>
        <v>5320</v>
      </c>
      <c r="M1110" s="42">
        <f>_xlfn.XLOOKUP(Tabla15[[#This Row],[COD]],TNOMINA[CODIGO],TNOMINA[AFP])</f>
        <v>5022.5</v>
      </c>
      <c r="N1110" s="42">
        <f>_xlfn.XLOOKUP(Tabla15[[#This Row],[COD]],TNOMINA[CODIGO],TNOMINA[Otro Desc.])</f>
        <v>1549</v>
      </c>
      <c r="O1110" s="42">
        <f>_xlfn.XLOOKUP(Tabla15[[#This Row],[COD]],TNOMINA[CODIGO],TNOMINA[sneto])</f>
        <v>133361.26</v>
      </c>
      <c r="P1110" t="str">
        <f>_xlfn.XLOOKUP(Tabla15[[#This Row],[CEDULA]],EMPXSEXO[NODOC],EMPXSEXO[GENERO])</f>
        <v>F</v>
      </c>
      <c r="Q1110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1" spans="1:17" hidden="1">
      <c r="A1111" t="s">
        <v>8385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00300888245</v>
      </c>
      <c r="D1111" t="str">
        <f>_xlfn.XLOOKUP(Tabla15[[#This Row],[CEDULA]],TMODELO[Numero Documento],TMODELO[Empleado],_xlfn.XLOOKUP(Tabla15[[#This Row],[CEDULA]],TNOMINA[cedula],TNOMINA[nombre]))</f>
        <v>YOMAIRA MIROSLEIRIS BAEZ CABRERA</v>
      </c>
      <c r="E1111" t="str">
        <f>_xlfn.XLOOKUP(Tabla15[[#This Row],[CEDULA]],TMODELO[Numero Documento],TMODELO[Cargo],_xlfn.XLOOKUP(Tabla15[[#This Row],[COD]],TNOMINA[CODIGO],TNOMINA[cargo]))</f>
        <v>ANALISTA FINANCIERO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2">
        <f>_xlfn.XLOOKUP(Tabla15[[#This Row],[COD]],TNOMINA[CODIGO],TNOMINA[sbruto])</f>
        <v>70000</v>
      </c>
      <c r="K1111" s="42">
        <f>_xlfn.XLOOKUP(Tabla15[[#This Row],[COD]],TNOMINA[CODIGO],TNOMINA[ISR])</f>
        <v>4733.5200000000004</v>
      </c>
      <c r="L1111" s="42">
        <f>_xlfn.XLOOKUP(Tabla15[[#This Row],[COD]],TNOMINA[CODIGO],TNOMINA[SFS])</f>
        <v>2128</v>
      </c>
      <c r="M1111" s="42">
        <f>_xlfn.XLOOKUP(Tabla15[[#This Row],[COD]],TNOMINA[CODIGO],TNOMINA[AFP])</f>
        <v>2009</v>
      </c>
      <c r="N1111" s="42">
        <f>_xlfn.XLOOKUP(Tabla15[[#This Row],[COD]],TNOMINA[CODIGO],TNOMINA[Otro Desc.])</f>
        <v>11345.759999999995</v>
      </c>
      <c r="O1111" s="42">
        <f>_xlfn.XLOOKUP(Tabla15[[#This Row],[COD]],TNOMINA[CODIGO],TNOMINA[sneto])</f>
        <v>49783.72</v>
      </c>
      <c r="P1111" t="str">
        <f>_xlfn.XLOOKUP(Tabla15[[#This Row],[CEDULA]],EMPXSEXO[NODOC],EMPXSEXO[GENERO])</f>
        <v>F</v>
      </c>
      <c r="Q1111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2" spans="1:17" hidden="1">
      <c r="A1112" t="s">
        <v>8272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09300297802</v>
      </c>
      <c r="D1112" t="str">
        <f>_xlfn.XLOOKUP(Tabla15[[#This Row],[CEDULA]],TMODELO[Numero Documento],TMODELO[Empleado],_xlfn.XLOOKUP(Tabla15[[#This Row],[CEDULA]],TNOMINA[cedula],TNOMINA[nombre]))</f>
        <v>LIGIA ALTAGRACIA VOLQUEZ PEREZ</v>
      </c>
      <c r="E1112" t="str">
        <f>_xlfn.XLOOKUP(Tabla15[[#This Row],[CEDULA]],TMODELO[Numero Documento],TMODELO[Cargo],_xlfn.XLOOKUP(Tabla15[[#This Row],[COD]],TNOMINA[CODIGO],TNOMINA[cargo]))</f>
        <v>ANALISTA PRESUPUESTO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2">
        <f>_xlfn.XLOOKUP(Tabla15[[#This Row],[COD]],TNOMINA[CODIGO],TNOMINA[sbruto])</f>
        <v>60000</v>
      </c>
      <c r="K1112" s="42">
        <f>_xlfn.XLOOKUP(Tabla15[[#This Row],[COD]],TNOMINA[CODIGO],TNOMINA[ISR])</f>
        <v>3169.2</v>
      </c>
      <c r="L1112" s="42">
        <f>_xlfn.XLOOKUP(Tabla15[[#This Row],[COD]],TNOMINA[CODIGO],TNOMINA[SFS])</f>
        <v>1824</v>
      </c>
      <c r="M1112" s="42">
        <f>_xlfn.XLOOKUP(Tabla15[[#This Row],[COD]],TNOMINA[CODIGO],TNOMINA[AFP])</f>
        <v>1722</v>
      </c>
      <c r="N1112" s="42">
        <f>_xlfn.XLOOKUP(Tabla15[[#This Row],[COD]],TNOMINA[CODIGO],TNOMINA[Otro Desc.])</f>
        <v>1612.3800000000047</v>
      </c>
      <c r="O1112" s="42">
        <f>_xlfn.XLOOKUP(Tabla15[[#This Row],[COD]],TNOMINA[CODIGO],TNOMINA[sneto])</f>
        <v>51672.42</v>
      </c>
      <c r="P1112" t="str">
        <f>_xlfn.XLOOKUP(Tabla15[[#This Row],[CEDULA]],EMPXSEXO[NODOC],EMPXSEXO[GENERO])</f>
        <v>F</v>
      </c>
      <c r="Q1112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3" spans="1:17" hidden="1">
      <c r="A1113" t="s">
        <v>8383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22301190207</v>
      </c>
      <c r="D1113" t="str">
        <f>_xlfn.XLOOKUP(Tabla15[[#This Row],[CEDULA]],TMODELO[Numero Documento],TMODELO[Empleado],_xlfn.XLOOKUP(Tabla15[[#This Row],[CEDULA]],TNOMINA[cedula],TNOMINA[nombre]))</f>
        <v>YESIKA ARIAS SANTANA</v>
      </c>
      <c r="E1113" t="str">
        <f>_xlfn.XLOOKUP(Tabla15[[#This Row],[CEDULA]],TMODELO[Numero Documento],TMODELO[Cargo],_xlfn.XLOOKUP(Tabla15[[#This Row],[COD]],TNOMINA[CODIGO],TNOMINA[cargo]))</f>
        <v>ANALISTA FINANCIERO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2">
        <f>_xlfn.XLOOKUP(Tabla15[[#This Row],[COD]],TNOMINA[CODIGO],TNOMINA[sbruto])</f>
        <v>60000</v>
      </c>
      <c r="K1113" s="42">
        <f>_xlfn.XLOOKUP(Tabla15[[#This Row],[COD]],TNOMINA[CODIGO],TNOMINA[ISR])</f>
        <v>3486.68</v>
      </c>
      <c r="L1113" s="42">
        <f>_xlfn.XLOOKUP(Tabla15[[#This Row],[COD]],TNOMINA[CODIGO],TNOMINA[SFS])</f>
        <v>1824</v>
      </c>
      <c r="M1113" s="42">
        <f>_xlfn.XLOOKUP(Tabla15[[#This Row],[COD]],TNOMINA[CODIGO],TNOMINA[AFP])</f>
        <v>1722</v>
      </c>
      <c r="N1113" s="42">
        <f>_xlfn.XLOOKUP(Tabla15[[#This Row],[COD]],TNOMINA[CODIGO],TNOMINA[Otro Desc.])</f>
        <v>7804.3300000000017</v>
      </c>
      <c r="O1113" s="42">
        <f>_xlfn.XLOOKUP(Tabla15[[#This Row],[COD]],TNOMINA[CODIGO],TNOMINA[sneto])</f>
        <v>45162.99</v>
      </c>
      <c r="P1113" t="str">
        <f>_xlfn.XLOOKUP(Tabla15[[#This Row],[CEDULA]],EMPXSEXO[NODOC],EMPXSEXO[GENERO])</f>
        <v>F</v>
      </c>
      <c r="Q1113" s="104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4" spans="1:17" hidden="1">
      <c r="A1114" t="s">
        <v>8134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00118334176</v>
      </c>
      <c r="D1114" t="str">
        <f>_xlfn.XLOOKUP(Tabla15[[#This Row],[CEDULA]],TMODELO[Numero Documento],TMODELO[Empleado],_xlfn.XLOOKUP(Tabla15[[#This Row],[CEDULA]],TNOMINA[cedula],TNOMINA[nombre]))</f>
        <v>ANA ESTHER VIZCAINO NUÑEZ</v>
      </c>
      <c r="E1114" t="str">
        <f>_xlfn.XLOOKUP(Tabla15[[#This Row],[CEDULA]],TMODELO[Numero Documento],TMODELO[Cargo],_xlfn.XLOOKUP(Tabla15[[#This Row],[COD]],TNOMINA[CODIGO],TNOMINA[cargo]))</f>
        <v>ENCARGADO (A)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2">
        <f>_xlfn.XLOOKUP(Tabla15[[#This Row],[COD]],TNOMINA[CODIGO],TNOMINA[sbruto])</f>
        <v>100000</v>
      </c>
      <c r="K1114" s="42">
        <f>_xlfn.XLOOKUP(Tabla15[[#This Row],[COD]],TNOMINA[CODIGO],TNOMINA[ISR])</f>
        <v>12105.37</v>
      </c>
      <c r="L1114" s="42">
        <f>_xlfn.XLOOKUP(Tabla15[[#This Row],[COD]],TNOMINA[CODIGO],TNOMINA[SFS])</f>
        <v>3040</v>
      </c>
      <c r="M1114" s="42">
        <f>_xlfn.XLOOKUP(Tabla15[[#This Row],[COD]],TNOMINA[CODIGO],TNOMINA[AFP])</f>
        <v>2870</v>
      </c>
      <c r="N1114" s="42">
        <f>_xlfn.XLOOKUP(Tabla15[[#This Row],[COD]],TNOMINA[CODIGO],TNOMINA[Otro Desc.])</f>
        <v>13641.580000000002</v>
      </c>
      <c r="O1114" s="42">
        <f>_xlfn.XLOOKUP(Tabla15[[#This Row],[COD]],TNOMINA[CODIGO],TNOMINA[sneto])</f>
        <v>68343.05</v>
      </c>
      <c r="P1114" t="str">
        <f>_xlfn.XLOOKUP(Tabla15[[#This Row],[CEDULA]],EMPXSEXO[NODOC],EMPXSEXO[GENERO])</f>
        <v>F</v>
      </c>
      <c r="Q1114" s="104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5" spans="1:17" hidden="1">
      <c r="A1115" t="s">
        <v>8343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22500287127</v>
      </c>
      <c r="D1115" t="str">
        <f>_xlfn.XLOOKUP(Tabla15[[#This Row],[CEDULA]],TMODELO[Numero Documento],TMODELO[Empleado],_xlfn.XLOOKUP(Tabla15[[#This Row],[CEDULA]],TNOMINA[cedula],TNOMINA[nombre]))</f>
        <v>ROSANNA ELIZABETH MOLANO MIGUEL</v>
      </c>
      <c r="E1115" t="str">
        <f>_xlfn.XLOOKUP(Tabla15[[#This Row],[CEDULA]],TMODELO[Numero Documento],TMODELO[Cargo],_xlfn.XLOOKUP(Tabla15[[#This Row],[COD]],TNOMINA[CODIGO],TNOMINA[cargo]))</f>
        <v>CONTADOR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2">
        <f>_xlfn.XLOOKUP(Tabla15[[#This Row],[COD]],TNOMINA[CODIGO],TNOMINA[sbruto])</f>
        <v>65000</v>
      </c>
      <c r="K1115" s="42">
        <f>_xlfn.XLOOKUP(Tabla15[[#This Row],[COD]],TNOMINA[CODIGO],TNOMINA[ISR])</f>
        <v>4427.58</v>
      </c>
      <c r="L1115" s="42">
        <f>_xlfn.XLOOKUP(Tabla15[[#This Row],[COD]],TNOMINA[CODIGO],TNOMINA[SFS])</f>
        <v>1976</v>
      </c>
      <c r="M1115" s="42">
        <f>_xlfn.XLOOKUP(Tabla15[[#This Row],[COD]],TNOMINA[CODIGO],TNOMINA[AFP])</f>
        <v>1865.5</v>
      </c>
      <c r="N1115" s="42">
        <f>_xlfn.XLOOKUP(Tabla15[[#This Row],[COD]],TNOMINA[CODIGO],TNOMINA[Otro Desc.])</f>
        <v>5971</v>
      </c>
      <c r="O1115" s="42">
        <f>_xlfn.XLOOKUP(Tabla15[[#This Row],[COD]],TNOMINA[CODIGO],TNOMINA[sneto])</f>
        <v>50759.92</v>
      </c>
      <c r="P1115" t="str">
        <f>_xlfn.XLOOKUP(Tabla15[[#This Row],[CEDULA]],EMPXSEXO[NODOC],EMPXSEXO[GENERO])</f>
        <v>F</v>
      </c>
      <c r="Q1115" s="104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6" spans="1:17" hidden="1">
      <c r="A1116" t="s">
        <v>8147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40223339603</v>
      </c>
      <c r="D1116" t="str">
        <f>_xlfn.XLOOKUP(Tabla15[[#This Row],[CEDULA]],TMODELO[Numero Documento],TMODELO[Empleado],_xlfn.XLOOKUP(Tabla15[[#This Row],[CEDULA]],TNOMINA[cedula],TNOMINA[nombre]))</f>
        <v>ANTONIA MENDEZ NOVAS</v>
      </c>
      <c r="E1116" t="str">
        <f>_xlfn.XLOOKUP(Tabla15[[#This Row],[CEDULA]],TMODELO[Numero Documento],TMODELO[Cargo],_xlfn.XLOOKUP(Tabla15[[#This Row],[COD]],TNOMINA[CODIGO],TNOMINA[cargo]))</f>
        <v>ANALISTA PRESUPUESTO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2">
        <f>_xlfn.XLOOKUP(Tabla15[[#This Row],[COD]],TNOMINA[CODIGO],TNOMINA[sbruto])</f>
        <v>50000</v>
      </c>
      <c r="K1116" s="42">
        <f>_xlfn.XLOOKUP(Tabla15[[#This Row],[COD]],TNOMINA[CODIGO],TNOMINA[ISR])</f>
        <v>1854</v>
      </c>
      <c r="L1116" s="42">
        <f>_xlfn.XLOOKUP(Tabla15[[#This Row],[COD]],TNOMINA[CODIGO],TNOMINA[SFS])</f>
        <v>1520</v>
      </c>
      <c r="M1116" s="42">
        <f>_xlfn.XLOOKUP(Tabla15[[#This Row],[COD]],TNOMINA[CODIGO],TNOMINA[AFP])</f>
        <v>1435</v>
      </c>
      <c r="N1116" s="42">
        <f>_xlfn.XLOOKUP(Tabla15[[#This Row],[COD]],TNOMINA[CODIGO],TNOMINA[Otro Desc.])</f>
        <v>6071</v>
      </c>
      <c r="O1116" s="42">
        <f>_xlfn.XLOOKUP(Tabla15[[#This Row],[COD]],TNOMINA[CODIGO],TNOMINA[sneto])</f>
        <v>39120</v>
      </c>
      <c r="P1116" t="str">
        <f>_xlfn.XLOOKUP(Tabla15[[#This Row],[CEDULA]],EMPXSEXO[NODOC],EMPXSEXO[GENERO])</f>
        <v>F</v>
      </c>
      <c r="Q1116" s="104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117" spans="1:17" hidden="1">
      <c r="A1117" t="s">
        <v>8221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22300997008</v>
      </c>
      <c r="D1117" t="str">
        <f>_xlfn.XLOOKUP(Tabla15[[#This Row],[CEDULA]],TMODELO[Numero Documento],TMODELO[Empleado],_xlfn.XLOOKUP(Tabla15[[#This Row],[CEDULA]],TNOMINA[cedula],TNOMINA[nombre]))</f>
        <v>JAVIER CORREA MARTINEZ</v>
      </c>
      <c r="E1117" t="str">
        <f>_xlfn.XLOOKUP(Tabla15[[#This Row],[CEDULA]],TMODELO[Numero Documento],TMODELO[Cargo],_xlfn.XLOOKUP(Tabla15[[#This Row],[COD]],TNOMINA[CODIGO],TNOMINA[cargo]))</f>
        <v>ENCARGADO (A)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2">
        <f>_xlfn.XLOOKUP(Tabla15[[#This Row],[COD]],TNOMINA[CODIGO],TNOMINA[sbruto])</f>
        <v>100000</v>
      </c>
      <c r="K1117" s="42">
        <f>_xlfn.XLOOKUP(Tabla15[[#This Row],[COD]],TNOMINA[CODIGO],TNOMINA[ISR])</f>
        <v>12105.37</v>
      </c>
      <c r="L1117" s="42">
        <f>_xlfn.XLOOKUP(Tabla15[[#This Row],[COD]],TNOMINA[CODIGO],TNOMINA[SFS])</f>
        <v>3040</v>
      </c>
      <c r="M1117" s="42">
        <f>_xlfn.XLOOKUP(Tabla15[[#This Row],[COD]],TNOMINA[CODIGO],TNOMINA[AFP])</f>
        <v>2870</v>
      </c>
      <c r="N1117" s="42">
        <f>_xlfn.XLOOKUP(Tabla15[[#This Row],[COD]],TNOMINA[CODIGO],TNOMINA[Otro Desc.])</f>
        <v>425</v>
      </c>
      <c r="O1117" s="42">
        <f>_xlfn.XLOOKUP(Tabla15[[#This Row],[COD]],TNOMINA[CODIGO],TNOMINA[sneto])</f>
        <v>81559.63</v>
      </c>
      <c r="P1117" t="str">
        <f>_xlfn.XLOOKUP(Tabla15[[#This Row],[CEDULA]],EMPXSEXO[NODOC],EMPXSEXO[GENERO])</f>
        <v>M</v>
      </c>
      <c r="Q1117" s="104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118" spans="1:17" hidden="1">
      <c r="A1118" t="s">
        <v>8291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22400647305</v>
      </c>
      <c r="D1118" t="str">
        <f>_xlfn.XLOOKUP(Tabla15[[#This Row],[CEDULA]],TMODELO[Numero Documento],TMODELO[Empleado],_xlfn.XLOOKUP(Tabla15[[#This Row],[CEDULA]],TNOMINA[cedula],TNOMINA[nombre]))</f>
        <v>MARINO ANTONIO PEREZ VASQUEZ</v>
      </c>
      <c r="E1118" t="str">
        <f>_xlfn.XLOOKUP(Tabla15[[#This Row],[CEDULA]],TMODELO[Numero Documento],TMODELO[Cargo],_xlfn.XLOOKUP(Tabla15[[#This Row],[COD]],TNOMINA[CODIGO],TNOMINA[cargo]))</f>
        <v>ENCARGADO (A)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2">
        <f>_xlfn.XLOOKUP(Tabla15[[#This Row],[COD]],TNOMINA[CODIGO],TNOMINA[sbruto])</f>
        <v>100000</v>
      </c>
      <c r="K1118" s="42">
        <f>_xlfn.XLOOKUP(Tabla15[[#This Row],[COD]],TNOMINA[CODIGO],TNOMINA[ISR])</f>
        <v>12105.37</v>
      </c>
      <c r="L1118" s="42">
        <f>_xlfn.XLOOKUP(Tabla15[[#This Row],[COD]],TNOMINA[CODIGO],TNOMINA[SFS])</f>
        <v>3040</v>
      </c>
      <c r="M1118" s="42">
        <f>_xlfn.XLOOKUP(Tabla15[[#This Row],[COD]],TNOMINA[CODIGO],TNOMINA[AFP])</f>
        <v>2870</v>
      </c>
      <c r="N1118" s="42">
        <f>_xlfn.XLOOKUP(Tabla15[[#This Row],[COD]],TNOMINA[CODIGO],TNOMINA[Otro Desc.])</f>
        <v>425</v>
      </c>
      <c r="O1118" s="42">
        <f>_xlfn.XLOOKUP(Tabla15[[#This Row],[COD]],TNOMINA[CODIGO],TNOMINA[sneto])</f>
        <v>81559.63</v>
      </c>
      <c r="P1118" t="str">
        <f>_xlfn.XLOOKUP(Tabla15[[#This Row],[CEDULA]],EMPXSEXO[NODOC],EMPXSEXO[GENERO])</f>
        <v>M</v>
      </c>
      <c r="Q1118" s="104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19" spans="1:17" hidden="1">
      <c r="A1119" t="s">
        <v>8363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01700011818</v>
      </c>
      <c r="D1119" t="str">
        <f>_xlfn.XLOOKUP(Tabla15[[#This Row],[CEDULA]],TMODELO[Numero Documento],TMODELO[Empleado],_xlfn.XLOOKUP(Tabla15[[#This Row],[CEDULA]],TNOMINA[cedula],TNOMINA[nombre]))</f>
        <v>UNICA PETRONILA MENDEZ RAMIREZ</v>
      </c>
      <c r="E1119" t="str">
        <f>_xlfn.XLOOKUP(Tabla15[[#This Row],[CEDULA]],TMODELO[Numero Documento],TMODELO[Cargo],_xlfn.XLOOKUP(Tabla15[[#This Row],[COD]],TNOMINA[CODIGO],TNOMINA[cargo]))</f>
        <v>COORDINADOR (A)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2">
        <f>_xlfn.XLOOKUP(Tabla15[[#This Row],[COD]],TNOMINA[CODIGO],TNOMINA[sbruto])</f>
        <v>70000</v>
      </c>
      <c r="K1119" s="42">
        <f>_xlfn.XLOOKUP(Tabla15[[#This Row],[COD]],TNOMINA[CODIGO],TNOMINA[ISR])</f>
        <v>5368.48</v>
      </c>
      <c r="L1119" s="42">
        <f>_xlfn.XLOOKUP(Tabla15[[#This Row],[COD]],TNOMINA[CODIGO],TNOMINA[SFS])</f>
        <v>2128</v>
      </c>
      <c r="M1119" s="42">
        <f>_xlfn.XLOOKUP(Tabla15[[#This Row],[COD]],TNOMINA[CODIGO],TNOMINA[AFP])</f>
        <v>2009</v>
      </c>
      <c r="N1119" s="42">
        <f>_xlfn.XLOOKUP(Tabla15[[#This Row],[COD]],TNOMINA[CODIGO],TNOMINA[Otro Desc.])</f>
        <v>4837.6700000000055</v>
      </c>
      <c r="O1119" s="42">
        <f>_xlfn.XLOOKUP(Tabla15[[#This Row],[COD]],TNOMINA[CODIGO],TNOMINA[sneto])</f>
        <v>55656.85</v>
      </c>
      <c r="P1119" t="str">
        <f>_xlfn.XLOOKUP(Tabla15[[#This Row],[CEDULA]],EMPXSEXO[NODOC],EMPXSEXO[GENERO])</f>
        <v>F</v>
      </c>
      <c r="Q1119" s="104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20" spans="1:17" hidden="1">
      <c r="A1120" t="s">
        <v>8340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07100477533</v>
      </c>
      <c r="D1120" t="str">
        <f>_xlfn.XLOOKUP(Tabla15[[#This Row],[CEDULA]],TMODELO[Numero Documento],TMODELO[Empleado],_xlfn.XLOOKUP(Tabla15[[#This Row],[CEDULA]],TNOMINA[cedula],TNOMINA[nombre]))</f>
        <v>ROSA MARIA DE LA CRUZ YEB</v>
      </c>
      <c r="E1120" t="str">
        <f>_xlfn.XLOOKUP(Tabla15[[#This Row],[CEDULA]],TMODELO[Numero Documento],TMODELO[Cargo],_xlfn.XLOOKUP(Tabla15[[#This Row],[COD]],TNOMINA[CODIGO],TNOMINA[cargo]))</f>
        <v>DIRECTOR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2">
        <f>_xlfn.XLOOKUP(Tabla15[[#This Row],[COD]],TNOMINA[CODIGO],TNOMINA[sbruto])</f>
        <v>175000</v>
      </c>
      <c r="K1120" s="42">
        <f>_xlfn.XLOOKUP(Tabla15[[#This Row],[COD]],TNOMINA[CODIGO],TNOMINA[ISR])</f>
        <v>29747.24</v>
      </c>
      <c r="L1120" s="42">
        <f>_xlfn.XLOOKUP(Tabla15[[#This Row],[COD]],TNOMINA[CODIGO],TNOMINA[SFS])</f>
        <v>5320</v>
      </c>
      <c r="M1120" s="42">
        <f>_xlfn.XLOOKUP(Tabla15[[#This Row],[COD]],TNOMINA[CODIGO],TNOMINA[AFP])</f>
        <v>5022.5</v>
      </c>
      <c r="N1120" s="42">
        <f>_xlfn.XLOOKUP(Tabla15[[#This Row],[COD]],TNOMINA[CODIGO],TNOMINA[Otro Desc.])</f>
        <v>3025</v>
      </c>
      <c r="O1120" s="42">
        <f>_xlfn.XLOOKUP(Tabla15[[#This Row],[COD]],TNOMINA[CODIGO],TNOMINA[sneto])</f>
        <v>131885.26</v>
      </c>
      <c r="P1120" t="str">
        <f>_xlfn.XLOOKUP(Tabla15[[#This Row],[CEDULA]],EMPXSEXO[NODOC],EMPXSEXO[GENERO])</f>
        <v>F</v>
      </c>
      <c r="Q1120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1" spans="1:17" hidden="1">
      <c r="A1121" t="s">
        <v>8344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00118310622</v>
      </c>
      <c r="D1121" t="str">
        <f>_xlfn.XLOOKUP(Tabla15[[#This Row],[CEDULA]],TMODELO[Numero Documento],TMODELO[Empleado],_xlfn.XLOOKUP(Tabla15[[#This Row],[CEDULA]],TNOMINA[cedula],TNOMINA[nombre]))</f>
        <v>ROSSANNA ISABEL SALDAÑA BAEZ</v>
      </c>
      <c r="E1121" t="str">
        <f>_xlfn.XLOOKUP(Tabla15[[#This Row],[CEDULA]],TMODELO[Numero Documento],TMODELO[Cargo],_xlfn.XLOOKUP(Tabla15[[#This Row],[COD]],TNOMINA[CODIGO],TNOMINA[cargo]))</f>
        <v>ENCARGADO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2">
        <f>_xlfn.XLOOKUP(Tabla15[[#This Row],[COD]],TNOMINA[CODIGO],TNOMINA[sbruto])</f>
        <v>115000</v>
      </c>
      <c r="K1121" s="42">
        <f>_xlfn.XLOOKUP(Tabla15[[#This Row],[COD]],TNOMINA[CODIGO],TNOMINA[ISR])</f>
        <v>15633.74</v>
      </c>
      <c r="L1121" s="42">
        <f>_xlfn.XLOOKUP(Tabla15[[#This Row],[COD]],TNOMINA[CODIGO],TNOMINA[SFS])</f>
        <v>3496</v>
      </c>
      <c r="M1121" s="42">
        <f>_xlfn.XLOOKUP(Tabla15[[#This Row],[COD]],TNOMINA[CODIGO],TNOMINA[AFP])</f>
        <v>3300.5</v>
      </c>
      <c r="N1121" s="42">
        <f>_xlfn.XLOOKUP(Tabla15[[#This Row],[COD]],TNOMINA[CODIGO],TNOMINA[Otro Desc.])</f>
        <v>25.000000000014552</v>
      </c>
      <c r="O1121" s="42">
        <f>_xlfn.XLOOKUP(Tabla15[[#This Row],[COD]],TNOMINA[CODIGO],TNOMINA[sneto])</f>
        <v>92544.76</v>
      </c>
      <c r="P1121" t="str">
        <f>_xlfn.XLOOKUP(Tabla15[[#This Row],[CEDULA]],EMPXSEXO[NODOC],EMPXSEXO[GENERO])</f>
        <v>F</v>
      </c>
      <c r="Q1121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2" spans="1:17" hidden="1">
      <c r="A1122" t="s">
        <v>8349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00103848339</v>
      </c>
      <c r="D1122" t="str">
        <f>_xlfn.XLOOKUP(Tabla15[[#This Row],[CEDULA]],TMODELO[Numero Documento],TMODELO[Empleado],_xlfn.XLOOKUP(Tabla15[[#This Row],[CEDULA]],TNOMINA[cedula],TNOMINA[nombre]))</f>
        <v>SARA YVELISSE GOMEZ RIVAS</v>
      </c>
      <c r="E1122" t="str">
        <f>_xlfn.XLOOKUP(Tabla15[[#This Row],[CEDULA]],TMODELO[Numero Documento],TMODELO[Cargo],_xlfn.XLOOKUP(Tabla15[[#This Row],[COD]],TNOMINA[CODIGO],TNOMINA[cargo]))</f>
        <v>ANALISTA LEGAL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2">
        <f>_xlfn.XLOOKUP(Tabla15[[#This Row],[COD]],TNOMINA[CODIGO],TNOMINA[sbruto])</f>
        <v>70000</v>
      </c>
      <c r="K1122" s="42">
        <f>_xlfn.XLOOKUP(Tabla15[[#This Row],[COD]],TNOMINA[CODIGO],TNOMINA[ISR])</f>
        <v>5368.48</v>
      </c>
      <c r="L1122" s="42">
        <f>_xlfn.XLOOKUP(Tabla15[[#This Row],[COD]],TNOMINA[CODIGO],TNOMINA[SFS])</f>
        <v>2128</v>
      </c>
      <c r="M1122" s="42">
        <f>_xlfn.XLOOKUP(Tabla15[[#This Row],[COD]],TNOMINA[CODIGO],TNOMINA[AFP])</f>
        <v>2009</v>
      </c>
      <c r="N1122" s="42">
        <f>_xlfn.XLOOKUP(Tabla15[[#This Row],[COD]],TNOMINA[CODIGO],TNOMINA[Otro Desc.])</f>
        <v>2471.0000000000073</v>
      </c>
      <c r="O1122" s="42">
        <f>_xlfn.XLOOKUP(Tabla15[[#This Row],[COD]],TNOMINA[CODIGO],TNOMINA[sneto])</f>
        <v>58023.519999999997</v>
      </c>
      <c r="P1122" t="str">
        <f>_xlfn.XLOOKUP(Tabla15[[#This Row],[CEDULA]],EMPXSEXO[NODOC],EMPXSEXO[GENERO])</f>
        <v>F</v>
      </c>
      <c r="Q1122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3" spans="1:17" hidden="1">
      <c r="A1123" t="s">
        <v>8281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00118434265</v>
      </c>
      <c r="D1123" t="str">
        <f>_xlfn.XLOOKUP(Tabla15[[#This Row],[CEDULA]],TMODELO[Numero Documento],TMODELO[Empleado],_xlfn.XLOOKUP(Tabla15[[#This Row],[CEDULA]],TNOMINA[cedula],TNOMINA[nombre]))</f>
        <v>MADELAINE NOELIA SARRAFF BELLO</v>
      </c>
      <c r="E1123" t="str">
        <f>_xlfn.XLOOKUP(Tabla15[[#This Row],[CEDULA]],TMODELO[Numero Documento],TMODELO[Cargo],_xlfn.XLOOKUP(Tabla15[[#This Row],[COD]],TNOMINA[CODIGO],TNOMINA[cargo]))</f>
        <v>ANALISTA LEGAL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2">
        <f>_xlfn.XLOOKUP(Tabla15[[#This Row],[COD]],TNOMINA[CODIGO],TNOMINA[sbruto])</f>
        <v>70000</v>
      </c>
      <c r="K1123" s="42">
        <f>_xlfn.XLOOKUP(Tabla15[[#This Row],[COD]],TNOMINA[CODIGO],TNOMINA[ISR])</f>
        <v>5368.48</v>
      </c>
      <c r="L1123" s="42">
        <f>_xlfn.XLOOKUP(Tabla15[[#This Row],[COD]],TNOMINA[CODIGO],TNOMINA[SFS])</f>
        <v>2128</v>
      </c>
      <c r="M1123" s="42">
        <f>_xlfn.XLOOKUP(Tabla15[[#This Row],[COD]],TNOMINA[CODIGO],TNOMINA[AFP])</f>
        <v>2009</v>
      </c>
      <c r="N1123" s="42">
        <f>_xlfn.XLOOKUP(Tabla15[[#This Row],[COD]],TNOMINA[CODIGO],TNOMINA[Otro Desc.])</f>
        <v>25.000000000007276</v>
      </c>
      <c r="O1123" s="42">
        <f>_xlfn.XLOOKUP(Tabla15[[#This Row],[COD]],TNOMINA[CODIGO],TNOMINA[sneto])</f>
        <v>60469.52</v>
      </c>
      <c r="P1123" t="str">
        <f>_xlfn.XLOOKUP(Tabla15[[#This Row],[CEDULA]],EMPXSEXO[NODOC],EMPXSEXO[GENERO])</f>
        <v>F</v>
      </c>
      <c r="Q1123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4" spans="1:17" hidden="1">
      <c r="A1124" t="s">
        <v>8206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00105241160</v>
      </c>
      <c r="D1124" t="str">
        <f>_xlfn.XLOOKUP(Tabla15[[#This Row],[CEDULA]],TMODELO[Numero Documento],TMODELO[Empleado],_xlfn.XLOOKUP(Tabla15[[#This Row],[CEDULA]],TNOMINA[cedula],TNOMINA[nombre]))</f>
        <v>GREGORIO GUARIONEZ PICHARDO RODRIGUEZ</v>
      </c>
      <c r="E1124" t="str">
        <f>_xlfn.XLOOKUP(Tabla15[[#This Row],[CEDULA]],TMODELO[Numero Documento],TMODELO[Cargo],_xlfn.XLOOKUP(Tabla15[[#This Row],[COD]],TNOMINA[CODIGO],TNOMINA[cargo]))</f>
        <v>ANALISTA LEGAL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2">
        <f>_xlfn.XLOOKUP(Tabla15[[#This Row],[COD]],TNOMINA[CODIGO],TNOMINA[sbruto])</f>
        <v>60000</v>
      </c>
      <c r="K1124" s="42">
        <f>_xlfn.XLOOKUP(Tabla15[[#This Row],[COD]],TNOMINA[CODIGO],TNOMINA[ISR])</f>
        <v>3486.68</v>
      </c>
      <c r="L1124" s="42">
        <f>_xlfn.XLOOKUP(Tabla15[[#This Row],[COD]],TNOMINA[CODIGO],TNOMINA[SFS])</f>
        <v>1824</v>
      </c>
      <c r="M1124" s="42">
        <f>_xlfn.XLOOKUP(Tabla15[[#This Row],[COD]],TNOMINA[CODIGO],TNOMINA[AFP])</f>
        <v>1722</v>
      </c>
      <c r="N1124" s="42">
        <f>_xlfn.XLOOKUP(Tabla15[[#This Row],[COD]],TNOMINA[CODIGO],TNOMINA[Otro Desc.])</f>
        <v>2571</v>
      </c>
      <c r="O1124" s="42">
        <f>_xlfn.XLOOKUP(Tabla15[[#This Row],[COD]],TNOMINA[CODIGO],TNOMINA[sneto])</f>
        <v>50396.32</v>
      </c>
      <c r="P1124" t="str">
        <f>_xlfn.XLOOKUP(Tabla15[[#This Row],[CEDULA]],EMPXSEXO[NODOC],EMPXSEXO[GENERO])</f>
        <v>M</v>
      </c>
      <c r="Q1124" s="104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5" spans="1:17" hidden="1">
      <c r="A1125" t="s">
        <v>8271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22300759861</v>
      </c>
      <c r="D1125" t="str">
        <f>_xlfn.XLOOKUP(Tabla15[[#This Row],[CEDULA]],TMODELO[Numero Documento],TMODELO[Empleado],_xlfn.XLOOKUP(Tabla15[[#This Row],[CEDULA]],TNOMINA[cedula],TNOMINA[nombre]))</f>
        <v>LEIDY TORRES CABA</v>
      </c>
      <c r="E1125" t="str">
        <f>_xlfn.XLOOKUP(Tabla15[[#This Row],[CEDULA]],TMODELO[Numero Documento],TMODELO[Cargo],_xlfn.XLOOKUP(Tabla15[[#This Row],[COD]],TNOMINA[CODIGO],TNOMINA[cargo]))</f>
        <v>DIRECTOR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2">
        <f>_xlfn.XLOOKUP(Tabla15[[#This Row],[COD]],TNOMINA[CODIGO],TNOMINA[sbruto])</f>
        <v>185000</v>
      </c>
      <c r="K1125" s="42">
        <f>_xlfn.XLOOKUP(Tabla15[[#This Row],[COD]],TNOMINA[CODIGO],TNOMINA[ISR])</f>
        <v>32099.49</v>
      </c>
      <c r="L1125" s="42">
        <f>_xlfn.XLOOKUP(Tabla15[[#This Row],[COD]],TNOMINA[CODIGO],TNOMINA[SFS])</f>
        <v>5624</v>
      </c>
      <c r="M1125" s="42">
        <f>_xlfn.XLOOKUP(Tabla15[[#This Row],[COD]],TNOMINA[CODIGO],TNOMINA[AFP])</f>
        <v>5309.5</v>
      </c>
      <c r="N1125" s="42">
        <f>_xlfn.XLOOKUP(Tabla15[[#This Row],[COD]],TNOMINA[CODIGO],TNOMINA[Otro Desc.])</f>
        <v>25</v>
      </c>
      <c r="O1125" s="42">
        <f>_xlfn.XLOOKUP(Tabla15[[#This Row],[COD]],TNOMINA[CODIGO],TNOMINA[sneto])</f>
        <v>141942.01</v>
      </c>
      <c r="P1125" t="str">
        <f>_xlfn.XLOOKUP(Tabla15[[#This Row],[CEDULA]],EMPXSEXO[NODOC],EMPXSEXO[GENERO])</f>
        <v>F</v>
      </c>
      <c r="Q1125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6" spans="1:17" hidden="1">
      <c r="A1126" t="s">
        <v>8314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22300426776</v>
      </c>
      <c r="D1126" t="str">
        <f>_xlfn.XLOOKUP(Tabla15[[#This Row],[CEDULA]],TMODELO[Numero Documento],TMODELO[Empleado],_xlfn.XLOOKUP(Tabla15[[#This Row],[CEDULA]],TNOMINA[cedula],TNOMINA[nombre]))</f>
        <v>NIKAURY YURIDIA GARCIA PEREZ</v>
      </c>
      <c r="E1126" t="str">
        <f>_xlfn.XLOOKUP(Tabla15[[#This Row],[CEDULA]],TMODELO[Numero Documento],TMODELO[Cargo],_xlfn.XLOOKUP(Tabla15[[#This Row],[COD]],TNOMINA[CODIGO],TNOMINA[cargo]))</f>
        <v>ENCARGADO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2">
        <f>_xlfn.XLOOKUP(Tabla15[[#This Row],[COD]],TNOMINA[CODIGO],TNOMINA[sbruto])</f>
        <v>115000</v>
      </c>
      <c r="K1126" s="42">
        <f>_xlfn.XLOOKUP(Tabla15[[#This Row],[COD]],TNOMINA[CODIGO],TNOMINA[ISR])</f>
        <v>14840.05</v>
      </c>
      <c r="L1126" s="42">
        <f>_xlfn.XLOOKUP(Tabla15[[#This Row],[COD]],TNOMINA[CODIGO],TNOMINA[SFS])</f>
        <v>3496</v>
      </c>
      <c r="M1126" s="42">
        <f>_xlfn.XLOOKUP(Tabla15[[#This Row],[COD]],TNOMINA[CODIGO],TNOMINA[AFP])</f>
        <v>3300.5</v>
      </c>
      <c r="N1126" s="42">
        <f>_xlfn.XLOOKUP(Tabla15[[#This Row],[COD]],TNOMINA[CODIGO],TNOMINA[Otro Desc.])</f>
        <v>3199.7599999999948</v>
      </c>
      <c r="O1126" s="42">
        <f>_xlfn.XLOOKUP(Tabla15[[#This Row],[COD]],TNOMINA[CODIGO],TNOMINA[sneto])</f>
        <v>90163.69</v>
      </c>
      <c r="P1126" t="str">
        <f>_xlfn.XLOOKUP(Tabla15[[#This Row],[CEDULA]],EMPXSEXO[NODOC],EMPXSEXO[GENERO])</f>
        <v>F</v>
      </c>
      <c r="Q1126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7" spans="1:17" hidden="1">
      <c r="A1127" t="s">
        <v>8290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00112677083</v>
      </c>
      <c r="D1127" t="str">
        <f>_xlfn.XLOOKUP(Tabla15[[#This Row],[CEDULA]],TMODELO[Numero Documento],TMODELO[Empleado],_xlfn.XLOOKUP(Tabla15[[#This Row],[CEDULA]],TNOMINA[cedula],TNOMINA[nombre]))</f>
        <v>MARIELLE DENISE DE LUNA GUZMAN</v>
      </c>
      <c r="E1127" t="str">
        <f>_xlfn.XLOOKUP(Tabla15[[#This Row],[CEDULA]],TMODELO[Numero Documento],TMODELO[Cargo],_xlfn.XLOOKUP(Tabla15[[#This Row],[COD]],TNOMINA[CODIGO],TNOMINA[cargo]))</f>
        <v>COORDINADOR(A) OPERATIVA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2">
        <f>_xlfn.XLOOKUP(Tabla15[[#This Row],[COD]],TNOMINA[CODIGO],TNOMINA[sbruto])</f>
        <v>75000</v>
      </c>
      <c r="K1127" s="42">
        <f>_xlfn.XLOOKUP(Tabla15[[#This Row],[COD]],TNOMINA[CODIGO],TNOMINA[ISR])</f>
        <v>6309.38</v>
      </c>
      <c r="L1127" s="42">
        <f>_xlfn.XLOOKUP(Tabla15[[#This Row],[COD]],TNOMINA[CODIGO],TNOMINA[SFS])</f>
        <v>2280</v>
      </c>
      <c r="M1127" s="42">
        <f>_xlfn.XLOOKUP(Tabla15[[#This Row],[COD]],TNOMINA[CODIGO],TNOMINA[AFP])</f>
        <v>2152.5</v>
      </c>
      <c r="N1127" s="42">
        <f>_xlfn.XLOOKUP(Tabla15[[#This Row],[COD]],TNOMINA[CODIGO],TNOMINA[Otro Desc.])</f>
        <v>24.999999999992724</v>
      </c>
      <c r="O1127" s="42">
        <f>_xlfn.XLOOKUP(Tabla15[[#This Row],[COD]],TNOMINA[CODIGO],TNOMINA[sneto])</f>
        <v>64233.120000000003</v>
      </c>
      <c r="P1127" t="str">
        <f>_xlfn.XLOOKUP(Tabla15[[#This Row],[CEDULA]],EMPXSEXO[NODOC],EMPXSEXO[GENERO])</f>
        <v>F</v>
      </c>
      <c r="Q1127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8" spans="1:17" hidden="1">
      <c r="A1128" t="s">
        <v>8253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40200512297</v>
      </c>
      <c r="D1128" t="str">
        <f>_xlfn.XLOOKUP(Tabla15[[#This Row],[CEDULA]],TMODELO[Numero Documento],TMODELO[Empleado],_xlfn.XLOOKUP(Tabla15[[#This Row],[CEDULA]],TNOMINA[cedula],TNOMINA[nombre]))</f>
        <v>JUAN DANIEL BERROA PEREZ</v>
      </c>
      <c r="E1128" t="str">
        <f>_xlfn.XLOOKUP(Tabla15[[#This Row],[CEDULA]],TMODELO[Numero Documento],TMODELO[Cargo],_xlfn.XLOOKUP(Tabla15[[#This Row],[COD]],TNOMINA[CODIGO],TNOMINA[cargo]))</f>
        <v>ANALISTA DE REDES SOCIALES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2">
        <f>_xlfn.XLOOKUP(Tabla15[[#This Row],[COD]],TNOMINA[CODIGO],TNOMINA[sbruto])</f>
        <v>70000</v>
      </c>
      <c r="K1128" s="42">
        <f>_xlfn.XLOOKUP(Tabla15[[#This Row],[COD]],TNOMINA[CODIGO],TNOMINA[ISR])</f>
        <v>5368.48</v>
      </c>
      <c r="L1128" s="42">
        <f>_xlfn.XLOOKUP(Tabla15[[#This Row],[COD]],TNOMINA[CODIGO],TNOMINA[SFS])</f>
        <v>2128</v>
      </c>
      <c r="M1128" s="42">
        <f>_xlfn.XLOOKUP(Tabla15[[#This Row],[COD]],TNOMINA[CODIGO],TNOMINA[AFP])</f>
        <v>2009</v>
      </c>
      <c r="N1128" s="42">
        <f>_xlfn.XLOOKUP(Tabla15[[#This Row],[COD]],TNOMINA[CODIGO],TNOMINA[Otro Desc.])</f>
        <v>25.000000000007276</v>
      </c>
      <c r="O1128" s="42">
        <f>_xlfn.XLOOKUP(Tabla15[[#This Row],[COD]],TNOMINA[CODIGO],TNOMINA[sneto])</f>
        <v>60469.52</v>
      </c>
      <c r="P1128" t="str">
        <f>_xlfn.XLOOKUP(Tabla15[[#This Row],[CEDULA]],EMPXSEXO[NODOC],EMPXSEXO[GENERO])</f>
        <v>M</v>
      </c>
      <c r="Q1128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9" spans="1:17" hidden="1">
      <c r="A1129" t="s">
        <v>8330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00108154220</v>
      </c>
      <c r="D1129" t="str">
        <f>_xlfn.XLOOKUP(Tabla15[[#This Row],[CEDULA]],TMODELO[Numero Documento],TMODELO[Empleado],_xlfn.XLOOKUP(Tabla15[[#This Row],[CEDULA]],TNOMINA[cedula],TNOMINA[nombre]))</f>
        <v>RAUL ERNESTO MIRANDA CRUZ</v>
      </c>
      <c r="E1129" t="str">
        <f>_xlfn.XLOOKUP(Tabla15[[#This Row],[CEDULA]],TMODELO[Numero Documento],TMODELO[Cargo],_xlfn.XLOOKUP(Tabla15[[#This Row],[COD]],TNOMINA[CODIGO],TNOMINA[cargo]))</f>
        <v>COORDINADOR DE AUDIOVISUALES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2">
        <f>_xlfn.XLOOKUP(Tabla15[[#This Row],[COD]],TNOMINA[CODIGO],TNOMINA[sbruto])</f>
        <v>70000</v>
      </c>
      <c r="K1129" s="42">
        <f>_xlfn.XLOOKUP(Tabla15[[#This Row],[COD]],TNOMINA[CODIGO],TNOMINA[ISR])</f>
        <v>5368.48</v>
      </c>
      <c r="L1129" s="42">
        <f>_xlfn.XLOOKUP(Tabla15[[#This Row],[COD]],TNOMINA[CODIGO],TNOMINA[SFS])</f>
        <v>2128</v>
      </c>
      <c r="M1129" s="42">
        <f>_xlfn.XLOOKUP(Tabla15[[#This Row],[COD]],TNOMINA[CODIGO],TNOMINA[AFP])</f>
        <v>2009</v>
      </c>
      <c r="N1129" s="42">
        <f>_xlfn.XLOOKUP(Tabla15[[#This Row],[COD]],TNOMINA[CODIGO],TNOMINA[Otro Desc.])</f>
        <v>25.000000000007276</v>
      </c>
      <c r="O1129" s="42">
        <f>_xlfn.XLOOKUP(Tabla15[[#This Row],[COD]],TNOMINA[CODIGO],TNOMINA[sneto])</f>
        <v>60469.52</v>
      </c>
      <c r="P1129" t="str">
        <f>_xlfn.XLOOKUP(Tabla15[[#This Row],[CEDULA]],EMPXSEXO[NODOC],EMPXSEXO[GENERO])</f>
        <v>M</v>
      </c>
      <c r="Q1129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0" spans="1:17" hidden="1">
      <c r="A1130" t="s">
        <v>8323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40225595442</v>
      </c>
      <c r="D1130" t="str">
        <f>_xlfn.XLOOKUP(Tabla15[[#This Row],[CEDULA]],TMODELO[Numero Documento],TMODELO[Empleado],_xlfn.XLOOKUP(Tabla15[[#This Row],[CEDULA]],TNOMINA[cedula],TNOMINA[nombre]))</f>
        <v>RAFAEL ALBERTO SANCHEZ MEDINA</v>
      </c>
      <c r="E1130" t="str">
        <f>_xlfn.XLOOKUP(Tabla15[[#This Row],[CEDULA]],TMODELO[Numero Documento],TMODELO[Cargo],_xlfn.XLOOKUP(Tabla15[[#This Row],[COD]],TNOMINA[CODIGO],TNOMINA[cargo]))</f>
        <v>COORDINADOR DE AUDIOVISUALES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2">
        <f>_xlfn.XLOOKUP(Tabla15[[#This Row],[COD]],TNOMINA[CODIGO],TNOMINA[sbruto])</f>
        <v>60000</v>
      </c>
      <c r="K1130" s="42">
        <f>_xlfn.XLOOKUP(Tabla15[[#This Row],[COD]],TNOMINA[CODIGO],TNOMINA[ISR])</f>
        <v>3486.68</v>
      </c>
      <c r="L1130" s="42">
        <f>_xlfn.XLOOKUP(Tabla15[[#This Row],[COD]],TNOMINA[CODIGO],TNOMINA[SFS])</f>
        <v>1824</v>
      </c>
      <c r="M1130" s="42">
        <f>_xlfn.XLOOKUP(Tabla15[[#This Row],[COD]],TNOMINA[CODIGO],TNOMINA[AFP])</f>
        <v>1722</v>
      </c>
      <c r="N1130" s="42">
        <f>_xlfn.XLOOKUP(Tabla15[[#This Row],[COD]],TNOMINA[CODIGO],TNOMINA[Otro Desc.])</f>
        <v>25</v>
      </c>
      <c r="O1130" s="42">
        <f>_xlfn.XLOOKUP(Tabla15[[#This Row],[COD]],TNOMINA[CODIGO],TNOMINA[sneto])</f>
        <v>52942.32</v>
      </c>
      <c r="P1130" t="str">
        <f>_xlfn.XLOOKUP(Tabla15[[#This Row],[CEDULA]],EMPXSEXO[NODOC],EMPXSEXO[GENERO])</f>
        <v>M</v>
      </c>
      <c r="Q1130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1" spans="1:17" hidden="1">
      <c r="A1131" t="s">
        <v>8173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40220999276</v>
      </c>
      <c r="D1131" t="str">
        <f>_xlfn.XLOOKUP(Tabla15[[#This Row],[CEDULA]],TMODELO[Numero Documento],TMODELO[Empleado],_xlfn.XLOOKUP(Tabla15[[#This Row],[CEDULA]],TNOMINA[cedula],TNOMINA[nombre]))</f>
        <v>DAHIANNA WHITE DE LOS SANTOS</v>
      </c>
      <c r="E1131" t="str">
        <f>_xlfn.XLOOKUP(Tabla15[[#This Row],[CEDULA]],TMODELO[Numero Documento],TMODELO[Cargo],_xlfn.XLOOKUP(Tabla15[[#This Row],[COD]],TNOMINA[CODIGO],TNOMINA[cargo]))</f>
        <v>COORDINADOR DE AUDIOVISUALES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2">
        <f>_xlfn.XLOOKUP(Tabla15[[#This Row],[COD]],TNOMINA[CODIGO],TNOMINA[sbruto])</f>
        <v>55000</v>
      </c>
      <c r="K1131" s="42">
        <f>_xlfn.XLOOKUP(Tabla15[[#This Row],[COD]],TNOMINA[CODIGO],TNOMINA[ISR])</f>
        <v>2559.6799999999998</v>
      </c>
      <c r="L1131" s="42">
        <f>_xlfn.XLOOKUP(Tabla15[[#This Row],[COD]],TNOMINA[CODIGO],TNOMINA[SFS])</f>
        <v>1672</v>
      </c>
      <c r="M1131" s="42">
        <f>_xlfn.XLOOKUP(Tabla15[[#This Row],[COD]],TNOMINA[CODIGO],TNOMINA[AFP])</f>
        <v>1578.5</v>
      </c>
      <c r="N1131" s="42">
        <f>_xlfn.XLOOKUP(Tabla15[[#This Row],[COD]],TNOMINA[CODIGO],TNOMINA[Otro Desc.])</f>
        <v>25</v>
      </c>
      <c r="O1131" s="42">
        <f>_xlfn.XLOOKUP(Tabla15[[#This Row],[COD]],TNOMINA[CODIGO],TNOMINA[sneto])</f>
        <v>49164.82</v>
      </c>
      <c r="P1131" t="str">
        <f>_xlfn.XLOOKUP(Tabla15[[#This Row],[CEDULA]],EMPXSEXO[NODOC],EMPXSEXO[GENERO])</f>
        <v>F</v>
      </c>
      <c r="Q1131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2" spans="1:17" hidden="1">
      <c r="A1132" t="s">
        <v>8607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40222955243</v>
      </c>
      <c r="D1132" t="str">
        <f>_xlfn.XLOOKUP(Tabla15[[#This Row],[CEDULA]],TMODELO[Numero Documento],TMODELO[Empleado],_xlfn.XLOOKUP(Tabla15[[#This Row],[CEDULA]],TNOMINA[cedula],TNOMINA[nombre]))</f>
        <v>MARÍA DEL PILAR TEJADA REYES</v>
      </c>
      <c r="E1132" t="str">
        <f>_xlfn.XLOOKUP(Tabla15[[#This Row],[CEDULA]],TMODELO[Numero Documento],TMODELO[Cargo],_xlfn.XLOOKUP(Tabla15[[#This Row],[COD]],TNOMINA[CODIGO],TNOMINA[cargo]))</f>
        <v>RELACIONADOR PUBLICO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2">
        <f>_xlfn.XLOOKUP(Tabla15[[#This Row],[COD]],TNOMINA[CODIGO],TNOMINA[sbruto])</f>
        <v>55000</v>
      </c>
      <c r="K1132" s="42">
        <f>_xlfn.XLOOKUP(Tabla15[[#This Row],[COD]],TNOMINA[CODIGO],TNOMINA[ISR])</f>
        <v>2559.6799999999998</v>
      </c>
      <c r="L1132" s="42">
        <f>_xlfn.XLOOKUP(Tabla15[[#This Row],[COD]],TNOMINA[CODIGO],TNOMINA[SFS])</f>
        <v>1672</v>
      </c>
      <c r="M1132" s="42">
        <f>_xlfn.XLOOKUP(Tabla15[[#This Row],[COD]],TNOMINA[CODIGO],TNOMINA[AFP])</f>
        <v>1578.5</v>
      </c>
      <c r="N1132" s="42">
        <f>_xlfn.XLOOKUP(Tabla15[[#This Row],[COD]],TNOMINA[CODIGO],TNOMINA[Otro Desc.])</f>
        <v>25</v>
      </c>
      <c r="O1132" s="42">
        <f>_xlfn.XLOOKUP(Tabla15[[#This Row],[COD]],TNOMINA[CODIGO],TNOMINA[sneto])</f>
        <v>49164.82</v>
      </c>
      <c r="P1132" t="str">
        <f>_xlfn.XLOOKUP(Tabla15[[#This Row],[CEDULA]],EMPXSEXO[NODOC],EMPXSEXO[GENERO])</f>
        <v>F</v>
      </c>
      <c r="Q1132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3" spans="1:17" hidden="1">
      <c r="A1133" t="s">
        <v>8137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40222493062</v>
      </c>
      <c r="D1133" t="str">
        <f>_xlfn.XLOOKUP(Tabla15[[#This Row],[CEDULA]],TMODELO[Numero Documento],TMODELO[Empleado],_xlfn.XLOOKUP(Tabla15[[#This Row],[CEDULA]],TNOMINA[cedula],TNOMINA[nombre]))</f>
        <v>ANDREA SUHEIDY TERRERO GARCIA</v>
      </c>
      <c r="E1133" t="str">
        <f>_xlfn.XLOOKUP(Tabla15[[#This Row],[CEDULA]],TMODELO[Numero Documento],TMODELO[Cargo],_xlfn.XLOOKUP(Tabla15[[#This Row],[COD]],TNOMINA[CODIGO],TNOMINA[cargo]))</f>
        <v>PERIODISTA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2">
        <f>_xlfn.XLOOKUP(Tabla15[[#This Row],[COD]],TNOMINA[CODIGO],TNOMINA[sbruto])</f>
        <v>50000</v>
      </c>
      <c r="K1133" s="42">
        <f>_xlfn.XLOOKUP(Tabla15[[#This Row],[COD]],TNOMINA[CODIGO],TNOMINA[ISR])</f>
        <v>1854</v>
      </c>
      <c r="L1133" s="42">
        <f>_xlfn.XLOOKUP(Tabla15[[#This Row],[COD]],TNOMINA[CODIGO],TNOMINA[SFS])</f>
        <v>1520</v>
      </c>
      <c r="M1133" s="42">
        <f>_xlfn.XLOOKUP(Tabla15[[#This Row],[COD]],TNOMINA[CODIGO],TNOMINA[AFP])</f>
        <v>1435</v>
      </c>
      <c r="N1133" s="42">
        <f>_xlfn.XLOOKUP(Tabla15[[#This Row],[COD]],TNOMINA[CODIGO],TNOMINA[Otro Desc.])</f>
        <v>4571</v>
      </c>
      <c r="O1133" s="42">
        <f>_xlfn.XLOOKUP(Tabla15[[#This Row],[COD]],TNOMINA[CODIGO],TNOMINA[sneto])</f>
        <v>40620</v>
      </c>
      <c r="P1133" t="str">
        <f>_xlfn.XLOOKUP(Tabla15[[#This Row],[CEDULA]],EMPXSEXO[NODOC],EMPXSEXO[GENERO])</f>
        <v>F</v>
      </c>
      <c r="Q1133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4" spans="1:17" hidden="1">
      <c r="A1134" t="s">
        <v>8141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22500507730</v>
      </c>
      <c r="D1134" t="str">
        <f>_xlfn.XLOOKUP(Tabla15[[#This Row],[CEDULA]],TMODELO[Numero Documento],TMODELO[Empleado],_xlfn.XLOOKUP(Tabla15[[#This Row],[CEDULA]],TNOMINA[cedula],TNOMINA[nombre]))</f>
        <v>ANGEL DEMOSTENES MANZUETA MUESES</v>
      </c>
      <c r="E1134" t="str">
        <f>_xlfn.XLOOKUP(Tabla15[[#This Row],[CEDULA]],TMODELO[Numero Documento],TMODELO[Cargo],_xlfn.XLOOKUP(Tabla15[[#This Row],[COD]],TNOMINA[CODIGO],TNOMINA[cargo]))</f>
        <v>PERIODISTA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2">
        <f>_xlfn.XLOOKUP(Tabla15[[#This Row],[COD]],TNOMINA[CODIGO],TNOMINA[sbruto])</f>
        <v>50000</v>
      </c>
      <c r="K1134" s="42">
        <f>_xlfn.XLOOKUP(Tabla15[[#This Row],[COD]],TNOMINA[CODIGO],TNOMINA[ISR])</f>
        <v>1854</v>
      </c>
      <c r="L1134" s="42">
        <f>_xlfn.XLOOKUP(Tabla15[[#This Row],[COD]],TNOMINA[CODIGO],TNOMINA[SFS])</f>
        <v>1520</v>
      </c>
      <c r="M1134" s="42">
        <f>_xlfn.XLOOKUP(Tabla15[[#This Row],[COD]],TNOMINA[CODIGO],TNOMINA[AFP])</f>
        <v>1435</v>
      </c>
      <c r="N1134" s="42">
        <f>_xlfn.XLOOKUP(Tabla15[[#This Row],[COD]],TNOMINA[CODIGO],TNOMINA[Otro Desc.])</f>
        <v>25</v>
      </c>
      <c r="O1134" s="42">
        <f>_xlfn.XLOOKUP(Tabla15[[#This Row],[COD]],TNOMINA[CODIGO],TNOMINA[sneto])</f>
        <v>45166</v>
      </c>
      <c r="P1134" t="str">
        <f>_xlfn.XLOOKUP(Tabla15[[#This Row],[CEDULA]],EMPXSEXO[NODOC],EMPXSEXO[GENERO])</f>
        <v>M</v>
      </c>
      <c r="Q1134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5" spans="1:17" hidden="1">
      <c r="A1135" t="s">
        <v>8293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00110746633</v>
      </c>
      <c r="D1135" t="str">
        <f>_xlfn.XLOOKUP(Tabla15[[#This Row],[CEDULA]],TMODELO[Numero Documento],TMODELO[Empleado],_xlfn.XLOOKUP(Tabla15[[#This Row],[CEDULA]],TNOMINA[cedula],TNOMINA[nombre]))</f>
        <v>MAUVIE LIDWISKA ESPINOSA GARCIA</v>
      </c>
      <c r="E1135" t="str">
        <f>_xlfn.XLOOKUP(Tabla15[[#This Row],[CEDULA]],TMODELO[Numero Documento],TMODELO[Cargo],_xlfn.XLOOKUP(Tabla15[[#This Row],[COD]],TNOMINA[CODIGO],TNOMINA[cargo]))</f>
        <v>PERIODISTA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2">
        <f>_xlfn.XLOOKUP(Tabla15[[#This Row],[COD]],TNOMINA[CODIGO],TNOMINA[sbruto])</f>
        <v>50000</v>
      </c>
      <c r="K1135" s="42">
        <f>_xlfn.XLOOKUP(Tabla15[[#This Row],[COD]],TNOMINA[CODIGO],TNOMINA[ISR])</f>
        <v>1854</v>
      </c>
      <c r="L1135" s="42">
        <f>_xlfn.XLOOKUP(Tabla15[[#This Row],[COD]],TNOMINA[CODIGO],TNOMINA[SFS])</f>
        <v>1520</v>
      </c>
      <c r="M1135" s="42">
        <f>_xlfn.XLOOKUP(Tabla15[[#This Row],[COD]],TNOMINA[CODIGO],TNOMINA[AFP])</f>
        <v>1435</v>
      </c>
      <c r="N1135" s="42">
        <f>_xlfn.XLOOKUP(Tabla15[[#This Row],[COD]],TNOMINA[CODIGO],TNOMINA[Otro Desc.])</f>
        <v>25</v>
      </c>
      <c r="O1135" s="42">
        <f>_xlfn.XLOOKUP(Tabla15[[#This Row],[COD]],TNOMINA[CODIGO],TNOMINA[sneto])</f>
        <v>45166</v>
      </c>
      <c r="P1135" t="str">
        <f>_xlfn.XLOOKUP(Tabla15[[#This Row],[CEDULA]],EMPXSEXO[NODOC],EMPXSEXO[GENERO])</f>
        <v>F</v>
      </c>
      <c r="Q1135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6" spans="1:17" hidden="1">
      <c r="A1136" t="s">
        <v>8219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05100217859</v>
      </c>
      <c r="D1136" t="str">
        <f>_xlfn.XLOOKUP(Tabla15[[#This Row],[CEDULA]],TMODELO[Numero Documento],TMODELO[Empleado],_xlfn.XLOOKUP(Tabla15[[#This Row],[CEDULA]],TNOMINA[cedula],TNOMINA[nombre]))</f>
        <v>IVETTE AWILDA RODRIGUEZ PAULINO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2">
        <f>_xlfn.XLOOKUP(Tabla15[[#This Row],[COD]],TNOMINA[CODIGO],TNOMINA[sbruto])</f>
        <v>50000</v>
      </c>
      <c r="K1136" s="42">
        <f>_xlfn.XLOOKUP(Tabla15[[#This Row],[COD]],TNOMINA[CODIGO],TNOMINA[ISR])</f>
        <v>1854</v>
      </c>
      <c r="L1136" s="42">
        <f>_xlfn.XLOOKUP(Tabla15[[#This Row],[COD]],TNOMINA[CODIGO],TNOMINA[SFS])</f>
        <v>1520</v>
      </c>
      <c r="M1136" s="42">
        <f>_xlfn.XLOOKUP(Tabla15[[#This Row],[COD]],TNOMINA[CODIGO],TNOMINA[AFP])</f>
        <v>1435</v>
      </c>
      <c r="N1136" s="42">
        <f>_xlfn.XLOOKUP(Tabla15[[#This Row],[COD]],TNOMINA[CODIGO],TNOMINA[Otro Desc.])</f>
        <v>8221</v>
      </c>
      <c r="O1136" s="42">
        <f>_xlfn.XLOOKUP(Tabla15[[#This Row],[COD]],TNOMINA[CODIGO],TNOMINA[sneto])</f>
        <v>36970</v>
      </c>
      <c r="P1136" t="str">
        <f>_xlfn.XLOOKUP(Tabla15[[#This Row],[CEDULA]],EMPXSEXO[NODOC],EMPXSEXO[GENERO])</f>
        <v>F</v>
      </c>
      <c r="Q1136" s="104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7" spans="1:17" hidden="1">
      <c r="A1137" t="s">
        <v>8273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00117837815</v>
      </c>
      <c r="D1137" t="str">
        <f>_xlfn.XLOOKUP(Tabla15[[#This Row],[CEDULA]],TMODELO[Numero Documento],TMODELO[Empleado],_xlfn.XLOOKUP(Tabla15[[#This Row],[CEDULA]],TNOMINA[cedula],TNOMINA[nombre]))</f>
        <v>LORENA DEL PILAR VALENZUELA SOUSA</v>
      </c>
      <c r="E1137" t="str">
        <f>_xlfn.XLOOKUP(Tabla15[[#This Row],[CEDULA]],TMODELO[Numero Documento],TMODELO[Cargo],_xlfn.XLOOKUP(Tabla15[[#This Row],[COD]],TNOMINA[CODIGO],TNOMINA[cargo]))</f>
        <v>DIRECTOR (A)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2">
        <f>_xlfn.XLOOKUP(Tabla15[[#This Row],[COD]],TNOMINA[CODIGO],TNOMINA[sbruto])</f>
        <v>185000</v>
      </c>
      <c r="K1137" s="42">
        <f>_xlfn.XLOOKUP(Tabla15[[#This Row],[COD]],TNOMINA[CODIGO],TNOMINA[ISR])</f>
        <v>31702.65</v>
      </c>
      <c r="L1137" s="42">
        <f>_xlfn.XLOOKUP(Tabla15[[#This Row],[COD]],TNOMINA[CODIGO],TNOMINA[SFS])</f>
        <v>5624</v>
      </c>
      <c r="M1137" s="42">
        <f>_xlfn.XLOOKUP(Tabla15[[#This Row],[COD]],TNOMINA[CODIGO],TNOMINA[AFP])</f>
        <v>5309.5</v>
      </c>
      <c r="N1137" s="42">
        <f>_xlfn.XLOOKUP(Tabla15[[#This Row],[COD]],TNOMINA[CODIGO],TNOMINA[Otro Desc.])</f>
        <v>1612.3800000000047</v>
      </c>
      <c r="O1137" s="42">
        <f>_xlfn.XLOOKUP(Tabla15[[#This Row],[COD]],TNOMINA[CODIGO],TNOMINA[sneto])</f>
        <v>140751.47</v>
      </c>
      <c r="P1137" t="str">
        <f>_xlfn.XLOOKUP(Tabla15[[#This Row],[CEDULA]],EMPXSEXO[NODOC],EMPXSEXO[GENERO])</f>
        <v>F</v>
      </c>
      <c r="Q1137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8" spans="1:17" hidden="1">
      <c r="A1138" t="s">
        <v>8175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04701081517</v>
      </c>
      <c r="D1138" t="str">
        <f>_xlfn.XLOOKUP(Tabla15[[#This Row],[CEDULA]],TMODELO[Numero Documento],TMODELO[Empleado],_xlfn.XLOOKUP(Tabla15[[#This Row],[CEDULA]],TNOMINA[cedula],TNOMINA[nombre]))</f>
        <v>DANIA MERCEDES FERMIN GONZALEZ</v>
      </c>
      <c r="E1138" t="str">
        <f>_xlfn.XLOOKUP(Tabla15[[#This Row],[CEDULA]],TMODELO[Numero Documento],TMODELO[Cargo],_xlfn.XLOOKUP(Tabla15[[#This Row],[COD]],TNOMINA[CODIGO],TNOMINA[cargo]))</f>
        <v>ENCARGADA DIVISION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2">
        <f>_xlfn.XLOOKUP(Tabla15[[#This Row],[COD]],TNOMINA[CODIGO],TNOMINA[sbruto])</f>
        <v>110000</v>
      </c>
      <c r="K1138" s="42">
        <f>_xlfn.XLOOKUP(Tabla15[[#This Row],[COD]],TNOMINA[CODIGO],TNOMINA[ISR])</f>
        <v>14060.77</v>
      </c>
      <c r="L1138" s="42">
        <f>_xlfn.XLOOKUP(Tabla15[[#This Row],[COD]],TNOMINA[CODIGO],TNOMINA[SFS])</f>
        <v>3344</v>
      </c>
      <c r="M1138" s="42">
        <f>_xlfn.XLOOKUP(Tabla15[[#This Row],[COD]],TNOMINA[CODIGO],TNOMINA[AFP])</f>
        <v>3157</v>
      </c>
      <c r="N1138" s="42">
        <f>_xlfn.XLOOKUP(Tabla15[[#This Row],[COD]],TNOMINA[CODIGO],TNOMINA[Otro Desc.])</f>
        <v>1612.3799999999901</v>
      </c>
      <c r="O1138" s="42">
        <f>_xlfn.XLOOKUP(Tabla15[[#This Row],[COD]],TNOMINA[CODIGO],TNOMINA[sneto])</f>
        <v>87825.85</v>
      </c>
      <c r="P1138" t="str">
        <f>_xlfn.XLOOKUP(Tabla15[[#This Row],[CEDULA]],EMPXSEXO[NODOC],EMPXSEXO[GENERO])</f>
        <v>F</v>
      </c>
      <c r="Q1138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9" spans="1:17" hidden="1">
      <c r="A1139" t="s">
        <v>8260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40230908283</v>
      </c>
      <c r="D1139" t="str">
        <f>_xlfn.XLOOKUP(Tabla15[[#This Row],[CEDULA]],TMODELO[Numero Documento],TMODELO[Empleado],_xlfn.XLOOKUP(Tabla15[[#This Row],[CEDULA]],TNOMINA[cedula],TNOMINA[nombre]))</f>
        <v>JULIANA ANGELICA SANCHEZ ENCARNACION</v>
      </c>
      <c r="E1139" t="str">
        <f>_xlfn.XLOOKUP(Tabla15[[#This Row],[CEDULA]],TMODELO[Numero Documento],TMODELO[Cargo],_xlfn.XLOOKUP(Tabla15[[#This Row],[COD]],TNOMINA[CODIGO],TNOMINA[cargo]))</f>
        <v>ANALISTA DE PLANIFICACION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2">
        <f>_xlfn.XLOOKUP(Tabla15[[#This Row],[COD]],TNOMINA[CODIGO],TNOMINA[sbruto])</f>
        <v>70000</v>
      </c>
      <c r="K1139" s="42">
        <f>_xlfn.XLOOKUP(Tabla15[[#This Row],[COD]],TNOMINA[CODIGO],TNOMINA[ISR])</f>
        <v>5368.48</v>
      </c>
      <c r="L1139" s="42">
        <f>_xlfn.XLOOKUP(Tabla15[[#This Row],[COD]],TNOMINA[CODIGO],TNOMINA[SFS])</f>
        <v>2128</v>
      </c>
      <c r="M1139" s="42">
        <f>_xlfn.XLOOKUP(Tabla15[[#This Row],[COD]],TNOMINA[CODIGO],TNOMINA[AFP])</f>
        <v>2009</v>
      </c>
      <c r="N1139" s="42">
        <f>_xlfn.XLOOKUP(Tabla15[[#This Row],[COD]],TNOMINA[CODIGO],TNOMINA[Otro Desc.])</f>
        <v>25.000000000007276</v>
      </c>
      <c r="O1139" s="42">
        <f>_xlfn.XLOOKUP(Tabla15[[#This Row],[COD]],TNOMINA[CODIGO],TNOMINA[sneto])</f>
        <v>60469.52</v>
      </c>
      <c r="P1139" t="str">
        <f>_xlfn.XLOOKUP(Tabla15[[#This Row],[CEDULA]],EMPXSEXO[NODOC],EMPXSEXO[GENERO])</f>
        <v>F</v>
      </c>
      <c r="Q1139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0" spans="1:17" hidden="1">
      <c r="A1140" t="s">
        <v>8605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40223642907</v>
      </c>
      <c r="D1140" t="str">
        <f>_xlfn.XLOOKUP(Tabla15[[#This Row],[CEDULA]],TMODELO[Numero Documento],TMODELO[Empleado],_xlfn.XLOOKUP(Tabla15[[#This Row],[CEDULA]],TNOMINA[cedula],TNOMINA[nombre]))</f>
        <v>LUIS FERNANDO DE OLEO MONTERO</v>
      </c>
      <c r="E1140" t="str">
        <f>_xlfn.XLOOKUP(Tabla15[[#This Row],[CEDULA]],TMODELO[Numero Documento],TMODELO[Cargo],_xlfn.XLOOKUP(Tabla15[[#This Row],[COD]],TNOMINA[CODIGO],TNOMINA[cargo]))</f>
        <v>ANALISTA DE PLANIFICACION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2">
        <f>_xlfn.XLOOKUP(Tabla15[[#This Row],[COD]],TNOMINA[CODIGO],TNOMINA[sbruto])</f>
        <v>70000</v>
      </c>
      <c r="K1140" s="42">
        <f>_xlfn.XLOOKUP(Tabla15[[#This Row],[COD]],TNOMINA[CODIGO],TNOMINA[ISR])</f>
        <v>5368.48</v>
      </c>
      <c r="L1140" s="42">
        <f>_xlfn.XLOOKUP(Tabla15[[#This Row],[COD]],TNOMINA[CODIGO],TNOMINA[SFS])</f>
        <v>2128</v>
      </c>
      <c r="M1140" s="42">
        <f>_xlfn.XLOOKUP(Tabla15[[#This Row],[COD]],TNOMINA[CODIGO],TNOMINA[AFP])</f>
        <v>2009</v>
      </c>
      <c r="N1140" s="42">
        <f>_xlfn.XLOOKUP(Tabla15[[#This Row],[COD]],TNOMINA[CODIGO],TNOMINA[Otro Desc.])</f>
        <v>25.000000000007276</v>
      </c>
      <c r="O1140" s="42">
        <f>_xlfn.XLOOKUP(Tabla15[[#This Row],[COD]],TNOMINA[CODIGO],TNOMINA[sneto])</f>
        <v>60469.52</v>
      </c>
      <c r="P1140" t="str">
        <f>_xlfn.XLOOKUP(Tabla15[[#This Row],[CEDULA]],EMPXSEXO[NODOC],EMPXSEXO[GENERO])</f>
        <v>M</v>
      </c>
      <c r="Q1140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1" spans="1:17" hidden="1">
      <c r="A1141" t="s">
        <v>8346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00118343573</v>
      </c>
      <c r="D1141" t="str">
        <f>_xlfn.XLOOKUP(Tabla15[[#This Row],[CEDULA]],TMODELO[Numero Documento],TMODELO[Empleado],_xlfn.XLOOKUP(Tabla15[[#This Row],[CEDULA]],TNOMINA[cedula],TNOMINA[nombre]))</f>
        <v>ROXIN AIME NUÑEZ ADAMS</v>
      </c>
      <c r="E1141" t="str">
        <f>_xlfn.XLOOKUP(Tabla15[[#This Row],[CEDULA]],TMODELO[Numero Documento],TMODELO[Cargo],_xlfn.XLOOKUP(Tabla15[[#This Row],[COD]],TNOMINA[CODIGO],TNOMINA[cargo]))</f>
        <v>ANALISTA DE PLANIFICACION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2">
        <f>_xlfn.XLOOKUP(Tabla15[[#This Row],[COD]],TNOMINA[CODIGO],TNOMINA[sbruto])</f>
        <v>60000</v>
      </c>
      <c r="K1141" s="42">
        <f>_xlfn.XLOOKUP(Tabla15[[#This Row],[COD]],TNOMINA[CODIGO],TNOMINA[ISR])</f>
        <v>3486.68</v>
      </c>
      <c r="L1141" s="42">
        <f>_xlfn.XLOOKUP(Tabla15[[#This Row],[COD]],TNOMINA[CODIGO],TNOMINA[SFS])</f>
        <v>1824</v>
      </c>
      <c r="M1141" s="42">
        <f>_xlfn.XLOOKUP(Tabla15[[#This Row],[COD]],TNOMINA[CODIGO],TNOMINA[AFP])</f>
        <v>1722</v>
      </c>
      <c r="N1141" s="42">
        <f>_xlfn.XLOOKUP(Tabla15[[#This Row],[COD]],TNOMINA[CODIGO],TNOMINA[Otro Desc.])</f>
        <v>25</v>
      </c>
      <c r="O1141" s="42">
        <f>_xlfn.XLOOKUP(Tabla15[[#This Row],[COD]],TNOMINA[CODIGO],TNOMINA[sneto])</f>
        <v>52942.32</v>
      </c>
      <c r="P1141" t="str">
        <f>_xlfn.XLOOKUP(Tabla15[[#This Row],[CEDULA]],EMPXSEXO[NODOC],EMPXSEXO[GENERO])</f>
        <v>F</v>
      </c>
      <c r="Q1141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2" spans="1:17" hidden="1">
      <c r="A1142" t="s">
        <v>8287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22900021209</v>
      </c>
      <c r="D1142" t="str">
        <f>_xlfn.XLOOKUP(Tabla15[[#This Row],[CEDULA]],TMODELO[Numero Documento],TMODELO[Empleado],_xlfn.XLOOKUP(Tabla15[[#This Row],[CEDULA]],TNOMINA[cedula],TNOMINA[nombre]))</f>
        <v>MARIA JUSTINO PEÑA</v>
      </c>
      <c r="E1142" t="str">
        <f>_xlfn.XLOOKUP(Tabla15[[#This Row],[CEDULA]],TMODELO[Numero Documento],TMODELO[Cargo],_xlfn.XLOOKUP(Tabla15[[#This Row],[COD]],TNOMINA[CODIGO],TNOMINA[cargo]))</f>
        <v>ANALISTA DE PLANIFICACION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2">
        <f>_xlfn.XLOOKUP(Tabla15[[#This Row],[COD]],TNOMINA[CODIGO],TNOMINA[sbruto])</f>
        <v>60000</v>
      </c>
      <c r="K1142" s="42">
        <f>_xlfn.XLOOKUP(Tabla15[[#This Row],[COD]],TNOMINA[CODIGO],TNOMINA[ISR])</f>
        <v>3486.68</v>
      </c>
      <c r="L1142" s="42">
        <f>_xlfn.XLOOKUP(Tabla15[[#This Row],[COD]],TNOMINA[CODIGO],TNOMINA[SFS])</f>
        <v>1824</v>
      </c>
      <c r="M1142" s="42">
        <f>_xlfn.XLOOKUP(Tabla15[[#This Row],[COD]],TNOMINA[CODIGO],TNOMINA[AFP])</f>
        <v>1722</v>
      </c>
      <c r="N1142" s="42">
        <f>_xlfn.XLOOKUP(Tabla15[[#This Row],[COD]],TNOMINA[CODIGO],TNOMINA[Otro Desc.])</f>
        <v>5071</v>
      </c>
      <c r="O1142" s="42">
        <f>_xlfn.XLOOKUP(Tabla15[[#This Row],[COD]],TNOMINA[CODIGO],TNOMINA[sneto])</f>
        <v>47896.32</v>
      </c>
      <c r="P1142" t="str">
        <f>_xlfn.XLOOKUP(Tabla15[[#This Row],[CEDULA]],EMPXSEXO[NODOC],EMPXSEXO[GENERO])</f>
        <v>F</v>
      </c>
      <c r="Q1142" s="104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3" spans="1:17" hidden="1">
      <c r="A1143" t="s">
        <v>8387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40224968848</v>
      </c>
      <c r="D1143" t="str">
        <f>_xlfn.XLOOKUP(Tabla15[[#This Row],[CEDULA]],TMODELO[Numero Documento],TMODELO[Empleado],_xlfn.XLOOKUP(Tabla15[[#This Row],[CEDULA]],TNOMINA[cedula],TNOMINA[nombre]))</f>
        <v>ZAIDY MARIA GUILLEN ALVAREZ</v>
      </c>
      <c r="E1143" t="str">
        <f>_xlfn.XLOOKUP(Tabla15[[#This Row],[CEDULA]],TMODELO[Numero Documento],TMODELO[Cargo],_xlfn.XLOOKUP(Tabla15[[#This Row],[COD]],TNOMINA[CODIGO],TNOMINA[cargo]))</f>
        <v>ENCARGADO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2">
        <f>_xlfn.XLOOKUP(Tabla15[[#This Row],[COD]],TNOMINA[CODIGO],TNOMINA[sbruto])</f>
        <v>115000</v>
      </c>
      <c r="K1143" s="42">
        <f>_xlfn.XLOOKUP(Tabla15[[#This Row],[COD]],TNOMINA[CODIGO],TNOMINA[ISR])</f>
        <v>15633.74</v>
      </c>
      <c r="L1143" s="42">
        <f>_xlfn.XLOOKUP(Tabla15[[#This Row],[COD]],TNOMINA[CODIGO],TNOMINA[SFS])</f>
        <v>3496</v>
      </c>
      <c r="M1143" s="42">
        <f>_xlfn.XLOOKUP(Tabla15[[#This Row],[COD]],TNOMINA[CODIGO],TNOMINA[AFP])</f>
        <v>3300.5</v>
      </c>
      <c r="N1143" s="42">
        <f>_xlfn.XLOOKUP(Tabla15[[#This Row],[COD]],TNOMINA[CODIGO],TNOMINA[Otro Desc.])</f>
        <v>787.00000000001455</v>
      </c>
      <c r="O1143" s="42">
        <f>_xlfn.XLOOKUP(Tabla15[[#This Row],[COD]],TNOMINA[CODIGO],TNOMINA[sneto])</f>
        <v>91782.76</v>
      </c>
      <c r="P1143" t="str">
        <f>_xlfn.XLOOKUP(Tabla15[[#This Row],[CEDULA]],EMPXSEXO[NODOC],EMPXSEXO[GENERO])</f>
        <v>F</v>
      </c>
      <c r="Q1143" s="104" t="str">
        <f>_xlfn.XLOOKUP(Tabla15[[#This Row],[CEDULA]],TMODELO[Numero Documento],TMODELO[Lugar Funciones Codigo],_xlfn.XLOOKUP(Tabla15[[#This Row],[DIRECCIÓN O DEPARTAMENTO]],Tabla21[LUGAR],Tabla21[CODLUGAR]))</f>
        <v>01.83.00.10.00.01</v>
      </c>
    </row>
    <row r="1144" spans="1:17" hidden="1">
      <c r="A1144" t="s">
        <v>8167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00118321538</v>
      </c>
      <c r="D1144" t="str">
        <f>_xlfn.XLOOKUP(Tabla15[[#This Row],[CEDULA]],TMODELO[Numero Documento],TMODELO[Empleado],_xlfn.XLOOKUP(Tabla15[[#This Row],[CEDULA]],TNOMINA[cedula],TNOMINA[nombre]))</f>
        <v>CLARA ALTAGRACIA MERCADO</v>
      </c>
      <c r="E1144" t="str">
        <f>_xlfn.XLOOKUP(Tabla15[[#This Row],[CEDULA]],TMODELO[Numero Documento],TMODELO[Cargo],_xlfn.XLOOKUP(Tabla15[[#This Row],[COD]],TNOMINA[CODIGO],TNOMINA[cargo]))</f>
        <v>ENCARGADO (A)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2">
        <f>_xlfn.XLOOKUP(Tabla15[[#This Row],[COD]],TNOMINA[CODIGO],TNOMINA[sbruto])</f>
        <v>115000</v>
      </c>
      <c r="K1144" s="42">
        <f>_xlfn.XLOOKUP(Tabla15[[#This Row],[COD]],TNOMINA[CODIGO],TNOMINA[ISR])</f>
        <v>15633.74</v>
      </c>
      <c r="L1144" s="42">
        <f>_xlfn.XLOOKUP(Tabla15[[#This Row],[COD]],TNOMINA[CODIGO],TNOMINA[SFS])</f>
        <v>3496</v>
      </c>
      <c r="M1144" s="42">
        <f>_xlfn.XLOOKUP(Tabla15[[#This Row],[COD]],TNOMINA[CODIGO],TNOMINA[AFP])</f>
        <v>3300.5</v>
      </c>
      <c r="N1144" s="42">
        <f>_xlfn.XLOOKUP(Tabla15[[#This Row],[COD]],TNOMINA[CODIGO],TNOMINA[Otro Desc.])</f>
        <v>832.27000000000407</v>
      </c>
      <c r="O1144" s="42">
        <f>_xlfn.XLOOKUP(Tabla15[[#This Row],[COD]],TNOMINA[CODIGO],TNOMINA[sneto])</f>
        <v>91737.49</v>
      </c>
      <c r="P1144" t="str">
        <f>_xlfn.XLOOKUP(Tabla15[[#This Row],[CEDULA]],EMPXSEXO[NODOC],EMPXSEXO[GENERO])</f>
        <v>F</v>
      </c>
      <c r="Q1144" s="104" t="str">
        <f>_xlfn.XLOOKUP(Tabla15[[#This Row],[CEDULA]],TMODELO[Numero Documento],TMODELO[Lugar Funciones Codigo],_xlfn.XLOOKUP(Tabla15[[#This Row],[DIRECCIÓN O DEPARTAMENTO]],Tabla21[LUGAR],Tabla21[CODLUGAR]))</f>
        <v>01.83.00.10.00.04</v>
      </c>
    </row>
    <row r="1145" spans="1:17" hidden="1">
      <c r="A1145" t="s">
        <v>8168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40241059696</v>
      </c>
      <c r="D1145" t="str">
        <f>_xlfn.XLOOKUP(Tabla15[[#This Row],[CEDULA]],TMODELO[Numero Documento],TMODELO[Empleado],_xlfn.XLOOKUP(Tabla15[[#This Row],[CEDULA]],TNOMINA[cedula],TNOMINA[nombre]))</f>
        <v>CLARA ENGELMANN TOLENTINO</v>
      </c>
      <c r="E1145" t="str">
        <f>_xlfn.XLOOKUP(Tabla15[[#This Row],[CEDULA]],TMODELO[Numero Documento],TMODELO[Cargo],_xlfn.XLOOKUP(Tabla15[[#This Row],[COD]],TNOMINA[CODIGO],TNOMINA[cargo]))</f>
        <v>ANALISTA COOPERACION INTERNACIONAL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2">
        <f>_xlfn.XLOOKUP(Tabla15[[#This Row],[COD]],TNOMINA[CODIGO],TNOMINA[sbruto])</f>
        <v>70000</v>
      </c>
      <c r="K1145" s="42">
        <f>_xlfn.XLOOKUP(Tabla15[[#This Row],[COD]],TNOMINA[CODIGO],TNOMINA[ISR])</f>
        <v>5368.48</v>
      </c>
      <c r="L1145" s="42">
        <f>_xlfn.XLOOKUP(Tabla15[[#This Row],[COD]],TNOMINA[CODIGO],TNOMINA[SFS])</f>
        <v>2128</v>
      </c>
      <c r="M1145" s="42">
        <f>_xlfn.XLOOKUP(Tabla15[[#This Row],[COD]],TNOMINA[CODIGO],TNOMINA[AFP])</f>
        <v>2009</v>
      </c>
      <c r="N1145" s="42">
        <f>_xlfn.XLOOKUP(Tabla15[[#This Row],[COD]],TNOMINA[CODIGO],TNOMINA[Otro Desc.])</f>
        <v>25.000000000007276</v>
      </c>
      <c r="O1145" s="42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104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6" spans="1:17" hidden="1">
      <c r="A1146" t="s">
        <v>8318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40224267118</v>
      </c>
      <c r="D1146" t="str">
        <f>_xlfn.XLOOKUP(Tabla15[[#This Row],[CEDULA]],TMODELO[Numero Documento],TMODELO[Empleado],_xlfn.XLOOKUP(Tabla15[[#This Row],[CEDULA]],TNOMINA[cedula],TNOMINA[nombre]))</f>
        <v>PAMELLA ODILE DE LOS SANTOS GALAN</v>
      </c>
      <c r="E1146" t="str">
        <f>_xlfn.XLOOKUP(Tabla15[[#This Row],[CEDULA]],TMODELO[Numero Documento],TMODELO[Cargo],_xlfn.XLOOKUP(Tabla15[[#This Row],[COD]],TNOMINA[CODIGO],TNOMINA[cargo]))</f>
        <v>ANALISTA DE RECURSOS HUMANOS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2">
        <f>_xlfn.XLOOKUP(Tabla15[[#This Row],[COD]],TNOMINA[CODIGO],TNOMINA[sbruto])</f>
        <v>50000</v>
      </c>
      <c r="K1146" s="42">
        <f>_xlfn.XLOOKUP(Tabla15[[#This Row],[COD]],TNOMINA[CODIGO],TNOMINA[ISR])</f>
        <v>1854</v>
      </c>
      <c r="L1146" s="42">
        <f>_xlfn.XLOOKUP(Tabla15[[#This Row],[COD]],TNOMINA[CODIGO],TNOMINA[SFS])</f>
        <v>1520</v>
      </c>
      <c r="M1146" s="42">
        <f>_xlfn.XLOOKUP(Tabla15[[#This Row],[COD]],TNOMINA[CODIGO],TNOMINA[AFP])</f>
        <v>1435</v>
      </c>
      <c r="N1146" s="42">
        <f>_xlfn.XLOOKUP(Tabla15[[#This Row],[COD]],TNOMINA[CODIGO],TNOMINA[Otro Desc.])</f>
        <v>425</v>
      </c>
      <c r="O1146" s="42">
        <f>_xlfn.XLOOKUP(Tabla15[[#This Row],[COD]],TNOMINA[CODIGO],TNOMINA[sneto])</f>
        <v>44766</v>
      </c>
      <c r="P1146" t="str">
        <f>_xlfn.XLOOKUP(Tabla15[[#This Row],[CEDULA]],EMPXSEXO[NODOC],EMPXSEXO[GENERO])</f>
        <v>F</v>
      </c>
      <c r="Q1146" s="104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7" spans="1:17" hidden="1">
      <c r="A1147" t="s">
        <v>8274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22300806241</v>
      </c>
      <c r="D1147" t="str">
        <f>_xlfn.XLOOKUP(Tabla15[[#This Row],[CEDULA]],TMODELO[Numero Documento],TMODELO[Empleado],_xlfn.XLOOKUP(Tabla15[[#This Row],[CEDULA]],TNOMINA[cedula],TNOMINA[nombre]))</f>
        <v>LORENA MERCEDES JIMENEZ MICHEL</v>
      </c>
      <c r="E1147" t="str">
        <f>_xlfn.XLOOKUP(Tabla15[[#This Row],[CEDULA]],TMODELO[Numero Documento],TMODELO[Cargo],_xlfn.XLOOKUP(Tabla15[[#This Row],[COD]],TNOMINA[CODIGO],TNOMINA[cargo]))</f>
        <v>DIRECTOR (A)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2">
        <f>_xlfn.XLOOKUP(Tabla15[[#This Row],[COD]],TNOMINA[CODIGO],TNOMINA[sbruto])</f>
        <v>185000</v>
      </c>
      <c r="K1147" s="42">
        <f>_xlfn.XLOOKUP(Tabla15[[#This Row],[COD]],TNOMINA[CODIGO],TNOMINA[ISR])</f>
        <v>32099.49</v>
      </c>
      <c r="L1147" s="42">
        <f>_xlfn.XLOOKUP(Tabla15[[#This Row],[COD]],TNOMINA[CODIGO],TNOMINA[SFS])</f>
        <v>5624</v>
      </c>
      <c r="M1147" s="42">
        <f>_xlfn.XLOOKUP(Tabla15[[#This Row],[COD]],TNOMINA[CODIGO],TNOMINA[AFP])</f>
        <v>5309.5</v>
      </c>
      <c r="N1147" s="42">
        <f>_xlfn.XLOOKUP(Tabla15[[#This Row],[COD]],TNOMINA[CODIGO],TNOMINA[Otro Desc.])</f>
        <v>425</v>
      </c>
      <c r="O1147" s="42">
        <f>_xlfn.XLOOKUP(Tabla15[[#This Row],[COD]],TNOMINA[CODIGO],TNOMINA[sneto])</f>
        <v>141542.01</v>
      </c>
      <c r="P1147" t="str">
        <f>_xlfn.XLOOKUP(Tabla15[[#This Row],[CEDULA]],EMPXSEXO[NODOC],EMPXSEXO[GENERO])</f>
        <v>F</v>
      </c>
      <c r="Q1147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8" spans="1:17" hidden="1">
      <c r="A1148" t="s">
        <v>8266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07900154704</v>
      </c>
      <c r="D1148" t="str">
        <f>_xlfn.XLOOKUP(Tabla15[[#This Row],[CEDULA]],TMODELO[Numero Documento],TMODELO[Empleado],_xlfn.XLOOKUP(Tabla15[[#This Row],[CEDULA]],TNOMINA[cedula],TNOMINA[nombre]))</f>
        <v>KENDRA LINETTE GERONIMO RAMIREZ</v>
      </c>
      <c r="E1148" t="str">
        <f>_xlfn.XLOOKUP(Tabla15[[#This Row],[CEDULA]],TMODELO[Numero Documento],TMODELO[Cargo],_xlfn.XLOOKUP(Tabla15[[#This Row],[COD]],TNOMINA[CODIGO],TNOMINA[cargo]))</f>
        <v>ANALISTA DE RECURSOS HUMANOS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2">
        <f>_xlfn.XLOOKUP(Tabla15[[#This Row],[COD]],TNOMINA[CODIGO],TNOMINA[sbruto])</f>
        <v>70000</v>
      </c>
      <c r="K1148" s="42">
        <f>_xlfn.XLOOKUP(Tabla15[[#This Row],[COD]],TNOMINA[CODIGO],TNOMINA[ISR])</f>
        <v>5368.48</v>
      </c>
      <c r="L1148" s="42">
        <f>_xlfn.XLOOKUP(Tabla15[[#This Row],[COD]],TNOMINA[CODIGO],TNOMINA[SFS])</f>
        <v>2128</v>
      </c>
      <c r="M1148" s="42">
        <f>_xlfn.XLOOKUP(Tabla15[[#This Row],[COD]],TNOMINA[CODIGO],TNOMINA[AFP])</f>
        <v>2009</v>
      </c>
      <c r="N1148" s="42">
        <f>_xlfn.XLOOKUP(Tabla15[[#This Row],[COD]],TNOMINA[CODIGO],TNOMINA[Otro Desc.])</f>
        <v>425.00000000000728</v>
      </c>
      <c r="O1148" s="42">
        <f>_xlfn.XLOOKUP(Tabla15[[#This Row],[COD]],TNOMINA[CODIGO],TNOMINA[sneto])</f>
        <v>60069.52</v>
      </c>
      <c r="P1148" t="str">
        <f>_xlfn.XLOOKUP(Tabla15[[#This Row],[CEDULA]],EMPXSEXO[NODOC],EMPXSEXO[GENERO])</f>
        <v>F</v>
      </c>
      <c r="Q1148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9" spans="1:17" hidden="1">
      <c r="A1149" t="s">
        <v>8320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40222047199</v>
      </c>
      <c r="D1149" t="str">
        <f>_xlfn.XLOOKUP(Tabla15[[#This Row],[CEDULA]],TMODELO[Numero Documento],TMODELO[Empleado],_xlfn.XLOOKUP(Tabla15[[#This Row],[CEDULA]],TNOMINA[cedula],TNOMINA[nombre]))</f>
        <v>PRISCI DELICIA PUJOLS MEJIA</v>
      </c>
      <c r="E1149" t="str">
        <f>_xlfn.XLOOKUP(Tabla15[[#This Row],[CEDULA]],TMODELO[Numero Documento],TMODELO[Cargo],_xlfn.XLOOKUP(Tabla15[[#This Row],[COD]],TNOMINA[CODIGO],TNOMINA[cargo]))</f>
        <v>ANALISTA DE RECURSOS HUMANOS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2">
        <f>_xlfn.XLOOKUP(Tabla15[[#This Row],[COD]],TNOMINA[CODIGO],TNOMINA[sbruto])</f>
        <v>70000</v>
      </c>
      <c r="K1149" s="42">
        <f>_xlfn.XLOOKUP(Tabla15[[#This Row],[COD]],TNOMINA[CODIGO],TNOMINA[ISR])</f>
        <v>4733.5200000000004</v>
      </c>
      <c r="L1149" s="42">
        <f>_xlfn.XLOOKUP(Tabla15[[#This Row],[COD]],TNOMINA[CODIGO],TNOMINA[SFS])</f>
        <v>2128</v>
      </c>
      <c r="M1149" s="42">
        <f>_xlfn.XLOOKUP(Tabla15[[#This Row],[COD]],TNOMINA[CODIGO],TNOMINA[AFP])</f>
        <v>2009</v>
      </c>
      <c r="N1149" s="42">
        <f>_xlfn.XLOOKUP(Tabla15[[#This Row],[COD]],TNOMINA[CODIGO],TNOMINA[Otro Desc.])</f>
        <v>3199.7599999999948</v>
      </c>
      <c r="O1149" s="42">
        <f>_xlfn.XLOOKUP(Tabla15[[#This Row],[COD]],TNOMINA[CODIGO],TNOMINA[sneto])</f>
        <v>57929.72</v>
      </c>
      <c r="P1149" t="str">
        <f>_xlfn.XLOOKUP(Tabla15[[#This Row],[CEDULA]],EMPXSEXO[NODOC],EMPXSEXO[GENERO])</f>
        <v>F</v>
      </c>
      <c r="Q1149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0" spans="1:17" hidden="1">
      <c r="A1150" t="s">
        <v>8166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40221054386</v>
      </c>
      <c r="D1150" t="str">
        <f>_xlfn.XLOOKUP(Tabla15[[#This Row],[CEDULA]],TMODELO[Numero Documento],TMODELO[Empleado],_xlfn.XLOOKUP(Tabla15[[#This Row],[CEDULA]],TNOMINA[cedula],TNOMINA[nombre]))</f>
        <v>CINTHYA KRISMER BAUTISTA SANTANA</v>
      </c>
      <c r="E1150" t="str">
        <f>_xlfn.XLOOKUP(Tabla15[[#This Row],[CEDULA]],TMODELO[Numero Documento],TMODELO[Cargo],_xlfn.XLOOKUP(Tabla15[[#This Row],[COD]],TNOMINA[CODIGO],TNOMINA[cargo]))</f>
        <v>ANALISTA DE RECURSOS HUMANOS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2">
        <f>_xlfn.XLOOKUP(Tabla15[[#This Row],[COD]],TNOMINA[CODIGO],TNOMINA[sbruto])</f>
        <v>70000</v>
      </c>
      <c r="K1150" s="42">
        <f>_xlfn.XLOOKUP(Tabla15[[#This Row],[COD]],TNOMINA[CODIGO],TNOMINA[ISR])</f>
        <v>5368.48</v>
      </c>
      <c r="L1150" s="42">
        <f>_xlfn.XLOOKUP(Tabla15[[#This Row],[COD]],TNOMINA[CODIGO],TNOMINA[SFS])</f>
        <v>2128</v>
      </c>
      <c r="M1150" s="42">
        <f>_xlfn.XLOOKUP(Tabla15[[#This Row],[COD]],TNOMINA[CODIGO],TNOMINA[AFP])</f>
        <v>2009</v>
      </c>
      <c r="N1150" s="42">
        <f>_xlfn.XLOOKUP(Tabla15[[#This Row],[COD]],TNOMINA[CODIGO],TNOMINA[Otro Desc.])</f>
        <v>25.000000000007276</v>
      </c>
      <c r="O1150" s="42">
        <f>_xlfn.XLOOKUP(Tabla15[[#This Row],[COD]],TNOMINA[CODIGO],TNOMINA[sneto])</f>
        <v>60469.52</v>
      </c>
      <c r="P1150" t="str">
        <f>_xlfn.XLOOKUP(Tabla15[[#This Row],[CEDULA]],EMPXSEXO[NODOC],EMPXSEXO[GENERO])</f>
        <v>F</v>
      </c>
      <c r="Q1150" s="104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1" spans="1:17" hidden="1">
      <c r="A1151" t="s">
        <v>8297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01300496575</v>
      </c>
      <c r="D1151" t="str">
        <f>_xlfn.XLOOKUP(Tabla15[[#This Row],[CEDULA]],TMODELO[Numero Documento],TMODELO[Empleado],_xlfn.XLOOKUP(Tabla15[[#This Row],[CEDULA]],TNOMINA[cedula],TNOMINA[nombre]))</f>
        <v>MAYRA CRISTINA JIMENEZ ARIAS</v>
      </c>
      <c r="E1151" t="str">
        <f>_xlfn.XLOOKUP(Tabla15[[#This Row],[CEDULA]],TMODELO[Numero Documento],TMODELO[Cargo],_xlfn.XLOOKUP(Tabla15[[#This Row],[COD]],TNOMINA[CODIGO],TNOMINA[cargo]))</f>
        <v>ANALISTA PRESUPUESTO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2">
        <f>_xlfn.XLOOKUP(Tabla15[[#This Row],[COD]],TNOMINA[CODIGO],TNOMINA[sbruto])</f>
        <v>60000</v>
      </c>
      <c r="K1151" s="42">
        <f>_xlfn.XLOOKUP(Tabla15[[#This Row],[COD]],TNOMINA[CODIGO],TNOMINA[ISR])</f>
        <v>3486.68</v>
      </c>
      <c r="L1151" s="42">
        <f>_xlfn.XLOOKUP(Tabla15[[#This Row],[COD]],TNOMINA[CODIGO],TNOMINA[SFS])</f>
        <v>1824</v>
      </c>
      <c r="M1151" s="42">
        <f>_xlfn.XLOOKUP(Tabla15[[#This Row],[COD]],TNOMINA[CODIGO],TNOMINA[AFP])</f>
        <v>1722</v>
      </c>
      <c r="N1151" s="42">
        <f>_xlfn.XLOOKUP(Tabla15[[#This Row],[COD]],TNOMINA[CODIGO],TNOMINA[Otro Desc.])</f>
        <v>19995.409999999996</v>
      </c>
      <c r="O1151" s="42">
        <f>_xlfn.XLOOKUP(Tabla15[[#This Row],[COD]],TNOMINA[CODIGO],TNOMINA[sneto])</f>
        <v>32971.910000000003</v>
      </c>
      <c r="P1151" t="str">
        <f>_xlfn.XLOOKUP(Tabla15[[#This Row],[CEDULA]],EMPXSEXO[NODOC],EMPXSEXO[GENERO])</f>
        <v>F</v>
      </c>
      <c r="Q1151" s="104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152" spans="1:17" hidden="1">
      <c r="A1152" t="s">
        <v>8170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00112891049</v>
      </c>
      <c r="D1152" t="str">
        <f>_xlfn.XLOOKUP(Tabla15[[#This Row],[CEDULA]],TMODELO[Numero Documento],TMODELO[Empleado],_xlfn.XLOOKUP(Tabla15[[#This Row],[CEDULA]],TNOMINA[cedula],TNOMINA[nombre]))</f>
        <v>CLAUDIA PATRICIA PORTORREAL SERRANO</v>
      </c>
      <c r="E1152" t="str">
        <f>_xlfn.XLOOKUP(Tabla15[[#This Row],[CEDULA]],TMODELO[Numero Documento],TMODELO[Cargo],_xlfn.XLOOKUP(Tabla15[[#This Row],[COD]],TNOMINA[CODIGO],TNOMINA[cargo]))</f>
        <v>ENCARGADO (A)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2">
        <f>_xlfn.XLOOKUP(Tabla15[[#This Row],[COD]],TNOMINA[CODIGO],TNOMINA[sbruto])</f>
        <v>95000</v>
      </c>
      <c r="K1152" s="42">
        <f>_xlfn.XLOOKUP(Tabla15[[#This Row],[COD]],TNOMINA[CODIGO],TNOMINA[ISR])</f>
        <v>10532.4</v>
      </c>
      <c r="L1152" s="42">
        <f>_xlfn.XLOOKUP(Tabla15[[#This Row],[COD]],TNOMINA[CODIGO],TNOMINA[SFS])</f>
        <v>2888</v>
      </c>
      <c r="M1152" s="42">
        <f>_xlfn.XLOOKUP(Tabla15[[#This Row],[COD]],TNOMINA[CODIGO],TNOMINA[AFP])</f>
        <v>2726.5</v>
      </c>
      <c r="N1152" s="42">
        <f>_xlfn.XLOOKUP(Tabla15[[#This Row],[COD]],TNOMINA[CODIGO],TNOMINA[Otro Desc.])</f>
        <v>2812.3800000000047</v>
      </c>
      <c r="O1152" s="42">
        <f>_xlfn.XLOOKUP(Tabla15[[#This Row],[COD]],TNOMINA[CODIGO],TNOMINA[sneto])</f>
        <v>76040.72</v>
      </c>
      <c r="P1152" t="str">
        <f>_xlfn.XLOOKUP(Tabla15[[#This Row],[CEDULA]],EMPXSEXO[NODOC],EMPXSEXO[GENERO])</f>
        <v>F</v>
      </c>
      <c r="Q1152" s="104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1153" spans="1:17" hidden="1">
      <c r="A1153" t="s">
        <v>8310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00119003622</v>
      </c>
      <c r="D1153" t="str">
        <f>_xlfn.XLOOKUP(Tabla15[[#This Row],[CEDULA]],TMODELO[Numero Documento],TMODELO[Empleado],_xlfn.XLOOKUP(Tabla15[[#This Row],[CEDULA]],TNOMINA[cedula],TNOMINA[nombre]))</f>
        <v>NARALY ALTAGRACIA MEJIA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2">
        <f>_xlfn.XLOOKUP(Tabla15[[#This Row],[COD]],TNOMINA[CODIGO],TNOMINA[sbruto])</f>
        <v>135000</v>
      </c>
      <c r="K1153" s="42">
        <f>_xlfn.XLOOKUP(Tabla15[[#This Row],[COD]],TNOMINA[CODIGO],TNOMINA[ISR])</f>
        <v>20338.240000000002</v>
      </c>
      <c r="L1153" s="42">
        <f>_xlfn.XLOOKUP(Tabla15[[#This Row],[COD]],TNOMINA[CODIGO],TNOMINA[SFS])</f>
        <v>4104</v>
      </c>
      <c r="M1153" s="42">
        <f>_xlfn.XLOOKUP(Tabla15[[#This Row],[COD]],TNOMINA[CODIGO],TNOMINA[AFP])</f>
        <v>3874.5</v>
      </c>
      <c r="N1153" s="42">
        <f>_xlfn.XLOOKUP(Tabla15[[#This Row],[COD]],TNOMINA[CODIGO],TNOMINA[Otro Desc.])</f>
        <v>25</v>
      </c>
      <c r="O1153" s="42">
        <f>_xlfn.XLOOKUP(Tabla15[[#This Row],[COD]],TNOMINA[CODIGO],TNOMINA[sneto])</f>
        <v>106658.26</v>
      </c>
      <c r="P1153" t="str">
        <f>_xlfn.XLOOKUP(Tabla15[[#This Row],[CEDULA]],EMPXSEXO[NODOC],EMPXSEXO[GENERO])</f>
        <v>F</v>
      </c>
      <c r="Q1153" s="104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1154" spans="1:17" hidden="1">
      <c r="A1154" t="s">
        <v>8181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22400337873</v>
      </c>
      <c r="D1154" t="str">
        <f>_xlfn.XLOOKUP(Tabla15[[#This Row],[CEDULA]],TMODELO[Numero Documento],TMODELO[Empleado],_xlfn.XLOOKUP(Tabla15[[#This Row],[CEDULA]],TNOMINA[cedula],TNOMINA[nombre]))</f>
        <v>DIANA JOSEFINA BISONO REYES</v>
      </c>
      <c r="E1154" t="str">
        <f>_xlfn.XLOOKUP(Tabla15[[#This Row],[CEDULA]],TMODELO[Numero Documento],TMODELO[Cargo],_xlfn.XLOOKUP(Tabla15[[#This Row],[COD]],TNOMINA[CODIGO],TNOMINA[cargo]))</f>
        <v>ANALISTA DE COMPRAS Y CONTRATACIONES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2">
        <f>_xlfn.XLOOKUP(Tabla15[[#This Row],[COD]],TNOMINA[CODIGO],TNOMINA[sbruto])</f>
        <v>65000</v>
      </c>
      <c r="K1154" s="42">
        <f>_xlfn.XLOOKUP(Tabla15[[#This Row],[COD]],TNOMINA[CODIGO],TNOMINA[ISR])</f>
        <v>4110.1000000000004</v>
      </c>
      <c r="L1154" s="42">
        <f>_xlfn.XLOOKUP(Tabla15[[#This Row],[COD]],TNOMINA[CODIGO],TNOMINA[SFS])</f>
        <v>1976</v>
      </c>
      <c r="M1154" s="42">
        <f>_xlfn.XLOOKUP(Tabla15[[#This Row],[COD]],TNOMINA[CODIGO],TNOMINA[AFP])</f>
        <v>1865.5</v>
      </c>
      <c r="N1154" s="42">
        <f>_xlfn.XLOOKUP(Tabla15[[#This Row],[COD]],TNOMINA[CODIGO],TNOMINA[Otro Desc.])</f>
        <v>1912.3800000000047</v>
      </c>
      <c r="O1154" s="42">
        <f>_xlfn.XLOOKUP(Tabla15[[#This Row],[COD]],TNOMINA[CODIGO],TNOMINA[sneto])</f>
        <v>55136.02</v>
      </c>
      <c r="P1154" t="str">
        <f>_xlfn.XLOOKUP(Tabla15[[#This Row],[CEDULA]],EMPXSEXO[NODOC],EMPXSEXO[GENERO])</f>
        <v>F</v>
      </c>
      <c r="Q1154" s="104" t="str">
        <f>_xlfn.XLOOKUP(Tabla15[[#This Row],[CEDULA]],TMODELO[Numero Documento],TMODELO[Lugar Funciones Codigo],_xlfn.XLOOKUP(Tabla15[[#This Row],[DIRECCIÓN O DEPARTAMENTO]],Tabla21[LUGAR],Tabla21[CODLUGAR]))</f>
        <v>01.83.00.25.03.02</v>
      </c>
    </row>
    <row r="1155" spans="1:17" hidden="1">
      <c r="A1155" t="s">
        <v>8205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00115647794</v>
      </c>
      <c r="D1155" t="str">
        <f>_xlfn.XLOOKUP(Tabla15[[#This Row],[CEDULA]],TMODELO[Numero Documento],TMODELO[Empleado],_xlfn.XLOOKUP(Tabla15[[#This Row],[CEDULA]],TNOMINA[cedula],TNOMINA[nombre]))</f>
        <v>GLENDY ABRIL TRONCOSO JIMENEZ</v>
      </c>
      <c r="E1155" t="str">
        <f>_xlfn.XLOOKUP(Tabla15[[#This Row],[CEDULA]],TMODELO[Numero Documento],TMODELO[Cargo],_xlfn.XLOOKUP(Tabla15[[#This Row],[COD]],TNOMINA[CODIGO],TNOMINA[cargo]))</f>
        <v>GESTOR CULTURAL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2">
        <f>_xlfn.XLOOKUP(Tabla15[[#This Row],[COD]],TNOMINA[CODIGO],TNOMINA[sbruto])</f>
        <v>70000</v>
      </c>
      <c r="K1155" s="42">
        <f>_xlfn.XLOOKUP(Tabla15[[#This Row],[COD]],TNOMINA[CODIGO],TNOMINA[ISR])</f>
        <v>5368.48</v>
      </c>
      <c r="L1155" s="42">
        <f>_xlfn.XLOOKUP(Tabla15[[#This Row],[COD]],TNOMINA[CODIGO],TNOMINA[SFS])</f>
        <v>2128</v>
      </c>
      <c r="M1155" s="42">
        <f>_xlfn.XLOOKUP(Tabla15[[#This Row],[COD]],TNOMINA[CODIGO],TNOMINA[AFP])</f>
        <v>2009</v>
      </c>
      <c r="N1155" s="42">
        <f>_xlfn.XLOOKUP(Tabla15[[#This Row],[COD]],TNOMINA[CODIGO],TNOMINA[Otro Desc.])</f>
        <v>19762.640000000007</v>
      </c>
      <c r="O1155" s="42">
        <f>_xlfn.XLOOKUP(Tabla15[[#This Row],[COD]],TNOMINA[CODIGO],TNOMINA[sneto])</f>
        <v>40731.879999999997</v>
      </c>
      <c r="P1155" t="str">
        <f>_xlfn.XLOOKUP(Tabla15[[#This Row],[CEDULA]],EMPXSEXO[NODOC],EMPXSEXO[GENERO])</f>
        <v>F</v>
      </c>
      <c r="Q1155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6" spans="1:17" hidden="1">
      <c r="A1156" t="s">
        <v>8229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03104797273</v>
      </c>
      <c r="D1156" t="str">
        <f>_xlfn.XLOOKUP(Tabla15[[#This Row],[CEDULA]],TMODELO[Numero Documento],TMODELO[Empleado],_xlfn.XLOOKUP(Tabla15[[#This Row],[CEDULA]],TNOMINA[cedula],TNOMINA[nombre]))</f>
        <v>JOAN GERMAN MATIAS ALMONTE</v>
      </c>
      <c r="E1156" t="str">
        <f>_xlfn.XLOOKUP(Tabla15[[#This Row],[CEDULA]],TMODELO[Numero Documento],TMODELO[Cargo],_xlfn.XLOOKUP(Tabla15[[#This Row],[COD]],TNOMINA[CODIGO],TNOMINA[cargo]))</f>
        <v>COORDINADOR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2">
        <f>_xlfn.XLOOKUP(Tabla15[[#This Row],[COD]],TNOMINA[CODIGO],TNOMINA[sbruto])</f>
        <v>70000</v>
      </c>
      <c r="K1156" s="42">
        <f>_xlfn.XLOOKUP(Tabla15[[#This Row],[COD]],TNOMINA[CODIGO],TNOMINA[ISR])</f>
        <v>5368.48</v>
      </c>
      <c r="L1156" s="42">
        <f>_xlfn.XLOOKUP(Tabla15[[#This Row],[COD]],TNOMINA[CODIGO],TNOMINA[SFS])</f>
        <v>2128</v>
      </c>
      <c r="M1156" s="42">
        <f>_xlfn.XLOOKUP(Tabla15[[#This Row],[COD]],TNOMINA[CODIGO],TNOMINA[AFP])</f>
        <v>2009</v>
      </c>
      <c r="N1156" s="42">
        <f>_xlfn.XLOOKUP(Tabla15[[#This Row],[COD]],TNOMINA[CODIGO],TNOMINA[Otro Desc.])</f>
        <v>25.000000000007276</v>
      </c>
      <c r="O1156" s="42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7" spans="1:17" hidden="1">
      <c r="A1157" t="s">
        <v>8276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03100823248</v>
      </c>
      <c r="D1157" t="str">
        <f>_xlfn.XLOOKUP(Tabla15[[#This Row],[CEDULA]],TMODELO[Numero Documento],TMODELO[Empleado],_xlfn.XLOOKUP(Tabla15[[#This Row],[CEDULA]],TNOMINA[cedula],TNOMINA[nombre]))</f>
        <v>LORENZO MARTINEZ DE LA CRUZ</v>
      </c>
      <c r="E1157" t="str">
        <f>_xlfn.XLOOKUP(Tabla15[[#This Row],[CEDULA]],TMODELO[Numero Documento],TMODELO[Cargo],_xlfn.XLOOKUP(Tabla15[[#This Row],[COD]],TNOMINA[CODIGO],TNOMINA[cargo]))</f>
        <v>GESTOR CULTURAL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2">
        <f>_xlfn.XLOOKUP(Tabla15[[#This Row],[COD]],TNOMINA[CODIGO],TNOMINA[sbruto])</f>
        <v>60000</v>
      </c>
      <c r="K1157" s="42">
        <f>_xlfn.XLOOKUP(Tabla15[[#This Row],[COD]],TNOMINA[CODIGO],TNOMINA[ISR])</f>
        <v>3486.68</v>
      </c>
      <c r="L1157" s="42">
        <f>_xlfn.XLOOKUP(Tabla15[[#This Row],[COD]],TNOMINA[CODIGO],TNOMINA[SFS])</f>
        <v>1824</v>
      </c>
      <c r="M1157" s="42">
        <f>_xlfn.XLOOKUP(Tabla15[[#This Row],[COD]],TNOMINA[CODIGO],TNOMINA[AFP])</f>
        <v>1722</v>
      </c>
      <c r="N1157" s="42">
        <f>_xlfn.XLOOKUP(Tabla15[[#This Row],[COD]],TNOMINA[CODIGO],TNOMINA[Otro Desc.])</f>
        <v>25</v>
      </c>
      <c r="O1157" s="42">
        <f>_xlfn.XLOOKUP(Tabla15[[#This Row],[COD]],TNOMINA[CODIGO],TNOMINA[sneto])</f>
        <v>52942.32</v>
      </c>
      <c r="P1157" t="str">
        <f>_xlfn.XLOOKUP(Tabla15[[#This Row],[CEDULA]],EMPXSEXO[NODOC],EMPXSEXO[GENERO])</f>
        <v>M</v>
      </c>
      <c r="Q1157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8" spans="1:17" hidden="1">
      <c r="A1158" t="s">
        <v>8194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40200638373</v>
      </c>
      <c r="D1158" t="str">
        <f>_xlfn.XLOOKUP(Tabla15[[#This Row],[CEDULA]],TMODELO[Numero Documento],TMODELO[Empleado],_xlfn.XLOOKUP(Tabla15[[#This Row],[CEDULA]],TNOMINA[cedula],TNOMINA[nombre]))</f>
        <v>FARHINA SANCHEZ MARIÑEZ</v>
      </c>
      <c r="E1158" t="str">
        <f>_xlfn.XLOOKUP(Tabla15[[#This Row],[CEDULA]],TMODELO[Numero Documento],TMODELO[Cargo],_xlfn.XLOOKUP(Tabla15[[#This Row],[COD]],TNOMINA[CODIGO],TNOMINA[cargo]))</f>
        <v>ANALISTA PROYECTOS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2">
        <f>_xlfn.XLOOKUP(Tabla15[[#This Row],[COD]],TNOMINA[CODIGO],TNOMINA[sbruto])</f>
        <v>50000</v>
      </c>
      <c r="K1158" s="42">
        <f>_xlfn.XLOOKUP(Tabla15[[#This Row],[COD]],TNOMINA[CODIGO],TNOMINA[ISR])</f>
        <v>1854</v>
      </c>
      <c r="L1158" s="42">
        <f>_xlfn.XLOOKUP(Tabla15[[#This Row],[COD]],TNOMINA[CODIGO],TNOMINA[SFS])</f>
        <v>1520</v>
      </c>
      <c r="M1158" s="42">
        <f>_xlfn.XLOOKUP(Tabla15[[#This Row],[COD]],TNOMINA[CODIGO],TNOMINA[AFP])</f>
        <v>1435</v>
      </c>
      <c r="N1158" s="42">
        <f>_xlfn.XLOOKUP(Tabla15[[#This Row],[COD]],TNOMINA[CODIGO],TNOMINA[Otro Desc.])</f>
        <v>2071</v>
      </c>
      <c r="O1158" s="42">
        <f>_xlfn.XLOOKUP(Tabla15[[#This Row],[COD]],TNOMINA[CODIGO],TNOMINA[sneto])</f>
        <v>43120</v>
      </c>
      <c r="P1158" t="str">
        <f>_xlfn.XLOOKUP(Tabla15[[#This Row],[CEDULA]],EMPXSEXO[NODOC],EMPXSEXO[GENERO])</f>
        <v>F</v>
      </c>
      <c r="Q1158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9" spans="1:17" hidden="1">
      <c r="A1159" t="s">
        <v>8182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00100028026</v>
      </c>
      <c r="D1159" t="str">
        <f>_xlfn.XLOOKUP(Tabla15[[#This Row],[CEDULA]],TMODELO[Numero Documento],TMODELO[Empleado],_xlfn.XLOOKUP(Tabla15[[#This Row],[CEDULA]],TNOMINA[cedula],TNOMINA[nombre]))</f>
        <v>DIOGENES DE JESUS RUIZ</v>
      </c>
      <c r="E1159" t="str">
        <f>_xlfn.XLOOKUP(Tabla15[[#This Row],[CEDULA]],TMODELO[Numero Documento],TMODELO[Cargo],_xlfn.XLOOKUP(Tabla15[[#This Row],[COD]],TNOMINA[CODIGO],TNOMINA[cargo]))</f>
        <v>GESTOR CULTURAL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2">
        <f>_xlfn.XLOOKUP(Tabla15[[#This Row],[COD]],TNOMINA[CODIGO],TNOMINA[sbruto])</f>
        <v>50000</v>
      </c>
      <c r="K1159" s="42">
        <f>_xlfn.XLOOKUP(Tabla15[[#This Row],[COD]],TNOMINA[CODIGO],TNOMINA[ISR])</f>
        <v>1615.89</v>
      </c>
      <c r="L1159" s="42">
        <f>_xlfn.XLOOKUP(Tabla15[[#This Row],[COD]],TNOMINA[CODIGO],TNOMINA[SFS])</f>
        <v>1520</v>
      </c>
      <c r="M1159" s="42">
        <f>_xlfn.XLOOKUP(Tabla15[[#This Row],[COD]],TNOMINA[CODIGO],TNOMINA[AFP])</f>
        <v>1435</v>
      </c>
      <c r="N1159" s="42">
        <f>_xlfn.XLOOKUP(Tabla15[[#This Row],[COD]],TNOMINA[CODIGO],TNOMINA[Otro Desc.])</f>
        <v>1612.3799999999974</v>
      </c>
      <c r="O1159" s="42">
        <f>_xlfn.XLOOKUP(Tabla15[[#This Row],[COD]],TNOMINA[CODIGO],TNOMINA[sneto])</f>
        <v>43816.73</v>
      </c>
      <c r="P1159" t="str">
        <f>_xlfn.XLOOKUP(Tabla15[[#This Row],[CEDULA]],EMPXSEXO[NODOC],EMPXSEXO[GENERO])</f>
        <v>M</v>
      </c>
      <c r="Q1159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0" spans="1:17" hidden="1">
      <c r="A1160" t="s">
        <v>8201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00114793904</v>
      </c>
      <c r="D1160" t="str">
        <f>_xlfn.XLOOKUP(Tabla15[[#This Row],[CEDULA]],TMODELO[Numero Documento],TMODELO[Empleado],_xlfn.XLOOKUP(Tabla15[[#This Row],[CEDULA]],TNOMINA[cedula],TNOMINA[nombre]))</f>
        <v>FRANKLYN RAFAEL HURTADO MORILLO</v>
      </c>
      <c r="E1160" t="str">
        <f>_xlfn.XLOOKUP(Tabla15[[#This Row],[CEDULA]],TMODELO[Numero Documento],TMODELO[Cargo],_xlfn.XLOOKUP(Tabla15[[#This Row],[COD]],TNOMINA[CODIGO],TNOMINA[cargo]))</f>
        <v>GESTOR CULTURAL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2">
        <f>_xlfn.XLOOKUP(Tabla15[[#This Row],[COD]],TNOMINA[CODIGO],TNOMINA[sbruto])</f>
        <v>35000</v>
      </c>
      <c r="K1160" s="42">
        <f>_xlfn.XLOOKUP(Tabla15[[#This Row],[COD]],TNOMINA[CODIGO],TNOMINA[ISR])</f>
        <v>0</v>
      </c>
      <c r="L1160" s="42">
        <f>_xlfn.XLOOKUP(Tabla15[[#This Row],[COD]],TNOMINA[CODIGO],TNOMINA[SFS])</f>
        <v>1064</v>
      </c>
      <c r="M1160" s="42">
        <f>_xlfn.XLOOKUP(Tabla15[[#This Row],[COD]],TNOMINA[CODIGO],TNOMINA[AFP])</f>
        <v>1004.5</v>
      </c>
      <c r="N1160" s="42">
        <f>_xlfn.XLOOKUP(Tabla15[[#This Row],[COD]],TNOMINA[CODIGO],TNOMINA[Otro Desc.])</f>
        <v>7656</v>
      </c>
      <c r="O1160" s="42">
        <f>_xlfn.XLOOKUP(Tabla15[[#This Row],[COD]],TNOMINA[CODIGO],TNOMINA[sneto])</f>
        <v>25275.5</v>
      </c>
      <c r="P1160" t="str">
        <f>_xlfn.XLOOKUP(Tabla15[[#This Row],[CEDULA]],EMPXSEXO[NODOC],EMPXSEXO[GENERO])</f>
        <v>M</v>
      </c>
      <c r="Q1160" s="104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1" spans="1:17" hidden="1">
      <c r="A1161" t="s">
        <v>8268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22300008509</v>
      </c>
      <c r="D1161" t="str">
        <f>_xlfn.XLOOKUP(Tabla15[[#This Row],[CEDULA]],TMODELO[Numero Documento],TMODELO[Empleado],_xlfn.XLOOKUP(Tabla15[[#This Row],[CEDULA]],TNOMINA[cedula],TNOMINA[nombre]))</f>
        <v>LADY LAURA LIRIANO BALBI</v>
      </c>
      <c r="E1161" t="str">
        <f>_xlfn.XLOOKUP(Tabla15[[#This Row],[CEDULA]],TMODELO[Numero Documento],TMODELO[Cargo],_xlfn.XLOOKUP(Tabla15[[#This Row],[COD]],TNOMINA[CODIGO],TNOMINA[cargo]))</f>
        <v>DIRECTOR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2">
        <f>_xlfn.XLOOKUP(Tabla15[[#This Row],[COD]],TNOMINA[CODIGO],TNOMINA[sbruto])</f>
        <v>115000</v>
      </c>
      <c r="K1161" s="42">
        <f>_xlfn.XLOOKUP(Tabla15[[#This Row],[COD]],TNOMINA[CODIGO],TNOMINA[ISR])</f>
        <v>15633.74</v>
      </c>
      <c r="L1161" s="42">
        <f>_xlfn.XLOOKUP(Tabla15[[#This Row],[COD]],TNOMINA[CODIGO],TNOMINA[SFS])</f>
        <v>3496</v>
      </c>
      <c r="M1161" s="42">
        <f>_xlfn.XLOOKUP(Tabla15[[#This Row],[COD]],TNOMINA[CODIGO],TNOMINA[AFP])</f>
        <v>3300.5</v>
      </c>
      <c r="N1161" s="42">
        <f>_xlfn.XLOOKUP(Tabla15[[#This Row],[COD]],TNOMINA[CODIGO],TNOMINA[Otro Desc.])</f>
        <v>25.000000000014552</v>
      </c>
      <c r="O1161" s="42">
        <f>_xlfn.XLOOKUP(Tabla15[[#This Row],[COD]],TNOMINA[CODIGO],TNOMINA[sneto])</f>
        <v>92544.76</v>
      </c>
      <c r="P1161" t="str">
        <f>_xlfn.XLOOKUP(Tabla15[[#This Row],[CEDULA]],EMPXSEXO[NODOC],EMPXSEXO[GENERO])</f>
        <v>F</v>
      </c>
      <c r="Q1161" s="104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2" spans="1:17" hidden="1">
      <c r="A1162" t="s">
        <v>8311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40223699782</v>
      </c>
      <c r="D1162" t="str">
        <f>_xlfn.XLOOKUP(Tabla15[[#This Row],[CEDULA]],TMODELO[Numero Documento],TMODELO[Empleado],_xlfn.XLOOKUP(Tabla15[[#This Row],[CEDULA]],TNOMINA[cedula],TNOMINA[nombre]))</f>
        <v>NAYELY MARIA FERNANDEZ MORA</v>
      </c>
      <c r="E1162" t="str">
        <f>_xlfn.XLOOKUP(Tabla15[[#This Row],[CEDULA]],TMODELO[Numero Documento],TMODELO[Cargo],_xlfn.XLOOKUP(Tabla15[[#This Row],[COD]],TNOMINA[CODIGO],TNOMINA[cargo]))</f>
        <v>ANALISTA PROYECTOS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2">
        <f>_xlfn.XLOOKUP(Tabla15[[#This Row],[COD]],TNOMINA[CODIGO],TNOMINA[sbruto])</f>
        <v>55000</v>
      </c>
      <c r="K1162" s="42">
        <f>_xlfn.XLOOKUP(Tabla15[[#This Row],[COD]],TNOMINA[CODIGO],TNOMINA[ISR])</f>
        <v>2559.6799999999998</v>
      </c>
      <c r="L1162" s="42">
        <f>_xlfn.XLOOKUP(Tabla15[[#This Row],[COD]],TNOMINA[CODIGO],TNOMINA[SFS])</f>
        <v>1672</v>
      </c>
      <c r="M1162" s="42">
        <f>_xlfn.XLOOKUP(Tabla15[[#This Row],[COD]],TNOMINA[CODIGO],TNOMINA[AFP])</f>
        <v>1578.5</v>
      </c>
      <c r="N1162" s="42">
        <f>_xlfn.XLOOKUP(Tabla15[[#This Row],[COD]],TNOMINA[CODIGO],TNOMINA[Otro Desc.])</f>
        <v>1721</v>
      </c>
      <c r="O1162" s="42">
        <f>_xlfn.XLOOKUP(Tabla15[[#This Row],[COD]],TNOMINA[CODIGO],TNOMINA[sneto])</f>
        <v>47468.82</v>
      </c>
      <c r="P1162" t="str">
        <f>_xlfn.XLOOKUP(Tabla15[[#This Row],[CEDULA]],EMPXSEXO[NODOC],EMPXSEXO[GENERO])</f>
        <v>F</v>
      </c>
      <c r="Q1162" s="104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3" spans="1:17" hidden="1">
      <c r="A1163" t="s">
        <v>8245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01800689976</v>
      </c>
      <c r="D1163" t="str">
        <f>_xlfn.XLOOKUP(Tabla15[[#This Row],[CEDULA]],TMODELO[Numero Documento],TMODELO[Empleado],_xlfn.XLOOKUP(Tabla15[[#This Row],[CEDULA]],TNOMINA[cedula],TNOMINA[nombre]))</f>
        <v>JOSE LUIS MUÑOZ SUERO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2">
        <f>_xlfn.XLOOKUP(Tabla15[[#This Row],[COD]],TNOMINA[CODIGO],TNOMINA[sbruto])</f>
        <v>100000</v>
      </c>
      <c r="K1163" s="42">
        <f>_xlfn.XLOOKUP(Tabla15[[#This Row],[COD]],TNOMINA[CODIGO],TNOMINA[ISR])</f>
        <v>12105.37</v>
      </c>
      <c r="L1163" s="42">
        <f>_xlfn.XLOOKUP(Tabla15[[#This Row],[COD]],TNOMINA[CODIGO],TNOMINA[SFS])</f>
        <v>3040</v>
      </c>
      <c r="M1163" s="42">
        <f>_xlfn.XLOOKUP(Tabla15[[#This Row],[COD]],TNOMINA[CODIGO],TNOMINA[AFP])</f>
        <v>2870</v>
      </c>
      <c r="N1163" s="42">
        <f>_xlfn.XLOOKUP(Tabla15[[#This Row],[COD]],TNOMINA[CODIGO],TNOMINA[Otro Desc.])</f>
        <v>25</v>
      </c>
      <c r="O1163" s="42">
        <f>_xlfn.XLOOKUP(Tabla15[[#This Row],[COD]],TNOMINA[CODIGO],TNOMINA[sneto])</f>
        <v>81959.63</v>
      </c>
      <c r="P1163" t="str">
        <f>_xlfn.XLOOKUP(Tabla15[[#This Row],[CEDULA]],EMPXSEXO[NODOC],EMPXSEXO[GENERO])</f>
        <v>M</v>
      </c>
      <c r="Q116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4" spans="1:17" hidden="1">
      <c r="A1164" t="s">
        <v>8324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00106995319</v>
      </c>
      <c r="D1164" t="str">
        <f>_xlfn.XLOOKUP(Tabla15[[#This Row],[CEDULA]],TMODELO[Numero Documento],TMODELO[Empleado],_xlfn.XLOOKUP(Tabla15[[#This Row],[CEDULA]],TNOMINA[cedula],TNOMINA[nombre]))</f>
        <v>RAFAEL DAVID ALMENGOD RAPOSO</v>
      </c>
      <c r="E1164" t="str">
        <f>_xlfn.XLOOKUP(Tabla15[[#This Row],[CEDULA]],TMODELO[Numero Documento],TMODELO[Cargo],_xlfn.XLOOKUP(Tabla15[[#This Row],[COD]],TNOMINA[CODIGO],TNOMINA[cargo]))</f>
        <v>DIRECTOR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2">
        <f>_xlfn.XLOOKUP(Tabla15[[#This Row],[COD]],TNOMINA[CODIGO],TNOMINA[sbruto])</f>
        <v>100000</v>
      </c>
      <c r="K1164" s="42">
        <f>_xlfn.XLOOKUP(Tabla15[[#This Row],[COD]],TNOMINA[CODIGO],TNOMINA[ISR])</f>
        <v>12105.37</v>
      </c>
      <c r="L1164" s="42">
        <f>_xlfn.XLOOKUP(Tabla15[[#This Row],[COD]],TNOMINA[CODIGO],TNOMINA[SFS])</f>
        <v>3040</v>
      </c>
      <c r="M1164" s="42">
        <f>_xlfn.XLOOKUP(Tabla15[[#This Row],[COD]],TNOMINA[CODIGO],TNOMINA[AFP])</f>
        <v>2870</v>
      </c>
      <c r="N1164" s="42">
        <f>_xlfn.XLOOKUP(Tabla15[[#This Row],[COD]],TNOMINA[CODIGO],TNOMINA[Otro Desc.])</f>
        <v>5071</v>
      </c>
      <c r="O1164" s="42">
        <f>_xlfn.XLOOKUP(Tabla15[[#This Row],[COD]],TNOMINA[CODIGO],TNOMINA[sneto])</f>
        <v>76913.63</v>
      </c>
      <c r="P1164" t="str">
        <f>_xlfn.XLOOKUP(Tabla15[[#This Row],[CEDULA]],EMPXSEXO[NODOC],EMPXSEXO[GENERO])</f>
        <v>M</v>
      </c>
      <c r="Q116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5" spans="1:17" hidden="1">
      <c r="A1165" t="s">
        <v>8145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02301301327</v>
      </c>
      <c r="D1165" t="str">
        <f>_xlfn.XLOOKUP(Tabla15[[#This Row],[CEDULA]],TMODELO[Numero Documento],TMODELO[Empleado],_xlfn.XLOOKUP(Tabla15[[#This Row],[CEDULA]],TNOMINA[cedula],TNOMINA[nombre]))</f>
        <v>ANNEURY JESUS GUERRERO</v>
      </c>
      <c r="E1165" t="str">
        <f>_xlfn.XLOOKUP(Tabla15[[#This Row],[CEDULA]],TMODELO[Numero Documento],TMODELO[Cargo],_xlfn.XLOOKUP(Tabla15[[#This Row],[COD]],TNOMINA[CODIGO],TNOMINA[cargo]))</f>
        <v>COORD. OPERATIVO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2">
        <f>_xlfn.XLOOKUP(Tabla15[[#This Row],[COD]],TNOMINA[CODIGO],TNOMINA[sbruto])</f>
        <v>70000</v>
      </c>
      <c r="K1165" s="42">
        <f>_xlfn.XLOOKUP(Tabla15[[#This Row],[COD]],TNOMINA[CODIGO],TNOMINA[ISR])</f>
        <v>5368.48</v>
      </c>
      <c r="L1165" s="42">
        <f>_xlfn.XLOOKUP(Tabla15[[#This Row],[COD]],TNOMINA[CODIGO],TNOMINA[SFS])</f>
        <v>2128</v>
      </c>
      <c r="M1165" s="42">
        <f>_xlfn.XLOOKUP(Tabla15[[#This Row],[COD]],TNOMINA[CODIGO],TNOMINA[AFP])</f>
        <v>2009</v>
      </c>
      <c r="N1165" s="42">
        <f>_xlfn.XLOOKUP(Tabla15[[#This Row],[COD]],TNOMINA[CODIGO],TNOMINA[Otro Desc.])</f>
        <v>25.000000000007276</v>
      </c>
      <c r="O1165" s="42">
        <f>_xlfn.XLOOKUP(Tabla15[[#This Row],[COD]],TNOMINA[CODIGO],TNOMINA[sneto])</f>
        <v>60469.52</v>
      </c>
      <c r="P1165" t="str">
        <f>_xlfn.XLOOKUP(Tabla15[[#This Row],[CEDULA]],EMPXSEXO[NODOC],EMPXSEXO[GENERO])</f>
        <v>M</v>
      </c>
      <c r="Q116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6" spans="1:17" hidden="1">
      <c r="A1166" t="s">
        <v>8361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00117144899</v>
      </c>
      <c r="D1166" t="str">
        <f>_xlfn.XLOOKUP(Tabla15[[#This Row],[CEDULA]],TMODELO[Numero Documento],TMODELO[Empleado],_xlfn.XLOOKUP(Tabla15[[#This Row],[CEDULA]],TNOMINA[cedula],TNOMINA[nombre]))</f>
        <v>TERESA ANTONIA MIRABAL ARIAS</v>
      </c>
      <c r="E1166" t="str">
        <f>_xlfn.XLOOKUP(Tabla15[[#This Row],[CEDULA]],TMODELO[Numero Documento],TMODELO[Cargo],_xlfn.XLOOKUP(Tabla15[[#This Row],[COD]],TNOMINA[CODIGO],TNOMINA[cargo]))</f>
        <v>ANALISTA PROYECTOS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2">
        <f>_xlfn.XLOOKUP(Tabla15[[#This Row],[COD]],TNOMINA[CODIGO],TNOMINA[sbruto])</f>
        <v>70000</v>
      </c>
      <c r="K1166" s="42">
        <f>_xlfn.XLOOKUP(Tabla15[[#This Row],[COD]],TNOMINA[CODIGO],TNOMINA[ISR])</f>
        <v>5368.48</v>
      </c>
      <c r="L1166" s="42">
        <f>_xlfn.XLOOKUP(Tabla15[[#This Row],[COD]],TNOMINA[CODIGO],TNOMINA[SFS])</f>
        <v>2128</v>
      </c>
      <c r="M1166" s="42">
        <f>_xlfn.XLOOKUP(Tabla15[[#This Row],[COD]],TNOMINA[CODIGO],TNOMINA[AFP])</f>
        <v>2009</v>
      </c>
      <c r="N1166" s="42">
        <f>_xlfn.XLOOKUP(Tabla15[[#This Row],[COD]],TNOMINA[CODIGO],TNOMINA[Otro Desc.])</f>
        <v>25.000000000007276</v>
      </c>
      <c r="O1166" s="42">
        <f>_xlfn.XLOOKUP(Tabla15[[#This Row],[COD]],TNOMINA[CODIGO],TNOMINA[sneto])</f>
        <v>60469.52</v>
      </c>
      <c r="P1166" t="str">
        <f>_xlfn.XLOOKUP(Tabla15[[#This Row],[CEDULA]],EMPXSEXO[NODOC],EMPXSEXO[GENERO])</f>
        <v>F</v>
      </c>
      <c r="Q116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7" spans="1:17" hidden="1">
      <c r="A1167" t="s">
        <v>8222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02600247692</v>
      </c>
      <c r="D1167" t="str">
        <f>_xlfn.XLOOKUP(Tabla15[[#This Row],[CEDULA]],TMODELO[Numero Documento],TMODELO[Empleado],_xlfn.XLOOKUP(Tabla15[[#This Row],[CEDULA]],TNOMINA[cedula],TNOMINA[nombre]))</f>
        <v>JEANNE MARIE GIRALDI ALVAREZ</v>
      </c>
      <c r="E1167" t="str">
        <f>_xlfn.XLOOKUP(Tabla15[[#This Row],[CEDULA]],TMODELO[Numero Documento],TMODELO[Cargo],_xlfn.XLOOKUP(Tabla15[[#This Row],[COD]],TNOMINA[CODIGO],TNOMINA[cargo]))</f>
        <v>COORDINADOR(A) OPERATIVA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2">
        <f>_xlfn.XLOOKUP(Tabla15[[#This Row],[COD]],TNOMINA[CODIGO],TNOMINA[sbruto])</f>
        <v>70000</v>
      </c>
      <c r="K1167" s="42">
        <f>_xlfn.XLOOKUP(Tabla15[[#This Row],[COD]],TNOMINA[CODIGO],TNOMINA[ISR])</f>
        <v>5368.48</v>
      </c>
      <c r="L1167" s="42">
        <f>_xlfn.XLOOKUP(Tabla15[[#This Row],[COD]],TNOMINA[CODIGO],TNOMINA[SFS])</f>
        <v>2128</v>
      </c>
      <c r="M1167" s="42">
        <f>_xlfn.XLOOKUP(Tabla15[[#This Row],[COD]],TNOMINA[CODIGO],TNOMINA[AFP])</f>
        <v>2009</v>
      </c>
      <c r="N1167" s="42">
        <f>_xlfn.XLOOKUP(Tabla15[[#This Row],[COD]],TNOMINA[CODIGO],TNOMINA[Otro Desc.])</f>
        <v>25.000000000007276</v>
      </c>
      <c r="O1167" s="42">
        <f>_xlfn.XLOOKUP(Tabla15[[#This Row],[COD]],TNOMINA[CODIGO],TNOMINA[sneto])</f>
        <v>60469.52</v>
      </c>
      <c r="P1167" t="str">
        <f>_xlfn.XLOOKUP(Tabla15[[#This Row],[CEDULA]],EMPXSEXO[NODOC],EMPXSEXO[GENERO])</f>
        <v>F</v>
      </c>
      <c r="Q116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8" spans="1:17" hidden="1">
      <c r="A1168" t="s">
        <v>8358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40236847576</v>
      </c>
      <c r="D1168" t="str">
        <f>_xlfn.XLOOKUP(Tabla15[[#This Row],[CEDULA]],TMODELO[Numero Documento],TMODELO[Empleado],_xlfn.XLOOKUP(Tabla15[[#This Row],[CEDULA]],TNOMINA[cedula],TNOMINA[nombre]))</f>
        <v>STEISSY LOHANNY MOTA FELIZ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2">
        <f>_xlfn.XLOOKUP(Tabla15[[#This Row],[COD]],TNOMINA[CODIGO],TNOMINA[sbruto])</f>
        <v>50000</v>
      </c>
      <c r="K1168" s="42">
        <f>_xlfn.XLOOKUP(Tabla15[[#This Row],[COD]],TNOMINA[CODIGO],TNOMINA[ISR])</f>
        <v>1854</v>
      </c>
      <c r="L1168" s="42">
        <f>_xlfn.XLOOKUP(Tabla15[[#This Row],[COD]],TNOMINA[CODIGO],TNOMINA[SFS])</f>
        <v>1520</v>
      </c>
      <c r="M1168" s="42">
        <f>_xlfn.XLOOKUP(Tabla15[[#This Row],[COD]],TNOMINA[CODIGO],TNOMINA[AFP])</f>
        <v>1435</v>
      </c>
      <c r="N1168" s="42">
        <f>_xlfn.XLOOKUP(Tabla15[[#This Row],[COD]],TNOMINA[CODIGO],TNOMINA[Otro Desc.])</f>
        <v>25</v>
      </c>
      <c r="O1168" s="42">
        <f>_xlfn.XLOOKUP(Tabla15[[#This Row],[COD]],TNOMINA[CODIGO],TNOMINA[sneto])</f>
        <v>45166</v>
      </c>
      <c r="P1168" t="str">
        <f>_xlfn.XLOOKUP(Tabla15[[#This Row],[CEDULA]],EMPXSEXO[NODOC],EMPXSEXO[GENERO])</f>
        <v>F</v>
      </c>
      <c r="Q116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9" spans="1:17" hidden="1">
      <c r="A1169" t="s">
        <v>8220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40231022332</v>
      </c>
      <c r="D1169" t="str">
        <f>_xlfn.XLOOKUP(Tabla15[[#This Row],[CEDULA]],TMODELO[Numero Documento],TMODELO[Empleado],_xlfn.XLOOKUP(Tabla15[[#This Row],[CEDULA]],TNOMINA[cedula],TNOMINA[nombre]))</f>
        <v>JANNIA ELIGIA HERNANDEZ JAQUEZ</v>
      </c>
      <c r="E1169" t="str">
        <f>_xlfn.XLOOKUP(Tabla15[[#This Row],[CEDULA]],TMODELO[Numero Documento],TMODELO[Cargo],_xlfn.XLOOKUP(Tabla15[[#This Row],[COD]],TNOMINA[CODIGO],TNOMINA[cargo]))</f>
        <v>MAESTRO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2">
        <f>_xlfn.XLOOKUP(Tabla15[[#This Row],[COD]],TNOMINA[CODIGO],TNOMINA[sbruto])</f>
        <v>35000</v>
      </c>
      <c r="K1169" s="42">
        <f>_xlfn.XLOOKUP(Tabla15[[#This Row],[COD]],TNOMINA[CODIGO],TNOMINA[ISR])</f>
        <v>0</v>
      </c>
      <c r="L1169" s="42">
        <f>_xlfn.XLOOKUP(Tabla15[[#This Row],[COD]],TNOMINA[CODIGO],TNOMINA[SFS])</f>
        <v>1064</v>
      </c>
      <c r="M1169" s="42">
        <f>_xlfn.XLOOKUP(Tabla15[[#This Row],[COD]],TNOMINA[CODIGO],TNOMINA[AFP])</f>
        <v>1004.5</v>
      </c>
      <c r="N1169" s="42">
        <f>_xlfn.XLOOKUP(Tabla15[[#This Row],[COD]],TNOMINA[CODIGO],TNOMINA[Otro Desc.])</f>
        <v>25</v>
      </c>
      <c r="O1169" s="42">
        <f>_xlfn.XLOOKUP(Tabla15[[#This Row],[COD]],TNOMINA[CODIGO],TNOMINA[sneto])</f>
        <v>32906.5</v>
      </c>
      <c r="P1169" t="str">
        <f>_xlfn.XLOOKUP(Tabla15[[#This Row],[CEDULA]],EMPXSEXO[NODOC],EMPXSEXO[GENERO])</f>
        <v>F</v>
      </c>
      <c r="Q116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0" spans="1:17" hidden="1">
      <c r="A1170" t="s">
        <v>8352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00110919164</v>
      </c>
      <c r="D1170" t="str">
        <f>_xlfn.XLOOKUP(Tabla15[[#This Row],[CEDULA]],TMODELO[Numero Documento],TMODELO[Empleado],_xlfn.XLOOKUP(Tabla15[[#This Row],[CEDULA]],TNOMINA[cedula],TNOMINA[nombre]))</f>
        <v>SIMON FELIPE PIMENTEL GUZMAN</v>
      </c>
      <c r="E1170" t="str">
        <f>_xlfn.XLOOKUP(Tabla15[[#This Row],[CEDULA]],TMODELO[Numero Documento],TMODELO[Cargo],_xlfn.XLOOKUP(Tabla15[[#This Row],[COD]],TNOMINA[CODIGO],TNOMINA[cargo]))</f>
        <v>MAESTRO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2">
        <f>_xlfn.XLOOKUP(Tabla15[[#This Row],[COD]],TNOMINA[CODIGO],TNOMINA[sbruto])</f>
        <v>30000</v>
      </c>
      <c r="K1170" s="42">
        <f>_xlfn.XLOOKUP(Tabla15[[#This Row],[COD]],TNOMINA[CODIGO],TNOMINA[ISR])</f>
        <v>0</v>
      </c>
      <c r="L1170" s="42">
        <f>_xlfn.XLOOKUP(Tabla15[[#This Row],[COD]],TNOMINA[CODIGO],TNOMINA[SFS])</f>
        <v>912</v>
      </c>
      <c r="M1170" s="42">
        <f>_xlfn.XLOOKUP(Tabla15[[#This Row],[COD]],TNOMINA[CODIGO],TNOMINA[AFP])</f>
        <v>861</v>
      </c>
      <c r="N1170" s="42">
        <f>_xlfn.XLOOKUP(Tabla15[[#This Row],[COD]],TNOMINA[CODIGO],TNOMINA[Otro Desc.])</f>
        <v>25</v>
      </c>
      <c r="O1170" s="42">
        <f>_xlfn.XLOOKUP(Tabla15[[#This Row],[COD]],TNOMINA[CODIGO],TNOMINA[sneto])</f>
        <v>28202</v>
      </c>
      <c r="P1170" t="str">
        <f>_xlfn.XLOOKUP(Tabla15[[#This Row],[CEDULA]],EMPXSEXO[NODOC],EMPXSEXO[GENERO])</f>
        <v>M</v>
      </c>
      <c r="Q117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1" spans="1:17" hidden="1">
      <c r="A1171" t="s">
        <v>8255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40225913322</v>
      </c>
      <c r="D1171" t="str">
        <f>_xlfn.XLOOKUP(Tabla15[[#This Row],[CEDULA]],TMODELO[Numero Documento],TMODELO[Empleado],_xlfn.XLOOKUP(Tabla15[[#This Row],[CEDULA]],TNOMINA[cedula],TNOMINA[nombre]))</f>
        <v>JUAN JOSE PEÑA REMI</v>
      </c>
      <c r="E1171" t="str">
        <f>_xlfn.XLOOKUP(Tabla15[[#This Row],[CEDULA]],TMODELO[Numero Documento],TMODELO[Cargo],_xlfn.XLOOKUP(Tabla15[[#This Row],[COD]],TNOMINA[CODIGO],TNOMINA[cargo]))</f>
        <v>MAESTRO (A)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2">
        <f>_xlfn.XLOOKUP(Tabla15[[#This Row],[COD]],TNOMINA[CODIGO],TNOMINA[sbruto])</f>
        <v>26250</v>
      </c>
      <c r="K1171" s="42">
        <f>_xlfn.XLOOKUP(Tabla15[[#This Row],[COD]],TNOMINA[CODIGO],TNOMINA[ISR])</f>
        <v>0</v>
      </c>
      <c r="L1171" s="42">
        <f>_xlfn.XLOOKUP(Tabla15[[#This Row],[COD]],TNOMINA[CODIGO],TNOMINA[SFS])</f>
        <v>798</v>
      </c>
      <c r="M1171" s="42">
        <f>_xlfn.XLOOKUP(Tabla15[[#This Row],[COD]],TNOMINA[CODIGO],TNOMINA[AFP])</f>
        <v>753.38</v>
      </c>
      <c r="N1171" s="42">
        <f>_xlfn.XLOOKUP(Tabla15[[#This Row],[COD]],TNOMINA[CODIGO],TNOMINA[Otro Desc.])</f>
        <v>25</v>
      </c>
      <c r="O1171" s="42">
        <f>_xlfn.XLOOKUP(Tabla15[[#This Row],[COD]],TNOMINA[CODIGO],TNOMINA[sneto])</f>
        <v>24673.62</v>
      </c>
      <c r="P1171" t="str">
        <f>_xlfn.XLOOKUP(Tabla15[[#This Row],[CEDULA]],EMPXSEXO[NODOC],EMPXSEXO[GENERO])</f>
        <v>M</v>
      </c>
      <c r="Q117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2" spans="1:17" hidden="1">
      <c r="A1172" t="s">
        <v>8370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00107889461</v>
      </c>
      <c r="D1172" t="str">
        <f>_xlfn.XLOOKUP(Tabla15[[#This Row],[CEDULA]],TMODELO[Numero Documento],TMODELO[Empleado],_xlfn.XLOOKUP(Tabla15[[#This Row],[CEDULA]],TNOMINA[cedula],TNOMINA[nombre]))</f>
        <v>VICTOR RAMON GOMEZ ESPINAL</v>
      </c>
      <c r="E1172" t="str">
        <f>_xlfn.XLOOKUP(Tabla15[[#This Row],[CEDULA]],TMODELO[Numero Documento],TMODELO[Cargo],_xlfn.XLOOKUP(Tabla15[[#This Row],[COD]],TNOMINA[CODIGO],TNOMINA[cargo]))</f>
        <v>MAESTRO (A)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2">
        <f>_xlfn.XLOOKUP(Tabla15[[#This Row],[COD]],TNOMINA[CODIGO],TNOMINA[sbruto])</f>
        <v>26250</v>
      </c>
      <c r="K1172" s="42">
        <f>_xlfn.XLOOKUP(Tabla15[[#This Row],[COD]],TNOMINA[CODIGO],TNOMINA[ISR])</f>
        <v>0</v>
      </c>
      <c r="L1172" s="42">
        <f>_xlfn.XLOOKUP(Tabla15[[#This Row],[COD]],TNOMINA[CODIGO],TNOMINA[SFS])</f>
        <v>798</v>
      </c>
      <c r="M1172" s="42">
        <f>_xlfn.XLOOKUP(Tabla15[[#This Row],[COD]],TNOMINA[CODIGO],TNOMINA[AFP])</f>
        <v>753.38</v>
      </c>
      <c r="N1172" s="42">
        <f>_xlfn.XLOOKUP(Tabla15[[#This Row],[COD]],TNOMINA[CODIGO],TNOMINA[Otro Desc.])</f>
        <v>25</v>
      </c>
      <c r="O1172" s="42">
        <f>_xlfn.XLOOKUP(Tabla15[[#This Row],[COD]],TNOMINA[CODIGO],TNOMINA[sneto])</f>
        <v>24673.62</v>
      </c>
      <c r="P1172" t="str">
        <f>_xlfn.XLOOKUP(Tabla15[[#This Row],[CEDULA]],EMPXSEXO[NODOC],EMPXSEXO[GENERO])</f>
        <v>M</v>
      </c>
      <c r="Q117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3" spans="1:17" hidden="1">
      <c r="A1173" t="s">
        <v>8191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40222037588</v>
      </c>
      <c r="D1173" t="str">
        <f>_xlfn.XLOOKUP(Tabla15[[#This Row],[CEDULA]],TMODELO[Numero Documento],TMODELO[Empleado],_xlfn.XLOOKUP(Tabla15[[#This Row],[CEDULA]],TNOMINA[cedula],TNOMINA[nombre]))</f>
        <v>EUDY DAVID RAMIREZ JIMENEZ</v>
      </c>
      <c r="E1173" t="str">
        <f>_xlfn.XLOOKUP(Tabla15[[#This Row],[CEDULA]],TMODELO[Numero Documento],TMODELO[Cargo],_xlfn.XLOOKUP(Tabla15[[#This Row],[COD]],TNOMINA[CODIGO],TNOMINA[cargo]))</f>
        <v>MAESTRO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2">
        <f>_xlfn.XLOOKUP(Tabla15[[#This Row],[COD]],TNOMINA[CODIGO],TNOMINA[sbruto])</f>
        <v>25000</v>
      </c>
      <c r="K1173" s="42">
        <f>_xlfn.XLOOKUP(Tabla15[[#This Row],[COD]],TNOMINA[CODIGO],TNOMINA[ISR])</f>
        <v>0</v>
      </c>
      <c r="L1173" s="42">
        <f>_xlfn.XLOOKUP(Tabla15[[#This Row],[COD]],TNOMINA[CODIGO],TNOMINA[SFS])</f>
        <v>760</v>
      </c>
      <c r="M1173" s="42">
        <f>_xlfn.XLOOKUP(Tabla15[[#This Row],[COD]],TNOMINA[CODIGO],TNOMINA[AFP])</f>
        <v>717.5</v>
      </c>
      <c r="N1173" s="42">
        <f>_xlfn.XLOOKUP(Tabla15[[#This Row],[COD]],TNOMINA[CODIGO],TNOMINA[Otro Desc.])</f>
        <v>25</v>
      </c>
      <c r="O1173" s="42">
        <f>_xlfn.XLOOKUP(Tabla15[[#This Row],[COD]],TNOMINA[CODIGO],TNOMINA[sneto])</f>
        <v>23497.5</v>
      </c>
      <c r="P1173" t="str">
        <f>_xlfn.XLOOKUP(Tabla15[[#This Row],[CEDULA]],EMPXSEXO[NODOC],EMPXSEXO[GENERO])</f>
        <v>M</v>
      </c>
      <c r="Q117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4" spans="1:17" hidden="1">
      <c r="A1174" t="s">
        <v>8256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09400100393</v>
      </c>
      <c r="D1174" t="str">
        <f>_xlfn.XLOOKUP(Tabla15[[#This Row],[CEDULA]],TMODELO[Numero Documento],TMODELO[Empleado],_xlfn.XLOOKUP(Tabla15[[#This Row],[CEDULA]],TNOMINA[cedula],TNOMINA[nombre]))</f>
        <v>JUAN MANUEL FERMIN HERNANDEZ</v>
      </c>
      <c r="E1174" t="str">
        <f>_xlfn.XLOOKUP(Tabla15[[#This Row],[CEDULA]],TMODELO[Numero Documento],TMODELO[Cargo],_xlfn.XLOOKUP(Tabla15[[#This Row],[COD]],TNOMINA[CODIGO],TNOMINA[cargo]))</f>
        <v>MAESTRO (A)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2">
        <f>_xlfn.XLOOKUP(Tabla15[[#This Row],[COD]],TNOMINA[CODIGO],TNOMINA[sbruto])</f>
        <v>25000</v>
      </c>
      <c r="K1174" s="42">
        <f>_xlfn.XLOOKUP(Tabla15[[#This Row],[COD]],TNOMINA[CODIGO],TNOMINA[ISR])</f>
        <v>0</v>
      </c>
      <c r="L1174" s="42">
        <f>_xlfn.XLOOKUP(Tabla15[[#This Row],[COD]],TNOMINA[CODIGO],TNOMINA[SFS])</f>
        <v>760</v>
      </c>
      <c r="M1174" s="42">
        <f>_xlfn.XLOOKUP(Tabla15[[#This Row],[COD]],TNOMINA[CODIGO],TNOMINA[AFP])</f>
        <v>717.5</v>
      </c>
      <c r="N1174" s="42">
        <f>_xlfn.XLOOKUP(Tabla15[[#This Row],[COD]],TNOMINA[CODIGO],TNOMINA[Otro Desc.])</f>
        <v>25</v>
      </c>
      <c r="O1174" s="42">
        <f>_xlfn.XLOOKUP(Tabla15[[#This Row],[COD]],TNOMINA[CODIGO],TNOMINA[sneto])</f>
        <v>23497.5</v>
      </c>
      <c r="P1174" t="str">
        <f>_xlfn.XLOOKUP(Tabla15[[#This Row],[CEDULA]],EMPXSEXO[NODOC],EMPXSEXO[GENERO])</f>
        <v>M</v>
      </c>
      <c r="Q117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5" spans="1:17" hidden="1">
      <c r="A1175" t="s">
        <v>8140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06600042300</v>
      </c>
      <c r="D1175" t="str">
        <f>_xlfn.XLOOKUP(Tabla15[[#This Row],[CEDULA]],TMODELO[Numero Documento],TMODELO[Empleado],_xlfn.XLOOKUP(Tabla15[[#This Row],[CEDULA]],TNOMINA[cedula],TNOMINA[nombre]))</f>
        <v>ANGEL DE JESUS MEJIA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2">
        <f>_xlfn.XLOOKUP(Tabla15[[#This Row],[COD]],TNOMINA[CODIGO],TNOMINA[sbruto])</f>
        <v>25000</v>
      </c>
      <c r="K1175" s="42">
        <f>_xlfn.XLOOKUP(Tabla15[[#This Row],[COD]],TNOMINA[CODIGO],TNOMINA[ISR])</f>
        <v>0</v>
      </c>
      <c r="L1175" s="42">
        <f>_xlfn.XLOOKUP(Tabla15[[#This Row],[COD]],TNOMINA[CODIGO],TNOMINA[SFS])</f>
        <v>760</v>
      </c>
      <c r="M1175" s="42">
        <f>_xlfn.XLOOKUP(Tabla15[[#This Row],[COD]],TNOMINA[CODIGO],TNOMINA[AFP])</f>
        <v>717.5</v>
      </c>
      <c r="N1175" s="42">
        <f>_xlfn.XLOOKUP(Tabla15[[#This Row],[COD]],TNOMINA[CODIGO],TNOMINA[Otro Desc.])</f>
        <v>25</v>
      </c>
      <c r="O1175" s="42">
        <f>_xlfn.XLOOKUP(Tabla15[[#This Row],[COD]],TNOMINA[CODIGO],TNOMINA[sneto])</f>
        <v>23497.5</v>
      </c>
      <c r="P1175" t="str">
        <f>_xlfn.XLOOKUP(Tabla15[[#This Row],[CEDULA]],EMPXSEXO[NODOC],EMPXSEXO[GENERO])</f>
        <v>M</v>
      </c>
      <c r="Q117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6" spans="1:17" hidden="1">
      <c r="A1176" t="s">
        <v>8154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22500503176</v>
      </c>
      <c r="D1176" t="str">
        <f>_xlfn.XLOOKUP(Tabla15[[#This Row],[CEDULA]],TMODELO[Numero Documento],TMODELO[Empleado],_xlfn.XLOOKUP(Tabla15[[#This Row],[CEDULA]],TNOMINA[cedula],TNOMINA[nombre]))</f>
        <v>BERJANIA SOLIS CARO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2">
        <f>_xlfn.XLOOKUP(Tabla15[[#This Row],[COD]],TNOMINA[CODIGO],TNOMINA[sbruto])</f>
        <v>25000</v>
      </c>
      <c r="K1176" s="42">
        <f>_xlfn.XLOOKUP(Tabla15[[#This Row],[COD]],TNOMINA[CODIGO],TNOMINA[ISR])</f>
        <v>0</v>
      </c>
      <c r="L1176" s="42">
        <f>_xlfn.XLOOKUP(Tabla15[[#This Row],[COD]],TNOMINA[CODIGO],TNOMINA[SFS])</f>
        <v>760</v>
      </c>
      <c r="M1176" s="42">
        <f>_xlfn.XLOOKUP(Tabla15[[#This Row],[COD]],TNOMINA[CODIGO],TNOMINA[AFP])</f>
        <v>717.5</v>
      </c>
      <c r="N1176" s="42">
        <f>_xlfn.XLOOKUP(Tabla15[[#This Row],[COD]],TNOMINA[CODIGO],TNOMINA[Otro Desc.])</f>
        <v>25</v>
      </c>
      <c r="O1176" s="42">
        <f>_xlfn.XLOOKUP(Tabla15[[#This Row],[COD]],TNOMINA[CODIGO],TNOMINA[sneto])</f>
        <v>23497.5</v>
      </c>
      <c r="P1176" t="str">
        <f>_xlfn.XLOOKUP(Tabla15[[#This Row],[CEDULA]],EMPXSEXO[NODOC],EMPXSEXO[GENERO])</f>
        <v>F</v>
      </c>
      <c r="Q117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7" spans="1:17" hidden="1">
      <c r="A1177" t="s">
        <v>8348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40200579320</v>
      </c>
      <c r="D1177" t="str">
        <f>_xlfn.XLOOKUP(Tabla15[[#This Row],[CEDULA]],TMODELO[Numero Documento],TMODELO[Empleado],_xlfn.XLOOKUP(Tabla15[[#This Row],[CEDULA]],TNOMINA[cedula],TNOMINA[nombre]))</f>
        <v>SAONY JOSEFINA CALDERON ACOSTA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2">
        <f>_xlfn.XLOOKUP(Tabla15[[#This Row],[COD]],TNOMINA[CODIGO],TNOMINA[sbruto])</f>
        <v>25000</v>
      </c>
      <c r="K1177" s="42">
        <f>_xlfn.XLOOKUP(Tabla15[[#This Row],[COD]],TNOMINA[CODIGO],TNOMINA[ISR])</f>
        <v>0</v>
      </c>
      <c r="L1177" s="42">
        <f>_xlfn.XLOOKUP(Tabla15[[#This Row],[COD]],TNOMINA[CODIGO],TNOMINA[SFS])</f>
        <v>760</v>
      </c>
      <c r="M1177" s="42">
        <f>_xlfn.XLOOKUP(Tabla15[[#This Row],[COD]],TNOMINA[CODIGO],TNOMINA[AFP])</f>
        <v>717.5</v>
      </c>
      <c r="N1177" s="42">
        <f>_xlfn.XLOOKUP(Tabla15[[#This Row],[COD]],TNOMINA[CODIGO],TNOMINA[Otro Desc.])</f>
        <v>25</v>
      </c>
      <c r="O1177" s="42">
        <f>_xlfn.XLOOKUP(Tabla15[[#This Row],[COD]],TNOMINA[CODIGO],TNOMINA[sneto])</f>
        <v>23497.5</v>
      </c>
      <c r="P1177" t="str">
        <f>_xlfn.XLOOKUP(Tabla15[[#This Row],[CEDULA]],EMPXSEXO[NODOC],EMPXSEXO[GENERO])</f>
        <v>F</v>
      </c>
      <c r="Q117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8" spans="1:17" hidden="1">
      <c r="A1178" t="s">
        <v>8357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01000790889</v>
      </c>
      <c r="D1178" t="str">
        <f>_xlfn.XLOOKUP(Tabla15[[#This Row],[CEDULA]],TMODELO[Numero Documento],TMODELO[Empleado],_xlfn.XLOOKUP(Tabla15[[#This Row],[CEDULA]],TNOMINA[cedula],TNOMINA[nombre]))</f>
        <v>STARLING ORLANDO DIAZ GONZALEZ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2">
        <f>_xlfn.XLOOKUP(Tabla15[[#This Row],[COD]],TNOMINA[CODIGO],TNOMINA[sbruto])</f>
        <v>25000</v>
      </c>
      <c r="K1178" s="42">
        <f>_xlfn.XLOOKUP(Tabla15[[#This Row],[COD]],TNOMINA[CODIGO],TNOMINA[ISR])</f>
        <v>0</v>
      </c>
      <c r="L1178" s="42">
        <f>_xlfn.XLOOKUP(Tabla15[[#This Row],[COD]],TNOMINA[CODIGO],TNOMINA[SFS])</f>
        <v>760</v>
      </c>
      <c r="M1178" s="42">
        <f>_xlfn.XLOOKUP(Tabla15[[#This Row],[COD]],TNOMINA[CODIGO],TNOMINA[AFP])</f>
        <v>717.5</v>
      </c>
      <c r="N1178" s="42">
        <f>_xlfn.XLOOKUP(Tabla15[[#This Row],[COD]],TNOMINA[CODIGO],TNOMINA[Otro Desc.])</f>
        <v>25</v>
      </c>
      <c r="O1178" s="42">
        <f>_xlfn.XLOOKUP(Tabla15[[#This Row],[COD]],TNOMINA[CODIGO],TNOMINA[sneto])</f>
        <v>23497.5</v>
      </c>
      <c r="P1178" t="str">
        <f>_xlfn.XLOOKUP(Tabla15[[#This Row],[CEDULA]],EMPXSEXO[NODOC],EMPXSEXO[GENERO])</f>
        <v>M</v>
      </c>
      <c r="Q117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9" spans="1:17" hidden="1">
      <c r="A1179" t="s">
        <v>8128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2">
        <f>_xlfn.XLOOKUP(Tabla15[[#This Row],[COD]],TNOMINA[CODIGO],TNOMINA[sbruto])</f>
        <v>25000</v>
      </c>
      <c r="K1179" s="42">
        <f>_xlfn.XLOOKUP(Tabla15[[#This Row],[COD]],TNOMINA[CODIGO],TNOMINA[ISR])</f>
        <v>0</v>
      </c>
      <c r="L1179" s="42">
        <f>_xlfn.XLOOKUP(Tabla15[[#This Row],[COD]],TNOMINA[CODIGO],TNOMINA[SFS])</f>
        <v>760</v>
      </c>
      <c r="M1179" s="42">
        <f>_xlfn.XLOOKUP(Tabla15[[#This Row],[COD]],TNOMINA[CODIGO],TNOMINA[AFP])</f>
        <v>717.5</v>
      </c>
      <c r="N1179" s="42">
        <f>_xlfn.XLOOKUP(Tabla15[[#This Row],[COD]],TNOMINA[CODIGO],TNOMINA[Otro Desc.])</f>
        <v>25</v>
      </c>
      <c r="O1179" s="42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0" spans="1:17" hidden="1">
      <c r="A1180" t="s">
        <v>8129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2">
        <f>_xlfn.XLOOKUP(Tabla15[[#This Row],[COD]],TNOMINA[CODIGO],TNOMINA[sbruto])</f>
        <v>25000</v>
      </c>
      <c r="K1180" s="42">
        <f>_xlfn.XLOOKUP(Tabla15[[#This Row],[COD]],TNOMINA[CODIGO],TNOMINA[ISR])</f>
        <v>0</v>
      </c>
      <c r="L1180" s="42">
        <f>_xlfn.XLOOKUP(Tabla15[[#This Row],[COD]],TNOMINA[CODIGO],TNOMINA[SFS])</f>
        <v>760</v>
      </c>
      <c r="M1180" s="42">
        <f>_xlfn.XLOOKUP(Tabla15[[#This Row],[COD]],TNOMINA[CODIGO],TNOMINA[AFP])</f>
        <v>717.5</v>
      </c>
      <c r="N1180" s="42">
        <f>_xlfn.XLOOKUP(Tabla15[[#This Row],[COD]],TNOMINA[CODIGO],TNOMINA[Otro Desc.])</f>
        <v>25</v>
      </c>
      <c r="O1180" s="42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1" spans="1:17" hidden="1">
      <c r="A1181" t="s">
        <v>8130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2">
        <f>_xlfn.XLOOKUP(Tabla15[[#This Row],[COD]],TNOMINA[CODIGO],TNOMINA[sbruto])</f>
        <v>25000</v>
      </c>
      <c r="K1181" s="42">
        <f>_xlfn.XLOOKUP(Tabla15[[#This Row],[COD]],TNOMINA[CODIGO],TNOMINA[ISR])</f>
        <v>0</v>
      </c>
      <c r="L1181" s="42">
        <f>_xlfn.XLOOKUP(Tabla15[[#This Row],[COD]],TNOMINA[CODIGO],TNOMINA[SFS])</f>
        <v>760</v>
      </c>
      <c r="M1181" s="42">
        <f>_xlfn.XLOOKUP(Tabla15[[#This Row],[COD]],TNOMINA[CODIGO],TNOMINA[AFP])</f>
        <v>717.5</v>
      </c>
      <c r="N1181" s="42">
        <f>_xlfn.XLOOKUP(Tabla15[[#This Row],[COD]],TNOMINA[CODIGO],TNOMINA[Otro Desc.])</f>
        <v>25</v>
      </c>
      <c r="O1181" s="42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2" spans="1:17" hidden="1">
      <c r="A1182" t="s">
        <v>8251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04900356082</v>
      </c>
      <c r="D1182" t="str">
        <f>_xlfn.XLOOKUP(Tabla15[[#This Row],[CEDULA]],TMODELO[Numero Documento],TMODELO[Empleado],_xlfn.XLOOKUP(Tabla15[[#This Row],[CEDULA]],TNOMINA[cedula],TNOMINA[nombre]))</f>
        <v>JUAN BAUTISTA BRAVO REYES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2">
        <f>_xlfn.XLOOKUP(Tabla15[[#This Row],[COD]],TNOMINA[CODIGO],TNOMINA[sbruto])</f>
        <v>22000</v>
      </c>
      <c r="K1182" s="42">
        <f>_xlfn.XLOOKUP(Tabla15[[#This Row],[COD]],TNOMINA[CODIGO],TNOMINA[ISR])</f>
        <v>0</v>
      </c>
      <c r="L1182" s="42">
        <f>_xlfn.XLOOKUP(Tabla15[[#This Row],[COD]],TNOMINA[CODIGO],TNOMINA[SFS])</f>
        <v>668.8</v>
      </c>
      <c r="M1182" s="42">
        <f>_xlfn.XLOOKUP(Tabla15[[#This Row],[COD]],TNOMINA[CODIGO],TNOMINA[AFP])</f>
        <v>631.4</v>
      </c>
      <c r="N1182" s="42">
        <f>_xlfn.XLOOKUP(Tabla15[[#This Row],[COD]],TNOMINA[CODIGO],TNOMINA[Otro Desc.])</f>
        <v>25</v>
      </c>
      <c r="O1182" s="42">
        <f>_xlfn.XLOOKUP(Tabla15[[#This Row],[COD]],TNOMINA[CODIGO],TNOMINA[sneto])</f>
        <v>20674.8</v>
      </c>
      <c r="P1182" t="str">
        <f>_xlfn.XLOOKUP(Tabla15[[#This Row],[CEDULA]],EMPXSEXO[NODOC],EMPXSEXO[GENERO])</f>
        <v>M</v>
      </c>
      <c r="Q118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3" spans="1:17" hidden="1">
      <c r="A1183" t="s">
        <v>8204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29500052740</v>
      </c>
      <c r="D1183" t="str">
        <f>_xlfn.XLOOKUP(Tabla15[[#This Row],[CEDULA]],TMODELO[Numero Documento],TMODELO[Empleado],_xlfn.XLOOKUP(Tabla15[[#This Row],[CEDULA]],TNOMINA[cedula],TNOMINA[nombre]))</f>
        <v>GLENDIS PADILLA SANTANA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2">
        <f>_xlfn.XLOOKUP(Tabla15[[#This Row],[COD]],TNOMINA[CODIGO],TNOMINA[sbruto])</f>
        <v>20000</v>
      </c>
      <c r="K1183" s="42">
        <f>_xlfn.XLOOKUP(Tabla15[[#This Row],[COD]],TNOMINA[CODIGO],TNOMINA[ISR])</f>
        <v>0</v>
      </c>
      <c r="L1183" s="42">
        <f>_xlfn.XLOOKUP(Tabla15[[#This Row],[COD]],TNOMINA[CODIGO],TNOMINA[SFS])</f>
        <v>608</v>
      </c>
      <c r="M1183" s="42">
        <f>_xlfn.XLOOKUP(Tabla15[[#This Row],[COD]],TNOMINA[CODIGO],TNOMINA[AFP])</f>
        <v>574</v>
      </c>
      <c r="N1183" s="42">
        <f>_xlfn.XLOOKUP(Tabla15[[#This Row],[COD]],TNOMINA[CODIGO],TNOMINA[Otro Desc.])</f>
        <v>25</v>
      </c>
      <c r="O1183" s="42">
        <f>_xlfn.XLOOKUP(Tabla15[[#This Row],[COD]],TNOMINA[CODIGO],TNOMINA[sneto])</f>
        <v>18793</v>
      </c>
      <c r="P1183" t="str">
        <f>_xlfn.XLOOKUP(Tabla15[[#This Row],[CEDULA]],EMPXSEXO[NODOC],EMPXSEXO[GENERO])</f>
        <v>F</v>
      </c>
      <c r="Q118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4" spans="1:17" hidden="1">
      <c r="A1184" t="s">
        <v>8243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00101529709</v>
      </c>
      <c r="D1184" t="str">
        <f>_xlfn.XLOOKUP(Tabla15[[#This Row],[CEDULA]],TMODELO[Numero Documento],TMODELO[Empleado],_xlfn.XLOOKUP(Tabla15[[#This Row],[CEDULA]],TNOMINA[cedula],TNOMINA[nombre]))</f>
        <v>JOSE IGNACIO AZAR BILLINI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2">
        <f>_xlfn.XLOOKUP(Tabla15[[#This Row],[COD]],TNOMINA[CODIGO],TNOMINA[sbruto])</f>
        <v>20000</v>
      </c>
      <c r="K1184" s="42">
        <f>_xlfn.XLOOKUP(Tabla15[[#This Row],[COD]],TNOMINA[CODIGO],TNOMINA[ISR])</f>
        <v>0</v>
      </c>
      <c r="L1184" s="42">
        <f>_xlfn.XLOOKUP(Tabla15[[#This Row],[COD]],TNOMINA[CODIGO],TNOMINA[SFS])</f>
        <v>608</v>
      </c>
      <c r="M1184" s="42">
        <f>_xlfn.XLOOKUP(Tabla15[[#This Row],[COD]],TNOMINA[CODIGO],TNOMINA[AFP])</f>
        <v>574</v>
      </c>
      <c r="N1184" s="42">
        <f>_xlfn.XLOOKUP(Tabla15[[#This Row],[COD]],TNOMINA[CODIGO],TNOMINA[Otro Desc.])</f>
        <v>25</v>
      </c>
      <c r="O1184" s="42">
        <f>_xlfn.XLOOKUP(Tabla15[[#This Row],[COD]],TNOMINA[CODIGO],TNOMINA[sneto])</f>
        <v>18793</v>
      </c>
      <c r="P1184" t="str">
        <f>_xlfn.XLOOKUP(Tabla15[[#This Row],[CEDULA]],EMPXSEXO[NODOC],EMPXSEXO[GENERO])</f>
        <v>M</v>
      </c>
      <c r="Q118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5" spans="1:17" hidden="1">
      <c r="A1185" t="s">
        <v>8373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05401394803</v>
      </c>
      <c r="D1185" t="str">
        <f>_xlfn.XLOOKUP(Tabla15[[#This Row],[CEDULA]],TMODELO[Numero Documento],TMODELO[Empleado],_xlfn.XLOOKUP(Tabla15[[#This Row],[CEDULA]],TNOMINA[cedula],TNOMINA[nombre]))</f>
        <v>WALDIN ARTURO MENDEZ ANDUJAR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2">
        <f>_xlfn.XLOOKUP(Tabla15[[#This Row],[COD]],TNOMINA[CODIGO],TNOMINA[sbruto])</f>
        <v>20000</v>
      </c>
      <c r="K1185" s="42">
        <f>_xlfn.XLOOKUP(Tabla15[[#This Row],[COD]],TNOMINA[CODIGO],TNOMINA[ISR])</f>
        <v>0</v>
      </c>
      <c r="L1185" s="42">
        <f>_xlfn.XLOOKUP(Tabla15[[#This Row],[COD]],TNOMINA[CODIGO],TNOMINA[SFS])</f>
        <v>608</v>
      </c>
      <c r="M1185" s="42">
        <f>_xlfn.XLOOKUP(Tabla15[[#This Row],[COD]],TNOMINA[CODIGO],TNOMINA[AFP])</f>
        <v>574</v>
      </c>
      <c r="N1185" s="42">
        <f>_xlfn.XLOOKUP(Tabla15[[#This Row],[COD]],TNOMINA[CODIGO],TNOMINA[Otro Desc.])</f>
        <v>25</v>
      </c>
      <c r="O1185" s="42">
        <f>_xlfn.XLOOKUP(Tabla15[[#This Row],[COD]],TNOMINA[CODIGO],TNOMINA[sneto])</f>
        <v>18793</v>
      </c>
      <c r="P1185" t="str">
        <f>_xlfn.XLOOKUP(Tabla15[[#This Row],[CEDULA]],EMPXSEXO[NODOC],EMPXSEXO[GENERO])</f>
        <v>M</v>
      </c>
      <c r="Q1185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6" spans="1:17" hidden="1">
      <c r="A1186" t="s">
        <v>8226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05401475586</v>
      </c>
      <c r="D1186" t="str">
        <f>_xlfn.XLOOKUP(Tabla15[[#This Row],[CEDULA]],TMODELO[Numero Documento],TMODELO[Empleado],_xlfn.XLOOKUP(Tabla15[[#This Row],[CEDULA]],TNOMINA[cedula],TNOMINA[nombre]))</f>
        <v>JEURYS YODEYLIS MENDEZ MENDEZ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2">
        <f>_xlfn.XLOOKUP(Tabla15[[#This Row],[COD]],TNOMINA[CODIGO],TNOMINA[sbruto])</f>
        <v>16500</v>
      </c>
      <c r="K1186" s="42">
        <f>_xlfn.XLOOKUP(Tabla15[[#This Row],[COD]],TNOMINA[CODIGO],TNOMINA[ISR])</f>
        <v>0</v>
      </c>
      <c r="L1186" s="42">
        <f>_xlfn.XLOOKUP(Tabla15[[#This Row],[COD]],TNOMINA[CODIGO],TNOMINA[SFS])</f>
        <v>501.6</v>
      </c>
      <c r="M1186" s="42">
        <f>_xlfn.XLOOKUP(Tabla15[[#This Row],[COD]],TNOMINA[CODIGO],TNOMINA[AFP])</f>
        <v>473.55</v>
      </c>
      <c r="N1186" s="42">
        <f>_xlfn.XLOOKUP(Tabla15[[#This Row],[COD]],TNOMINA[CODIGO],TNOMINA[Otro Desc.])</f>
        <v>25</v>
      </c>
      <c r="O1186" s="42">
        <f>_xlfn.XLOOKUP(Tabla15[[#This Row],[COD]],TNOMINA[CODIGO],TNOMINA[sneto])</f>
        <v>15499.85</v>
      </c>
      <c r="P1186" t="str">
        <f>_xlfn.XLOOKUP(Tabla15[[#This Row],[CEDULA]],EMPXSEXO[NODOC],EMPXSEXO[GENERO])</f>
        <v>M</v>
      </c>
      <c r="Q1186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7" spans="1:17" hidden="1">
      <c r="A1187" t="s">
        <v>8254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00100451756</v>
      </c>
      <c r="D1187" t="str">
        <f>_xlfn.XLOOKUP(Tabla15[[#This Row],[CEDULA]],TMODELO[Numero Documento],TMODELO[Empleado],_xlfn.XLOOKUP(Tabla15[[#This Row],[CEDULA]],TNOMINA[cedula],TNOMINA[nombre]))</f>
        <v>JUAN ERCILIO MARICHAL BATISTA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2">
        <f>_xlfn.XLOOKUP(Tabla15[[#This Row],[COD]],TNOMINA[CODIGO],TNOMINA[sbruto])</f>
        <v>15000</v>
      </c>
      <c r="K1187" s="42">
        <f>_xlfn.XLOOKUP(Tabla15[[#This Row],[COD]],TNOMINA[CODIGO],TNOMINA[ISR])</f>
        <v>0</v>
      </c>
      <c r="L1187" s="42">
        <f>_xlfn.XLOOKUP(Tabla15[[#This Row],[COD]],TNOMINA[CODIGO],TNOMINA[SFS])</f>
        <v>456</v>
      </c>
      <c r="M1187" s="42">
        <f>_xlfn.XLOOKUP(Tabla15[[#This Row],[COD]],TNOMINA[CODIGO],TNOMINA[AFP])</f>
        <v>430.5</v>
      </c>
      <c r="N1187" s="42">
        <f>_xlfn.XLOOKUP(Tabla15[[#This Row],[COD]],TNOMINA[CODIGO],TNOMINA[Otro Desc.])</f>
        <v>25</v>
      </c>
      <c r="O1187" s="42">
        <f>_xlfn.XLOOKUP(Tabla15[[#This Row],[COD]],TNOMINA[CODIGO],TNOMINA[sneto])</f>
        <v>14088.5</v>
      </c>
      <c r="P1187" t="str">
        <f>_xlfn.XLOOKUP(Tabla15[[#This Row],[CEDULA]],EMPXSEXO[NODOC],EMPXSEXO[GENERO])</f>
        <v>M</v>
      </c>
      <c r="Q1187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8" spans="1:17" hidden="1">
      <c r="A1188" t="s">
        <v>8202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40222788057</v>
      </c>
      <c r="D1188" t="str">
        <f>_xlfn.XLOOKUP(Tabla15[[#This Row],[CEDULA]],TMODELO[Numero Documento],TMODELO[Empleado],_xlfn.XLOOKUP(Tabla15[[#This Row],[CEDULA]],TNOMINA[cedula],TNOMINA[nombre]))</f>
        <v>GEANN ALBERTO MENDEZ ESPAILLAT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2">
        <f>_xlfn.XLOOKUP(Tabla15[[#This Row],[COD]],TNOMINA[CODIGO],TNOMINA[sbruto])</f>
        <v>15000</v>
      </c>
      <c r="K1188" s="42">
        <f>_xlfn.XLOOKUP(Tabla15[[#This Row],[COD]],TNOMINA[CODIGO],TNOMINA[ISR])</f>
        <v>0</v>
      </c>
      <c r="L1188" s="42">
        <f>_xlfn.XLOOKUP(Tabla15[[#This Row],[COD]],TNOMINA[CODIGO],TNOMINA[SFS])</f>
        <v>456</v>
      </c>
      <c r="M1188" s="42">
        <f>_xlfn.XLOOKUP(Tabla15[[#This Row],[COD]],TNOMINA[CODIGO],TNOMINA[AFP])</f>
        <v>430.5</v>
      </c>
      <c r="N1188" s="42">
        <f>_xlfn.XLOOKUP(Tabla15[[#This Row],[COD]],TNOMINA[CODIGO],TNOMINA[Otro Desc.])</f>
        <v>25</v>
      </c>
      <c r="O1188" s="42">
        <f>_xlfn.XLOOKUP(Tabla15[[#This Row],[COD]],TNOMINA[CODIGO],TNOMINA[sneto])</f>
        <v>14088.5</v>
      </c>
      <c r="P1188" t="str">
        <f>_xlfn.XLOOKUP(Tabla15[[#This Row],[CEDULA]],EMPXSEXO[NODOC],EMPXSEXO[GENERO])</f>
        <v>M</v>
      </c>
      <c r="Q1188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9" spans="1:17" hidden="1">
      <c r="A1189" t="s">
        <v>8286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09700124838</v>
      </c>
      <c r="D1189" t="str">
        <f>_xlfn.XLOOKUP(Tabla15[[#This Row],[CEDULA]],TMODELO[Numero Documento],TMODELO[Empleado],_xlfn.XLOOKUP(Tabla15[[#This Row],[CEDULA]],TNOMINA[cedula],TNOMINA[nombre]))</f>
        <v>MARCOS VILLAMAN CASTILLO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2">
        <f>_xlfn.XLOOKUP(Tabla15[[#This Row],[COD]],TNOMINA[CODIGO],TNOMINA[sbruto])</f>
        <v>15000</v>
      </c>
      <c r="K1189" s="42">
        <f>_xlfn.XLOOKUP(Tabla15[[#This Row],[COD]],TNOMINA[CODIGO],TNOMINA[ISR])</f>
        <v>0</v>
      </c>
      <c r="L1189" s="42">
        <f>_xlfn.XLOOKUP(Tabla15[[#This Row],[COD]],TNOMINA[CODIGO],TNOMINA[SFS])</f>
        <v>456</v>
      </c>
      <c r="M1189" s="42">
        <f>_xlfn.XLOOKUP(Tabla15[[#This Row],[COD]],TNOMINA[CODIGO],TNOMINA[AFP])</f>
        <v>430.5</v>
      </c>
      <c r="N1189" s="42">
        <f>_xlfn.XLOOKUP(Tabla15[[#This Row],[COD]],TNOMINA[CODIGO],TNOMINA[Otro Desc.])</f>
        <v>25</v>
      </c>
      <c r="O1189" s="42">
        <f>_xlfn.XLOOKUP(Tabla15[[#This Row],[COD]],TNOMINA[CODIGO],TNOMINA[sneto])</f>
        <v>14088.5</v>
      </c>
      <c r="P1189" t="str">
        <f>_xlfn.XLOOKUP(Tabla15[[#This Row],[CEDULA]],EMPXSEXO[NODOC],EMPXSEXO[GENERO])</f>
        <v>M</v>
      </c>
      <c r="Q1189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0" spans="1:17" hidden="1">
      <c r="A1190" t="s">
        <v>8157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06800394857</v>
      </c>
      <c r="D1190" t="str">
        <f>_xlfn.XLOOKUP(Tabla15[[#This Row],[CEDULA]],TMODELO[Numero Documento],TMODELO[Empleado],_xlfn.XLOOKUP(Tabla15[[#This Row],[CEDULA]],TNOMINA[cedula],TNOMINA[nombre]))</f>
        <v>BLAS CARMONA DE JESUS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2">
        <f>_xlfn.XLOOKUP(Tabla15[[#This Row],[COD]],TNOMINA[CODIGO],TNOMINA[sbruto])</f>
        <v>13200</v>
      </c>
      <c r="K1190" s="42">
        <f>_xlfn.XLOOKUP(Tabla15[[#This Row],[COD]],TNOMINA[CODIGO],TNOMINA[ISR])</f>
        <v>0</v>
      </c>
      <c r="L1190" s="42">
        <f>_xlfn.XLOOKUP(Tabla15[[#This Row],[COD]],TNOMINA[CODIGO],TNOMINA[SFS])</f>
        <v>401.28</v>
      </c>
      <c r="M1190" s="42">
        <f>_xlfn.XLOOKUP(Tabla15[[#This Row],[COD]],TNOMINA[CODIGO],TNOMINA[AFP])</f>
        <v>378.84</v>
      </c>
      <c r="N1190" s="42">
        <f>_xlfn.XLOOKUP(Tabla15[[#This Row],[COD]],TNOMINA[CODIGO],TNOMINA[Otro Desc.])</f>
        <v>25.000000000001819</v>
      </c>
      <c r="O1190" s="42">
        <f>_xlfn.XLOOKUP(Tabla15[[#This Row],[COD]],TNOMINA[CODIGO],TNOMINA[sneto])</f>
        <v>12394.88</v>
      </c>
      <c r="P1190" t="str">
        <f>_xlfn.XLOOKUP(Tabla15[[#This Row],[CEDULA]],EMPXSEXO[NODOC],EMPXSEXO[GENERO])</f>
        <v>M</v>
      </c>
      <c r="Q1190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1" spans="1:17" hidden="1">
      <c r="A1191" t="s">
        <v>8292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00104907845</v>
      </c>
      <c r="D1191" t="str">
        <f>_xlfn.XLOOKUP(Tabla15[[#This Row],[CEDULA]],TMODELO[Numero Documento],TMODELO[Empleado],_xlfn.XLOOKUP(Tabla15[[#This Row],[CEDULA]],TNOMINA[cedula],TNOMINA[nombre]))</f>
        <v>MARLENE AYBAR FAMILIA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2">
        <f>_xlfn.XLOOKUP(Tabla15[[#This Row],[COD]],TNOMINA[CODIGO],TNOMINA[sbruto])</f>
        <v>11000</v>
      </c>
      <c r="K1191" s="42">
        <f>_xlfn.XLOOKUP(Tabla15[[#This Row],[COD]],TNOMINA[CODIGO],TNOMINA[ISR])</f>
        <v>0</v>
      </c>
      <c r="L1191" s="42">
        <f>_xlfn.XLOOKUP(Tabla15[[#This Row],[COD]],TNOMINA[CODIGO],TNOMINA[SFS])</f>
        <v>334.4</v>
      </c>
      <c r="M1191" s="42">
        <f>_xlfn.XLOOKUP(Tabla15[[#This Row],[COD]],TNOMINA[CODIGO],TNOMINA[AFP])</f>
        <v>315.7</v>
      </c>
      <c r="N1191" s="42">
        <f>_xlfn.XLOOKUP(Tabla15[[#This Row],[COD]],TNOMINA[CODIGO],TNOMINA[Otro Desc.])</f>
        <v>25</v>
      </c>
      <c r="O1191" s="42">
        <f>_xlfn.XLOOKUP(Tabla15[[#This Row],[COD]],TNOMINA[CODIGO],TNOMINA[sneto])</f>
        <v>10324.9</v>
      </c>
      <c r="P1191" t="str">
        <f>_xlfn.XLOOKUP(Tabla15[[#This Row],[CEDULA]],EMPXSEXO[NODOC],EMPXSEXO[GENERO])</f>
        <v>F</v>
      </c>
      <c r="Q1191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2" spans="1:17" hidden="1">
      <c r="A1192" t="s">
        <v>8316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40236169286</v>
      </c>
      <c r="D1192" t="str">
        <f>_xlfn.XLOOKUP(Tabla15[[#This Row],[CEDULA]],TMODELO[Numero Documento],TMODELO[Empleado],_xlfn.XLOOKUP(Tabla15[[#This Row],[CEDULA]],TNOMINA[cedula],TNOMINA[nombre]))</f>
        <v>PAMELA MARIA JIMENEZ ALVAREZ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2">
        <f>_xlfn.XLOOKUP(Tabla15[[#This Row],[COD]],TNOMINA[CODIGO],TNOMINA[sbruto])</f>
        <v>10000</v>
      </c>
      <c r="K1192" s="42">
        <f>_xlfn.XLOOKUP(Tabla15[[#This Row],[COD]],TNOMINA[CODIGO],TNOMINA[ISR])</f>
        <v>0</v>
      </c>
      <c r="L1192" s="42">
        <f>_xlfn.XLOOKUP(Tabla15[[#This Row],[COD]],TNOMINA[CODIGO],TNOMINA[SFS])</f>
        <v>304</v>
      </c>
      <c r="M1192" s="42">
        <f>_xlfn.XLOOKUP(Tabla15[[#This Row],[COD]],TNOMINA[CODIGO],TNOMINA[AFP])</f>
        <v>287</v>
      </c>
      <c r="N1192" s="42">
        <f>_xlfn.XLOOKUP(Tabla15[[#This Row],[COD]],TNOMINA[CODIGO],TNOMINA[Otro Desc.])</f>
        <v>25</v>
      </c>
      <c r="O1192" s="42">
        <f>_xlfn.XLOOKUP(Tabla15[[#This Row],[COD]],TNOMINA[CODIGO],TNOMINA[sneto])</f>
        <v>9384</v>
      </c>
      <c r="P1192" t="str">
        <f>_xlfn.XLOOKUP(Tabla15[[#This Row],[CEDULA]],EMPXSEXO[NODOC],EMPXSEXO[GENERO])</f>
        <v>F</v>
      </c>
      <c r="Q1192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3" spans="1:17" hidden="1">
      <c r="A1193" t="s">
        <v>8150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40230750834</v>
      </c>
      <c r="D1193" t="str">
        <f>_xlfn.XLOOKUP(Tabla15[[#This Row],[CEDULA]],TMODELO[Numero Documento],TMODELO[Empleado],_xlfn.XLOOKUP(Tabla15[[#This Row],[CEDULA]],TNOMINA[cedula],TNOMINA[nombre]))</f>
        <v>ARIENNY VILMA CRUZ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2">
        <f>_xlfn.XLOOKUP(Tabla15[[#This Row],[COD]],TNOMINA[CODIGO],TNOMINA[sbruto])</f>
        <v>10000</v>
      </c>
      <c r="K1193" s="42">
        <f>_xlfn.XLOOKUP(Tabla15[[#This Row],[COD]],TNOMINA[CODIGO],TNOMINA[ISR])</f>
        <v>0</v>
      </c>
      <c r="L1193" s="42">
        <f>_xlfn.XLOOKUP(Tabla15[[#This Row],[COD]],TNOMINA[CODIGO],TNOMINA[SFS])</f>
        <v>304</v>
      </c>
      <c r="M1193" s="42">
        <f>_xlfn.XLOOKUP(Tabla15[[#This Row],[COD]],TNOMINA[CODIGO],TNOMINA[AFP])</f>
        <v>287</v>
      </c>
      <c r="N1193" s="42">
        <f>_xlfn.XLOOKUP(Tabla15[[#This Row],[COD]],TNOMINA[CODIGO],TNOMINA[Otro Desc.])</f>
        <v>25</v>
      </c>
      <c r="O1193" s="42">
        <f>_xlfn.XLOOKUP(Tabla15[[#This Row],[COD]],TNOMINA[CODIGO],TNOMINA[sneto])</f>
        <v>9384</v>
      </c>
      <c r="P1193" t="str">
        <f>_xlfn.XLOOKUP(Tabla15[[#This Row],[CEDULA]],EMPXSEXO[NODOC],EMPXSEXO[GENERO])</f>
        <v>F</v>
      </c>
      <c r="Q1193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4" spans="1:17" hidden="1">
      <c r="A1194" t="s">
        <v>8366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40212685727</v>
      </c>
      <c r="D1194" t="str">
        <f>_xlfn.XLOOKUP(Tabla15[[#This Row],[CEDULA]],TMODELO[Numero Documento],TMODELO[Empleado],_xlfn.XLOOKUP(Tabla15[[#This Row],[CEDULA]],TNOMINA[cedula],TNOMINA[nombre]))</f>
        <v>VICTOR ARIEL BLANCO BLANCO</v>
      </c>
      <c r="E1194" t="str">
        <f>_xlfn.XLOOKUP(Tabla15[[#This Row],[CEDULA]],TMODELO[Numero Documento],TMODELO[Cargo],_xlfn.XLOOKUP(Tabla15[[#This Row],[COD]],TNOMINA[CODIGO],TNOMINA[cargo]))</f>
        <v>MAESTRO DE ARTESANIA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ESTATUTO SIMPLIFICADO</v>
      </c>
      <c r="I1194" t="str">
        <f>IF(Tabla15[[#This Row],[CAT1]]&lt;&gt;"",Tabla15[[#This Row],[CAT1]],Tabla15[[#This Row],[CAT2]])</f>
        <v>ESTATUTO SIMPLIFICADO</v>
      </c>
      <c r="J1194" s="42">
        <f>_xlfn.XLOOKUP(Tabla15[[#This Row],[COD]],TNOMINA[CODIGO],TNOMINA[sbruto])</f>
        <v>10000</v>
      </c>
      <c r="K1194" s="42">
        <f>_xlfn.XLOOKUP(Tabla15[[#This Row],[COD]],TNOMINA[CODIGO],TNOMINA[ISR])</f>
        <v>0</v>
      </c>
      <c r="L1194" s="42">
        <f>_xlfn.XLOOKUP(Tabla15[[#This Row],[COD]],TNOMINA[CODIGO],TNOMINA[SFS])</f>
        <v>304</v>
      </c>
      <c r="M1194" s="42">
        <f>_xlfn.XLOOKUP(Tabla15[[#This Row],[COD]],TNOMINA[CODIGO],TNOMINA[AFP])</f>
        <v>287</v>
      </c>
      <c r="N1194" s="42">
        <f>_xlfn.XLOOKUP(Tabla15[[#This Row],[COD]],TNOMINA[CODIGO],TNOMINA[Otro Desc.])</f>
        <v>25</v>
      </c>
      <c r="O1194" s="42">
        <f>_xlfn.XLOOKUP(Tabla15[[#This Row],[COD]],TNOMINA[CODIGO],TNOMINA[sneto])</f>
        <v>9384</v>
      </c>
      <c r="P1194" t="str">
        <f>_xlfn.XLOOKUP(Tabla15[[#This Row],[CEDULA]],EMPXSEXO[NODOC],EMPXSEXO[GENERO])</f>
        <v>M</v>
      </c>
      <c r="Q1194" s="104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5" spans="1:17" hidden="1">
      <c r="A1195" t="s">
        <v>8307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00116514092</v>
      </c>
      <c r="D1195" t="str">
        <f>_xlfn.XLOOKUP(Tabla15[[#This Row],[CEDULA]],TMODELO[Numero Documento],TMODELO[Empleado],_xlfn.XLOOKUP(Tabla15[[#This Row],[CEDULA]],TNOMINA[cedula],TNOMINA[nombre]))</f>
        <v>MILTON CRUZ SANCHEZ</v>
      </c>
      <c r="E1195" t="str">
        <f>_xlfn.XLOOKUP(Tabla15[[#This Row],[CEDULA]],TMODELO[Numero Documento],TMODELO[Cargo],_xlfn.XLOOKUP(Tabla15[[#This Row],[COD]],TNOMINA[CODIGO],TNOMINA[cargo]))</f>
        <v>DIRECTOR (A) TECNICO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2">
        <f>_xlfn.XLOOKUP(Tabla15[[#This Row],[COD]],TNOMINA[CODIGO],TNOMINA[sbruto])</f>
        <v>75000</v>
      </c>
      <c r="K1195" s="42">
        <f>_xlfn.XLOOKUP(Tabla15[[#This Row],[COD]],TNOMINA[CODIGO],TNOMINA[ISR])</f>
        <v>6309.38</v>
      </c>
      <c r="L1195" s="42">
        <f>_xlfn.XLOOKUP(Tabla15[[#This Row],[COD]],TNOMINA[CODIGO],TNOMINA[SFS])</f>
        <v>2280</v>
      </c>
      <c r="M1195" s="42">
        <f>_xlfn.XLOOKUP(Tabla15[[#This Row],[COD]],TNOMINA[CODIGO],TNOMINA[AFP])</f>
        <v>2152.5</v>
      </c>
      <c r="N1195" s="42">
        <f>_xlfn.XLOOKUP(Tabla15[[#This Row],[COD]],TNOMINA[CODIGO],TNOMINA[Otro Desc.])</f>
        <v>24.999999999992724</v>
      </c>
      <c r="O1195" s="42">
        <f>_xlfn.XLOOKUP(Tabla15[[#This Row],[COD]],TNOMINA[CODIGO],TNOMINA[sneto])</f>
        <v>64233.120000000003</v>
      </c>
      <c r="P1195" t="str">
        <f>_xlfn.XLOOKUP(Tabla15[[#This Row],[CEDULA]],EMPXSEXO[NODOC],EMPXSEXO[GENERO])</f>
        <v>M</v>
      </c>
      <c r="Q1195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6" spans="1:17" hidden="1">
      <c r="A1196" t="s">
        <v>8341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00115689259</v>
      </c>
      <c r="D1196" t="str">
        <f>_xlfn.XLOOKUP(Tabla15[[#This Row],[CEDULA]],TMODELO[Numero Documento],TMODELO[Empleado],_xlfn.XLOOKUP(Tabla15[[#This Row],[CEDULA]],TNOMINA[cedula],TNOMINA[nombre]))</f>
        <v>ROSA MARIA ROSARIO CAMILO</v>
      </c>
      <c r="E1196" t="str">
        <f>_xlfn.XLOOKUP(Tabla15[[#This Row],[CEDULA]],TMODELO[Numero Documento],TMODELO[Cargo],_xlfn.XLOOKUP(Tabla15[[#This Row],[COD]],TNOMINA[CODIGO],TNOMINA[cargo]))</f>
        <v>ANALISTA DE PLANIFICACION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2">
        <f>_xlfn.XLOOKUP(Tabla15[[#This Row],[COD]],TNOMINA[CODIGO],TNOMINA[sbruto])</f>
        <v>70000</v>
      </c>
      <c r="K1196" s="42">
        <f>_xlfn.XLOOKUP(Tabla15[[#This Row],[COD]],TNOMINA[CODIGO],TNOMINA[ISR])</f>
        <v>5368.48</v>
      </c>
      <c r="L1196" s="42">
        <f>_xlfn.XLOOKUP(Tabla15[[#This Row],[COD]],TNOMINA[CODIGO],TNOMINA[SFS])</f>
        <v>2128</v>
      </c>
      <c r="M1196" s="42">
        <f>_xlfn.XLOOKUP(Tabla15[[#This Row],[COD]],TNOMINA[CODIGO],TNOMINA[AFP])</f>
        <v>2009</v>
      </c>
      <c r="N1196" s="42">
        <f>_xlfn.XLOOKUP(Tabla15[[#This Row],[COD]],TNOMINA[CODIGO],TNOMINA[Otro Desc.])</f>
        <v>25.000000000007276</v>
      </c>
      <c r="O1196" s="42">
        <f>_xlfn.XLOOKUP(Tabla15[[#This Row],[COD]],TNOMINA[CODIGO],TNOMINA[sneto])</f>
        <v>60469.52</v>
      </c>
      <c r="P1196" t="str">
        <f>_xlfn.XLOOKUP(Tabla15[[#This Row],[CEDULA]],EMPXSEXO[NODOC],EMPXSEXO[GENERO])</f>
        <v>F</v>
      </c>
      <c r="Q1196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7" spans="1:17" hidden="1">
      <c r="A1197" t="s">
        <v>8151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22900288279</v>
      </c>
      <c r="D1197" t="str">
        <f>_xlfn.XLOOKUP(Tabla15[[#This Row],[CEDULA]],TMODELO[Numero Documento],TMODELO[Empleado],_xlfn.XLOOKUP(Tabla15[[#This Row],[CEDULA]],TNOMINA[cedula],TNOMINA[nombre]))</f>
        <v>ARLENY NICOLE MARTINEZ MARTINEZ</v>
      </c>
      <c r="E1197" t="str">
        <f>_xlfn.XLOOKUP(Tabla15[[#This Row],[CEDULA]],TMODELO[Numero Documento],TMODELO[Cargo],_xlfn.XLOOKUP(Tabla15[[#This Row],[COD]],TNOMINA[CODIGO],TNOMINA[cargo]))</f>
        <v>TECNICO DE COMPRAS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2">
        <f>_xlfn.XLOOKUP(Tabla15[[#This Row],[COD]],TNOMINA[CODIGO],TNOMINA[sbruto])</f>
        <v>36000</v>
      </c>
      <c r="K1197" s="42">
        <f>_xlfn.XLOOKUP(Tabla15[[#This Row],[COD]],TNOMINA[CODIGO],TNOMINA[ISR])</f>
        <v>0</v>
      </c>
      <c r="L1197" s="42">
        <f>_xlfn.XLOOKUP(Tabla15[[#This Row],[COD]],TNOMINA[CODIGO],TNOMINA[SFS])</f>
        <v>1094.4000000000001</v>
      </c>
      <c r="M1197" s="42">
        <f>_xlfn.XLOOKUP(Tabla15[[#This Row],[COD]],TNOMINA[CODIGO],TNOMINA[AFP])</f>
        <v>1033.2</v>
      </c>
      <c r="N1197" s="42">
        <f>_xlfn.XLOOKUP(Tabla15[[#This Row],[COD]],TNOMINA[CODIGO],TNOMINA[Otro Desc.])</f>
        <v>2071</v>
      </c>
      <c r="O1197" s="42">
        <f>_xlfn.XLOOKUP(Tabla15[[#This Row],[COD]],TNOMINA[CODIGO],TNOMINA[sneto])</f>
        <v>31801.4</v>
      </c>
      <c r="P1197" t="str">
        <f>_xlfn.XLOOKUP(Tabla15[[#This Row],[CEDULA]],EMPXSEXO[NODOC],EMPXSEXO[GENERO])</f>
        <v>F</v>
      </c>
      <c r="Q1197" s="104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8" spans="1:17" hidden="1">
      <c r="A1198" t="s">
        <v>8258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03101093734</v>
      </c>
      <c r="D1198" t="str">
        <f>_xlfn.XLOOKUP(Tabla15[[#This Row],[CEDULA]],TMODELO[Numero Documento],TMODELO[Empleado],_xlfn.XLOOKUP(Tabla15[[#This Row],[CEDULA]],TNOMINA[cedula],TNOMINA[nombre]))</f>
        <v>JUANA MARIA INMACULADA CHECO DE ARVELO</v>
      </c>
      <c r="E1198" t="str">
        <f>_xlfn.XLOOKUP(Tabla15[[#This Row],[CEDULA]],TMODELO[Numero Documento],TMODELO[Cargo],_xlfn.XLOOKUP(Tabla15[[#This Row],[COD]],TNOMINA[CODIGO],TNOMINA[cargo]))</f>
        <v>DIRECTOR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2">
        <f>_xlfn.XLOOKUP(Tabla15[[#This Row],[COD]],TNOMINA[CODIGO],TNOMINA[sbruto])</f>
        <v>180000</v>
      </c>
      <c r="K1198" s="42">
        <f>_xlfn.XLOOKUP(Tabla15[[#This Row],[COD]],TNOMINA[CODIGO],TNOMINA[ISR])</f>
        <v>30923.37</v>
      </c>
      <c r="L1198" s="42">
        <f>_xlfn.XLOOKUP(Tabla15[[#This Row],[COD]],TNOMINA[CODIGO],TNOMINA[SFS])</f>
        <v>5472</v>
      </c>
      <c r="M1198" s="42">
        <f>_xlfn.XLOOKUP(Tabla15[[#This Row],[COD]],TNOMINA[CODIGO],TNOMINA[AFP])</f>
        <v>5166</v>
      </c>
      <c r="N1198" s="42">
        <f>_xlfn.XLOOKUP(Tabla15[[#This Row],[COD]],TNOMINA[CODIGO],TNOMINA[Otro Desc.])</f>
        <v>1025</v>
      </c>
      <c r="O1198" s="42">
        <f>_xlfn.XLOOKUP(Tabla15[[#This Row],[COD]],TNOMINA[CODIGO],TNOMINA[sneto])</f>
        <v>137413.63</v>
      </c>
      <c r="P1198" t="str">
        <f>_xlfn.XLOOKUP(Tabla15[[#This Row],[CEDULA]],EMPXSEXO[NODOC],EMPXSEXO[GENERO])</f>
        <v>F</v>
      </c>
      <c r="Q1198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199" spans="1:17" hidden="1">
      <c r="A1199" t="s">
        <v>8200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00108990128</v>
      </c>
      <c r="D1199" t="str">
        <f>_xlfn.XLOOKUP(Tabla15[[#This Row],[CEDULA]],TMODELO[Numero Documento],TMODELO[Empleado],_xlfn.XLOOKUP(Tabla15[[#This Row],[CEDULA]],TNOMINA[cedula],TNOMINA[nombre]))</f>
        <v>FRANCISCO JOSE SANCHIS RAMIREZ</v>
      </c>
      <c r="E1199" t="str">
        <f>_xlfn.XLOOKUP(Tabla15[[#This Row],[CEDULA]],TMODELO[Numero Documento],TMODELO[Cargo],_xlfn.XLOOKUP(Tabla15[[#This Row],[COD]],TNOMINA[CODIGO],TNOMINA[cargo]))</f>
        <v>COORD. OPERATIVO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2">
        <f>_xlfn.XLOOKUP(Tabla15[[#This Row],[COD]],TNOMINA[CODIGO],TNOMINA[sbruto])</f>
        <v>70000</v>
      </c>
      <c r="K1199" s="42">
        <f>_xlfn.XLOOKUP(Tabla15[[#This Row],[COD]],TNOMINA[CODIGO],TNOMINA[ISR])</f>
        <v>5368.48</v>
      </c>
      <c r="L1199" s="42">
        <f>_xlfn.XLOOKUP(Tabla15[[#This Row],[COD]],TNOMINA[CODIGO],TNOMINA[SFS])</f>
        <v>2128</v>
      </c>
      <c r="M1199" s="42">
        <f>_xlfn.XLOOKUP(Tabla15[[#This Row],[COD]],TNOMINA[CODIGO],TNOMINA[AFP])</f>
        <v>2009</v>
      </c>
      <c r="N1199" s="42">
        <f>_xlfn.XLOOKUP(Tabla15[[#This Row],[COD]],TNOMINA[CODIGO],TNOMINA[Otro Desc.])</f>
        <v>25.000000000007276</v>
      </c>
      <c r="O1199" s="42">
        <f>_xlfn.XLOOKUP(Tabla15[[#This Row],[COD]],TNOMINA[CODIGO],TNOMINA[sneto])</f>
        <v>60469.52</v>
      </c>
      <c r="P1199" t="str">
        <f>_xlfn.XLOOKUP(Tabla15[[#This Row],[CEDULA]],EMPXSEXO[NODOC],EMPXSEXO[GENERO])</f>
        <v>M</v>
      </c>
      <c r="Q1199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0" spans="1:17" hidden="1">
      <c r="A1200" t="s">
        <v>8135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07300021396</v>
      </c>
      <c r="D1200" t="str">
        <f>_xlfn.XLOOKUP(Tabla15[[#This Row],[CEDULA]],TMODELO[Numero Documento],TMODELO[Empleado],_xlfn.XLOOKUP(Tabla15[[#This Row],[CEDULA]],TNOMINA[cedula],TNOMINA[nombre]))</f>
        <v>ANA JOVINA PERALTA CABA</v>
      </c>
      <c r="E1200" t="str">
        <f>_xlfn.XLOOKUP(Tabla15[[#This Row],[CEDULA]],TMODELO[Numero Documento],TMODELO[Cargo],_xlfn.XLOOKUP(Tabla15[[#This Row],[COD]],TNOMINA[CODIGO],TNOMINA[cargo]))</f>
        <v>PERIODISTA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TEMPORALES</v>
      </c>
      <c r="I1200" t="str">
        <f>IF(Tabla15[[#This Row],[CAT1]]&lt;&gt;"",Tabla15[[#This Row],[CAT1]],Tabla15[[#This Row],[CAT2]])</f>
        <v>TEMPORALES</v>
      </c>
      <c r="J1200" s="42">
        <f>_xlfn.XLOOKUP(Tabla15[[#This Row],[COD]],TNOMINA[CODIGO],TNOMINA[sbruto])</f>
        <v>60000</v>
      </c>
      <c r="K1200" s="42">
        <f>_xlfn.XLOOKUP(Tabla15[[#This Row],[COD]],TNOMINA[CODIGO],TNOMINA[ISR])</f>
        <v>3486.68</v>
      </c>
      <c r="L1200" s="42">
        <f>_xlfn.XLOOKUP(Tabla15[[#This Row],[COD]],TNOMINA[CODIGO],TNOMINA[SFS])</f>
        <v>1824</v>
      </c>
      <c r="M1200" s="42">
        <f>_xlfn.XLOOKUP(Tabla15[[#This Row],[COD]],TNOMINA[CODIGO],TNOMINA[AFP])</f>
        <v>1722</v>
      </c>
      <c r="N1200" s="42">
        <f>_xlfn.XLOOKUP(Tabla15[[#This Row],[COD]],TNOMINA[CODIGO],TNOMINA[Otro Desc.])</f>
        <v>479.16999999999825</v>
      </c>
      <c r="O1200" s="42">
        <f>_xlfn.XLOOKUP(Tabla15[[#This Row],[COD]],TNOMINA[CODIGO],TNOMINA[sneto])</f>
        <v>52488.15</v>
      </c>
      <c r="P1200" t="str">
        <f>_xlfn.XLOOKUP(Tabla15[[#This Row],[CEDULA]],EMPXSEXO[NODOC],EMPXSEXO[GENERO])</f>
        <v>F</v>
      </c>
      <c r="Q1200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1" spans="1:17" hidden="1">
      <c r="A1201" t="s">
        <v>8149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40227447402</v>
      </c>
      <c r="D1201" t="str">
        <f>_xlfn.XLOOKUP(Tabla15[[#This Row],[CEDULA]],TMODELO[Numero Documento],TMODELO[Empleado],_xlfn.XLOOKUP(Tabla15[[#This Row],[CEDULA]],TNOMINA[cedula],TNOMINA[nombre]))</f>
        <v>ANYELO SMARLIN DE LEON LIMA</v>
      </c>
      <c r="E1201" t="str">
        <f>_xlfn.XLOOKUP(Tabla15[[#This Row],[CEDULA]],TMODELO[Numero Documento],TMODELO[Cargo],_xlfn.XLOOKUP(Tabla15[[#This Row],[COD]],TNOMINA[CODIGO],TNOMINA[cargo]))</f>
        <v>CONTADOR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2">
        <f>_xlfn.XLOOKUP(Tabla15[[#This Row],[COD]],TNOMINA[CODIGO],TNOMINA[sbruto])</f>
        <v>50000</v>
      </c>
      <c r="K1201" s="42">
        <f>_xlfn.XLOOKUP(Tabla15[[#This Row],[COD]],TNOMINA[CODIGO],TNOMINA[ISR])</f>
        <v>1854</v>
      </c>
      <c r="L1201" s="42">
        <f>_xlfn.XLOOKUP(Tabla15[[#This Row],[COD]],TNOMINA[CODIGO],TNOMINA[SFS])</f>
        <v>1520</v>
      </c>
      <c r="M1201" s="42">
        <f>_xlfn.XLOOKUP(Tabla15[[#This Row],[COD]],TNOMINA[CODIGO],TNOMINA[AFP])</f>
        <v>1435</v>
      </c>
      <c r="N1201" s="42">
        <f>_xlfn.XLOOKUP(Tabla15[[#This Row],[COD]],TNOMINA[CODIGO],TNOMINA[Otro Desc.])</f>
        <v>25</v>
      </c>
      <c r="O1201" s="42">
        <f>_xlfn.XLOOKUP(Tabla15[[#This Row],[COD]],TNOMINA[CODIGO],TNOMINA[sneto])</f>
        <v>45166</v>
      </c>
      <c r="P1201" t="str">
        <f>_xlfn.XLOOKUP(Tabla15[[#This Row],[CEDULA]],EMPXSEXO[NODOC],EMPXSEXO[GENERO])</f>
        <v>M</v>
      </c>
      <c r="Q1201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2" spans="1:17" hidden="1">
      <c r="A1202" t="s">
        <v>8334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40222097772</v>
      </c>
      <c r="D1202" t="str">
        <f>_xlfn.XLOOKUP(Tabla15[[#This Row],[CEDULA]],TMODELO[Numero Documento],TMODELO[Empleado],_xlfn.XLOOKUP(Tabla15[[#This Row],[CEDULA]],TNOMINA[cedula],TNOMINA[nombre]))</f>
        <v>ROBERTO ANDRES TOLENTINO DE LOS SANTOS</v>
      </c>
      <c r="E1202" t="str">
        <f>_xlfn.XLOOKUP(Tabla15[[#This Row],[CEDULA]],TMODELO[Numero Documento],TMODELO[Cargo],_xlfn.XLOOKUP(Tabla15[[#This Row],[COD]],TNOMINA[CODIGO],TNOMINA[cargo]))</f>
        <v>ANALISTA DE REDES SOCIALES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2">
        <f>_xlfn.XLOOKUP(Tabla15[[#This Row],[COD]],TNOMINA[CODIGO],TNOMINA[sbruto])</f>
        <v>50000</v>
      </c>
      <c r="K1202" s="42">
        <f>_xlfn.XLOOKUP(Tabla15[[#This Row],[COD]],TNOMINA[CODIGO],TNOMINA[ISR])</f>
        <v>1854</v>
      </c>
      <c r="L1202" s="42">
        <f>_xlfn.XLOOKUP(Tabla15[[#This Row],[COD]],TNOMINA[CODIGO],TNOMINA[SFS])</f>
        <v>1520</v>
      </c>
      <c r="M1202" s="42">
        <f>_xlfn.XLOOKUP(Tabla15[[#This Row],[COD]],TNOMINA[CODIGO],TNOMINA[AFP])</f>
        <v>1435</v>
      </c>
      <c r="N1202" s="42">
        <f>_xlfn.XLOOKUP(Tabla15[[#This Row],[COD]],TNOMINA[CODIGO],TNOMINA[Otro Desc.])</f>
        <v>25</v>
      </c>
      <c r="O1202" s="42">
        <f>_xlfn.XLOOKUP(Tabla15[[#This Row],[COD]],TNOMINA[CODIGO],TNOMINA[sneto])</f>
        <v>45166</v>
      </c>
      <c r="P1202" t="str">
        <f>_xlfn.XLOOKUP(Tabla15[[#This Row],[CEDULA]],EMPXSEXO[NODOC],EMPXSEXO[GENERO])</f>
        <v>M</v>
      </c>
      <c r="Q1202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3" spans="1:17" hidden="1">
      <c r="A1203" t="s">
        <v>8240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03103787838</v>
      </c>
      <c r="D1203" t="str">
        <f>_xlfn.XLOOKUP(Tabla15[[#This Row],[CEDULA]],TMODELO[Numero Documento],TMODELO[Empleado],_xlfn.XLOOKUP(Tabla15[[#This Row],[CEDULA]],TNOMINA[cedula],TNOMINA[nombre]))</f>
        <v>JORGE LUCIANO RODRIGUEZ NUÑEZ</v>
      </c>
      <c r="E1203" t="str">
        <f>_xlfn.XLOOKUP(Tabla15[[#This Row],[CEDULA]],TMODELO[Numero Documento],TMODELO[Cargo],_xlfn.XLOOKUP(Tabla15[[#This Row],[COD]],TNOMINA[CODIGO],TNOMINA[cargo]))</f>
        <v>COORDINADOR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2">
        <f>_xlfn.XLOOKUP(Tabla15[[#This Row],[COD]],TNOMINA[CODIGO],TNOMINA[sbruto])</f>
        <v>50000</v>
      </c>
      <c r="K1203" s="42">
        <f>_xlfn.XLOOKUP(Tabla15[[#This Row],[COD]],TNOMINA[CODIGO],TNOMINA[ISR])</f>
        <v>1854</v>
      </c>
      <c r="L1203" s="42">
        <f>_xlfn.XLOOKUP(Tabla15[[#This Row],[COD]],TNOMINA[CODIGO],TNOMINA[SFS])</f>
        <v>1520</v>
      </c>
      <c r="M1203" s="42">
        <f>_xlfn.XLOOKUP(Tabla15[[#This Row],[COD]],TNOMINA[CODIGO],TNOMINA[AFP])</f>
        <v>1435</v>
      </c>
      <c r="N1203" s="42">
        <f>_xlfn.XLOOKUP(Tabla15[[#This Row],[COD]],TNOMINA[CODIGO],TNOMINA[Otro Desc.])</f>
        <v>25</v>
      </c>
      <c r="O1203" s="42">
        <f>_xlfn.XLOOKUP(Tabla15[[#This Row],[COD]],TNOMINA[CODIGO],TNOMINA[sneto])</f>
        <v>45166</v>
      </c>
      <c r="P1203" t="str">
        <f>_xlfn.XLOOKUP(Tabla15[[#This Row],[CEDULA]],EMPXSEXO[NODOC],EMPXSEXO[GENERO])</f>
        <v>M</v>
      </c>
      <c r="Q1203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4" spans="1:17" hidden="1">
      <c r="A1204" t="s">
        <v>8178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03103587022</v>
      </c>
      <c r="D1204" t="str">
        <f>_xlfn.XLOOKUP(Tabla15[[#This Row],[CEDULA]],TMODELO[Numero Documento],TMODELO[Empleado],_xlfn.XLOOKUP(Tabla15[[#This Row],[CEDULA]],TNOMINA[cedula],TNOMINA[nombre]))</f>
        <v>DAYSI MIGUELINA JIMENEZ DE SECLI</v>
      </c>
      <c r="E1204" t="str">
        <f>_xlfn.XLOOKUP(Tabla15[[#This Row],[CEDULA]],TMODELO[Numero Documento],TMODELO[Cargo],_xlfn.XLOOKUP(Tabla15[[#This Row],[COD]],TNOMINA[CODIGO],TNOMINA[cargo]))</f>
        <v>ANALISTA DE COMPRAS Y CONTRATACIONES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2">
        <f>_xlfn.XLOOKUP(Tabla15[[#This Row],[COD]],TNOMINA[CODIGO],TNOMINA[sbruto])</f>
        <v>45000</v>
      </c>
      <c r="K1204" s="42">
        <f>_xlfn.XLOOKUP(Tabla15[[#This Row],[COD]],TNOMINA[CODIGO],TNOMINA[ISR])</f>
        <v>910.22</v>
      </c>
      <c r="L1204" s="42">
        <f>_xlfn.XLOOKUP(Tabla15[[#This Row],[COD]],TNOMINA[CODIGO],TNOMINA[SFS])</f>
        <v>1368</v>
      </c>
      <c r="M1204" s="42">
        <f>_xlfn.XLOOKUP(Tabla15[[#This Row],[COD]],TNOMINA[CODIGO],TNOMINA[AFP])</f>
        <v>1291.5</v>
      </c>
      <c r="N1204" s="42">
        <f>_xlfn.XLOOKUP(Tabla15[[#This Row],[COD]],TNOMINA[CODIGO],TNOMINA[Otro Desc.])</f>
        <v>1612.3799999999974</v>
      </c>
      <c r="O1204" s="42">
        <f>_xlfn.XLOOKUP(Tabla15[[#This Row],[COD]],TNOMINA[CODIGO],TNOMINA[sneto])</f>
        <v>39817.9</v>
      </c>
      <c r="P1204" t="str">
        <f>_xlfn.XLOOKUP(Tabla15[[#This Row],[CEDULA]],EMPXSEXO[NODOC],EMPXSEXO[GENERO])</f>
        <v>F</v>
      </c>
      <c r="Q1204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5" spans="1:17" hidden="1">
      <c r="A1205" t="s">
        <v>8233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40209971585</v>
      </c>
      <c r="D1205" t="str">
        <f>_xlfn.XLOOKUP(Tabla15[[#This Row],[CEDULA]],TMODELO[Numero Documento],TMODELO[Empleado],_xlfn.XLOOKUP(Tabla15[[#This Row],[CEDULA]],TNOMINA[cedula],TNOMINA[nombre]))</f>
        <v>JOHAN MARCOS HERNANDEZ CARRASCO</v>
      </c>
      <c r="E1205" t="str">
        <f>_xlfn.XLOOKUP(Tabla15[[#This Row],[CEDULA]],TMODELO[Numero Documento],TMODELO[Cargo],_xlfn.XLOOKUP(Tabla15[[#This Row],[COD]],TNOMINA[CODIGO],TNOMINA[cargo]))</f>
        <v>TECNICO CONTABILIDAD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2">
        <f>_xlfn.XLOOKUP(Tabla15[[#This Row],[COD]],TNOMINA[CODIGO],TNOMINA[sbruto])</f>
        <v>36000</v>
      </c>
      <c r="K1205" s="42">
        <f>_xlfn.XLOOKUP(Tabla15[[#This Row],[COD]],TNOMINA[CODIGO],TNOMINA[ISR])</f>
        <v>0</v>
      </c>
      <c r="L1205" s="42">
        <f>_xlfn.XLOOKUP(Tabla15[[#This Row],[COD]],TNOMINA[CODIGO],TNOMINA[SFS])</f>
        <v>1094.4000000000001</v>
      </c>
      <c r="M1205" s="42">
        <f>_xlfn.XLOOKUP(Tabla15[[#This Row],[COD]],TNOMINA[CODIGO],TNOMINA[AFP])</f>
        <v>1033.2</v>
      </c>
      <c r="N1205" s="42">
        <f>_xlfn.XLOOKUP(Tabla15[[#This Row],[COD]],TNOMINA[CODIGO],TNOMINA[Otro Desc.])</f>
        <v>25</v>
      </c>
      <c r="O1205" s="42">
        <f>_xlfn.XLOOKUP(Tabla15[[#This Row],[COD]],TNOMINA[CODIGO],TNOMINA[sneto])</f>
        <v>33847.4</v>
      </c>
      <c r="P1205" t="str">
        <f>_xlfn.XLOOKUP(Tabla15[[#This Row],[CEDULA]],EMPXSEXO[NODOC],EMPXSEXO[GENERO])</f>
        <v>M</v>
      </c>
      <c r="Q1205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6" spans="1:17" hidden="1">
      <c r="A1206" t="s">
        <v>8197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03101030090</v>
      </c>
      <c r="D1206" t="str">
        <f>_xlfn.XLOOKUP(Tabla15[[#This Row],[CEDULA]],TMODELO[Numero Documento],TMODELO[Empleado],_xlfn.XLOOKUP(Tabla15[[#This Row],[CEDULA]],TNOMINA[cedula],TNOMINA[nombre]))</f>
        <v>FIOR D' ALEXANDRA DEL ROSARIO LOPEZ CAPELLAN</v>
      </c>
      <c r="E1206" t="str">
        <f>_xlfn.XLOOKUP(Tabla15[[#This Row],[CEDULA]],TMODELO[Numero Documento],TMODELO[Cargo],_xlfn.XLOOKUP(Tabla15[[#This Row],[COD]],TNOMINA[CODIGO],TNOMINA[cargo]))</f>
        <v>ANIMADOR CULTURAL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2">
        <f>_xlfn.XLOOKUP(Tabla15[[#This Row],[COD]],TNOMINA[CODIGO],TNOMINA[sbruto])</f>
        <v>30000</v>
      </c>
      <c r="K1206" s="42">
        <f>_xlfn.XLOOKUP(Tabla15[[#This Row],[COD]],TNOMINA[CODIGO],TNOMINA[ISR])</f>
        <v>0</v>
      </c>
      <c r="L1206" s="42">
        <f>_xlfn.XLOOKUP(Tabla15[[#This Row],[COD]],TNOMINA[CODIGO],TNOMINA[SFS])</f>
        <v>912</v>
      </c>
      <c r="M1206" s="42">
        <f>_xlfn.XLOOKUP(Tabla15[[#This Row],[COD]],TNOMINA[CODIGO],TNOMINA[AFP])</f>
        <v>861</v>
      </c>
      <c r="N1206" s="42">
        <f>_xlfn.XLOOKUP(Tabla15[[#This Row],[COD]],TNOMINA[CODIGO],TNOMINA[Otro Desc.])</f>
        <v>25</v>
      </c>
      <c r="O1206" s="42">
        <f>_xlfn.XLOOKUP(Tabla15[[#This Row],[COD]],TNOMINA[CODIGO],TNOMINA[sneto])</f>
        <v>28202</v>
      </c>
      <c r="P1206" t="str">
        <f>_xlfn.XLOOKUP(Tabla15[[#This Row],[CEDULA]],EMPXSEXO[NODOC],EMPXSEXO[GENERO])</f>
        <v>F</v>
      </c>
      <c r="Q1206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7" spans="1:17" hidden="1">
      <c r="A1207" t="s">
        <v>8302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03104915396</v>
      </c>
      <c r="D1207" t="str">
        <f>_xlfn.XLOOKUP(Tabla15[[#This Row],[CEDULA]],TMODELO[Numero Documento],TMODELO[Empleado],_xlfn.XLOOKUP(Tabla15[[#This Row],[CEDULA]],TNOMINA[cedula],TNOMINA[nombre]))</f>
        <v>MIGUEL ANTONIO ALBERTO LUNA MARRERO</v>
      </c>
      <c r="E1207" t="str">
        <f>_xlfn.XLOOKUP(Tabla15[[#This Row],[CEDULA]],TMODELO[Numero Documento],TMODELO[Cargo],_xlfn.XLOOKUP(Tabla15[[#This Row],[COD]],TNOMINA[CODIGO],TNOMINA[cargo]))</f>
        <v>TECNICO DE COMUNICACIONES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2">
        <f>_xlfn.XLOOKUP(Tabla15[[#This Row],[COD]],TNOMINA[CODIGO],TNOMINA[sbruto])</f>
        <v>30000</v>
      </c>
      <c r="K1207" s="42">
        <f>_xlfn.XLOOKUP(Tabla15[[#This Row],[COD]],TNOMINA[CODIGO],TNOMINA[ISR])</f>
        <v>0</v>
      </c>
      <c r="L1207" s="42">
        <f>_xlfn.XLOOKUP(Tabla15[[#This Row],[COD]],TNOMINA[CODIGO],TNOMINA[SFS])</f>
        <v>912</v>
      </c>
      <c r="M1207" s="42">
        <f>_xlfn.XLOOKUP(Tabla15[[#This Row],[COD]],TNOMINA[CODIGO],TNOMINA[AFP])</f>
        <v>861</v>
      </c>
      <c r="N1207" s="42">
        <f>_xlfn.XLOOKUP(Tabla15[[#This Row],[COD]],TNOMINA[CODIGO],TNOMINA[Otro Desc.])</f>
        <v>25</v>
      </c>
      <c r="O1207" s="42">
        <f>_xlfn.XLOOKUP(Tabla15[[#This Row],[COD]],TNOMINA[CODIGO],TNOMINA[sneto])</f>
        <v>28202</v>
      </c>
      <c r="P1207" t="str">
        <f>_xlfn.XLOOKUP(Tabla15[[#This Row],[CEDULA]],EMPXSEXO[NODOC],EMPXSEXO[GENERO])</f>
        <v>M</v>
      </c>
      <c r="Q1207" s="104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8" spans="1:17" hidden="1">
      <c r="A1208" t="s">
        <v>8336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03100402639</v>
      </c>
      <c r="D1208" t="str">
        <f>_xlfn.XLOOKUP(Tabla15[[#This Row],[CEDULA]],TMODELO[Numero Documento],TMODELO[Empleado],_xlfn.XLOOKUP(Tabla15[[#This Row],[CEDULA]],TNOMINA[cedula],TNOMINA[nombre]))</f>
        <v>ROBINSON BERNABE AYBAR</v>
      </c>
      <c r="E1208" t="str">
        <f>_xlfn.XLOOKUP(Tabla15[[#This Row],[CEDULA]],TMODELO[Numero Documento],TMODELO[Cargo],_xlfn.XLOOKUP(Tabla15[[#This Row],[COD]],TNOMINA[CODIGO],TNOMINA[cargo]))</f>
        <v>ENCARGADO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2">
        <f>_xlfn.XLOOKUP(Tabla15[[#This Row],[COD]],TNOMINA[CODIGO],TNOMINA[sbruto])</f>
        <v>115000</v>
      </c>
      <c r="K1208" s="42">
        <f>_xlfn.XLOOKUP(Tabla15[[#This Row],[COD]],TNOMINA[CODIGO],TNOMINA[ISR])</f>
        <v>15633.74</v>
      </c>
      <c r="L1208" s="42">
        <f>_xlfn.XLOOKUP(Tabla15[[#This Row],[COD]],TNOMINA[CODIGO],TNOMINA[SFS])</f>
        <v>3496</v>
      </c>
      <c r="M1208" s="42">
        <f>_xlfn.XLOOKUP(Tabla15[[#This Row],[COD]],TNOMINA[CODIGO],TNOMINA[AFP])</f>
        <v>3300.5</v>
      </c>
      <c r="N1208" s="42">
        <f>_xlfn.XLOOKUP(Tabla15[[#This Row],[COD]],TNOMINA[CODIGO],TNOMINA[Otro Desc.])</f>
        <v>25.000000000014552</v>
      </c>
      <c r="O1208" s="42">
        <f>_xlfn.XLOOKUP(Tabla15[[#This Row],[COD]],TNOMINA[CODIGO],TNOMINA[sneto])</f>
        <v>92544.76</v>
      </c>
      <c r="P1208" t="str">
        <f>_xlfn.XLOOKUP(Tabla15[[#This Row],[CEDULA]],EMPXSEXO[NODOC],EMPXSEXO[GENERO])</f>
        <v>M</v>
      </c>
      <c r="Q1208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09" spans="1:17" hidden="1">
      <c r="A1209" t="s">
        <v>8304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03101993867</v>
      </c>
      <c r="D1209" t="str">
        <f>_xlfn.XLOOKUP(Tabla15[[#This Row],[CEDULA]],TMODELO[Numero Documento],TMODELO[Empleado],_xlfn.XLOOKUP(Tabla15[[#This Row],[CEDULA]],TNOMINA[cedula],TNOMINA[nombre]))</f>
        <v>MIGUELINA HERMINIA LUNA ESTEVEZ</v>
      </c>
      <c r="E1209" t="str">
        <f>_xlfn.XLOOKUP(Tabla15[[#This Row],[CEDULA]],TMODELO[Numero Documento],TMODELO[Cargo],_xlfn.XLOOKUP(Tabla15[[#This Row],[COD]],TNOMINA[CODIGO],TNOMINA[cargo]))</f>
        <v>COORDINADOR (A)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2">
        <f>_xlfn.XLOOKUP(Tabla15[[#This Row],[COD]],TNOMINA[CODIGO],TNOMINA[sbruto])</f>
        <v>55000</v>
      </c>
      <c r="K1209" s="42">
        <f>_xlfn.XLOOKUP(Tabla15[[#This Row],[COD]],TNOMINA[CODIGO],TNOMINA[ISR])</f>
        <v>2559.6799999999998</v>
      </c>
      <c r="L1209" s="42">
        <f>_xlfn.XLOOKUP(Tabla15[[#This Row],[COD]],TNOMINA[CODIGO],TNOMINA[SFS])</f>
        <v>1672</v>
      </c>
      <c r="M1209" s="42">
        <f>_xlfn.XLOOKUP(Tabla15[[#This Row],[COD]],TNOMINA[CODIGO],TNOMINA[AFP])</f>
        <v>1578.5</v>
      </c>
      <c r="N1209" s="42">
        <f>_xlfn.XLOOKUP(Tabla15[[#This Row],[COD]],TNOMINA[CODIGO],TNOMINA[Otro Desc.])</f>
        <v>25</v>
      </c>
      <c r="O1209" s="42">
        <f>_xlfn.XLOOKUP(Tabla15[[#This Row],[COD]],TNOMINA[CODIGO],TNOMINA[sneto])</f>
        <v>49164.82</v>
      </c>
      <c r="P1209" t="str">
        <f>_xlfn.XLOOKUP(Tabla15[[#This Row],[CEDULA]],EMPXSEXO[NODOC],EMPXSEXO[GENERO])</f>
        <v>F</v>
      </c>
      <c r="Q1209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0" spans="1:17" hidden="1">
      <c r="A1210" t="s">
        <v>8158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03105111490</v>
      </c>
      <c r="D1210" t="str">
        <f>_xlfn.XLOOKUP(Tabla15[[#This Row],[CEDULA]],TMODELO[Numero Documento],TMODELO[Empleado],_xlfn.XLOOKUP(Tabla15[[#This Row],[CEDULA]],TNOMINA[cedula],TNOMINA[nombre]))</f>
        <v>CANDIRU SANCHEZ ACOSTA</v>
      </c>
      <c r="E1210" t="str">
        <f>_xlfn.XLOOKUP(Tabla15[[#This Row],[CEDULA]],TMODELO[Numero Documento],TMODELO[Cargo],_xlfn.XLOOKUP(Tabla15[[#This Row],[COD]],TNOMINA[CODIGO],TNOMINA[cargo]))</f>
        <v>COORDINADOR(A) OPERATIVA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2">
        <f>_xlfn.XLOOKUP(Tabla15[[#This Row],[COD]],TNOMINA[CODIGO],TNOMINA[sbruto])</f>
        <v>50000</v>
      </c>
      <c r="K1210" s="42">
        <f>_xlfn.XLOOKUP(Tabla15[[#This Row],[COD]],TNOMINA[CODIGO],TNOMINA[ISR])</f>
        <v>1854</v>
      </c>
      <c r="L1210" s="42">
        <f>_xlfn.XLOOKUP(Tabla15[[#This Row],[COD]],TNOMINA[CODIGO],TNOMINA[SFS])</f>
        <v>1520</v>
      </c>
      <c r="M1210" s="42">
        <f>_xlfn.XLOOKUP(Tabla15[[#This Row],[COD]],TNOMINA[CODIGO],TNOMINA[AFP])</f>
        <v>1435</v>
      </c>
      <c r="N1210" s="42">
        <f>_xlfn.XLOOKUP(Tabla15[[#This Row],[COD]],TNOMINA[CODIGO],TNOMINA[Otro Desc.])</f>
        <v>25</v>
      </c>
      <c r="O1210" s="42">
        <f>_xlfn.XLOOKUP(Tabla15[[#This Row],[COD]],TNOMINA[CODIGO],TNOMINA[sneto])</f>
        <v>45166</v>
      </c>
      <c r="P1210" t="str">
        <f>_xlfn.XLOOKUP(Tabla15[[#This Row],[CEDULA]],EMPXSEXO[NODOC],EMPXSEXO[GENERO])</f>
        <v>F</v>
      </c>
      <c r="Q1210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1" spans="1:17" hidden="1">
      <c r="A1211" t="s">
        <v>8192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03400487710</v>
      </c>
      <c r="D1211" t="str">
        <f>_xlfn.XLOOKUP(Tabla15[[#This Row],[CEDULA]],TMODELO[Numero Documento],TMODELO[Empleado],_xlfn.XLOOKUP(Tabla15[[#This Row],[CEDULA]],TNOMINA[cedula],TNOMINA[nombre]))</f>
        <v>EVA MARIA ESPINAL DE ACOSTA</v>
      </c>
      <c r="E1211" t="str">
        <f>_xlfn.XLOOKUP(Tabla15[[#This Row],[CEDULA]],TMODELO[Numero Documento],TMODELO[Cargo],_xlfn.XLOOKUP(Tabla15[[#This Row],[COD]],TNOMINA[CODIGO],TNOMINA[cargo]))</f>
        <v>CONTADOR (A)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2">
        <f>_xlfn.XLOOKUP(Tabla15[[#This Row],[COD]],TNOMINA[CODIGO],TNOMINA[sbruto])</f>
        <v>45000</v>
      </c>
      <c r="K1211" s="42">
        <f>_xlfn.XLOOKUP(Tabla15[[#This Row],[COD]],TNOMINA[CODIGO],TNOMINA[ISR])</f>
        <v>1148.33</v>
      </c>
      <c r="L1211" s="42">
        <f>_xlfn.XLOOKUP(Tabla15[[#This Row],[COD]],TNOMINA[CODIGO],TNOMINA[SFS])</f>
        <v>1368</v>
      </c>
      <c r="M1211" s="42">
        <f>_xlfn.XLOOKUP(Tabla15[[#This Row],[COD]],TNOMINA[CODIGO],TNOMINA[AFP])</f>
        <v>1291.5</v>
      </c>
      <c r="N1211" s="42">
        <f>_xlfn.XLOOKUP(Tabla15[[#This Row],[COD]],TNOMINA[CODIGO],TNOMINA[Otro Desc.])</f>
        <v>25</v>
      </c>
      <c r="O1211" s="42">
        <f>_xlfn.XLOOKUP(Tabla15[[#This Row],[COD]],TNOMINA[CODIGO],TNOMINA[sneto])</f>
        <v>41167.17</v>
      </c>
      <c r="P1211" t="str">
        <f>_xlfn.XLOOKUP(Tabla15[[#This Row],[CEDULA]],EMPXSEXO[NODOC],EMPXSEXO[GENERO])</f>
        <v>F</v>
      </c>
      <c r="Q1211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2" spans="1:17" hidden="1">
      <c r="A1212" t="s">
        <v>8270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03104716760</v>
      </c>
      <c r="D1212" t="str">
        <f>_xlfn.XLOOKUP(Tabla15[[#This Row],[CEDULA]],TMODELO[Numero Documento],TMODELO[Empleado],_xlfn.XLOOKUP(Tabla15[[#This Row],[CEDULA]],TNOMINA[cedula],TNOMINA[nombre]))</f>
        <v>LAUTERIO POLANCO PIMENTEL</v>
      </c>
      <c r="E1212" t="str">
        <f>_xlfn.XLOOKUP(Tabla15[[#This Row],[CEDULA]],TMODELO[Numero Documento],TMODELO[Cargo],_xlfn.XLOOKUP(Tabla15[[#This Row],[COD]],TNOMINA[CODIGO],TNOMINA[cargo]))</f>
        <v>MAESTRO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2">
        <f>_xlfn.XLOOKUP(Tabla15[[#This Row],[COD]],TNOMINA[CODIGO],TNOMINA[sbruto])</f>
        <v>25000</v>
      </c>
      <c r="K1212" s="42">
        <f>_xlfn.XLOOKUP(Tabla15[[#This Row],[COD]],TNOMINA[CODIGO],TNOMINA[ISR])</f>
        <v>0</v>
      </c>
      <c r="L1212" s="42">
        <f>_xlfn.XLOOKUP(Tabla15[[#This Row],[COD]],TNOMINA[CODIGO],TNOMINA[SFS])</f>
        <v>760</v>
      </c>
      <c r="M1212" s="42">
        <f>_xlfn.XLOOKUP(Tabla15[[#This Row],[COD]],TNOMINA[CODIGO],TNOMINA[AFP])</f>
        <v>717.5</v>
      </c>
      <c r="N1212" s="42">
        <f>_xlfn.XLOOKUP(Tabla15[[#This Row],[COD]],TNOMINA[CODIGO],TNOMINA[Otro Desc.])</f>
        <v>25</v>
      </c>
      <c r="O1212" s="42">
        <f>_xlfn.XLOOKUP(Tabla15[[#This Row],[COD]],TNOMINA[CODIGO],TNOMINA[sneto])</f>
        <v>23497.5</v>
      </c>
      <c r="P1212" t="str">
        <f>_xlfn.XLOOKUP(Tabla15[[#This Row],[CEDULA]],EMPXSEXO[NODOC],EMPXSEXO[GENERO])</f>
        <v>M</v>
      </c>
      <c r="Q1212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3" spans="1:17" hidden="1">
      <c r="A1213" t="s">
        <v>8321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03100594245</v>
      </c>
      <c r="D1213" t="str">
        <f>_xlfn.XLOOKUP(Tabla15[[#This Row],[CEDULA]],TMODELO[Numero Documento],TMODELO[Empleado],_xlfn.XLOOKUP(Tabla15[[#This Row],[CEDULA]],TNOMINA[cedula],TNOMINA[nombre]))</f>
        <v>RADHAMES ANTONIO AYBAR</v>
      </c>
      <c r="E1213" t="str">
        <f>_xlfn.XLOOKUP(Tabla15[[#This Row],[CEDULA]],TMODELO[Numero Documento],TMODELO[Cargo],_xlfn.XLOOKUP(Tabla15[[#This Row],[COD]],TNOMINA[CODIGO],TNOMINA[cargo]))</f>
        <v>MAESTRO (A)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2">
        <f>_xlfn.XLOOKUP(Tabla15[[#This Row],[COD]],TNOMINA[CODIGO],TNOMINA[sbruto])</f>
        <v>20000</v>
      </c>
      <c r="K1213" s="42">
        <f>_xlfn.XLOOKUP(Tabla15[[#This Row],[COD]],TNOMINA[CODIGO],TNOMINA[ISR])</f>
        <v>0</v>
      </c>
      <c r="L1213" s="42">
        <f>_xlfn.XLOOKUP(Tabla15[[#This Row],[COD]],TNOMINA[CODIGO],TNOMINA[SFS])</f>
        <v>608</v>
      </c>
      <c r="M1213" s="42">
        <f>_xlfn.XLOOKUP(Tabla15[[#This Row],[COD]],TNOMINA[CODIGO],TNOMINA[AFP])</f>
        <v>574</v>
      </c>
      <c r="N1213" s="42">
        <f>_xlfn.XLOOKUP(Tabla15[[#This Row],[COD]],TNOMINA[CODIGO],TNOMINA[Otro Desc.])</f>
        <v>25</v>
      </c>
      <c r="O1213" s="42">
        <f>_xlfn.XLOOKUP(Tabla15[[#This Row],[COD]],TNOMINA[CODIGO],TNOMINA[sneto])</f>
        <v>18793</v>
      </c>
      <c r="P1213" t="str">
        <f>_xlfn.XLOOKUP(Tabla15[[#This Row],[CEDULA]],EMPXSEXO[NODOC],EMPXSEXO[GENERO])</f>
        <v>M</v>
      </c>
      <c r="Q1213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4" spans="1:17" hidden="1">
      <c r="A1214" t="s">
        <v>8354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03103410134</v>
      </c>
      <c r="D1214" t="str">
        <f>_xlfn.XLOOKUP(Tabla15[[#This Row],[CEDULA]],TMODELO[Numero Documento],TMODELO[Empleado],_xlfn.XLOOKUP(Tabla15[[#This Row],[CEDULA]],TNOMINA[cedula],TNOMINA[nombre]))</f>
        <v>SOBEYDA ALTAGRACIA GRULLON TAVAREZ</v>
      </c>
      <c r="E1214" t="str">
        <f>_xlfn.XLOOKUP(Tabla15[[#This Row],[CEDULA]],TMODELO[Numero Documento],TMODELO[Cargo],_xlfn.XLOOKUP(Tabla15[[#This Row],[COD]],TNOMINA[CODIGO],TNOMINA[cargo]))</f>
        <v>MAESTRO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2">
        <f>_xlfn.XLOOKUP(Tabla15[[#This Row],[COD]],TNOMINA[CODIGO],TNOMINA[sbruto])</f>
        <v>20000</v>
      </c>
      <c r="K1214" s="42">
        <f>_xlfn.XLOOKUP(Tabla15[[#This Row],[COD]],TNOMINA[CODIGO],TNOMINA[ISR])</f>
        <v>0</v>
      </c>
      <c r="L1214" s="42">
        <f>_xlfn.XLOOKUP(Tabla15[[#This Row],[COD]],TNOMINA[CODIGO],TNOMINA[SFS])</f>
        <v>608</v>
      </c>
      <c r="M1214" s="42">
        <f>_xlfn.XLOOKUP(Tabla15[[#This Row],[COD]],TNOMINA[CODIGO],TNOMINA[AFP])</f>
        <v>574</v>
      </c>
      <c r="N1214" s="42">
        <f>_xlfn.XLOOKUP(Tabla15[[#This Row],[COD]],TNOMINA[CODIGO],TNOMINA[Otro Desc.])</f>
        <v>25</v>
      </c>
      <c r="O1214" s="42">
        <f>_xlfn.XLOOKUP(Tabla15[[#This Row],[COD]],TNOMINA[CODIGO],TNOMINA[sneto])</f>
        <v>18793</v>
      </c>
      <c r="P1214" t="str">
        <f>_xlfn.XLOOKUP(Tabla15[[#This Row],[CEDULA]],EMPXSEXO[NODOC],EMPXSEXO[GENERO])</f>
        <v>F</v>
      </c>
      <c r="Q1214" s="104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5" spans="1:17" hidden="1">
      <c r="A1215" t="s">
        <v>8319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00117578310</v>
      </c>
      <c r="D1215" t="str">
        <f>_xlfn.XLOOKUP(Tabla15[[#This Row],[CEDULA]],TMODELO[Numero Documento],TMODELO[Empleado],_xlfn.XLOOKUP(Tabla15[[#This Row],[CEDULA]],TNOMINA[cedula],TNOMINA[nombre]))</f>
        <v>PEDRO MIGUEL SANTOS MARTINEZ</v>
      </c>
      <c r="E1215" t="str">
        <f>_xlfn.XLOOKUP(Tabla15[[#This Row],[CEDULA]],TMODELO[Numero Documento],TMODELO[Cargo],_xlfn.XLOOKUP(Tabla15[[#This Row],[COD]],TNOMINA[CODIGO],TNOMINA[cargo]))</f>
        <v>ENCARGADO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2">
        <f>_xlfn.XLOOKUP(Tabla15[[#This Row],[COD]],TNOMINA[CODIGO],TNOMINA[sbruto])</f>
        <v>135000</v>
      </c>
      <c r="K1215" s="42">
        <f>_xlfn.XLOOKUP(Tabla15[[#This Row],[COD]],TNOMINA[CODIGO],TNOMINA[ISR])</f>
        <v>19941.400000000001</v>
      </c>
      <c r="L1215" s="42">
        <f>_xlfn.XLOOKUP(Tabla15[[#This Row],[COD]],TNOMINA[CODIGO],TNOMINA[SFS])</f>
        <v>4104</v>
      </c>
      <c r="M1215" s="42">
        <f>_xlfn.XLOOKUP(Tabla15[[#This Row],[COD]],TNOMINA[CODIGO],TNOMINA[AFP])</f>
        <v>3874.5</v>
      </c>
      <c r="N1215" s="42">
        <f>_xlfn.XLOOKUP(Tabla15[[#This Row],[COD]],TNOMINA[CODIGO],TNOMINA[Otro Desc.])</f>
        <v>1612.3800000000047</v>
      </c>
      <c r="O1215" s="42">
        <f>_xlfn.XLOOKUP(Tabla15[[#This Row],[COD]],TNOMINA[CODIGO],TNOMINA[sneto])</f>
        <v>105467.72</v>
      </c>
      <c r="P1215" t="str">
        <f>_xlfn.XLOOKUP(Tabla15[[#This Row],[CEDULA]],EMPXSEXO[NODOC],EMPXSEXO[GENERO])</f>
        <v>M</v>
      </c>
      <c r="Q1215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6" spans="1:17" hidden="1">
      <c r="A1216" t="s">
        <v>8371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00110345782</v>
      </c>
      <c r="D1216" t="str">
        <f>_xlfn.XLOOKUP(Tabla15[[#This Row],[CEDULA]],TMODELO[Numero Documento],TMODELO[Empleado],_xlfn.XLOOKUP(Tabla15[[#This Row],[CEDULA]],TNOMINA[cedula],TNOMINA[nombre]))</f>
        <v>VINICIO JULIO RODRIGUEZ RAMOS</v>
      </c>
      <c r="E1216" t="str">
        <f>_xlfn.XLOOKUP(Tabla15[[#This Row],[CEDULA]],TMODELO[Numero Documento],TMODELO[Cargo],_xlfn.XLOOKUP(Tabla15[[#This Row],[COD]],TNOMINA[CODIGO],TNOMINA[cargo]))</f>
        <v>COORDINADOR (A)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2">
        <f>_xlfn.XLOOKUP(Tabla15[[#This Row],[COD]],TNOMINA[CODIGO],TNOMINA[sbruto])</f>
        <v>55000</v>
      </c>
      <c r="K1216" s="42">
        <f>_xlfn.XLOOKUP(Tabla15[[#This Row],[COD]],TNOMINA[CODIGO],TNOMINA[ISR])</f>
        <v>2559.6799999999998</v>
      </c>
      <c r="L1216" s="42">
        <f>_xlfn.XLOOKUP(Tabla15[[#This Row],[COD]],TNOMINA[CODIGO],TNOMINA[SFS])</f>
        <v>1672</v>
      </c>
      <c r="M1216" s="42">
        <f>_xlfn.XLOOKUP(Tabla15[[#This Row],[COD]],TNOMINA[CODIGO],TNOMINA[AFP])</f>
        <v>1578.5</v>
      </c>
      <c r="N1216" s="42">
        <f>_xlfn.XLOOKUP(Tabla15[[#This Row],[COD]],TNOMINA[CODIGO],TNOMINA[Otro Desc.])</f>
        <v>25</v>
      </c>
      <c r="O1216" s="42">
        <f>_xlfn.XLOOKUP(Tabla15[[#This Row],[COD]],TNOMINA[CODIGO],TNOMINA[sneto])</f>
        <v>49164.82</v>
      </c>
      <c r="P1216" t="str">
        <f>_xlfn.XLOOKUP(Tabla15[[#This Row],[CEDULA]],EMPXSEXO[NODOC],EMPXSEXO[GENERO])</f>
        <v>M</v>
      </c>
      <c r="Q1216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7" spans="1:17" hidden="1">
      <c r="A1217" t="s">
        <v>8261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00112755798</v>
      </c>
      <c r="D1217" t="str">
        <f>_xlfn.XLOOKUP(Tabla15[[#This Row],[CEDULA]],TMODELO[Numero Documento],TMODELO[Empleado],_xlfn.XLOOKUP(Tabla15[[#This Row],[CEDULA]],TNOMINA[cedula],TNOMINA[nombre]))</f>
        <v>JULIO CESAR BREA ROSA</v>
      </c>
      <c r="E1217" t="str">
        <f>_xlfn.XLOOKUP(Tabla15[[#This Row],[CEDULA]],TMODELO[Numero Documento],TMODELO[Cargo],_xlfn.XLOOKUP(Tabla15[[#This Row],[COD]],TNOMINA[CODIGO],TNOMINA[cargo]))</f>
        <v>MAESTRO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2">
        <f>_xlfn.XLOOKUP(Tabla15[[#This Row],[COD]],TNOMINA[CODIGO],TNOMINA[sbruto])</f>
        <v>36000</v>
      </c>
      <c r="K1217" s="42">
        <f>_xlfn.XLOOKUP(Tabla15[[#This Row],[COD]],TNOMINA[CODIGO],TNOMINA[ISR])</f>
        <v>0</v>
      </c>
      <c r="L1217" s="42">
        <f>_xlfn.XLOOKUP(Tabla15[[#This Row],[COD]],TNOMINA[CODIGO],TNOMINA[SFS])</f>
        <v>1094.4000000000001</v>
      </c>
      <c r="M1217" s="42">
        <f>_xlfn.XLOOKUP(Tabla15[[#This Row],[COD]],TNOMINA[CODIGO],TNOMINA[AFP])</f>
        <v>1033.2</v>
      </c>
      <c r="N1217" s="42">
        <f>_xlfn.XLOOKUP(Tabla15[[#This Row],[COD]],TNOMINA[CODIGO],TNOMINA[Otro Desc.])</f>
        <v>16321</v>
      </c>
      <c r="O1217" s="42">
        <f>_xlfn.XLOOKUP(Tabla15[[#This Row],[COD]],TNOMINA[CODIGO],TNOMINA[sneto])</f>
        <v>17551.400000000001</v>
      </c>
      <c r="P1217" t="str">
        <f>_xlfn.XLOOKUP(Tabla15[[#This Row],[CEDULA]],EMPXSEXO[NODOC],EMPXSEXO[GENERO])</f>
        <v>M</v>
      </c>
      <c r="Q1217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8" spans="1:17" hidden="1">
      <c r="A1218" t="s">
        <v>8312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40222137651</v>
      </c>
      <c r="D1218" t="str">
        <f>_xlfn.XLOOKUP(Tabla15[[#This Row],[CEDULA]],TMODELO[Numero Documento],TMODELO[Empleado],_xlfn.XLOOKUP(Tabla15[[#This Row],[CEDULA]],TNOMINA[cedula],TNOMINA[nombre]))</f>
        <v>NERCIDO BELTRE RODRIGUEZ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2">
        <f>_xlfn.XLOOKUP(Tabla15[[#This Row],[COD]],TNOMINA[CODIGO],TNOMINA[sbruto])</f>
        <v>36000</v>
      </c>
      <c r="K1218" s="42">
        <f>_xlfn.XLOOKUP(Tabla15[[#This Row],[COD]],TNOMINA[CODIGO],TNOMINA[ISR])</f>
        <v>0</v>
      </c>
      <c r="L1218" s="42">
        <f>_xlfn.XLOOKUP(Tabla15[[#This Row],[COD]],TNOMINA[CODIGO],TNOMINA[SFS])</f>
        <v>1094.4000000000001</v>
      </c>
      <c r="M1218" s="42">
        <f>_xlfn.XLOOKUP(Tabla15[[#This Row],[COD]],TNOMINA[CODIGO],TNOMINA[AFP])</f>
        <v>1033.2</v>
      </c>
      <c r="N1218" s="42">
        <f>_xlfn.XLOOKUP(Tabla15[[#This Row],[COD]],TNOMINA[CODIGO],TNOMINA[Otro Desc.])</f>
        <v>25</v>
      </c>
      <c r="O1218" s="42">
        <f>_xlfn.XLOOKUP(Tabla15[[#This Row],[COD]],TNOMINA[CODIGO],TNOMINA[sneto])</f>
        <v>33847.4</v>
      </c>
      <c r="P1218" t="str">
        <f>_xlfn.XLOOKUP(Tabla15[[#This Row],[CEDULA]],EMPXSEXO[NODOC],EMPXSEXO[GENERO])</f>
        <v>M</v>
      </c>
      <c r="Q1218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9" spans="1:17" hidden="1">
      <c r="A1219" t="s">
        <v>8193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04600274528</v>
      </c>
      <c r="D1219" t="str">
        <f>_xlfn.XLOOKUP(Tabla15[[#This Row],[CEDULA]],TMODELO[Numero Documento],TMODELO[Empleado],_xlfn.XLOOKUP(Tabla15[[#This Row],[CEDULA]],TNOMINA[cedula],TNOMINA[nombre]))</f>
        <v>EVELIN DE LOS ANGELES REYES PAULINO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2">
        <f>_xlfn.XLOOKUP(Tabla15[[#This Row],[COD]],TNOMINA[CODIGO],TNOMINA[sbruto])</f>
        <v>20000</v>
      </c>
      <c r="K1219" s="42">
        <f>_xlfn.XLOOKUP(Tabla15[[#This Row],[COD]],TNOMINA[CODIGO],TNOMINA[ISR])</f>
        <v>0</v>
      </c>
      <c r="L1219" s="42">
        <f>_xlfn.XLOOKUP(Tabla15[[#This Row],[COD]],TNOMINA[CODIGO],TNOMINA[SFS])</f>
        <v>608</v>
      </c>
      <c r="M1219" s="42">
        <f>_xlfn.XLOOKUP(Tabla15[[#This Row],[COD]],TNOMINA[CODIGO],TNOMINA[AFP])</f>
        <v>574</v>
      </c>
      <c r="N1219" s="42">
        <f>_xlfn.XLOOKUP(Tabla15[[#This Row],[COD]],TNOMINA[CODIGO],TNOMINA[Otro Desc.])</f>
        <v>25</v>
      </c>
      <c r="O1219" s="42">
        <f>_xlfn.XLOOKUP(Tabla15[[#This Row],[COD]],TNOMINA[CODIGO],TNOMINA[sneto])</f>
        <v>18793</v>
      </c>
      <c r="P1219" t="str">
        <f>_xlfn.XLOOKUP(Tabla15[[#This Row],[CEDULA]],EMPXSEXO[NODOC],EMPXSEXO[GENERO])</f>
        <v>F</v>
      </c>
      <c r="Q1219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0" spans="1:17" hidden="1">
      <c r="A1220" t="s">
        <v>8309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40214651974</v>
      </c>
      <c r="D1220" t="str">
        <f>_xlfn.XLOOKUP(Tabla15[[#This Row],[CEDULA]],TMODELO[Numero Documento],TMODELO[Empleado],_xlfn.XLOOKUP(Tabla15[[#This Row],[CEDULA]],TNOMINA[cedula],TNOMINA[nombre]))</f>
        <v>NAIROBY CASANDRA ROMAN ROSSO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2">
        <f>_xlfn.XLOOKUP(Tabla15[[#This Row],[COD]],TNOMINA[CODIGO],TNOMINA[sbruto])</f>
        <v>20000</v>
      </c>
      <c r="K1220" s="42">
        <f>_xlfn.XLOOKUP(Tabla15[[#This Row],[COD]],TNOMINA[CODIGO],TNOMINA[ISR])</f>
        <v>0</v>
      </c>
      <c r="L1220" s="42">
        <f>_xlfn.XLOOKUP(Tabla15[[#This Row],[COD]],TNOMINA[CODIGO],TNOMINA[SFS])</f>
        <v>608</v>
      </c>
      <c r="M1220" s="42">
        <f>_xlfn.XLOOKUP(Tabla15[[#This Row],[COD]],TNOMINA[CODIGO],TNOMINA[AFP])</f>
        <v>574</v>
      </c>
      <c r="N1220" s="42">
        <f>_xlfn.XLOOKUP(Tabla15[[#This Row],[COD]],TNOMINA[CODIGO],TNOMINA[Otro Desc.])</f>
        <v>25</v>
      </c>
      <c r="O1220" s="42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1" spans="1:17" hidden="1">
      <c r="A1221" t="s">
        <v>8265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00102485521</v>
      </c>
      <c r="D1221" t="str">
        <f>_xlfn.XLOOKUP(Tabla15[[#This Row],[CEDULA]],TMODELO[Numero Documento],TMODELO[Empleado],_xlfn.XLOOKUP(Tabla15[[#This Row],[CEDULA]],TNOMINA[cedula],TNOMINA[nombre]))</f>
        <v>KELVYN GABRIEL BRENS DE LEON</v>
      </c>
      <c r="E1221" t="str">
        <f>_xlfn.XLOOKUP(Tabla15[[#This Row],[CEDULA]],TMODELO[Numero Documento],TMODELO[Cargo],_xlfn.XLOOKUP(Tabla15[[#This Row],[COD]],TNOMINA[CODIGO],TNOMINA[cargo]))</f>
        <v>MAESTRO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2">
        <f>_xlfn.XLOOKUP(Tabla15[[#This Row],[COD]],TNOMINA[CODIGO],TNOMINA[sbruto])</f>
        <v>20000</v>
      </c>
      <c r="K1221" s="42">
        <f>_xlfn.XLOOKUP(Tabla15[[#This Row],[COD]],TNOMINA[CODIGO],TNOMINA[ISR])</f>
        <v>0</v>
      </c>
      <c r="L1221" s="42">
        <f>_xlfn.XLOOKUP(Tabla15[[#This Row],[COD]],TNOMINA[CODIGO],TNOMINA[SFS])</f>
        <v>608</v>
      </c>
      <c r="M1221" s="42">
        <f>_xlfn.XLOOKUP(Tabla15[[#This Row],[COD]],TNOMINA[CODIGO],TNOMINA[AFP])</f>
        <v>574</v>
      </c>
      <c r="N1221" s="42">
        <f>_xlfn.XLOOKUP(Tabla15[[#This Row],[COD]],TNOMINA[CODIGO],TNOMINA[Otro Desc.])</f>
        <v>25</v>
      </c>
      <c r="O1221" s="42">
        <f>_xlfn.XLOOKUP(Tabla15[[#This Row],[COD]],TNOMINA[CODIGO],TNOMINA[sneto])</f>
        <v>18793</v>
      </c>
      <c r="P1221" t="str">
        <f>_xlfn.XLOOKUP(Tabla15[[#This Row],[CEDULA]],EMPXSEXO[NODOC],EMPXSEXO[GENERO])</f>
        <v>M</v>
      </c>
      <c r="Q1221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2" spans="1:17" hidden="1">
      <c r="A1222" t="s">
        <v>8279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00104953153</v>
      </c>
      <c r="D1222" t="str">
        <f>_xlfn.XLOOKUP(Tabla15[[#This Row],[CEDULA]],TMODELO[Numero Documento],TMODELO[Empleado],_xlfn.XLOOKUP(Tabla15[[#This Row],[CEDULA]],TNOMINA[cedula],TNOMINA[nombre]))</f>
        <v>LUIS ALBERTO TEJADA LOPEZ</v>
      </c>
      <c r="E1222" t="str">
        <f>_xlfn.XLOOKUP(Tabla15[[#This Row],[CEDULA]],TMODELO[Numero Documento],TMODELO[Cargo],_xlfn.XLOOKUP(Tabla15[[#This Row],[COD]],TNOMINA[CODIGO],TNOMINA[cargo]))</f>
        <v>MAESTRO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2">
        <f>_xlfn.XLOOKUP(Tabla15[[#This Row],[COD]],TNOMINA[CODIGO],TNOMINA[sbruto])</f>
        <v>20000</v>
      </c>
      <c r="K1222" s="42">
        <f>_xlfn.XLOOKUP(Tabla15[[#This Row],[COD]],TNOMINA[CODIGO],TNOMINA[ISR])</f>
        <v>0</v>
      </c>
      <c r="L1222" s="42">
        <f>_xlfn.XLOOKUP(Tabla15[[#This Row],[COD]],TNOMINA[CODIGO],TNOMINA[SFS])</f>
        <v>608</v>
      </c>
      <c r="M1222" s="42">
        <f>_xlfn.XLOOKUP(Tabla15[[#This Row],[COD]],TNOMINA[CODIGO],TNOMINA[AFP])</f>
        <v>574</v>
      </c>
      <c r="N1222" s="42">
        <f>_xlfn.XLOOKUP(Tabla15[[#This Row],[COD]],TNOMINA[CODIGO],TNOMINA[Otro Desc.])</f>
        <v>25</v>
      </c>
      <c r="O1222" s="42">
        <f>_xlfn.XLOOKUP(Tabla15[[#This Row],[COD]],TNOMINA[CODIGO],TNOMINA[sneto])</f>
        <v>18793</v>
      </c>
      <c r="P1222" t="str">
        <f>_xlfn.XLOOKUP(Tabla15[[#This Row],[CEDULA]],EMPXSEXO[NODOC],EMPXSEXO[GENERO])</f>
        <v>M</v>
      </c>
      <c r="Q1222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3" spans="1:17" hidden="1">
      <c r="A1223" t="s">
        <v>8367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00103872206</v>
      </c>
      <c r="D1223" t="str">
        <f>_xlfn.XLOOKUP(Tabla15[[#This Row],[CEDULA]],TMODELO[Numero Documento],TMODELO[Empleado],_xlfn.XLOOKUP(Tabla15[[#This Row],[CEDULA]],TNOMINA[cedula],TNOMINA[nombre]))</f>
        <v>VICTOR EUGENIO PEÑA NOLASCO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2">
        <f>_xlfn.XLOOKUP(Tabla15[[#This Row],[COD]],TNOMINA[CODIGO],TNOMINA[sbruto])</f>
        <v>20000</v>
      </c>
      <c r="K1223" s="42">
        <f>_xlfn.XLOOKUP(Tabla15[[#This Row],[COD]],TNOMINA[CODIGO],TNOMINA[ISR])</f>
        <v>0</v>
      </c>
      <c r="L1223" s="42">
        <f>_xlfn.XLOOKUP(Tabla15[[#This Row],[COD]],TNOMINA[CODIGO],TNOMINA[SFS])</f>
        <v>608</v>
      </c>
      <c r="M1223" s="42">
        <f>_xlfn.XLOOKUP(Tabla15[[#This Row],[COD]],TNOMINA[CODIGO],TNOMINA[AFP])</f>
        <v>574</v>
      </c>
      <c r="N1223" s="42">
        <f>_xlfn.XLOOKUP(Tabla15[[#This Row],[COD]],TNOMINA[CODIGO],TNOMINA[Otro Desc.])</f>
        <v>25</v>
      </c>
      <c r="O1223" s="42">
        <f>_xlfn.XLOOKUP(Tabla15[[#This Row],[COD]],TNOMINA[CODIGO],TNOMINA[sneto])</f>
        <v>18793</v>
      </c>
      <c r="P1223" t="str">
        <f>_xlfn.XLOOKUP(Tabla15[[#This Row],[CEDULA]],EMPXSEXO[NODOC],EMPXSEXO[GENERO])</f>
        <v>M</v>
      </c>
      <c r="Q1223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4" spans="1:17" hidden="1">
      <c r="A1224" t="s">
        <v>8169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00101844918</v>
      </c>
      <c r="D1224" t="str">
        <f>_xlfn.XLOOKUP(Tabla15[[#This Row],[CEDULA]],TMODELO[Numero Documento],TMODELO[Empleado],_xlfn.XLOOKUP(Tabla15[[#This Row],[CEDULA]],TNOMINA[cedula],TNOMINA[nombre]))</f>
        <v>CLAUDIA LISBET MORALES HERNANDEZ</v>
      </c>
      <c r="E1224" t="str">
        <f>_xlfn.XLOOKUP(Tabla15[[#This Row],[CEDULA]],TMODELO[Numero Documento],TMODELO[Cargo],_xlfn.XLOOKUP(Tabla15[[#This Row],[COD]],TNOMINA[CODIGO],TNOMINA[cargo]))</f>
        <v>MAESTRO DE ARTESANIA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ESTATUTO SIMPLIFICADO</v>
      </c>
      <c r="I1224" t="str">
        <f>IF(Tabla15[[#This Row],[CAT1]]&lt;&gt;"",Tabla15[[#This Row],[CAT1]],Tabla15[[#This Row],[CAT2]])</f>
        <v>ESTATUTO SIMPLIFICADO</v>
      </c>
      <c r="J1224" s="42">
        <f>_xlfn.XLOOKUP(Tabla15[[#This Row],[COD]],TNOMINA[CODIGO],TNOMINA[sbruto])</f>
        <v>16500</v>
      </c>
      <c r="K1224" s="42">
        <f>_xlfn.XLOOKUP(Tabla15[[#This Row],[COD]],TNOMINA[CODIGO],TNOMINA[ISR])</f>
        <v>0</v>
      </c>
      <c r="L1224" s="42">
        <f>_xlfn.XLOOKUP(Tabla15[[#This Row],[COD]],TNOMINA[CODIGO],TNOMINA[SFS])</f>
        <v>501.6</v>
      </c>
      <c r="M1224" s="42">
        <f>_xlfn.XLOOKUP(Tabla15[[#This Row],[COD]],TNOMINA[CODIGO],TNOMINA[AFP])</f>
        <v>473.55</v>
      </c>
      <c r="N1224" s="42">
        <f>_xlfn.XLOOKUP(Tabla15[[#This Row],[COD]],TNOMINA[CODIGO],TNOMINA[Otro Desc.])</f>
        <v>571</v>
      </c>
      <c r="O1224" s="42">
        <f>_xlfn.XLOOKUP(Tabla15[[#This Row],[COD]],TNOMINA[CODIGO],TNOMINA[sneto])</f>
        <v>14953.85</v>
      </c>
      <c r="P1224" t="str">
        <f>_xlfn.XLOOKUP(Tabla15[[#This Row],[CEDULA]],EMPXSEXO[NODOC],EMPXSEXO[GENERO])</f>
        <v>F</v>
      </c>
      <c r="Q1224" s="104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5" spans="1:17" hidden="1">
      <c r="A1225" t="s">
        <v>8250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01001083896</v>
      </c>
      <c r="D1225" t="str">
        <f>_xlfn.XLOOKUP(Tabla15[[#This Row],[CEDULA]],TMODELO[Numero Documento],TMODELO[Empleado],_xlfn.XLOOKUP(Tabla15[[#This Row],[CEDULA]],TNOMINA[cedula],TNOMINA[nombre]))</f>
        <v>JUAN ARTURO SANCHEZ ESTEPAN</v>
      </c>
      <c r="E1225" t="str">
        <f>_xlfn.XLOOKUP(Tabla15[[#This Row],[CEDULA]],TMODELO[Numero Documento],TMODELO[Cargo],_xlfn.XLOOKUP(Tabla15[[#This Row],[COD]],TNOMINA[CODIGO],TNOMINA[cargo]))</f>
        <v>TECNICO CONTABILIDAD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2">
        <f>_xlfn.XLOOKUP(Tabla15[[#This Row],[COD]],TNOMINA[CODIGO],TNOMINA[sbruto])</f>
        <v>36000</v>
      </c>
      <c r="K1225" s="42">
        <f>_xlfn.XLOOKUP(Tabla15[[#This Row],[COD]],TNOMINA[CODIGO],TNOMINA[ISR])</f>
        <v>0</v>
      </c>
      <c r="L1225" s="42">
        <f>_xlfn.XLOOKUP(Tabla15[[#This Row],[COD]],TNOMINA[CODIGO],TNOMINA[SFS])</f>
        <v>1094.4000000000001</v>
      </c>
      <c r="M1225" s="42">
        <f>_xlfn.XLOOKUP(Tabla15[[#This Row],[COD]],TNOMINA[CODIGO],TNOMINA[AFP])</f>
        <v>1033.2</v>
      </c>
      <c r="N1225" s="42">
        <f>_xlfn.XLOOKUP(Tabla15[[#This Row],[COD]],TNOMINA[CODIGO],TNOMINA[Otro Desc.])</f>
        <v>25</v>
      </c>
      <c r="O1225" s="42">
        <f>_xlfn.XLOOKUP(Tabla15[[#This Row],[COD]],TNOMINA[CODIGO],TNOMINA[sneto])</f>
        <v>33847.4</v>
      </c>
      <c r="P1225" t="str">
        <f>_xlfn.XLOOKUP(Tabla15[[#This Row],[CEDULA]],EMPXSEXO[NODOC],EMPXSEXO[GENERO])</f>
        <v>M</v>
      </c>
      <c r="Q1225" s="104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1226" spans="1:17" hidden="1">
      <c r="A1226" t="s">
        <v>8180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40226080253</v>
      </c>
      <c r="D1226" t="str">
        <f>_xlfn.XLOOKUP(Tabla15[[#This Row],[CEDULA]],TMODELO[Numero Documento],TMODELO[Empleado],_xlfn.XLOOKUP(Tabla15[[#This Row],[CEDULA]],TNOMINA[cedula],TNOMINA[nombre]))</f>
        <v>DI BLASIO TAVERAS MEDINA</v>
      </c>
      <c r="E1226" t="str">
        <f>_xlfn.XLOOKUP(Tabla15[[#This Row],[CEDULA]],TMODELO[Numero Documento],TMODELO[Cargo],_xlfn.XLOOKUP(Tabla15[[#This Row],[COD]],TNOMINA[CODIGO],TNOMINA[cargo]))</f>
        <v>ENCARGADO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2">
        <f>_xlfn.XLOOKUP(Tabla15[[#This Row],[COD]],TNOMINA[CODIGO],TNOMINA[sbruto])</f>
        <v>100000</v>
      </c>
      <c r="K1226" s="42">
        <f>_xlfn.XLOOKUP(Tabla15[[#This Row],[COD]],TNOMINA[CODIGO],TNOMINA[ISR])</f>
        <v>12105.37</v>
      </c>
      <c r="L1226" s="42">
        <f>_xlfn.XLOOKUP(Tabla15[[#This Row],[COD]],TNOMINA[CODIGO],TNOMINA[SFS])</f>
        <v>3040</v>
      </c>
      <c r="M1226" s="42">
        <f>_xlfn.XLOOKUP(Tabla15[[#This Row],[COD]],TNOMINA[CODIGO],TNOMINA[AFP])</f>
        <v>2870</v>
      </c>
      <c r="N1226" s="42">
        <f>_xlfn.XLOOKUP(Tabla15[[#This Row],[COD]],TNOMINA[CODIGO],TNOMINA[Otro Desc.])</f>
        <v>25</v>
      </c>
      <c r="O1226" s="42">
        <f>_xlfn.XLOOKUP(Tabla15[[#This Row],[COD]],TNOMINA[CODIGO],TNOMINA[sneto])</f>
        <v>81959.63</v>
      </c>
      <c r="P1226" t="str">
        <f>_xlfn.XLOOKUP(Tabla15[[#This Row],[CEDULA]],EMPXSEXO[NODOC],EMPXSEXO[GENERO])</f>
        <v>M</v>
      </c>
      <c r="Q1226" s="104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1227" spans="1:17" hidden="1">
      <c r="A1227" t="s">
        <v>8228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40222081834</v>
      </c>
      <c r="D1227" t="str">
        <f>_xlfn.XLOOKUP(Tabla15[[#This Row],[CEDULA]],TMODELO[Numero Documento],TMODELO[Empleado],_xlfn.XLOOKUP(Tabla15[[#This Row],[CEDULA]],TNOMINA[cedula],TNOMINA[nombre]))</f>
        <v>JHONNY MIGUEL HERRERA RODRIGUEZ</v>
      </c>
      <c r="E1227" t="str">
        <f>_xlfn.XLOOKUP(Tabla15[[#This Row],[CEDULA]],TMODELO[Numero Documento],TMODELO[Cargo],_xlfn.XLOOKUP(Tabla15[[#This Row],[COD]],TNOMINA[CODIGO],TNOMINA[cargo]))</f>
        <v>ENCARGADO PROVINCIAL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2">
        <f>_xlfn.XLOOKUP(Tabla15[[#This Row],[COD]],TNOMINA[CODIGO],TNOMINA[sbruto])</f>
        <v>40000</v>
      </c>
      <c r="K1227" s="42">
        <f>_xlfn.XLOOKUP(Tabla15[[#This Row],[COD]],TNOMINA[CODIGO],TNOMINA[ISR])</f>
        <v>442.65</v>
      </c>
      <c r="L1227" s="42">
        <f>_xlfn.XLOOKUP(Tabla15[[#This Row],[COD]],TNOMINA[CODIGO],TNOMINA[SFS])</f>
        <v>1216</v>
      </c>
      <c r="M1227" s="42">
        <f>_xlfn.XLOOKUP(Tabla15[[#This Row],[COD]],TNOMINA[CODIGO],TNOMINA[AFP])</f>
        <v>1148</v>
      </c>
      <c r="N1227" s="42">
        <f>_xlfn.XLOOKUP(Tabla15[[#This Row],[COD]],TNOMINA[CODIGO],TNOMINA[Otro Desc.])</f>
        <v>25</v>
      </c>
      <c r="O1227" s="42">
        <f>_xlfn.XLOOKUP(Tabla15[[#This Row],[COD]],TNOMINA[CODIGO],TNOMINA[sneto])</f>
        <v>37168.35</v>
      </c>
      <c r="P1227" t="str">
        <f>_xlfn.XLOOKUP(Tabla15[[#This Row],[CEDULA]],EMPXSEXO[NODOC],EMPXSEXO[GENERO])</f>
        <v>M</v>
      </c>
      <c r="Q1227" s="104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1228" spans="1:17" hidden="1">
      <c r="A1228" t="s">
        <v>8339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05000063775</v>
      </c>
      <c r="D1228" t="str">
        <f>_xlfn.XLOOKUP(Tabla15[[#This Row],[CEDULA]],TMODELO[Numero Documento],TMODELO[Empleado],_xlfn.XLOOKUP(Tabla15[[#This Row],[CEDULA]],TNOMINA[cedula],TNOMINA[nombre]))</f>
        <v>ROSA ELBA PAEZ</v>
      </c>
      <c r="E1228" t="str">
        <f>_xlfn.XLOOKUP(Tabla15[[#This Row],[CEDULA]],TMODELO[Numero Documento],TMODELO[Cargo],_xlfn.XLOOKUP(Tabla15[[#This Row],[COD]],TNOMINA[CODIGO],TNOMINA[cargo]))</f>
        <v>COORD. OPERATIVO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2">
        <f>_xlfn.XLOOKUP(Tabla15[[#This Row],[COD]],TNOMINA[CODIGO],TNOMINA[sbruto])</f>
        <v>60000</v>
      </c>
      <c r="K1228" s="42">
        <f>_xlfn.XLOOKUP(Tabla15[[#This Row],[COD]],TNOMINA[CODIGO],TNOMINA[ISR])</f>
        <v>3486.68</v>
      </c>
      <c r="L1228" s="42">
        <f>_xlfn.XLOOKUP(Tabla15[[#This Row],[COD]],TNOMINA[CODIGO],TNOMINA[SFS])</f>
        <v>1824</v>
      </c>
      <c r="M1228" s="42">
        <f>_xlfn.XLOOKUP(Tabla15[[#This Row],[COD]],TNOMINA[CODIGO],TNOMINA[AFP])</f>
        <v>1722</v>
      </c>
      <c r="N1228" s="42">
        <f>_xlfn.XLOOKUP(Tabla15[[#This Row],[COD]],TNOMINA[CODIGO],TNOMINA[Otro Desc.])</f>
        <v>25</v>
      </c>
      <c r="O1228" s="42">
        <f>_xlfn.XLOOKUP(Tabla15[[#This Row],[COD]],TNOMINA[CODIGO],TNOMINA[sneto])</f>
        <v>52942.32</v>
      </c>
      <c r="P1228" t="str">
        <f>_xlfn.XLOOKUP(Tabla15[[#This Row],[CEDULA]],EMPXSEXO[NODOC],EMPXSEXO[GENERO])</f>
        <v>F</v>
      </c>
      <c r="Q1228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29" spans="1:17" hidden="1">
      <c r="A1229" t="s">
        <v>8315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00118895192</v>
      </c>
      <c r="D1229" t="str">
        <f>_xlfn.XLOOKUP(Tabla15[[#This Row],[CEDULA]],TMODELO[Numero Documento],TMODELO[Empleado],_xlfn.XLOOKUP(Tabla15[[#This Row],[CEDULA]],TNOMINA[cedula],TNOMINA[nombre]))</f>
        <v>NOELFRI PAMELL DIAZ LEBRON</v>
      </c>
      <c r="E1229" t="str">
        <f>_xlfn.XLOOKUP(Tabla15[[#This Row],[CEDULA]],TMODELO[Numero Documento],TMODELO[Cargo],_xlfn.XLOOKUP(Tabla15[[#This Row],[COD]],TNOMINA[CODIGO],TNOMINA[cargo]))</f>
        <v>TECNICO DE REGISTRO DE OBRAS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2">
        <f>_xlfn.XLOOKUP(Tabla15[[#This Row],[COD]],TNOMINA[CODIGO],TNOMINA[sbruto])</f>
        <v>36000</v>
      </c>
      <c r="K1229" s="42">
        <f>_xlfn.XLOOKUP(Tabla15[[#This Row],[COD]],TNOMINA[CODIGO],TNOMINA[ISR])</f>
        <v>0</v>
      </c>
      <c r="L1229" s="42">
        <f>_xlfn.XLOOKUP(Tabla15[[#This Row],[COD]],TNOMINA[CODIGO],TNOMINA[SFS])</f>
        <v>1094.4000000000001</v>
      </c>
      <c r="M1229" s="42">
        <f>_xlfn.XLOOKUP(Tabla15[[#This Row],[COD]],TNOMINA[CODIGO],TNOMINA[AFP])</f>
        <v>1033.2</v>
      </c>
      <c r="N1229" s="42">
        <f>_xlfn.XLOOKUP(Tabla15[[#This Row],[COD]],TNOMINA[CODIGO],TNOMINA[Otro Desc.])</f>
        <v>15361</v>
      </c>
      <c r="O1229" s="42">
        <f>_xlfn.XLOOKUP(Tabla15[[#This Row],[COD]],TNOMINA[CODIGO],TNOMINA[sneto])</f>
        <v>18511.400000000001</v>
      </c>
      <c r="P1229" t="str">
        <f>_xlfn.XLOOKUP(Tabla15[[#This Row],[CEDULA]],EMPXSEXO[NODOC],EMPXSEXO[GENERO])</f>
        <v>M</v>
      </c>
      <c r="Q1229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0" spans="1:17" hidden="1">
      <c r="A1230" t="s">
        <v>8211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40200424329</v>
      </c>
      <c r="D1230" t="str">
        <f>_xlfn.XLOOKUP(Tabla15[[#This Row],[CEDULA]],TMODELO[Numero Documento],TMODELO[Empleado],_xlfn.XLOOKUP(Tabla15[[#This Row],[CEDULA]],TNOMINA[cedula],TNOMINA[nombre]))</f>
        <v>HEIDY LEIDY ORTIZ MENDEZ</v>
      </c>
      <c r="E1230" t="str">
        <f>_xlfn.XLOOKUP(Tabla15[[#This Row],[CEDULA]],TMODELO[Numero Documento],TMODELO[Cargo],_xlfn.XLOOKUP(Tabla15[[#This Row],[COD]],TNOMINA[CODIGO],TNOMINA[cargo]))</f>
        <v>TECNICO DE REGISTRO DE OBRAS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2">
        <f>_xlfn.XLOOKUP(Tabla15[[#This Row],[COD]],TNOMINA[CODIGO],TNOMINA[sbruto])</f>
        <v>36000</v>
      </c>
      <c r="K1230" s="42">
        <f>_xlfn.XLOOKUP(Tabla15[[#This Row],[COD]],TNOMINA[CODIGO],TNOMINA[ISR])</f>
        <v>0</v>
      </c>
      <c r="L1230" s="42">
        <f>_xlfn.XLOOKUP(Tabla15[[#This Row],[COD]],TNOMINA[CODIGO],TNOMINA[SFS])</f>
        <v>1094.4000000000001</v>
      </c>
      <c r="M1230" s="42">
        <f>_xlfn.XLOOKUP(Tabla15[[#This Row],[COD]],TNOMINA[CODIGO],TNOMINA[AFP])</f>
        <v>1033.2</v>
      </c>
      <c r="N1230" s="42">
        <f>_xlfn.XLOOKUP(Tabla15[[#This Row],[COD]],TNOMINA[CODIGO],TNOMINA[Otro Desc.])</f>
        <v>7231</v>
      </c>
      <c r="O1230" s="42">
        <f>_xlfn.XLOOKUP(Tabla15[[#This Row],[COD]],TNOMINA[CODIGO],TNOMINA[sneto])</f>
        <v>26641.4</v>
      </c>
      <c r="P1230" t="str">
        <f>_xlfn.XLOOKUP(Tabla15[[#This Row],[CEDULA]],EMPXSEXO[NODOC],EMPXSEXO[GENERO])</f>
        <v>F</v>
      </c>
      <c r="Q1230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1" spans="1:17" hidden="1">
      <c r="A1231" t="s">
        <v>8172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00113482814</v>
      </c>
      <c r="D1231" t="str">
        <f>_xlfn.XLOOKUP(Tabla15[[#This Row],[CEDULA]],TMODELO[Numero Documento],TMODELO[Empleado],_xlfn.XLOOKUP(Tabla15[[#This Row],[CEDULA]],TNOMINA[cedula],TNOMINA[nombre]))</f>
        <v>CRISTIAN ANTONIO MATOS FELIZ</v>
      </c>
      <c r="E1231" t="str">
        <f>_xlfn.XLOOKUP(Tabla15[[#This Row],[CEDULA]],TMODELO[Numero Documento],TMODELO[Cargo],_xlfn.XLOOKUP(Tabla15[[#This Row],[COD]],TNOMINA[CODIGO],TNOMINA[cargo]))</f>
        <v>TECNICO DE REGISTRO DE OBRAS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TEMPORALES</v>
      </c>
      <c r="I1231" t="str">
        <f>IF(Tabla15[[#This Row],[CAT1]]&lt;&gt;"",Tabla15[[#This Row],[CAT1]],Tabla15[[#This Row],[CAT2]])</f>
        <v>TEMPORALES</v>
      </c>
      <c r="J1231" s="42">
        <f>_xlfn.XLOOKUP(Tabla15[[#This Row],[COD]],TNOMINA[CODIGO],TNOMINA[sbruto])</f>
        <v>36000</v>
      </c>
      <c r="K1231" s="42">
        <f>_xlfn.XLOOKUP(Tabla15[[#This Row],[COD]],TNOMINA[CODIGO],TNOMINA[ISR])</f>
        <v>0</v>
      </c>
      <c r="L1231" s="42">
        <f>_xlfn.XLOOKUP(Tabla15[[#This Row],[COD]],TNOMINA[CODIGO],TNOMINA[SFS])</f>
        <v>1094.4000000000001</v>
      </c>
      <c r="M1231" s="42">
        <f>_xlfn.XLOOKUP(Tabla15[[#This Row],[COD]],TNOMINA[CODIGO],TNOMINA[AFP])</f>
        <v>1033.2</v>
      </c>
      <c r="N1231" s="42">
        <f>_xlfn.XLOOKUP(Tabla15[[#This Row],[COD]],TNOMINA[CODIGO],TNOMINA[Otro Desc.])</f>
        <v>7109.9200000000019</v>
      </c>
      <c r="O1231" s="42">
        <f>_xlfn.XLOOKUP(Tabla15[[#This Row],[COD]],TNOMINA[CODIGO],TNOMINA[sneto])</f>
        <v>26762.48</v>
      </c>
      <c r="P1231" t="str">
        <f>_xlfn.XLOOKUP(Tabla15[[#This Row],[CEDULA]],EMPXSEXO[NODOC],EMPXSEXO[GENERO])</f>
        <v>M</v>
      </c>
      <c r="Q1231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2" spans="1:17" hidden="1">
      <c r="A1232" t="s">
        <v>8377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40212207167</v>
      </c>
      <c r="D1232" t="str">
        <f>_xlfn.XLOOKUP(Tabla15[[#This Row],[CEDULA]],TMODELO[Numero Documento],TMODELO[Empleado],_xlfn.XLOOKUP(Tabla15[[#This Row],[CEDULA]],TNOMINA[cedula],TNOMINA[nombre]))</f>
        <v>YADIRI ESTEFANI ROSADO PEREZ</v>
      </c>
      <c r="E1232" t="str">
        <f>_xlfn.XLOOKUP(Tabla15[[#This Row],[CEDULA]],TMODELO[Numero Documento],TMODELO[Cargo],_xlfn.XLOOKUP(Tabla15[[#This Row],[COD]],TNOMINA[CODIGO],TNOMINA[cargo]))</f>
        <v>TECNICO DE REGISTRO DE OBRAS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2">
        <f>_xlfn.XLOOKUP(Tabla15[[#This Row],[COD]],TNOMINA[CODIGO],TNOMINA[sbruto])</f>
        <v>36000</v>
      </c>
      <c r="K1232" s="42">
        <f>_xlfn.XLOOKUP(Tabla15[[#This Row],[COD]],TNOMINA[CODIGO],TNOMINA[ISR])</f>
        <v>0</v>
      </c>
      <c r="L1232" s="42">
        <f>_xlfn.XLOOKUP(Tabla15[[#This Row],[COD]],TNOMINA[CODIGO],TNOMINA[SFS])</f>
        <v>1094.4000000000001</v>
      </c>
      <c r="M1232" s="42">
        <f>_xlfn.XLOOKUP(Tabla15[[#This Row],[COD]],TNOMINA[CODIGO],TNOMINA[AFP])</f>
        <v>1033.2</v>
      </c>
      <c r="N1232" s="42">
        <f>_xlfn.XLOOKUP(Tabla15[[#This Row],[COD]],TNOMINA[CODIGO],TNOMINA[Otro Desc.])</f>
        <v>12071</v>
      </c>
      <c r="O1232" s="42">
        <f>_xlfn.XLOOKUP(Tabla15[[#This Row],[COD]],TNOMINA[CODIGO],TNOMINA[sneto])</f>
        <v>21801.4</v>
      </c>
      <c r="P1232" t="str">
        <f>_xlfn.XLOOKUP(Tabla15[[#This Row],[CEDULA]],EMPXSEXO[NODOC],EMPXSEXO[GENERO])</f>
        <v>F</v>
      </c>
      <c r="Q1232" s="104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3" spans="1:17" hidden="1">
      <c r="A1233" t="s">
        <v>8144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03103421636</v>
      </c>
      <c r="D1233" t="str">
        <f>_xlfn.XLOOKUP(Tabla15[[#This Row],[CEDULA]],TMODELO[Numero Documento],TMODELO[Empleado],_xlfn.XLOOKUP(Tabla15[[#This Row],[CEDULA]],TNOMINA[cedula],TNOMINA[nombre]))</f>
        <v>ANNABEL MARIA HIRALDO MEDINA</v>
      </c>
      <c r="E1233" t="str">
        <f>_xlfn.XLOOKUP(Tabla15[[#This Row],[CEDULA]],TMODELO[Numero Documento],TMODELO[Cargo],_xlfn.XLOOKUP(Tabla15[[#This Row],[COD]],TNOMINA[CODIGO],TNOMINA[cargo]))</f>
        <v>COORD. OPERATIVO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2">
        <f>_xlfn.XLOOKUP(Tabla15[[#This Row],[COD]],TNOMINA[CODIGO],TNOMINA[sbruto])</f>
        <v>70000</v>
      </c>
      <c r="K1233" s="42">
        <f>_xlfn.XLOOKUP(Tabla15[[#This Row],[COD]],TNOMINA[CODIGO],TNOMINA[ISR])</f>
        <v>5368.48</v>
      </c>
      <c r="L1233" s="42">
        <f>_xlfn.XLOOKUP(Tabla15[[#This Row],[COD]],TNOMINA[CODIGO],TNOMINA[SFS])</f>
        <v>2128</v>
      </c>
      <c r="M1233" s="42">
        <f>_xlfn.XLOOKUP(Tabla15[[#This Row],[COD]],TNOMINA[CODIGO],TNOMINA[AFP])</f>
        <v>2009</v>
      </c>
      <c r="N1233" s="42">
        <f>_xlfn.XLOOKUP(Tabla15[[#This Row],[COD]],TNOMINA[CODIGO],TNOMINA[Otro Desc.])</f>
        <v>25.000000000007276</v>
      </c>
      <c r="O1233" s="42">
        <f>_xlfn.XLOOKUP(Tabla15[[#This Row],[COD]],TNOMINA[CODIGO],TNOMINA[sneto])</f>
        <v>60469.52</v>
      </c>
      <c r="P1233" t="str">
        <f>_xlfn.XLOOKUP(Tabla15[[#This Row],[CEDULA]],EMPXSEXO[NODOC],EMPXSEXO[GENERO])</f>
        <v>F</v>
      </c>
      <c r="Q1233" s="104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1234" spans="1:17" hidden="1">
      <c r="A1234" t="s">
        <v>8184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22500121193</v>
      </c>
      <c r="D1234" t="str">
        <f>_xlfn.XLOOKUP(Tabla15[[#This Row],[CEDULA]],TMODELO[Numero Documento],TMODELO[Empleado],_xlfn.XLOOKUP(Tabla15[[#This Row],[CEDULA]],TNOMINA[cedula],TNOMINA[nombre]))</f>
        <v>EDDY RICHARD MARTELL BRAZOBAN</v>
      </c>
      <c r="E1234" t="str">
        <f>_xlfn.XLOOKUP(Tabla15[[#This Row],[CEDULA]],TMODELO[Numero Documento],TMODELO[Cargo],_xlfn.XLOOKUP(Tabla15[[#This Row],[COD]],TNOMINA[CODIGO],TNOMINA[cargo]))</f>
        <v>ARQUITECTO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2">
        <f>_xlfn.XLOOKUP(Tabla15[[#This Row],[COD]],TNOMINA[CODIGO],TNOMINA[sbruto])</f>
        <v>60000</v>
      </c>
      <c r="K1234" s="42">
        <f>_xlfn.XLOOKUP(Tabla15[[#This Row],[COD]],TNOMINA[CODIGO],TNOMINA[ISR])</f>
        <v>3486.68</v>
      </c>
      <c r="L1234" s="42">
        <f>_xlfn.XLOOKUP(Tabla15[[#This Row],[COD]],TNOMINA[CODIGO],TNOMINA[SFS])</f>
        <v>1824</v>
      </c>
      <c r="M1234" s="42">
        <f>_xlfn.XLOOKUP(Tabla15[[#This Row],[COD]],TNOMINA[CODIGO],TNOMINA[AFP])</f>
        <v>1722</v>
      </c>
      <c r="N1234" s="42">
        <f>_xlfn.XLOOKUP(Tabla15[[#This Row],[COD]],TNOMINA[CODIGO],TNOMINA[Otro Desc.])</f>
        <v>25</v>
      </c>
      <c r="O1234" s="42">
        <f>_xlfn.XLOOKUP(Tabla15[[#This Row],[COD]],TNOMINA[CODIGO],TNOMINA[sneto])</f>
        <v>52942.32</v>
      </c>
      <c r="P1234" t="str">
        <f>_xlfn.XLOOKUP(Tabla15[[#This Row],[CEDULA]],EMPXSEXO[NODOC],EMPXSEXO[GENERO])</f>
        <v>M</v>
      </c>
      <c r="Q1234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5" spans="1:17" hidden="1">
      <c r="A1235" t="s">
        <v>8305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40225155866</v>
      </c>
      <c r="D1235" t="str">
        <f>_xlfn.XLOOKUP(Tabla15[[#This Row],[CEDULA]],TMODELO[Numero Documento],TMODELO[Empleado],_xlfn.XLOOKUP(Tabla15[[#This Row],[CEDULA]],TNOMINA[cedula],TNOMINA[nombre]))</f>
        <v>MILAGROS TERESITA HUERTA SANABRIA</v>
      </c>
      <c r="E1235" t="str">
        <f>_xlfn.XLOOKUP(Tabla15[[#This Row],[CEDULA]],TMODELO[Numero Documento],TMODELO[Cargo],_xlfn.XLOOKUP(Tabla15[[#This Row],[COD]],TNOMINA[CODIGO],TNOMINA[cargo]))</f>
        <v>ARQUITECTO (A)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2">
        <f>_xlfn.XLOOKUP(Tabla15[[#This Row],[COD]],TNOMINA[CODIGO],TNOMINA[sbruto])</f>
        <v>45000</v>
      </c>
      <c r="K1235" s="42">
        <f>_xlfn.XLOOKUP(Tabla15[[#This Row],[COD]],TNOMINA[CODIGO],TNOMINA[ISR])</f>
        <v>1148.33</v>
      </c>
      <c r="L1235" s="42">
        <f>_xlfn.XLOOKUP(Tabla15[[#This Row],[COD]],TNOMINA[CODIGO],TNOMINA[SFS])</f>
        <v>1368</v>
      </c>
      <c r="M1235" s="42">
        <f>_xlfn.XLOOKUP(Tabla15[[#This Row],[COD]],TNOMINA[CODIGO],TNOMINA[AFP])</f>
        <v>1291.5</v>
      </c>
      <c r="N1235" s="42">
        <f>_xlfn.XLOOKUP(Tabla15[[#This Row],[COD]],TNOMINA[CODIGO],TNOMINA[Otro Desc.])</f>
        <v>25</v>
      </c>
      <c r="O1235" s="42">
        <f>_xlfn.XLOOKUP(Tabla15[[#This Row],[COD]],TNOMINA[CODIGO],TNOMINA[sneto])</f>
        <v>41167.17</v>
      </c>
      <c r="P1235" t="str">
        <f>_xlfn.XLOOKUP(Tabla15[[#This Row],[CEDULA]],EMPXSEXO[NODOC],EMPXSEXO[GENERO])</f>
        <v>F</v>
      </c>
      <c r="Q1235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6" spans="1:17" hidden="1">
      <c r="A1236" t="s">
        <v>8231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22400396069</v>
      </c>
      <c r="D1236" t="str">
        <f>_xlfn.XLOOKUP(Tabla15[[#This Row],[CEDULA]],TMODELO[Numero Documento],TMODELO[Empleado],_xlfn.XLOOKUP(Tabla15[[#This Row],[CEDULA]],TNOMINA[cedula],TNOMINA[nombre]))</f>
        <v>JOEL ALFREDO COISCOU HENRIQUEZ</v>
      </c>
      <c r="E1236" t="str">
        <f>_xlfn.XLOOKUP(Tabla15[[#This Row],[CEDULA]],TMODELO[Numero Documento],TMODELO[Cargo],_xlfn.XLOOKUP(Tabla15[[#This Row],[COD]],TNOMINA[CODIGO],TNOMINA[cargo]))</f>
        <v>SOPORTE TECNICO INFORMATICO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2">
        <f>_xlfn.XLOOKUP(Tabla15[[#This Row],[COD]],TNOMINA[CODIGO],TNOMINA[sbruto])</f>
        <v>45000</v>
      </c>
      <c r="K1236" s="42">
        <f>_xlfn.XLOOKUP(Tabla15[[#This Row],[COD]],TNOMINA[CODIGO],TNOMINA[ISR])</f>
        <v>1148.33</v>
      </c>
      <c r="L1236" s="42">
        <f>_xlfn.XLOOKUP(Tabla15[[#This Row],[COD]],TNOMINA[CODIGO],TNOMINA[SFS])</f>
        <v>1368</v>
      </c>
      <c r="M1236" s="42">
        <f>_xlfn.XLOOKUP(Tabla15[[#This Row],[COD]],TNOMINA[CODIGO],TNOMINA[AFP])</f>
        <v>1291.5</v>
      </c>
      <c r="N1236" s="42">
        <f>_xlfn.XLOOKUP(Tabla15[[#This Row],[COD]],TNOMINA[CODIGO],TNOMINA[Otro Desc.])</f>
        <v>7241</v>
      </c>
      <c r="O1236" s="42">
        <f>_xlfn.XLOOKUP(Tabla15[[#This Row],[COD]],TNOMINA[CODIGO],TNOMINA[sneto])</f>
        <v>33951.17</v>
      </c>
      <c r="P1236" t="str">
        <f>_xlfn.XLOOKUP(Tabla15[[#This Row],[CEDULA]],EMPXSEXO[NODOC],EMPXSEXO[GENERO])</f>
        <v>M</v>
      </c>
      <c r="Q1236" s="104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7" spans="1:17" hidden="1">
      <c r="A1237" t="s">
        <v>8317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00118928175</v>
      </c>
      <c r="D1237" t="str">
        <f>_xlfn.XLOOKUP(Tabla15[[#This Row],[CEDULA]],TMODELO[Numero Documento],TMODELO[Empleado],_xlfn.XLOOKUP(Tabla15[[#This Row],[CEDULA]],TNOMINA[cedula],TNOMINA[nombre]))</f>
        <v>PAMELA MARIA MARTINEZ JIMENEZ</v>
      </c>
      <c r="E1237" t="str">
        <f>_xlfn.XLOOKUP(Tabla15[[#This Row],[CEDULA]],TMODELO[Numero Documento],TMODELO[Cargo],_xlfn.XLOOKUP(Tabla15[[#This Row],[COD]],TNOMINA[CODIGO],TNOMINA[cargo]))</f>
        <v>ANALISTA PROYECTOS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2">
        <f>_xlfn.XLOOKUP(Tabla15[[#This Row],[COD]],TNOMINA[CODIGO],TNOMINA[sbruto])</f>
        <v>65000</v>
      </c>
      <c r="K1237" s="42">
        <f>_xlfn.XLOOKUP(Tabla15[[#This Row],[COD]],TNOMINA[CODIGO],TNOMINA[ISR])</f>
        <v>4427.58</v>
      </c>
      <c r="L1237" s="42">
        <f>_xlfn.XLOOKUP(Tabla15[[#This Row],[COD]],TNOMINA[CODIGO],TNOMINA[SFS])</f>
        <v>1976</v>
      </c>
      <c r="M1237" s="42">
        <f>_xlfn.XLOOKUP(Tabla15[[#This Row],[COD]],TNOMINA[CODIGO],TNOMINA[AFP])</f>
        <v>1865.5</v>
      </c>
      <c r="N1237" s="42">
        <f>_xlfn.XLOOKUP(Tabla15[[#This Row],[COD]],TNOMINA[CODIGO],TNOMINA[Otro Desc.])</f>
        <v>25</v>
      </c>
      <c r="O1237" s="42">
        <f>_xlfn.XLOOKUP(Tabla15[[#This Row],[COD]],TNOMINA[CODIGO],TNOMINA[sneto])</f>
        <v>56705.919999999998</v>
      </c>
      <c r="P1237" t="str">
        <f>_xlfn.XLOOKUP(Tabla15[[#This Row],[CEDULA]],EMPXSEXO[NODOC],EMPXSEXO[GENERO])</f>
        <v>F</v>
      </c>
      <c r="Q1237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8" spans="1:17" hidden="1">
      <c r="A1238" t="s">
        <v>8225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00201442589</v>
      </c>
      <c r="D1238" t="str">
        <f>_xlfn.XLOOKUP(Tabla15[[#This Row],[CEDULA]],TMODELO[Numero Documento],TMODELO[Empleado],_xlfn.XLOOKUP(Tabla15[[#This Row],[CEDULA]],TNOMINA[cedula],TNOMINA[nombre]))</f>
        <v>JESSICA ELAINE GONZALEZ VARGAS</v>
      </c>
      <c r="E1238" t="str">
        <f>_xlfn.XLOOKUP(Tabla15[[#This Row],[CEDULA]],TMODELO[Numero Documento],TMODELO[Cargo],_xlfn.XLOOKUP(Tabla15[[#This Row],[COD]],TNOMINA[CODIGO],TNOMINA[cargo]))</f>
        <v>COORDINADOR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2">
        <f>_xlfn.XLOOKUP(Tabla15[[#This Row],[COD]],TNOMINA[CODIGO],TNOMINA[sbruto])</f>
        <v>60000</v>
      </c>
      <c r="K1238" s="42">
        <f>_xlfn.XLOOKUP(Tabla15[[#This Row],[COD]],TNOMINA[CODIGO],TNOMINA[ISR])</f>
        <v>3486.68</v>
      </c>
      <c r="L1238" s="42">
        <f>_xlfn.XLOOKUP(Tabla15[[#This Row],[COD]],TNOMINA[CODIGO],TNOMINA[SFS])</f>
        <v>1824</v>
      </c>
      <c r="M1238" s="42">
        <f>_xlfn.XLOOKUP(Tabla15[[#This Row],[COD]],TNOMINA[CODIGO],TNOMINA[AFP])</f>
        <v>1722</v>
      </c>
      <c r="N1238" s="42">
        <f>_xlfn.XLOOKUP(Tabla15[[#This Row],[COD]],TNOMINA[CODIGO],TNOMINA[Otro Desc.])</f>
        <v>25</v>
      </c>
      <c r="O1238" s="42">
        <f>_xlfn.XLOOKUP(Tabla15[[#This Row],[COD]],TNOMINA[CODIGO],TNOMINA[sneto])</f>
        <v>52942.32</v>
      </c>
      <c r="P1238" t="str">
        <f>_xlfn.XLOOKUP(Tabla15[[#This Row],[CEDULA]],EMPXSEXO[NODOC],EMPXSEXO[GENERO])</f>
        <v>F</v>
      </c>
      <c r="Q1238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9" spans="1:17" hidden="1">
      <c r="A1239" t="s">
        <v>8327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00101535060</v>
      </c>
      <c r="D1239" t="str">
        <f>_xlfn.XLOOKUP(Tabla15[[#This Row],[CEDULA]],TMODELO[Numero Documento],TMODELO[Empleado],_xlfn.XLOOKUP(Tabla15[[#This Row],[CEDULA]],TNOMINA[cedula],TNOMINA[nombre]))</f>
        <v>RAIZA VALENTINA PRESTOL ALMANZAR DE CAMPOS</v>
      </c>
      <c r="E1239" t="str">
        <f>_xlfn.XLOOKUP(Tabla15[[#This Row],[CEDULA]],TMODELO[Numero Documento],TMODELO[Cargo],_xlfn.XLOOKUP(Tabla15[[#This Row],[COD]],TNOMINA[CODIGO],TNOMINA[cargo]))</f>
        <v>ANALISTA LEGAL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2">
        <f>_xlfn.XLOOKUP(Tabla15[[#This Row],[COD]],TNOMINA[CODIGO],TNOMINA[sbruto])</f>
        <v>55000</v>
      </c>
      <c r="K1239" s="42">
        <f>_xlfn.XLOOKUP(Tabla15[[#This Row],[COD]],TNOMINA[CODIGO],TNOMINA[ISR])</f>
        <v>2559.6799999999998</v>
      </c>
      <c r="L1239" s="42">
        <f>_xlfn.XLOOKUP(Tabla15[[#This Row],[COD]],TNOMINA[CODIGO],TNOMINA[SFS])</f>
        <v>1672</v>
      </c>
      <c r="M1239" s="42">
        <f>_xlfn.XLOOKUP(Tabla15[[#This Row],[COD]],TNOMINA[CODIGO],TNOMINA[AFP])</f>
        <v>1578.5</v>
      </c>
      <c r="N1239" s="42">
        <f>_xlfn.XLOOKUP(Tabla15[[#This Row],[COD]],TNOMINA[CODIGO],TNOMINA[Otro Desc.])</f>
        <v>25</v>
      </c>
      <c r="O1239" s="42">
        <f>_xlfn.XLOOKUP(Tabla15[[#This Row],[COD]],TNOMINA[CODIGO],TNOMINA[sneto])</f>
        <v>49164.82</v>
      </c>
      <c r="P1239" t="str">
        <f>_xlfn.XLOOKUP(Tabla15[[#This Row],[CEDULA]],EMPXSEXO[NODOC],EMPXSEXO[GENERO])</f>
        <v>F</v>
      </c>
      <c r="Q1239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0" spans="1:17" hidden="1">
      <c r="A1240" t="s">
        <v>8353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22600023851</v>
      </c>
      <c r="D1240" t="str">
        <f>_xlfn.XLOOKUP(Tabla15[[#This Row],[CEDULA]],TMODELO[Numero Documento],TMODELO[Empleado],_xlfn.XLOOKUP(Tabla15[[#This Row],[CEDULA]],TNOMINA[cedula],TNOMINA[nombre]))</f>
        <v>SMAILING NICOL SILVA PEREZ</v>
      </c>
      <c r="E1240" t="str">
        <f>_xlfn.XLOOKUP(Tabla15[[#This Row],[CEDULA]],TMODELO[Numero Documento],TMODELO[Cargo],_xlfn.XLOOKUP(Tabla15[[#This Row],[COD]],TNOMINA[CODIGO],TNOMINA[cargo]))</f>
        <v>ANALISTA PROYECTOS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2">
        <f>_xlfn.XLOOKUP(Tabla15[[#This Row],[COD]],TNOMINA[CODIGO],TNOMINA[sbruto])</f>
        <v>55000</v>
      </c>
      <c r="K1240" s="42">
        <f>_xlfn.XLOOKUP(Tabla15[[#This Row],[COD]],TNOMINA[CODIGO],TNOMINA[ISR])</f>
        <v>2559.6799999999998</v>
      </c>
      <c r="L1240" s="42">
        <f>_xlfn.XLOOKUP(Tabla15[[#This Row],[COD]],TNOMINA[CODIGO],TNOMINA[SFS])</f>
        <v>1672</v>
      </c>
      <c r="M1240" s="42">
        <f>_xlfn.XLOOKUP(Tabla15[[#This Row],[COD]],TNOMINA[CODIGO],TNOMINA[AFP])</f>
        <v>1578.5</v>
      </c>
      <c r="N1240" s="42">
        <f>_xlfn.XLOOKUP(Tabla15[[#This Row],[COD]],TNOMINA[CODIGO],TNOMINA[Otro Desc.])</f>
        <v>25</v>
      </c>
      <c r="O1240" s="42">
        <f>_xlfn.XLOOKUP(Tabla15[[#This Row],[COD]],TNOMINA[CODIGO],TNOMINA[sneto])</f>
        <v>49164.82</v>
      </c>
      <c r="P1240" t="str">
        <f>_xlfn.XLOOKUP(Tabla15[[#This Row],[CEDULA]],EMPXSEXO[NODOC],EMPXSEXO[GENERO])</f>
        <v>F</v>
      </c>
      <c r="Q1240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1" spans="1:17" hidden="1">
      <c r="A1241" t="s">
        <v>8329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40220928044</v>
      </c>
      <c r="D1241" t="str">
        <f>_xlfn.XLOOKUP(Tabla15[[#This Row],[CEDULA]],TMODELO[Numero Documento],TMODELO[Empleado],_xlfn.XLOOKUP(Tabla15[[#This Row],[CEDULA]],TNOMINA[cedula],TNOMINA[nombre]))</f>
        <v>RAMON GUILLERMO TABAR GARRIDO</v>
      </c>
      <c r="E1241" t="str">
        <f>_xlfn.XLOOKUP(Tabla15[[#This Row],[CEDULA]],TMODELO[Numero Documento],TMODELO[Cargo],_xlfn.XLOOKUP(Tabla15[[#This Row],[COD]],TNOMINA[CODIGO],TNOMINA[cargo]))</f>
        <v>INSPECTOR DE CONSTRUCCION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2">
        <f>_xlfn.XLOOKUP(Tabla15[[#This Row],[COD]],TNOMINA[CODIGO],TNOMINA[sbruto])</f>
        <v>45000</v>
      </c>
      <c r="K1241" s="42">
        <f>_xlfn.XLOOKUP(Tabla15[[#This Row],[COD]],TNOMINA[CODIGO],TNOMINA[ISR])</f>
        <v>1148.33</v>
      </c>
      <c r="L1241" s="42">
        <f>_xlfn.XLOOKUP(Tabla15[[#This Row],[COD]],TNOMINA[CODIGO],TNOMINA[SFS])</f>
        <v>1368</v>
      </c>
      <c r="M1241" s="42">
        <f>_xlfn.XLOOKUP(Tabla15[[#This Row],[COD]],TNOMINA[CODIGO],TNOMINA[AFP])</f>
        <v>1291.5</v>
      </c>
      <c r="N1241" s="42">
        <f>_xlfn.XLOOKUP(Tabla15[[#This Row],[COD]],TNOMINA[CODIGO],TNOMINA[Otro Desc.])</f>
        <v>25</v>
      </c>
      <c r="O1241" s="42">
        <f>_xlfn.XLOOKUP(Tabla15[[#This Row],[COD]],TNOMINA[CODIGO],TNOMINA[sneto])</f>
        <v>41167.17</v>
      </c>
      <c r="P1241" t="str">
        <f>_xlfn.XLOOKUP(Tabla15[[#This Row],[CEDULA]],EMPXSEXO[NODOC],EMPXSEXO[GENERO])</f>
        <v>M</v>
      </c>
      <c r="Q1241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2" spans="1:17" hidden="1">
      <c r="A1242" t="s">
        <v>8235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00114947583</v>
      </c>
      <c r="D1242" t="str">
        <f>_xlfn.XLOOKUP(Tabla15[[#This Row],[CEDULA]],TMODELO[Numero Documento],TMODELO[Empleado],_xlfn.XLOOKUP(Tabla15[[#This Row],[CEDULA]],TNOMINA[cedula],TNOMINA[nombre]))</f>
        <v>JOHANNA IVETTE JIMENEZ HERNANDEZ</v>
      </c>
      <c r="E1242" t="str">
        <f>_xlfn.XLOOKUP(Tabla15[[#This Row],[CEDULA]],TMODELO[Numero Documento],TMODELO[Cargo],_xlfn.XLOOKUP(Tabla15[[#This Row],[COD]],TNOMINA[CODIGO],TNOMINA[cargo]))</f>
        <v>INSPECTOR DE CONSTRUCCION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2">
        <f>_xlfn.XLOOKUP(Tabla15[[#This Row],[COD]],TNOMINA[CODIGO],TNOMINA[sbruto])</f>
        <v>45000</v>
      </c>
      <c r="K1242" s="42">
        <f>_xlfn.XLOOKUP(Tabla15[[#This Row],[COD]],TNOMINA[CODIGO],TNOMINA[ISR])</f>
        <v>1148.33</v>
      </c>
      <c r="L1242" s="42">
        <f>_xlfn.XLOOKUP(Tabla15[[#This Row],[COD]],TNOMINA[CODIGO],TNOMINA[SFS])</f>
        <v>1368</v>
      </c>
      <c r="M1242" s="42">
        <f>_xlfn.XLOOKUP(Tabla15[[#This Row],[COD]],TNOMINA[CODIGO],TNOMINA[AFP])</f>
        <v>1291.5</v>
      </c>
      <c r="N1242" s="42">
        <f>_xlfn.XLOOKUP(Tabla15[[#This Row],[COD]],TNOMINA[CODIGO],TNOMINA[Otro Desc.])</f>
        <v>25</v>
      </c>
      <c r="O1242" s="42">
        <f>_xlfn.XLOOKUP(Tabla15[[#This Row],[COD]],TNOMINA[CODIGO],TNOMINA[sneto])</f>
        <v>41167.17</v>
      </c>
      <c r="P1242" t="str">
        <f>_xlfn.XLOOKUP(Tabla15[[#This Row],[CEDULA]],EMPXSEXO[NODOC],EMPXSEXO[GENERO])</f>
        <v>F</v>
      </c>
      <c r="Q1242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3" spans="1:17" hidden="1">
      <c r="A1243" t="s">
        <v>8264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40222897031</v>
      </c>
      <c r="D1243" t="str">
        <f>_xlfn.XLOOKUP(Tabla15[[#This Row],[CEDULA]],TMODELO[Numero Documento],TMODELO[Empleado],_xlfn.XLOOKUP(Tabla15[[#This Row],[CEDULA]],TNOMINA[cedula],TNOMINA[nombre]))</f>
        <v>KAROLIN ESTHER RIJO MARTINEZ</v>
      </c>
      <c r="E1243" t="str">
        <f>_xlfn.XLOOKUP(Tabla15[[#This Row],[CEDULA]],TMODELO[Numero Documento],TMODELO[Cargo],_xlfn.XLOOKUP(Tabla15[[#This Row],[COD]],TNOMINA[CODIGO],TNOMINA[cargo]))</f>
        <v>INSPECTOR DE CONSTRUCCION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2">
        <f>_xlfn.XLOOKUP(Tabla15[[#This Row],[COD]],TNOMINA[CODIGO],TNOMINA[sbruto])</f>
        <v>42000</v>
      </c>
      <c r="K1243" s="42">
        <f>_xlfn.XLOOKUP(Tabla15[[#This Row],[COD]],TNOMINA[CODIGO],TNOMINA[ISR])</f>
        <v>724.92</v>
      </c>
      <c r="L1243" s="42">
        <f>_xlfn.XLOOKUP(Tabla15[[#This Row],[COD]],TNOMINA[CODIGO],TNOMINA[SFS])</f>
        <v>1276.8</v>
      </c>
      <c r="M1243" s="42">
        <f>_xlfn.XLOOKUP(Tabla15[[#This Row],[COD]],TNOMINA[CODIGO],TNOMINA[AFP])</f>
        <v>1205.4000000000001</v>
      </c>
      <c r="N1243" s="42">
        <f>_xlfn.XLOOKUP(Tabla15[[#This Row],[COD]],TNOMINA[CODIGO],TNOMINA[Otro Desc.])</f>
        <v>25</v>
      </c>
      <c r="O1243" s="42">
        <f>_xlfn.XLOOKUP(Tabla15[[#This Row],[COD]],TNOMINA[CODIGO],TNOMINA[sneto])</f>
        <v>38767.879999999997</v>
      </c>
      <c r="P1243" t="str">
        <f>_xlfn.XLOOKUP(Tabla15[[#This Row],[CEDULA]],EMPXSEXO[NODOC],EMPXSEXO[GENERO])</f>
        <v>F</v>
      </c>
      <c r="Q1243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4" spans="1:17" hidden="1">
      <c r="A1244" t="s">
        <v>8164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40223519840</v>
      </c>
      <c r="D1244" t="str">
        <f>_xlfn.XLOOKUP(Tabla15[[#This Row],[CEDULA]],TMODELO[Numero Documento],TMODELO[Empleado],_xlfn.XLOOKUP(Tabla15[[#This Row],[CEDULA]],TNOMINA[cedula],TNOMINA[nombre]))</f>
        <v>CESAR AUGUSTO RAMOS ROSARIO</v>
      </c>
      <c r="E1244" t="str">
        <f>_xlfn.XLOOKUP(Tabla15[[#This Row],[CEDULA]],TMODELO[Numero Documento],TMODELO[Cargo],_xlfn.XLOOKUP(Tabla15[[#This Row],[COD]],TNOMINA[CODIGO],TNOMINA[cargo]))</f>
        <v>INSPECTOR DE CONSTRUCCION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2">
        <f>_xlfn.XLOOKUP(Tabla15[[#This Row],[COD]],TNOMINA[CODIGO],TNOMINA[sbruto])</f>
        <v>42000</v>
      </c>
      <c r="K1244" s="42">
        <f>_xlfn.XLOOKUP(Tabla15[[#This Row],[COD]],TNOMINA[CODIGO],TNOMINA[ISR])</f>
        <v>724.92</v>
      </c>
      <c r="L1244" s="42">
        <f>_xlfn.XLOOKUP(Tabla15[[#This Row],[COD]],TNOMINA[CODIGO],TNOMINA[SFS])</f>
        <v>1276.8</v>
      </c>
      <c r="M1244" s="42">
        <f>_xlfn.XLOOKUP(Tabla15[[#This Row],[COD]],TNOMINA[CODIGO],TNOMINA[AFP])</f>
        <v>1205.4000000000001</v>
      </c>
      <c r="N1244" s="42">
        <f>_xlfn.XLOOKUP(Tabla15[[#This Row],[COD]],TNOMINA[CODIGO],TNOMINA[Otro Desc.])</f>
        <v>25</v>
      </c>
      <c r="O1244" s="42">
        <f>_xlfn.XLOOKUP(Tabla15[[#This Row],[COD]],TNOMINA[CODIGO],TNOMINA[sneto])</f>
        <v>38767.879999999997</v>
      </c>
      <c r="P1244" t="str">
        <f>_xlfn.XLOOKUP(Tabla15[[#This Row],[CEDULA]],EMPXSEXO[NODOC],EMPXSEXO[GENERO])</f>
        <v>M</v>
      </c>
      <c r="Q1244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5" spans="1:17" hidden="1">
      <c r="A1245" t="s">
        <v>8132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40225770268</v>
      </c>
      <c r="D1245" t="str">
        <f>_xlfn.XLOOKUP(Tabla15[[#This Row],[CEDULA]],TMODELO[Numero Documento],TMODELO[Empleado],_xlfn.XLOOKUP(Tabla15[[#This Row],[CEDULA]],TNOMINA[cedula],TNOMINA[nombre]))</f>
        <v>AMANDA JIMENEZ GONZALEZ</v>
      </c>
      <c r="E1245" t="str">
        <f>_xlfn.XLOOKUP(Tabla15[[#This Row],[CEDULA]],TMODELO[Numero Documento],TMODELO[Cargo],_xlfn.XLOOKUP(Tabla15[[#This Row],[COD]],TNOMINA[CODIGO],TNOMINA[cargo]))</f>
        <v>INSPECTOR DE CONSTRUCCION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2">
        <f>_xlfn.XLOOKUP(Tabla15[[#This Row],[COD]],TNOMINA[CODIGO],TNOMINA[sbruto])</f>
        <v>42000</v>
      </c>
      <c r="K1245" s="42">
        <f>_xlfn.XLOOKUP(Tabla15[[#This Row],[COD]],TNOMINA[CODIGO],TNOMINA[ISR])</f>
        <v>724.92</v>
      </c>
      <c r="L1245" s="42">
        <f>_xlfn.XLOOKUP(Tabla15[[#This Row],[COD]],TNOMINA[CODIGO],TNOMINA[SFS])</f>
        <v>1276.8</v>
      </c>
      <c r="M1245" s="42">
        <f>_xlfn.XLOOKUP(Tabla15[[#This Row],[COD]],TNOMINA[CODIGO],TNOMINA[AFP])</f>
        <v>1205.4000000000001</v>
      </c>
      <c r="N1245" s="42">
        <f>_xlfn.XLOOKUP(Tabla15[[#This Row],[COD]],TNOMINA[CODIGO],TNOMINA[Otro Desc.])</f>
        <v>25</v>
      </c>
      <c r="O1245" s="42">
        <f>_xlfn.XLOOKUP(Tabla15[[#This Row],[COD]],TNOMINA[CODIGO],TNOMINA[sneto])</f>
        <v>38767.879999999997</v>
      </c>
      <c r="P1245" t="str">
        <f>_xlfn.XLOOKUP(Tabla15[[#This Row],[CEDULA]],EMPXSEXO[NODOC],EMPXSEXO[GENERO])</f>
        <v>F</v>
      </c>
      <c r="Q1245" s="104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6" spans="1:17" hidden="1">
      <c r="A1246" t="s">
        <v>8379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03701108437</v>
      </c>
      <c r="D1246" t="str">
        <f>_xlfn.XLOOKUP(Tabla15[[#This Row],[CEDULA]],TMODELO[Numero Documento],TMODELO[Empleado],_xlfn.XLOOKUP(Tabla15[[#This Row],[CEDULA]],TNOMINA[cedula],TNOMINA[nombre]))</f>
        <v>YAMILE SANDRA RODRIGUEZ ASILIS</v>
      </c>
      <c r="E1246" t="str">
        <f>_xlfn.XLOOKUP(Tabla15[[#This Row],[CEDULA]],TMODELO[Numero Documento],TMODELO[Cargo],_xlfn.XLOOKUP(Tabla15[[#This Row],[COD]],TNOMINA[CODIGO],TNOMINA[cargo]))</f>
        <v>ENCARGADO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2">
        <f>_xlfn.XLOOKUP(Tabla15[[#This Row],[COD]],TNOMINA[CODIGO],TNOMINA[sbruto])</f>
        <v>115000</v>
      </c>
      <c r="K1246" s="42">
        <f>_xlfn.XLOOKUP(Tabla15[[#This Row],[COD]],TNOMINA[CODIGO],TNOMINA[ISR])</f>
        <v>15633.74</v>
      </c>
      <c r="L1246" s="42">
        <f>_xlfn.XLOOKUP(Tabla15[[#This Row],[COD]],TNOMINA[CODIGO],TNOMINA[SFS])</f>
        <v>3496</v>
      </c>
      <c r="M1246" s="42">
        <f>_xlfn.XLOOKUP(Tabla15[[#This Row],[COD]],TNOMINA[CODIGO],TNOMINA[AFP])</f>
        <v>3300.5</v>
      </c>
      <c r="N1246" s="42">
        <f>_xlfn.XLOOKUP(Tabla15[[#This Row],[COD]],TNOMINA[CODIGO],TNOMINA[Otro Desc.])</f>
        <v>25.000000000014552</v>
      </c>
      <c r="O1246" s="42">
        <f>_xlfn.XLOOKUP(Tabla15[[#This Row],[COD]],TNOMINA[CODIGO],TNOMINA[sneto])</f>
        <v>92544.76</v>
      </c>
      <c r="P1246" t="str">
        <f>_xlfn.XLOOKUP(Tabla15[[#This Row],[CEDULA]],EMPXSEXO[NODOC],EMPXSEXO[GENERO])</f>
        <v>F</v>
      </c>
      <c r="Q1246" s="104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7" spans="1:17" hidden="1">
      <c r="A1247" t="s">
        <v>8313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01001085685</v>
      </c>
      <c r="D1247" t="str">
        <f>_xlfn.XLOOKUP(Tabla15[[#This Row],[CEDULA]],TMODELO[Numero Documento],TMODELO[Empleado],_xlfn.XLOOKUP(Tabla15[[#This Row],[CEDULA]],TNOMINA[cedula],TNOMINA[nombre]))</f>
        <v>NEREYDA ALTAGRACIA ABREU SANCHEZ DE ORTIZ</v>
      </c>
      <c r="E1247" t="str">
        <f>_xlfn.XLOOKUP(Tabla15[[#This Row],[CEDULA]],TMODELO[Numero Documento],TMODELO[Cargo],_xlfn.XLOOKUP(Tabla15[[#This Row],[COD]],TNOMINA[CODIGO],TNOMINA[cargo]))</f>
        <v>COORDINADOR (A)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2">
        <f>_xlfn.XLOOKUP(Tabla15[[#This Row],[COD]],TNOMINA[CODIGO],TNOMINA[sbruto])</f>
        <v>70000</v>
      </c>
      <c r="K1247" s="42">
        <f>_xlfn.XLOOKUP(Tabla15[[#This Row],[COD]],TNOMINA[CODIGO],TNOMINA[ISR])</f>
        <v>5368.48</v>
      </c>
      <c r="L1247" s="42">
        <f>_xlfn.XLOOKUP(Tabla15[[#This Row],[COD]],TNOMINA[CODIGO],TNOMINA[SFS])</f>
        <v>2128</v>
      </c>
      <c r="M1247" s="42">
        <f>_xlfn.XLOOKUP(Tabla15[[#This Row],[COD]],TNOMINA[CODIGO],TNOMINA[AFP])</f>
        <v>2009</v>
      </c>
      <c r="N1247" s="42">
        <f>_xlfn.XLOOKUP(Tabla15[[#This Row],[COD]],TNOMINA[CODIGO],TNOMINA[Otro Desc.])</f>
        <v>25.000000000007276</v>
      </c>
      <c r="O1247" s="42">
        <f>_xlfn.XLOOKUP(Tabla15[[#This Row],[COD]],TNOMINA[CODIGO],TNOMINA[sneto])</f>
        <v>60469.52</v>
      </c>
      <c r="P1247" t="str">
        <f>_xlfn.XLOOKUP(Tabla15[[#This Row],[CEDULA]],EMPXSEXO[NODOC],EMPXSEXO[GENERO])</f>
        <v>F</v>
      </c>
      <c r="Q1247" s="104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8" spans="1:17" hidden="1">
      <c r="A1248" t="s">
        <v>8212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02300095383</v>
      </c>
      <c r="D1248" t="str">
        <f>_xlfn.XLOOKUP(Tabla15[[#This Row],[CEDULA]],TMODELO[Numero Documento],TMODELO[Empleado],_xlfn.XLOOKUP(Tabla15[[#This Row],[CEDULA]],TNOMINA[cedula],TNOMINA[nombre]))</f>
        <v>HILDA XIOMARA CARRASCO REYES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2">
        <f>_xlfn.XLOOKUP(Tabla15[[#This Row],[COD]],TNOMINA[CODIGO],TNOMINA[sbruto])</f>
        <v>42000</v>
      </c>
      <c r="K1248" s="42">
        <f>_xlfn.XLOOKUP(Tabla15[[#This Row],[COD]],TNOMINA[CODIGO],TNOMINA[ISR])</f>
        <v>724.92</v>
      </c>
      <c r="L1248" s="42">
        <f>_xlfn.XLOOKUP(Tabla15[[#This Row],[COD]],TNOMINA[CODIGO],TNOMINA[SFS])</f>
        <v>1276.8</v>
      </c>
      <c r="M1248" s="42">
        <f>_xlfn.XLOOKUP(Tabla15[[#This Row],[COD]],TNOMINA[CODIGO],TNOMINA[AFP])</f>
        <v>1205.4000000000001</v>
      </c>
      <c r="N1248" s="42">
        <f>_xlfn.XLOOKUP(Tabla15[[#This Row],[COD]],TNOMINA[CODIGO],TNOMINA[Otro Desc.])</f>
        <v>25</v>
      </c>
      <c r="O1248" s="42">
        <f>_xlfn.XLOOKUP(Tabla15[[#This Row],[COD]],TNOMINA[CODIGO],TNOMINA[sneto])</f>
        <v>38767.879999999997</v>
      </c>
      <c r="P1248" t="str">
        <f>_xlfn.XLOOKUP(Tabla15[[#This Row],[CEDULA]],EMPXSEXO[NODOC],EMPXSEXO[GENERO])</f>
        <v>F</v>
      </c>
      <c r="Q1248" s="104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9" spans="1:17" hidden="1">
      <c r="A1249" t="s">
        <v>8218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03701127411</v>
      </c>
      <c r="D1249" t="str">
        <f>_xlfn.XLOOKUP(Tabla15[[#This Row],[CEDULA]],TMODELO[Numero Documento],TMODELO[Empleado],_xlfn.XLOOKUP(Tabla15[[#This Row],[CEDULA]],TNOMINA[cedula],TNOMINA[nombre]))</f>
        <v>ISMAEL REY SEVERINO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2">
        <f>_xlfn.XLOOKUP(Tabla15[[#This Row],[COD]],TNOMINA[CODIGO],TNOMINA[sbruto])</f>
        <v>42000</v>
      </c>
      <c r="K1249" s="42">
        <f>_xlfn.XLOOKUP(Tabla15[[#This Row],[COD]],TNOMINA[CODIGO],TNOMINA[ISR])</f>
        <v>724.92</v>
      </c>
      <c r="L1249" s="42">
        <f>_xlfn.XLOOKUP(Tabla15[[#This Row],[COD]],TNOMINA[CODIGO],TNOMINA[SFS])</f>
        <v>1276.8</v>
      </c>
      <c r="M1249" s="42">
        <f>_xlfn.XLOOKUP(Tabla15[[#This Row],[COD]],TNOMINA[CODIGO],TNOMINA[AFP])</f>
        <v>1205.4000000000001</v>
      </c>
      <c r="N1249" s="42">
        <f>_xlfn.XLOOKUP(Tabla15[[#This Row],[COD]],TNOMINA[CODIGO],TNOMINA[Otro Desc.])</f>
        <v>25</v>
      </c>
      <c r="O1249" s="42">
        <f>_xlfn.XLOOKUP(Tabla15[[#This Row],[COD]],TNOMINA[CODIGO],TNOMINA[sneto])</f>
        <v>38767.879999999997</v>
      </c>
      <c r="P1249" t="str">
        <f>_xlfn.XLOOKUP(Tabla15[[#This Row],[CEDULA]],EMPXSEXO[NODOC],EMPXSEXO[GENERO])</f>
        <v>M</v>
      </c>
      <c r="Q1249" s="104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0" spans="1:17" hidden="1">
      <c r="A1250" t="s">
        <v>8177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04100181587</v>
      </c>
      <c r="D1250" t="str">
        <f>_xlfn.XLOOKUP(Tabla15[[#This Row],[CEDULA]],TMODELO[Numero Documento],TMODELO[Empleado],_xlfn.XLOOKUP(Tabla15[[#This Row],[CEDULA]],TNOMINA[cedula],TNOMINA[nombre]))</f>
        <v>DANILSON FERNANDO DE LA CRUZ TAVAREZ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2">
        <f>_xlfn.XLOOKUP(Tabla15[[#This Row],[COD]],TNOMINA[CODIGO],TNOMINA[sbruto])</f>
        <v>36000</v>
      </c>
      <c r="K1250" s="42">
        <f>_xlfn.XLOOKUP(Tabla15[[#This Row],[COD]],TNOMINA[CODIGO],TNOMINA[ISR])</f>
        <v>0</v>
      </c>
      <c r="L1250" s="42">
        <f>_xlfn.XLOOKUP(Tabla15[[#This Row],[COD]],TNOMINA[CODIGO],TNOMINA[SFS])</f>
        <v>1094.4000000000001</v>
      </c>
      <c r="M1250" s="42">
        <f>_xlfn.XLOOKUP(Tabla15[[#This Row],[COD]],TNOMINA[CODIGO],TNOMINA[AFP])</f>
        <v>1033.2</v>
      </c>
      <c r="N1250" s="42">
        <f>_xlfn.XLOOKUP(Tabla15[[#This Row],[COD]],TNOMINA[CODIGO],TNOMINA[Otro Desc.])</f>
        <v>25</v>
      </c>
      <c r="O1250" s="42">
        <f>_xlfn.XLOOKUP(Tabla15[[#This Row],[COD]],TNOMINA[CODIGO],TNOMINA[sneto])</f>
        <v>33847.4</v>
      </c>
      <c r="P1250" t="str">
        <f>_xlfn.XLOOKUP(Tabla15[[#This Row],[CEDULA]],EMPXSEXO[NODOC],EMPXSEXO[GENERO])</f>
        <v>M</v>
      </c>
      <c r="Q1250" s="104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1" spans="1:17" hidden="1">
      <c r="A1251" t="s">
        <v>8301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00100429778</v>
      </c>
      <c r="D1251" t="str">
        <f>_xlfn.XLOOKUP(Tabla15[[#This Row],[CEDULA]],TMODELO[Numero Documento],TMODELO[Empleado],_xlfn.XLOOKUP(Tabla15[[#This Row],[CEDULA]],TNOMINA[cedula],TNOMINA[nombre]))</f>
        <v>MIGUEL ALEJANDRO HERNANDEZ MIRABAL</v>
      </c>
      <c r="E1251" t="str">
        <f>_xlfn.XLOOKUP(Tabla15[[#This Row],[CEDULA]],TMODELO[Numero Documento],TMODELO[Cargo],_xlfn.XLOOKUP(Tabla15[[#This Row],[COD]],TNOMINA[CODIGO],TNOMINA[cargo]))</f>
        <v>GOBERNADOR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2">
        <f>_xlfn.XLOOKUP(Tabla15[[#This Row],[COD]],TNOMINA[CODIGO],TNOMINA[sbruto])</f>
        <v>115000</v>
      </c>
      <c r="K1251" s="42">
        <f>_xlfn.XLOOKUP(Tabla15[[#This Row],[COD]],TNOMINA[CODIGO],TNOMINA[ISR])</f>
        <v>15633.74</v>
      </c>
      <c r="L1251" s="42">
        <f>_xlfn.XLOOKUP(Tabla15[[#This Row],[COD]],TNOMINA[CODIGO],TNOMINA[SFS])</f>
        <v>3496</v>
      </c>
      <c r="M1251" s="42">
        <f>_xlfn.XLOOKUP(Tabla15[[#This Row],[COD]],TNOMINA[CODIGO],TNOMINA[AFP])</f>
        <v>3300.5</v>
      </c>
      <c r="N1251" s="42">
        <f>_xlfn.XLOOKUP(Tabla15[[#This Row],[COD]],TNOMINA[CODIGO],TNOMINA[Otro Desc.])</f>
        <v>25.000000000014552</v>
      </c>
      <c r="O1251" s="42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104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2" spans="1:17" hidden="1">
      <c r="A1252" t="s">
        <v>8239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00101032183</v>
      </c>
      <c r="D1252" t="str">
        <f>_xlfn.XLOOKUP(Tabla15[[#This Row],[CEDULA]],TMODELO[Numero Documento],TMODELO[Empleado],_xlfn.XLOOKUP(Tabla15[[#This Row],[CEDULA]],TNOMINA[cedula],TNOMINA[nombre]))</f>
        <v>JORGE ALBERTO FERNANDEZ MEDINA</v>
      </c>
      <c r="E1252" t="str">
        <f>_xlfn.XLOOKUP(Tabla15[[#This Row],[CEDULA]],TMODELO[Numero Documento],TMODELO[Cargo],_xlfn.XLOOKUP(Tabla15[[#This Row],[COD]],TNOMINA[CODIGO],TNOMINA[cargo]))</f>
        <v>COORDINADOR (A)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2">
        <f>_xlfn.XLOOKUP(Tabla15[[#This Row],[COD]],TNOMINA[CODIGO],TNOMINA[sbruto])</f>
        <v>65000</v>
      </c>
      <c r="K1252" s="42">
        <f>_xlfn.XLOOKUP(Tabla15[[#This Row],[COD]],TNOMINA[CODIGO],TNOMINA[ISR])</f>
        <v>4427.58</v>
      </c>
      <c r="L1252" s="42">
        <f>_xlfn.XLOOKUP(Tabla15[[#This Row],[COD]],TNOMINA[CODIGO],TNOMINA[SFS])</f>
        <v>1976</v>
      </c>
      <c r="M1252" s="42">
        <f>_xlfn.XLOOKUP(Tabla15[[#This Row],[COD]],TNOMINA[CODIGO],TNOMINA[AFP])</f>
        <v>1865.5</v>
      </c>
      <c r="N1252" s="42">
        <f>_xlfn.XLOOKUP(Tabla15[[#This Row],[COD]],TNOMINA[CODIGO],TNOMINA[Otro Desc.])</f>
        <v>25</v>
      </c>
      <c r="O1252" s="42">
        <f>_xlfn.XLOOKUP(Tabla15[[#This Row],[COD]],TNOMINA[CODIGO],TNOMINA[sneto])</f>
        <v>56705.919999999998</v>
      </c>
      <c r="P1252" t="str">
        <f>_xlfn.XLOOKUP(Tabla15[[#This Row],[CEDULA]],EMPXSEXO[NODOC],EMPXSEXO[GENERO])</f>
        <v>M</v>
      </c>
      <c r="Q1252" s="104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3" spans="1:17" hidden="1">
      <c r="A1253" t="s">
        <v>8362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03100973779</v>
      </c>
      <c r="D1253" t="str">
        <f>_xlfn.XLOOKUP(Tabla15[[#This Row],[CEDULA]],TMODELO[Numero Documento],TMODELO[Empleado],_xlfn.XLOOKUP(Tabla15[[#This Row],[CEDULA]],TNOMINA[cedula],TNOMINA[nombre]))</f>
        <v>TOMAS RAFAEL VEGA ELOY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2">
        <f>_xlfn.XLOOKUP(Tabla15[[#This Row],[COD]],TNOMINA[CODIGO],TNOMINA[sbruto])</f>
        <v>50000</v>
      </c>
      <c r="K1253" s="42">
        <f>_xlfn.XLOOKUP(Tabla15[[#This Row],[COD]],TNOMINA[CODIGO],TNOMINA[ISR])</f>
        <v>1854</v>
      </c>
      <c r="L1253" s="42">
        <f>_xlfn.XLOOKUP(Tabla15[[#This Row],[COD]],TNOMINA[CODIGO],TNOMINA[SFS])</f>
        <v>1520</v>
      </c>
      <c r="M1253" s="42">
        <f>_xlfn.XLOOKUP(Tabla15[[#This Row],[COD]],TNOMINA[CODIGO],TNOMINA[AFP])</f>
        <v>1435</v>
      </c>
      <c r="N1253" s="42">
        <f>_xlfn.XLOOKUP(Tabla15[[#This Row],[COD]],TNOMINA[CODIGO],TNOMINA[Otro Desc.])</f>
        <v>25</v>
      </c>
      <c r="O1253" s="42">
        <f>_xlfn.XLOOKUP(Tabla15[[#This Row],[COD]],TNOMINA[CODIGO],TNOMINA[sneto])</f>
        <v>45166</v>
      </c>
      <c r="P1253" t="str">
        <f>_xlfn.XLOOKUP(Tabla15[[#This Row],[CEDULA]],EMPXSEXO[NODOC],EMPXSEXO[GENERO])</f>
        <v>M</v>
      </c>
      <c r="Q1253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4" spans="1:17" hidden="1">
      <c r="A1254" t="s">
        <v>8364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22400170860</v>
      </c>
      <c r="D1254" t="str">
        <f>_xlfn.XLOOKUP(Tabla15[[#This Row],[CEDULA]],TMODELO[Numero Documento],TMODELO[Empleado],_xlfn.XLOOKUP(Tabla15[[#This Row],[CEDULA]],TNOMINA[cedula],TNOMINA[nombre]))</f>
        <v>VIANNET ESTEVEZ CRISPIN</v>
      </c>
      <c r="E1254" t="str">
        <f>_xlfn.XLOOKUP(Tabla15[[#This Row],[CEDULA]],TMODELO[Numero Documento],TMODELO[Cargo],_xlfn.XLOOKUP(Tabla15[[#This Row],[COD]],TNOMINA[CODIGO],TNOMINA[cargo]))</f>
        <v>ANALISTA PROYECTOS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2">
        <f>_xlfn.XLOOKUP(Tabla15[[#This Row],[COD]],TNOMINA[CODIGO],TNOMINA[sbruto])</f>
        <v>45000</v>
      </c>
      <c r="K1254" s="42">
        <f>_xlfn.XLOOKUP(Tabla15[[#This Row],[COD]],TNOMINA[CODIGO],TNOMINA[ISR])</f>
        <v>0</v>
      </c>
      <c r="L1254" s="42">
        <f>_xlfn.XLOOKUP(Tabla15[[#This Row],[COD]],TNOMINA[CODIGO],TNOMINA[SFS])</f>
        <v>1368</v>
      </c>
      <c r="M1254" s="42">
        <f>_xlfn.XLOOKUP(Tabla15[[#This Row],[COD]],TNOMINA[CODIGO],TNOMINA[AFP])</f>
        <v>1291.5</v>
      </c>
      <c r="N1254" s="42">
        <f>_xlfn.XLOOKUP(Tabla15[[#This Row],[COD]],TNOMINA[CODIGO],TNOMINA[Otro Desc.])</f>
        <v>3071</v>
      </c>
      <c r="O1254" s="42">
        <f>_xlfn.XLOOKUP(Tabla15[[#This Row],[COD]],TNOMINA[CODIGO],TNOMINA[sneto])</f>
        <v>39269.5</v>
      </c>
      <c r="P1254" t="str">
        <f>_xlfn.XLOOKUP(Tabla15[[#This Row],[CEDULA]],EMPXSEXO[NODOC],EMPXSEXO[GENERO])</f>
        <v>F</v>
      </c>
      <c r="Q1254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5" spans="1:17" hidden="1">
      <c r="A1255" t="s">
        <v>8247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00100115112</v>
      </c>
      <c r="D1255" t="str">
        <f>_xlfn.XLOOKUP(Tabla15[[#This Row],[CEDULA]],TMODELO[Numero Documento],TMODELO[Empleado],_xlfn.XLOOKUP(Tabla15[[#This Row],[CEDULA]],TNOMINA[cedula],TNOMINA[nombre]))</f>
        <v>JOSE MIGUEL FONT BONILLA</v>
      </c>
      <c r="E1255" t="str">
        <f>_xlfn.XLOOKUP(Tabla15[[#This Row],[CEDULA]],TMODELO[Numero Documento],TMODELO[Cargo],_xlfn.XLOOKUP(Tabla15[[#This Row],[COD]],TNOMINA[CODIGO],TNOMINA[cargo]))</f>
        <v>GESTOR CULTURAL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2">
        <f>_xlfn.XLOOKUP(Tabla15[[#This Row],[COD]],TNOMINA[CODIGO],TNOMINA[sbruto])</f>
        <v>35000</v>
      </c>
      <c r="K1255" s="42">
        <f>_xlfn.XLOOKUP(Tabla15[[#This Row],[COD]],TNOMINA[CODIGO],TNOMINA[ISR])</f>
        <v>0</v>
      </c>
      <c r="L1255" s="42">
        <f>_xlfn.XLOOKUP(Tabla15[[#This Row],[COD]],TNOMINA[CODIGO],TNOMINA[SFS])</f>
        <v>1064</v>
      </c>
      <c r="M1255" s="42">
        <f>_xlfn.XLOOKUP(Tabla15[[#This Row],[COD]],TNOMINA[CODIGO],TNOMINA[AFP])</f>
        <v>1004.5</v>
      </c>
      <c r="N1255" s="42">
        <f>_xlfn.XLOOKUP(Tabla15[[#This Row],[COD]],TNOMINA[CODIGO],TNOMINA[Otro Desc.])</f>
        <v>9825</v>
      </c>
      <c r="O1255" s="42">
        <f>_xlfn.XLOOKUP(Tabla15[[#This Row],[COD]],TNOMINA[CODIGO],TNOMINA[sneto])</f>
        <v>23106.5</v>
      </c>
      <c r="P1255" t="str">
        <f>_xlfn.XLOOKUP(Tabla15[[#This Row],[CEDULA]],EMPXSEXO[NODOC],EMPXSEXO[GENERO])</f>
        <v>M</v>
      </c>
      <c r="Q1255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6" spans="1:17" hidden="1">
      <c r="A1256" t="s">
        <v>8176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00103799557</v>
      </c>
      <c r="D1256" t="str">
        <f>_xlfn.XLOOKUP(Tabla15[[#This Row],[CEDULA]],TMODELO[Numero Documento],TMODELO[Empleado],_xlfn.XLOOKUP(Tabla15[[#This Row],[CEDULA]],TNOMINA[cedula],TNOMINA[nombre]))</f>
        <v>DANILO ALEJANDRO MC CABE QUIÑONEZ</v>
      </c>
      <c r="E1256" t="str">
        <f>_xlfn.XLOOKUP(Tabla15[[#This Row],[CEDULA]],TMODELO[Numero Documento],TMODELO[Cargo],_xlfn.XLOOKUP(Tabla15[[#This Row],[COD]],TNOMINA[CODIGO],TNOMINA[cargo]))</f>
        <v>GESTOR CULTURAL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2">
        <f>_xlfn.XLOOKUP(Tabla15[[#This Row],[COD]],TNOMINA[CODIGO],TNOMINA[sbruto])</f>
        <v>35000</v>
      </c>
      <c r="K1256" s="42">
        <f>_xlfn.XLOOKUP(Tabla15[[#This Row],[COD]],TNOMINA[CODIGO],TNOMINA[ISR])</f>
        <v>0</v>
      </c>
      <c r="L1256" s="42">
        <f>_xlfn.XLOOKUP(Tabla15[[#This Row],[COD]],TNOMINA[CODIGO],TNOMINA[SFS])</f>
        <v>1064</v>
      </c>
      <c r="M1256" s="42">
        <f>_xlfn.XLOOKUP(Tabla15[[#This Row],[COD]],TNOMINA[CODIGO],TNOMINA[AFP])</f>
        <v>1004.5</v>
      </c>
      <c r="N1256" s="42">
        <f>_xlfn.XLOOKUP(Tabla15[[#This Row],[COD]],TNOMINA[CODIGO],TNOMINA[Otro Desc.])</f>
        <v>25</v>
      </c>
      <c r="O1256" s="42">
        <f>_xlfn.XLOOKUP(Tabla15[[#This Row],[COD]],TNOMINA[CODIGO],TNOMINA[sneto])</f>
        <v>32906.5</v>
      </c>
      <c r="P1256" t="str">
        <f>_xlfn.XLOOKUP(Tabla15[[#This Row],[CEDULA]],EMPXSEXO[NODOC],EMPXSEXO[GENERO])</f>
        <v>M</v>
      </c>
      <c r="Q1256" s="104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7" spans="1:17" hidden="1">
      <c r="A1257" t="s">
        <v>8249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03101046872</v>
      </c>
      <c r="D1257" t="str">
        <f>_xlfn.XLOOKUP(Tabla15[[#This Row],[CEDULA]],TMODELO[Numero Documento],TMODELO[Empleado],_xlfn.XLOOKUP(Tabla15[[#This Row],[CEDULA]],TNOMINA[cedula],TNOMINA[nombre]))</f>
        <v>JOSUE ANTONIO GOMEZ ESTRELLA</v>
      </c>
      <c r="E1257" t="str">
        <f>_xlfn.XLOOKUP(Tabla15[[#This Row],[CEDULA]],TMODELO[Numero Documento],TMODELO[Cargo],_xlfn.XLOOKUP(Tabla15[[#This Row],[COD]],TNOMINA[CODIGO],TNOMINA[cargo]))</f>
        <v>DIRECTOR (A)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2">
        <f>_xlfn.XLOOKUP(Tabla15[[#This Row],[COD]],TNOMINA[CODIGO],TNOMINA[sbruto])</f>
        <v>140000</v>
      </c>
      <c r="K1257" s="42">
        <f>_xlfn.XLOOKUP(Tabla15[[#This Row],[COD]],TNOMINA[CODIGO],TNOMINA[ISR])</f>
        <v>21514.37</v>
      </c>
      <c r="L1257" s="42">
        <f>_xlfn.XLOOKUP(Tabla15[[#This Row],[COD]],TNOMINA[CODIGO],TNOMINA[SFS])</f>
        <v>4256</v>
      </c>
      <c r="M1257" s="42">
        <f>_xlfn.XLOOKUP(Tabla15[[#This Row],[COD]],TNOMINA[CODIGO],TNOMINA[AFP])</f>
        <v>4018</v>
      </c>
      <c r="N1257" s="42">
        <f>_xlfn.XLOOKUP(Tabla15[[#This Row],[COD]],TNOMINA[CODIGO],TNOMINA[Otro Desc.])</f>
        <v>25</v>
      </c>
      <c r="O1257" s="42">
        <f>_xlfn.XLOOKUP(Tabla15[[#This Row],[COD]],TNOMINA[CODIGO],TNOMINA[sneto])</f>
        <v>110186.63</v>
      </c>
      <c r="P1257" t="str">
        <f>_xlfn.XLOOKUP(Tabla15[[#This Row],[CEDULA]],EMPXSEXO[NODOC],EMPXSEXO[GENERO])</f>
        <v>M</v>
      </c>
      <c r="Q1257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8" spans="1:17" hidden="1">
      <c r="A1258" t="s">
        <v>8369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00100214196</v>
      </c>
      <c r="D1258" t="str">
        <f>_xlfn.XLOOKUP(Tabla15[[#This Row],[CEDULA]],TMODELO[Numero Documento],TMODELO[Empleado],_xlfn.XLOOKUP(Tabla15[[#This Row],[CEDULA]],TNOMINA[cedula],TNOMINA[nombre]))</f>
        <v>VICTOR MANUEL VIDAL CUESTA</v>
      </c>
      <c r="E1258" t="str">
        <f>_xlfn.XLOOKUP(Tabla15[[#This Row],[CEDULA]],TMODELO[Numero Documento],TMODELO[Cargo],_xlfn.XLOOKUP(Tabla15[[#This Row],[COD]],TNOMINA[CODIGO],TNOMINA[cargo]))</f>
        <v>COORD. OPERATIVO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2">
        <f>_xlfn.XLOOKUP(Tabla15[[#This Row],[COD]],TNOMINA[CODIGO],TNOMINA[sbruto])</f>
        <v>75000</v>
      </c>
      <c r="K1258" s="42">
        <f>_xlfn.XLOOKUP(Tabla15[[#This Row],[COD]],TNOMINA[CODIGO],TNOMINA[ISR])</f>
        <v>6309.38</v>
      </c>
      <c r="L1258" s="42">
        <f>_xlfn.XLOOKUP(Tabla15[[#This Row],[COD]],TNOMINA[CODIGO],TNOMINA[SFS])</f>
        <v>2280</v>
      </c>
      <c r="M1258" s="42">
        <f>_xlfn.XLOOKUP(Tabla15[[#This Row],[COD]],TNOMINA[CODIGO],TNOMINA[AFP])</f>
        <v>2152.5</v>
      </c>
      <c r="N1258" s="42">
        <f>_xlfn.XLOOKUP(Tabla15[[#This Row],[COD]],TNOMINA[CODIGO],TNOMINA[Otro Desc.])</f>
        <v>24.999999999992724</v>
      </c>
      <c r="O1258" s="42">
        <f>_xlfn.XLOOKUP(Tabla15[[#This Row],[COD]],TNOMINA[CODIGO],TNOMINA[sneto])</f>
        <v>64233.120000000003</v>
      </c>
      <c r="P1258" t="str">
        <f>_xlfn.XLOOKUP(Tabla15[[#This Row],[CEDULA]],EMPXSEXO[NODOC],EMPXSEXO[GENERO])</f>
        <v>M</v>
      </c>
      <c r="Q1258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9" spans="1:17" hidden="1">
      <c r="A1259" t="s">
        <v>8242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00110107257</v>
      </c>
      <c r="D1259" t="str">
        <f>_xlfn.XLOOKUP(Tabla15[[#This Row],[CEDULA]],TMODELO[Numero Documento],TMODELO[Empleado],_xlfn.XLOOKUP(Tabla15[[#This Row],[CEDULA]],TNOMINA[cedula],TNOMINA[nombre]))</f>
        <v>JOSE ALTAGRACIA PEREZ</v>
      </c>
      <c r="E1259" t="str">
        <f>_xlfn.XLOOKUP(Tabla15[[#This Row],[CEDULA]],TMODELO[Numero Documento],TMODELO[Cargo],_xlfn.XLOOKUP(Tabla15[[#This Row],[COD]],TNOMINA[CODIGO],TNOMINA[cargo]))</f>
        <v>COORD. OPERATIVO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2">
        <f>_xlfn.XLOOKUP(Tabla15[[#This Row],[COD]],TNOMINA[CODIGO],TNOMINA[sbruto])</f>
        <v>70000</v>
      </c>
      <c r="K1259" s="42">
        <f>_xlfn.XLOOKUP(Tabla15[[#This Row],[COD]],TNOMINA[CODIGO],TNOMINA[ISR])</f>
        <v>5368.48</v>
      </c>
      <c r="L1259" s="42">
        <f>_xlfn.XLOOKUP(Tabla15[[#This Row],[COD]],TNOMINA[CODIGO],TNOMINA[SFS])</f>
        <v>2128</v>
      </c>
      <c r="M1259" s="42">
        <f>_xlfn.XLOOKUP(Tabla15[[#This Row],[COD]],TNOMINA[CODIGO],TNOMINA[AFP])</f>
        <v>2009</v>
      </c>
      <c r="N1259" s="42">
        <f>_xlfn.XLOOKUP(Tabla15[[#This Row],[COD]],TNOMINA[CODIGO],TNOMINA[Otro Desc.])</f>
        <v>25.000000000007276</v>
      </c>
      <c r="O1259" s="42">
        <f>_xlfn.XLOOKUP(Tabla15[[#This Row],[COD]],TNOMINA[CODIGO],TNOMINA[sneto])</f>
        <v>60469.52</v>
      </c>
      <c r="P1259" t="str">
        <f>_xlfn.XLOOKUP(Tabla15[[#This Row],[CEDULA]],EMPXSEXO[NODOC],EMPXSEXO[GENERO])</f>
        <v>M</v>
      </c>
      <c r="Q1259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0" spans="1:17" hidden="1">
      <c r="A1260" t="s">
        <v>8161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00115281446</v>
      </c>
      <c r="D1260" t="str">
        <f>_xlfn.XLOOKUP(Tabla15[[#This Row],[CEDULA]],TMODELO[Numero Documento],TMODELO[Empleado],_xlfn.XLOOKUP(Tabla15[[#This Row],[CEDULA]],TNOMINA[cedula],TNOMINA[nombre]))</f>
        <v>CAROLA PERDOMO ACOSTA</v>
      </c>
      <c r="E1260" t="str">
        <f>_xlfn.XLOOKUP(Tabla15[[#This Row],[CEDULA]],TMODELO[Numero Documento],TMODELO[Cargo],_xlfn.XLOOKUP(Tabla15[[#This Row],[COD]],TNOMINA[CODIGO],TNOMINA[cargo]))</f>
        <v>GESTOR CULTURAL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2">
        <f>_xlfn.XLOOKUP(Tabla15[[#This Row],[COD]],TNOMINA[CODIGO],TNOMINA[sbruto])</f>
        <v>50000</v>
      </c>
      <c r="K1260" s="42">
        <f>_xlfn.XLOOKUP(Tabla15[[#This Row],[COD]],TNOMINA[CODIGO],TNOMINA[ISR])</f>
        <v>1854</v>
      </c>
      <c r="L1260" s="42">
        <f>_xlfn.XLOOKUP(Tabla15[[#This Row],[COD]],TNOMINA[CODIGO],TNOMINA[SFS])</f>
        <v>1520</v>
      </c>
      <c r="M1260" s="42">
        <f>_xlfn.XLOOKUP(Tabla15[[#This Row],[COD]],TNOMINA[CODIGO],TNOMINA[AFP])</f>
        <v>1435</v>
      </c>
      <c r="N1260" s="42">
        <f>_xlfn.XLOOKUP(Tabla15[[#This Row],[COD]],TNOMINA[CODIGO],TNOMINA[Otro Desc.])</f>
        <v>25</v>
      </c>
      <c r="O1260" s="42">
        <f>_xlfn.XLOOKUP(Tabla15[[#This Row],[COD]],TNOMINA[CODIGO],TNOMINA[sneto])</f>
        <v>45166</v>
      </c>
      <c r="P1260" t="str">
        <f>_xlfn.XLOOKUP(Tabla15[[#This Row],[CEDULA]],EMPXSEXO[NODOC],EMPXSEXO[GENERO])</f>
        <v>F</v>
      </c>
      <c r="Q1260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1" spans="1:17" hidden="1">
      <c r="A1261" t="s">
        <v>8248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03102637265</v>
      </c>
      <c r="D1261" t="str">
        <f>_xlfn.XLOOKUP(Tabla15[[#This Row],[CEDULA]],TMODELO[Numero Documento],TMODELO[Empleado],_xlfn.XLOOKUP(Tabla15[[#This Row],[CEDULA]],TNOMINA[cedula],TNOMINA[nombre]))</f>
        <v>JOSE MIGUEL LLAVERIAS PICHARDO</v>
      </c>
      <c r="E1261" t="str">
        <f>_xlfn.XLOOKUP(Tabla15[[#This Row],[CEDULA]],TMODELO[Numero Documento],TMODELO[Cargo],_xlfn.XLOOKUP(Tabla15[[#This Row],[COD]],TNOMINA[CODIGO],TNOMINA[cargo]))</f>
        <v>ENCARGADO (A)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2">
        <f>_xlfn.XLOOKUP(Tabla15[[#This Row],[COD]],TNOMINA[CODIGO],TNOMINA[sbruto])</f>
        <v>115000</v>
      </c>
      <c r="K1261" s="42">
        <f>_xlfn.XLOOKUP(Tabla15[[#This Row],[COD]],TNOMINA[CODIGO],TNOMINA[ISR])</f>
        <v>15633.74</v>
      </c>
      <c r="L1261" s="42">
        <f>_xlfn.XLOOKUP(Tabla15[[#This Row],[COD]],TNOMINA[CODIGO],TNOMINA[SFS])</f>
        <v>3496</v>
      </c>
      <c r="M1261" s="42">
        <f>_xlfn.XLOOKUP(Tabla15[[#This Row],[COD]],TNOMINA[CODIGO],TNOMINA[AFP])</f>
        <v>3300.5</v>
      </c>
      <c r="N1261" s="42">
        <f>_xlfn.XLOOKUP(Tabla15[[#This Row],[COD]],TNOMINA[CODIGO],TNOMINA[Otro Desc.])</f>
        <v>25.000000000014552</v>
      </c>
      <c r="O1261" s="42">
        <f>_xlfn.XLOOKUP(Tabla15[[#This Row],[COD]],TNOMINA[CODIGO],TNOMINA[sneto])</f>
        <v>92544.76</v>
      </c>
      <c r="P1261" t="str">
        <f>_xlfn.XLOOKUP(Tabla15[[#This Row],[CEDULA]],EMPXSEXO[NODOC],EMPXSEXO[GENERO])</f>
        <v>M</v>
      </c>
      <c r="Q1261" s="104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1262" spans="1:17" hidden="1">
      <c r="A1262" t="s">
        <v>8188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22500052802</v>
      </c>
      <c r="D1262" t="str">
        <f>_xlfn.XLOOKUP(Tabla15[[#This Row],[CEDULA]],TMODELO[Numero Documento],TMODELO[Empleado],_xlfn.XLOOKUP(Tabla15[[#This Row],[CEDULA]],TNOMINA[cedula],TNOMINA[nombre]))</f>
        <v>ELISE MARGARITA NUÑEZ ALMANZAR</v>
      </c>
      <c r="E1262" t="str">
        <f>_xlfn.XLOOKUP(Tabla15[[#This Row],[CEDULA]],TMODELO[Numero Documento],TMODELO[Cargo],_xlfn.XLOOKUP(Tabla15[[#This Row],[COD]],TNOMINA[CODIGO],TNOMINA[cargo]))</f>
        <v>TECNICO ADMINISTRATIVO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2">
        <f>_xlfn.XLOOKUP(Tabla15[[#This Row],[COD]],TNOMINA[CODIGO],TNOMINA[sbruto])</f>
        <v>31500</v>
      </c>
      <c r="K1262" s="42">
        <f>_xlfn.XLOOKUP(Tabla15[[#This Row],[COD]],TNOMINA[CODIGO],TNOMINA[ISR])</f>
        <v>0</v>
      </c>
      <c r="L1262" s="42">
        <f>_xlfn.XLOOKUP(Tabla15[[#This Row],[COD]],TNOMINA[CODIGO],TNOMINA[SFS])</f>
        <v>957.6</v>
      </c>
      <c r="M1262" s="42">
        <f>_xlfn.XLOOKUP(Tabla15[[#This Row],[COD]],TNOMINA[CODIGO],TNOMINA[AFP])</f>
        <v>904.05</v>
      </c>
      <c r="N1262" s="42">
        <f>_xlfn.XLOOKUP(Tabla15[[#This Row],[COD]],TNOMINA[CODIGO],TNOMINA[Otro Desc.])</f>
        <v>25</v>
      </c>
      <c r="O1262" s="42">
        <f>_xlfn.XLOOKUP(Tabla15[[#This Row],[COD]],TNOMINA[CODIGO],TNOMINA[sneto])</f>
        <v>29613.35</v>
      </c>
      <c r="P1262" t="str">
        <f>_xlfn.XLOOKUP(Tabla15[[#This Row],[CEDULA]],EMPXSEXO[NODOC],EMPXSEXO[GENERO])</f>
        <v>F</v>
      </c>
      <c r="Q1262" s="104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1263" spans="1:17" hidden="1">
      <c r="A1263" t="s">
        <v>8322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00115456154</v>
      </c>
      <c r="D1263" t="str">
        <f>_xlfn.XLOOKUP(Tabla15[[#This Row],[CEDULA]],TMODELO[Numero Documento],TMODELO[Empleado],_xlfn.XLOOKUP(Tabla15[[#This Row],[CEDULA]],TNOMINA[cedula],TNOMINA[nombre]))</f>
        <v>RAFAEL ALBERTO ROSARIO DEL ROSARIO</v>
      </c>
      <c r="E1263" t="str">
        <f>_xlfn.XLOOKUP(Tabla15[[#This Row],[CEDULA]],TMODELO[Numero Documento],TMODELO[Cargo],_xlfn.XLOOKUP(Tabla15[[#This Row],[COD]],TNOMINA[CODIGO],TNOMINA[cargo]))</f>
        <v>ENCARGADO (A)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2">
        <f>_xlfn.XLOOKUP(Tabla15[[#This Row],[COD]],TNOMINA[CODIGO],TNOMINA[sbruto])</f>
        <v>115000</v>
      </c>
      <c r="K1263" s="42">
        <f>_xlfn.XLOOKUP(Tabla15[[#This Row],[COD]],TNOMINA[CODIGO],TNOMINA[ISR])</f>
        <v>15633.74</v>
      </c>
      <c r="L1263" s="42">
        <f>_xlfn.XLOOKUP(Tabla15[[#This Row],[COD]],TNOMINA[CODIGO],TNOMINA[SFS])</f>
        <v>3496</v>
      </c>
      <c r="M1263" s="42">
        <f>_xlfn.XLOOKUP(Tabla15[[#This Row],[COD]],TNOMINA[CODIGO],TNOMINA[AFP])</f>
        <v>3300.5</v>
      </c>
      <c r="N1263" s="42">
        <f>_xlfn.XLOOKUP(Tabla15[[#This Row],[COD]],TNOMINA[CODIGO],TNOMINA[Otro Desc.])</f>
        <v>25.000000000014552</v>
      </c>
      <c r="O1263" s="42">
        <f>_xlfn.XLOOKUP(Tabla15[[#This Row],[COD]],TNOMINA[CODIGO],TNOMINA[sneto])</f>
        <v>92544.76</v>
      </c>
      <c r="P1263" t="str">
        <f>_xlfn.XLOOKUP(Tabla15[[#This Row],[CEDULA]],EMPXSEXO[NODOC],EMPXSEXO[GENERO])</f>
        <v>M</v>
      </c>
      <c r="Q1263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4" spans="1:17" hidden="1">
      <c r="A1264" t="s">
        <v>8190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03102597527</v>
      </c>
      <c r="D1264" t="str">
        <f>_xlfn.XLOOKUP(Tabla15[[#This Row],[CEDULA]],TMODELO[Numero Documento],TMODELO[Empleado],_xlfn.XLOOKUP(Tabla15[[#This Row],[CEDULA]],TNOMINA[cedula],TNOMINA[nombre]))</f>
        <v>ENEGILDO ANTONIO DE LA CRUZ MARINE</v>
      </c>
      <c r="E1264" t="str">
        <f>_xlfn.XLOOKUP(Tabla15[[#This Row],[CEDULA]],TMODELO[Numero Documento],TMODELO[Cargo],_xlfn.XLOOKUP(Tabla15[[#This Row],[COD]],TNOMINA[CODIGO],TNOMINA[cargo]))</f>
        <v>COORD. OPERATIVO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2">
        <f>_xlfn.XLOOKUP(Tabla15[[#This Row],[COD]],TNOMINA[CODIGO],TNOMINA[sbruto])</f>
        <v>70000</v>
      </c>
      <c r="K1264" s="42">
        <f>_xlfn.XLOOKUP(Tabla15[[#This Row],[COD]],TNOMINA[CODIGO],TNOMINA[ISR])</f>
        <v>5368.48</v>
      </c>
      <c r="L1264" s="42">
        <f>_xlfn.XLOOKUP(Tabla15[[#This Row],[COD]],TNOMINA[CODIGO],TNOMINA[SFS])</f>
        <v>2128</v>
      </c>
      <c r="M1264" s="42">
        <f>_xlfn.XLOOKUP(Tabla15[[#This Row],[COD]],TNOMINA[CODIGO],TNOMINA[AFP])</f>
        <v>2009</v>
      </c>
      <c r="N1264" s="42">
        <f>_xlfn.XLOOKUP(Tabla15[[#This Row],[COD]],TNOMINA[CODIGO],TNOMINA[Otro Desc.])</f>
        <v>25.000000000007276</v>
      </c>
      <c r="O1264" s="42">
        <f>_xlfn.XLOOKUP(Tabla15[[#This Row],[COD]],TNOMINA[CODIGO],TNOMINA[sneto])</f>
        <v>60469.52</v>
      </c>
      <c r="P1264" t="str">
        <f>_xlfn.XLOOKUP(Tabla15[[#This Row],[CEDULA]],EMPXSEXO[NODOC],EMPXSEXO[GENERO])</f>
        <v>M</v>
      </c>
      <c r="Q1264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5" spans="1:17" hidden="1">
      <c r="A1265" t="s">
        <v>8380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40214063527</v>
      </c>
      <c r="D1265" t="str">
        <f>_xlfn.XLOOKUP(Tabla15[[#This Row],[CEDULA]],TMODELO[Numero Documento],TMODELO[Empleado],_xlfn.XLOOKUP(Tabla15[[#This Row],[CEDULA]],TNOMINA[cedula],TNOMINA[nombre]))</f>
        <v>YANGELINA CABRERA COLON</v>
      </c>
      <c r="E1265" t="str">
        <f>_xlfn.XLOOKUP(Tabla15[[#This Row],[CEDULA]],TMODELO[Numero Documento],TMODELO[Cargo],_xlfn.XLOOKUP(Tabla15[[#This Row],[COD]],TNOMINA[CODIGO],TNOMINA[cargo]))</f>
        <v>GESTOR CULTURAL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2">
        <f>_xlfn.XLOOKUP(Tabla15[[#This Row],[COD]],TNOMINA[CODIGO],TNOMINA[sbruto])</f>
        <v>22000</v>
      </c>
      <c r="K1265" s="42">
        <f>_xlfn.XLOOKUP(Tabla15[[#This Row],[COD]],TNOMINA[CODIGO],TNOMINA[ISR])</f>
        <v>0</v>
      </c>
      <c r="L1265" s="42">
        <f>_xlfn.XLOOKUP(Tabla15[[#This Row],[COD]],TNOMINA[CODIGO],TNOMINA[SFS])</f>
        <v>668.8</v>
      </c>
      <c r="M1265" s="42">
        <f>_xlfn.XLOOKUP(Tabla15[[#This Row],[COD]],TNOMINA[CODIGO],TNOMINA[AFP])</f>
        <v>631.4</v>
      </c>
      <c r="N1265" s="42">
        <f>_xlfn.XLOOKUP(Tabla15[[#This Row],[COD]],TNOMINA[CODIGO],TNOMINA[Otro Desc.])</f>
        <v>25</v>
      </c>
      <c r="O1265" s="42">
        <f>_xlfn.XLOOKUP(Tabla15[[#This Row],[COD]],TNOMINA[CODIGO],TNOMINA[sneto])</f>
        <v>20674.8</v>
      </c>
      <c r="P1265" t="str">
        <f>_xlfn.XLOOKUP(Tabla15[[#This Row],[CEDULA]],EMPXSEXO[NODOC],EMPXSEXO[GENERO])</f>
        <v>F</v>
      </c>
      <c r="Q1265" s="104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6" spans="1:17" hidden="1">
      <c r="A1266" t="s">
        <v>8269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40236013815</v>
      </c>
      <c r="D1266" t="str">
        <f>_xlfn.XLOOKUP(Tabla15[[#This Row],[CEDULA]],TMODELO[Numero Documento],TMODELO[Empleado],_xlfn.XLOOKUP(Tabla15[[#This Row],[CEDULA]],TNOMINA[cedula],TNOMINA[nombre]))</f>
        <v>LAURYS CAMILLE MARTINEZ AQUINO</v>
      </c>
      <c r="E1266" t="str">
        <f>_xlfn.XLOOKUP(Tabla15[[#This Row],[CEDULA]],TMODELO[Numero Documento],TMODELO[Cargo],_xlfn.XLOOKUP(Tabla15[[#This Row],[COD]],TNOMINA[CODIGO],TNOMINA[cargo]))</f>
        <v>GESTOR CULTURAL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2">
        <f>_xlfn.XLOOKUP(Tabla15[[#This Row],[COD]],TNOMINA[CODIGO],TNOMINA[sbruto])</f>
        <v>16500</v>
      </c>
      <c r="K1266" s="42">
        <f>_xlfn.XLOOKUP(Tabla15[[#This Row],[COD]],TNOMINA[CODIGO],TNOMINA[ISR])</f>
        <v>0</v>
      </c>
      <c r="L1266" s="42">
        <f>_xlfn.XLOOKUP(Tabla15[[#This Row],[COD]],TNOMINA[CODIGO],TNOMINA[SFS])</f>
        <v>501.6</v>
      </c>
      <c r="M1266" s="42">
        <f>_xlfn.XLOOKUP(Tabla15[[#This Row],[COD]],TNOMINA[CODIGO],TNOMINA[AFP])</f>
        <v>473.55</v>
      </c>
      <c r="N1266" s="42">
        <f>_xlfn.XLOOKUP(Tabla15[[#This Row],[COD]],TNOMINA[CODIGO],TNOMINA[Otro Desc.])</f>
        <v>25</v>
      </c>
      <c r="O1266" s="42">
        <f>_xlfn.XLOOKUP(Tabla15[[#This Row],[COD]],TNOMINA[CODIGO],TNOMINA[sneto])</f>
        <v>15499.85</v>
      </c>
      <c r="P1266" t="str">
        <f>_xlfn.XLOOKUP(Tabla15[[#This Row],[CEDULA]],EMPXSEXO[NODOC],EMPXSEXO[GENERO])</f>
        <v>F</v>
      </c>
      <c r="Q1266" s="104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7" spans="1:17" hidden="1">
      <c r="A1267" t="s">
        <v>8331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22500245349</v>
      </c>
      <c r="D1267" t="str">
        <f>_xlfn.XLOOKUP(Tabla15[[#This Row],[CEDULA]],TMODELO[Numero Documento],TMODELO[Empleado],_xlfn.XLOOKUP(Tabla15[[#This Row],[CEDULA]],TNOMINA[cedula],TNOMINA[nombre]))</f>
        <v>REINALDO MARTINEZ DEL ORBE</v>
      </c>
      <c r="E1267" t="str">
        <f>_xlfn.XLOOKUP(Tabla15[[#This Row],[CEDULA]],TMODELO[Numero Documento],TMODELO[Cargo],_xlfn.XLOOKUP(Tabla15[[#This Row],[COD]],TNOMINA[CODIGO],TNOMINA[cargo]))</f>
        <v>GESTOR CULTURAL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2">
        <f>_xlfn.XLOOKUP(Tabla15[[#This Row],[COD]],TNOMINA[CODIGO],TNOMINA[sbruto])</f>
        <v>16500</v>
      </c>
      <c r="K1267" s="42">
        <f>_xlfn.XLOOKUP(Tabla15[[#This Row],[COD]],TNOMINA[CODIGO],TNOMINA[ISR])</f>
        <v>0</v>
      </c>
      <c r="L1267" s="42">
        <f>_xlfn.XLOOKUP(Tabla15[[#This Row],[COD]],TNOMINA[CODIGO],TNOMINA[SFS])</f>
        <v>501.6</v>
      </c>
      <c r="M1267" s="42">
        <f>_xlfn.XLOOKUP(Tabla15[[#This Row],[COD]],TNOMINA[CODIGO],TNOMINA[AFP])</f>
        <v>473.55</v>
      </c>
      <c r="N1267" s="42">
        <f>_xlfn.XLOOKUP(Tabla15[[#This Row],[COD]],TNOMINA[CODIGO],TNOMINA[Otro Desc.])</f>
        <v>25</v>
      </c>
      <c r="O1267" s="42">
        <f>_xlfn.XLOOKUP(Tabla15[[#This Row],[COD]],TNOMINA[CODIGO],TNOMINA[sneto])</f>
        <v>15499.85</v>
      </c>
      <c r="P1267" t="str">
        <f>_xlfn.XLOOKUP(Tabla15[[#This Row],[CEDULA]],EMPXSEXO[NODOC],EMPXSEXO[GENERO])</f>
        <v>M</v>
      </c>
      <c r="Q1267" s="104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8" spans="1:17" hidden="1">
      <c r="A1268" t="s">
        <v>8257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00101198794</v>
      </c>
      <c r="D1268" t="str">
        <f>_xlfn.XLOOKUP(Tabla15[[#This Row],[CEDULA]],TMODELO[Numero Documento],TMODELO[Empleado],_xlfn.XLOOKUP(Tabla15[[#This Row],[CEDULA]],TNOMINA[cedula],TNOMINA[nombre]))</f>
        <v>JUANA ANGELA RAFAELA HERNANDEZ NUÑEZ</v>
      </c>
      <c r="E1268" t="str">
        <f>_xlfn.XLOOKUP(Tabla15[[#This Row],[CEDULA]],TMODELO[Numero Documento],TMODELO[Cargo],_xlfn.XLOOKUP(Tabla15[[#This Row],[COD]],TNOMINA[CODIGO],TNOMINA[cargo]))</f>
        <v>DIRECTOR (A)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2">
        <f>_xlfn.XLOOKUP(Tabla15[[#This Row],[COD]],TNOMINA[CODIGO],TNOMINA[sbruto])</f>
        <v>160000</v>
      </c>
      <c r="K1268" s="42">
        <f>_xlfn.XLOOKUP(Tabla15[[#This Row],[COD]],TNOMINA[CODIGO],TNOMINA[ISR])</f>
        <v>26218.87</v>
      </c>
      <c r="L1268" s="42">
        <f>_xlfn.XLOOKUP(Tabla15[[#This Row],[COD]],TNOMINA[CODIGO],TNOMINA[SFS])</f>
        <v>4864</v>
      </c>
      <c r="M1268" s="42">
        <f>_xlfn.XLOOKUP(Tabla15[[#This Row],[COD]],TNOMINA[CODIGO],TNOMINA[AFP])</f>
        <v>4592</v>
      </c>
      <c r="N1268" s="42">
        <f>_xlfn.XLOOKUP(Tabla15[[#This Row],[COD]],TNOMINA[CODIGO],TNOMINA[Otro Desc.])</f>
        <v>25</v>
      </c>
      <c r="O1268" s="42">
        <f>_xlfn.XLOOKUP(Tabla15[[#This Row],[COD]],TNOMINA[CODIGO],TNOMINA[sneto])</f>
        <v>124300.13</v>
      </c>
      <c r="P1268" t="str">
        <f>_xlfn.XLOOKUP(Tabla15[[#This Row],[CEDULA]],EMPXSEXO[NODOC],EMPXSEXO[GENERO])</f>
        <v>F</v>
      </c>
      <c r="Q1268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69" spans="1:17" hidden="1">
      <c r="A1269" t="s">
        <v>8328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00200838811</v>
      </c>
      <c r="D1269" t="str">
        <f>_xlfn.XLOOKUP(Tabla15[[#This Row],[CEDULA]],TMODELO[Numero Documento],TMODELO[Empleado],_xlfn.XLOOKUP(Tabla15[[#This Row],[CEDULA]],TNOMINA[cedula],TNOMINA[nombre]))</f>
        <v>RAMON ANIBAL MESA PINEDA</v>
      </c>
      <c r="E1269" t="str">
        <f>_xlfn.XLOOKUP(Tabla15[[#This Row],[CEDULA]],TMODELO[Numero Documento],TMODELO[Cargo],_xlfn.XLOOKUP(Tabla15[[#This Row],[COD]],TNOMINA[CODIGO],TNOMINA[cargo]))</f>
        <v>GESTOR CULTURAL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2">
        <f>_xlfn.XLOOKUP(Tabla15[[#This Row],[COD]],TNOMINA[CODIGO],TNOMINA[sbruto])</f>
        <v>50000</v>
      </c>
      <c r="K1269" s="42">
        <f>_xlfn.XLOOKUP(Tabla15[[#This Row],[COD]],TNOMINA[CODIGO],TNOMINA[ISR])</f>
        <v>1854</v>
      </c>
      <c r="L1269" s="42">
        <f>_xlfn.XLOOKUP(Tabla15[[#This Row],[COD]],TNOMINA[CODIGO],TNOMINA[SFS])</f>
        <v>1520</v>
      </c>
      <c r="M1269" s="42">
        <f>_xlfn.XLOOKUP(Tabla15[[#This Row],[COD]],TNOMINA[CODIGO],TNOMINA[AFP])</f>
        <v>1435</v>
      </c>
      <c r="N1269" s="42">
        <f>_xlfn.XLOOKUP(Tabla15[[#This Row],[COD]],TNOMINA[CODIGO],TNOMINA[Otro Desc.])</f>
        <v>25</v>
      </c>
      <c r="O1269" s="42">
        <f>_xlfn.XLOOKUP(Tabla15[[#This Row],[COD]],TNOMINA[CODIGO],TNOMINA[sneto])</f>
        <v>45166</v>
      </c>
      <c r="P1269" t="str">
        <f>_xlfn.XLOOKUP(Tabla15[[#This Row],[CEDULA]],EMPXSEXO[NODOC],EMPXSEXO[GENERO])</f>
        <v>M</v>
      </c>
      <c r="Q1269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0" spans="1:17" hidden="1">
      <c r="A1270" t="s">
        <v>8215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02600476812</v>
      </c>
      <c r="D1270" t="str">
        <f>_xlfn.XLOOKUP(Tabla15[[#This Row],[CEDULA]],TMODELO[Numero Documento],TMODELO[Empleado],_xlfn.XLOOKUP(Tabla15[[#This Row],[CEDULA]],TNOMINA[cedula],TNOMINA[nombre]))</f>
        <v>INES MARIA GARCIA PEREZ</v>
      </c>
      <c r="E1270" t="str">
        <f>_xlfn.XLOOKUP(Tabla15[[#This Row],[CEDULA]],TMODELO[Numero Documento],TMODELO[Cargo],_xlfn.XLOOKUP(Tabla15[[#This Row],[COD]],TNOMINA[CODIGO],TNOMINA[cargo]))</f>
        <v>GESTOR CULTURAL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2">
        <f>_xlfn.XLOOKUP(Tabla15[[#This Row],[COD]],TNOMINA[CODIGO],TNOMINA[sbruto])</f>
        <v>50000</v>
      </c>
      <c r="K1270" s="42">
        <f>_xlfn.XLOOKUP(Tabla15[[#This Row],[COD]],TNOMINA[CODIGO],TNOMINA[ISR])</f>
        <v>1854</v>
      </c>
      <c r="L1270" s="42">
        <f>_xlfn.XLOOKUP(Tabla15[[#This Row],[COD]],TNOMINA[CODIGO],TNOMINA[SFS])</f>
        <v>1520</v>
      </c>
      <c r="M1270" s="42">
        <f>_xlfn.XLOOKUP(Tabla15[[#This Row],[COD]],TNOMINA[CODIGO],TNOMINA[AFP])</f>
        <v>1435</v>
      </c>
      <c r="N1270" s="42">
        <f>_xlfn.XLOOKUP(Tabla15[[#This Row],[COD]],TNOMINA[CODIGO],TNOMINA[Otro Desc.])</f>
        <v>4871</v>
      </c>
      <c r="O1270" s="42">
        <f>_xlfn.XLOOKUP(Tabla15[[#This Row],[COD]],TNOMINA[CODIGO],TNOMINA[sneto])</f>
        <v>40320</v>
      </c>
      <c r="P1270" t="str">
        <f>_xlfn.XLOOKUP(Tabla15[[#This Row],[CEDULA]],EMPXSEXO[NODOC],EMPXSEXO[GENERO])</f>
        <v>F</v>
      </c>
      <c r="Q1270" s="104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1" spans="1:17" hidden="1">
      <c r="A1271" t="s">
        <v>8277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00100620640</v>
      </c>
      <c r="D1271" t="str">
        <f>_xlfn.XLOOKUP(Tabla15[[#This Row],[CEDULA]],TMODELO[Numero Documento],TMODELO[Empleado],_xlfn.XLOOKUP(Tabla15[[#This Row],[CEDULA]],TNOMINA[cedula],TNOMINA[nombre]))</f>
        <v>LOURDES MARGARITA MARMOLEJOS VILLAVICENCIO</v>
      </c>
      <c r="E1271" t="str">
        <f>_xlfn.XLOOKUP(Tabla15[[#This Row],[CEDULA]],TMODELO[Numero Documento],TMODELO[Cargo],_xlfn.XLOOKUP(Tabla15[[#This Row],[COD]],TNOMINA[CODIGO],TNOMINA[cargo]))</f>
        <v>DIRECTOR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2">
        <f>_xlfn.XLOOKUP(Tabla15[[#This Row],[COD]],TNOMINA[CODIGO],TNOMINA[sbruto])</f>
        <v>150000</v>
      </c>
      <c r="K1271" s="42">
        <f>_xlfn.XLOOKUP(Tabla15[[#This Row],[COD]],TNOMINA[CODIGO],TNOMINA[ISR])</f>
        <v>23866.62</v>
      </c>
      <c r="L1271" s="42">
        <f>_xlfn.XLOOKUP(Tabla15[[#This Row],[COD]],TNOMINA[CODIGO],TNOMINA[SFS])</f>
        <v>4560</v>
      </c>
      <c r="M1271" s="42">
        <f>_xlfn.XLOOKUP(Tabla15[[#This Row],[COD]],TNOMINA[CODIGO],TNOMINA[AFP])</f>
        <v>4305</v>
      </c>
      <c r="N1271" s="42">
        <f>_xlfn.XLOOKUP(Tabla15[[#This Row],[COD]],TNOMINA[CODIGO],TNOMINA[Otro Desc.])</f>
        <v>1125</v>
      </c>
      <c r="O1271" s="42">
        <f>_xlfn.XLOOKUP(Tabla15[[#This Row],[COD]],TNOMINA[CODIGO],TNOMINA[sneto])</f>
        <v>116143.38</v>
      </c>
      <c r="P1271" t="str">
        <f>_xlfn.XLOOKUP(Tabla15[[#This Row],[CEDULA]],EMPXSEXO[NODOC],EMPXSEXO[GENERO])</f>
        <v>F</v>
      </c>
      <c r="Q1271" s="104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2" spans="1:17" hidden="1">
      <c r="A1272" t="s">
        <v>8138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00102103215</v>
      </c>
      <c r="D1272" t="str">
        <f>_xlfn.XLOOKUP(Tabla15[[#This Row],[CEDULA]],TMODELO[Numero Documento],TMODELO[Empleado],_xlfn.XLOOKUP(Tabla15[[#This Row],[CEDULA]],TNOMINA[cedula],TNOMINA[nombre]))</f>
        <v>ANDRES MANUEL BLANCO DIAZ</v>
      </c>
      <c r="E1272" t="str">
        <f>_xlfn.XLOOKUP(Tabla15[[#This Row],[CEDULA]],TMODELO[Numero Documento],TMODELO[Cargo],_xlfn.XLOOKUP(Tabla15[[#This Row],[COD]],TNOMINA[CODIGO],TNOMINA[cargo]))</f>
        <v>CORRECTOR (A) DE ESTILO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2">
        <f>_xlfn.XLOOKUP(Tabla15[[#This Row],[COD]],TNOMINA[CODIGO],TNOMINA[sbruto])</f>
        <v>70000</v>
      </c>
      <c r="K1272" s="42">
        <f>_xlfn.XLOOKUP(Tabla15[[#This Row],[COD]],TNOMINA[CODIGO],TNOMINA[ISR])</f>
        <v>5368.48</v>
      </c>
      <c r="L1272" s="42">
        <f>_xlfn.XLOOKUP(Tabla15[[#This Row],[COD]],TNOMINA[CODIGO],TNOMINA[SFS])</f>
        <v>2128</v>
      </c>
      <c r="M1272" s="42">
        <f>_xlfn.XLOOKUP(Tabla15[[#This Row],[COD]],TNOMINA[CODIGO],TNOMINA[AFP])</f>
        <v>2009</v>
      </c>
      <c r="N1272" s="42">
        <f>_xlfn.XLOOKUP(Tabla15[[#This Row],[COD]],TNOMINA[CODIGO],TNOMINA[Otro Desc.])</f>
        <v>25.000000000007276</v>
      </c>
      <c r="O1272" s="42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104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3" spans="1:17" hidden="1">
      <c r="A1273" t="s">
        <v>8210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00107187486</v>
      </c>
      <c r="D1273" t="str">
        <f>_xlfn.XLOOKUP(Tabla15[[#This Row],[CEDULA]],TMODELO[Numero Documento],TMODELO[Empleado],_xlfn.XLOOKUP(Tabla15[[#This Row],[CEDULA]],TNOMINA[cedula],TNOMINA[nombre]))</f>
        <v>HECTOR SANTANA PEREZ</v>
      </c>
      <c r="E1273" t="str">
        <f>_xlfn.XLOOKUP(Tabla15[[#This Row],[CEDULA]],TMODELO[Numero Documento],TMODELO[Cargo],_xlfn.XLOOKUP(Tabla15[[#This Row],[COD]],TNOMINA[CODIGO],TNOMINA[cargo]))</f>
        <v>ENCARGADO (A)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2">
        <f>_xlfn.XLOOKUP(Tabla15[[#This Row],[COD]],TNOMINA[CODIGO],TNOMINA[sbruto])</f>
        <v>130000</v>
      </c>
      <c r="K1273" s="42">
        <f>_xlfn.XLOOKUP(Tabla15[[#This Row],[COD]],TNOMINA[CODIGO],TNOMINA[ISR])</f>
        <v>19162.12</v>
      </c>
      <c r="L1273" s="42">
        <f>_xlfn.XLOOKUP(Tabla15[[#This Row],[COD]],TNOMINA[CODIGO],TNOMINA[SFS])</f>
        <v>3952</v>
      </c>
      <c r="M1273" s="42">
        <f>_xlfn.XLOOKUP(Tabla15[[#This Row],[COD]],TNOMINA[CODIGO],TNOMINA[AFP])</f>
        <v>3731</v>
      </c>
      <c r="N1273" s="42">
        <f>_xlfn.XLOOKUP(Tabla15[[#This Row],[COD]],TNOMINA[CODIGO],TNOMINA[Otro Desc.])</f>
        <v>25</v>
      </c>
      <c r="O1273" s="42">
        <f>_xlfn.XLOOKUP(Tabla15[[#This Row],[COD]],TNOMINA[CODIGO],TNOMINA[sneto])</f>
        <v>103129.88</v>
      </c>
      <c r="P1273" t="str">
        <f>_xlfn.XLOOKUP(Tabla15[[#This Row],[CEDULA]],EMPXSEXO[NODOC],EMPXSEXO[GENERO])</f>
        <v>M</v>
      </c>
      <c r="Q1273" s="104" t="str">
        <f>_xlfn.XLOOKUP(Tabla15[[#This Row],[CEDULA]],TMODELO[Numero Documento],TMODELO[Lugar Funciones Codigo],_xlfn.XLOOKUP(Tabla15[[#This Row],[DIRECCIÓN O DEPARTAMENTO]],Tabla21[LUGAR],Tabla21[CODLUGAR]))</f>
        <v>01.83.04.01.03.01</v>
      </c>
    </row>
    <row r="1274" spans="1:17" hidden="1">
      <c r="A1274" t="s">
        <v>8606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00100666122</v>
      </c>
      <c r="D1274" t="str">
        <f>_xlfn.XLOOKUP(Tabla15[[#This Row],[CEDULA]],TMODELO[Numero Documento],TMODELO[Empleado],_xlfn.XLOOKUP(Tabla15[[#This Row],[CEDULA]],TNOMINA[cedula],TNOMINA[nombre]))</f>
        <v>LUISA OLIVA NAVARRO TAVARES</v>
      </c>
      <c r="E1274" t="str">
        <f>_xlfn.XLOOKUP(Tabla15[[#This Row],[CEDULA]],TMODELO[Numero Documento],TMODELO[Cargo],_xlfn.XLOOKUP(Tabla15[[#This Row],[COD]],TNOMINA[CODIGO],TNOMINA[cargo]))</f>
        <v>DIRECTOR (A)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2">
        <f>_xlfn.XLOOKUP(Tabla15[[#This Row],[COD]],TNOMINA[CODIGO],TNOMINA[sbruto])</f>
        <v>170000</v>
      </c>
      <c r="K1274" s="42">
        <f>_xlfn.XLOOKUP(Tabla15[[#This Row],[COD]],TNOMINA[CODIGO],TNOMINA[ISR])</f>
        <v>28571.119999999999</v>
      </c>
      <c r="L1274" s="42">
        <f>_xlfn.XLOOKUP(Tabla15[[#This Row],[COD]],TNOMINA[CODIGO],TNOMINA[SFS])</f>
        <v>5168</v>
      </c>
      <c r="M1274" s="42">
        <f>_xlfn.XLOOKUP(Tabla15[[#This Row],[COD]],TNOMINA[CODIGO],TNOMINA[AFP])</f>
        <v>4879</v>
      </c>
      <c r="N1274" s="42">
        <f>_xlfn.XLOOKUP(Tabla15[[#This Row],[COD]],TNOMINA[CODIGO],TNOMINA[Otro Desc.])</f>
        <v>25</v>
      </c>
      <c r="O1274" s="42">
        <f>_xlfn.XLOOKUP(Tabla15[[#This Row],[COD]],TNOMINA[CODIGO],TNOMINA[sneto])</f>
        <v>131356.88</v>
      </c>
      <c r="P1274" t="str">
        <f>_xlfn.XLOOKUP(Tabla15[[#This Row],[CEDULA]],EMPXSEXO[NODOC],EMPXSEXO[GENERO])</f>
        <v>F</v>
      </c>
      <c r="Q1274" s="104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5" spans="1:17" hidden="1">
      <c r="A1275" t="s">
        <v>8333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22400056606</v>
      </c>
      <c r="D1275" t="str">
        <f>_xlfn.XLOOKUP(Tabla15[[#This Row],[CEDULA]],TMODELO[Numero Documento],TMODELO[Empleado],_xlfn.XLOOKUP(Tabla15[[#This Row],[CEDULA]],TNOMINA[cedula],TNOMINA[nombre]))</f>
        <v>RICHARSON ANTONIO DIAZ RODRIGUEZ</v>
      </c>
      <c r="E1275" t="str">
        <f>_xlfn.XLOOKUP(Tabla15[[#This Row],[CEDULA]],TMODELO[Numero Documento],TMODELO[Cargo],_xlfn.XLOOKUP(Tabla15[[#This Row],[COD]],TNOMINA[CODIGO],TNOMINA[cargo]))</f>
        <v>DIRECTOR (A)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2">
        <f>_xlfn.XLOOKUP(Tabla15[[#This Row],[COD]],TNOMINA[CODIGO],TNOMINA[sbruto])</f>
        <v>130000</v>
      </c>
      <c r="K1275" s="42">
        <f>_xlfn.XLOOKUP(Tabla15[[#This Row],[COD]],TNOMINA[CODIGO],TNOMINA[ISR])</f>
        <v>19162.12</v>
      </c>
      <c r="L1275" s="42">
        <f>_xlfn.XLOOKUP(Tabla15[[#This Row],[COD]],TNOMINA[CODIGO],TNOMINA[SFS])</f>
        <v>3952</v>
      </c>
      <c r="M1275" s="42">
        <f>_xlfn.XLOOKUP(Tabla15[[#This Row],[COD]],TNOMINA[CODIGO],TNOMINA[AFP])</f>
        <v>3731</v>
      </c>
      <c r="N1275" s="42">
        <f>_xlfn.XLOOKUP(Tabla15[[#This Row],[COD]],TNOMINA[CODIGO],TNOMINA[Otro Desc.])</f>
        <v>33071</v>
      </c>
      <c r="O1275" s="42">
        <f>_xlfn.XLOOKUP(Tabla15[[#This Row],[COD]],TNOMINA[CODIGO],TNOMINA[sneto])</f>
        <v>70083.88</v>
      </c>
      <c r="P1275" t="str">
        <f>_xlfn.XLOOKUP(Tabla15[[#This Row],[CEDULA]],EMPXSEXO[NODOC],EMPXSEXO[GENERO])</f>
        <v>M</v>
      </c>
      <c r="Q1275" s="104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6" spans="1:17" hidden="1">
      <c r="A1276" t="s">
        <v>8209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00107331290</v>
      </c>
      <c r="D1276" t="str">
        <f>_xlfn.XLOOKUP(Tabla15[[#This Row],[CEDULA]],TMODELO[Numero Documento],TMODELO[Empleado],_xlfn.XLOOKUP(Tabla15[[#This Row],[CEDULA]],TNOMINA[cedula],TNOMINA[nombre]))</f>
        <v>HECTOR CLAUDIO THEN ALMONTE</v>
      </c>
      <c r="E1276" t="str">
        <f>_xlfn.XLOOKUP(Tabla15[[#This Row],[CEDULA]],TMODELO[Numero Documento],TMODELO[Cargo],_xlfn.XLOOKUP(Tabla15[[#This Row],[COD]],TNOMINA[CODIGO],TNOMINA[cargo]))</f>
        <v>ENCARGADO DE DIVISION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2">
        <f>_xlfn.XLOOKUP(Tabla15[[#This Row],[COD]],TNOMINA[CODIGO],TNOMINA[sbruto])</f>
        <v>70000</v>
      </c>
      <c r="K1276" s="42">
        <f>_xlfn.XLOOKUP(Tabla15[[#This Row],[COD]],TNOMINA[CODIGO],TNOMINA[ISR])</f>
        <v>5368.48</v>
      </c>
      <c r="L1276" s="42">
        <f>_xlfn.XLOOKUP(Tabla15[[#This Row],[COD]],TNOMINA[CODIGO],TNOMINA[SFS])</f>
        <v>2128</v>
      </c>
      <c r="M1276" s="42">
        <f>_xlfn.XLOOKUP(Tabla15[[#This Row],[COD]],TNOMINA[CODIGO],TNOMINA[AFP])</f>
        <v>2009</v>
      </c>
      <c r="N1276" s="42">
        <f>_xlfn.XLOOKUP(Tabla15[[#This Row],[COD]],TNOMINA[CODIGO],TNOMINA[Otro Desc.])</f>
        <v>25.000000000007276</v>
      </c>
      <c r="O1276" s="42">
        <f>_xlfn.XLOOKUP(Tabla15[[#This Row],[COD]],TNOMINA[CODIGO],TNOMINA[sneto])</f>
        <v>60469.52</v>
      </c>
      <c r="P1276" t="str">
        <f>_xlfn.XLOOKUP(Tabla15[[#This Row],[CEDULA]],EMPXSEXO[NODOC],EMPXSEXO[GENERO])</f>
        <v>M</v>
      </c>
      <c r="Q1276" s="104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7" spans="1:17" hidden="1">
      <c r="A1277" t="s">
        <v>8236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00118600154</v>
      </c>
      <c r="D1277" t="str">
        <f>_xlfn.XLOOKUP(Tabla15[[#This Row],[CEDULA]],TMODELO[Numero Documento],TMODELO[Empleado],_xlfn.XLOOKUP(Tabla15[[#This Row],[CEDULA]],TNOMINA[cedula],TNOMINA[nombre]))</f>
        <v>JOHANNY GARCIA MATOS</v>
      </c>
      <c r="E1277" t="str">
        <f>_xlfn.XLOOKUP(Tabla15[[#This Row],[CEDULA]],TMODELO[Numero Documento],TMODELO[Cargo],_xlfn.XLOOKUP(Tabla15[[#This Row],[COD]],TNOMINA[CODIGO],TNOMINA[cargo]))</f>
        <v>COORDINADOR(A) OPERATIVA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2">
        <f>_xlfn.XLOOKUP(Tabla15[[#This Row],[COD]],TNOMINA[CODIGO],TNOMINA[sbruto])</f>
        <v>65000</v>
      </c>
      <c r="K1277" s="42">
        <f>_xlfn.XLOOKUP(Tabla15[[#This Row],[COD]],TNOMINA[CODIGO],TNOMINA[ISR])</f>
        <v>4427.58</v>
      </c>
      <c r="L1277" s="42">
        <f>_xlfn.XLOOKUP(Tabla15[[#This Row],[COD]],TNOMINA[CODIGO],TNOMINA[SFS])</f>
        <v>1976</v>
      </c>
      <c r="M1277" s="42">
        <f>_xlfn.XLOOKUP(Tabla15[[#This Row],[COD]],TNOMINA[CODIGO],TNOMINA[AFP])</f>
        <v>1865.5</v>
      </c>
      <c r="N1277" s="42">
        <f>_xlfn.XLOOKUP(Tabla15[[#This Row],[COD]],TNOMINA[CODIGO],TNOMINA[Otro Desc.])</f>
        <v>25</v>
      </c>
      <c r="O1277" s="42">
        <f>_xlfn.XLOOKUP(Tabla15[[#This Row],[COD]],TNOMINA[CODIGO],TNOMINA[sneto])</f>
        <v>56705.919999999998</v>
      </c>
      <c r="P1277" t="str">
        <f>_xlfn.XLOOKUP(Tabla15[[#This Row],[CEDULA]],EMPXSEXO[NODOC],EMPXSEXO[GENERO])</f>
        <v>F</v>
      </c>
      <c r="Q1277" s="104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8" spans="1:17" hidden="1">
      <c r="A1278" t="s">
        <v>8160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00100663608</v>
      </c>
      <c r="D1278" t="str">
        <f>_xlfn.XLOOKUP(Tabla15[[#This Row],[CEDULA]],TMODELO[Numero Documento],TMODELO[Empleado],_xlfn.XLOOKUP(Tabla15[[#This Row],[CEDULA]],TNOMINA[cedula],TNOMINA[nombre]))</f>
        <v>CARLOS MANUEL COPPLIND PALERMO</v>
      </c>
      <c r="E1278" t="str">
        <f>_xlfn.XLOOKUP(Tabla15[[#This Row],[CEDULA]],TMODELO[Numero Documento],TMODELO[Cargo],_xlfn.XLOOKUP(Tabla15[[#This Row],[COD]],TNOMINA[CODIGO],TNOMINA[cargo]))</f>
        <v>DIRECTOR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2">
        <f>_xlfn.XLOOKUP(Tabla15[[#This Row],[COD]],TNOMINA[CODIGO],TNOMINA[sbruto])</f>
        <v>145000</v>
      </c>
      <c r="K1278" s="42">
        <f>_xlfn.XLOOKUP(Tabla15[[#This Row],[COD]],TNOMINA[CODIGO],TNOMINA[ISR])</f>
        <v>22690.49</v>
      </c>
      <c r="L1278" s="42">
        <f>_xlfn.XLOOKUP(Tabla15[[#This Row],[COD]],TNOMINA[CODIGO],TNOMINA[SFS])</f>
        <v>4408</v>
      </c>
      <c r="M1278" s="42">
        <f>_xlfn.XLOOKUP(Tabla15[[#This Row],[COD]],TNOMINA[CODIGO],TNOMINA[AFP])</f>
        <v>4161.5</v>
      </c>
      <c r="N1278" s="42">
        <f>_xlfn.XLOOKUP(Tabla15[[#This Row],[COD]],TNOMINA[CODIGO],TNOMINA[Otro Desc.])</f>
        <v>25</v>
      </c>
      <c r="O1278" s="42">
        <f>_xlfn.XLOOKUP(Tabla15[[#This Row],[COD]],TNOMINA[CODIGO],TNOMINA[sneto])</f>
        <v>113715.01</v>
      </c>
      <c r="P1278" t="str">
        <f>_xlfn.XLOOKUP(Tabla15[[#This Row],[CEDULA]],EMPXSEXO[NODOC],EMPXSEXO[GENERO])</f>
        <v>M</v>
      </c>
      <c r="Q1278" s="104" t="str">
        <f>_xlfn.XLOOKUP(Tabla15[[#This Row],[CEDULA]],TMODELO[Numero Documento],TMODELO[Lugar Funciones Codigo],_xlfn.XLOOKUP(Tabla15[[#This Row],[DIRECCIÓN O DEPARTAMENTO]],Tabla21[LUGAR],Tabla21[CODLUGAR]))</f>
        <v>01.83.05.00.02</v>
      </c>
    </row>
    <row r="1279" spans="1:17" hidden="1">
      <c r="A1279" t="s">
        <v>8299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00100675982</v>
      </c>
      <c r="D1279" t="str">
        <f>_xlfn.XLOOKUP(Tabla15[[#This Row],[CEDULA]],TMODELO[Numero Documento],TMODELO[Empleado],_xlfn.XLOOKUP(Tabla15[[#This Row],[CEDULA]],TNOMINA[cedula],TNOMINA[nombre]))</f>
        <v>MELQUIADES VICIOSO AYRA</v>
      </c>
      <c r="E1279" t="str">
        <f>_xlfn.XLOOKUP(Tabla15[[#This Row],[CEDULA]],TMODELO[Numero Documento],TMODELO[Cargo],_xlfn.XLOOKUP(Tabla15[[#This Row],[COD]],TNOMINA[CODIGO],TNOMINA[cargo]))</f>
        <v>COORD. OPERATIVO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2">
        <f>_xlfn.XLOOKUP(Tabla15[[#This Row],[COD]],TNOMINA[CODIGO],TNOMINA[sbruto])</f>
        <v>45000</v>
      </c>
      <c r="K1279" s="42">
        <f>_xlfn.XLOOKUP(Tabla15[[#This Row],[COD]],TNOMINA[CODIGO],TNOMINA[ISR])</f>
        <v>1148.33</v>
      </c>
      <c r="L1279" s="42">
        <f>_xlfn.XLOOKUP(Tabla15[[#This Row],[COD]],TNOMINA[CODIGO],TNOMINA[SFS])</f>
        <v>1368</v>
      </c>
      <c r="M1279" s="42">
        <f>_xlfn.XLOOKUP(Tabla15[[#This Row],[COD]],TNOMINA[CODIGO],TNOMINA[AFP])</f>
        <v>1291.5</v>
      </c>
      <c r="N1279" s="42">
        <f>_xlfn.XLOOKUP(Tabla15[[#This Row],[COD]],TNOMINA[CODIGO],TNOMINA[Otro Desc.])</f>
        <v>25</v>
      </c>
      <c r="O1279" s="42">
        <f>_xlfn.XLOOKUP(Tabla15[[#This Row],[COD]],TNOMINA[CODIGO],TNOMINA[sneto])</f>
        <v>41167.17</v>
      </c>
      <c r="P1279" t="str">
        <f>_xlfn.XLOOKUP(Tabla15[[#This Row],[CEDULA]],EMPXSEXO[NODOC],EMPXSEXO[GENERO])</f>
        <v>M</v>
      </c>
      <c r="Q1279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0" spans="1:17" hidden="1">
      <c r="A1280" t="s">
        <v>8295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00108703844</v>
      </c>
      <c r="D1280" t="str">
        <f>_xlfn.XLOOKUP(Tabla15[[#This Row],[CEDULA]],TMODELO[Numero Documento],TMODELO[Empleado],_xlfn.XLOOKUP(Tabla15[[#This Row],[CEDULA]],TNOMINA[cedula],TNOMINA[nombre]))</f>
        <v>MAXIMO ARTURO CLASSE</v>
      </c>
      <c r="E1280" t="str">
        <f>_xlfn.XLOOKUP(Tabla15[[#This Row],[CEDULA]],TMODELO[Numero Documento],TMODELO[Cargo],_xlfn.XLOOKUP(Tabla15[[#This Row],[COD]],TNOMINA[CODIGO],TNOMINA[cargo]))</f>
        <v>EBANISTA RESTAURADOR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2">
        <f>_xlfn.XLOOKUP(Tabla15[[#This Row],[COD]],TNOMINA[CODIGO],TNOMINA[sbruto])</f>
        <v>36000</v>
      </c>
      <c r="K1280" s="42">
        <f>_xlfn.XLOOKUP(Tabla15[[#This Row],[COD]],TNOMINA[CODIGO],TNOMINA[ISR])</f>
        <v>0</v>
      </c>
      <c r="L1280" s="42">
        <f>_xlfn.XLOOKUP(Tabla15[[#This Row],[COD]],TNOMINA[CODIGO],TNOMINA[SFS])</f>
        <v>1094.4000000000001</v>
      </c>
      <c r="M1280" s="42">
        <f>_xlfn.XLOOKUP(Tabla15[[#This Row],[COD]],TNOMINA[CODIGO],TNOMINA[AFP])</f>
        <v>1033.2</v>
      </c>
      <c r="N1280" s="42">
        <f>_xlfn.XLOOKUP(Tabla15[[#This Row],[COD]],TNOMINA[CODIGO],TNOMINA[Otro Desc.])</f>
        <v>21697.64</v>
      </c>
      <c r="O1280" s="42">
        <f>_xlfn.XLOOKUP(Tabla15[[#This Row],[COD]],TNOMINA[CODIGO],TNOMINA[sneto])</f>
        <v>12174.76</v>
      </c>
      <c r="P1280" t="str">
        <f>_xlfn.XLOOKUP(Tabla15[[#This Row],[CEDULA]],EMPXSEXO[NODOC],EMPXSEXO[GENERO])</f>
        <v>M</v>
      </c>
      <c r="Q1280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1" spans="1:17" hidden="1">
      <c r="A1281" t="s">
        <v>8259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40221096320</v>
      </c>
      <c r="D1281" t="str">
        <f>_xlfn.XLOOKUP(Tabla15[[#This Row],[CEDULA]],TMODELO[Numero Documento],TMODELO[Empleado],_xlfn.XLOOKUP(Tabla15[[#This Row],[CEDULA]],TNOMINA[cedula],TNOMINA[nombre]))</f>
        <v>JULIAN RODRIGUEZ ROSARIO</v>
      </c>
      <c r="E1281" t="str">
        <f>_xlfn.XLOOKUP(Tabla15[[#This Row],[CEDULA]],TMODELO[Numero Documento],TMODELO[Cargo],_xlfn.XLOOKUP(Tabla15[[#This Row],[COD]],TNOMINA[CODIGO],TNOMINA[cargo]))</f>
        <v>MAESTRO DE ARTESANIA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ESTATUTO SIMPLIFICADO</v>
      </c>
      <c r="I1281" t="str">
        <f>IF(Tabla15[[#This Row],[CAT1]]&lt;&gt;"",Tabla15[[#This Row],[CAT1]],Tabla15[[#This Row],[CAT2]])</f>
        <v>ESTATUTO SIMPLIFICADO</v>
      </c>
      <c r="J1281" s="42">
        <f>_xlfn.XLOOKUP(Tabla15[[#This Row],[COD]],TNOMINA[CODIGO],TNOMINA[sbruto])</f>
        <v>30000</v>
      </c>
      <c r="K1281" s="42">
        <f>_xlfn.XLOOKUP(Tabla15[[#This Row],[COD]],TNOMINA[CODIGO],TNOMINA[ISR])</f>
        <v>0</v>
      </c>
      <c r="L1281" s="42">
        <f>_xlfn.XLOOKUP(Tabla15[[#This Row],[COD]],TNOMINA[CODIGO],TNOMINA[SFS])</f>
        <v>912</v>
      </c>
      <c r="M1281" s="42">
        <f>_xlfn.XLOOKUP(Tabla15[[#This Row],[COD]],TNOMINA[CODIGO],TNOMINA[AFP])</f>
        <v>861</v>
      </c>
      <c r="N1281" s="42">
        <f>_xlfn.XLOOKUP(Tabla15[[#This Row],[COD]],TNOMINA[CODIGO],TNOMINA[Otro Desc.])</f>
        <v>25</v>
      </c>
      <c r="O1281" s="42">
        <f>_xlfn.XLOOKUP(Tabla15[[#This Row],[COD]],TNOMINA[CODIGO],TNOMINA[sneto])</f>
        <v>28202</v>
      </c>
      <c r="P1281" t="str">
        <f>_xlfn.XLOOKUP(Tabla15[[#This Row],[CEDULA]],EMPXSEXO[NODOC],EMPXSEXO[GENERO])</f>
        <v>M</v>
      </c>
      <c r="Q1281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2" spans="1:17" hidden="1">
      <c r="A1282" t="s">
        <v>8284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00106712094</v>
      </c>
      <c r="D1282" t="str">
        <f>_xlfn.XLOOKUP(Tabla15[[#This Row],[CEDULA]],TMODELO[Numero Documento],TMODELO[Empleado],_xlfn.XLOOKUP(Tabla15[[#This Row],[CEDULA]],TNOMINA[cedula],TNOMINA[nombre]))</f>
        <v>MARCOS ANTONIO WALTER AGUERO</v>
      </c>
      <c r="E1282" t="str">
        <f>_xlfn.XLOOKUP(Tabla15[[#This Row],[CEDULA]],TMODELO[Numero Documento],TMODELO[Cargo],_xlfn.XLOOKUP(Tabla15[[#This Row],[COD]],TNOMINA[CODIGO],TNOMINA[cargo]))</f>
        <v>MAESTRO DE ARTESANIA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ESTATUTO SIMPLIFICADO</v>
      </c>
      <c r="I1282" t="str">
        <f>IF(Tabla15[[#This Row],[CAT1]]&lt;&gt;"",Tabla15[[#This Row],[CAT1]],Tabla15[[#This Row],[CAT2]])</f>
        <v>ESTATUTO SIMPLIFICADO</v>
      </c>
      <c r="J1282" s="42">
        <f>_xlfn.XLOOKUP(Tabla15[[#This Row],[COD]],TNOMINA[CODIGO],TNOMINA[sbruto])</f>
        <v>30000</v>
      </c>
      <c r="K1282" s="42">
        <f>_xlfn.XLOOKUP(Tabla15[[#This Row],[COD]],TNOMINA[CODIGO],TNOMINA[ISR])</f>
        <v>0</v>
      </c>
      <c r="L1282" s="42">
        <f>_xlfn.XLOOKUP(Tabla15[[#This Row],[COD]],TNOMINA[CODIGO],TNOMINA[SFS])</f>
        <v>912</v>
      </c>
      <c r="M1282" s="42">
        <f>_xlfn.XLOOKUP(Tabla15[[#This Row],[COD]],TNOMINA[CODIGO],TNOMINA[AFP])</f>
        <v>861</v>
      </c>
      <c r="N1282" s="42">
        <f>_xlfn.XLOOKUP(Tabla15[[#This Row],[COD]],TNOMINA[CODIGO],TNOMINA[Otro Desc.])</f>
        <v>25</v>
      </c>
      <c r="O1282" s="42">
        <f>_xlfn.XLOOKUP(Tabla15[[#This Row],[COD]],TNOMINA[CODIGO],TNOMINA[sneto])</f>
        <v>28202</v>
      </c>
      <c r="P1282" t="str">
        <f>_xlfn.XLOOKUP(Tabla15[[#This Row],[CEDULA]],EMPXSEXO[NODOC],EMPXSEXO[GENERO])</f>
        <v>M</v>
      </c>
      <c r="Q1282" s="104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3" spans="1:17" hidden="1">
      <c r="A1283" t="s">
        <v>8185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04800758254</v>
      </c>
      <c r="D1283" t="str">
        <f>_xlfn.XLOOKUP(Tabla15[[#This Row],[CEDULA]],TMODELO[Numero Documento],TMODELO[Empleado],_xlfn.XLOOKUP(Tabla15[[#This Row],[CEDULA]],TNOMINA[cedula],TNOMINA[nombre]))</f>
        <v>EDELMIRA MODESTA MOREL TEJADA</v>
      </c>
      <c r="E1283" t="str">
        <f>_xlfn.XLOOKUP(Tabla15[[#This Row],[CEDULA]],TMODELO[Numero Documento],TMODELO[Cargo],_xlfn.XLOOKUP(Tabla15[[#This Row],[COD]],TNOMINA[CODIGO],TNOMINA[cargo]))</f>
        <v>ANALISTA DE RECURSOS HUMANOS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2">
        <f>_xlfn.XLOOKUP(Tabla15[[#This Row],[COD]],TNOMINA[CODIGO],TNOMINA[sbruto])</f>
        <v>70000</v>
      </c>
      <c r="K1283" s="42">
        <f>_xlfn.XLOOKUP(Tabla15[[#This Row],[COD]],TNOMINA[CODIGO],TNOMINA[ISR])</f>
        <v>5368.48</v>
      </c>
      <c r="L1283" s="42">
        <f>_xlfn.XLOOKUP(Tabla15[[#This Row],[COD]],TNOMINA[CODIGO],TNOMINA[SFS])</f>
        <v>2128</v>
      </c>
      <c r="M1283" s="42">
        <f>_xlfn.XLOOKUP(Tabla15[[#This Row],[COD]],TNOMINA[CODIGO],TNOMINA[AFP])</f>
        <v>2009</v>
      </c>
      <c r="N1283" s="42">
        <f>_xlfn.XLOOKUP(Tabla15[[#This Row],[COD]],TNOMINA[CODIGO],TNOMINA[Otro Desc.])</f>
        <v>25.000000000007276</v>
      </c>
      <c r="O1283" s="42">
        <f>_xlfn.XLOOKUP(Tabla15[[#This Row],[COD]],TNOMINA[CODIGO],TNOMINA[sneto])</f>
        <v>60469.52</v>
      </c>
      <c r="P1283" t="str">
        <f>_xlfn.XLOOKUP(Tabla15[[#This Row],[CEDULA]],EMPXSEXO[NODOC],EMPXSEXO[GENERO])</f>
        <v>F</v>
      </c>
      <c r="Q1283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4" spans="1:17" hidden="1">
      <c r="A1284" t="s">
        <v>8174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03103485854</v>
      </c>
      <c r="D1284" t="str">
        <f>_xlfn.XLOOKUP(Tabla15[[#This Row],[CEDULA]],TMODELO[Numero Documento],TMODELO[Empleado],_xlfn.XLOOKUP(Tabla15[[#This Row],[CEDULA]],TNOMINA[cedula],TNOMINA[nombre]))</f>
        <v>DAMARIS ALTAGRACIA ALVAREZ MEDRANO</v>
      </c>
      <c r="E1284" t="str">
        <f>_xlfn.XLOOKUP(Tabla15[[#This Row],[CEDULA]],TMODELO[Numero Documento],TMODELO[Cargo],_xlfn.XLOOKUP(Tabla15[[#This Row],[COD]],TNOMINA[CODIGO],TNOMINA[cargo]))</f>
        <v>ANALISTA DE RECURSOS HUMANOS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2">
        <f>_xlfn.XLOOKUP(Tabla15[[#This Row],[COD]],TNOMINA[CODIGO],TNOMINA[sbruto])</f>
        <v>60000</v>
      </c>
      <c r="K1284" s="42">
        <f>_xlfn.XLOOKUP(Tabla15[[#This Row],[COD]],TNOMINA[CODIGO],TNOMINA[ISR])</f>
        <v>3169.2</v>
      </c>
      <c r="L1284" s="42">
        <f>_xlfn.XLOOKUP(Tabla15[[#This Row],[COD]],TNOMINA[CODIGO],TNOMINA[SFS])</f>
        <v>1824</v>
      </c>
      <c r="M1284" s="42">
        <f>_xlfn.XLOOKUP(Tabla15[[#This Row],[COD]],TNOMINA[CODIGO],TNOMINA[AFP])</f>
        <v>1722</v>
      </c>
      <c r="N1284" s="42">
        <f>_xlfn.XLOOKUP(Tabla15[[#This Row],[COD]],TNOMINA[CODIGO],TNOMINA[Otro Desc.])</f>
        <v>1612.3800000000047</v>
      </c>
      <c r="O1284" s="42">
        <f>_xlfn.XLOOKUP(Tabla15[[#This Row],[COD]],TNOMINA[CODIGO],TNOMINA[sneto])</f>
        <v>51672.42</v>
      </c>
      <c r="P1284" t="str">
        <f>_xlfn.XLOOKUP(Tabla15[[#This Row],[CEDULA]],EMPXSEXO[NODOC],EMPXSEXO[GENERO])</f>
        <v>F</v>
      </c>
      <c r="Q1284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5" spans="1:17" hidden="1">
      <c r="A1285" t="s">
        <v>8335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00107384091</v>
      </c>
      <c r="D1285" t="str">
        <f>_xlfn.XLOOKUP(Tabla15[[#This Row],[CEDULA]],TMODELO[Numero Documento],TMODELO[Empleado],_xlfn.XLOOKUP(Tabla15[[#This Row],[CEDULA]],TNOMINA[cedula],TNOMINA[nombre]))</f>
        <v>ROBERTO RODRIGUEZ VALERA</v>
      </c>
      <c r="E1285" t="str">
        <f>_xlfn.XLOOKUP(Tabla15[[#This Row],[CEDULA]],TMODELO[Numero Documento],TMODELO[Cargo],_xlfn.XLOOKUP(Tabla15[[#This Row],[COD]],TNOMINA[CODIGO],TNOMINA[cargo]))</f>
        <v>GESTOR CULTURAL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2">
        <f>_xlfn.XLOOKUP(Tabla15[[#This Row],[COD]],TNOMINA[CODIGO],TNOMINA[sbruto])</f>
        <v>50000</v>
      </c>
      <c r="K1285" s="42">
        <f>_xlfn.XLOOKUP(Tabla15[[#This Row],[COD]],TNOMINA[CODIGO],TNOMINA[ISR])</f>
        <v>1854</v>
      </c>
      <c r="L1285" s="42">
        <f>_xlfn.XLOOKUP(Tabla15[[#This Row],[COD]],TNOMINA[CODIGO],TNOMINA[SFS])</f>
        <v>1520</v>
      </c>
      <c r="M1285" s="42">
        <f>_xlfn.XLOOKUP(Tabla15[[#This Row],[COD]],TNOMINA[CODIGO],TNOMINA[AFP])</f>
        <v>1435</v>
      </c>
      <c r="N1285" s="42">
        <f>_xlfn.XLOOKUP(Tabla15[[#This Row],[COD]],TNOMINA[CODIGO],TNOMINA[Otro Desc.])</f>
        <v>9850.43</v>
      </c>
      <c r="O1285" s="42">
        <f>_xlfn.XLOOKUP(Tabla15[[#This Row],[COD]],TNOMINA[CODIGO],TNOMINA[sneto])</f>
        <v>35340.57</v>
      </c>
      <c r="P1285" t="str">
        <f>_xlfn.XLOOKUP(Tabla15[[#This Row],[CEDULA]],EMPXSEXO[NODOC],EMPXSEXO[GENERO])</f>
        <v>M</v>
      </c>
      <c r="Q1285" s="104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6" spans="1:17" hidden="1">
      <c r="A1286" t="s">
        <v>8351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00300687720</v>
      </c>
      <c r="D1286" t="str">
        <f>_xlfn.XLOOKUP(Tabla15[[#This Row],[CEDULA]],TMODELO[Numero Documento],TMODELO[Empleado],_xlfn.XLOOKUP(Tabla15[[#This Row],[CEDULA]],TNOMINA[cedula],TNOMINA[nombre]))</f>
        <v>SILFIDES MIGUELINA LANDESTOY TEJEDA</v>
      </c>
      <c r="E1286" t="str">
        <f>_xlfn.XLOOKUP(Tabla15[[#This Row],[CEDULA]],TMODELO[Numero Documento],TMODELO[Cargo],_xlfn.XLOOKUP(Tabla15[[#This Row],[COD]],TNOMINA[CODIGO],TNOMINA[cargo]))</f>
        <v>ENCARGADO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2">
        <f>_xlfn.XLOOKUP(Tabla15[[#This Row],[COD]],TNOMINA[CODIGO],TNOMINA[sbruto])</f>
        <v>120000</v>
      </c>
      <c r="K1286" s="42">
        <f>_xlfn.XLOOKUP(Tabla15[[#This Row],[COD]],TNOMINA[CODIGO],TNOMINA[ISR])</f>
        <v>16413.02</v>
      </c>
      <c r="L1286" s="42">
        <f>_xlfn.XLOOKUP(Tabla15[[#This Row],[COD]],TNOMINA[CODIGO],TNOMINA[SFS])</f>
        <v>3648</v>
      </c>
      <c r="M1286" s="42">
        <f>_xlfn.XLOOKUP(Tabla15[[#This Row],[COD]],TNOMINA[CODIGO],TNOMINA[AFP])</f>
        <v>3444</v>
      </c>
      <c r="N1286" s="42">
        <f>_xlfn.XLOOKUP(Tabla15[[#This Row],[COD]],TNOMINA[CODIGO],TNOMINA[Otro Desc.])</f>
        <v>2612.3799999999901</v>
      </c>
      <c r="O1286" s="42">
        <f>_xlfn.XLOOKUP(Tabla15[[#This Row],[COD]],TNOMINA[CODIGO],TNOMINA[sneto])</f>
        <v>93882.6</v>
      </c>
      <c r="P1286" t="str">
        <f>_xlfn.XLOOKUP(Tabla15[[#This Row],[CEDULA]],EMPXSEXO[NODOC],EMPXSEXO[GENERO])</f>
        <v>F</v>
      </c>
      <c r="Q1286" s="104" t="str">
        <f>_xlfn.XLOOKUP(Tabla15[[#This Row],[CEDULA]],TMODELO[Numero Documento],TMODELO[Lugar Funciones Codigo],_xlfn.XLOOKUP(Tabla15[[#This Row],[DIRECCIÓN O DEPARTAMENTO]],Tabla21[LUGAR],Tabla21[CODLUGAR]))</f>
        <v>01.83.06.00.00.01</v>
      </c>
    </row>
    <row r="1287" spans="1:17" hidden="1">
      <c r="A1287" t="s">
        <v>8368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01800081729</v>
      </c>
      <c r="D1287" t="str">
        <f>_xlfn.XLOOKUP(Tabla15[[#This Row],[CEDULA]],TMODELO[Numero Documento],TMODELO[Empleado],_xlfn.XLOOKUP(Tabla15[[#This Row],[CEDULA]],TNOMINA[cedula],TNOMINA[nombre]))</f>
        <v>VICTOR MANUEL CUELLO RAMIREZ</v>
      </c>
      <c r="E1287" t="str">
        <f>_xlfn.XLOOKUP(Tabla15[[#This Row],[CEDULA]],TMODELO[Numero Documento],TMODELO[Cargo],_xlfn.XLOOKUP(Tabla15[[#This Row],[COD]],TNOMINA[CODIGO],TNOMINA[cargo]))</f>
        <v>DIRECTOR REGIONAL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2">
        <f>_xlfn.XLOOKUP(Tabla15[[#This Row],[COD]],TNOMINA[CODIGO],TNOMINA[sbruto])</f>
        <v>110000</v>
      </c>
      <c r="K1287" s="42">
        <f>_xlfn.XLOOKUP(Tabla15[[#This Row],[COD]],TNOMINA[CODIGO],TNOMINA[ISR])</f>
        <v>14457.62</v>
      </c>
      <c r="L1287" s="42">
        <f>_xlfn.XLOOKUP(Tabla15[[#This Row],[COD]],TNOMINA[CODIGO],TNOMINA[SFS])</f>
        <v>3344</v>
      </c>
      <c r="M1287" s="42">
        <f>_xlfn.XLOOKUP(Tabla15[[#This Row],[COD]],TNOMINA[CODIGO],TNOMINA[AFP])</f>
        <v>3157</v>
      </c>
      <c r="N1287" s="42">
        <f>_xlfn.XLOOKUP(Tabla15[[#This Row],[COD]],TNOMINA[CODIGO],TNOMINA[Otro Desc.])</f>
        <v>25</v>
      </c>
      <c r="O1287" s="42">
        <f>_xlfn.XLOOKUP(Tabla15[[#This Row],[COD]],TNOMINA[CODIGO],TNOMINA[sneto])</f>
        <v>89016.38</v>
      </c>
      <c r="P1287" t="str">
        <f>_xlfn.XLOOKUP(Tabla15[[#This Row],[CEDULA]],EMPXSEXO[NODOC],EMPXSEXO[GENERO])</f>
        <v>M</v>
      </c>
      <c r="Q1287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8" spans="1:17" hidden="1">
      <c r="A1288" t="s">
        <v>8199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40246023804</v>
      </c>
      <c r="D1288" t="str">
        <f>_xlfn.XLOOKUP(Tabla15[[#This Row],[CEDULA]],TMODELO[Numero Documento],TMODELO[Empleado],_xlfn.XLOOKUP(Tabla15[[#This Row],[CEDULA]],TNOMINA[cedula],TNOMINA[nombre]))</f>
        <v>FRANCISCO HUMBERTO REYES FELICIANO</v>
      </c>
      <c r="E1288" t="str">
        <f>_xlfn.XLOOKUP(Tabla15[[#This Row],[CEDULA]],TMODELO[Numero Documento],TMODELO[Cargo],_xlfn.XLOOKUP(Tabla15[[#This Row],[COD]],TNOMINA[CODIGO],TNOMINA[cargo]))</f>
        <v>ENCARGADO PROVINCIAL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2">
        <f>_xlfn.XLOOKUP(Tabla15[[#This Row],[COD]],TNOMINA[CODIGO],TNOMINA[sbruto])</f>
        <v>70000</v>
      </c>
      <c r="K1288" s="42">
        <f>_xlfn.XLOOKUP(Tabla15[[#This Row],[COD]],TNOMINA[CODIGO],TNOMINA[ISR])</f>
        <v>5368.48</v>
      </c>
      <c r="L1288" s="42">
        <f>_xlfn.XLOOKUP(Tabla15[[#This Row],[COD]],TNOMINA[CODIGO],TNOMINA[SFS])</f>
        <v>2128</v>
      </c>
      <c r="M1288" s="42">
        <f>_xlfn.XLOOKUP(Tabla15[[#This Row],[COD]],TNOMINA[CODIGO],TNOMINA[AFP])</f>
        <v>2009</v>
      </c>
      <c r="N1288" s="42">
        <f>_xlfn.XLOOKUP(Tabla15[[#This Row],[COD]],TNOMINA[CODIGO],TNOMINA[Otro Desc.])</f>
        <v>25.000000000007276</v>
      </c>
      <c r="O1288" s="42">
        <f>_xlfn.XLOOKUP(Tabla15[[#This Row],[COD]],TNOMINA[CODIGO],TNOMINA[sneto])</f>
        <v>60469.52</v>
      </c>
      <c r="P1288" t="str">
        <f>_xlfn.XLOOKUP(Tabla15[[#This Row],[CEDULA]],EMPXSEXO[NODOC],EMPXSEXO[GENERO])</f>
        <v>M</v>
      </c>
      <c r="Q1288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9" spans="1:17" hidden="1">
      <c r="A1289" t="s">
        <v>8372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03100328107</v>
      </c>
      <c r="D1289" t="str">
        <f>_xlfn.XLOOKUP(Tabla15[[#This Row],[CEDULA]],TMODELO[Numero Documento],TMODELO[Empleado],_xlfn.XLOOKUP(Tabla15[[#This Row],[CEDULA]],TNOMINA[cedula],TNOMINA[nombre]))</f>
        <v>VIRGINIA DOLORES MENA DE PEÑA</v>
      </c>
      <c r="E1289" t="str">
        <f>_xlfn.XLOOKUP(Tabla15[[#This Row],[CEDULA]],TMODELO[Numero Documento],TMODELO[Cargo],_xlfn.XLOOKUP(Tabla15[[#This Row],[COD]],TNOMINA[CODIGO],TNOMINA[cargo]))</f>
        <v>ANALISTA PROYECTOS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TEMPORALES</v>
      </c>
      <c r="I1289" t="str">
        <f>IF(Tabla15[[#This Row],[CAT1]]&lt;&gt;"",Tabla15[[#This Row],[CAT1]],Tabla15[[#This Row],[CAT2]])</f>
        <v>TEMPORALES</v>
      </c>
      <c r="J1289" s="42">
        <f>_xlfn.XLOOKUP(Tabla15[[#This Row],[COD]],TNOMINA[CODIGO],TNOMINA[sbruto])</f>
        <v>50000</v>
      </c>
      <c r="K1289" s="42">
        <f>_xlfn.XLOOKUP(Tabla15[[#This Row],[COD]],TNOMINA[CODIGO],TNOMINA[ISR])</f>
        <v>1854</v>
      </c>
      <c r="L1289" s="42">
        <f>_xlfn.XLOOKUP(Tabla15[[#This Row],[COD]],TNOMINA[CODIGO],TNOMINA[SFS])</f>
        <v>1520</v>
      </c>
      <c r="M1289" s="42">
        <f>_xlfn.XLOOKUP(Tabla15[[#This Row],[COD]],TNOMINA[CODIGO],TNOMINA[AFP])</f>
        <v>1435</v>
      </c>
      <c r="N1289" s="42">
        <f>_xlfn.XLOOKUP(Tabla15[[#This Row],[COD]],TNOMINA[CODIGO],TNOMINA[Otro Desc.])</f>
        <v>25</v>
      </c>
      <c r="O1289" s="42">
        <f>_xlfn.XLOOKUP(Tabla15[[#This Row],[COD]],TNOMINA[CODIGO],TNOMINA[sneto])</f>
        <v>45166</v>
      </c>
      <c r="P1289" t="str">
        <f>_xlfn.XLOOKUP(Tabla15[[#This Row],[CEDULA]],EMPXSEXO[NODOC],EMPXSEXO[GENERO])</f>
        <v>F</v>
      </c>
      <c r="Q1289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0" spans="1:17" hidden="1">
      <c r="A1290" t="s">
        <v>8237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40220792952</v>
      </c>
      <c r="D1290" t="str">
        <f>_xlfn.XLOOKUP(Tabla15[[#This Row],[CEDULA]],TMODELO[Numero Documento],TMODELO[Empleado],_xlfn.XLOOKUP(Tabla15[[#This Row],[CEDULA]],TNOMINA[cedula],TNOMINA[nombre]))</f>
        <v>JOHNNY EDUARDO PEREZ MONTAS</v>
      </c>
      <c r="E1290" t="str">
        <f>_xlfn.XLOOKUP(Tabla15[[#This Row],[CEDULA]],TMODELO[Numero Documento],TMODELO[Cargo],_xlfn.XLOOKUP(Tabla15[[#This Row],[COD]],TNOMINA[CODIGO],TNOMINA[cargo]))</f>
        <v>ANALISTA PROYECTOS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TEMPORALES</v>
      </c>
      <c r="I1290" t="str">
        <f>IF(Tabla15[[#This Row],[CAT1]]&lt;&gt;"",Tabla15[[#This Row],[CAT1]],Tabla15[[#This Row],[CAT2]])</f>
        <v>TEMPORALES</v>
      </c>
      <c r="J1290" s="42">
        <f>_xlfn.XLOOKUP(Tabla15[[#This Row],[COD]],TNOMINA[CODIGO],TNOMINA[sbruto])</f>
        <v>50000</v>
      </c>
      <c r="K1290" s="42">
        <f>_xlfn.XLOOKUP(Tabla15[[#This Row],[COD]],TNOMINA[CODIGO],TNOMINA[ISR])</f>
        <v>1854</v>
      </c>
      <c r="L1290" s="42">
        <f>_xlfn.XLOOKUP(Tabla15[[#This Row],[COD]],TNOMINA[CODIGO],TNOMINA[SFS])</f>
        <v>1520</v>
      </c>
      <c r="M1290" s="42">
        <f>_xlfn.XLOOKUP(Tabla15[[#This Row],[COD]],TNOMINA[CODIGO],TNOMINA[AFP])</f>
        <v>1435</v>
      </c>
      <c r="N1290" s="42">
        <f>_xlfn.XLOOKUP(Tabla15[[#This Row],[COD]],TNOMINA[CODIGO],TNOMINA[Otro Desc.])</f>
        <v>25</v>
      </c>
      <c r="O1290" s="42">
        <f>_xlfn.XLOOKUP(Tabla15[[#This Row],[COD]],TNOMINA[CODIGO],TNOMINA[sneto])</f>
        <v>45166</v>
      </c>
      <c r="P1290" t="str">
        <f>_xlfn.XLOOKUP(Tabla15[[#This Row],[CEDULA]],EMPXSEXO[NODOC],EMPXSEXO[GENERO])</f>
        <v>M</v>
      </c>
      <c r="Q1290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1" spans="1:17" hidden="1">
      <c r="A1291" t="s">
        <v>8289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05500011522</v>
      </c>
      <c r="D1291" t="str">
        <f>_xlfn.XLOOKUP(Tabla15[[#This Row],[CEDULA]],TMODELO[Numero Documento],TMODELO[Empleado],_xlfn.XLOOKUP(Tabla15[[#This Row],[CEDULA]],TNOMINA[cedula],TNOMINA[nombre]))</f>
        <v>MARIA OTILIA ASUNCION PAULINO RIVAS</v>
      </c>
      <c r="E1291" t="str">
        <f>_xlfn.XLOOKUP(Tabla15[[#This Row],[CEDULA]],TMODELO[Numero Documento],TMODELO[Cargo],_xlfn.XLOOKUP(Tabla15[[#This Row],[COD]],TNOMINA[CODIGO],TNOMINA[cargo]))</f>
        <v>ENCARGADO PROVINCIAL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2">
        <f>_xlfn.XLOOKUP(Tabla15[[#This Row],[COD]],TNOMINA[CODIGO],TNOMINA[sbruto])</f>
        <v>40000</v>
      </c>
      <c r="K1291" s="42">
        <f>_xlfn.XLOOKUP(Tabla15[[#This Row],[COD]],TNOMINA[CODIGO],TNOMINA[ISR])</f>
        <v>442.65</v>
      </c>
      <c r="L1291" s="42">
        <f>_xlfn.XLOOKUP(Tabla15[[#This Row],[COD]],TNOMINA[CODIGO],TNOMINA[SFS])</f>
        <v>1216</v>
      </c>
      <c r="M1291" s="42">
        <f>_xlfn.XLOOKUP(Tabla15[[#This Row],[COD]],TNOMINA[CODIGO],TNOMINA[AFP])</f>
        <v>1148</v>
      </c>
      <c r="N1291" s="42">
        <f>_xlfn.XLOOKUP(Tabla15[[#This Row],[COD]],TNOMINA[CODIGO],TNOMINA[Otro Desc.])</f>
        <v>25</v>
      </c>
      <c r="O1291" s="42">
        <f>_xlfn.XLOOKUP(Tabla15[[#This Row],[COD]],TNOMINA[CODIGO],TNOMINA[sneto])</f>
        <v>37168.35</v>
      </c>
      <c r="P1291" t="str">
        <f>_xlfn.XLOOKUP(Tabla15[[#This Row],[CEDULA]],EMPXSEXO[NODOC],EMPXSEXO[GENERO])</f>
        <v>F</v>
      </c>
      <c r="Q1291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2" spans="1:17" hidden="1">
      <c r="A1292" t="s">
        <v>8300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02800006559</v>
      </c>
      <c r="D1292" t="str">
        <f>_xlfn.XLOOKUP(Tabla15[[#This Row],[CEDULA]],TMODELO[Numero Documento],TMODELO[Empleado],_xlfn.XLOOKUP(Tabla15[[#This Row],[CEDULA]],TNOMINA[cedula],TNOMINA[nombre]))</f>
        <v>MERCEDES CASTILLO ESTEVEZ</v>
      </c>
      <c r="E1292" t="str">
        <f>_xlfn.XLOOKUP(Tabla15[[#This Row],[CEDULA]],TMODELO[Numero Documento],TMODELO[Cargo],_xlfn.XLOOKUP(Tabla15[[#This Row],[COD]],TNOMINA[CODIGO],TNOMINA[cargo]))</f>
        <v>ENCARGADO PROVINCIAL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2">
        <f>_xlfn.XLOOKUP(Tabla15[[#This Row],[COD]],TNOMINA[CODIGO],TNOMINA[sbruto])</f>
        <v>40000</v>
      </c>
      <c r="K1292" s="42">
        <f>_xlfn.XLOOKUP(Tabla15[[#This Row],[COD]],TNOMINA[CODIGO],TNOMINA[ISR])</f>
        <v>442.65</v>
      </c>
      <c r="L1292" s="42">
        <f>_xlfn.XLOOKUP(Tabla15[[#This Row],[COD]],TNOMINA[CODIGO],TNOMINA[SFS])</f>
        <v>1216</v>
      </c>
      <c r="M1292" s="42">
        <f>_xlfn.XLOOKUP(Tabla15[[#This Row],[COD]],TNOMINA[CODIGO],TNOMINA[AFP])</f>
        <v>1148</v>
      </c>
      <c r="N1292" s="42">
        <f>_xlfn.XLOOKUP(Tabla15[[#This Row],[COD]],TNOMINA[CODIGO],TNOMINA[Otro Desc.])</f>
        <v>25</v>
      </c>
      <c r="O1292" s="42">
        <f>_xlfn.XLOOKUP(Tabla15[[#This Row],[COD]],TNOMINA[CODIGO],TNOMINA[sneto])</f>
        <v>37168.35</v>
      </c>
      <c r="P1292" t="str">
        <f>_xlfn.XLOOKUP(Tabla15[[#This Row],[CEDULA]],EMPXSEXO[NODOC],EMPXSEXO[GENERO])</f>
        <v>F</v>
      </c>
      <c r="Q1292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3" spans="1:17" hidden="1">
      <c r="A1293" t="s">
        <v>8179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05400888169</v>
      </c>
      <c r="D1293" t="str">
        <f>_xlfn.XLOOKUP(Tabla15[[#This Row],[CEDULA]],TMODELO[Numero Documento],TMODELO[Empleado],_xlfn.XLOOKUP(Tabla15[[#This Row],[CEDULA]],TNOMINA[cedula],TNOMINA[nombre]))</f>
        <v>DEYANIRA ALTAGRACIA OVALLES PAULINO</v>
      </c>
      <c r="E1293" t="str">
        <f>_xlfn.XLOOKUP(Tabla15[[#This Row],[CEDULA]],TMODELO[Numero Documento],TMODELO[Cargo],_xlfn.XLOOKUP(Tabla15[[#This Row],[COD]],TNOMINA[CODIGO],TNOMINA[cargo]))</f>
        <v>ENCARGADO PROVINCIAL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2">
        <f>_xlfn.XLOOKUP(Tabla15[[#This Row],[COD]],TNOMINA[CODIGO],TNOMINA[sbruto])</f>
        <v>40000</v>
      </c>
      <c r="K1293" s="42">
        <f>_xlfn.XLOOKUP(Tabla15[[#This Row],[COD]],TNOMINA[CODIGO],TNOMINA[ISR])</f>
        <v>442.65</v>
      </c>
      <c r="L1293" s="42">
        <f>_xlfn.XLOOKUP(Tabla15[[#This Row],[COD]],TNOMINA[CODIGO],TNOMINA[SFS])</f>
        <v>1216</v>
      </c>
      <c r="M1293" s="42">
        <f>_xlfn.XLOOKUP(Tabla15[[#This Row],[COD]],TNOMINA[CODIGO],TNOMINA[AFP])</f>
        <v>1148</v>
      </c>
      <c r="N1293" s="42">
        <f>_xlfn.XLOOKUP(Tabla15[[#This Row],[COD]],TNOMINA[CODIGO],TNOMINA[Otro Desc.])</f>
        <v>25</v>
      </c>
      <c r="O1293" s="42">
        <f>_xlfn.XLOOKUP(Tabla15[[#This Row],[COD]],TNOMINA[CODIGO],TNOMINA[sneto])</f>
        <v>37168.35</v>
      </c>
      <c r="P1293" t="str">
        <f>_xlfn.XLOOKUP(Tabla15[[#This Row],[CEDULA]],EMPXSEXO[NODOC],EMPXSEXO[GENERO])</f>
        <v>F</v>
      </c>
      <c r="Q1293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4" spans="1:17" hidden="1">
      <c r="A1294" t="s">
        <v>8308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00106851058</v>
      </c>
      <c r="D1294" t="str">
        <f>_xlfn.XLOOKUP(Tabla15[[#This Row],[CEDULA]],TMODELO[Numero Documento],TMODELO[Empleado],_xlfn.XLOOKUP(Tabla15[[#This Row],[CEDULA]],TNOMINA[cedula],TNOMINA[nombre]))</f>
        <v>NAIROBI TRINIDAD CARRASCO</v>
      </c>
      <c r="E1294" t="str">
        <f>_xlfn.XLOOKUP(Tabla15[[#This Row],[CEDULA]],TMODELO[Numero Documento],TMODELO[Cargo],_xlfn.XLOOKUP(Tabla15[[#This Row],[COD]],TNOMINA[CODIGO],TNOMINA[cargo]))</f>
        <v>GESTOR CULTURAL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2">
        <f>_xlfn.XLOOKUP(Tabla15[[#This Row],[COD]],TNOMINA[CODIGO],TNOMINA[sbruto])</f>
        <v>35000</v>
      </c>
      <c r="K1294" s="42">
        <f>_xlfn.XLOOKUP(Tabla15[[#This Row],[COD]],TNOMINA[CODIGO],TNOMINA[ISR])</f>
        <v>0</v>
      </c>
      <c r="L1294" s="42">
        <f>_xlfn.XLOOKUP(Tabla15[[#This Row],[COD]],TNOMINA[CODIGO],TNOMINA[SFS])</f>
        <v>1064</v>
      </c>
      <c r="M1294" s="42">
        <f>_xlfn.XLOOKUP(Tabla15[[#This Row],[COD]],TNOMINA[CODIGO],TNOMINA[AFP])</f>
        <v>1004.5</v>
      </c>
      <c r="N1294" s="42">
        <f>_xlfn.XLOOKUP(Tabla15[[#This Row],[COD]],TNOMINA[CODIGO],TNOMINA[Otro Desc.])</f>
        <v>25</v>
      </c>
      <c r="O1294" s="42">
        <f>_xlfn.XLOOKUP(Tabla15[[#This Row],[COD]],TNOMINA[CODIGO],TNOMINA[sneto])</f>
        <v>32906.5</v>
      </c>
      <c r="P1294" t="str">
        <f>_xlfn.XLOOKUP(Tabla15[[#This Row],[CEDULA]],EMPXSEXO[NODOC],EMPXSEXO[GENERO])</f>
        <v>F</v>
      </c>
      <c r="Q1294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5" spans="1:17" hidden="1">
      <c r="A1295" t="s">
        <v>8208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00103644092</v>
      </c>
      <c r="D1295" t="str">
        <f>_xlfn.XLOOKUP(Tabla15[[#This Row],[CEDULA]],TMODELO[Numero Documento],TMODELO[Empleado],_xlfn.XLOOKUP(Tabla15[[#This Row],[CEDULA]],TNOMINA[cedula],TNOMINA[nombre]))</f>
        <v>HAMLET FELIPE HERNANDEZ</v>
      </c>
      <c r="E1295" t="str">
        <f>_xlfn.XLOOKUP(Tabla15[[#This Row],[CEDULA]],TMODELO[Numero Documento],TMODELO[Cargo],_xlfn.XLOOKUP(Tabla15[[#This Row],[COD]],TNOMINA[CODIGO],TNOMINA[cargo]))</f>
        <v>GESTOR CULTURAL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2">
        <f>_xlfn.XLOOKUP(Tabla15[[#This Row],[COD]],TNOMINA[CODIGO],TNOMINA[sbruto])</f>
        <v>35000</v>
      </c>
      <c r="K1295" s="42">
        <f>_xlfn.XLOOKUP(Tabla15[[#This Row],[COD]],TNOMINA[CODIGO],TNOMINA[ISR])</f>
        <v>0</v>
      </c>
      <c r="L1295" s="42">
        <f>_xlfn.XLOOKUP(Tabla15[[#This Row],[COD]],TNOMINA[CODIGO],TNOMINA[SFS])</f>
        <v>1064</v>
      </c>
      <c r="M1295" s="42">
        <f>_xlfn.XLOOKUP(Tabla15[[#This Row],[COD]],TNOMINA[CODIGO],TNOMINA[AFP])</f>
        <v>1004.5</v>
      </c>
      <c r="N1295" s="42">
        <f>_xlfn.XLOOKUP(Tabla15[[#This Row],[COD]],TNOMINA[CODIGO],TNOMINA[Otro Desc.])</f>
        <v>25</v>
      </c>
      <c r="O1295" s="42">
        <f>_xlfn.XLOOKUP(Tabla15[[#This Row],[COD]],TNOMINA[CODIGO],TNOMINA[sneto])</f>
        <v>32906.5</v>
      </c>
      <c r="P1295" t="str">
        <f>_xlfn.XLOOKUP(Tabla15[[#This Row],[CEDULA]],EMPXSEXO[NODOC],EMPXSEXO[GENERO])</f>
        <v>M</v>
      </c>
      <c r="Q1295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6" spans="1:17" hidden="1">
      <c r="A1296" t="s">
        <v>8288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05400499587</v>
      </c>
      <c r="D1296" t="str">
        <f>_xlfn.XLOOKUP(Tabla15[[#This Row],[CEDULA]],TMODELO[Numero Documento],TMODELO[Empleado],_xlfn.XLOOKUP(Tabla15[[#This Row],[CEDULA]],TNOMINA[cedula],TNOMINA[nombre]))</f>
        <v>MARIA MARGARITA SANTOS LORA DE VERAS</v>
      </c>
      <c r="E1296" t="str">
        <f>_xlfn.XLOOKUP(Tabla15[[#This Row],[CEDULA]],TMODELO[Numero Documento],TMODELO[Cargo],_xlfn.XLOOKUP(Tabla15[[#This Row],[COD]],TNOMINA[CODIGO],TNOMINA[cargo]))</f>
        <v>GESTORA CULTURAL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2">
        <f>_xlfn.XLOOKUP(Tabla15[[#This Row],[COD]],TNOMINA[CODIGO],TNOMINA[sbruto])</f>
        <v>35000</v>
      </c>
      <c r="K1296" s="42">
        <f>_xlfn.XLOOKUP(Tabla15[[#This Row],[COD]],TNOMINA[CODIGO],TNOMINA[ISR])</f>
        <v>0</v>
      </c>
      <c r="L1296" s="42">
        <f>_xlfn.XLOOKUP(Tabla15[[#This Row],[COD]],TNOMINA[CODIGO],TNOMINA[SFS])</f>
        <v>1064</v>
      </c>
      <c r="M1296" s="42">
        <f>_xlfn.XLOOKUP(Tabla15[[#This Row],[COD]],TNOMINA[CODIGO],TNOMINA[AFP])</f>
        <v>1004.5</v>
      </c>
      <c r="N1296" s="42">
        <f>_xlfn.XLOOKUP(Tabla15[[#This Row],[COD]],TNOMINA[CODIGO],TNOMINA[Otro Desc.])</f>
        <v>25</v>
      </c>
      <c r="O1296" s="42">
        <f>_xlfn.XLOOKUP(Tabla15[[#This Row],[COD]],TNOMINA[CODIGO],TNOMINA[sneto])</f>
        <v>32906.5</v>
      </c>
      <c r="P1296" t="str">
        <f>_xlfn.XLOOKUP(Tabla15[[#This Row],[CEDULA]],EMPXSEXO[NODOC],EMPXSEXO[GENERO])</f>
        <v>F</v>
      </c>
      <c r="Q1296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7" spans="1:17" hidden="1">
      <c r="A1297" t="s">
        <v>8162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03700700663</v>
      </c>
      <c r="D1297" t="str">
        <f>_xlfn.XLOOKUP(Tabla15[[#This Row],[CEDULA]],TMODELO[Numero Documento],TMODELO[Empleado],_xlfn.XLOOKUP(Tabla15[[#This Row],[CEDULA]],TNOMINA[cedula],TNOMINA[nombre]))</f>
        <v>CAROLINA FREUND LANTIGUA</v>
      </c>
      <c r="E1297" t="str">
        <f>_xlfn.XLOOKUP(Tabla15[[#This Row],[CEDULA]],TMODELO[Numero Documento],TMODELO[Cargo],_xlfn.XLOOKUP(Tabla15[[#This Row],[COD]],TNOMINA[CODIGO],TNOMINA[cargo]))</f>
        <v>GESTOR CULTURAL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2">
        <f>_xlfn.XLOOKUP(Tabla15[[#This Row],[COD]],TNOMINA[CODIGO],TNOMINA[sbruto])</f>
        <v>35000</v>
      </c>
      <c r="K1297" s="42">
        <f>_xlfn.XLOOKUP(Tabla15[[#This Row],[COD]],TNOMINA[CODIGO],TNOMINA[ISR])</f>
        <v>0</v>
      </c>
      <c r="L1297" s="42">
        <f>_xlfn.XLOOKUP(Tabla15[[#This Row],[COD]],TNOMINA[CODIGO],TNOMINA[SFS])</f>
        <v>1064</v>
      </c>
      <c r="M1297" s="42">
        <f>_xlfn.XLOOKUP(Tabla15[[#This Row],[COD]],TNOMINA[CODIGO],TNOMINA[AFP])</f>
        <v>1004.5</v>
      </c>
      <c r="N1297" s="42">
        <f>_xlfn.XLOOKUP(Tabla15[[#This Row],[COD]],TNOMINA[CODIGO],TNOMINA[Otro Desc.])</f>
        <v>25</v>
      </c>
      <c r="O1297" s="42">
        <f>_xlfn.XLOOKUP(Tabla15[[#This Row],[COD]],TNOMINA[CODIGO],TNOMINA[sneto])</f>
        <v>32906.5</v>
      </c>
      <c r="P1297" t="str">
        <f>_xlfn.XLOOKUP(Tabla15[[#This Row],[CEDULA]],EMPXSEXO[NODOC],EMPXSEXO[GENERO])</f>
        <v>F</v>
      </c>
      <c r="Q1297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8" spans="1:17" hidden="1">
      <c r="A1298" t="s">
        <v>8356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04700164710</v>
      </c>
      <c r="D1298" t="str">
        <f>_xlfn.XLOOKUP(Tabla15[[#This Row],[CEDULA]],TMODELO[Numero Documento],TMODELO[Empleado],_xlfn.XLOOKUP(Tabla15[[#This Row],[CEDULA]],TNOMINA[cedula],TNOMINA[nombre]))</f>
        <v>STALIN VLADIMIR CASTILLO ESQUEA</v>
      </c>
      <c r="E1298" t="str">
        <f>_xlfn.XLOOKUP(Tabla15[[#This Row],[CEDULA]],TMODELO[Numero Documento],TMODELO[Cargo],_xlfn.XLOOKUP(Tabla15[[#This Row],[COD]],TNOMINA[CODIGO],TNOMINA[cargo]))</f>
        <v>GESTOR CULTURAL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2">
        <f>_xlfn.XLOOKUP(Tabla15[[#This Row],[COD]],TNOMINA[CODIGO],TNOMINA[sbruto])</f>
        <v>35000</v>
      </c>
      <c r="K1298" s="42">
        <f>_xlfn.XLOOKUP(Tabla15[[#This Row],[COD]],TNOMINA[CODIGO],TNOMINA[ISR])</f>
        <v>0</v>
      </c>
      <c r="L1298" s="42">
        <f>_xlfn.XLOOKUP(Tabla15[[#This Row],[COD]],TNOMINA[CODIGO],TNOMINA[SFS])</f>
        <v>1064</v>
      </c>
      <c r="M1298" s="42">
        <f>_xlfn.XLOOKUP(Tabla15[[#This Row],[COD]],TNOMINA[CODIGO],TNOMINA[AFP])</f>
        <v>1004.5</v>
      </c>
      <c r="N1298" s="42">
        <f>_xlfn.XLOOKUP(Tabla15[[#This Row],[COD]],TNOMINA[CODIGO],TNOMINA[Otro Desc.])</f>
        <v>25</v>
      </c>
      <c r="O1298" s="42">
        <f>_xlfn.XLOOKUP(Tabla15[[#This Row],[COD]],TNOMINA[CODIGO],TNOMINA[sneto])</f>
        <v>32906.5</v>
      </c>
      <c r="P1298" t="str">
        <f>_xlfn.XLOOKUP(Tabla15[[#This Row],[CEDULA]],EMPXSEXO[NODOC],EMPXSEXO[GENERO])</f>
        <v>M</v>
      </c>
      <c r="Q1298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9" spans="1:17" hidden="1">
      <c r="A1299" t="s">
        <v>8232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07300015455</v>
      </c>
      <c r="D1299" t="str">
        <f>_xlfn.XLOOKUP(Tabla15[[#This Row],[CEDULA]],TMODELO[Numero Documento],TMODELO[Empleado],_xlfn.XLOOKUP(Tabla15[[#This Row],[CEDULA]],TNOMINA[cedula],TNOMINA[nombre]))</f>
        <v>JOEL BERNARDO GONELL REYES</v>
      </c>
      <c r="E1299" t="str">
        <f>_xlfn.XLOOKUP(Tabla15[[#This Row],[CEDULA]],TMODELO[Numero Documento],TMODELO[Cargo],_xlfn.XLOOKUP(Tabla15[[#This Row],[COD]],TNOMINA[CODIGO],TNOMINA[cargo]))</f>
        <v>GESTOR CULTURAL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2">
        <f>_xlfn.XLOOKUP(Tabla15[[#This Row],[COD]],TNOMINA[CODIGO],TNOMINA[sbruto])</f>
        <v>35000</v>
      </c>
      <c r="K1299" s="42">
        <f>_xlfn.XLOOKUP(Tabla15[[#This Row],[COD]],TNOMINA[CODIGO],TNOMINA[ISR])</f>
        <v>0</v>
      </c>
      <c r="L1299" s="42">
        <f>_xlfn.XLOOKUP(Tabla15[[#This Row],[COD]],TNOMINA[CODIGO],TNOMINA[SFS])</f>
        <v>1064</v>
      </c>
      <c r="M1299" s="42">
        <f>_xlfn.XLOOKUP(Tabla15[[#This Row],[COD]],TNOMINA[CODIGO],TNOMINA[AFP])</f>
        <v>1004.5</v>
      </c>
      <c r="N1299" s="42">
        <f>_xlfn.XLOOKUP(Tabla15[[#This Row],[COD]],TNOMINA[CODIGO],TNOMINA[Otro Desc.])</f>
        <v>25</v>
      </c>
      <c r="O1299" s="42">
        <f>_xlfn.XLOOKUP(Tabla15[[#This Row],[COD]],TNOMINA[CODIGO],TNOMINA[sneto])</f>
        <v>32906.5</v>
      </c>
      <c r="P1299" t="str">
        <f>_xlfn.XLOOKUP(Tabla15[[#This Row],[CEDULA]],EMPXSEXO[NODOC],EMPXSEXO[GENERO])</f>
        <v>M</v>
      </c>
      <c r="Q1299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0" spans="1:17" hidden="1">
      <c r="A1300" t="s">
        <v>8234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03103217547</v>
      </c>
      <c r="D1300" t="str">
        <f>_xlfn.XLOOKUP(Tabla15[[#This Row],[CEDULA]],TMODELO[Numero Documento],TMODELO[Empleado],_xlfn.XLOOKUP(Tabla15[[#This Row],[CEDULA]],TNOMINA[cedula],TNOMINA[nombre]))</f>
        <v>JOHANNA DIAZ LOPEZ</v>
      </c>
      <c r="E1300" t="str">
        <f>_xlfn.XLOOKUP(Tabla15[[#This Row],[CEDULA]],TMODELO[Numero Documento],TMODELO[Cargo],_xlfn.XLOOKUP(Tabla15[[#This Row],[COD]],TNOMINA[CODIGO],TNOMINA[cargo]))</f>
        <v>GESTOR CULTURAL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2">
        <f>_xlfn.XLOOKUP(Tabla15[[#This Row],[COD]],TNOMINA[CODIGO],TNOMINA[sbruto])</f>
        <v>35000</v>
      </c>
      <c r="K1300" s="42">
        <f>_xlfn.XLOOKUP(Tabla15[[#This Row],[COD]],TNOMINA[CODIGO],TNOMINA[ISR])</f>
        <v>0</v>
      </c>
      <c r="L1300" s="42">
        <f>_xlfn.XLOOKUP(Tabla15[[#This Row],[COD]],TNOMINA[CODIGO],TNOMINA[SFS])</f>
        <v>1064</v>
      </c>
      <c r="M1300" s="42">
        <f>_xlfn.XLOOKUP(Tabla15[[#This Row],[COD]],TNOMINA[CODIGO],TNOMINA[AFP])</f>
        <v>1004.5</v>
      </c>
      <c r="N1300" s="42">
        <f>_xlfn.XLOOKUP(Tabla15[[#This Row],[COD]],TNOMINA[CODIGO],TNOMINA[Otro Desc.])</f>
        <v>25</v>
      </c>
      <c r="O1300" s="42">
        <f>_xlfn.XLOOKUP(Tabla15[[#This Row],[COD]],TNOMINA[CODIGO],TNOMINA[sneto])</f>
        <v>32906.5</v>
      </c>
      <c r="P1300" t="str">
        <f>_xlfn.XLOOKUP(Tabla15[[#This Row],[CEDULA]],EMPXSEXO[NODOC],EMPXSEXO[GENERO])</f>
        <v>F</v>
      </c>
      <c r="Q1300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1" spans="1:17" hidden="1">
      <c r="A1301" t="s">
        <v>8246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02700401652</v>
      </c>
      <c r="D1301" t="str">
        <f>_xlfn.XLOOKUP(Tabla15[[#This Row],[CEDULA]],TMODELO[Numero Documento],TMODELO[Empleado],_xlfn.XLOOKUP(Tabla15[[#This Row],[CEDULA]],TNOMINA[cedula],TNOMINA[nombre]))</f>
        <v>JOSE MIGUEL CONTRERAS PACHECO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2">
        <f>_xlfn.XLOOKUP(Tabla15[[#This Row],[COD]],TNOMINA[CODIGO],TNOMINA[sbruto])</f>
        <v>31500</v>
      </c>
      <c r="K1301" s="42">
        <f>_xlfn.XLOOKUP(Tabla15[[#This Row],[COD]],TNOMINA[CODIGO],TNOMINA[ISR])</f>
        <v>0</v>
      </c>
      <c r="L1301" s="42">
        <f>_xlfn.XLOOKUP(Tabla15[[#This Row],[COD]],TNOMINA[CODIGO],TNOMINA[SFS])</f>
        <v>957.6</v>
      </c>
      <c r="M1301" s="42">
        <f>_xlfn.XLOOKUP(Tabla15[[#This Row],[COD]],TNOMINA[CODIGO],TNOMINA[AFP])</f>
        <v>904.05</v>
      </c>
      <c r="N1301" s="42">
        <f>_xlfn.XLOOKUP(Tabla15[[#This Row],[COD]],TNOMINA[CODIGO],TNOMINA[Otro Desc.])</f>
        <v>25</v>
      </c>
      <c r="O1301" s="42">
        <f>_xlfn.XLOOKUP(Tabla15[[#This Row],[COD]],TNOMINA[CODIGO],TNOMINA[sneto])</f>
        <v>29613.35</v>
      </c>
      <c r="P1301" t="str">
        <f>_xlfn.XLOOKUP(Tabla15[[#This Row],[CEDULA]],EMPXSEXO[NODOC],EMPXSEXO[GENERO])</f>
        <v>M</v>
      </c>
      <c r="Q1301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2" spans="1:17" hidden="1">
      <c r="A1302" t="s">
        <v>8355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02500260597</v>
      </c>
      <c r="D1302" t="str">
        <f>_xlfn.XLOOKUP(Tabla15[[#This Row],[CEDULA]],TMODELO[Numero Documento],TMODELO[Empleado],_xlfn.XLOOKUP(Tabla15[[#This Row],[CEDULA]],TNOMINA[cedula],TNOMINA[nombre]))</f>
        <v>SOLANDIA GUZMAN VILLA</v>
      </c>
      <c r="E1302" t="str">
        <f>_xlfn.XLOOKUP(Tabla15[[#This Row],[CEDULA]],TMODELO[Numero Documento],TMODELO[Cargo],_xlfn.XLOOKUP(Tabla15[[#This Row],[COD]],TNOMINA[CODIGO],TNOMINA[cargo]))</f>
        <v>ENCARGADO PROVINCIAL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2">
        <f>_xlfn.XLOOKUP(Tabla15[[#This Row],[COD]],TNOMINA[CODIGO],TNOMINA[sbruto])</f>
        <v>31500</v>
      </c>
      <c r="K1302" s="42">
        <f>_xlfn.XLOOKUP(Tabla15[[#This Row],[COD]],TNOMINA[CODIGO],TNOMINA[ISR])</f>
        <v>0</v>
      </c>
      <c r="L1302" s="42">
        <f>_xlfn.XLOOKUP(Tabla15[[#This Row],[COD]],TNOMINA[CODIGO],TNOMINA[SFS])</f>
        <v>957.6</v>
      </c>
      <c r="M1302" s="42">
        <f>_xlfn.XLOOKUP(Tabla15[[#This Row],[COD]],TNOMINA[CODIGO],TNOMINA[AFP])</f>
        <v>904.05</v>
      </c>
      <c r="N1302" s="42">
        <f>_xlfn.XLOOKUP(Tabla15[[#This Row],[COD]],TNOMINA[CODIGO],TNOMINA[Otro Desc.])</f>
        <v>25</v>
      </c>
      <c r="O1302" s="42">
        <f>_xlfn.XLOOKUP(Tabla15[[#This Row],[COD]],TNOMINA[CODIGO],TNOMINA[sneto])</f>
        <v>29613.35</v>
      </c>
      <c r="P1302" t="str">
        <f>_xlfn.XLOOKUP(Tabla15[[#This Row],[CEDULA]],EMPXSEXO[NODOC],EMPXSEXO[GENERO])</f>
        <v>F</v>
      </c>
      <c r="Q1302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3" spans="1:17" hidden="1">
      <c r="A1303" t="s">
        <v>8223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40210938177</v>
      </c>
      <c r="D1303" t="str">
        <f>_xlfn.XLOOKUP(Tabla15[[#This Row],[CEDULA]],TMODELO[Numero Documento],TMODELO[Empleado],_xlfn.XLOOKUP(Tabla15[[#This Row],[CEDULA]],TNOMINA[cedula],TNOMINA[nombre]))</f>
        <v>JEFFRIE ARREDONDO SUAREZ</v>
      </c>
      <c r="E1303" t="str">
        <f>_xlfn.XLOOKUP(Tabla15[[#This Row],[CEDULA]],TMODELO[Numero Documento],TMODELO[Cargo],_xlfn.XLOOKUP(Tabla15[[#This Row],[COD]],TNOMINA[CODIGO],TNOMINA[cargo]))</f>
        <v>ENCARGADO PROVINCIAL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2">
        <f>_xlfn.XLOOKUP(Tabla15[[#This Row],[COD]],TNOMINA[CODIGO],TNOMINA[sbruto])</f>
        <v>31500</v>
      </c>
      <c r="K1303" s="42">
        <f>_xlfn.XLOOKUP(Tabla15[[#This Row],[COD]],TNOMINA[CODIGO],TNOMINA[ISR])</f>
        <v>0</v>
      </c>
      <c r="L1303" s="42">
        <f>_xlfn.XLOOKUP(Tabla15[[#This Row],[COD]],TNOMINA[CODIGO],TNOMINA[SFS])</f>
        <v>957.6</v>
      </c>
      <c r="M1303" s="42">
        <f>_xlfn.XLOOKUP(Tabla15[[#This Row],[COD]],TNOMINA[CODIGO],TNOMINA[AFP])</f>
        <v>904.05</v>
      </c>
      <c r="N1303" s="42">
        <f>_xlfn.XLOOKUP(Tabla15[[#This Row],[COD]],TNOMINA[CODIGO],TNOMINA[Otro Desc.])</f>
        <v>25</v>
      </c>
      <c r="O1303" s="42">
        <f>_xlfn.XLOOKUP(Tabla15[[#This Row],[COD]],TNOMINA[CODIGO],TNOMINA[sneto])</f>
        <v>29613.35</v>
      </c>
      <c r="P1303" t="str">
        <f>_xlfn.XLOOKUP(Tabla15[[#This Row],[CEDULA]],EMPXSEXO[NODOC],EMPXSEXO[GENERO])</f>
        <v>M</v>
      </c>
      <c r="Q1303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4" spans="1:17" hidden="1">
      <c r="A1304" t="s">
        <v>8326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00101972917</v>
      </c>
      <c r="D1304" t="str">
        <f>_xlfn.XLOOKUP(Tabla15[[#This Row],[CEDULA]],TMODELO[Numero Documento],TMODELO[Empleado],_xlfn.XLOOKUP(Tabla15[[#This Row],[CEDULA]],TNOMINA[cedula],TNOMINA[nombre]))</f>
        <v>RAIMUNDO ENRIQUE MAZARA PARED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2">
        <f>_xlfn.XLOOKUP(Tabla15[[#This Row],[COD]],TNOMINA[CODIGO],TNOMINA[sbruto])</f>
        <v>30000</v>
      </c>
      <c r="K1304" s="42">
        <f>_xlfn.XLOOKUP(Tabla15[[#This Row],[COD]],TNOMINA[CODIGO],TNOMINA[ISR])</f>
        <v>0</v>
      </c>
      <c r="L1304" s="42">
        <f>_xlfn.XLOOKUP(Tabla15[[#This Row],[COD]],TNOMINA[CODIGO],TNOMINA[SFS])</f>
        <v>912</v>
      </c>
      <c r="M1304" s="42">
        <f>_xlfn.XLOOKUP(Tabla15[[#This Row],[COD]],TNOMINA[CODIGO],TNOMINA[AFP])</f>
        <v>861</v>
      </c>
      <c r="N1304" s="42">
        <f>_xlfn.XLOOKUP(Tabla15[[#This Row],[COD]],TNOMINA[CODIGO],TNOMINA[Otro Desc.])</f>
        <v>25</v>
      </c>
      <c r="O1304" s="42">
        <f>_xlfn.XLOOKUP(Tabla15[[#This Row],[COD]],TNOMINA[CODIGO],TNOMINA[sneto])</f>
        <v>28202</v>
      </c>
      <c r="P1304" t="str">
        <f>_xlfn.XLOOKUP(Tabla15[[#This Row],[CEDULA]],EMPXSEXO[NODOC],EMPXSEXO[GENERO])</f>
        <v>M</v>
      </c>
      <c r="Q1304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5" spans="1:17" hidden="1">
      <c r="A1305" t="s">
        <v>8342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08400084581</v>
      </c>
      <c r="D1305" t="str">
        <f>_xlfn.XLOOKUP(Tabla15[[#This Row],[CEDULA]],TMODELO[Numero Documento],TMODELO[Empleado],_xlfn.XLOOKUP(Tabla15[[#This Row],[CEDULA]],TNOMINA[cedula],TNOMINA[nombre]))</f>
        <v>ROSA MARIA SALAS PEGUERO</v>
      </c>
      <c r="E1305" t="str">
        <f>_xlfn.XLOOKUP(Tabla15[[#This Row],[CEDULA]],TMODELO[Numero Documento],TMODELO[Cargo],_xlfn.XLOOKUP(Tabla15[[#This Row],[COD]],TNOMINA[CODIGO],TNOMINA[cargo]))</f>
        <v>GESTORA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2">
        <f>_xlfn.XLOOKUP(Tabla15[[#This Row],[COD]],TNOMINA[CODIGO],TNOMINA[sbruto])</f>
        <v>30000</v>
      </c>
      <c r="K1305" s="42">
        <f>_xlfn.XLOOKUP(Tabla15[[#This Row],[COD]],TNOMINA[CODIGO],TNOMINA[ISR])</f>
        <v>0</v>
      </c>
      <c r="L1305" s="42">
        <f>_xlfn.XLOOKUP(Tabla15[[#This Row],[COD]],TNOMINA[CODIGO],TNOMINA[SFS])</f>
        <v>912</v>
      </c>
      <c r="M1305" s="42">
        <f>_xlfn.XLOOKUP(Tabla15[[#This Row],[COD]],TNOMINA[CODIGO],TNOMINA[AFP])</f>
        <v>861</v>
      </c>
      <c r="N1305" s="42">
        <f>_xlfn.XLOOKUP(Tabla15[[#This Row],[COD]],TNOMINA[CODIGO],TNOMINA[Otro Desc.])</f>
        <v>25</v>
      </c>
      <c r="O1305" s="42">
        <f>_xlfn.XLOOKUP(Tabla15[[#This Row],[COD]],TNOMINA[CODIGO],TNOMINA[sneto])</f>
        <v>28202</v>
      </c>
      <c r="P1305" t="str">
        <f>_xlfn.XLOOKUP(Tabla15[[#This Row],[CEDULA]],EMPXSEXO[NODOC],EMPXSEXO[GENERO])</f>
        <v>F</v>
      </c>
      <c r="Q1305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6" spans="1:17" hidden="1">
      <c r="A1306" t="s">
        <v>8374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00111801015</v>
      </c>
      <c r="D1306" t="str">
        <f>_xlfn.XLOOKUP(Tabla15[[#This Row],[CEDULA]],TMODELO[Numero Documento],TMODELO[Empleado],_xlfn.XLOOKUP(Tabla15[[#This Row],[CEDULA]],TNOMINA[cedula],TNOMINA[nombre]))</f>
        <v>WILFREDO CAMINERO PEGUERO</v>
      </c>
      <c r="E1306" t="str">
        <f>_xlfn.XLOOKUP(Tabla15[[#This Row],[CEDULA]],TMODELO[Numero Documento],TMODELO[Cargo],_xlfn.XLOOKUP(Tabla15[[#This Row],[COD]],TNOMINA[CODIGO],TNOMINA[cargo]))</f>
        <v>GESTOR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2">
        <f>_xlfn.XLOOKUP(Tabla15[[#This Row],[COD]],TNOMINA[CODIGO],TNOMINA[sbruto])</f>
        <v>26250</v>
      </c>
      <c r="K1306" s="42">
        <f>_xlfn.XLOOKUP(Tabla15[[#This Row],[COD]],TNOMINA[CODIGO],TNOMINA[ISR])</f>
        <v>0</v>
      </c>
      <c r="L1306" s="42">
        <f>_xlfn.XLOOKUP(Tabla15[[#This Row],[COD]],TNOMINA[CODIGO],TNOMINA[SFS])</f>
        <v>798</v>
      </c>
      <c r="M1306" s="42">
        <f>_xlfn.XLOOKUP(Tabla15[[#This Row],[COD]],TNOMINA[CODIGO],TNOMINA[AFP])</f>
        <v>753.38</v>
      </c>
      <c r="N1306" s="42">
        <f>_xlfn.XLOOKUP(Tabla15[[#This Row],[COD]],TNOMINA[CODIGO],TNOMINA[Otro Desc.])</f>
        <v>25</v>
      </c>
      <c r="O1306" s="42">
        <f>_xlfn.XLOOKUP(Tabla15[[#This Row],[COD]],TNOMINA[CODIGO],TNOMINA[sneto])</f>
        <v>24673.62</v>
      </c>
      <c r="P1306" t="str">
        <f>_xlfn.XLOOKUP(Tabla15[[#This Row],[CEDULA]],EMPXSEXO[NODOC],EMPXSEXO[GENERO])</f>
        <v>M</v>
      </c>
      <c r="Q1306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7" spans="1:17" hidden="1">
      <c r="A1307" t="s">
        <v>8278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13800036165</v>
      </c>
      <c r="D1307" t="str">
        <f>_xlfn.XLOOKUP(Tabla15[[#This Row],[CEDULA]],TMODELO[Numero Documento],TMODELO[Empleado],_xlfn.XLOOKUP(Tabla15[[#This Row],[CEDULA]],TNOMINA[cedula],TNOMINA[nombre]))</f>
        <v>LUCY ELIZABETH ENELIS BELEN</v>
      </c>
      <c r="E1307" t="str">
        <f>_xlfn.XLOOKUP(Tabla15[[#This Row],[CEDULA]],TMODELO[Numero Documento],TMODELO[Cargo],_xlfn.XLOOKUP(Tabla15[[#This Row],[COD]],TNOMINA[CODIGO],TNOMINA[cargo]))</f>
        <v>GESTORA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2">
        <f>_xlfn.XLOOKUP(Tabla15[[#This Row],[COD]],TNOMINA[CODIGO],TNOMINA[sbruto])</f>
        <v>25000</v>
      </c>
      <c r="K1307" s="42">
        <f>_xlfn.XLOOKUP(Tabla15[[#This Row],[COD]],TNOMINA[CODIGO],TNOMINA[ISR])</f>
        <v>0</v>
      </c>
      <c r="L1307" s="42">
        <f>_xlfn.XLOOKUP(Tabla15[[#This Row],[COD]],TNOMINA[CODIGO],TNOMINA[SFS])</f>
        <v>760</v>
      </c>
      <c r="M1307" s="42">
        <f>_xlfn.XLOOKUP(Tabla15[[#This Row],[COD]],TNOMINA[CODIGO],TNOMINA[AFP])</f>
        <v>717.5</v>
      </c>
      <c r="N1307" s="42">
        <f>_xlfn.XLOOKUP(Tabla15[[#This Row],[COD]],TNOMINA[CODIGO],TNOMINA[Otro Desc.])</f>
        <v>25</v>
      </c>
      <c r="O1307" s="42">
        <f>_xlfn.XLOOKUP(Tabla15[[#This Row],[COD]],TNOMINA[CODIGO],TNOMINA[sneto])</f>
        <v>23497.5</v>
      </c>
      <c r="P1307" t="str">
        <f>_xlfn.XLOOKUP(Tabla15[[#This Row],[CEDULA]],EMPXSEXO[NODOC],EMPXSEXO[GENERO])</f>
        <v>F</v>
      </c>
      <c r="Q1307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8" spans="1:17" hidden="1">
      <c r="A1308" t="s">
        <v>8252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05500272967</v>
      </c>
      <c r="D1308" t="str">
        <f>_xlfn.XLOOKUP(Tabla15[[#This Row],[CEDULA]],TMODELO[Numero Documento],TMODELO[Empleado],_xlfn.XLOOKUP(Tabla15[[#This Row],[CEDULA]],TNOMINA[cedula],TNOMINA[nombre]))</f>
        <v>JUAN CARLOS ABREU GONZALEZ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2">
        <f>_xlfn.XLOOKUP(Tabla15[[#This Row],[COD]],TNOMINA[CODIGO],TNOMINA[sbruto])</f>
        <v>20000</v>
      </c>
      <c r="K1308" s="42">
        <f>_xlfn.XLOOKUP(Tabla15[[#This Row],[COD]],TNOMINA[CODIGO],TNOMINA[ISR])</f>
        <v>0</v>
      </c>
      <c r="L1308" s="42">
        <f>_xlfn.XLOOKUP(Tabla15[[#This Row],[COD]],TNOMINA[CODIGO],TNOMINA[SFS])</f>
        <v>608</v>
      </c>
      <c r="M1308" s="42">
        <f>_xlfn.XLOOKUP(Tabla15[[#This Row],[COD]],TNOMINA[CODIGO],TNOMINA[AFP])</f>
        <v>574</v>
      </c>
      <c r="N1308" s="42">
        <f>_xlfn.XLOOKUP(Tabla15[[#This Row],[COD]],TNOMINA[CODIGO],TNOMINA[Otro Desc.])</f>
        <v>25</v>
      </c>
      <c r="O1308" s="42">
        <f>_xlfn.XLOOKUP(Tabla15[[#This Row],[COD]],TNOMINA[CODIGO],TNOMINA[sneto])</f>
        <v>18793</v>
      </c>
      <c r="P1308" t="str">
        <f>_xlfn.XLOOKUP(Tabla15[[#This Row],[CEDULA]],EMPXSEXO[NODOC],EMPXSEXO[GENERO])</f>
        <v>M</v>
      </c>
      <c r="Q1308" s="104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9" spans="1:17" hidden="1">
      <c r="A1309" t="s">
        <v>8283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02301580417</v>
      </c>
      <c r="D1309" t="str">
        <f>_xlfn.XLOOKUP(Tabla15[[#This Row],[CEDULA]],TMODELO[Numero Documento],TMODELO[Empleado],_xlfn.XLOOKUP(Tabla15[[#This Row],[CEDULA]],TNOMINA[cedula],TNOMINA[nombre]))</f>
        <v>MANUEL DOMINGO DOMINGUEZ DESUEZA</v>
      </c>
      <c r="E1309" t="str">
        <f>_xlfn.XLOOKUP(Tabla15[[#This Row],[CEDULA]],TMODELO[Numero Documento],TMODELO[Cargo],_xlfn.XLOOKUP(Tabla15[[#This Row],[COD]],TNOMINA[CODIGO],TNOMINA[cargo]))</f>
        <v>ENCARGADO (A)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2">
        <f>_xlfn.XLOOKUP(Tabla15[[#This Row],[COD]],TNOMINA[CODIGO],TNOMINA[sbruto])</f>
        <v>115000</v>
      </c>
      <c r="K1309" s="42">
        <f>_xlfn.XLOOKUP(Tabla15[[#This Row],[COD]],TNOMINA[CODIGO],TNOMINA[ISR])</f>
        <v>15633.74</v>
      </c>
      <c r="L1309" s="42">
        <f>_xlfn.XLOOKUP(Tabla15[[#This Row],[COD]],TNOMINA[CODIGO],TNOMINA[SFS])</f>
        <v>3496</v>
      </c>
      <c r="M1309" s="42">
        <f>_xlfn.XLOOKUP(Tabla15[[#This Row],[COD]],TNOMINA[CODIGO],TNOMINA[AFP])</f>
        <v>3300.5</v>
      </c>
      <c r="N1309" s="42">
        <f>_xlfn.XLOOKUP(Tabla15[[#This Row],[COD]],TNOMINA[CODIGO],TNOMINA[Otro Desc.])</f>
        <v>825.00000000001455</v>
      </c>
      <c r="O1309" s="42">
        <f>_xlfn.XLOOKUP(Tabla15[[#This Row],[COD]],TNOMINA[CODIGO],TNOMINA[sneto])</f>
        <v>91744.76</v>
      </c>
      <c r="P1309" t="str">
        <f>_xlfn.XLOOKUP(Tabla15[[#This Row],[CEDULA]],EMPXSEXO[NODOC],EMPXSEXO[GENERO])</f>
        <v>M</v>
      </c>
      <c r="Q1309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0" spans="1:17" hidden="1">
      <c r="A1310" t="s">
        <v>8325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05000227362</v>
      </c>
      <c r="D1310" t="str">
        <f>_xlfn.XLOOKUP(Tabla15[[#This Row],[CEDULA]],TMODELO[Numero Documento],TMODELO[Empleado],_xlfn.XLOOKUP(Tabla15[[#This Row],[CEDULA]],TNOMINA[cedula],TNOMINA[nombre]))</f>
        <v>RAFAEL DE JESUS MIRABAL MONTES DE OCA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2">
        <f>_xlfn.XLOOKUP(Tabla15[[#This Row],[COD]],TNOMINA[CODIGO],TNOMINA[sbruto])</f>
        <v>95000</v>
      </c>
      <c r="K1310" s="42">
        <f>_xlfn.XLOOKUP(Tabla15[[#This Row],[COD]],TNOMINA[CODIGO],TNOMINA[ISR])</f>
        <v>10929.24</v>
      </c>
      <c r="L1310" s="42">
        <f>_xlfn.XLOOKUP(Tabla15[[#This Row],[COD]],TNOMINA[CODIGO],TNOMINA[SFS])</f>
        <v>2888</v>
      </c>
      <c r="M1310" s="42">
        <f>_xlfn.XLOOKUP(Tabla15[[#This Row],[COD]],TNOMINA[CODIGO],TNOMINA[AFP])</f>
        <v>2726.5</v>
      </c>
      <c r="N1310" s="42">
        <f>_xlfn.XLOOKUP(Tabla15[[#This Row],[COD]],TNOMINA[CODIGO],TNOMINA[Otro Desc.])</f>
        <v>25.000000000014552</v>
      </c>
      <c r="O1310" s="42">
        <f>_xlfn.XLOOKUP(Tabla15[[#This Row],[COD]],TNOMINA[CODIGO],TNOMINA[sneto])</f>
        <v>78431.259999999995</v>
      </c>
      <c r="P1310" t="str">
        <f>_xlfn.XLOOKUP(Tabla15[[#This Row],[CEDULA]],EMPXSEXO[NODOC],EMPXSEXO[GENERO])</f>
        <v>M</v>
      </c>
      <c r="Q1310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1" spans="1:17" hidden="1">
      <c r="A1311" t="s">
        <v>8186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01200878955</v>
      </c>
      <c r="D1311" t="str">
        <f>_xlfn.XLOOKUP(Tabla15[[#This Row],[CEDULA]],TMODELO[Numero Documento],TMODELO[Empleado],_xlfn.XLOOKUP(Tabla15[[#This Row],[CEDULA]],TNOMINA[cedula],TNOMINA[nombre]))</f>
        <v>EDUARDO DE LOS SANTOS BELTRE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2">
        <f>_xlfn.XLOOKUP(Tabla15[[#This Row],[COD]],TNOMINA[CODIGO],TNOMINA[sbruto])</f>
        <v>70000</v>
      </c>
      <c r="K1311" s="42">
        <f>_xlfn.XLOOKUP(Tabla15[[#This Row],[COD]],TNOMINA[CODIGO],TNOMINA[ISR])</f>
        <v>5368.48</v>
      </c>
      <c r="L1311" s="42">
        <f>_xlfn.XLOOKUP(Tabla15[[#This Row],[COD]],TNOMINA[CODIGO],TNOMINA[SFS])</f>
        <v>2128</v>
      </c>
      <c r="M1311" s="42">
        <f>_xlfn.XLOOKUP(Tabla15[[#This Row],[COD]],TNOMINA[CODIGO],TNOMINA[AFP])</f>
        <v>2009</v>
      </c>
      <c r="N1311" s="42">
        <f>_xlfn.XLOOKUP(Tabla15[[#This Row],[COD]],TNOMINA[CODIGO],TNOMINA[Otro Desc.])</f>
        <v>25.000000000007276</v>
      </c>
      <c r="O1311" s="42">
        <f>_xlfn.XLOOKUP(Tabla15[[#This Row],[COD]],TNOMINA[CODIGO],TNOMINA[sneto])</f>
        <v>60469.52</v>
      </c>
      <c r="P1311" t="str">
        <f>_xlfn.XLOOKUP(Tabla15[[#This Row],[CEDULA]],EMPXSEXO[NODOC],EMPXSEXO[GENERO])</f>
        <v>M</v>
      </c>
      <c r="Q1311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2" spans="1:17" hidden="1">
      <c r="A1312" t="s">
        <v>8282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06900004539</v>
      </c>
      <c r="D1312" t="str">
        <f>_xlfn.XLOOKUP(Tabla15[[#This Row],[CEDULA]],TMODELO[Numero Documento],TMODELO[Empleado],_xlfn.XLOOKUP(Tabla15[[#This Row],[CEDULA]],TNOMINA[cedula],TNOMINA[nombre]))</f>
        <v>MALTHA MIGDANIA DIAZ MANCEBO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2">
        <f>_xlfn.XLOOKUP(Tabla15[[#This Row],[COD]],TNOMINA[CODIGO],TNOMINA[sbruto])</f>
        <v>50000</v>
      </c>
      <c r="K1312" s="42">
        <f>_xlfn.XLOOKUP(Tabla15[[#This Row],[COD]],TNOMINA[CODIGO],TNOMINA[ISR])</f>
        <v>1854</v>
      </c>
      <c r="L1312" s="42">
        <f>_xlfn.XLOOKUP(Tabla15[[#This Row],[COD]],TNOMINA[CODIGO],TNOMINA[SFS])</f>
        <v>1520</v>
      </c>
      <c r="M1312" s="42">
        <f>_xlfn.XLOOKUP(Tabla15[[#This Row],[COD]],TNOMINA[CODIGO],TNOMINA[AFP])</f>
        <v>1435</v>
      </c>
      <c r="N1312" s="42">
        <f>_xlfn.XLOOKUP(Tabla15[[#This Row],[COD]],TNOMINA[CODIGO],TNOMINA[Otro Desc.])</f>
        <v>25</v>
      </c>
      <c r="O1312" s="42">
        <f>_xlfn.XLOOKUP(Tabla15[[#This Row],[COD]],TNOMINA[CODIGO],TNOMINA[sneto])</f>
        <v>45166</v>
      </c>
      <c r="P1312" t="str">
        <f>_xlfn.XLOOKUP(Tabla15[[#This Row],[CEDULA]],EMPXSEXO[NODOC],EMPXSEXO[GENERO])</f>
        <v>F</v>
      </c>
      <c r="Q1312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3" spans="1:17" hidden="1">
      <c r="A1313" t="s">
        <v>8375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06500012619</v>
      </c>
      <c r="D1313" t="str">
        <f>_xlfn.XLOOKUP(Tabla15[[#This Row],[CEDULA]],TMODELO[Numero Documento],TMODELO[Empleado],_xlfn.XLOOKUP(Tabla15[[#This Row],[CEDULA]],TNOMINA[cedula],TNOMINA[nombre]))</f>
        <v>WILFREDO DANIEL BENJAMIN KELLY</v>
      </c>
      <c r="E1313" t="str">
        <f>_xlfn.XLOOKUP(Tabla15[[#This Row],[CEDULA]],TMODELO[Numero Documento],TMODELO[Cargo],_xlfn.XLOOKUP(Tabla15[[#This Row],[COD]],TNOMINA[CODIGO],TNOMINA[cargo]))</f>
        <v>GESTOR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2">
        <f>_xlfn.XLOOKUP(Tabla15[[#This Row],[COD]],TNOMINA[CODIGO],TNOMINA[sbruto])</f>
        <v>50000</v>
      </c>
      <c r="K1313" s="42">
        <f>_xlfn.XLOOKUP(Tabla15[[#This Row],[COD]],TNOMINA[CODIGO],TNOMINA[ISR])</f>
        <v>1854</v>
      </c>
      <c r="L1313" s="42">
        <f>_xlfn.XLOOKUP(Tabla15[[#This Row],[COD]],TNOMINA[CODIGO],TNOMINA[SFS])</f>
        <v>1520</v>
      </c>
      <c r="M1313" s="42">
        <f>_xlfn.XLOOKUP(Tabla15[[#This Row],[COD]],TNOMINA[CODIGO],TNOMINA[AFP])</f>
        <v>1435</v>
      </c>
      <c r="N1313" s="42">
        <f>_xlfn.XLOOKUP(Tabla15[[#This Row],[COD]],TNOMINA[CODIGO],TNOMINA[Otro Desc.])</f>
        <v>25</v>
      </c>
      <c r="O1313" s="42">
        <f>_xlfn.XLOOKUP(Tabla15[[#This Row],[COD]],TNOMINA[CODIGO],TNOMINA[sneto])</f>
        <v>45166</v>
      </c>
      <c r="P1313" t="str">
        <f>_xlfn.XLOOKUP(Tabla15[[#This Row],[CEDULA]],EMPXSEXO[NODOC],EMPXSEXO[GENERO])</f>
        <v>M</v>
      </c>
      <c r="Q1313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4" spans="1:17" hidden="1">
      <c r="A1314" t="s">
        <v>8183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2">
        <f>_xlfn.XLOOKUP(Tabla15[[#This Row],[COD]],TNOMINA[CODIGO],TNOMINA[sbruto])</f>
        <v>50000</v>
      </c>
      <c r="K1314" s="42">
        <f>_xlfn.XLOOKUP(Tabla15[[#This Row],[COD]],TNOMINA[CODIGO],TNOMINA[ISR])</f>
        <v>1854</v>
      </c>
      <c r="L1314" s="42">
        <f>_xlfn.XLOOKUP(Tabla15[[#This Row],[COD]],TNOMINA[CODIGO],TNOMINA[SFS])</f>
        <v>1520</v>
      </c>
      <c r="M1314" s="42">
        <f>_xlfn.XLOOKUP(Tabla15[[#This Row],[COD]],TNOMINA[CODIGO],TNOMINA[AFP])</f>
        <v>1435</v>
      </c>
      <c r="N1314" s="42">
        <f>_xlfn.XLOOKUP(Tabla15[[#This Row],[COD]],TNOMINA[CODIGO],TNOMINA[Otro Desc.])</f>
        <v>25</v>
      </c>
      <c r="O1314" s="42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5" spans="1:17" hidden="1">
      <c r="A1315" t="s">
        <v>8139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04900340979</v>
      </c>
      <c r="D1315" t="str">
        <f>_xlfn.XLOOKUP(Tabla15[[#This Row],[CEDULA]],TMODELO[Numero Documento],TMODELO[Empleado],_xlfn.XLOOKUP(Tabla15[[#This Row],[CEDULA]],TNOMINA[cedula],TNOMINA[nombre]))</f>
        <v>ANDY ALBERTO CASTILLO RIVAS</v>
      </c>
      <c r="E1315" t="str">
        <f>_xlfn.XLOOKUP(Tabla15[[#This Row],[CEDULA]],TMODELO[Numero Documento],TMODELO[Cargo],_xlfn.XLOOKUP(Tabla15[[#This Row],[COD]],TNOMINA[CODIGO],TNOMINA[cargo]))</f>
        <v>ENCARGADO PROVINCIAL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2">
        <f>_xlfn.XLOOKUP(Tabla15[[#This Row],[COD]],TNOMINA[CODIGO],TNOMINA[sbruto])</f>
        <v>40000</v>
      </c>
      <c r="K1315" s="42">
        <f>_xlfn.XLOOKUP(Tabla15[[#This Row],[COD]],TNOMINA[CODIGO],TNOMINA[ISR])</f>
        <v>442.65</v>
      </c>
      <c r="L1315" s="42">
        <f>_xlfn.XLOOKUP(Tabla15[[#This Row],[COD]],TNOMINA[CODIGO],TNOMINA[SFS])</f>
        <v>1216</v>
      </c>
      <c r="M1315" s="42">
        <f>_xlfn.XLOOKUP(Tabla15[[#This Row],[COD]],TNOMINA[CODIGO],TNOMINA[AFP])</f>
        <v>1148</v>
      </c>
      <c r="N1315" s="42">
        <f>_xlfn.XLOOKUP(Tabla15[[#This Row],[COD]],TNOMINA[CODIGO],TNOMINA[Otro Desc.])</f>
        <v>25</v>
      </c>
      <c r="O1315" s="42">
        <f>_xlfn.XLOOKUP(Tabla15[[#This Row],[COD]],TNOMINA[CODIGO],TNOMINA[sneto])</f>
        <v>37168.35</v>
      </c>
      <c r="P1315" t="str">
        <f>_xlfn.XLOOKUP(Tabla15[[#This Row],[CEDULA]],EMPXSEXO[NODOC],EMPXSEXO[GENERO])</f>
        <v>M</v>
      </c>
      <c r="Q1315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6" spans="1:17" hidden="1">
      <c r="A1316" t="s">
        <v>8152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04500157039</v>
      </c>
      <c r="D1316" t="str">
        <f>_xlfn.XLOOKUP(Tabla15[[#This Row],[CEDULA]],TMODELO[Numero Documento],TMODELO[Empleado],_xlfn.XLOOKUP(Tabla15[[#This Row],[CEDULA]],TNOMINA[cedula],TNOMINA[nombre]))</f>
        <v>AUGUSTO GIOVANNY FRANCISCO BUENO</v>
      </c>
      <c r="E1316" t="str">
        <f>_xlfn.XLOOKUP(Tabla15[[#This Row],[CEDULA]],TMODELO[Numero Documento],TMODELO[Cargo],_xlfn.XLOOKUP(Tabla15[[#This Row],[COD]],TNOMINA[CODIGO],TNOMINA[cargo]))</f>
        <v>ENCARGADO PROVINCIAL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2">
        <f>_xlfn.XLOOKUP(Tabla15[[#This Row],[COD]],TNOMINA[CODIGO],TNOMINA[sbruto])</f>
        <v>40000</v>
      </c>
      <c r="K1316" s="42">
        <f>_xlfn.XLOOKUP(Tabla15[[#This Row],[COD]],TNOMINA[CODIGO],TNOMINA[ISR])</f>
        <v>442.65</v>
      </c>
      <c r="L1316" s="42">
        <f>_xlfn.XLOOKUP(Tabla15[[#This Row],[COD]],TNOMINA[CODIGO],TNOMINA[SFS])</f>
        <v>1216</v>
      </c>
      <c r="M1316" s="42">
        <f>_xlfn.XLOOKUP(Tabla15[[#This Row],[COD]],TNOMINA[CODIGO],TNOMINA[AFP])</f>
        <v>1148</v>
      </c>
      <c r="N1316" s="42">
        <f>_xlfn.XLOOKUP(Tabla15[[#This Row],[COD]],TNOMINA[CODIGO],TNOMINA[Otro Desc.])</f>
        <v>25</v>
      </c>
      <c r="O1316" s="42">
        <f>_xlfn.XLOOKUP(Tabla15[[#This Row],[COD]],TNOMINA[CODIGO],TNOMINA[sneto])</f>
        <v>37168.35</v>
      </c>
      <c r="P1316" t="str">
        <f>_xlfn.XLOOKUP(Tabla15[[#This Row],[CEDULA]],EMPXSEXO[NODOC],EMPXSEXO[GENERO])</f>
        <v>M</v>
      </c>
      <c r="Q1316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7" spans="1:17" hidden="1">
      <c r="A1317" t="s">
        <v>8347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00116334004</v>
      </c>
      <c r="D1317" t="str">
        <f>_xlfn.XLOOKUP(Tabla15[[#This Row],[CEDULA]],TMODELO[Numero Documento],TMODELO[Empleado],_xlfn.XLOOKUP(Tabla15[[#This Row],[CEDULA]],TNOMINA[cedula],TNOMINA[nombre]))</f>
        <v>SANTIAGO PAULINO PEREZ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2">
        <f>_xlfn.XLOOKUP(Tabla15[[#This Row],[COD]],TNOMINA[CODIGO],TNOMINA[sbruto])</f>
        <v>40000</v>
      </c>
      <c r="K1317" s="42">
        <f>_xlfn.XLOOKUP(Tabla15[[#This Row],[COD]],TNOMINA[CODIGO],TNOMINA[ISR])</f>
        <v>442.65</v>
      </c>
      <c r="L1317" s="42">
        <f>_xlfn.XLOOKUP(Tabla15[[#This Row],[COD]],TNOMINA[CODIGO],TNOMINA[SFS])</f>
        <v>1216</v>
      </c>
      <c r="M1317" s="42">
        <f>_xlfn.XLOOKUP(Tabla15[[#This Row],[COD]],TNOMINA[CODIGO],TNOMINA[AFP])</f>
        <v>1148</v>
      </c>
      <c r="N1317" s="42">
        <f>_xlfn.XLOOKUP(Tabla15[[#This Row],[COD]],TNOMINA[CODIGO],TNOMINA[Otro Desc.])</f>
        <v>25</v>
      </c>
      <c r="O1317" s="42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8" spans="1:17" hidden="1">
      <c r="A1318" t="s">
        <v>8360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04400013886</v>
      </c>
      <c r="D1318" t="str">
        <f>_xlfn.XLOOKUP(Tabla15[[#This Row],[CEDULA]],TMODELO[Numero Documento],TMODELO[Empleado],_xlfn.XLOOKUP(Tabla15[[#This Row],[CEDULA]],TNOMINA[cedula],TNOMINA[nombre]))</f>
        <v>TEMPORA ALTAGRACIA MOREL LIRIANO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2">
        <f>_xlfn.XLOOKUP(Tabla15[[#This Row],[COD]],TNOMINA[CODIGO],TNOMINA[sbruto])</f>
        <v>40000</v>
      </c>
      <c r="K1318" s="42">
        <f>_xlfn.XLOOKUP(Tabla15[[#This Row],[COD]],TNOMINA[CODIGO],TNOMINA[ISR])</f>
        <v>442.65</v>
      </c>
      <c r="L1318" s="42">
        <f>_xlfn.XLOOKUP(Tabla15[[#This Row],[COD]],TNOMINA[CODIGO],TNOMINA[SFS])</f>
        <v>1216</v>
      </c>
      <c r="M1318" s="42">
        <f>_xlfn.XLOOKUP(Tabla15[[#This Row],[COD]],TNOMINA[CODIGO],TNOMINA[AFP])</f>
        <v>1148</v>
      </c>
      <c r="N1318" s="42">
        <f>_xlfn.XLOOKUP(Tabla15[[#This Row],[COD]],TNOMINA[CODIGO],TNOMINA[Otro Desc.])</f>
        <v>25</v>
      </c>
      <c r="O1318" s="42">
        <f>_xlfn.XLOOKUP(Tabla15[[#This Row],[COD]],TNOMINA[CODIGO],TNOMINA[sneto])</f>
        <v>37168.35</v>
      </c>
      <c r="P1318" t="str">
        <f>_xlfn.XLOOKUP(Tabla15[[#This Row],[CEDULA]],EMPXSEXO[NODOC],EMPXSEXO[GENERO])</f>
        <v>F</v>
      </c>
      <c r="Q1318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9" spans="1:17" hidden="1">
      <c r="A1319" t="s">
        <v>8131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00118216456</v>
      </c>
      <c r="D1319" t="str">
        <f>_xlfn.XLOOKUP(Tabla15[[#This Row],[CEDULA]],TMODELO[Numero Documento],TMODELO[Empleado],_xlfn.XLOOKUP(Tabla15[[#This Row],[CEDULA]],TNOMINA[cedula],TNOMINA[nombre]))</f>
        <v>ALVARO ANGEL CAAMAÑO GIL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2">
        <f>_xlfn.XLOOKUP(Tabla15[[#This Row],[COD]],TNOMINA[CODIGO],TNOMINA[sbruto])</f>
        <v>40000</v>
      </c>
      <c r="K1319" s="42">
        <f>_xlfn.XLOOKUP(Tabla15[[#This Row],[COD]],TNOMINA[CODIGO],TNOMINA[ISR])</f>
        <v>442.65</v>
      </c>
      <c r="L1319" s="42">
        <f>_xlfn.XLOOKUP(Tabla15[[#This Row],[COD]],TNOMINA[CODIGO],TNOMINA[SFS])</f>
        <v>1216</v>
      </c>
      <c r="M1319" s="42">
        <f>_xlfn.XLOOKUP(Tabla15[[#This Row],[COD]],TNOMINA[CODIGO],TNOMINA[AFP])</f>
        <v>1148</v>
      </c>
      <c r="N1319" s="42">
        <f>_xlfn.XLOOKUP(Tabla15[[#This Row],[COD]],TNOMINA[CODIGO],TNOMINA[Otro Desc.])</f>
        <v>25</v>
      </c>
      <c r="O1319" s="42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0" spans="1:17" hidden="1">
      <c r="A1320" t="s">
        <v>8230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04800056154</v>
      </c>
      <c r="D1320" t="str">
        <f>_xlfn.XLOOKUP(Tabla15[[#This Row],[CEDULA]],TMODELO[Numero Documento],TMODELO[Empleado],_xlfn.XLOOKUP(Tabla15[[#This Row],[CEDULA]],TNOMINA[cedula],TNOMINA[nombre]))</f>
        <v>JOAS JEROBOAN ROBLES MORALES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2">
        <f>_xlfn.XLOOKUP(Tabla15[[#This Row],[COD]],TNOMINA[CODIGO],TNOMINA[sbruto])</f>
        <v>40000</v>
      </c>
      <c r="K1320" s="42">
        <f>_xlfn.XLOOKUP(Tabla15[[#This Row],[COD]],TNOMINA[CODIGO],TNOMINA[ISR])</f>
        <v>442.65</v>
      </c>
      <c r="L1320" s="42">
        <f>_xlfn.XLOOKUP(Tabla15[[#This Row],[COD]],TNOMINA[CODIGO],TNOMINA[SFS])</f>
        <v>1216</v>
      </c>
      <c r="M1320" s="42">
        <f>_xlfn.XLOOKUP(Tabla15[[#This Row],[COD]],TNOMINA[CODIGO],TNOMINA[AFP])</f>
        <v>1148</v>
      </c>
      <c r="N1320" s="42">
        <f>_xlfn.XLOOKUP(Tabla15[[#This Row],[COD]],TNOMINA[CODIGO],TNOMINA[Otro Desc.])</f>
        <v>25</v>
      </c>
      <c r="O1320" s="42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1" spans="1:17" hidden="1">
      <c r="A1321" t="s">
        <v>8285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04700008578</v>
      </c>
      <c r="D1321" t="str">
        <f>_xlfn.XLOOKUP(Tabla15[[#This Row],[CEDULA]],TMODELO[Numero Documento],TMODELO[Empleado],_xlfn.XLOOKUP(Tabla15[[#This Row],[CEDULA]],TNOMINA[cedula],TNOMINA[nombre]))</f>
        <v>MARCOS FRANCISCO JORGE RODRIGUEZ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2">
        <f>_xlfn.XLOOKUP(Tabla15[[#This Row],[COD]],TNOMINA[CODIGO],TNOMINA[sbruto])</f>
        <v>40000</v>
      </c>
      <c r="K1321" s="42">
        <f>_xlfn.XLOOKUP(Tabla15[[#This Row],[COD]],TNOMINA[CODIGO],TNOMINA[ISR])</f>
        <v>442.65</v>
      </c>
      <c r="L1321" s="42">
        <f>_xlfn.XLOOKUP(Tabla15[[#This Row],[COD]],TNOMINA[CODIGO],TNOMINA[SFS])</f>
        <v>1216</v>
      </c>
      <c r="M1321" s="42">
        <f>_xlfn.XLOOKUP(Tabla15[[#This Row],[COD]],TNOMINA[CODIGO],TNOMINA[AFP])</f>
        <v>1148</v>
      </c>
      <c r="N1321" s="42">
        <f>_xlfn.XLOOKUP(Tabla15[[#This Row],[COD]],TNOMINA[CODIGO],TNOMINA[Otro Desc.])</f>
        <v>25</v>
      </c>
      <c r="O1321" s="42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2" spans="1:17" hidden="1">
      <c r="A1322" t="s">
        <v>8195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07700060689</v>
      </c>
      <c r="D1322" t="str">
        <f>_xlfn.XLOOKUP(Tabla15[[#This Row],[CEDULA]],TMODELO[Numero Documento],TMODELO[Empleado],_xlfn.XLOOKUP(Tabla15[[#This Row],[CEDULA]],TNOMINA[cedula],TNOMINA[nombre]))</f>
        <v>FATIMA LISSANNY SANTANA TRINIDAD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2">
        <f>_xlfn.XLOOKUP(Tabla15[[#This Row],[COD]],TNOMINA[CODIGO],TNOMINA[sbruto])</f>
        <v>35000</v>
      </c>
      <c r="K1322" s="42">
        <f>_xlfn.XLOOKUP(Tabla15[[#This Row],[COD]],TNOMINA[CODIGO],TNOMINA[ISR])</f>
        <v>0</v>
      </c>
      <c r="L1322" s="42">
        <f>_xlfn.XLOOKUP(Tabla15[[#This Row],[COD]],TNOMINA[CODIGO],TNOMINA[SFS])</f>
        <v>1064</v>
      </c>
      <c r="M1322" s="42">
        <f>_xlfn.XLOOKUP(Tabla15[[#This Row],[COD]],TNOMINA[CODIGO],TNOMINA[AFP])</f>
        <v>1004.5</v>
      </c>
      <c r="N1322" s="42">
        <f>_xlfn.XLOOKUP(Tabla15[[#This Row],[COD]],TNOMINA[CODIGO],TNOMINA[Otro Desc.])</f>
        <v>25</v>
      </c>
      <c r="O1322" s="42">
        <f>_xlfn.XLOOKUP(Tabla15[[#This Row],[COD]],TNOMINA[CODIGO],TNOMINA[sneto])</f>
        <v>32906.5</v>
      </c>
      <c r="P1322" t="str">
        <f>_xlfn.XLOOKUP(Tabla15[[#This Row],[CEDULA]],EMPXSEXO[NODOC],EMPXSEXO[GENERO])</f>
        <v>F</v>
      </c>
      <c r="Q1322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3" spans="1:17" hidden="1">
      <c r="A1323" t="s">
        <v>8153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02200015705</v>
      </c>
      <c r="D1323" t="str">
        <f>_xlfn.XLOOKUP(Tabla15[[#This Row],[CEDULA]],TMODELO[Numero Documento],TMODELO[Empleado],_xlfn.XLOOKUP(Tabla15[[#This Row],[CEDULA]],TNOMINA[cedula],TNOMINA[nombre]))</f>
        <v>AURA MIGDALIA MOSCOSO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2">
        <f>_xlfn.XLOOKUP(Tabla15[[#This Row],[COD]],TNOMINA[CODIGO],TNOMINA[sbruto])</f>
        <v>35000</v>
      </c>
      <c r="K1323" s="42">
        <f>_xlfn.XLOOKUP(Tabla15[[#This Row],[COD]],TNOMINA[CODIGO],TNOMINA[ISR])</f>
        <v>0</v>
      </c>
      <c r="L1323" s="42">
        <f>_xlfn.XLOOKUP(Tabla15[[#This Row],[COD]],TNOMINA[CODIGO],TNOMINA[SFS])</f>
        <v>1064</v>
      </c>
      <c r="M1323" s="42">
        <f>_xlfn.XLOOKUP(Tabla15[[#This Row],[COD]],TNOMINA[CODIGO],TNOMINA[AFP])</f>
        <v>1004.5</v>
      </c>
      <c r="N1323" s="42">
        <f>_xlfn.XLOOKUP(Tabla15[[#This Row],[COD]],TNOMINA[CODIGO],TNOMINA[Otro Desc.])</f>
        <v>25</v>
      </c>
      <c r="O1323" s="42">
        <f>_xlfn.XLOOKUP(Tabla15[[#This Row],[COD]],TNOMINA[CODIGO],TNOMINA[sneto])</f>
        <v>32906.5</v>
      </c>
      <c r="P1323" t="str">
        <f>_xlfn.XLOOKUP(Tabla15[[#This Row],[CEDULA]],EMPXSEXO[NODOC],EMPXSEXO[GENERO])</f>
        <v>F</v>
      </c>
      <c r="Q1323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4" spans="1:17" hidden="1">
      <c r="A1324" t="s">
        <v>8306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02800106482</v>
      </c>
      <c r="D1324" t="str">
        <f>_xlfn.XLOOKUP(Tabla15[[#This Row],[CEDULA]],TMODELO[Numero Documento],TMODELO[Empleado],_xlfn.XLOOKUP(Tabla15[[#This Row],[CEDULA]],TNOMINA[cedula],TNOMINA[nombre]))</f>
        <v>MILCIADES AUGUSTO HERRERA RAMIREZ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2">
        <f>_xlfn.XLOOKUP(Tabla15[[#This Row],[COD]],TNOMINA[CODIGO],TNOMINA[sbruto])</f>
        <v>31500</v>
      </c>
      <c r="K1324" s="42">
        <f>_xlfn.XLOOKUP(Tabla15[[#This Row],[COD]],TNOMINA[CODIGO],TNOMINA[ISR])</f>
        <v>0</v>
      </c>
      <c r="L1324" s="42">
        <f>_xlfn.XLOOKUP(Tabla15[[#This Row],[COD]],TNOMINA[CODIGO],TNOMINA[SFS])</f>
        <v>957.6</v>
      </c>
      <c r="M1324" s="42">
        <f>_xlfn.XLOOKUP(Tabla15[[#This Row],[COD]],TNOMINA[CODIGO],TNOMINA[AFP])</f>
        <v>904.05</v>
      </c>
      <c r="N1324" s="42">
        <f>_xlfn.XLOOKUP(Tabla15[[#This Row],[COD]],TNOMINA[CODIGO],TNOMINA[Otro Desc.])</f>
        <v>25</v>
      </c>
      <c r="O1324" s="42">
        <f>_xlfn.XLOOKUP(Tabla15[[#This Row],[COD]],TNOMINA[CODIGO],TNOMINA[sneto])</f>
        <v>29613.35</v>
      </c>
      <c r="P1324" t="str">
        <f>_xlfn.XLOOKUP(Tabla15[[#This Row],[CEDULA]],EMPXSEXO[NODOC],EMPXSEXO[GENERO])</f>
        <v>M</v>
      </c>
      <c r="Q1324" s="104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5" spans="1:17" hidden="1">
      <c r="A1325" t="s">
        <v>8159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07100044697</v>
      </c>
      <c r="D1325" t="str">
        <f>_xlfn.XLOOKUP(Tabla15[[#This Row],[CEDULA]],TMODELO[Numero Documento],TMODELO[Empleado],_xlfn.XLOOKUP(Tabla15[[#This Row],[CEDULA]],TNOMINA[cedula],TNOMINA[nombre]))</f>
        <v>CARINA DEYANIRA LAVANDIER TAVERAS</v>
      </c>
      <c r="E1325" t="str">
        <f>_xlfn.XLOOKUP(Tabla15[[#This Row],[CEDULA]],TMODELO[Numero Documento],TMODELO[Cargo],_xlfn.XLOOKUP(Tabla15[[#This Row],[COD]],TNOMINA[CODIGO],TNOMINA[cargo]))</f>
        <v>ENCARGADO MUNICIPAL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2">
        <f>_xlfn.XLOOKUP(Tabla15[[#This Row],[COD]],TNOMINA[CODIGO],TNOMINA[sbruto])</f>
        <v>40000</v>
      </c>
      <c r="K1325" s="42">
        <f>_xlfn.XLOOKUP(Tabla15[[#This Row],[COD]],TNOMINA[CODIGO],TNOMINA[ISR])</f>
        <v>442.65</v>
      </c>
      <c r="L1325" s="42">
        <f>_xlfn.XLOOKUP(Tabla15[[#This Row],[COD]],TNOMINA[CODIGO],TNOMINA[SFS])</f>
        <v>1216</v>
      </c>
      <c r="M1325" s="42">
        <f>_xlfn.XLOOKUP(Tabla15[[#This Row],[COD]],TNOMINA[CODIGO],TNOMINA[AFP])</f>
        <v>1148</v>
      </c>
      <c r="N1325" s="42">
        <f>_xlfn.XLOOKUP(Tabla15[[#This Row],[COD]],TNOMINA[CODIGO],TNOMINA[Otro Desc.])</f>
        <v>25</v>
      </c>
      <c r="O1325" s="42">
        <f>_xlfn.XLOOKUP(Tabla15[[#This Row],[COD]],TNOMINA[CODIGO],TNOMINA[sneto])</f>
        <v>37168.35</v>
      </c>
      <c r="P1325" t="str">
        <f>_xlfn.XLOOKUP(Tabla15[[#This Row],[CEDULA]],EMPXSEXO[NODOC],EMPXSEXO[GENERO])</f>
        <v>F</v>
      </c>
      <c r="Q1325" s="104" t="str">
        <f>_xlfn.XLOOKUP(Tabla15[[#This Row],[CEDULA]],TMODELO[Numero Documento],TMODELO[Lugar Funciones Codigo],_xlfn.XLOOKUP(Tabla15[[#This Row],[DIRECCIÓN O DEPARTAMENTO]],Tabla21[LUGAR],Tabla21[CODLUGAR]))</f>
        <v>01.83.06.00.02.00.02</v>
      </c>
    </row>
    <row r="1326" spans="1:17" hidden="1">
      <c r="A1326" t="s">
        <v>8401</v>
      </c>
      <c r="B1326" t="str">
        <f>_xlfn.XLOOKUP(Tabla15[[#This Row],[COD]],TNOMINA[CODIGO],TNOMINA[tipo])</f>
        <v>TRAMITE DE PENSION</v>
      </c>
      <c r="C1326" t="str">
        <f>_xlfn.XLOOKUP(Tabla15[[#This Row],[COD]],TNOMINA[CODIGO],TNOMINA[cedula])</f>
        <v>01300064969</v>
      </c>
      <c r="D1326" t="str">
        <f>_xlfn.XLOOKUP(Tabla15[[#This Row],[CEDULA]],TMODELO[Numero Documento],TMODELO[Empleado],_xlfn.XLOOKUP(Tabla15[[#This Row],[CEDULA]],TNOMINA[cedula],TNOMINA[nombre]))</f>
        <v>ANGEL VINICIO TEJEDA SOTO</v>
      </c>
      <c r="E1326" t="str">
        <f>_xlfn.XLOOKUP(Tabla15[[#This Row],[CEDULA]],TMODELO[Numero Documento],TMODELO[Cargo],_xlfn.XLOOKUP(Tabla15[[#This Row],[COD]],TNOMINA[CODIGO],TNOMINA[cargo]))</f>
        <v>SERENO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TRAMITE DE PENSION</v>
      </c>
      <c r="I1326" t="str">
        <f>IF(Tabla15[[#This Row],[CAT1]]&lt;&gt;"",Tabla15[[#This Row],[CAT1]],Tabla15[[#This Row],[CAT2]])</f>
        <v>TRAMITE DE PENSION</v>
      </c>
      <c r="J1326" s="42">
        <f>_xlfn.XLOOKUP(Tabla15[[#This Row],[COD]],TNOMINA[CODIGO],TNOMINA[sbruto])</f>
        <v>10000</v>
      </c>
      <c r="K1326" s="42">
        <f>_xlfn.XLOOKUP(Tabla15[[#This Row],[COD]],TNOMINA[CODIGO],TNOMINA[ISR])</f>
        <v>0</v>
      </c>
      <c r="L1326" s="42">
        <f>_xlfn.XLOOKUP(Tabla15[[#This Row],[COD]],TNOMINA[CODIGO],TNOMINA[SFS])</f>
        <v>304</v>
      </c>
      <c r="M1326" s="42">
        <f>_xlfn.XLOOKUP(Tabla15[[#This Row],[COD]],TNOMINA[CODIGO],TNOMINA[AFP])</f>
        <v>287</v>
      </c>
      <c r="N1326" s="42">
        <f>_xlfn.XLOOKUP(Tabla15[[#This Row],[COD]],TNOMINA[CODIGO],TNOMINA[Otro Desc.])</f>
        <v>375</v>
      </c>
      <c r="O1326" s="42">
        <f>_xlfn.XLOOKUP(Tabla15[[#This Row],[COD]],TNOMINA[CODIGO],TNOMINA[sneto])</f>
        <v>9034</v>
      </c>
      <c r="P1326" t="str">
        <f>_xlfn.XLOOKUP(Tabla15[[#This Row],[CEDULA]],EMPXSEXO[NODOC],EMPXSEXO[GENERO])</f>
        <v>M</v>
      </c>
      <c r="Q1326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327" spans="1:17" hidden="1">
      <c r="A1327" t="s">
        <v>8403</v>
      </c>
      <c r="B1327" t="str">
        <f>_xlfn.XLOOKUP(Tabla15[[#This Row],[COD]],TNOMINA[CODIGO],TNOMINA[tipo])</f>
        <v>TRAMITE DE PENSION</v>
      </c>
      <c r="C1327" t="str">
        <f>_xlfn.XLOOKUP(Tabla15[[#This Row],[COD]],TNOMINA[CODIGO],TNOMINA[cedula])</f>
        <v>00105644504</v>
      </c>
      <c r="D1327" t="str">
        <f>_xlfn.XLOOKUP(Tabla15[[#This Row],[CEDULA]],TMODELO[Numero Documento],TMODELO[Empleado],_xlfn.XLOOKUP(Tabla15[[#This Row],[CEDULA]],TNOMINA[cedula],TNOMINA[nombre]))</f>
        <v>HECTOR GONZALEZ</v>
      </c>
      <c r="E1327" t="str">
        <f>_xlfn.XLOOKUP(Tabla15[[#This Row],[CEDULA]],TMODELO[Numero Documento],TMODELO[Cargo],_xlfn.XLOOKUP(Tabla15[[#This Row],[COD]],TNOMINA[CODIGO],TNOMINA[cargo]))</f>
        <v>SERENO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7" t="str">
        <f>_xlfn.XLOOKUP(Tabla15[[#This Row],[CEDULA]],TNOMBRADOS[CEDULA],TNOMBRADOS[STATUS],
_xlfn.XLOOKUP(Tabla15[[#This Row],[CEDULA]],TCARRERA[CEDULA],TCARRERA[CATEGORIA DEL SERVIDOR],""))</f>
        <v>CARRERA ADMINISTRATIVA</v>
      </c>
      <c r="H1327" t="str">
        <f>_xlfn.XLOOKUP(Tabla15[[#This Row],[CARGO]],Tabla612[CARGO],Tabla612[CATEGORIA DEL SERVIDOR],Tabla15[[#This Row],[TIPO]])</f>
        <v>TRAMITE DE PENSION</v>
      </c>
      <c r="I1327" t="str">
        <f>IF(Tabla15[[#This Row],[CAT1]]&lt;&gt;"",Tabla15[[#This Row],[CAT1]],Tabla15[[#This Row],[CAT2]])</f>
        <v>CARRERA ADMINISTRATIVA</v>
      </c>
      <c r="J1327" s="42">
        <f>_xlfn.XLOOKUP(Tabla15[[#This Row],[COD]],TNOMINA[CODIGO],TNOMINA[sbruto])</f>
        <v>10000</v>
      </c>
      <c r="K1327" s="42">
        <f>_xlfn.XLOOKUP(Tabla15[[#This Row],[COD]],TNOMINA[CODIGO],TNOMINA[ISR])</f>
        <v>0</v>
      </c>
      <c r="L1327" s="42">
        <f>_xlfn.XLOOKUP(Tabla15[[#This Row],[COD]],TNOMINA[CODIGO],TNOMINA[SFS])</f>
        <v>304</v>
      </c>
      <c r="M1327" s="42">
        <f>_xlfn.XLOOKUP(Tabla15[[#This Row],[COD]],TNOMINA[CODIGO],TNOMINA[AFP])</f>
        <v>287</v>
      </c>
      <c r="N1327" s="42">
        <f>_xlfn.XLOOKUP(Tabla15[[#This Row],[COD]],TNOMINA[CODIGO],TNOMINA[Otro Desc.])</f>
        <v>25</v>
      </c>
      <c r="O1327" s="42">
        <f>_xlfn.XLOOKUP(Tabla15[[#This Row],[COD]],TNOMINA[CODIGO],TNOMINA[sneto])</f>
        <v>9384</v>
      </c>
      <c r="P1327" t="str">
        <f>_xlfn.XLOOKUP(Tabla15[[#This Row],[CEDULA]],EMPXSEXO[NODOC],EMPXSEXO[GENERO])</f>
        <v>M</v>
      </c>
      <c r="Q1327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328" spans="1:17" hidden="1">
      <c r="A1328" t="s">
        <v>8404</v>
      </c>
      <c r="B1328" t="str">
        <f>_xlfn.XLOOKUP(Tabla15[[#This Row],[COD]],TNOMINA[CODIGO],TNOMINA[tipo])</f>
        <v>TRAMITE DE PENSION</v>
      </c>
      <c r="C1328" t="str">
        <f>_xlfn.XLOOKUP(Tabla15[[#This Row],[COD]],TNOMINA[CODIGO],TNOMINA[cedula])</f>
        <v>08200098930</v>
      </c>
      <c r="D1328" t="str">
        <f>_xlfn.XLOOKUP(Tabla15[[#This Row],[CEDULA]],TMODELO[Numero Documento],TMODELO[Empleado],_xlfn.XLOOKUP(Tabla15[[#This Row],[CEDULA]],TNOMINA[cedula],TNOMINA[nombre]))</f>
        <v>ISIDRA VALLEJO</v>
      </c>
      <c r="E1328" t="str">
        <f>_xlfn.XLOOKUP(Tabla15[[#This Row],[CEDULA]],TMODELO[Numero Documento],TMODELO[Cargo],_xlfn.XLOOKUP(Tabla15[[#This Row],[COD]],TNOMINA[CODIGO],TNOMINA[cargo]))</f>
        <v>CONSERJE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8" t="str">
        <f>_xlfn.XLOOKUP(Tabla15[[#This Row],[CEDULA]],TNOMBRADOS[CEDULA],TNOMBRADOS[STATUS],
_xlfn.XLOOKUP(Tabla15[[#This Row],[CEDULA]],TCARRERA[CEDULA],TCARRERA[CATEGORIA DEL SERVIDOR],""))</f>
        <v>CARRERA ADMINISTRATIVA</v>
      </c>
      <c r="H1328" t="str">
        <f>_xlfn.XLOOKUP(Tabla15[[#This Row],[CARGO]],Tabla612[CARGO],Tabla612[CATEGORIA DEL SERVIDOR],Tabla15[[#This Row],[TIPO]])</f>
        <v>ESTATUTO SIMPLIFICADO</v>
      </c>
      <c r="I1328" t="str">
        <f>IF(Tabla15[[#This Row],[CAT1]]&lt;&gt;"",Tabla15[[#This Row],[CAT1]],Tabla15[[#This Row],[CAT2]])</f>
        <v>CARRERA ADMINISTRATIVA</v>
      </c>
      <c r="J1328" s="42">
        <f>_xlfn.XLOOKUP(Tabla15[[#This Row],[COD]],TNOMINA[CODIGO],TNOMINA[sbruto])</f>
        <v>10000</v>
      </c>
      <c r="K1328" s="42">
        <f>_xlfn.XLOOKUP(Tabla15[[#This Row],[COD]],TNOMINA[CODIGO],TNOMINA[ISR])</f>
        <v>0</v>
      </c>
      <c r="L1328" s="42">
        <f>_xlfn.XLOOKUP(Tabla15[[#This Row],[COD]],TNOMINA[CODIGO],TNOMINA[SFS])</f>
        <v>304</v>
      </c>
      <c r="M1328" s="42">
        <f>_xlfn.XLOOKUP(Tabla15[[#This Row],[COD]],TNOMINA[CODIGO],TNOMINA[AFP])</f>
        <v>287</v>
      </c>
      <c r="N1328" s="42">
        <f>_xlfn.XLOOKUP(Tabla15[[#This Row],[COD]],TNOMINA[CODIGO],TNOMINA[Otro Desc.])</f>
        <v>375</v>
      </c>
      <c r="O1328" s="42">
        <f>_xlfn.XLOOKUP(Tabla15[[#This Row],[COD]],TNOMINA[CODIGO],TNOMINA[sneto])</f>
        <v>9034</v>
      </c>
      <c r="P1328" t="str">
        <f>_xlfn.XLOOKUP(Tabla15[[#This Row],[CEDULA]],EMPXSEXO[NODOC],EMPXSEXO[GENERO])</f>
        <v>F</v>
      </c>
      <c r="Q1328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329" spans="1:17" hidden="1">
      <c r="A1329" t="s">
        <v>8405</v>
      </c>
      <c r="B1329" t="str">
        <f>_xlfn.XLOOKUP(Tabla15[[#This Row],[COD]],TNOMINA[CODIGO],TNOMINA[tipo])</f>
        <v>TRAMITE DE PENSION</v>
      </c>
      <c r="C1329" t="str">
        <f>_xlfn.XLOOKUP(Tabla15[[#This Row],[COD]],TNOMINA[CODIGO],TNOMINA[cedula])</f>
        <v>00110743721</v>
      </c>
      <c r="D1329" t="str">
        <f>_xlfn.XLOOKUP(Tabla15[[#This Row],[CEDULA]],TMODELO[Numero Documento],TMODELO[Empleado],_xlfn.XLOOKUP(Tabla15[[#This Row],[CEDULA]],TNOMINA[cedula],TNOMINA[nombre]))</f>
        <v>JOSEFA SOTO DE GUZMAN</v>
      </c>
      <c r="E1329" t="str">
        <f>_xlfn.XLOOKUP(Tabla15[[#This Row],[CEDULA]],TMODELO[Numero Documento],TMODELO[Cargo],_xlfn.XLOOKUP(Tabla15[[#This Row],[COD]],TNOMINA[CODIGO],TNOMINA[cargo]))</f>
        <v>SEC. AUX. I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TRAMITE DE PENSION</v>
      </c>
      <c r="I1329" t="str">
        <f>IF(Tabla15[[#This Row],[CAT1]]&lt;&gt;"",Tabla15[[#This Row],[CAT1]],Tabla15[[#This Row],[CAT2]])</f>
        <v>TRAMITE DE PENSION</v>
      </c>
      <c r="J1329" s="42">
        <f>_xlfn.XLOOKUP(Tabla15[[#This Row],[COD]],TNOMINA[CODIGO],TNOMINA[sbruto])</f>
        <v>10000</v>
      </c>
      <c r="K1329" s="42">
        <f>_xlfn.XLOOKUP(Tabla15[[#This Row],[COD]],TNOMINA[CODIGO],TNOMINA[ISR])</f>
        <v>0</v>
      </c>
      <c r="L1329" s="42">
        <f>_xlfn.XLOOKUP(Tabla15[[#This Row],[COD]],TNOMINA[CODIGO],TNOMINA[SFS])</f>
        <v>304</v>
      </c>
      <c r="M1329" s="42">
        <f>_xlfn.XLOOKUP(Tabla15[[#This Row],[COD]],TNOMINA[CODIGO],TNOMINA[AFP])</f>
        <v>287</v>
      </c>
      <c r="N1329" s="42">
        <f>_xlfn.XLOOKUP(Tabla15[[#This Row],[COD]],TNOMINA[CODIGO],TNOMINA[Otro Desc.])</f>
        <v>375</v>
      </c>
      <c r="O1329" s="42">
        <f>_xlfn.XLOOKUP(Tabla15[[#This Row],[COD]],TNOMINA[CODIGO],TNOMINA[sneto])</f>
        <v>9034</v>
      </c>
      <c r="P1329" t="str">
        <f>_xlfn.XLOOKUP(Tabla15[[#This Row],[CEDULA]],EMPXSEXO[NODOC],EMPXSEXO[GENERO])</f>
        <v>F</v>
      </c>
      <c r="Q1329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330" spans="1:17" hidden="1">
      <c r="A1330" t="s">
        <v>8406</v>
      </c>
      <c r="B1330" t="str">
        <f>_xlfn.XLOOKUP(Tabla15[[#This Row],[COD]],TNOMINA[CODIGO],TNOMINA[tipo])</f>
        <v>TRAMITE DE PENSION</v>
      </c>
      <c r="C1330" t="str">
        <f>_xlfn.XLOOKUP(Tabla15[[#This Row],[COD]],TNOMINA[CODIGO],TNOMINA[cedula])</f>
        <v>00107431538</v>
      </c>
      <c r="D1330" t="str">
        <f>_xlfn.XLOOKUP(Tabla15[[#This Row],[CEDULA]],TMODELO[Numero Documento],TMODELO[Empleado],_xlfn.XLOOKUP(Tabla15[[#This Row],[CEDULA]],TNOMINA[cedula],TNOMINA[nombre]))</f>
        <v>MERCEDES VICTORIA LAUREANO ALCANTARA</v>
      </c>
      <c r="E1330" t="str">
        <f>_xlfn.XLOOKUP(Tabla15[[#This Row],[CEDULA]],TMODELO[Numero Documento],TMODELO[Cargo],_xlfn.XLOOKUP(Tabla15[[#This Row],[COD]],TNOMINA[CODIGO],TNOMINA[cargo]))</f>
        <v>ENC. LIMPIEZA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TRAMITE DE PENSION</v>
      </c>
      <c r="I1330" t="str">
        <f>IF(Tabla15[[#This Row],[CAT1]]&lt;&gt;"",Tabla15[[#This Row],[CAT1]],Tabla15[[#This Row],[CAT2]])</f>
        <v>TRAMITE DE PENSION</v>
      </c>
      <c r="J1330" s="42">
        <f>_xlfn.XLOOKUP(Tabla15[[#This Row],[COD]],TNOMINA[CODIGO],TNOMINA[sbruto])</f>
        <v>10000</v>
      </c>
      <c r="K1330" s="42">
        <f>_xlfn.XLOOKUP(Tabla15[[#This Row],[COD]],TNOMINA[CODIGO],TNOMINA[ISR])</f>
        <v>0</v>
      </c>
      <c r="L1330" s="42">
        <f>_xlfn.XLOOKUP(Tabla15[[#This Row],[COD]],TNOMINA[CODIGO],TNOMINA[SFS])</f>
        <v>304</v>
      </c>
      <c r="M1330" s="42">
        <f>_xlfn.XLOOKUP(Tabla15[[#This Row],[COD]],TNOMINA[CODIGO],TNOMINA[AFP])</f>
        <v>287</v>
      </c>
      <c r="N1330" s="42">
        <f>_xlfn.XLOOKUP(Tabla15[[#This Row],[COD]],TNOMINA[CODIGO],TNOMINA[Otro Desc.])</f>
        <v>25</v>
      </c>
      <c r="O1330" s="42">
        <f>_xlfn.XLOOKUP(Tabla15[[#This Row],[COD]],TNOMINA[CODIGO],TNOMINA[sneto])</f>
        <v>9384</v>
      </c>
      <c r="P1330" t="str">
        <f>_xlfn.XLOOKUP(Tabla15[[#This Row],[CEDULA]],EMPXSEXO[NODOC],EMPXSEXO[GENERO])</f>
        <v>F</v>
      </c>
      <c r="Q1330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331" spans="1:17" hidden="1">
      <c r="A1331" t="s">
        <v>8407</v>
      </c>
      <c r="B1331" t="str">
        <f>_xlfn.XLOOKUP(Tabla15[[#This Row],[COD]],TNOMINA[CODIGO],TNOMINA[tipo])</f>
        <v>TRAMITE DE PENSION</v>
      </c>
      <c r="C1331" t="str">
        <f>_xlfn.XLOOKUP(Tabla15[[#This Row],[COD]],TNOMINA[CODIGO],TNOMINA[cedula])</f>
        <v>00100552900</v>
      </c>
      <c r="D1331" t="str">
        <f>_xlfn.XLOOKUP(Tabla15[[#This Row],[CEDULA]],TMODELO[Numero Documento],TMODELO[Empleado],_xlfn.XLOOKUP(Tabla15[[#This Row],[CEDULA]],TNOMINA[cedula],TNOMINA[nombre]))</f>
        <v>OLGA ALTAGRACIA PAULA RAMIREZ</v>
      </c>
      <c r="E1331" t="str">
        <f>_xlfn.XLOOKUP(Tabla15[[#This Row],[CEDULA]],TMODELO[Numero Documento],TMODELO[Cargo],_xlfn.XLOOKUP(Tabla15[[#This Row],[COD]],TNOMINA[CODIGO],TNOMINA[cargo]))</f>
        <v>VIGILANTE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ESTATUTO SIMPLIFICADO</v>
      </c>
      <c r="I1331" t="str">
        <f>IF(Tabla15[[#This Row],[CAT1]]&lt;&gt;"",Tabla15[[#This Row],[CAT1]],Tabla15[[#This Row],[CAT2]])</f>
        <v>ESTATUTO SIMPLIFICADO</v>
      </c>
      <c r="J1331" s="42">
        <f>_xlfn.XLOOKUP(Tabla15[[#This Row],[COD]],TNOMINA[CODIGO],TNOMINA[sbruto])</f>
        <v>10000</v>
      </c>
      <c r="K1331" s="42">
        <f>_xlfn.XLOOKUP(Tabla15[[#This Row],[COD]],TNOMINA[CODIGO],TNOMINA[ISR])</f>
        <v>0</v>
      </c>
      <c r="L1331" s="42">
        <f>_xlfn.XLOOKUP(Tabla15[[#This Row],[COD]],TNOMINA[CODIGO],TNOMINA[SFS])</f>
        <v>304</v>
      </c>
      <c r="M1331" s="42">
        <f>_xlfn.XLOOKUP(Tabla15[[#This Row],[COD]],TNOMINA[CODIGO],TNOMINA[AFP])</f>
        <v>287</v>
      </c>
      <c r="N1331" s="42">
        <f>_xlfn.XLOOKUP(Tabla15[[#This Row],[COD]],TNOMINA[CODIGO],TNOMINA[Otro Desc.])</f>
        <v>75</v>
      </c>
      <c r="O1331" s="42">
        <f>_xlfn.XLOOKUP(Tabla15[[#This Row],[COD]],TNOMINA[CODIGO],TNOMINA[sneto])</f>
        <v>9334</v>
      </c>
      <c r="P1331" t="str">
        <f>_xlfn.XLOOKUP(Tabla15[[#This Row],[CEDULA]],EMPXSEXO[NODOC],EMPXSEXO[GENERO])</f>
        <v>F</v>
      </c>
      <c r="Q1331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332" spans="1:17" hidden="1">
      <c r="A1332" t="s">
        <v>8408</v>
      </c>
      <c r="B1332" t="str">
        <f>_xlfn.XLOOKUP(Tabla15[[#This Row],[COD]],TNOMINA[CODIGO],TNOMINA[tipo])</f>
        <v>TRAMITE DE PENSION</v>
      </c>
      <c r="C1332" t="str">
        <f>_xlfn.XLOOKUP(Tabla15[[#This Row],[COD]],TNOMINA[CODIGO],TNOMINA[cedula])</f>
        <v>00102447216</v>
      </c>
      <c r="D1332" t="str">
        <f>_xlfn.XLOOKUP(Tabla15[[#This Row],[CEDULA]],TMODELO[Numero Documento],TMODELO[Empleado],_xlfn.XLOOKUP(Tabla15[[#This Row],[CEDULA]],TNOMINA[cedula],TNOMINA[nombre]))</f>
        <v>RAFAEL ABREU JESUS</v>
      </c>
      <c r="E1332" t="str">
        <f>_xlfn.XLOOKUP(Tabla15[[#This Row],[CEDULA]],TMODELO[Numero Documento],TMODELO[Cargo],_xlfn.XLOOKUP(Tabla15[[#This Row],[COD]],TNOMINA[CODIGO],TNOMINA[cargo]))</f>
        <v>CHOFER I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2" t="str">
        <f>_xlfn.XLOOKUP(Tabla15[[#This Row],[CEDULA]],TNOMBRADOS[CEDULA],TNOMBRADOS[STATUS],
_xlfn.XLOOKUP(Tabla15[[#This Row],[CEDULA]],TCARRERA[CEDULA],TCARRERA[CATEGORIA DEL SERVIDOR],""))</f>
        <v>CARRERA ADMINISTRATIVA</v>
      </c>
      <c r="H1332" t="str">
        <f>_xlfn.XLOOKUP(Tabla15[[#This Row],[CARGO]],Tabla612[CARGO],Tabla612[CATEGORIA DEL SERVIDOR],Tabla15[[#This Row],[TIPO]])</f>
        <v>ESTATUTO SIMPLIFICADO</v>
      </c>
      <c r="I1332" t="str">
        <f>IF(Tabla15[[#This Row],[CAT1]]&lt;&gt;"",Tabla15[[#This Row],[CAT1]],Tabla15[[#This Row],[CAT2]])</f>
        <v>CARRERA ADMINISTRATIVA</v>
      </c>
      <c r="J1332" s="42">
        <f>_xlfn.XLOOKUP(Tabla15[[#This Row],[COD]],TNOMINA[CODIGO],TNOMINA[sbruto])</f>
        <v>10000</v>
      </c>
      <c r="K1332" s="42">
        <f>_xlfn.XLOOKUP(Tabla15[[#This Row],[COD]],TNOMINA[CODIGO],TNOMINA[ISR])</f>
        <v>0</v>
      </c>
      <c r="L1332" s="42">
        <f>_xlfn.XLOOKUP(Tabla15[[#This Row],[COD]],TNOMINA[CODIGO],TNOMINA[SFS])</f>
        <v>304</v>
      </c>
      <c r="M1332" s="42">
        <f>_xlfn.XLOOKUP(Tabla15[[#This Row],[COD]],TNOMINA[CODIGO],TNOMINA[AFP])</f>
        <v>287</v>
      </c>
      <c r="N1332" s="42">
        <f>_xlfn.XLOOKUP(Tabla15[[#This Row],[COD]],TNOMINA[CODIGO],TNOMINA[Otro Desc.])</f>
        <v>4216.99</v>
      </c>
      <c r="O1332" s="42">
        <f>_xlfn.XLOOKUP(Tabla15[[#This Row],[COD]],TNOMINA[CODIGO],TNOMINA[sneto])</f>
        <v>5192.01</v>
      </c>
      <c r="P1332" t="str">
        <f>_xlfn.XLOOKUP(Tabla15[[#This Row],[CEDULA]],EMPXSEXO[NODOC],EMPXSEXO[GENERO])</f>
        <v>M</v>
      </c>
      <c r="Q1332" s="104">
        <f>_xlfn.XLOOKUP(Tabla15[[#This Row],[CEDULA]],TMODELO[Numero Documento],TMODELO[Lugar Funciones Codigo],_xlfn.XLOOKUP(Tabla15[[#This Row],[DIRECCIÓN O DEPARTAMENTO]],Tabla21[LUGAR],Tabla21[CODLUGAR]))</f>
        <v>1.83</v>
      </c>
    </row>
    <row r="1333" spans="1:17" hidden="1">
      <c r="A1333" t="s">
        <v>8409</v>
      </c>
      <c r="B1333" t="str">
        <f>_xlfn.XLOOKUP(Tabla15[[#This Row],[COD]],TNOMINA[CODIGO],TNOMINA[tipo])</f>
        <v>TRAMITE DE PENSION</v>
      </c>
      <c r="C1333" t="str">
        <f>_xlfn.XLOOKUP(Tabla15[[#This Row],[COD]],TNOMINA[CODIGO],TNOMINA[cedula])</f>
        <v>00100122811</v>
      </c>
      <c r="D1333" t="str">
        <f>_xlfn.XLOOKUP(Tabla15[[#This Row],[CEDULA]],TMODELO[Numero Documento],TMODELO[Empleado],_xlfn.XLOOKUP(Tabla15[[#This Row],[CEDULA]],TNOMINA[cedula],TNOMINA[nombre]))</f>
        <v>RAFAEL BIENVENIDO PEREZ ESPINAL</v>
      </c>
      <c r="E1333" t="str">
        <f>_xlfn.XLOOKUP(Tabla15[[#This Row],[CEDULA]],TMODELO[Numero Documento],TMODELO[Cargo],_xlfn.XLOOKUP(Tabla15[[#This Row],[COD]],TNOMINA[CODIGO],TNOMINA[cargo]))</f>
        <v>ENC. DEPTO. DE ACTIVO FIJO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TRAMITE DE PENSION</v>
      </c>
      <c r="I1333" t="str">
        <f>IF(Tabla15[[#This Row],[CAT1]]&lt;&gt;"",Tabla15[[#This Row],[CAT1]],Tabla15[[#This Row],[CAT2]])</f>
        <v>TRAMITE DE PENSION</v>
      </c>
      <c r="J1333" s="42">
        <f>_xlfn.XLOOKUP(Tabla15[[#This Row],[COD]],TNOMINA[CODIGO],TNOMINA[sbruto])</f>
        <v>21735</v>
      </c>
      <c r="K1333" s="42">
        <f>_xlfn.XLOOKUP(Tabla15[[#This Row],[COD]],TNOMINA[CODIGO],TNOMINA[ISR])</f>
        <v>0</v>
      </c>
      <c r="L1333" s="42">
        <f>_xlfn.XLOOKUP(Tabla15[[#This Row],[COD]],TNOMINA[CODIGO],TNOMINA[SFS])</f>
        <v>660.74</v>
      </c>
      <c r="M1333" s="42">
        <f>_xlfn.XLOOKUP(Tabla15[[#This Row],[COD]],TNOMINA[CODIGO],TNOMINA[AFP])</f>
        <v>623.79</v>
      </c>
      <c r="N1333" s="42">
        <f>_xlfn.XLOOKUP(Tabla15[[#This Row],[COD]],TNOMINA[CODIGO],TNOMINA[Otro Desc.])</f>
        <v>475</v>
      </c>
      <c r="O1333" s="42">
        <f>_xlfn.XLOOKUP(Tabla15[[#This Row],[COD]],TNOMINA[CODIGO],TNOMINA[sneto])</f>
        <v>19975.47</v>
      </c>
      <c r="P1333" t="str">
        <f>_xlfn.XLOOKUP(Tabla15[[#This Row],[CEDULA]],EMPXSEXO[NODOC],EMPXSEXO[GENERO])</f>
        <v>M</v>
      </c>
      <c r="Q1333" s="104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4" spans="1:17" hidden="1">
      <c r="A1334" t="s">
        <v>8410</v>
      </c>
      <c r="B1334" t="str">
        <f>_xlfn.XLOOKUP(Tabla15[[#This Row],[COD]],TNOMINA[CODIGO],TNOMINA[tipo])</f>
        <v>TRAMITE DE PENSION</v>
      </c>
      <c r="C1334" t="str">
        <f>_xlfn.XLOOKUP(Tabla15[[#This Row],[COD]],TNOMINA[CODIGO],TNOMINA[cedula])</f>
        <v>00100344571</v>
      </c>
      <c r="D1334" t="str">
        <f>_xlfn.XLOOKUP(Tabla15[[#This Row],[CEDULA]],TMODELO[Numero Documento],TMODELO[Empleado],_xlfn.XLOOKUP(Tabla15[[#This Row],[CEDULA]],TNOMINA[cedula],TNOMINA[nombre]))</f>
        <v>RAFAEL ERNESTO JOVINE CEBALLOS</v>
      </c>
      <c r="E1334" t="str">
        <f>_xlfn.XLOOKUP(Tabla15[[#This Row],[CEDULA]],TMODELO[Numero Documento],TMODELO[Cargo],_xlfn.XLOOKUP(Tabla15[[#This Row],[COD]],TNOMINA[CODIGO],TNOMINA[cargo]))</f>
        <v>AUXILIAR OFICINA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TRAMITE DE PENSION</v>
      </c>
      <c r="I1334" t="str">
        <f>IF(Tabla15[[#This Row],[CAT1]]&lt;&gt;"",Tabla15[[#This Row],[CAT1]],Tabla15[[#This Row],[CAT2]])</f>
        <v>TRAMITE DE PENSION</v>
      </c>
      <c r="J1334" s="42">
        <f>_xlfn.XLOOKUP(Tabla15[[#This Row],[COD]],TNOMINA[CODIGO],TNOMINA[sbruto])</f>
        <v>19000.55</v>
      </c>
      <c r="K1334" s="42">
        <f>_xlfn.XLOOKUP(Tabla15[[#This Row],[COD]],TNOMINA[CODIGO],TNOMINA[ISR])</f>
        <v>0</v>
      </c>
      <c r="L1334" s="42">
        <f>_xlfn.XLOOKUP(Tabla15[[#This Row],[COD]],TNOMINA[CODIGO],TNOMINA[SFS])</f>
        <v>577.62</v>
      </c>
      <c r="M1334" s="42">
        <f>_xlfn.XLOOKUP(Tabla15[[#This Row],[COD]],TNOMINA[CODIGO],TNOMINA[AFP])</f>
        <v>545.32000000000005</v>
      </c>
      <c r="N1334" s="42">
        <f>_xlfn.XLOOKUP(Tabla15[[#This Row],[COD]],TNOMINA[CODIGO],TNOMINA[Otro Desc.])</f>
        <v>75</v>
      </c>
      <c r="O1334" s="42">
        <f>_xlfn.XLOOKUP(Tabla15[[#This Row],[COD]],TNOMINA[CODIGO],TNOMINA[sneto])</f>
        <v>17802.61</v>
      </c>
      <c r="P1334" t="str">
        <f>_xlfn.XLOOKUP(Tabla15[[#This Row],[CEDULA]],EMPXSEXO[NODOC],EMPXSEXO[GENERO])</f>
        <v>M</v>
      </c>
      <c r="Q1334" s="104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5" spans="1:17" hidden="1">
      <c r="A1335" t="s">
        <v>8402</v>
      </c>
      <c r="B1335" t="str">
        <f>_xlfn.XLOOKUP(Tabla15[[#This Row],[COD]],TNOMINA[CODIGO],TNOMINA[tipo])</f>
        <v>TRAMITE DE PENSION</v>
      </c>
      <c r="C1335" t="str">
        <f>_xlfn.XLOOKUP(Tabla15[[#This Row],[COD]],TNOMINA[CODIGO],TNOMINA[cedula])</f>
        <v>00103549812</v>
      </c>
      <c r="D1335" t="str">
        <f>_xlfn.XLOOKUP(Tabla15[[#This Row],[CEDULA]],TMODELO[Numero Documento],TMODELO[Empleado],_xlfn.XLOOKUP(Tabla15[[#This Row],[CEDULA]],TNOMINA[cedula],TNOMINA[nombre]))</f>
        <v>BERNARDINA SANTANA</v>
      </c>
      <c r="E1335" t="str">
        <f>_xlfn.XLOOKUP(Tabla15[[#This Row],[CEDULA]],TMODELO[Numero Documento],TMODELO[Cargo],_xlfn.XLOOKUP(Tabla15[[#This Row],[COD]],TNOMINA[CODIGO],TNOMINA[cargo]))</f>
        <v>SECRETARIA AUXILIAR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ESTATUTO SIMPLIFICADO</v>
      </c>
      <c r="I1335" t="str">
        <f>IF(Tabla15[[#This Row],[CAT1]]&lt;&gt;"",Tabla15[[#This Row],[CAT1]],Tabla15[[#This Row],[CAT2]])</f>
        <v>ESTATUTO SIMPLIFICADO</v>
      </c>
      <c r="J1335" s="42">
        <f>_xlfn.XLOOKUP(Tabla15[[#This Row],[COD]],TNOMINA[CODIGO],TNOMINA[sbruto])</f>
        <v>10000</v>
      </c>
      <c r="K1335" s="42">
        <f>_xlfn.XLOOKUP(Tabla15[[#This Row],[COD]],TNOMINA[CODIGO],TNOMINA[ISR])</f>
        <v>0</v>
      </c>
      <c r="L1335" s="42">
        <f>_xlfn.XLOOKUP(Tabla15[[#This Row],[COD]],TNOMINA[CODIGO],TNOMINA[SFS])</f>
        <v>304</v>
      </c>
      <c r="M1335" s="42">
        <f>_xlfn.XLOOKUP(Tabla15[[#This Row],[COD]],TNOMINA[CODIGO],TNOMINA[AFP])</f>
        <v>287</v>
      </c>
      <c r="N1335" s="42">
        <f>_xlfn.XLOOKUP(Tabla15[[#This Row],[COD]],TNOMINA[CODIGO],TNOMINA[Otro Desc.])</f>
        <v>1662.38</v>
      </c>
      <c r="O1335" s="42">
        <f>_xlfn.XLOOKUP(Tabla15[[#This Row],[COD]],TNOMINA[CODIGO],TNOMINA[sneto])</f>
        <v>7746.62</v>
      </c>
      <c r="P1335" t="str">
        <f>_xlfn.XLOOKUP(Tabla15[[#This Row],[CEDULA]],EMPXSEXO[NODOC],EMPXSEXO[GENERO])</f>
        <v>F</v>
      </c>
      <c r="Q1335" s="104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2023-12-11T19:04:56Z</cp:lastPrinted>
  <dcterms:created xsi:type="dcterms:W3CDTF">2020-10-09T15:18:56Z</dcterms:created>
  <dcterms:modified xsi:type="dcterms:W3CDTF">2023-12-12T15:09:17Z</dcterms:modified>
</cp:coreProperties>
</file>